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879D8804-68C7-49FE-B376-B97D834D1057}"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'IO-List'!$A$1:$BV$4328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Y4327" i="3" l="1"/>
  <c r="Y4326" i="3"/>
  <c r="Y4325" i="3"/>
  <c r="Y4324" i="3"/>
  <c r="Y4323" i="3"/>
  <c r="Y4322" i="3"/>
  <c r="Z4327" i="3" a="1"/>
  <c r="Z4327" i="3" s="1"/>
  <c r="Z4326" i="3" a="1"/>
  <c r="Z4326" i="3" s="1"/>
  <c r="Z4325" i="3" a="1"/>
  <c r="Z4325" i="3" s="1"/>
  <c r="Z4324" i="3" a="1"/>
  <c r="Z4324" i="3" s="1"/>
  <c r="BB4327" i="3"/>
  <c r="W4327" i="3"/>
  <c r="BB4326" i="3"/>
  <c r="W4326" i="3"/>
  <c r="BB4325" i="3"/>
  <c r="W4325" i="3"/>
  <c r="BB4324" i="3"/>
  <c r="W4324" i="3"/>
  <c r="Z4323" i="3" a="1"/>
  <c r="Z4323" i="3" s="1"/>
  <c r="Z4322" i="3" a="1"/>
  <c r="Z4322" i="3" s="1"/>
  <c r="BB4323" i="3"/>
  <c r="W4323" i="3"/>
  <c r="BB4322" i="3"/>
  <c r="W4322" i="3"/>
  <c r="BB4321" i="3"/>
  <c r="Z4321" i="3" a="1"/>
  <c r="Z4321" i="3" s="1"/>
  <c r="Y4321" i="3"/>
  <c r="W4321" i="3"/>
  <c r="BB4320" i="3"/>
  <c r="Z4320" i="3" a="1"/>
  <c r="Z4320" i="3" s="1"/>
  <c r="Y4320" i="3"/>
  <c r="W4320" i="3"/>
  <c r="BB4319" i="3"/>
  <c r="Z4319" i="3" a="1"/>
  <c r="Z4319" i="3" s="1"/>
  <c r="Y4319" i="3"/>
  <c r="W4319" i="3"/>
  <c r="BB4318" i="3"/>
  <c r="Z4318" i="3" a="1"/>
  <c r="Z4318" i="3" s="1"/>
  <c r="Y4318" i="3"/>
  <c r="W4318" i="3"/>
  <c r="BB4317" i="3"/>
  <c r="Z4317" i="3" a="1"/>
  <c r="Z4317" i="3" s="1"/>
  <c r="Y4317" i="3"/>
  <c r="W4317" i="3"/>
  <c r="Y4316" i="3"/>
  <c r="Z4316" i="3" a="1"/>
  <c r="Z4316" i="3" s="1"/>
  <c r="BB4316" i="3"/>
  <c r="W4316"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231" i="3"/>
  <c r="Z633" i="3" a="1"/>
  <c r="Z633" i="3" s="1"/>
  <c r="Z634" i="3" a="1"/>
  <c r="Z634" i="3" s="1"/>
  <c r="Z635" i="3" a="1"/>
  <c r="Z635" i="3" s="1"/>
  <c r="Z636" i="3" a="1"/>
  <c r="Z636" i="3" s="1"/>
  <c r="Z637" i="3" a="1"/>
  <c r="Z637" i="3" s="1"/>
  <c r="Z638" i="3" a="1"/>
  <c r="Z638" i="3" s="1"/>
  <c r="Z639" i="3" a="1"/>
  <c r="Z639" i="3" s="1"/>
  <c r="Z640" i="3" a="1"/>
  <c r="Z640" i="3" s="1"/>
  <c r="Z641" i="3" a="1"/>
  <c r="Z641" i="3" s="1"/>
  <c r="Z642" i="3" a="1"/>
  <c r="Z642" i="3" s="1"/>
  <c r="Z643" i="3" a="1"/>
  <c r="Z643" i="3" s="1"/>
  <c r="Z644" i="3" a="1"/>
  <c r="Z644" i="3" s="1"/>
  <c r="Z645" i="3" a="1"/>
  <c r="Z645" i="3" s="1"/>
  <c r="Z646" i="3" a="1"/>
  <c r="Z646" i="3" s="1"/>
  <c r="Z647" i="3" a="1"/>
  <c r="Z647" i="3" s="1"/>
  <c r="Z648" i="3" a="1"/>
  <c r="Z648" i="3" s="1"/>
  <c r="Z649" i="3" a="1"/>
  <c r="Z649" i="3" s="1"/>
  <c r="Z650" i="3" a="1"/>
  <c r="Z650" i="3" s="1"/>
  <c r="Z651" i="3" a="1"/>
  <c r="Z651" i="3" s="1"/>
  <c r="Z652" i="3" a="1"/>
  <c r="Z652" i="3" s="1"/>
  <c r="Z653" i="3" a="1"/>
  <c r="Z653" i="3" s="1"/>
  <c r="Z654" i="3" a="1"/>
  <c r="Z654" i="3" s="1"/>
  <c r="Z655" i="3" a="1"/>
  <c r="Z655" i="3" s="1"/>
  <c r="Z656" i="3" a="1"/>
  <c r="Z656" i="3" s="1"/>
  <c r="Z657" i="3" a="1"/>
  <c r="Z657" i="3" s="1"/>
  <c r="Z658" i="3" a="1"/>
  <c r="Z658" i="3" s="1"/>
  <c r="Z659" i="3" a="1"/>
  <c r="Z659" i="3" s="1"/>
  <c r="Z660" i="3" a="1"/>
  <c r="Z660" i="3" s="1"/>
  <c r="Z661" i="3" a="1"/>
  <c r="Z661" i="3" s="1"/>
  <c r="Z662" i="3" a="1"/>
  <c r="Z662" i="3" s="1"/>
  <c r="Z663" i="3" a="1"/>
  <c r="Z663" i="3" s="1"/>
  <c r="Z664" i="3" a="1"/>
  <c r="Z664" i="3" s="1"/>
  <c r="Z665" i="3" a="1"/>
  <c r="Z665" i="3" s="1"/>
  <c r="Z666" i="3" a="1"/>
  <c r="Z666" i="3" s="1"/>
  <c r="Z667" i="3" a="1"/>
  <c r="Z667" i="3" s="1"/>
  <c r="Z668" i="3" a="1"/>
  <c r="Z668" i="3" s="1"/>
  <c r="Z669" i="3" a="1"/>
  <c r="Z669" i="3" s="1"/>
  <c r="Z670" i="3" a="1"/>
  <c r="Z670" i="3" s="1"/>
  <c r="Z671" i="3" a="1"/>
  <c r="Z671" i="3" s="1"/>
  <c r="Z672" i="3" a="1"/>
  <c r="Z672" i="3" s="1"/>
  <c r="Z673" i="3" a="1"/>
  <c r="Z673" i="3" s="1"/>
  <c r="Z674" i="3" a="1"/>
  <c r="Z674" i="3" s="1"/>
  <c r="Z675" i="3" a="1"/>
  <c r="Z675" i="3" s="1"/>
  <c r="Z676" i="3" a="1"/>
  <c r="Z676" i="3" s="1"/>
  <c r="Z677" i="3" a="1"/>
  <c r="Z677" i="3" s="1"/>
  <c r="Z678" i="3" a="1"/>
  <c r="Z678" i="3" s="1"/>
  <c r="Z679" i="3" a="1"/>
  <c r="Z679" i="3" s="1"/>
  <c r="Z680" i="3" a="1"/>
  <c r="Z680" i="3" s="1"/>
  <c r="Z681" i="3" a="1"/>
  <c r="Z681" i="3" s="1"/>
  <c r="Z682" i="3" a="1"/>
  <c r="Z682" i="3" s="1"/>
  <c r="Z683" i="3" a="1"/>
  <c r="Z683" i="3" s="1"/>
  <c r="Z684" i="3" a="1"/>
  <c r="Z684" i="3" s="1"/>
  <c r="Z685" i="3" a="1"/>
  <c r="Z685" i="3" s="1"/>
  <c r="Z686" i="3" a="1"/>
  <c r="Z686" i="3" s="1"/>
  <c r="Z687" i="3" a="1"/>
  <c r="Z687" i="3" s="1"/>
  <c r="Z688" i="3" a="1"/>
  <c r="Z688" i="3" s="1"/>
  <c r="Z689" i="3" a="1"/>
  <c r="Z689" i="3" s="1"/>
  <c r="Z690" i="3" a="1"/>
  <c r="Z690" i="3" s="1"/>
  <c r="Z691" i="3" a="1"/>
  <c r="Z691" i="3" s="1"/>
  <c r="Z692" i="3" a="1"/>
  <c r="Z692" i="3"/>
  <c r="Z693" i="3" a="1"/>
  <c r="Z693" i="3" s="1"/>
  <c r="Z694" i="3" a="1"/>
  <c r="Z694" i="3" s="1"/>
  <c r="Z695" i="3" a="1"/>
  <c r="Z695" i="3" s="1"/>
  <c r="Z696" i="3" a="1"/>
  <c r="Z696" i="3" s="1"/>
  <c r="Z697" i="3" a="1"/>
  <c r="Z697" i="3" s="1"/>
  <c r="Z698" i="3" a="1"/>
  <c r="Z698" i="3" s="1"/>
  <c r="Z699" i="3" a="1"/>
  <c r="Z699" i="3" s="1"/>
  <c r="Z700" i="3" a="1"/>
  <c r="Z700" i="3" s="1"/>
  <c r="Z701" i="3" a="1"/>
  <c r="Z701" i="3" s="1"/>
  <c r="Z702" i="3" a="1"/>
  <c r="Z702" i="3" s="1"/>
  <c r="Z703" i="3" a="1"/>
  <c r="Z703" i="3" s="1"/>
  <c r="Z704" i="3" a="1"/>
  <c r="Z704" i="3" s="1"/>
  <c r="Z705" i="3" a="1"/>
  <c r="Z705" i="3" s="1"/>
  <c r="Z706" i="3" a="1"/>
  <c r="Z706" i="3" s="1"/>
  <c r="Z707" i="3" a="1"/>
  <c r="Z707" i="3" s="1"/>
  <c r="Z708" i="3" a="1"/>
  <c r="Z708" i="3" s="1"/>
  <c r="Z709" i="3" a="1"/>
  <c r="Z709" i="3" s="1"/>
  <c r="Z710" i="3" a="1"/>
  <c r="Z710" i="3" s="1"/>
  <c r="Z711" i="3" a="1"/>
  <c r="Z711" i="3" s="1"/>
  <c r="Z712" i="3" a="1"/>
  <c r="Z712" i="3" s="1"/>
  <c r="Z713" i="3" a="1"/>
  <c r="Z713" i="3" s="1"/>
  <c r="Z714" i="3" a="1"/>
  <c r="Z714" i="3" s="1"/>
  <c r="Z715" i="3" a="1"/>
  <c r="Z715" i="3" s="1"/>
  <c r="Z716" i="3" a="1"/>
  <c r="Z716" i="3" s="1"/>
  <c r="Z717" i="3" a="1"/>
  <c r="Z717" i="3" s="1"/>
  <c r="Z718" i="3" a="1"/>
  <c r="Z718" i="3" s="1"/>
  <c r="Z719" i="3" a="1"/>
  <c r="Z719" i="3" s="1"/>
  <c r="Z720" i="3" a="1"/>
  <c r="Z720" i="3" s="1"/>
  <c r="Z721" i="3" a="1"/>
  <c r="Z721" i="3" s="1"/>
  <c r="Z722" i="3" a="1"/>
  <c r="Z722" i="3" s="1"/>
  <c r="Z723" i="3" a="1"/>
  <c r="Z723" i="3" s="1"/>
  <c r="Z724" i="3" a="1"/>
  <c r="Z724" i="3" s="1"/>
  <c r="Z725" i="3" a="1"/>
  <c r="Z725" i="3" s="1"/>
  <c r="Z726" i="3" a="1"/>
  <c r="Z726" i="3" s="1"/>
  <c r="Z727" i="3" a="1"/>
  <c r="Z727" i="3" s="1"/>
  <c r="Z728" i="3" a="1"/>
  <c r="Z728" i="3" s="1"/>
  <c r="Z729" i="3" a="1"/>
  <c r="Z729" i="3" s="1"/>
  <c r="Z730" i="3" a="1"/>
  <c r="Z730" i="3" s="1"/>
  <c r="Z731" i="3" a="1"/>
  <c r="Z731" i="3" s="1"/>
  <c r="Z732" i="3" a="1"/>
  <c r="Z732" i="3" s="1"/>
  <c r="Z733" i="3" a="1"/>
  <c r="Z733" i="3" s="1"/>
  <c r="Z734" i="3" a="1"/>
  <c r="Z734" i="3" s="1"/>
  <c r="Z735" i="3" a="1"/>
  <c r="Z735" i="3" s="1"/>
  <c r="Z736" i="3" a="1"/>
  <c r="Z736" i="3" s="1"/>
  <c r="Z737" i="3" a="1"/>
  <c r="Z737" i="3" s="1"/>
  <c r="Z738" i="3" a="1"/>
  <c r="Z738" i="3" s="1"/>
  <c r="Z739" i="3" a="1"/>
  <c r="Z739" i="3" s="1"/>
  <c r="Z740" i="3" a="1"/>
  <c r="Z740" i="3" s="1"/>
  <c r="Z741" i="3" a="1"/>
  <c r="Z741" i="3" s="1"/>
  <c r="Z742" i="3" a="1"/>
  <c r="Z742" i="3" s="1"/>
  <c r="Z743" i="3" a="1"/>
  <c r="Z743" i="3" s="1"/>
  <c r="Z744" i="3" a="1"/>
  <c r="Z744" i="3" s="1"/>
  <c r="Z745" i="3" a="1"/>
  <c r="Z745" i="3" s="1"/>
  <c r="Z746" i="3" a="1"/>
  <c r="Z746" i="3" s="1"/>
  <c r="Z747" i="3" a="1"/>
  <c r="Z747" i="3" s="1"/>
  <c r="Z748" i="3" a="1"/>
  <c r="Z748" i="3" s="1"/>
  <c r="Z749" i="3" a="1"/>
  <c r="Z749" i="3" s="1"/>
  <c r="Z750" i="3" a="1"/>
  <c r="Z750" i="3" s="1"/>
  <c r="Z751" i="3" a="1"/>
  <c r="Z751" i="3" s="1"/>
  <c r="Z752" i="3" a="1"/>
  <c r="Z752" i="3" s="1"/>
  <c r="Z753" i="3" a="1"/>
  <c r="Z753" i="3" s="1"/>
  <c r="Z754" i="3" a="1"/>
  <c r="Z754" i="3" s="1"/>
  <c r="Z755" i="3" a="1"/>
  <c r="Z755" i="3" s="1"/>
  <c r="Z756" i="3" a="1"/>
  <c r="Z756" i="3" s="1"/>
  <c r="Z757" i="3" a="1"/>
  <c r="Z757" i="3" s="1"/>
  <c r="Z758" i="3" a="1"/>
  <c r="Z758" i="3" s="1"/>
  <c r="Z759" i="3" a="1"/>
  <c r="Z759" i="3" s="1"/>
  <c r="Z760" i="3" a="1"/>
  <c r="Z760" i="3" s="1"/>
  <c r="Z761" i="3" a="1"/>
  <c r="Z761" i="3" s="1"/>
  <c r="Z762" i="3" a="1"/>
  <c r="Z762" i="3" s="1"/>
  <c r="Z763" i="3" a="1"/>
  <c r="Z763" i="3" s="1"/>
  <c r="Z764" i="3" a="1"/>
  <c r="Z764" i="3" s="1"/>
  <c r="Z765" i="3" a="1"/>
  <c r="Z765" i="3" s="1"/>
  <c r="Z766" i="3" a="1"/>
  <c r="Z766" i="3" s="1"/>
  <c r="Z767" i="3" a="1"/>
  <c r="Z767" i="3" s="1"/>
  <c r="Z768" i="3" a="1"/>
  <c r="Z768" i="3" s="1"/>
  <c r="Z769" i="3" a="1"/>
  <c r="Z769" i="3" s="1"/>
  <c r="Z770" i="3" a="1"/>
  <c r="Z770" i="3" s="1"/>
  <c r="Z771" i="3" a="1"/>
  <c r="Z771" i="3" s="1"/>
  <c r="Z772" i="3" a="1"/>
  <c r="Z772" i="3" s="1"/>
  <c r="Z773" i="3" a="1"/>
  <c r="Z773" i="3" s="1"/>
  <c r="Z774" i="3" a="1"/>
  <c r="Z774" i="3" s="1"/>
  <c r="Z775" i="3" a="1"/>
  <c r="Z775" i="3" s="1"/>
  <c r="Z776" i="3" a="1"/>
  <c r="Z776" i="3" s="1"/>
  <c r="Z777" i="3" a="1"/>
  <c r="Z777" i="3" s="1"/>
  <c r="Z778" i="3" a="1"/>
  <c r="Z778" i="3" s="1"/>
  <c r="Z779" i="3" a="1"/>
  <c r="Z779" i="3" s="1"/>
  <c r="Z780" i="3" a="1"/>
  <c r="Z780" i="3" s="1"/>
  <c r="Z781" i="3" a="1"/>
  <c r="Z781" i="3" s="1"/>
  <c r="Z782" i="3" a="1"/>
  <c r="Z782" i="3" s="1"/>
  <c r="Z783" i="3" a="1"/>
  <c r="Z783" i="3" s="1"/>
  <c r="Z784" i="3" a="1"/>
  <c r="Z784" i="3" s="1"/>
  <c r="Z785" i="3" a="1"/>
  <c r="Z785" i="3" s="1"/>
  <c r="Z786" i="3" a="1"/>
  <c r="Z786" i="3" s="1"/>
  <c r="Z787" i="3" a="1"/>
  <c r="Z787" i="3" s="1"/>
  <c r="Z788" i="3" a="1"/>
  <c r="Z788" i="3" s="1"/>
  <c r="Z789" i="3" a="1"/>
  <c r="Z789" i="3" s="1"/>
  <c r="Z790" i="3" a="1"/>
  <c r="Z790" i="3" s="1"/>
  <c r="Z791" i="3" a="1"/>
  <c r="Z791" i="3" s="1"/>
  <c r="Z792" i="3" a="1"/>
  <c r="Z792" i="3" s="1"/>
  <c r="Z793" i="3" a="1"/>
  <c r="Z793" i="3" s="1"/>
  <c r="Z794" i="3" a="1"/>
  <c r="Z794" i="3" s="1"/>
  <c r="Z795" i="3" a="1"/>
  <c r="Z795" i="3" s="1"/>
  <c r="Z796" i="3" a="1"/>
  <c r="Z796" i="3" s="1"/>
  <c r="Z797" i="3" a="1"/>
  <c r="Z797" i="3" s="1"/>
  <c r="Z798" i="3" a="1"/>
  <c r="Z798" i="3" s="1"/>
  <c r="Z799" i="3" a="1"/>
  <c r="Z799" i="3" s="1"/>
  <c r="Z800" i="3" a="1"/>
  <c r="Z800" i="3" s="1"/>
  <c r="Z801" i="3" a="1"/>
  <c r="Z801" i="3" s="1"/>
  <c r="Z802" i="3" a="1"/>
  <c r="Z802" i="3" s="1"/>
  <c r="Z803" i="3" a="1"/>
  <c r="Z803" i="3" s="1"/>
  <c r="Z804" i="3" a="1"/>
  <c r="Z804" i="3" s="1"/>
  <c r="Z805" i="3" a="1"/>
  <c r="Z805" i="3" s="1"/>
  <c r="Z806" i="3" a="1"/>
  <c r="Z806" i="3" s="1"/>
  <c r="Z807" i="3" a="1"/>
  <c r="Z807" i="3" s="1"/>
  <c r="Z808" i="3" a="1"/>
  <c r="Z808" i="3" s="1"/>
  <c r="Z809" i="3" a="1"/>
  <c r="Z809" i="3" s="1"/>
  <c r="Z810" i="3" a="1"/>
  <c r="Z810" i="3" s="1"/>
  <c r="Z811" i="3" a="1"/>
  <c r="Z811" i="3" s="1"/>
  <c r="Z812" i="3" a="1"/>
  <c r="Z812" i="3" s="1"/>
  <c r="Z813" i="3" a="1"/>
  <c r="Z813" i="3" s="1"/>
  <c r="Z814" i="3" a="1"/>
  <c r="Z814" i="3" s="1"/>
  <c r="Z815" i="3" a="1"/>
  <c r="Z815" i="3" s="1"/>
  <c r="Z816" i="3" a="1"/>
  <c r="Z816" i="3" s="1"/>
  <c r="Z817" i="3" a="1"/>
  <c r="Z817" i="3" s="1"/>
  <c r="Z818" i="3" a="1"/>
  <c r="Z818" i="3" s="1"/>
  <c r="Z819" i="3" a="1"/>
  <c r="Z819" i="3" s="1"/>
  <c r="Z820" i="3" a="1"/>
  <c r="Z820" i="3" s="1"/>
  <c r="Z821" i="3" a="1"/>
  <c r="Z821" i="3" s="1"/>
  <c r="Z822" i="3" a="1"/>
  <c r="Z822" i="3" s="1"/>
  <c r="Z823" i="3" a="1"/>
  <c r="Z823" i="3" s="1"/>
  <c r="Z824" i="3" a="1"/>
  <c r="Z824" i="3" s="1"/>
  <c r="Z825" i="3" a="1"/>
  <c r="Z825" i="3" s="1"/>
  <c r="Z826" i="3" a="1"/>
  <c r="Z826" i="3" s="1"/>
  <c r="Z827" i="3" a="1"/>
  <c r="Z827" i="3" s="1"/>
  <c r="Z828" i="3" a="1"/>
  <c r="Z828" i="3" s="1"/>
  <c r="Z829" i="3" a="1"/>
  <c r="Z829" i="3" s="1"/>
  <c r="Z830" i="3" a="1"/>
  <c r="Z830" i="3" s="1"/>
  <c r="Z831" i="3" a="1"/>
  <c r="Z831" i="3" s="1"/>
  <c r="Z832" i="3" a="1"/>
  <c r="Z832" i="3" s="1"/>
  <c r="Z833" i="3" a="1"/>
  <c r="Z833" i="3" s="1"/>
  <c r="Z834" i="3" a="1"/>
  <c r="Z834" i="3" s="1"/>
  <c r="Z835" i="3" a="1"/>
  <c r="Z835" i="3" s="1"/>
  <c r="Z836" i="3" a="1"/>
  <c r="Z836" i="3" s="1"/>
  <c r="Z837" i="3" a="1"/>
  <c r="Z837" i="3" s="1"/>
  <c r="Z838" i="3" a="1"/>
  <c r="Z838" i="3" s="1"/>
  <c r="Z839" i="3" a="1"/>
  <c r="Z839" i="3" s="1"/>
  <c r="Z840" i="3" a="1"/>
  <c r="Z840" i="3" s="1"/>
  <c r="Z841" i="3" a="1"/>
  <c r="Z841" i="3" s="1"/>
  <c r="Z842" i="3" a="1"/>
  <c r="Z842" i="3" s="1"/>
  <c r="Z843" i="3" a="1"/>
  <c r="Z843" i="3" s="1"/>
  <c r="Z844" i="3" a="1"/>
  <c r="Z844" i="3" s="1"/>
  <c r="Z845" i="3" a="1"/>
  <c r="Z845" i="3" s="1"/>
  <c r="Z846" i="3" a="1"/>
  <c r="Z846" i="3" s="1"/>
  <c r="Z847" i="3" a="1"/>
  <c r="Z847" i="3" s="1"/>
  <c r="Z848" i="3" a="1"/>
  <c r="Z848" i="3" s="1"/>
  <c r="Z849" i="3" a="1"/>
  <c r="Z849" i="3" s="1"/>
  <c r="Z850" i="3" a="1"/>
  <c r="Z850" i="3" s="1"/>
  <c r="Z851" i="3" a="1"/>
  <c r="Z851" i="3" s="1"/>
  <c r="Z852" i="3" a="1"/>
  <c r="Z852" i="3" s="1"/>
  <c r="Z853" i="3" a="1"/>
  <c r="Z853" i="3" s="1"/>
  <c r="Z854" i="3" a="1"/>
  <c r="Z854" i="3" s="1"/>
  <c r="Z855" i="3" a="1"/>
  <c r="Z855" i="3" s="1"/>
  <c r="Z856" i="3" a="1"/>
  <c r="Z856" i="3" s="1"/>
  <c r="Z857" i="3" a="1"/>
  <c r="Z857" i="3" s="1"/>
  <c r="Z858" i="3" a="1"/>
  <c r="Z858" i="3" s="1"/>
  <c r="Z859" i="3" a="1"/>
  <c r="Z859" i="3" s="1"/>
  <c r="Z860" i="3" a="1"/>
  <c r="Z860" i="3" s="1"/>
  <c r="Z861" i="3" a="1"/>
  <c r="Z861" i="3" s="1"/>
  <c r="Z862" i="3" a="1"/>
  <c r="Z862" i="3" s="1"/>
  <c r="Z863" i="3" a="1"/>
  <c r="Z863" i="3" s="1"/>
  <c r="Z864" i="3" a="1"/>
  <c r="Z864" i="3" s="1"/>
  <c r="Z865" i="3" a="1"/>
  <c r="Z865" i="3" s="1"/>
  <c r="Z866" i="3" a="1"/>
  <c r="Z866" i="3" s="1"/>
  <c r="Z867" i="3" a="1"/>
  <c r="Z867" i="3" s="1"/>
  <c r="Z868" i="3" a="1"/>
  <c r="Z868" i="3" s="1"/>
  <c r="Z869" i="3" a="1"/>
  <c r="Z869" i="3" s="1"/>
  <c r="Z870" i="3" a="1"/>
  <c r="Z870" i="3" s="1"/>
  <c r="Z871" i="3" a="1"/>
  <c r="Z871" i="3" s="1"/>
  <c r="Z872" i="3" a="1"/>
  <c r="Z872" i="3" s="1"/>
  <c r="Z873" i="3" a="1"/>
  <c r="Z873" i="3" s="1"/>
  <c r="Z874" i="3" a="1"/>
  <c r="Z874" i="3" s="1"/>
  <c r="Z875" i="3" a="1"/>
  <c r="Z875" i="3" s="1"/>
  <c r="Z876" i="3" a="1"/>
  <c r="Z876" i="3" s="1"/>
  <c r="Z877" i="3" a="1"/>
  <c r="Z877" i="3" s="1"/>
  <c r="Z878" i="3" a="1"/>
  <c r="Z878" i="3" s="1"/>
  <c r="Z879" i="3" a="1"/>
  <c r="Z879" i="3" s="1"/>
  <c r="Z880" i="3" a="1"/>
  <c r="Z880" i="3" s="1"/>
  <c r="Z881" i="3" a="1"/>
  <c r="Z881" i="3" s="1"/>
  <c r="Z882" i="3" a="1"/>
  <c r="Z882" i="3" s="1"/>
  <c r="Z883" i="3" a="1"/>
  <c r="Z883" i="3" s="1"/>
  <c r="Z884" i="3" a="1"/>
  <c r="Z884" i="3" s="1"/>
  <c r="Z885" i="3" a="1"/>
  <c r="Z885" i="3" s="1"/>
  <c r="Z886" i="3" a="1"/>
  <c r="Z886" i="3" s="1"/>
  <c r="Z887" i="3" a="1"/>
  <c r="Z887" i="3" s="1"/>
  <c r="Z888" i="3" a="1"/>
  <c r="Z888" i="3" s="1"/>
  <c r="Z889" i="3" a="1"/>
  <c r="Z889" i="3" s="1"/>
  <c r="Z890" i="3" a="1"/>
  <c r="Z890" i="3" s="1"/>
  <c r="Z891" i="3" a="1"/>
  <c r="Z891" i="3" s="1"/>
  <c r="Z892" i="3" a="1"/>
  <c r="Z892" i="3" s="1"/>
  <c r="Z893" i="3" a="1"/>
  <c r="Z893" i="3" s="1"/>
  <c r="Z894" i="3" a="1"/>
  <c r="Z894" i="3" s="1"/>
  <c r="Z895" i="3" a="1"/>
  <c r="Z895" i="3" s="1"/>
  <c r="Z896" i="3" a="1"/>
  <c r="Z896" i="3" s="1"/>
  <c r="Z897" i="3" a="1"/>
  <c r="Z897" i="3" s="1"/>
  <c r="Z898" i="3" a="1"/>
  <c r="Z898" i="3" s="1"/>
  <c r="Z899" i="3" a="1"/>
  <c r="Z899" i="3" s="1"/>
  <c r="Z900" i="3" a="1"/>
  <c r="Z900" i="3" s="1"/>
  <c r="Z901" i="3" a="1"/>
  <c r="Z901" i="3" s="1"/>
  <c r="Z902" i="3" a="1"/>
  <c r="Z902" i="3" s="1"/>
  <c r="Z903" i="3" a="1"/>
  <c r="Z903" i="3" s="1"/>
  <c r="Z904" i="3" a="1"/>
  <c r="Z904" i="3" s="1"/>
  <c r="Z905" i="3" a="1"/>
  <c r="Z905" i="3" s="1"/>
  <c r="Z906" i="3" a="1"/>
  <c r="Z906" i="3" s="1"/>
  <c r="Z907" i="3" a="1"/>
  <c r="Z907" i="3" s="1"/>
  <c r="Z908" i="3" a="1"/>
  <c r="Z908" i="3" s="1"/>
  <c r="Z909" i="3" a="1"/>
  <c r="Z909" i="3" s="1"/>
  <c r="Z910" i="3" a="1"/>
  <c r="Z910" i="3" s="1"/>
  <c r="Z911" i="3" a="1"/>
  <c r="Z911" i="3" s="1"/>
  <c r="Z912" i="3" a="1"/>
  <c r="Z912" i="3" s="1"/>
  <c r="Z913" i="3" a="1"/>
  <c r="Z913" i="3" s="1"/>
  <c r="Z914" i="3" a="1"/>
  <c r="Z914" i="3" s="1"/>
  <c r="Z915" i="3" a="1"/>
  <c r="Z915" i="3" s="1"/>
  <c r="Z916" i="3" a="1"/>
  <c r="Z916" i="3" s="1"/>
  <c r="Z917" i="3" a="1"/>
  <c r="Z917" i="3" s="1"/>
  <c r="Z918" i="3" a="1"/>
  <c r="Z918" i="3" s="1"/>
  <c r="Z919" i="3" a="1"/>
  <c r="Z919" i="3" s="1"/>
  <c r="Z920" i="3" a="1"/>
  <c r="Z920" i="3" s="1"/>
  <c r="Z921" i="3" a="1"/>
  <c r="Z921" i="3" s="1"/>
  <c r="Z922" i="3" a="1"/>
  <c r="Z922" i="3" s="1"/>
  <c r="Z923" i="3" a="1"/>
  <c r="Z923" i="3" s="1"/>
  <c r="Z924" i="3" a="1"/>
  <c r="Z924" i="3" s="1"/>
  <c r="Z925" i="3" a="1"/>
  <c r="Z925" i="3" s="1"/>
  <c r="Z926" i="3" a="1"/>
  <c r="Z926" i="3" s="1"/>
  <c r="Z927" i="3" a="1"/>
  <c r="Z927" i="3" s="1"/>
  <c r="Z928" i="3" a="1"/>
  <c r="Z928" i="3" s="1"/>
  <c r="Z929" i="3" a="1"/>
  <c r="Z929" i="3" s="1"/>
  <c r="Z930" i="3" a="1"/>
  <c r="Z930" i="3" s="1"/>
  <c r="Z931" i="3" a="1"/>
  <c r="Z931" i="3" s="1"/>
  <c r="Z932" i="3" a="1"/>
  <c r="Z932" i="3" s="1"/>
  <c r="Z933" i="3" a="1"/>
  <c r="Z933" i="3" s="1"/>
  <c r="Z934" i="3" a="1"/>
  <c r="Z934" i="3" s="1"/>
  <c r="Z935" i="3" a="1"/>
  <c r="Z935" i="3" s="1"/>
  <c r="Z936" i="3" a="1"/>
  <c r="Z936" i="3" s="1"/>
  <c r="Z937" i="3" a="1"/>
  <c r="Z937" i="3" s="1"/>
  <c r="Z938" i="3" a="1"/>
  <c r="Z938" i="3" s="1"/>
  <c r="Z939" i="3" a="1"/>
  <c r="Z939" i="3" s="1"/>
  <c r="Z940" i="3" a="1"/>
  <c r="Z940" i="3" s="1"/>
  <c r="Z941" i="3" a="1"/>
  <c r="Z941" i="3" s="1"/>
  <c r="Z942" i="3" a="1"/>
  <c r="Z942" i="3" s="1"/>
  <c r="Z943" i="3" a="1"/>
  <c r="Z943" i="3" s="1"/>
  <c r="Z944" i="3" a="1"/>
  <c r="Z944" i="3" s="1"/>
  <c r="Z945" i="3" a="1"/>
  <c r="Z945" i="3" s="1"/>
  <c r="Z946" i="3" a="1"/>
  <c r="Z946" i="3" s="1"/>
  <c r="Z947" i="3" a="1"/>
  <c r="Z947" i="3" s="1"/>
  <c r="Z948" i="3" a="1"/>
  <c r="Z948" i="3" s="1"/>
  <c r="Z949" i="3" a="1"/>
  <c r="Z949" i="3" s="1"/>
  <c r="Z950" i="3" a="1"/>
  <c r="Z950" i="3" s="1"/>
  <c r="Z951" i="3" a="1"/>
  <c r="Z951" i="3" s="1"/>
  <c r="Z952" i="3" a="1"/>
  <c r="Z952" i="3" s="1"/>
  <c r="Z953" i="3" a="1"/>
  <c r="Z953" i="3" s="1"/>
  <c r="Z954" i="3" a="1"/>
  <c r="Z954" i="3" s="1"/>
  <c r="Z955" i="3" a="1"/>
  <c r="Z955" i="3" s="1"/>
  <c r="Z956" i="3" a="1"/>
  <c r="Z956" i="3" s="1"/>
  <c r="Z957" i="3" a="1"/>
  <c r="Z957" i="3" s="1"/>
  <c r="Z958" i="3" a="1"/>
  <c r="Z958" i="3" s="1"/>
  <c r="Z959" i="3" a="1"/>
  <c r="Z959" i="3" s="1"/>
  <c r="Z960" i="3" a="1"/>
  <c r="Z960" i="3" s="1"/>
  <c r="Z961" i="3" a="1"/>
  <c r="Z961" i="3" s="1"/>
  <c r="Z962" i="3" a="1"/>
  <c r="Z962" i="3" s="1"/>
  <c r="Z963" i="3" a="1"/>
  <c r="Z963" i="3" s="1"/>
  <c r="Z964" i="3" a="1"/>
  <c r="Z964" i="3" s="1"/>
  <c r="Z965" i="3" a="1"/>
  <c r="Z965" i="3" s="1"/>
  <c r="Z966" i="3" a="1"/>
  <c r="Z966" i="3" s="1"/>
  <c r="Z967" i="3" a="1"/>
  <c r="Z967" i="3" s="1"/>
  <c r="Z968" i="3" a="1"/>
  <c r="Z968" i="3" s="1"/>
  <c r="Z969" i="3" a="1"/>
  <c r="Z969" i="3" s="1"/>
  <c r="Z970" i="3" a="1"/>
  <c r="Z970" i="3" s="1"/>
  <c r="Z971" i="3" a="1"/>
  <c r="Z971" i="3" s="1"/>
  <c r="Z972" i="3" a="1"/>
  <c r="Z972" i="3" s="1"/>
  <c r="Z973" i="3" a="1"/>
  <c r="Z973" i="3" s="1"/>
  <c r="Z974" i="3" a="1"/>
  <c r="Z974" i="3" s="1"/>
  <c r="Z975" i="3" a="1"/>
  <c r="Z975" i="3" s="1"/>
  <c r="Z976" i="3" a="1"/>
  <c r="Z976" i="3" s="1"/>
  <c r="Z977" i="3" a="1"/>
  <c r="Z977" i="3" s="1"/>
  <c r="Z978" i="3" a="1"/>
  <c r="Z978" i="3" s="1"/>
  <c r="Z979" i="3" a="1"/>
  <c r="Z979" i="3" s="1"/>
  <c r="Z980" i="3" a="1"/>
  <c r="Z980" i="3" s="1"/>
  <c r="Z981" i="3" a="1"/>
  <c r="Z981" i="3" s="1"/>
  <c r="Z982" i="3" a="1"/>
  <c r="Z982" i="3" s="1"/>
  <c r="Z983" i="3" a="1"/>
  <c r="Z983" i="3" s="1"/>
  <c r="Z984" i="3" a="1"/>
  <c r="Z984" i="3" s="1"/>
  <c r="Z985" i="3" a="1"/>
  <c r="Z985" i="3" s="1"/>
  <c r="Z986" i="3" a="1"/>
  <c r="Z986" i="3" s="1"/>
  <c r="Z987" i="3" a="1"/>
  <c r="Z987" i="3" s="1"/>
  <c r="Z988" i="3" a="1"/>
  <c r="Z988" i="3" s="1"/>
  <c r="Z989" i="3" a="1"/>
  <c r="Z989" i="3" s="1"/>
  <c r="Z990" i="3" a="1"/>
  <c r="Z990" i="3" s="1"/>
  <c r="Z991" i="3" a="1"/>
  <c r="Z991" i="3" s="1"/>
  <c r="Z992" i="3" a="1"/>
  <c r="Z992" i="3" s="1"/>
  <c r="Z993" i="3" a="1"/>
  <c r="Z993" i="3" s="1"/>
  <c r="Z994" i="3" a="1"/>
  <c r="Z994" i="3" s="1"/>
  <c r="Z995" i="3" a="1"/>
  <c r="Z995" i="3" s="1"/>
  <c r="Z996" i="3" a="1"/>
  <c r="Z996" i="3" s="1"/>
  <c r="Z997" i="3" a="1"/>
  <c r="Z997" i="3" s="1"/>
  <c r="Z998" i="3" a="1"/>
  <c r="Z998" i="3" s="1"/>
  <c r="Z999" i="3" a="1"/>
  <c r="Z999" i="3" s="1"/>
  <c r="Z1000" i="3" a="1"/>
  <c r="Z1000" i="3" s="1"/>
  <c r="Z1001" i="3" a="1"/>
  <c r="Z1001" i="3" s="1"/>
  <c r="Z1002" i="3" a="1"/>
  <c r="Z1002" i="3" s="1"/>
  <c r="Z1003" i="3" a="1"/>
  <c r="Z1003" i="3" s="1"/>
  <c r="Z1004" i="3" a="1"/>
  <c r="Z1004" i="3" s="1"/>
  <c r="Z1005" i="3" a="1"/>
  <c r="Z1005" i="3" s="1"/>
  <c r="Z1006" i="3" a="1"/>
  <c r="Z1006" i="3" s="1"/>
  <c r="Z1007" i="3" a="1"/>
  <c r="Z1007" i="3" s="1"/>
  <c r="Z1008" i="3" a="1"/>
  <c r="Z1008" i="3" s="1"/>
  <c r="Z1009" i="3" a="1"/>
  <c r="Z1009" i="3" s="1"/>
  <c r="Z1010" i="3" a="1"/>
  <c r="Z1010" i="3" s="1"/>
  <c r="Z1011" i="3" a="1"/>
  <c r="Z1011" i="3" s="1"/>
  <c r="Z1012" i="3" a="1"/>
  <c r="Z1012" i="3" s="1"/>
  <c r="Z1013" i="3" a="1"/>
  <c r="Z1013" i="3" s="1"/>
  <c r="Z1014" i="3" a="1"/>
  <c r="Z1014" i="3" s="1"/>
  <c r="Z1015" i="3" a="1"/>
  <c r="Z1015" i="3" s="1"/>
  <c r="Z1016" i="3" a="1"/>
  <c r="Z1016" i="3" s="1"/>
  <c r="Z1017" i="3" a="1"/>
  <c r="Z1017" i="3" s="1"/>
  <c r="Z1018" i="3" a="1"/>
  <c r="Z1018" i="3" s="1"/>
  <c r="Z1019" i="3" a="1"/>
  <c r="Z1019" i="3" s="1"/>
  <c r="Z1020" i="3" a="1"/>
  <c r="Z1020" i="3" s="1"/>
  <c r="Z1021" i="3" a="1"/>
  <c r="Z1021" i="3" s="1"/>
  <c r="Z1022" i="3" a="1"/>
  <c r="Z1022" i="3" s="1"/>
  <c r="Z1023" i="3" a="1"/>
  <c r="Z1023" i="3" s="1"/>
  <c r="Z1024" i="3" a="1"/>
  <c r="Z1024" i="3" s="1"/>
  <c r="Z1025" i="3" a="1"/>
  <c r="Z1025" i="3" s="1"/>
  <c r="Z1026" i="3" a="1"/>
  <c r="Z1026" i="3" s="1"/>
  <c r="Z1027" i="3" a="1"/>
  <c r="Z1027" i="3" s="1"/>
  <c r="Z1028" i="3" a="1"/>
  <c r="Z1028" i="3" s="1"/>
  <c r="Z1029" i="3" a="1"/>
  <c r="Z1029" i="3" s="1"/>
  <c r="Z1030" i="3" a="1"/>
  <c r="Z1030" i="3" s="1"/>
  <c r="Z1031" i="3" a="1"/>
  <c r="Z1031" i="3" s="1"/>
  <c r="Z1032" i="3" a="1"/>
  <c r="Z1032" i="3" s="1"/>
  <c r="Z1033" i="3" a="1"/>
  <c r="Z1033" i="3"/>
  <c r="Z1034" i="3" a="1"/>
  <c r="Z1034" i="3" s="1"/>
  <c r="Z1035" i="3" a="1"/>
  <c r="Z1035" i="3" s="1"/>
  <c r="Z1036" i="3" a="1"/>
  <c r="Z1036" i="3" s="1"/>
  <c r="Z1037" i="3" a="1"/>
  <c r="Z1037" i="3" s="1"/>
  <c r="Z1038" i="3" a="1"/>
  <c r="Z1038" i="3" s="1"/>
  <c r="Z1039" i="3" a="1"/>
  <c r="Z1039" i="3" s="1"/>
  <c r="Z1040" i="3" a="1"/>
  <c r="Z1040" i="3" s="1"/>
  <c r="Z1041" i="3" a="1"/>
  <c r="Z1041" i="3" s="1"/>
  <c r="Z1042" i="3" a="1"/>
  <c r="Z1042" i="3" s="1"/>
  <c r="Z1043" i="3" a="1"/>
  <c r="Z1043" i="3" s="1"/>
  <c r="Z1044" i="3" a="1"/>
  <c r="Z1044" i="3" s="1"/>
  <c r="Z1045" i="3" a="1"/>
  <c r="Z1045" i="3" s="1"/>
  <c r="Z1046" i="3" a="1"/>
  <c r="Z1046" i="3" s="1"/>
  <c r="Z1047" i="3" a="1"/>
  <c r="Z1047" i="3" s="1"/>
  <c r="Z1048" i="3" a="1"/>
  <c r="Z1048" i="3" s="1"/>
  <c r="Z1049" i="3" a="1"/>
  <c r="Z1049" i="3" s="1"/>
  <c r="Z1050" i="3" a="1"/>
  <c r="Z1050" i="3" s="1"/>
  <c r="Z1051" i="3" a="1"/>
  <c r="Z1051" i="3" s="1"/>
  <c r="Z1052" i="3" a="1"/>
  <c r="Z1052" i="3" s="1"/>
  <c r="Z1053" i="3" a="1"/>
  <c r="Z1053" i="3" s="1"/>
  <c r="Z1054" i="3" a="1"/>
  <c r="Z1054" i="3" s="1"/>
  <c r="Z1055" i="3" a="1"/>
  <c r="Z1055" i="3" s="1"/>
  <c r="Z1056" i="3" a="1"/>
  <c r="Z1056" i="3" s="1"/>
  <c r="Z1057" i="3" a="1"/>
  <c r="Z1057" i="3" s="1"/>
  <c r="Z1058" i="3" a="1"/>
  <c r="Z1058" i="3" s="1"/>
  <c r="Z1059" i="3" a="1"/>
  <c r="Z1059" i="3" s="1"/>
  <c r="Z1060" i="3" a="1"/>
  <c r="Z1060" i="3" s="1"/>
  <c r="Z1061" i="3" a="1"/>
  <c r="Z1061" i="3" s="1"/>
  <c r="Z1062" i="3" a="1"/>
  <c r="Z1062" i="3" s="1"/>
  <c r="Z1063" i="3" a="1"/>
  <c r="Z1063" i="3" s="1"/>
  <c r="Z1064" i="3" a="1"/>
  <c r="Z1064" i="3" s="1"/>
  <c r="Z1065" i="3" a="1"/>
  <c r="Z1065" i="3" s="1"/>
  <c r="Z1066" i="3" a="1"/>
  <c r="Z1066" i="3" s="1"/>
  <c r="Z1067" i="3" a="1"/>
  <c r="Z1067" i="3" s="1"/>
  <c r="Z1068" i="3" a="1"/>
  <c r="Z1068" i="3" s="1"/>
  <c r="Z1069" i="3" a="1"/>
  <c r="Z1069" i="3" s="1"/>
  <c r="Z1070" i="3" a="1"/>
  <c r="Z1070" i="3" s="1"/>
  <c r="Z1071" i="3" a="1"/>
  <c r="Z1071" i="3" s="1"/>
  <c r="Z1072" i="3" a="1"/>
  <c r="Z1072" i="3" s="1"/>
  <c r="Z1073" i="3" a="1"/>
  <c r="Z1073" i="3" s="1"/>
  <c r="Z1074" i="3" a="1"/>
  <c r="Z1074" i="3" s="1"/>
  <c r="Z1075" i="3" a="1"/>
  <c r="Z1075" i="3" s="1"/>
  <c r="Z1076" i="3" a="1"/>
  <c r="Z1076" i="3" s="1"/>
  <c r="Z1077" i="3" a="1"/>
  <c r="Z1077" i="3" s="1"/>
  <c r="Z1078" i="3" a="1"/>
  <c r="Z1078" i="3" s="1"/>
  <c r="Z1079" i="3" a="1"/>
  <c r="Z1079" i="3" s="1"/>
  <c r="Z1080" i="3" a="1"/>
  <c r="Z1080" i="3" s="1"/>
  <c r="Z1081" i="3" a="1"/>
  <c r="Z1081" i="3" s="1"/>
  <c r="Z1082" i="3" a="1"/>
  <c r="Z1082" i="3" s="1"/>
  <c r="Z1083" i="3" a="1"/>
  <c r="Z1083" i="3" s="1"/>
  <c r="Z1084" i="3" a="1"/>
  <c r="Z1084" i="3" s="1"/>
  <c r="Z1085" i="3" a="1"/>
  <c r="Z1085" i="3" s="1"/>
  <c r="Z1086" i="3" a="1"/>
  <c r="Z1086" i="3" s="1"/>
  <c r="Z1087" i="3" a="1"/>
  <c r="Z1087" i="3" s="1"/>
  <c r="Z1088" i="3" a="1"/>
  <c r="Z1088" i="3" s="1"/>
  <c r="Z1089" i="3" a="1"/>
  <c r="Z1089" i="3" s="1"/>
  <c r="Z1090" i="3" a="1"/>
  <c r="Z1090" i="3" s="1"/>
  <c r="Z1091" i="3" a="1"/>
  <c r="Z1091" i="3" s="1"/>
  <c r="Z1092" i="3" a="1"/>
  <c r="Z1092" i="3" s="1"/>
  <c r="Z1093" i="3" a="1"/>
  <c r="Z1093" i="3" s="1"/>
  <c r="Z1094" i="3" a="1"/>
  <c r="Z1094" i="3" s="1"/>
  <c r="Z1095" i="3" a="1"/>
  <c r="Z1095" i="3" s="1"/>
  <c r="Z1096" i="3" a="1"/>
  <c r="Z1096" i="3" s="1"/>
  <c r="Z1097" i="3" a="1"/>
  <c r="Z1097" i="3" s="1"/>
  <c r="Z1098" i="3" a="1"/>
  <c r="Z1098" i="3" s="1"/>
  <c r="Z1099" i="3" a="1"/>
  <c r="Z1099" i="3" s="1"/>
  <c r="Z1100" i="3" a="1"/>
  <c r="Z1100" i="3" s="1"/>
  <c r="Z1101" i="3" a="1"/>
  <c r="Z1101" i="3" s="1"/>
  <c r="Z1102" i="3" a="1"/>
  <c r="Z1102" i="3" s="1"/>
  <c r="Z1103" i="3" a="1"/>
  <c r="Z1103" i="3" s="1"/>
  <c r="Z1104" i="3" a="1"/>
  <c r="Z1104" i="3" s="1"/>
  <c r="Z1105" i="3" a="1"/>
  <c r="Z1105" i="3" s="1"/>
  <c r="Z1106" i="3" a="1"/>
  <c r="Z1106" i="3" s="1"/>
  <c r="Z1107" i="3" a="1"/>
  <c r="Z1107" i="3" s="1"/>
  <c r="Z1108" i="3" a="1"/>
  <c r="Z1108" i="3" s="1"/>
  <c r="Z1109" i="3" a="1"/>
  <c r="Z1109" i="3" s="1"/>
  <c r="Z1110" i="3" a="1"/>
  <c r="Z1110" i="3" s="1"/>
  <c r="Z1111" i="3" a="1"/>
  <c r="Z1111" i="3" s="1"/>
  <c r="Z1112" i="3" a="1"/>
  <c r="Z1112" i="3" s="1"/>
  <c r="Z1113" i="3" a="1"/>
  <c r="Z1113" i="3" s="1"/>
  <c r="Z1114" i="3" a="1"/>
  <c r="Z1114" i="3" s="1"/>
  <c r="Z1115" i="3" a="1"/>
  <c r="Z1115" i="3" s="1"/>
  <c r="Z1116" i="3" a="1"/>
  <c r="Z1116" i="3" s="1"/>
  <c r="Z1117" i="3" a="1"/>
  <c r="Z1117" i="3" s="1"/>
  <c r="Z1118" i="3" a="1"/>
  <c r="Z1118" i="3" s="1"/>
  <c r="Z1119" i="3" a="1"/>
  <c r="Z1119" i="3" s="1"/>
  <c r="Z1120" i="3" a="1"/>
  <c r="Z1120" i="3" s="1"/>
  <c r="Z1121" i="3" a="1"/>
  <c r="Z1121" i="3" s="1"/>
  <c r="Z1122" i="3" a="1"/>
  <c r="Z1122" i="3" s="1"/>
  <c r="Z1123" i="3" a="1"/>
  <c r="Z1123" i="3" s="1"/>
  <c r="Z1124" i="3" a="1"/>
  <c r="Z1124" i="3" s="1"/>
  <c r="Z1125" i="3" a="1"/>
  <c r="Z1125" i="3" s="1"/>
  <c r="Z1126" i="3" a="1"/>
  <c r="Z1126" i="3" s="1"/>
  <c r="Z1127" i="3" a="1"/>
  <c r="Z1127" i="3" s="1"/>
  <c r="Z1128" i="3" a="1"/>
  <c r="Z1128" i="3" s="1"/>
  <c r="Z1129" i="3" a="1"/>
  <c r="Z1129" i="3" s="1"/>
  <c r="Z1130" i="3" a="1"/>
  <c r="Z1130" i="3" s="1"/>
  <c r="Z1131" i="3" a="1"/>
  <c r="Z1131" i="3" s="1"/>
  <c r="Z1132" i="3" a="1"/>
  <c r="Z1132" i="3" s="1"/>
  <c r="Z1133" i="3" a="1"/>
  <c r="Z1133" i="3" s="1"/>
  <c r="Z1134" i="3" a="1"/>
  <c r="Z1134" i="3" s="1"/>
  <c r="Z1135" i="3" a="1"/>
  <c r="Z1135" i="3" s="1"/>
  <c r="Z1136" i="3" a="1"/>
  <c r="Z1136" i="3" s="1"/>
  <c r="Z1137" i="3" a="1"/>
  <c r="Z1137" i="3" s="1"/>
  <c r="Z1138" i="3" a="1"/>
  <c r="Z1138" i="3" s="1"/>
  <c r="Z1139" i="3" a="1"/>
  <c r="Z1139" i="3" s="1"/>
  <c r="Z1140" i="3" a="1"/>
  <c r="Z1140" i="3" s="1"/>
  <c r="Z1141" i="3" a="1"/>
  <c r="Z1141" i="3" s="1"/>
  <c r="Z1142" i="3" a="1"/>
  <c r="Z1142" i="3" s="1"/>
  <c r="Z1143" i="3" a="1"/>
  <c r="Z1143" i="3" s="1"/>
  <c r="Z1144" i="3" a="1"/>
  <c r="Z1144" i="3" s="1"/>
  <c r="Z1145" i="3" a="1"/>
  <c r="Z1145" i="3" s="1"/>
  <c r="Z1146" i="3" a="1"/>
  <c r="Z1146" i="3" s="1"/>
  <c r="Z1147" i="3" a="1"/>
  <c r="Z1147" i="3" s="1"/>
  <c r="Z1148" i="3" a="1"/>
  <c r="Z1148" i="3" s="1"/>
  <c r="Z1149" i="3" a="1"/>
  <c r="Z1149" i="3" s="1"/>
  <c r="Z1150" i="3" a="1"/>
  <c r="Z1150" i="3" s="1"/>
  <c r="Z1151" i="3" a="1"/>
  <c r="Z1151" i="3" s="1"/>
  <c r="Z1152" i="3" a="1"/>
  <c r="Z1152" i="3" s="1"/>
  <c r="Z1153" i="3" a="1"/>
  <c r="Z1153" i="3" s="1"/>
  <c r="Z1154" i="3" a="1"/>
  <c r="Z1154" i="3" s="1"/>
  <c r="Z1155" i="3" a="1"/>
  <c r="Z1155" i="3" s="1"/>
  <c r="Z1156" i="3" a="1"/>
  <c r="Z1156" i="3" s="1"/>
  <c r="Z1157" i="3" a="1"/>
  <c r="Z1157" i="3" s="1"/>
  <c r="Z1158" i="3" a="1"/>
  <c r="Z1158" i="3" s="1"/>
  <c r="Z1159" i="3" a="1"/>
  <c r="Z1159" i="3" s="1"/>
  <c r="Z1160" i="3" a="1"/>
  <c r="Z1160" i="3" s="1"/>
  <c r="Z1161" i="3" a="1"/>
  <c r="Z1161" i="3" s="1"/>
  <c r="Z1162" i="3" a="1"/>
  <c r="Z1162" i="3" s="1"/>
  <c r="Z1163" i="3" a="1"/>
  <c r="Z1163" i="3" s="1"/>
  <c r="Z1164" i="3" a="1"/>
  <c r="Z1164" i="3" s="1"/>
  <c r="Z1165" i="3" a="1"/>
  <c r="Z1165" i="3" s="1"/>
  <c r="Z1166" i="3" a="1"/>
  <c r="Z1166" i="3" s="1"/>
  <c r="Z1167" i="3" a="1"/>
  <c r="Z1167" i="3" s="1"/>
  <c r="Z1168" i="3" a="1"/>
  <c r="Z1168" i="3" s="1"/>
  <c r="Z1169" i="3" a="1"/>
  <c r="Z1169" i="3" s="1"/>
  <c r="Z1170" i="3" a="1"/>
  <c r="Z1170" i="3" s="1"/>
  <c r="Z1171" i="3" a="1"/>
  <c r="Z1171" i="3" s="1"/>
  <c r="Z1172" i="3" a="1"/>
  <c r="Z1172" i="3" s="1"/>
  <c r="Z1173" i="3" a="1"/>
  <c r="Z1173" i="3" s="1"/>
  <c r="Z1174" i="3" a="1"/>
  <c r="Z1174" i="3" s="1"/>
  <c r="Z1175" i="3" a="1"/>
  <c r="Z1175" i="3" s="1"/>
  <c r="Z1176" i="3" a="1"/>
  <c r="Z1176" i="3" s="1"/>
  <c r="Z1177" i="3" a="1"/>
  <c r="Z1177" i="3" s="1"/>
  <c r="Z1178" i="3" a="1"/>
  <c r="Z1178" i="3" s="1"/>
  <c r="Z1179" i="3" a="1"/>
  <c r="Z1179" i="3" s="1"/>
  <c r="Z1180" i="3" a="1"/>
  <c r="Z1180" i="3" s="1"/>
  <c r="Z1181" i="3" a="1"/>
  <c r="Z1181" i="3" s="1"/>
  <c r="Z1182" i="3" a="1"/>
  <c r="Z1182" i="3" s="1"/>
  <c r="Z1183" i="3" a="1"/>
  <c r="Z1183" i="3" s="1"/>
  <c r="Z1184" i="3" a="1"/>
  <c r="Z1184" i="3" s="1"/>
  <c r="Z1185" i="3" a="1"/>
  <c r="Z1185" i="3" s="1"/>
  <c r="Z1186" i="3" a="1"/>
  <c r="Z1186" i="3" s="1"/>
  <c r="Z1187" i="3" a="1"/>
  <c r="Z1187" i="3" s="1"/>
  <c r="Z1188" i="3" a="1"/>
  <c r="Z1188" i="3" s="1"/>
  <c r="Z1189" i="3" a="1"/>
  <c r="Z1189" i="3" s="1"/>
  <c r="Z1190" i="3" a="1"/>
  <c r="Z1190" i="3" s="1"/>
  <c r="Z1191" i="3" a="1"/>
  <c r="Z1191" i="3" s="1"/>
  <c r="Z1192" i="3" a="1"/>
  <c r="Z1192" i="3" s="1"/>
  <c r="Z1193" i="3" a="1"/>
  <c r="Z1193" i="3" s="1"/>
  <c r="Z1194" i="3" a="1"/>
  <c r="Z1194" i="3" s="1"/>
  <c r="Z1195" i="3" a="1"/>
  <c r="Z1195" i="3" s="1"/>
  <c r="Z1196" i="3" a="1"/>
  <c r="Z1196" i="3"/>
  <c r="Z1197" i="3" a="1"/>
  <c r="Z1197" i="3" s="1"/>
  <c r="Z1198" i="3" a="1"/>
  <c r="Z1198" i="3" s="1"/>
  <c r="Z1199" i="3" a="1"/>
  <c r="Z1199" i="3" s="1"/>
  <c r="Z1200" i="3" a="1"/>
  <c r="Z1200" i="3" s="1"/>
  <c r="Z1201" i="3" a="1"/>
  <c r="Z1201" i="3" s="1"/>
  <c r="Z1202" i="3" a="1"/>
  <c r="Z1202" i="3" s="1"/>
  <c r="Z1203" i="3" a="1"/>
  <c r="Z1203" i="3" s="1"/>
  <c r="Z1204" i="3" a="1"/>
  <c r="Z1204" i="3" s="1"/>
  <c r="Z1205" i="3" a="1"/>
  <c r="Z1205" i="3" s="1"/>
  <c r="Z1206" i="3" a="1"/>
  <c r="Z1206" i="3" s="1"/>
  <c r="Z1207" i="3" a="1"/>
  <c r="Z1207" i="3" s="1"/>
  <c r="Z1208" i="3" a="1"/>
  <c r="Z1208" i="3" s="1"/>
  <c r="Z1209" i="3" a="1"/>
  <c r="Z1209" i="3" s="1"/>
  <c r="Z1210" i="3" a="1"/>
  <c r="Z1210" i="3" s="1"/>
  <c r="Z1211" i="3" a="1"/>
  <c r="Z1211" i="3" s="1"/>
  <c r="Z1212" i="3" a="1"/>
  <c r="Z1212" i="3" s="1"/>
  <c r="Z1213" i="3" a="1"/>
  <c r="Z1213" i="3" s="1"/>
  <c r="Z1214" i="3" a="1"/>
  <c r="Z1214" i="3" s="1"/>
  <c r="Z1215" i="3" a="1"/>
  <c r="Z1215" i="3" s="1"/>
  <c r="Z1216" i="3" a="1"/>
  <c r="Z1216" i="3" s="1"/>
  <c r="Z1217" i="3" a="1"/>
  <c r="Z1217" i="3" s="1"/>
  <c r="Z1218" i="3" a="1"/>
  <c r="Z1218" i="3" s="1"/>
  <c r="Z1219" i="3" a="1"/>
  <c r="Z1219" i="3" s="1"/>
  <c r="Z1220" i="3" a="1"/>
  <c r="Z1220" i="3" s="1"/>
  <c r="Z1221" i="3" a="1"/>
  <c r="Z1221" i="3" s="1"/>
  <c r="Z1222" i="3" a="1"/>
  <c r="Z1222" i="3" s="1"/>
  <c r="Z1223" i="3" a="1"/>
  <c r="Z1223" i="3" s="1"/>
  <c r="Z1224" i="3" a="1"/>
  <c r="Z1224" i="3" s="1"/>
  <c r="Z1225" i="3" a="1"/>
  <c r="Z1225" i="3" s="1"/>
  <c r="Z1226" i="3" a="1"/>
  <c r="Z1226" i="3" s="1"/>
  <c r="Z1227" i="3" a="1"/>
  <c r="Z1227" i="3" s="1"/>
  <c r="Z1228" i="3" a="1"/>
  <c r="Z1228" i="3" s="1"/>
  <c r="Z1229" i="3" a="1"/>
  <c r="Z1229" i="3" s="1"/>
  <c r="Z1230" i="3" a="1"/>
  <c r="Z1230" i="3" s="1"/>
  <c r="Z1231" i="3" a="1"/>
  <c r="Z1231" i="3" s="1"/>
  <c r="Z1232" i="3" a="1"/>
  <c r="Z1232" i="3" s="1"/>
  <c r="Z1233" i="3" a="1"/>
  <c r="Z1233" i="3" s="1"/>
  <c r="Z1234" i="3" a="1"/>
  <c r="Z1234" i="3" s="1"/>
  <c r="Z1235" i="3" a="1"/>
  <c r="Z1235" i="3" s="1"/>
  <c r="Z1236" i="3" a="1"/>
  <c r="Z1236" i="3" s="1"/>
  <c r="Z1237" i="3" a="1"/>
  <c r="Z1237" i="3" s="1"/>
  <c r="Z1238" i="3" a="1"/>
  <c r="Z1238" i="3" s="1"/>
  <c r="Z1239" i="3" a="1"/>
  <c r="Z1239" i="3" s="1"/>
  <c r="Z1240" i="3" a="1"/>
  <c r="Z1240" i="3" s="1"/>
  <c r="Z1241" i="3" a="1"/>
  <c r="Z1241" i="3" s="1"/>
  <c r="Z1242" i="3" a="1"/>
  <c r="Z1242" i="3" s="1"/>
  <c r="Z1243" i="3" a="1"/>
  <c r="Z1243" i="3" s="1"/>
  <c r="Z1244" i="3" a="1"/>
  <c r="Z1244" i="3" s="1"/>
  <c r="Z1245" i="3" a="1"/>
  <c r="Z1245" i="3" s="1"/>
  <c r="Z1246" i="3" a="1"/>
  <c r="Z1246" i="3" s="1"/>
  <c r="Z1247" i="3" a="1"/>
  <c r="Z1247" i="3" s="1"/>
  <c r="Z1248" i="3" a="1"/>
  <c r="Z1248" i="3" s="1"/>
  <c r="Z1249" i="3" a="1"/>
  <c r="Z1249" i="3" s="1"/>
  <c r="Z1250" i="3" a="1"/>
  <c r="Z1250" i="3" s="1"/>
  <c r="Z1251" i="3" a="1"/>
  <c r="Z1251" i="3" s="1"/>
  <c r="Z1252" i="3" a="1"/>
  <c r="Z1252" i="3" s="1"/>
  <c r="Z1253" i="3" a="1"/>
  <c r="Z1253" i="3" s="1"/>
  <c r="Z1254" i="3" a="1"/>
  <c r="Z1254" i="3" s="1"/>
  <c r="Z1255" i="3" a="1"/>
  <c r="Z1255" i="3" s="1"/>
  <c r="Z1256" i="3" a="1"/>
  <c r="Z1256" i="3" s="1"/>
  <c r="Z1257" i="3" a="1"/>
  <c r="Z1257" i="3" s="1"/>
  <c r="Z1258" i="3" a="1"/>
  <c r="Z1258" i="3" s="1"/>
  <c r="Z1259" i="3" a="1"/>
  <c r="Z1259" i="3" s="1"/>
  <c r="Z1260" i="3" a="1"/>
  <c r="Z1260" i="3" s="1"/>
  <c r="Z1261" i="3" a="1"/>
  <c r="Z1261" i="3" s="1"/>
  <c r="Z1262" i="3" a="1"/>
  <c r="Z1262" i="3" s="1"/>
  <c r="Z1263" i="3" a="1"/>
  <c r="Z1263" i="3" s="1"/>
  <c r="Z1264" i="3" a="1"/>
  <c r="Z1264" i="3" s="1"/>
  <c r="Z1265" i="3" a="1"/>
  <c r="Z1265" i="3" s="1"/>
  <c r="Z1266" i="3" a="1"/>
  <c r="Z1266" i="3" s="1"/>
  <c r="Z1267" i="3" a="1"/>
  <c r="Z1267" i="3" s="1"/>
  <c r="Z1268" i="3" a="1"/>
  <c r="Z1268" i="3" s="1"/>
  <c r="Z1269" i="3" a="1"/>
  <c r="Z1269" i="3" s="1"/>
  <c r="Z1270" i="3" a="1"/>
  <c r="Z1270" i="3" s="1"/>
  <c r="Z1271" i="3" a="1"/>
  <c r="Z1271" i="3" s="1"/>
  <c r="Z1272" i="3" a="1"/>
  <c r="Z1272" i="3" s="1"/>
  <c r="Z1273" i="3" a="1"/>
  <c r="Z1273" i="3" s="1"/>
  <c r="Z1274" i="3" a="1"/>
  <c r="Z1274" i="3" s="1"/>
  <c r="Z1275" i="3" a="1"/>
  <c r="Z1275" i="3" s="1"/>
  <c r="Z1276" i="3" a="1"/>
  <c r="Z1276" i="3" s="1"/>
  <c r="Z1277" i="3" a="1"/>
  <c r="Z1277" i="3" s="1"/>
  <c r="Z1278" i="3" a="1"/>
  <c r="Z1278" i="3" s="1"/>
  <c r="Z1279" i="3" a="1"/>
  <c r="Z1279" i="3" s="1"/>
  <c r="Z1280" i="3" a="1"/>
  <c r="Z1280" i="3" s="1"/>
  <c r="Z1281" i="3" a="1"/>
  <c r="Z1281" i="3" s="1"/>
  <c r="Z1282" i="3" a="1"/>
  <c r="Z1282" i="3" s="1"/>
  <c r="Z1283" i="3" a="1"/>
  <c r="Z1283" i="3" s="1"/>
  <c r="Z1284" i="3" a="1"/>
  <c r="Z1284" i="3" s="1"/>
  <c r="Z1285" i="3" a="1"/>
  <c r="Z1285" i="3" s="1"/>
  <c r="Z1286" i="3" a="1"/>
  <c r="Z1286" i="3" s="1"/>
  <c r="Z1287" i="3" a="1"/>
  <c r="Z1287" i="3" s="1"/>
  <c r="Z1288" i="3" a="1"/>
  <c r="Z1288" i="3" s="1"/>
  <c r="Z1289" i="3" a="1"/>
  <c r="Z1289" i="3" s="1"/>
  <c r="Z1290" i="3" a="1"/>
  <c r="Z1290" i="3" s="1"/>
  <c r="Z1291" i="3" a="1"/>
  <c r="Z1291" i="3" s="1"/>
  <c r="Z1292" i="3" a="1"/>
  <c r="Z1292" i="3"/>
  <c r="Z1293" i="3" a="1"/>
  <c r="Z1293" i="3" s="1"/>
  <c r="Z1294" i="3" a="1"/>
  <c r="Z1294" i="3" s="1"/>
  <c r="Z1295" i="3" a="1"/>
  <c r="Z1295" i="3" s="1"/>
  <c r="Z1296" i="3" a="1"/>
  <c r="Z1296" i="3" s="1"/>
  <c r="Z1297" i="3" a="1"/>
  <c r="Z1297" i="3"/>
  <c r="Z1298" i="3" a="1"/>
  <c r="Z1298" i="3" s="1"/>
  <c r="Z1299" i="3" a="1"/>
  <c r="Z1299" i="3" s="1"/>
  <c r="Z1300" i="3" a="1"/>
  <c r="Z1300" i="3" s="1"/>
  <c r="Z1301" i="3" a="1"/>
  <c r="Z1301" i="3" s="1"/>
  <c r="Z1302" i="3" a="1"/>
  <c r="Z1302" i="3" s="1"/>
  <c r="Z1303" i="3" a="1"/>
  <c r="Z1303" i="3" s="1"/>
  <c r="Z1304" i="3" a="1"/>
  <c r="Z1304" i="3" s="1"/>
  <c r="Z1305" i="3" a="1"/>
  <c r="Z1305" i="3" s="1"/>
  <c r="Z1306" i="3" a="1"/>
  <c r="Z1306" i="3" s="1"/>
  <c r="Z1307" i="3" a="1"/>
  <c r="Z1307" i="3" s="1"/>
  <c r="Z1308" i="3" a="1"/>
  <c r="Z1308" i="3" s="1"/>
  <c r="Z1309" i="3" a="1"/>
  <c r="Z1309" i="3" s="1"/>
  <c r="Z1310" i="3" a="1"/>
  <c r="Z1310" i="3" s="1"/>
  <c r="Z1311" i="3" a="1"/>
  <c r="Z1311" i="3" s="1"/>
  <c r="Z1312" i="3" a="1"/>
  <c r="Z1312" i="3" s="1"/>
  <c r="Z1313" i="3" a="1"/>
  <c r="Z1313" i="3" s="1"/>
  <c r="Z1314" i="3" a="1"/>
  <c r="Z1314" i="3" s="1"/>
  <c r="Z1315" i="3" a="1"/>
  <c r="Z1315" i="3" s="1"/>
  <c r="Z1316" i="3" a="1"/>
  <c r="Z1316" i="3" s="1"/>
  <c r="Z1317" i="3" a="1"/>
  <c r="Z1317" i="3" s="1"/>
  <c r="Z1318" i="3" a="1"/>
  <c r="Z1318" i="3" s="1"/>
  <c r="Z1319" i="3" a="1"/>
  <c r="Z1319" i="3" s="1"/>
  <c r="Z1320" i="3" a="1"/>
  <c r="Z1320" i="3" s="1"/>
  <c r="Z1321" i="3" a="1"/>
  <c r="Z1321" i="3" s="1"/>
  <c r="Z1322" i="3" a="1"/>
  <c r="Z1322" i="3" s="1"/>
  <c r="Z1323" i="3" a="1"/>
  <c r="Z1323" i="3" s="1"/>
  <c r="Z1324" i="3" a="1"/>
  <c r="Z1324" i="3" s="1"/>
  <c r="Z1325" i="3" a="1"/>
  <c r="Z1325" i="3" s="1"/>
  <c r="Z1326" i="3" a="1"/>
  <c r="Z1326" i="3" s="1"/>
  <c r="Z1327" i="3" a="1"/>
  <c r="Z1327" i="3" s="1"/>
  <c r="Z1328" i="3" a="1"/>
  <c r="Z1328" i="3" s="1"/>
  <c r="Z1329" i="3" a="1"/>
  <c r="Z1329" i="3" s="1"/>
  <c r="Z1330" i="3" a="1"/>
  <c r="Z1330" i="3" s="1"/>
  <c r="Z1331" i="3" a="1"/>
  <c r="Z1331" i="3" s="1"/>
  <c r="Z1332" i="3" a="1"/>
  <c r="Z1332" i="3" s="1"/>
  <c r="Z1333" i="3" a="1"/>
  <c r="Z1333" i="3" s="1"/>
  <c r="Z1334" i="3" a="1"/>
  <c r="Z1334" i="3" s="1"/>
  <c r="Z1335" i="3" a="1"/>
  <c r="Z1335" i="3" s="1"/>
  <c r="Z1336" i="3" a="1"/>
  <c r="Z1336" i="3" s="1"/>
  <c r="Z1337" i="3" a="1"/>
  <c r="Z1337" i="3" s="1"/>
  <c r="Z1338" i="3" a="1"/>
  <c r="Z1338" i="3" s="1"/>
  <c r="Z1339" i="3" a="1"/>
  <c r="Z1339" i="3" s="1"/>
  <c r="Z1340" i="3" a="1"/>
  <c r="Z1340" i="3" s="1"/>
  <c r="Z1341" i="3" a="1"/>
  <c r="Z1341" i="3" s="1"/>
  <c r="Z1342" i="3" a="1"/>
  <c r="Z1342" i="3" s="1"/>
  <c r="Z1343" i="3" a="1"/>
  <c r="Z1343" i="3" s="1"/>
  <c r="Z1344" i="3" a="1"/>
  <c r="Z1344" i="3" s="1"/>
  <c r="Z1345" i="3" a="1"/>
  <c r="Z1345" i="3" s="1"/>
  <c r="Z1346" i="3" a="1"/>
  <c r="Z1346" i="3" s="1"/>
  <c r="Z1347" i="3" a="1"/>
  <c r="Z1347" i="3" s="1"/>
  <c r="Z1348" i="3" a="1"/>
  <c r="Z1348" i="3" s="1"/>
  <c r="Z1349" i="3" a="1"/>
  <c r="Z1349" i="3" s="1"/>
  <c r="Z1350" i="3" a="1"/>
  <c r="Z1350" i="3" s="1"/>
  <c r="Z1351" i="3" a="1"/>
  <c r="Z1351" i="3" s="1"/>
  <c r="Z1352" i="3" a="1"/>
  <c r="Z1352" i="3" s="1"/>
  <c r="Z1353" i="3" a="1"/>
  <c r="Z1353" i="3" s="1"/>
  <c r="Z1354" i="3" a="1"/>
  <c r="Z1354" i="3" s="1"/>
  <c r="Z1355" i="3" a="1"/>
  <c r="Z1355" i="3" s="1"/>
  <c r="Z1356" i="3" a="1"/>
  <c r="Z1356" i="3" s="1"/>
  <c r="Z1357" i="3" a="1"/>
  <c r="Z1357" i="3" s="1"/>
  <c r="Z1358" i="3" a="1"/>
  <c r="Z1358" i="3" s="1"/>
  <c r="Z1359" i="3" a="1"/>
  <c r="Z1359" i="3" s="1"/>
  <c r="Z1360" i="3" a="1"/>
  <c r="Z1360" i="3" s="1"/>
  <c r="Z1361" i="3" a="1"/>
  <c r="Z1361" i="3" s="1"/>
  <c r="Z1362" i="3" a="1"/>
  <c r="Z1362" i="3" s="1"/>
  <c r="Z1363" i="3" a="1"/>
  <c r="Z1363" i="3" s="1"/>
  <c r="Z1364" i="3" a="1"/>
  <c r="Z1364" i="3" s="1"/>
  <c r="Z1365" i="3" a="1"/>
  <c r="Z1365" i="3" s="1"/>
  <c r="Z1366" i="3" a="1"/>
  <c r="Z1366" i="3" s="1"/>
  <c r="Z1367" i="3" a="1"/>
  <c r="Z1367" i="3" s="1"/>
  <c r="Z1368" i="3" a="1"/>
  <c r="Z1368" i="3" s="1"/>
  <c r="Z1369" i="3" a="1"/>
  <c r="Z1369" i="3" s="1"/>
  <c r="Z1370" i="3" a="1"/>
  <c r="Z1370" i="3" s="1"/>
  <c r="Z1371" i="3" a="1"/>
  <c r="Z1371" i="3" s="1"/>
  <c r="Z1372" i="3" a="1"/>
  <c r="Z1372" i="3" s="1"/>
  <c r="Z1373" i="3" a="1"/>
  <c r="Z1373" i="3" s="1"/>
  <c r="Z1374" i="3" a="1"/>
  <c r="Z1374" i="3" s="1"/>
  <c r="Z1375" i="3" a="1"/>
  <c r="Z1375" i="3" s="1"/>
  <c r="Z1376" i="3" a="1"/>
  <c r="Z1376" i="3" s="1"/>
  <c r="Z1377" i="3" a="1"/>
  <c r="Z1377" i="3" s="1"/>
  <c r="Z1378" i="3" a="1"/>
  <c r="Z1378" i="3" s="1"/>
  <c r="Z1379" i="3" a="1"/>
  <c r="Z1379" i="3" s="1"/>
  <c r="Z1380" i="3" a="1"/>
  <c r="Z1380" i="3" s="1"/>
  <c r="Z1381" i="3" a="1"/>
  <c r="Z1381" i="3" s="1"/>
  <c r="Z1382" i="3" a="1"/>
  <c r="Z1382" i="3" s="1"/>
  <c r="Z1383" i="3" a="1"/>
  <c r="Z1383" i="3" s="1"/>
  <c r="Z1384" i="3" a="1"/>
  <c r="Z1384" i="3" s="1"/>
  <c r="Z1385" i="3" a="1"/>
  <c r="Z1385" i="3" s="1"/>
  <c r="Z1386" i="3" a="1"/>
  <c r="Z1386" i="3" s="1"/>
  <c r="Z1387" i="3" a="1"/>
  <c r="Z1387" i="3" s="1"/>
  <c r="Z1388" i="3" a="1"/>
  <c r="Z1388" i="3" s="1"/>
  <c r="Z1389" i="3" a="1"/>
  <c r="Z1389" i="3" s="1"/>
  <c r="Z1390" i="3" a="1"/>
  <c r="Z1390" i="3" s="1"/>
  <c r="Z1391" i="3" a="1"/>
  <c r="Z1391" i="3" s="1"/>
  <c r="Z1392" i="3" a="1"/>
  <c r="Z1392" i="3" s="1"/>
  <c r="Z1393" i="3" a="1"/>
  <c r="Z1393" i="3" s="1"/>
  <c r="Z1394" i="3" a="1"/>
  <c r="Z1394" i="3" s="1"/>
  <c r="Z1395" i="3" a="1"/>
  <c r="Z1395" i="3" s="1"/>
  <c r="Z1396" i="3" a="1"/>
  <c r="Z1396" i="3" s="1"/>
  <c r="Z1397" i="3" a="1"/>
  <c r="Z1397" i="3" s="1"/>
  <c r="Z1398" i="3" a="1"/>
  <c r="Z1398" i="3" s="1"/>
  <c r="Z1399" i="3" a="1"/>
  <c r="Z1399" i="3" s="1"/>
  <c r="Z1400" i="3" a="1"/>
  <c r="Z1400" i="3" s="1"/>
  <c r="Z1401" i="3" a="1"/>
  <c r="Z1401" i="3" s="1"/>
  <c r="Z1402" i="3" a="1"/>
  <c r="Z1402" i="3" s="1"/>
  <c r="Z1403" i="3" a="1"/>
  <c r="Z1403" i="3" s="1"/>
  <c r="Z1404" i="3" a="1"/>
  <c r="Z1404" i="3" s="1"/>
  <c r="Z1405" i="3" a="1"/>
  <c r="Z1405" i="3" s="1"/>
  <c r="Z1406" i="3" a="1"/>
  <c r="Z1406" i="3" s="1"/>
  <c r="Z1407" i="3" a="1"/>
  <c r="Z1407" i="3" s="1"/>
  <c r="Z1408" i="3" a="1"/>
  <c r="Z1408" i="3" s="1"/>
  <c r="Z1409" i="3" a="1"/>
  <c r="Z1409" i="3" s="1"/>
  <c r="Z1410" i="3" a="1"/>
  <c r="Z1410" i="3" s="1"/>
  <c r="Z1411" i="3" a="1"/>
  <c r="Z1411" i="3" s="1"/>
  <c r="Z1412" i="3" a="1"/>
  <c r="Z1412" i="3" s="1"/>
  <c r="Z1413" i="3" a="1"/>
  <c r="Z1413" i="3" s="1"/>
  <c r="Z1414" i="3" a="1"/>
  <c r="Z1414" i="3" s="1"/>
  <c r="Z1415" i="3" a="1"/>
  <c r="Z1415" i="3" s="1"/>
  <c r="Z1416" i="3" a="1"/>
  <c r="Z1416" i="3" s="1"/>
  <c r="Z1417" i="3" a="1"/>
  <c r="Z1417" i="3" s="1"/>
  <c r="Z1418" i="3" a="1"/>
  <c r="Z1418" i="3"/>
  <c r="Z1419" i="3" a="1"/>
  <c r="Z1419" i="3" s="1"/>
  <c r="Z1420" i="3" a="1"/>
  <c r="Z1420" i="3" s="1"/>
  <c r="Z1421" i="3" a="1"/>
  <c r="Z1421" i="3" s="1"/>
  <c r="Z1422" i="3" a="1"/>
  <c r="Z1422" i="3" s="1"/>
  <c r="Z1423" i="3" a="1"/>
  <c r="Z1423" i="3" s="1"/>
  <c r="Z1424" i="3" a="1"/>
  <c r="Z1424" i="3" s="1"/>
  <c r="Z1425" i="3" a="1"/>
  <c r="Z1425" i="3" s="1"/>
  <c r="Z1426" i="3" a="1"/>
  <c r="Z1426" i="3" s="1"/>
  <c r="Z1427" i="3" a="1"/>
  <c r="Z1427" i="3" s="1"/>
  <c r="Z1428" i="3" a="1"/>
  <c r="Z1428" i="3" s="1"/>
  <c r="Z1429" i="3" a="1"/>
  <c r="Z1429" i="3" s="1"/>
  <c r="Z1430" i="3" a="1"/>
  <c r="Z1430" i="3" s="1"/>
  <c r="Z1431" i="3" a="1"/>
  <c r="Z1431" i="3" s="1"/>
  <c r="Z1432" i="3" a="1"/>
  <c r="Z1432" i="3" s="1"/>
  <c r="Z1433" i="3" a="1"/>
  <c r="Z1433" i="3" s="1"/>
  <c r="Z1434" i="3" a="1"/>
  <c r="Z1434" i="3" s="1"/>
  <c r="Z1435" i="3" a="1"/>
  <c r="Z1435" i="3" s="1"/>
  <c r="Z1436" i="3" a="1"/>
  <c r="Z1436" i="3"/>
  <c r="Z1437" i="3" a="1"/>
  <c r="Z1437" i="3" s="1"/>
  <c r="Z1438" i="3" a="1"/>
  <c r="Z1438" i="3"/>
  <c r="Z1439" i="3" a="1"/>
  <c r="Z1439" i="3" s="1"/>
  <c r="Z1440" i="3" a="1"/>
  <c r="Z1440" i="3" s="1"/>
  <c r="Z1441" i="3" a="1"/>
  <c r="Z1441" i="3" s="1"/>
  <c r="Z1442" i="3" a="1"/>
  <c r="Z1442" i="3" s="1"/>
  <c r="Z1443" i="3" a="1"/>
  <c r="Z1443" i="3" s="1"/>
  <c r="Z1444" i="3" a="1"/>
  <c r="Z1444" i="3" s="1"/>
  <c r="Z1445" i="3" a="1"/>
  <c r="Z1445" i="3" s="1"/>
  <c r="Z1446" i="3" a="1"/>
  <c r="Z1446" i="3" s="1"/>
  <c r="Z1447" i="3" a="1"/>
  <c r="Z1447" i="3" s="1"/>
  <c r="Z1448" i="3" a="1"/>
  <c r="Z1448" i="3" s="1"/>
  <c r="Z1449" i="3" a="1"/>
  <c r="Z1449" i="3" s="1"/>
  <c r="Z1450" i="3" a="1"/>
  <c r="Z1450" i="3" s="1"/>
  <c r="Z1451" i="3" a="1"/>
  <c r="Z1451" i="3" s="1"/>
  <c r="Z1452" i="3" a="1"/>
  <c r="Z1452" i="3" s="1"/>
  <c r="Z1453" i="3" a="1"/>
  <c r="Z1453" i="3" s="1"/>
  <c r="Z1454" i="3" a="1"/>
  <c r="Z1454" i="3" s="1"/>
  <c r="Z1455" i="3" a="1"/>
  <c r="Z1455" i="3" s="1"/>
  <c r="Z1456" i="3" a="1"/>
  <c r="Z1456" i="3" s="1"/>
  <c r="Z1457" i="3" a="1"/>
  <c r="Z1457" i="3" s="1"/>
  <c r="Z1458" i="3" a="1"/>
  <c r="Z1458" i="3" s="1"/>
  <c r="Z1459" i="3" a="1"/>
  <c r="Z1459" i="3" s="1"/>
  <c r="Z1460" i="3" a="1"/>
  <c r="Z1460" i="3" s="1"/>
  <c r="Z1461" i="3" a="1"/>
  <c r="Z1461" i="3" s="1"/>
  <c r="Z1462" i="3" a="1"/>
  <c r="Z1462" i="3" s="1"/>
  <c r="Z1463" i="3" a="1"/>
  <c r="Z1463" i="3" s="1"/>
  <c r="Z1464" i="3" a="1"/>
  <c r="Z1464" i="3" s="1"/>
  <c r="Z1465" i="3" a="1"/>
  <c r="Z1465" i="3" s="1"/>
  <c r="Z1466" i="3" a="1"/>
  <c r="Z1466" i="3" s="1"/>
  <c r="Z1467" i="3" a="1"/>
  <c r="Z1467" i="3" s="1"/>
  <c r="Z1468" i="3" a="1"/>
  <c r="Z1468" i="3" s="1"/>
  <c r="Z1469" i="3" a="1"/>
  <c r="Z1469" i="3" s="1"/>
  <c r="Z1470" i="3" a="1"/>
  <c r="Z1470" i="3" s="1"/>
  <c r="Z1471" i="3" a="1"/>
  <c r="Z1471" i="3" s="1"/>
  <c r="Z1472" i="3" a="1"/>
  <c r="Z1472" i="3" s="1"/>
  <c r="Z1473" i="3" a="1"/>
  <c r="Z1473" i="3" s="1"/>
  <c r="Z1474" i="3" a="1"/>
  <c r="Z1474" i="3" s="1"/>
  <c r="Z1475" i="3" a="1"/>
  <c r="Z1475" i="3" s="1"/>
  <c r="Z1476" i="3" a="1"/>
  <c r="Z1476" i="3" s="1"/>
  <c r="Z1477" i="3" a="1"/>
  <c r="Z1477" i="3" s="1"/>
  <c r="Z1478" i="3" a="1"/>
  <c r="Z1478" i="3" s="1"/>
  <c r="Z1479" i="3" a="1"/>
  <c r="Z1479" i="3" s="1"/>
  <c r="Z1480" i="3" a="1"/>
  <c r="Z1480" i="3" s="1"/>
  <c r="Z1481" i="3" a="1"/>
  <c r="Z1481" i="3" s="1"/>
  <c r="Z1482" i="3" a="1"/>
  <c r="Z1482" i="3" s="1"/>
  <c r="Z1483" i="3" a="1"/>
  <c r="Z1483" i="3" s="1"/>
  <c r="Z1484" i="3" a="1"/>
  <c r="Z1484" i="3" s="1"/>
  <c r="Z1485" i="3" a="1"/>
  <c r="Z1485" i="3" s="1"/>
  <c r="Z1486" i="3" a="1"/>
  <c r="Z1486" i="3" s="1"/>
  <c r="Z1487" i="3" a="1"/>
  <c r="Z1487" i="3" s="1"/>
  <c r="Z1488" i="3" a="1"/>
  <c r="Z1488" i="3" s="1"/>
  <c r="Z1489" i="3" a="1"/>
  <c r="Z1489" i="3" s="1"/>
  <c r="Z1490" i="3" a="1"/>
  <c r="Z1490" i="3" s="1"/>
  <c r="Z1491" i="3" a="1"/>
  <c r="Z1491" i="3" s="1"/>
  <c r="Z1492" i="3" a="1"/>
  <c r="Z1492" i="3" s="1"/>
  <c r="Z1493" i="3" a="1"/>
  <c r="Z1493" i="3" s="1"/>
  <c r="Z1494" i="3" a="1"/>
  <c r="Z1494" i="3" s="1"/>
  <c r="Z1495" i="3" a="1"/>
  <c r="Z1495" i="3" s="1"/>
  <c r="Z1496" i="3" a="1"/>
  <c r="Z1496" i="3" s="1"/>
  <c r="Z1497" i="3" a="1"/>
  <c r="Z1497" i="3" s="1"/>
  <c r="Z1498" i="3" a="1"/>
  <c r="Z1498" i="3" s="1"/>
  <c r="Z1499" i="3" a="1"/>
  <c r="Z1499" i="3" s="1"/>
  <c r="Z1500" i="3" a="1"/>
  <c r="Z1500" i="3" s="1"/>
  <c r="Z1501" i="3" a="1"/>
  <c r="Z1501" i="3" s="1"/>
  <c r="Z1502" i="3" a="1"/>
  <c r="Z1502" i="3" s="1"/>
  <c r="Z1503" i="3" a="1"/>
  <c r="Z1503" i="3" s="1"/>
  <c r="Z1504" i="3" a="1"/>
  <c r="Z1504" i="3" s="1"/>
  <c r="Z1505" i="3" a="1"/>
  <c r="Z1505" i="3" s="1"/>
  <c r="Z1506" i="3" a="1"/>
  <c r="Z1506" i="3" s="1"/>
  <c r="Z1507" i="3" a="1"/>
  <c r="Z1507" i="3" s="1"/>
  <c r="Z1508" i="3" a="1"/>
  <c r="Z1508" i="3" s="1"/>
  <c r="Z1509" i="3" a="1"/>
  <c r="Z1509" i="3" s="1"/>
  <c r="Z1510" i="3" a="1"/>
  <c r="Z1510" i="3" s="1"/>
  <c r="Z1511" i="3" a="1"/>
  <c r="Z1511" i="3" s="1"/>
  <c r="Z1512" i="3" a="1"/>
  <c r="Z1512" i="3" s="1"/>
  <c r="Z1513" i="3" a="1"/>
  <c r="Z1513" i="3" s="1"/>
  <c r="Z1514" i="3" a="1"/>
  <c r="Z1514" i="3" s="1"/>
  <c r="Z1515" i="3" a="1"/>
  <c r="Z1515" i="3" s="1"/>
  <c r="Z1516" i="3" a="1"/>
  <c r="Z1516" i="3" s="1"/>
  <c r="Z1518" i="3" a="1"/>
  <c r="Z1518" i="3" s="1"/>
  <c r="Z1519" i="3" a="1"/>
  <c r="Z1519" i="3" s="1"/>
  <c r="Z1520" i="3" a="1"/>
  <c r="Z1520" i="3" s="1"/>
  <c r="Z1521" i="3" a="1"/>
  <c r="Z1521" i="3" s="1"/>
  <c r="Z1522" i="3" a="1"/>
  <c r="Z1522" i="3" s="1"/>
  <c r="Z1523" i="3" a="1"/>
  <c r="Z1523" i="3" s="1"/>
  <c r="Z1524" i="3" a="1"/>
  <c r="Z1524" i="3" s="1"/>
  <c r="Z1525" i="3" a="1"/>
  <c r="Z1525" i="3"/>
  <c r="Z1526" i="3" a="1"/>
  <c r="Z1526" i="3" s="1"/>
  <c r="Z1527" i="3" a="1"/>
  <c r="Z1527" i="3" s="1"/>
  <c r="Z1528" i="3" a="1"/>
  <c r="Z1528" i="3" s="1"/>
  <c r="Z1529" i="3" a="1"/>
  <c r="Z1529" i="3" s="1"/>
  <c r="Z1530" i="3" a="1"/>
  <c r="Z1530" i="3" s="1"/>
  <c r="Z1531" i="3" a="1"/>
  <c r="Z1531" i="3" s="1"/>
  <c r="Z1532" i="3" a="1"/>
  <c r="Z1532" i="3" s="1"/>
  <c r="Z1533" i="3" a="1"/>
  <c r="Z1533" i="3" s="1"/>
  <c r="Z1534" i="3" a="1"/>
  <c r="Z1534" i="3" s="1"/>
  <c r="Z1535" i="3" a="1"/>
  <c r="Z1535" i="3" s="1"/>
  <c r="Z1536" i="3" a="1"/>
  <c r="Z1536" i="3" s="1"/>
  <c r="Z1537" i="3" a="1"/>
  <c r="Z1537" i="3" s="1"/>
  <c r="Z1538" i="3" a="1"/>
  <c r="Z1538" i="3" s="1"/>
  <c r="Z1539" i="3" a="1"/>
  <c r="Z1539" i="3" s="1"/>
  <c r="Z1540" i="3" a="1"/>
  <c r="Z1540" i="3" s="1"/>
  <c r="Z1541" i="3" a="1"/>
  <c r="Z1541" i="3" s="1"/>
  <c r="Z1542" i="3" a="1"/>
  <c r="Z1542" i="3" s="1"/>
  <c r="Z1543" i="3" a="1"/>
  <c r="Z1543" i="3" s="1"/>
  <c r="Z1544" i="3" a="1"/>
  <c r="Z1544" i="3" s="1"/>
  <c r="Z1545" i="3" a="1"/>
  <c r="Z1545" i="3" s="1"/>
  <c r="Z1546" i="3" a="1"/>
  <c r="Z1546" i="3" s="1"/>
  <c r="Z1547" i="3" a="1"/>
  <c r="Z1547" i="3" s="1"/>
  <c r="Z1548" i="3" a="1"/>
  <c r="Z1548" i="3"/>
  <c r="Z1549" i="3" a="1"/>
  <c r="Z1549" i="3" s="1"/>
  <c r="Z1550" i="3" a="1"/>
  <c r="Z1550" i="3" s="1"/>
  <c r="Z1551" i="3" a="1"/>
  <c r="Z1551" i="3" s="1"/>
  <c r="Z1552" i="3" a="1"/>
  <c r="Z1552" i="3" s="1"/>
  <c r="Z1553" i="3" a="1"/>
  <c r="Z1553" i="3" s="1"/>
  <c r="Z1554" i="3" a="1"/>
  <c r="Z1554" i="3" s="1"/>
  <c r="Z1555" i="3" a="1"/>
  <c r="Z1555" i="3" s="1"/>
  <c r="Z1556" i="3" a="1"/>
  <c r="Z1556" i="3" s="1"/>
  <c r="Z1557" i="3" a="1"/>
  <c r="Z1557" i="3" s="1"/>
  <c r="Z1558" i="3" a="1"/>
  <c r="Z1558" i="3" s="1"/>
  <c r="Z1559" i="3" a="1"/>
  <c r="Z1559" i="3" s="1"/>
  <c r="Z1560" i="3" a="1"/>
  <c r="Z1560" i="3" s="1"/>
  <c r="Z1561" i="3" a="1"/>
  <c r="Z1561" i="3" s="1"/>
  <c r="Z1562" i="3" a="1"/>
  <c r="Z1562" i="3" s="1"/>
  <c r="Z1563" i="3" a="1"/>
  <c r="Z1563" i="3" s="1"/>
  <c r="Z1564" i="3" a="1"/>
  <c r="Z1564" i="3" s="1"/>
  <c r="Z1565" i="3" a="1"/>
  <c r="Z1565" i="3" s="1"/>
  <c r="Z1566" i="3" a="1"/>
  <c r="Z1566" i="3" s="1"/>
  <c r="Z1567" i="3" a="1"/>
  <c r="Z1567" i="3" s="1"/>
  <c r="Z1568" i="3" a="1"/>
  <c r="Z1568" i="3" s="1"/>
  <c r="Z1569" i="3" a="1"/>
  <c r="Z1569" i="3" s="1"/>
  <c r="Z1570" i="3" a="1"/>
  <c r="Z1570" i="3" s="1"/>
  <c r="Z1571" i="3" a="1"/>
  <c r="Z1571" i="3" s="1"/>
  <c r="Z1572" i="3" a="1"/>
  <c r="Z1572" i="3" s="1"/>
  <c r="Z1573" i="3" a="1"/>
  <c r="Z1573" i="3" s="1"/>
  <c r="Z1574" i="3" a="1"/>
  <c r="Z1574" i="3" s="1"/>
  <c r="Z1575" i="3" a="1"/>
  <c r="Z1575" i="3" s="1"/>
  <c r="Z1576" i="3" a="1"/>
  <c r="Z1576" i="3" s="1"/>
  <c r="Z1577" i="3" a="1"/>
  <c r="Z1577" i="3" s="1"/>
  <c r="Z1578" i="3" a="1"/>
  <c r="Z1578" i="3"/>
  <c r="Z1579" i="3" a="1"/>
  <c r="Z1579" i="3" s="1"/>
  <c r="Z1580" i="3" a="1"/>
  <c r="Z1580" i="3" s="1"/>
  <c r="Z1581" i="3" a="1"/>
  <c r="Z1581" i="3" s="1"/>
  <c r="Z1582" i="3" a="1"/>
  <c r="Z1582" i="3" s="1"/>
  <c r="Z1583" i="3" a="1"/>
  <c r="Z1583" i="3" s="1"/>
  <c r="Z1584" i="3" a="1"/>
  <c r="Z1584" i="3" s="1"/>
  <c r="Z1585" i="3" a="1"/>
  <c r="Z1585" i="3" s="1"/>
  <c r="Z1586" i="3" a="1"/>
  <c r="Z1586" i="3" s="1"/>
  <c r="Z1587" i="3" a="1"/>
  <c r="Z1587" i="3" s="1"/>
  <c r="Z1588" i="3" a="1"/>
  <c r="Z1588" i="3" s="1"/>
  <c r="Z1589" i="3" a="1"/>
  <c r="Z1589" i="3" s="1"/>
  <c r="Z1590" i="3" a="1"/>
  <c r="Z1590" i="3" s="1"/>
  <c r="Z1591" i="3" a="1"/>
  <c r="Z1591" i="3" s="1"/>
  <c r="Z1592" i="3" a="1"/>
  <c r="Z1592" i="3" s="1"/>
  <c r="Z1593" i="3" a="1"/>
  <c r="Z1593" i="3" s="1"/>
  <c r="Z1594" i="3" a="1"/>
  <c r="Z1594" i="3" s="1"/>
  <c r="Z1595" i="3" a="1"/>
  <c r="Z1595" i="3" s="1"/>
  <c r="Z1596" i="3" a="1"/>
  <c r="Z1596" i="3" s="1"/>
  <c r="Z1597" i="3" a="1"/>
  <c r="Z1597" i="3" s="1"/>
  <c r="Z1598" i="3" a="1"/>
  <c r="Z1598" i="3" s="1"/>
  <c r="Z1599" i="3" a="1"/>
  <c r="Z1599" i="3" s="1"/>
  <c r="Z1600" i="3" a="1"/>
  <c r="Z1600" i="3" s="1"/>
  <c r="Z1601" i="3" a="1"/>
  <c r="Z1601" i="3" s="1"/>
  <c r="Z1602" i="3" a="1"/>
  <c r="Z1602" i="3" s="1"/>
  <c r="Z1603" i="3" a="1"/>
  <c r="Z1603" i="3" s="1"/>
  <c r="Z1604" i="3" a="1"/>
  <c r="Z1604" i="3"/>
  <c r="Z1605" i="3" a="1"/>
  <c r="Z1605" i="3" s="1"/>
  <c r="Z1606" i="3" a="1"/>
  <c r="Z1606" i="3" s="1"/>
  <c r="Z1607" i="3" a="1"/>
  <c r="Z1607" i="3" s="1"/>
  <c r="Z1608" i="3" a="1"/>
  <c r="Z1608" i="3" s="1"/>
  <c r="Z1609" i="3" a="1"/>
  <c r="Z1609" i="3" s="1"/>
  <c r="Z1610" i="3" a="1"/>
  <c r="Z1610" i="3" s="1"/>
  <c r="Z1611" i="3" a="1"/>
  <c r="Z1611" i="3" s="1"/>
  <c r="Z1612" i="3" a="1"/>
  <c r="Z1612" i="3" s="1"/>
  <c r="Z1613" i="3" a="1"/>
  <c r="Z1613" i="3" s="1"/>
  <c r="Z1614" i="3" a="1"/>
  <c r="Z1614" i="3" s="1"/>
  <c r="Z1615" i="3" a="1"/>
  <c r="Z1615" i="3" s="1"/>
  <c r="Z1616" i="3" a="1"/>
  <c r="Z1616" i="3" s="1"/>
  <c r="Z1617" i="3" a="1"/>
  <c r="Z1617" i="3" s="1"/>
  <c r="Z1618" i="3" a="1"/>
  <c r="Z1618" i="3" s="1"/>
  <c r="Z1619" i="3" a="1"/>
  <c r="Z1619" i="3" s="1"/>
  <c r="Z1620" i="3" a="1"/>
  <c r="Z1620" i="3" s="1"/>
  <c r="Z1621" i="3" a="1"/>
  <c r="Z1621" i="3" s="1"/>
  <c r="Z1622" i="3" a="1"/>
  <c r="Z1622" i="3" s="1"/>
  <c r="Z1623" i="3" a="1"/>
  <c r="Z1623" i="3" s="1"/>
  <c r="Z1624" i="3" a="1"/>
  <c r="Z1624" i="3" s="1"/>
  <c r="Z1625" i="3" a="1"/>
  <c r="Z1625" i="3" s="1"/>
  <c r="Z1626" i="3" a="1"/>
  <c r="Z1626" i="3" s="1"/>
  <c r="Z1627" i="3" a="1"/>
  <c r="Z1627" i="3" s="1"/>
  <c r="Z1628" i="3" a="1"/>
  <c r="Z1628" i="3" s="1"/>
  <c r="Z1629" i="3" a="1"/>
  <c r="Z1629" i="3" s="1"/>
  <c r="Z1630" i="3" a="1"/>
  <c r="Z1630" i="3" s="1"/>
  <c r="Z1631" i="3" a="1"/>
  <c r="Z1631" i="3" s="1"/>
  <c r="Z1632" i="3" a="1"/>
  <c r="Z1632" i="3" s="1"/>
  <c r="Z1633" i="3" a="1"/>
  <c r="Z1633" i="3" s="1"/>
  <c r="Z1634" i="3" a="1"/>
  <c r="Z1634" i="3" s="1"/>
  <c r="Z1635" i="3" a="1"/>
  <c r="Z1635" i="3" s="1"/>
  <c r="Z1636" i="3" a="1"/>
  <c r="Z1636" i="3" s="1"/>
  <c r="Z1637" i="3" a="1"/>
  <c r="Z1637" i="3" s="1"/>
  <c r="Z1638" i="3" a="1"/>
  <c r="Z1638" i="3"/>
  <c r="Z1639" i="3" a="1"/>
  <c r="Z1639" i="3" s="1"/>
  <c r="Z1640" i="3" a="1"/>
  <c r="Z1640" i="3" s="1"/>
  <c r="Z1641" i="3" a="1"/>
  <c r="Z1641" i="3" s="1"/>
  <c r="Z1642" i="3" a="1"/>
  <c r="Z1642" i="3" s="1"/>
  <c r="Z1643" i="3" a="1"/>
  <c r="Z1643" i="3" s="1"/>
  <c r="Z1644" i="3" a="1"/>
  <c r="Z1644" i="3" s="1"/>
  <c r="Z1645" i="3" a="1"/>
  <c r="Z1645" i="3" s="1"/>
  <c r="Z1646" i="3" a="1"/>
  <c r="Z1646" i="3" s="1"/>
  <c r="Z1647" i="3" a="1"/>
  <c r="Z1647" i="3" s="1"/>
  <c r="Z1648" i="3" a="1"/>
  <c r="Z1648" i="3" s="1"/>
  <c r="Z1649" i="3" a="1"/>
  <c r="Z1649" i="3" s="1"/>
  <c r="Z1650" i="3" a="1"/>
  <c r="Z1650" i="3" s="1"/>
  <c r="Z1651" i="3" a="1"/>
  <c r="Z1651" i="3" s="1"/>
  <c r="Z1652" i="3" a="1"/>
  <c r="Z1652" i="3" s="1"/>
  <c r="Z1653" i="3" a="1"/>
  <c r="Z1653" i="3"/>
  <c r="Z1654" i="3" a="1"/>
  <c r="Z1654" i="3" s="1"/>
  <c r="Z1655" i="3" a="1"/>
  <c r="Z1655" i="3" s="1"/>
  <c r="Z1656" i="3" a="1"/>
  <c r="Z1656" i="3" s="1"/>
  <c r="Z1657" i="3" a="1"/>
  <c r="Z1657" i="3" s="1"/>
  <c r="Z1658" i="3" a="1"/>
  <c r="Z1658" i="3" s="1"/>
  <c r="Z1659" i="3" a="1"/>
  <c r="Z1659" i="3" s="1"/>
  <c r="Z1660" i="3" a="1"/>
  <c r="Z1660" i="3" s="1"/>
  <c r="Z1661" i="3" a="1"/>
  <c r="Z1661" i="3" s="1"/>
  <c r="Z1662" i="3" a="1"/>
  <c r="Z1662" i="3" s="1"/>
  <c r="Z1663" i="3" a="1"/>
  <c r="Z1663" i="3" s="1"/>
  <c r="Z1664" i="3" a="1"/>
  <c r="Z1664" i="3" s="1"/>
  <c r="Z1665" i="3" a="1"/>
  <c r="Z1665" i="3" s="1"/>
  <c r="Z1666" i="3" a="1"/>
  <c r="Z1666" i="3" s="1"/>
  <c r="Z1667" i="3" a="1"/>
  <c r="Z1667" i="3" s="1"/>
  <c r="Z1668" i="3" a="1"/>
  <c r="Z1668" i="3" s="1"/>
  <c r="Z1669" i="3" a="1"/>
  <c r="Z1669" i="3" s="1"/>
  <c r="Z1670" i="3" a="1"/>
  <c r="Z1670" i="3" s="1"/>
  <c r="Z1671" i="3" a="1"/>
  <c r="Z1671" i="3" s="1"/>
  <c r="Z1672" i="3" a="1"/>
  <c r="Z1672" i="3" s="1"/>
  <c r="Z1673" i="3" a="1"/>
  <c r="Z1673" i="3" s="1"/>
  <c r="Z1674" i="3" a="1"/>
  <c r="Z1674" i="3" s="1"/>
  <c r="Z1675" i="3" a="1"/>
  <c r="Z1675" i="3" s="1"/>
  <c r="Z1676" i="3" a="1"/>
  <c r="Z1676" i="3" s="1"/>
  <c r="Z1677" i="3" a="1"/>
  <c r="Z1677" i="3" s="1"/>
  <c r="Z1678" i="3" a="1"/>
  <c r="Z1678" i="3" s="1"/>
  <c r="Z1679" i="3" a="1"/>
  <c r="Z1679" i="3" s="1"/>
  <c r="Z1680" i="3" a="1"/>
  <c r="Z1680" i="3" s="1"/>
  <c r="Z1681" i="3" a="1"/>
  <c r="Z1681" i="3" s="1"/>
  <c r="Z1682" i="3" a="1"/>
  <c r="Z1682" i="3" s="1"/>
  <c r="Z1683" i="3" a="1"/>
  <c r="Z1683" i="3" s="1"/>
  <c r="Z1684" i="3" a="1"/>
  <c r="Z1684" i="3" s="1"/>
  <c r="Z1685" i="3" a="1"/>
  <c r="Z1685" i="3" s="1"/>
  <c r="Z1686" i="3" a="1"/>
  <c r="Z1686" i="3" s="1"/>
  <c r="Z1687" i="3" a="1"/>
  <c r="Z1687" i="3" s="1"/>
  <c r="Z1688" i="3" a="1"/>
  <c r="Z1688" i="3" s="1"/>
  <c r="Z1689" i="3" a="1"/>
  <c r="Z1689" i="3" s="1"/>
  <c r="Z1690" i="3" a="1"/>
  <c r="Z1690" i="3" s="1"/>
  <c r="Z1691" i="3" a="1"/>
  <c r="Z1691" i="3" s="1"/>
  <c r="Z1692" i="3" a="1"/>
  <c r="Z1692" i="3" s="1"/>
  <c r="Z1693" i="3" a="1"/>
  <c r="Z1693" i="3" s="1"/>
  <c r="Z1694" i="3" a="1"/>
  <c r="Z1694" i="3" s="1"/>
  <c r="Z1695" i="3" a="1"/>
  <c r="Z1695" i="3"/>
  <c r="Z1696" i="3" a="1"/>
  <c r="Z1696" i="3" s="1"/>
  <c r="Z1697" i="3" a="1"/>
  <c r="Z1697" i="3" s="1"/>
  <c r="Z1698" i="3" a="1"/>
  <c r="Z1698" i="3" s="1"/>
  <c r="Z1699" i="3" a="1"/>
  <c r="Z1699" i="3" s="1"/>
  <c r="Z1700" i="3" a="1"/>
  <c r="Z1700" i="3" s="1"/>
  <c r="Z1701" i="3" a="1"/>
  <c r="Z1701" i="3" s="1"/>
  <c r="Z1702" i="3" a="1"/>
  <c r="Z1702" i="3" s="1"/>
  <c r="Z1703" i="3" a="1"/>
  <c r="Z1703" i="3" s="1"/>
  <c r="Z1704" i="3" a="1"/>
  <c r="Z1704" i="3" s="1"/>
  <c r="Z1705" i="3" a="1"/>
  <c r="Z1705" i="3" s="1"/>
  <c r="Z1706" i="3" a="1"/>
  <c r="Z1706" i="3" s="1"/>
  <c r="Z1707" i="3" a="1"/>
  <c r="Z1707" i="3" s="1"/>
  <c r="Z1708" i="3" a="1"/>
  <c r="Z1708" i="3" s="1"/>
  <c r="Z1709" i="3" a="1"/>
  <c r="Z1709" i="3"/>
  <c r="Z1710" i="3" a="1"/>
  <c r="Z1710" i="3" s="1"/>
  <c r="Z1711" i="3" a="1"/>
  <c r="Z1711" i="3" s="1"/>
  <c r="Z1712" i="3" a="1"/>
  <c r="Z1712" i="3" s="1"/>
  <c r="Z1713" i="3" a="1"/>
  <c r="Z1713" i="3" s="1"/>
  <c r="Z1714" i="3" a="1"/>
  <c r="Z1714" i="3" s="1"/>
  <c r="Z1715" i="3" a="1"/>
  <c r="Z1715" i="3" s="1"/>
  <c r="Z1716" i="3" a="1"/>
  <c r="Z1716" i="3" s="1"/>
  <c r="Z1717" i="3" a="1"/>
  <c r="Z1717" i="3" s="1"/>
  <c r="Z1718" i="3" a="1"/>
  <c r="Z1718" i="3" s="1"/>
  <c r="Z1719" i="3" a="1"/>
  <c r="Z1719" i="3" s="1"/>
  <c r="Z1720" i="3" a="1"/>
  <c r="Z1720" i="3" s="1"/>
  <c r="Z1721" i="3" a="1"/>
  <c r="Z1721" i="3" s="1"/>
  <c r="Z1722" i="3" a="1"/>
  <c r="Z1722" i="3" s="1"/>
  <c r="Z1723" i="3" a="1"/>
  <c r="Z1723" i="3" s="1"/>
  <c r="Z1724" i="3" a="1"/>
  <c r="Z1724" i="3" s="1"/>
  <c r="Z1725" i="3" a="1"/>
  <c r="Z1725" i="3" s="1"/>
  <c r="Z1726" i="3" a="1"/>
  <c r="Z1726" i="3" s="1"/>
  <c r="Z1727" i="3" a="1"/>
  <c r="Z1727" i="3" s="1"/>
  <c r="Z1728" i="3" a="1"/>
  <c r="Z1728" i="3" s="1"/>
  <c r="Z1729" i="3" a="1"/>
  <c r="Z1729" i="3"/>
  <c r="Z1730" i="3" a="1"/>
  <c r="Z1730" i="3" s="1"/>
  <c r="Z1731" i="3" a="1"/>
  <c r="Z1731" i="3" s="1"/>
  <c r="Z1732" i="3" a="1"/>
  <c r="Z1732" i="3" s="1"/>
  <c r="Z1733" i="3" a="1"/>
  <c r="Z1733" i="3" s="1"/>
  <c r="Z1734" i="3" a="1"/>
  <c r="Z1734" i="3" s="1"/>
  <c r="Z1735" i="3" a="1"/>
  <c r="Z1735" i="3" s="1"/>
  <c r="Z1736" i="3" a="1"/>
  <c r="Z1736" i="3" s="1"/>
  <c r="Z1737" i="3" a="1"/>
  <c r="Z1737" i="3" s="1"/>
  <c r="Z1738" i="3" a="1"/>
  <c r="Z1738" i="3" s="1"/>
  <c r="Z1739" i="3" a="1"/>
  <c r="Z1739" i="3" s="1"/>
  <c r="Z1740" i="3" a="1"/>
  <c r="Z1740" i="3" s="1"/>
  <c r="Z1741" i="3" a="1"/>
  <c r="Z1741" i="3"/>
  <c r="Z1742" i="3" a="1"/>
  <c r="Z1742" i="3" s="1"/>
  <c r="Z1743" i="3" a="1"/>
  <c r="Z1743" i="3" s="1"/>
  <c r="Z1744" i="3" a="1"/>
  <c r="Z1744" i="3" s="1"/>
  <c r="Z1745" i="3" a="1"/>
  <c r="Z1745" i="3" s="1"/>
  <c r="Z1746" i="3" a="1"/>
  <c r="Z1746" i="3" s="1"/>
  <c r="Z1747" i="3" a="1"/>
  <c r="Z1747" i="3" s="1"/>
  <c r="Z1748" i="3" a="1"/>
  <c r="Z1748" i="3" s="1"/>
  <c r="Z1749" i="3" a="1"/>
  <c r="Z1749" i="3" s="1"/>
  <c r="Z1750" i="3" a="1"/>
  <c r="Z1750" i="3" s="1"/>
  <c r="Z1751" i="3" a="1"/>
  <c r="Z1751" i="3" s="1"/>
  <c r="Z1752" i="3" a="1"/>
  <c r="Z1752" i="3" s="1"/>
  <c r="Z1753" i="3" a="1"/>
  <c r="Z1753" i="3" s="1"/>
  <c r="Z1754" i="3" a="1"/>
  <c r="Z1754" i="3" s="1"/>
  <c r="Z1755" i="3" a="1"/>
  <c r="Z1755" i="3"/>
  <c r="Z1756" i="3" a="1"/>
  <c r="Z1756" i="3" s="1"/>
  <c r="Z1757" i="3" a="1"/>
  <c r="Z1757" i="3" s="1"/>
  <c r="Z1758" i="3" a="1"/>
  <c r="Z1758" i="3" s="1"/>
  <c r="Z1759" i="3" a="1"/>
  <c r="Z1759" i="3" s="1"/>
  <c r="Z1760" i="3" a="1"/>
  <c r="Z1760" i="3" s="1"/>
  <c r="Z1761" i="3" a="1"/>
  <c r="Z1761" i="3" s="1"/>
  <c r="Z1762" i="3" a="1"/>
  <c r="Z1762" i="3" s="1"/>
  <c r="Z1763" i="3" a="1"/>
  <c r="Z1763" i="3" s="1"/>
  <c r="Z1764" i="3" a="1"/>
  <c r="Z1764" i="3" s="1"/>
  <c r="Z1765" i="3" a="1"/>
  <c r="Z1765" i="3" s="1"/>
  <c r="Z1766" i="3" a="1"/>
  <c r="Z1766" i="3" s="1"/>
  <c r="Z1767" i="3" a="1"/>
  <c r="Z1767" i="3" s="1"/>
  <c r="Z1768" i="3" a="1"/>
  <c r="Z1768" i="3" s="1"/>
  <c r="Z1769" i="3" a="1"/>
  <c r="Z1769" i="3" s="1"/>
  <c r="Z1770" i="3" a="1"/>
  <c r="Z1770" i="3" s="1"/>
  <c r="Z1771" i="3" a="1"/>
  <c r="Z1771" i="3" s="1"/>
  <c r="Z1772" i="3" a="1"/>
  <c r="Z1772" i="3" s="1"/>
  <c r="Z1773" i="3" a="1"/>
  <c r="Z1773" i="3" s="1"/>
  <c r="Z1774" i="3" a="1"/>
  <c r="Z1774" i="3" s="1"/>
  <c r="Z1775" i="3" a="1"/>
  <c r="Z1775" i="3" s="1"/>
  <c r="Z1776" i="3" a="1"/>
  <c r="Z1776" i="3" s="1"/>
  <c r="Z1777" i="3" a="1"/>
  <c r="Z1777" i="3" s="1"/>
  <c r="Z1778" i="3" a="1"/>
  <c r="Z1778" i="3" s="1"/>
  <c r="Z1779" i="3" a="1"/>
  <c r="Z1779" i="3" s="1"/>
  <c r="Z1780" i="3" a="1"/>
  <c r="Z1780" i="3" s="1"/>
  <c r="Z1781" i="3" a="1"/>
  <c r="Z1781" i="3" s="1"/>
  <c r="Z1782" i="3" a="1"/>
  <c r="Z1782" i="3" s="1"/>
  <c r="Z1783" i="3" a="1"/>
  <c r="Z1783" i="3" s="1"/>
  <c r="Z1784" i="3" a="1"/>
  <c r="Z1784" i="3" s="1"/>
  <c r="Z1785" i="3" a="1"/>
  <c r="Z1785" i="3" s="1"/>
  <c r="Z1786" i="3" a="1"/>
  <c r="Z1786" i="3" s="1"/>
  <c r="Z1787" i="3" a="1"/>
  <c r="Z1787" i="3" s="1"/>
  <c r="Z1788" i="3" a="1"/>
  <c r="Z1788" i="3" s="1"/>
  <c r="Z1789" i="3" a="1"/>
  <c r="Z1789" i="3" s="1"/>
  <c r="Z1790" i="3" a="1"/>
  <c r="Z1790" i="3" s="1"/>
  <c r="Z1791" i="3" a="1"/>
  <c r="Z1791" i="3" s="1"/>
  <c r="Z1792" i="3" a="1"/>
  <c r="Z1792" i="3" s="1"/>
  <c r="Z1793" i="3" a="1"/>
  <c r="Z1793" i="3" s="1"/>
  <c r="Z1794" i="3" a="1"/>
  <c r="Z1794" i="3" s="1"/>
  <c r="Z1795" i="3" a="1"/>
  <c r="Z1795" i="3" s="1"/>
  <c r="Z1796" i="3" a="1"/>
  <c r="Z1796" i="3" s="1"/>
  <c r="Z1797" i="3" a="1"/>
  <c r="Z1797" i="3" s="1"/>
  <c r="Z1798" i="3" a="1"/>
  <c r="Z1798" i="3" s="1"/>
  <c r="Z1799" i="3" a="1"/>
  <c r="Z1799" i="3" s="1"/>
  <c r="Z1800" i="3" a="1"/>
  <c r="Z1800" i="3" s="1"/>
  <c r="Z1801" i="3" a="1"/>
  <c r="Z1801" i="3" s="1"/>
  <c r="Z1802" i="3" a="1"/>
  <c r="Z1802" i="3" s="1"/>
  <c r="Z1803" i="3" a="1"/>
  <c r="Z1803" i="3" s="1"/>
  <c r="Z1804" i="3" a="1"/>
  <c r="Z1804" i="3" s="1"/>
  <c r="Z1805" i="3" a="1"/>
  <c r="Z1805" i="3" s="1"/>
  <c r="Z1806" i="3" a="1"/>
  <c r="Z1806" i="3" s="1"/>
  <c r="Z1807" i="3" a="1"/>
  <c r="Z1807" i="3" s="1"/>
  <c r="Z1808" i="3" a="1"/>
  <c r="Z1808" i="3" s="1"/>
  <c r="Z1809" i="3" a="1"/>
  <c r="Z1809" i="3" s="1"/>
  <c r="Z1810" i="3" a="1"/>
  <c r="Z1810" i="3" s="1"/>
  <c r="Z1811" i="3" a="1"/>
  <c r="Z1811" i="3" s="1"/>
  <c r="Z1812" i="3" a="1"/>
  <c r="Z1812" i="3" s="1"/>
  <c r="Z1813" i="3" a="1"/>
  <c r="Z1813" i="3" s="1"/>
  <c r="Z1814" i="3" a="1"/>
  <c r="Z1814" i="3" s="1"/>
  <c r="Z1815" i="3" a="1"/>
  <c r="Z1815" i="3" s="1"/>
  <c r="Z1816" i="3" a="1"/>
  <c r="Z1816" i="3" s="1"/>
  <c r="Z1817" i="3" a="1"/>
  <c r="Z1817" i="3" s="1"/>
  <c r="Z1818" i="3" a="1"/>
  <c r="Z1818" i="3" s="1"/>
  <c r="Z1819" i="3" a="1"/>
  <c r="Z1819" i="3" s="1"/>
  <c r="Z1820" i="3" a="1"/>
  <c r="Z1820" i="3" s="1"/>
  <c r="Z1821" i="3" a="1"/>
  <c r="Z1821" i="3" s="1"/>
  <c r="Z1822" i="3" a="1"/>
  <c r="Z1822" i="3" s="1"/>
  <c r="Z1823" i="3" a="1"/>
  <c r="Z1823" i="3" s="1"/>
  <c r="Z1824" i="3" a="1"/>
  <c r="Z1824" i="3" s="1"/>
  <c r="Z1825" i="3" a="1"/>
  <c r="Z1825" i="3" s="1"/>
  <c r="Z1826" i="3" a="1"/>
  <c r="Z1826" i="3" s="1"/>
  <c r="Z1827" i="3" a="1"/>
  <c r="Z1827" i="3" s="1"/>
  <c r="Z1828" i="3" a="1"/>
  <c r="Z1828" i="3" s="1"/>
  <c r="Z1829" i="3" a="1"/>
  <c r="Z1829" i="3" s="1"/>
  <c r="Z1830" i="3" a="1"/>
  <c r="Z1830" i="3" s="1"/>
  <c r="Z1831" i="3" a="1"/>
  <c r="Z1831" i="3" s="1"/>
  <c r="Z1832" i="3" a="1"/>
  <c r="Z1832" i="3"/>
  <c r="Z1833" i="3" a="1"/>
  <c r="Z1833" i="3" s="1"/>
  <c r="Z1834" i="3" a="1"/>
  <c r="Z1834" i="3" s="1"/>
  <c r="Z1835" i="3" a="1"/>
  <c r="Z1835" i="3" s="1"/>
  <c r="Z1836" i="3" a="1"/>
  <c r="Z1836" i="3" s="1"/>
  <c r="Z1837" i="3" a="1"/>
  <c r="Z1837" i="3" s="1"/>
  <c r="Z1838" i="3" a="1"/>
  <c r="Z1838" i="3" s="1"/>
  <c r="Z1839" i="3" a="1"/>
  <c r="Z1839" i="3" s="1"/>
  <c r="Z1840" i="3" a="1"/>
  <c r="Z1840" i="3" s="1"/>
  <c r="Z1841" i="3" a="1"/>
  <c r="Z1841" i="3" s="1"/>
  <c r="Z1842" i="3" a="1"/>
  <c r="Z1842" i="3" s="1"/>
  <c r="Z1843" i="3" a="1"/>
  <c r="Z1843" i="3" s="1"/>
  <c r="Z1844" i="3" a="1"/>
  <c r="Z1844" i="3" s="1"/>
  <c r="Z1845" i="3" a="1"/>
  <c r="Z1845" i="3" s="1"/>
  <c r="Z1846" i="3" a="1"/>
  <c r="Z1846" i="3" s="1"/>
  <c r="Z1847" i="3" a="1"/>
  <c r="Z1847" i="3" s="1"/>
  <c r="Z1848" i="3" a="1"/>
  <c r="Z1848" i="3" s="1"/>
  <c r="Z1849" i="3" a="1"/>
  <c r="Z1849" i="3" s="1"/>
  <c r="Z1850" i="3" a="1"/>
  <c r="Z1850" i="3" s="1"/>
  <c r="Z1851" i="3" a="1"/>
  <c r="Z1851" i="3" s="1"/>
  <c r="Z1852" i="3" a="1"/>
  <c r="Z1852" i="3" s="1"/>
  <c r="Z1853" i="3" a="1"/>
  <c r="Z1853" i="3" s="1"/>
  <c r="Z1854" i="3" a="1"/>
  <c r="Z1854" i="3" s="1"/>
  <c r="Z1855" i="3" a="1"/>
  <c r="Z1855" i="3" s="1"/>
  <c r="Z1856" i="3" a="1"/>
  <c r="Z1856" i="3" s="1"/>
  <c r="Z1857" i="3" a="1"/>
  <c r="Z1857" i="3" s="1"/>
  <c r="Z1858" i="3" a="1"/>
  <c r="Z1858" i="3" s="1"/>
  <c r="Z1859" i="3" a="1"/>
  <c r="Z1859" i="3" s="1"/>
  <c r="Z1860" i="3" a="1"/>
  <c r="Z1860" i="3" s="1"/>
  <c r="Z1861" i="3" a="1"/>
  <c r="Z1861" i="3" s="1"/>
  <c r="Z1862" i="3" a="1"/>
  <c r="Z1862" i="3" s="1"/>
  <c r="Z1863" i="3" a="1"/>
  <c r="Z1863" i="3" s="1"/>
  <c r="Z1864" i="3" a="1"/>
  <c r="Z1864" i="3" s="1"/>
  <c r="Z1865" i="3" a="1"/>
  <c r="Z1865" i="3" s="1"/>
  <c r="Z1866" i="3" a="1"/>
  <c r="Z1866" i="3" s="1"/>
  <c r="Z1867" i="3" a="1"/>
  <c r="Z1867" i="3" s="1"/>
  <c r="Z1868" i="3" a="1"/>
  <c r="Z1868" i="3" s="1"/>
  <c r="Z1869" i="3" a="1"/>
  <c r="Z1869" i="3" s="1"/>
  <c r="Z1870" i="3" a="1"/>
  <c r="Z1870" i="3" s="1"/>
  <c r="Z1871" i="3" a="1"/>
  <c r="Z1871" i="3" s="1"/>
  <c r="Z1872" i="3" a="1"/>
  <c r="Z1872" i="3" s="1"/>
  <c r="Z1873" i="3" a="1"/>
  <c r="Z1873" i="3" s="1"/>
  <c r="Z1874" i="3" a="1"/>
  <c r="Z1874" i="3" s="1"/>
  <c r="Z1875" i="3" a="1"/>
  <c r="Z1875" i="3" s="1"/>
  <c r="Z1876" i="3" a="1"/>
  <c r="Z1876" i="3" s="1"/>
  <c r="Z1877" i="3" a="1"/>
  <c r="Z1877" i="3" s="1"/>
  <c r="Z1878" i="3" a="1"/>
  <c r="Z1878" i="3" s="1"/>
  <c r="Z1879" i="3" a="1"/>
  <c r="Z1879" i="3" s="1"/>
  <c r="Z1880" i="3" a="1"/>
  <c r="Z1880" i="3" s="1"/>
  <c r="Z1881" i="3" a="1"/>
  <c r="Z1881" i="3" s="1"/>
  <c r="Z1882" i="3" a="1"/>
  <c r="Z1882" i="3" s="1"/>
  <c r="Z1883" i="3" a="1"/>
  <c r="Z1883" i="3" s="1"/>
  <c r="Z1884" i="3" a="1"/>
  <c r="Z1884" i="3" s="1"/>
  <c r="Z1885" i="3" a="1"/>
  <c r="Z1885" i="3" s="1"/>
  <c r="Z1886" i="3" a="1"/>
  <c r="Z1886" i="3" s="1"/>
  <c r="Z1887" i="3" a="1"/>
  <c r="Z1887" i="3" s="1"/>
  <c r="Z1888" i="3" a="1"/>
  <c r="Z1888" i="3" s="1"/>
  <c r="Z1889" i="3" a="1"/>
  <c r="Z1889" i="3" s="1"/>
  <c r="Z1890" i="3" a="1"/>
  <c r="Z1890" i="3" s="1"/>
  <c r="Z1891" i="3" a="1"/>
  <c r="Z1891" i="3" s="1"/>
  <c r="Z1892" i="3" a="1"/>
  <c r="Z1892" i="3" s="1"/>
  <c r="Z1893" i="3" a="1"/>
  <c r="Z1893" i="3" s="1"/>
  <c r="Z1894" i="3" a="1"/>
  <c r="Z1894" i="3" s="1"/>
  <c r="Z1895" i="3" a="1"/>
  <c r="Z1895" i="3" s="1"/>
  <c r="Z1896" i="3" a="1"/>
  <c r="Z1896" i="3" s="1"/>
  <c r="Z1897" i="3" a="1"/>
  <c r="Z1897" i="3" s="1"/>
  <c r="Z1898" i="3" a="1"/>
  <c r="Z1898" i="3" s="1"/>
  <c r="Z1899" i="3" a="1"/>
  <c r="Z1899" i="3" s="1"/>
  <c r="Z1900" i="3" a="1"/>
  <c r="Z1900" i="3" s="1"/>
  <c r="Z1901" i="3" a="1"/>
  <c r="Z1901" i="3" s="1"/>
  <c r="Z1902" i="3" a="1"/>
  <c r="Z1902" i="3" s="1"/>
  <c r="Z1903" i="3" a="1"/>
  <c r="Z1903" i="3" s="1"/>
  <c r="Z1904" i="3" a="1"/>
  <c r="Z1904" i="3" s="1"/>
  <c r="Z1905" i="3" a="1"/>
  <c r="Z1905" i="3" s="1"/>
  <c r="Z1906" i="3" a="1"/>
  <c r="Z1906" i="3" s="1"/>
  <c r="Z1907" i="3" a="1"/>
  <c r="Z1907" i="3" s="1"/>
  <c r="Z1908" i="3" a="1"/>
  <c r="Z1908" i="3" s="1"/>
  <c r="Z1909" i="3" a="1"/>
  <c r="Z1909" i="3" s="1"/>
  <c r="Z1910" i="3" a="1"/>
  <c r="Z1910" i="3" s="1"/>
  <c r="Z1911" i="3" a="1"/>
  <c r="Z1911" i="3" s="1"/>
  <c r="Z1912" i="3" a="1"/>
  <c r="Z1912" i="3" s="1"/>
  <c r="Z1913" i="3" a="1"/>
  <c r="Z1913" i="3" s="1"/>
  <c r="Z1914" i="3" a="1"/>
  <c r="Z1914" i="3" s="1"/>
  <c r="Z1915" i="3" a="1"/>
  <c r="Z1915" i="3" s="1"/>
  <c r="Z1916" i="3" a="1"/>
  <c r="Z1916" i="3" s="1"/>
  <c r="Z1917" i="3" a="1"/>
  <c r="Z1917" i="3" s="1"/>
  <c r="Z1918" i="3" a="1"/>
  <c r="Z1918" i="3" s="1"/>
  <c r="Z1919" i="3" a="1"/>
  <c r="Z1919" i="3" s="1"/>
  <c r="Z1920" i="3" a="1"/>
  <c r="Z1920" i="3" s="1"/>
  <c r="Z1921" i="3" a="1"/>
  <c r="Z1921" i="3" s="1"/>
  <c r="Z1922" i="3" a="1"/>
  <c r="Z1922" i="3" s="1"/>
  <c r="Z1923" i="3" a="1"/>
  <c r="Z1923" i="3" s="1"/>
  <c r="Z1924" i="3" a="1"/>
  <c r="Z1924" i="3" s="1"/>
  <c r="Z1925" i="3" a="1"/>
  <c r="Z1925" i="3" s="1"/>
  <c r="Z1926" i="3" a="1"/>
  <c r="Z1926" i="3" s="1"/>
  <c r="Z1927" i="3" a="1"/>
  <c r="Z1927" i="3" s="1"/>
  <c r="Z1928" i="3" a="1"/>
  <c r="Z1928" i="3" s="1"/>
  <c r="Z1929" i="3" a="1"/>
  <c r="Z1929" i="3" s="1"/>
  <c r="Z1930" i="3" a="1"/>
  <c r="Z1930" i="3" s="1"/>
  <c r="Z1931" i="3" a="1"/>
  <c r="Z1931" i="3" s="1"/>
  <c r="Z1932" i="3" a="1"/>
  <c r="Z1932" i="3" s="1"/>
  <c r="Z1933" i="3" a="1"/>
  <c r="Z1933" i="3" s="1"/>
  <c r="Z1934" i="3" a="1"/>
  <c r="Z1934" i="3" s="1"/>
  <c r="Z1935" i="3" a="1"/>
  <c r="Z1935" i="3" s="1"/>
  <c r="Z1936" i="3" a="1"/>
  <c r="Z1936" i="3" s="1"/>
  <c r="Z1937" i="3" a="1"/>
  <c r="Z1937" i="3" s="1"/>
  <c r="Z1938" i="3" a="1"/>
  <c r="Z1938" i="3" s="1"/>
  <c r="Z1939" i="3" a="1"/>
  <c r="Z1939" i="3" s="1"/>
  <c r="Z1940" i="3" a="1"/>
  <c r="Z1940" i="3" s="1"/>
  <c r="Z1941" i="3" a="1"/>
  <c r="Z1941" i="3" s="1"/>
  <c r="Z1942" i="3" a="1"/>
  <c r="Z1942" i="3" s="1"/>
  <c r="Z1943" i="3" a="1"/>
  <c r="Z1943" i="3" s="1"/>
  <c r="Z1944" i="3" a="1"/>
  <c r="Z1944" i="3" s="1"/>
  <c r="Z1945" i="3" a="1"/>
  <c r="Z1945" i="3" s="1"/>
  <c r="Z1946" i="3" a="1"/>
  <c r="Z1946" i="3" s="1"/>
  <c r="Z1947" i="3" a="1"/>
  <c r="Z1947" i="3" s="1"/>
  <c r="Z1948" i="3" a="1"/>
  <c r="Z1948" i="3" s="1"/>
  <c r="Z1949" i="3" a="1"/>
  <c r="Z1949" i="3" s="1"/>
  <c r="Z1950" i="3" a="1"/>
  <c r="Z1950" i="3" s="1"/>
  <c r="Z1951" i="3" a="1"/>
  <c r="Z1951" i="3" s="1"/>
  <c r="Z1952" i="3" a="1"/>
  <c r="Z1952" i="3" s="1"/>
  <c r="Z1953" i="3" a="1"/>
  <c r="Z1953" i="3" s="1"/>
  <c r="Z1954" i="3" a="1"/>
  <c r="Z1954" i="3" s="1"/>
  <c r="Z1955" i="3" a="1"/>
  <c r="Z1955" i="3" s="1"/>
  <c r="Z1956" i="3" a="1"/>
  <c r="Z1956" i="3" s="1"/>
  <c r="Z1957" i="3" a="1"/>
  <c r="Z1957" i="3" s="1"/>
  <c r="Z1958" i="3" a="1"/>
  <c r="Z1958" i="3" s="1"/>
  <c r="Z1959" i="3" a="1"/>
  <c r="Z1959" i="3" s="1"/>
  <c r="Z1960" i="3" a="1"/>
  <c r="Z1960" i="3" s="1"/>
  <c r="Z1961" i="3" a="1"/>
  <c r="Z1961" i="3" s="1"/>
  <c r="Z1962" i="3" a="1"/>
  <c r="Z1962" i="3" s="1"/>
  <c r="Z1963" i="3" a="1"/>
  <c r="Z1963" i="3" s="1"/>
  <c r="Z1964" i="3" a="1"/>
  <c r="Z1964" i="3" s="1"/>
  <c r="Z1965" i="3" a="1"/>
  <c r="Z1965" i="3" s="1"/>
  <c r="Z1966" i="3" a="1"/>
  <c r="Z1966" i="3" s="1"/>
  <c r="Z1967" i="3" a="1"/>
  <c r="Z1967" i="3" s="1"/>
  <c r="Z1968" i="3" a="1"/>
  <c r="Z1968" i="3" s="1"/>
  <c r="Z1969" i="3" a="1"/>
  <c r="Z1969" i="3" s="1"/>
  <c r="Z1970" i="3" a="1"/>
  <c r="Z1970" i="3" s="1"/>
  <c r="Z1971" i="3" a="1"/>
  <c r="Z1971" i="3" s="1"/>
  <c r="Z1972" i="3" a="1"/>
  <c r="Z1972" i="3" s="1"/>
  <c r="Z1973" i="3" a="1"/>
  <c r="Z1973" i="3" s="1"/>
  <c r="Z1974" i="3" a="1"/>
  <c r="Z1974" i="3" s="1"/>
  <c r="Z1975" i="3" a="1"/>
  <c r="Z1975" i="3" s="1"/>
  <c r="Z1976" i="3" a="1"/>
  <c r="Z1976" i="3" s="1"/>
  <c r="Z1977" i="3" a="1"/>
  <c r="Z1977" i="3" s="1"/>
  <c r="Z1978" i="3" a="1"/>
  <c r="Z1978" i="3" s="1"/>
  <c r="Z1979" i="3" a="1"/>
  <c r="Z1979" i="3" s="1"/>
  <c r="Z1980" i="3" a="1"/>
  <c r="Z1980" i="3" s="1"/>
  <c r="Z1981" i="3" a="1"/>
  <c r="Z1981" i="3" s="1"/>
  <c r="Z1982" i="3" a="1"/>
  <c r="Z1982" i="3" s="1"/>
  <c r="Z1983" i="3" a="1"/>
  <c r="Z1983" i="3" s="1"/>
  <c r="Z1984" i="3" a="1"/>
  <c r="Z1984" i="3" s="1"/>
  <c r="Z1985" i="3" a="1"/>
  <c r="Z1985" i="3" s="1"/>
  <c r="Z1986" i="3" a="1"/>
  <c r="Z1986" i="3" s="1"/>
  <c r="Z1987" i="3" a="1"/>
  <c r="Z1987" i="3" s="1"/>
  <c r="Z1988" i="3" a="1"/>
  <c r="Z1988" i="3" s="1"/>
  <c r="Z1989" i="3" a="1"/>
  <c r="Z1989" i="3" s="1"/>
  <c r="Z1990" i="3" a="1"/>
  <c r="Z1990" i="3" s="1"/>
  <c r="Z1991" i="3" a="1"/>
  <c r="Z1991" i="3" s="1"/>
  <c r="Z1992" i="3" a="1"/>
  <c r="Z1992" i="3" s="1"/>
  <c r="Z1993" i="3" a="1"/>
  <c r="Z1993" i="3" s="1"/>
  <c r="Z1994" i="3" a="1"/>
  <c r="Z1994" i="3" s="1"/>
  <c r="Z1995" i="3" a="1"/>
  <c r="Z1995" i="3" s="1"/>
  <c r="Z1996" i="3" a="1"/>
  <c r="Z1996" i="3" s="1"/>
  <c r="Z1997" i="3" a="1"/>
  <c r="Z1997" i="3" s="1"/>
  <c r="Z1998" i="3" a="1"/>
  <c r="Z1998" i="3" s="1"/>
  <c r="Z1999" i="3" a="1"/>
  <c r="Z1999" i="3" s="1"/>
  <c r="Z2000" i="3" a="1"/>
  <c r="Z2000" i="3" s="1"/>
  <c r="Z2001" i="3" a="1"/>
  <c r="Z2001" i="3" s="1"/>
  <c r="Z2002" i="3" a="1"/>
  <c r="Z2002" i="3" s="1"/>
  <c r="Z2003" i="3" a="1"/>
  <c r="Z2003" i="3" s="1"/>
  <c r="Z2004" i="3" a="1"/>
  <c r="Z2004" i="3" s="1"/>
  <c r="Z2005" i="3" a="1"/>
  <c r="Z2005" i="3" s="1"/>
  <c r="Z2006" i="3" a="1"/>
  <c r="Z2006" i="3" s="1"/>
  <c r="Z2007" i="3" a="1"/>
  <c r="Z2007" i="3" s="1"/>
  <c r="Z2008" i="3" a="1"/>
  <c r="Z2008" i="3" s="1"/>
  <c r="Z2009" i="3" a="1"/>
  <c r="Z2009" i="3" s="1"/>
  <c r="Z2010" i="3" a="1"/>
  <c r="Z2010" i="3" s="1"/>
  <c r="Z2011" i="3" a="1"/>
  <c r="Z2011" i="3" s="1"/>
  <c r="Z2012" i="3" a="1"/>
  <c r="Z2012" i="3" s="1"/>
  <c r="Z2013" i="3" a="1"/>
  <c r="Z2013" i="3" s="1"/>
  <c r="Z2014" i="3" a="1"/>
  <c r="Z2014" i="3" s="1"/>
  <c r="Z2015" i="3" a="1"/>
  <c r="Z2015" i="3" s="1"/>
  <c r="Z2016" i="3" a="1"/>
  <c r="Z2016" i="3" s="1"/>
  <c r="Z2017" i="3" a="1"/>
  <c r="Z2017" i="3" s="1"/>
  <c r="Z2018" i="3" a="1"/>
  <c r="Z2018" i="3" s="1"/>
  <c r="Z2019" i="3" a="1"/>
  <c r="Z2019" i="3" s="1"/>
  <c r="Z2020" i="3" a="1"/>
  <c r="Z2020" i="3" s="1"/>
  <c r="Z2021" i="3" a="1"/>
  <c r="Z2021" i="3" s="1"/>
  <c r="Z2022" i="3" a="1"/>
  <c r="Z2022" i="3" s="1"/>
  <c r="Z2023" i="3" a="1"/>
  <c r="Z2023" i="3" s="1"/>
  <c r="Z2024" i="3" a="1"/>
  <c r="Z2024" i="3" s="1"/>
  <c r="Z2025" i="3" a="1"/>
  <c r="Z2025" i="3" s="1"/>
  <c r="Z2026" i="3" a="1"/>
  <c r="Z2026" i="3" s="1"/>
  <c r="Z2027" i="3" a="1"/>
  <c r="Z2027" i="3" s="1"/>
  <c r="Z2028" i="3" a="1"/>
  <c r="Z2028" i="3" s="1"/>
  <c r="Z2029" i="3" a="1"/>
  <c r="Z2029" i="3" s="1"/>
  <c r="Z2030" i="3" a="1"/>
  <c r="Z2030" i="3" s="1"/>
  <c r="Z2031" i="3" a="1"/>
  <c r="Z2031" i="3" s="1"/>
  <c r="Z2032" i="3" a="1"/>
  <c r="Z2032" i="3" s="1"/>
  <c r="Z2033" i="3" a="1"/>
  <c r="Z2033" i="3" s="1"/>
  <c r="Z2034" i="3" a="1"/>
  <c r="Z2034" i="3" s="1"/>
  <c r="Z2035" i="3" a="1"/>
  <c r="Z2035" i="3" s="1"/>
  <c r="Z2036" i="3" a="1"/>
  <c r="Z2036" i="3" s="1"/>
  <c r="Z2037" i="3" a="1"/>
  <c r="Z2037" i="3" s="1"/>
  <c r="Z2038" i="3" a="1"/>
  <c r="Z2038" i="3" s="1"/>
  <c r="Z2039" i="3" a="1"/>
  <c r="Z2039" i="3" s="1"/>
  <c r="Z2040" i="3" a="1"/>
  <c r="Z2040" i="3" s="1"/>
  <c r="Z2041" i="3" a="1"/>
  <c r="Z2041" i="3" s="1"/>
  <c r="Z2042" i="3" a="1"/>
  <c r="Z2042" i="3" s="1"/>
  <c r="Z2043" i="3" a="1"/>
  <c r="Z2043" i="3" s="1"/>
  <c r="Z2044" i="3" a="1"/>
  <c r="Z2044" i="3" s="1"/>
  <c r="Z2045" i="3" a="1"/>
  <c r="Z2045" i="3" s="1"/>
  <c r="Z2046" i="3" a="1"/>
  <c r="Z2046" i="3" s="1"/>
  <c r="Z2047" i="3" a="1"/>
  <c r="Z2047" i="3" s="1"/>
  <c r="Z2048" i="3" a="1"/>
  <c r="Z2048" i="3" s="1"/>
  <c r="Z2049" i="3" a="1"/>
  <c r="Z2049" i="3" s="1"/>
  <c r="Z2050" i="3" a="1"/>
  <c r="Z2050" i="3" s="1"/>
  <c r="Z2051" i="3" a="1"/>
  <c r="Z2051" i="3" s="1"/>
  <c r="Z2052" i="3" a="1"/>
  <c r="Z2052" i="3" s="1"/>
  <c r="Z2053" i="3" a="1"/>
  <c r="Z2053" i="3" s="1"/>
  <c r="Z2054" i="3" a="1"/>
  <c r="Z2054" i="3" s="1"/>
  <c r="Z2055" i="3" a="1"/>
  <c r="Z2055" i="3" s="1"/>
  <c r="Z2056" i="3" a="1"/>
  <c r="Z2056" i="3" s="1"/>
  <c r="Z2057" i="3" a="1"/>
  <c r="Z2057" i="3" s="1"/>
  <c r="Z2058" i="3" a="1"/>
  <c r="Z2058" i="3" s="1"/>
  <c r="Z2059" i="3" a="1"/>
  <c r="Z2059" i="3" s="1"/>
  <c r="Z2060" i="3" a="1"/>
  <c r="Z2060" i="3" s="1"/>
  <c r="Z2061" i="3" a="1"/>
  <c r="Z2061" i="3" s="1"/>
  <c r="Z2062" i="3" a="1"/>
  <c r="Z2062" i="3" s="1"/>
  <c r="Z2063" i="3" a="1"/>
  <c r="Z2063" i="3" s="1"/>
  <c r="Z2064" i="3" a="1"/>
  <c r="Z2064" i="3" s="1"/>
  <c r="Z2065" i="3" a="1"/>
  <c r="Z2065" i="3" s="1"/>
  <c r="Z2066" i="3" a="1"/>
  <c r="Z2066" i="3" s="1"/>
  <c r="Z2067" i="3" a="1"/>
  <c r="Z2067" i="3" s="1"/>
  <c r="Z2068" i="3" a="1"/>
  <c r="Z2068" i="3" s="1"/>
  <c r="Z2069" i="3" a="1"/>
  <c r="Z2069" i="3" s="1"/>
  <c r="Z2070" i="3" a="1"/>
  <c r="Z2070" i="3" s="1"/>
  <c r="Z2071" i="3" a="1"/>
  <c r="Z2071" i="3" s="1"/>
  <c r="Z2072" i="3" a="1"/>
  <c r="Z2072" i="3"/>
  <c r="Z2073" i="3" a="1"/>
  <c r="Z2073" i="3" s="1"/>
  <c r="Z2074" i="3" a="1"/>
  <c r="Z2074" i="3" s="1"/>
  <c r="Z2075" i="3" a="1"/>
  <c r="Z2075" i="3" s="1"/>
  <c r="Z2076" i="3" a="1"/>
  <c r="Z2076" i="3" s="1"/>
  <c r="Z2077" i="3" a="1"/>
  <c r="Z2077" i="3" s="1"/>
  <c r="Z2078" i="3" a="1"/>
  <c r="Z2078" i="3" s="1"/>
  <c r="Z2079" i="3" a="1"/>
  <c r="Z2079" i="3" s="1"/>
  <c r="Z2080" i="3" a="1"/>
  <c r="Z2080" i="3" s="1"/>
  <c r="Z2081" i="3" a="1"/>
  <c r="Z2081" i="3" s="1"/>
  <c r="Z2082" i="3" a="1"/>
  <c r="Z2082" i="3" s="1"/>
  <c r="Z2083" i="3" a="1"/>
  <c r="Z2083" i="3" s="1"/>
  <c r="Z2084" i="3" a="1"/>
  <c r="Z2084" i="3" s="1"/>
  <c r="Z2085" i="3" a="1"/>
  <c r="Z2085" i="3" s="1"/>
  <c r="Z2086" i="3" a="1"/>
  <c r="Z2086" i="3" s="1"/>
  <c r="Z2087" i="3" a="1"/>
  <c r="Z2087" i="3" s="1"/>
  <c r="Z2088" i="3" a="1"/>
  <c r="Z2088" i="3" s="1"/>
  <c r="Z2089" i="3" a="1"/>
  <c r="Z2089" i="3" s="1"/>
  <c r="Z2090" i="3" a="1"/>
  <c r="Z2090" i="3" s="1"/>
  <c r="Z2091" i="3" a="1"/>
  <c r="Z2091" i="3" s="1"/>
  <c r="Z2092" i="3" a="1"/>
  <c r="Z2092" i="3" s="1"/>
  <c r="Z2093" i="3" a="1"/>
  <c r="Z2093" i="3" s="1"/>
  <c r="Z2094" i="3" a="1"/>
  <c r="Z2094" i="3" s="1"/>
  <c r="Z2095" i="3" a="1"/>
  <c r="Z2095" i="3" s="1"/>
  <c r="Z2096" i="3" a="1"/>
  <c r="Z2096" i="3" s="1"/>
  <c r="Z2097" i="3" a="1"/>
  <c r="Z2097" i="3" s="1"/>
  <c r="Z2098" i="3" a="1"/>
  <c r="Z2098" i="3" s="1"/>
  <c r="Z2099" i="3" a="1"/>
  <c r="Z2099" i="3" s="1"/>
  <c r="Z2100" i="3" a="1"/>
  <c r="Z2100" i="3" s="1"/>
  <c r="Z2101" i="3" a="1"/>
  <c r="Z2101" i="3" s="1"/>
  <c r="Z2102" i="3" a="1"/>
  <c r="Z2102" i="3" s="1"/>
  <c r="Z2103" i="3" a="1"/>
  <c r="Z2103" i="3" s="1"/>
  <c r="Z2104" i="3" a="1"/>
  <c r="Z2104" i="3" s="1"/>
  <c r="Z2105" i="3" a="1"/>
  <c r="Z2105" i="3" s="1"/>
  <c r="Z2106" i="3" a="1"/>
  <c r="Z2106" i="3" s="1"/>
  <c r="Z2107" i="3" a="1"/>
  <c r="Z2107" i="3" s="1"/>
  <c r="Z2108" i="3" a="1"/>
  <c r="Z2108" i="3" s="1"/>
  <c r="Z2109" i="3" a="1"/>
  <c r="Z2109" i="3" s="1"/>
  <c r="Z2110" i="3" a="1"/>
  <c r="Z2110" i="3" s="1"/>
  <c r="Z2111" i="3" a="1"/>
  <c r="Z2111" i="3" s="1"/>
  <c r="Z2112" i="3" a="1"/>
  <c r="Z2112" i="3" s="1"/>
  <c r="Z2113" i="3" a="1"/>
  <c r="Z2113" i="3" s="1"/>
  <c r="Z2114" i="3" a="1"/>
  <c r="Z2114" i="3" s="1"/>
  <c r="Z2115" i="3" a="1"/>
  <c r="Z2115" i="3" s="1"/>
  <c r="Z2116" i="3" a="1"/>
  <c r="Z2116" i="3" s="1"/>
  <c r="Z2117" i="3" a="1"/>
  <c r="Z2117" i="3" s="1"/>
  <c r="Z2118" i="3" a="1"/>
  <c r="Z2118" i="3" s="1"/>
  <c r="Z2119" i="3" a="1"/>
  <c r="Z2119" i="3" s="1"/>
  <c r="Z2120" i="3" a="1"/>
  <c r="Z2120" i="3" s="1"/>
  <c r="Z2121" i="3" a="1"/>
  <c r="Z2121" i="3" s="1"/>
  <c r="Z2122" i="3" a="1"/>
  <c r="Z2122" i="3" s="1"/>
  <c r="Z2123" i="3" a="1"/>
  <c r="Z2123" i="3" s="1"/>
  <c r="Z2124" i="3" a="1"/>
  <c r="Z2124" i="3" s="1"/>
  <c r="Z2125" i="3" a="1"/>
  <c r="Z2125" i="3" s="1"/>
  <c r="Z2126" i="3" a="1"/>
  <c r="Z2126" i="3" s="1"/>
  <c r="Z2127" i="3" a="1"/>
  <c r="Z2127" i="3" s="1"/>
  <c r="Z2128" i="3" a="1"/>
  <c r="Z2128" i="3" s="1"/>
  <c r="Z2129" i="3" a="1"/>
  <c r="Z2129" i="3" s="1"/>
  <c r="Z2130" i="3" a="1"/>
  <c r="Z2130" i="3" s="1"/>
  <c r="Z2131" i="3" a="1"/>
  <c r="Z2131" i="3" s="1"/>
  <c r="Z2132" i="3" a="1"/>
  <c r="Z2132" i="3" s="1"/>
  <c r="Z2133" i="3" a="1"/>
  <c r="Z2133" i="3" s="1"/>
  <c r="Z2134" i="3" a="1"/>
  <c r="Z2134" i="3" s="1"/>
  <c r="Z2135" i="3" a="1"/>
  <c r="Z2135" i="3" s="1"/>
  <c r="Z2136" i="3" a="1"/>
  <c r="Z2136" i="3" s="1"/>
  <c r="Z2137" i="3" a="1"/>
  <c r="Z2137" i="3" s="1"/>
  <c r="Z2138" i="3" a="1"/>
  <c r="Z2138" i="3" s="1"/>
  <c r="Z2139" i="3" a="1"/>
  <c r="Z2139" i="3" s="1"/>
  <c r="Z2140" i="3" a="1"/>
  <c r="Z2140" i="3" s="1"/>
  <c r="Z2141" i="3" a="1"/>
  <c r="Z2141" i="3" s="1"/>
  <c r="Z2142" i="3" a="1"/>
  <c r="Z2142" i="3" s="1"/>
  <c r="Z2143" i="3" a="1"/>
  <c r="Z2143" i="3" s="1"/>
  <c r="Z2144" i="3" a="1"/>
  <c r="Z2144" i="3" s="1"/>
  <c r="Z2145" i="3" a="1"/>
  <c r="Z2145" i="3" s="1"/>
  <c r="Z2146" i="3" a="1"/>
  <c r="Z2146" i="3" s="1"/>
  <c r="Z2147" i="3" a="1"/>
  <c r="Z2147" i="3" s="1"/>
  <c r="Z2148" i="3" a="1"/>
  <c r="Z2148" i="3" s="1"/>
  <c r="Z2149" i="3" a="1"/>
  <c r="Z2149" i="3" s="1"/>
  <c r="Z2150" i="3" a="1"/>
  <c r="Z2150" i="3" s="1"/>
  <c r="Z2151" i="3" a="1"/>
  <c r="Z2151" i="3" s="1"/>
  <c r="Z2152" i="3" a="1"/>
  <c r="Z2152" i="3" s="1"/>
  <c r="Z2153" i="3" a="1"/>
  <c r="Z2153" i="3" s="1"/>
  <c r="Z2154" i="3" a="1"/>
  <c r="Z2154" i="3" s="1"/>
  <c r="Z2155" i="3" a="1"/>
  <c r="Z2155" i="3" s="1"/>
  <c r="Z2156" i="3" a="1"/>
  <c r="Z2156" i="3" s="1"/>
  <c r="Z2157" i="3" a="1"/>
  <c r="Z2157" i="3" s="1"/>
  <c r="Z2158" i="3" a="1"/>
  <c r="Z2158" i="3" s="1"/>
  <c r="Z2159" i="3" a="1"/>
  <c r="Z2159" i="3" s="1"/>
  <c r="Z2160" i="3" a="1"/>
  <c r="Z2160" i="3" s="1"/>
  <c r="Z2161" i="3" a="1"/>
  <c r="Z2161" i="3" s="1"/>
  <c r="Z2162" i="3" a="1"/>
  <c r="Z2162" i="3" s="1"/>
  <c r="Z2163" i="3" a="1"/>
  <c r="Z2163" i="3" s="1"/>
  <c r="Z2164" i="3" a="1"/>
  <c r="Z2164" i="3" s="1"/>
  <c r="Z2165" i="3" a="1"/>
  <c r="Z2165" i="3" s="1"/>
  <c r="Z2166" i="3" a="1"/>
  <c r="Z2166" i="3" s="1"/>
  <c r="Z2167" i="3" a="1"/>
  <c r="Z2167" i="3" s="1"/>
  <c r="Z2168" i="3" a="1"/>
  <c r="Z2168" i="3" s="1"/>
  <c r="Z2169" i="3" a="1"/>
  <c r="Z2169" i="3" s="1"/>
  <c r="Z2170" i="3" a="1"/>
  <c r="Z2170" i="3" s="1"/>
  <c r="Z2171" i="3" a="1"/>
  <c r="Z2171" i="3" s="1"/>
  <c r="Z2172" i="3" a="1"/>
  <c r="Z2172" i="3" s="1"/>
  <c r="Z2173" i="3" a="1"/>
  <c r="Z2173" i="3" s="1"/>
  <c r="Z2174" i="3" a="1"/>
  <c r="Z2174" i="3" s="1"/>
  <c r="Z2175" i="3" a="1"/>
  <c r="Z2175" i="3" s="1"/>
  <c r="Z2176" i="3" a="1"/>
  <c r="Z2176" i="3" s="1"/>
  <c r="Z2177" i="3" a="1"/>
  <c r="Z2177" i="3" s="1"/>
  <c r="Z2178" i="3" a="1"/>
  <c r="Z2178" i="3" s="1"/>
  <c r="Z2179" i="3" a="1"/>
  <c r="Z2179" i="3"/>
  <c r="Z2180" i="3" a="1"/>
  <c r="Z2180" i="3" s="1"/>
  <c r="Z2181" i="3" a="1"/>
  <c r="Z2181" i="3" s="1"/>
  <c r="Z2182" i="3" a="1"/>
  <c r="Z2182" i="3" s="1"/>
  <c r="Z2183" i="3" a="1"/>
  <c r="Z2183" i="3" s="1"/>
  <c r="Z2184" i="3" a="1"/>
  <c r="Z2184" i="3" s="1"/>
  <c r="Z2185" i="3" a="1"/>
  <c r="Z2185" i="3" s="1"/>
  <c r="Z2186" i="3" a="1"/>
  <c r="Z2186" i="3" s="1"/>
  <c r="Z2187" i="3" a="1"/>
  <c r="Z2187" i="3" s="1"/>
  <c r="Z2188" i="3" a="1"/>
  <c r="Z2188" i="3" s="1"/>
  <c r="Z2189" i="3" a="1"/>
  <c r="Z2189" i="3" s="1"/>
  <c r="Z2190" i="3" a="1"/>
  <c r="Z2190" i="3" s="1"/>
  <c r="Z2191" i="3" a="1"/>
  <c r="Z2191" i="3" s="1"/>
  <c r="Z2192" i="3" a="1"/>
  <c r="Z2192" i="3" s="1"/>
  <c r="Z2193" i="3" a="1"/>
  <c r="Z2193" i="3" s="1"/>
  <c r="Z2194" i="3" a="1"/>
  <c r="Z2194" i="3" s="1"/>
  <c r="Z2195" i="3" a="1"/>
  <c r="Z2195" i="3" s="1"/>
  <c r="Z2196" i="3" a="1"/>
  <c r="Z2196" i="3" s="1"/>
  <c r="Z2197" i="3" a="1"/>
  <c r="Z2197" i="3" s="1"/>
  <c r="Z2198" i="3" a="1"/>
  <c r="Z2198" i="3" s="1"/>
  <c r="Z2199" i="3" a="1"/>
  <c r="Z2199" i="3" s="1"/>
  <c r="Z2200" i="3" a="1"/>
  <c r="Z2200" i="3" s="1"/>
  <c r="Z2201" i="3" a="1"/>
  <c r="Z2201" i="3" s="1"/>
  <c r="Z2202" i="3" a="1"/>
  <c r="Z2202" i="3" s="1"/>
  <c r="Z2203" i="3" a="1"/>
  <c r="Z2203" i="3" s="1"/>
  <c r="Z2204" i="3" a="1"/>
  <c r="Z2204" i="3" s="1"/>
  <c r="Z2205" i="3" a="1"/>
  <c r="Z2205" i="3" s="1"/>
  <c r="Z2206" i="3" a="1"/>
  <c r="Z2206" i="3" s="1"/>
  <c r="Z2207" i="3" a="1"/>
  <c r="Z2207" i="3" s="1"/>
  <c r="Z2208" i="3" a="1"/>
  <c r="Z2208" i="3" s="1"/>
  <c r="Z2209" i="3" a="1"/>
  <c r="Z2209" i="3" s="1"/>
  <c r="Z2210" i="3" a="1"/>
  <c r="Z2210" i="3" s="1"/>
  <c r="Z2211" i="3" a="1"/>
  <c r="Z2211" i="3" s="1"/>
  <c r="Z2212" i="3" a="1"/>
  <c r="Z2212" i="3" s="1"/>
  <c r="Z2213" i="3" a="1"/>
  <c r="Z2213" i="3" s="1"/>
  <c r="Z2214" i="3" a="1"/>
  <c r="Z2214" i="3" s="1"/>
  <c r="Z2215" i="3" a="1"/>
  <c r="Z2215" i="3" s="1"/>
  <c r="Z2216" i="3" a="1"/>
  <c r="Z2216" i="3" s="1"/>
  <c r="Z2217" i="3" a="1"/>
  <c r="Z2217" i="3" s="1"/>
  <c r="Z2218" i="3" a="1"/>
  <c r="Z2218" i="3" s="1"/>
  <c r="Z2219" i="3" a="1"/>
  <c r="Z2219" i="3" s="1"/>
  <c r="Z2220" i="3" a="1"/>
  <c r="Z2220" i="3"/>
  <c r="Z2221" i="3" a="1"/>
  <c r="Z2221" i="3" s="1"/>
  <c r="Z2222" i="3" a="1"/>
  <c r="Z2222" i="3" s="1"/>
  <c r="Z2224" i="3" a="1"/>
  <c r="Z2224" i="3" s="1"/>
  <c r="Z2225" i="3" a="1"/>
  <c r="Z2225" i="3" s="1"/>
  <c r="Z2226" i="3" a="1"/>
  <c r="Z2226" i="3" s="1"/>
  <c r="Z2227" i="3" a="1"/>
  <c r="Z2227" i="3" s="1"/>
  <c r="Z2228" i="3" a="1"/>
  <c r="Z2228" i="3" s="1"/>
  <c r="Z2229" i="3" a="1"/>
  <c r="Z2229" i="3" s="1"/>
  <c r="Z2230" i="3" a="1"/>
  <c r="Z2230" i="3" s="1"/>
  <c r="Z2231" i="3" a="1"/>
  <c r="Z2231" i="3" s="1"/>
  <c r="Z2232" i="3" a="1"/>
  <c r="Z2232" i="3" s="1"/>
  <c r="Z2233" i="3" a="1"/>
  <c r="Z2233" i="3" s="1"/>
  <c r="Z2234" i="3" a="1"/>
  <c r="Z2234" i="3" s="1"/>
  <c r="Z2235" i="3" a="1"/>
  <c r="Z2235" i="3" s="1"/>
  <c r="Z2236" i="3" a="1"/>
  <c r="Z2236" i="3" s="1"/>
  <c r="Z2237" i="3" a="1"/>
  <c r="Z2237" i="3" s="1"/>
  <c r="Z2238" i="3" a="1"/>
  <c r="Z2238" i="3" s="1"/>
  <c r="Z2239" i="3" a="1"/>
  <c r="Z2239" i="3" s="1"/>
  <c r="Z2240" i="3" a="1"/>
  <c r="Z2240" i="3" s="1"/>
  <c r="Z2241" i="3" a="1"/>
  <c r="Z2241" i="3" s="1"/>
  <c r="Z2242" i="3" a="1"/>
  <c r="Z2242" i="3" s="1"/>
  <c r="Z2243" i="3" a="1"/>
  <c r="Z2243" i="3" s="1"/>
  <c r="Z2244" i="3" a="1"/>
  <c r="Z2244" i="3" s="1"/>
  <c r="Z2245" i="3" a="1"/>
  <c r="Z2245" i="3" s="1"/>
  <c r="Z2246" i="3" a="1"/>
  <c r="Z2246" i="3" s="1"/>
  <c r="Z2247" i="3" a="1"/>
  <c r="Z2247" i="3" s="1"/>
  <c r="Z2248" i="3" a="1"/>
  <c r="Z2248" i="3" s="1"/>
  <c r="Z2249" i="3" a="1"/>
  <c r="Z2249" i="3" s="1"/>
  <c r="Z2250" i="3" a="1"/>
  <c r="Z2250" i="3" s="1"/>
  <c r="Z2251" i="3" a="1"/>
  <c r="Z2251" i="3" s="1"/>
  <c r="Z2252" i="3" a="1"/>
  <c r="Z2252" i="3" s="1"/>
  <c r="Z2253" i="3" a="1"/>
  <c r="Z2253" i="3" s="1"/>
  <c r="Z2254" i="3" a="1"/>
  <c r="Z2254" i="3" s="1"/>
  <c r="Z2255" i="3" a="1"/>
  <c r="Z2255" i="3" s="1"/>
  <c r="Z2256" i="3" a="1"/>
  <c r="Z2256" i="3" s="1"/>
  <c r="Z2257" i="3" a="1"/>
  <c r="Z2257" i="3" s="1"/>
  <c r="Z2258" i="3" a="1"/>
  <c r="Z2258" i="3" s="1"/>
  <c r="Z2259" i="3" a="1"/>
  <c r="Z2259" i="3" s="1"/>
  <c r="Z2260" i="3" a="1"/>
  <c r="Z2260" i="3" s="1"/>
  <c r="Z2261" i="3" a="1"/>
  <c r="Z2261" i="3" s="1"/>
  <c r="Z2262" i="3" a="1"/>
  <c r="Z2262" i="3" s="1"/>
  <c r="Z2263" i="3" a="1"/>
  <c r="Z2263" i="3" s="1"/>
  <c r="Z2264" i="3" a="1"/>
  <c r="Z2264" i="3" s="1"/>
  <c r="Z2265" i="3" a="1"/>
  <c r="Z2265" i="3" s="1"/>
  <c r="Z2266" i="3" a="1"/>
  <c r="Z2266" i="3" s="1"/>
  <c r="Z2267" i="3" a="1"/>
  <c r="Z2267" i="3" s="1"/>
  <c r="Z2268" i="3" a="1"/>
  <c r="Z2268" i="3" s="1"/>
  <c r="Z2269" i="3" a="1"/>
  <c r="Z2269" i="3" s="1"/>
  <c r="Z2270" i="3" a="1"/>
  <c r="Z2270" i="3" s="1"/>
  <c r="Z2271" i="3" a="1"/>
  <c r="Z2271" i="3" s="1"/>
  <c r="Z2272" i="3" a="1"/>
  <c r="Z2272" i="3" s="1"/>
  <c r="Z2273" i="3" a="1"/>
  <c r="Z2273" i="3" s="1"/>
  <c r="Z2274" i="3" a="1"/>
  <c r="Z2274" i="3" s="1"/>
  <c r="Z2275" i="3" a="1"/>
  <c r="Z2275" i="3" s="1"/>
  <c r="Z2276" i="3" a="1"/>
  <c r="Z2276" i="3" s="1"/>
  <c r="Z2277" i="3" a="1"/>
  <c r="Z2277" i="3" s="1"/>
  <c r="Z2278" i="3" a="1"/>
  <c r="Z2278" i="3" s="1"/>
  <c r="Z2279" i="3" a="1"/>
  <c r="Z2279" i="3" s="1"/>
  <c r="Z2280" i="3" a="1"/>
  <c r="Z2280" i="3" s="1"/>
  <c r="Z2281" i="3" a="1"/>
  <c r="Z2281" i="3" s="1"/>
  <c r="Z2282" i="3" a="1"/>
  <c r="Z2282" i="3" s="1"/>
  <c r="Z2283" i="3" a="1"/>
  <c r="Z2283" i="3" s="1"/>
  <c r="Z2284" i="3" a="1"/>
  <c r="Z2284" i="3" s="1"/>
  <c r="Z2285" i="3" a="1"/>
  <c r="Z2285" i="3" s="1"/>
  <c r="Z2286" i="3" a="1"/>
  <c r="Z2286" i="3" s="1"/>
  <c r="Z2287" i="3" a="1"/>
  <c r="Z2287" i="3" s="1"/>
  <c r="Z2288" i="3" a="1"/>
  <c r="Z2288" i="3" s="1"/>
  <c r="Z2289" i="3" a="1"/>
  <c r="Z2289" i="3" s="1"/>
  <c r="Z2290" i="3" a="1"/>
  <c r="Z2290" i="3" s="1"/>
  <c r="Z2291" i="3" a="1"/>
  <c r="Z2291" i="3" s="1"/>
  <c r="Z2292" i="3" a="1"/>
  <c r="Z2292" i="3" s="1"/>
  <c r="Z2293" i="3" a="1"/>
  <c r="Z2293" i="3"/>
  <c r="Z2294" i="3" a="1"/>
  <c r="Z2294" i="3" s="1"/>
  <c r="Z2295" i="3" a="1"/>
  <c r="Z2295" i="3" s="1"/>
  <c r="Z2296" i="3" a="1"/>
  <c r="Z2296" i="3" s="1"/>
  <c r="Z2297" i="3" a="1"/>
  <c r="Z2297" i="3" s="1"/>
  <c r="Z2298" i="3" a="1"/>
  <c r="Z2298" i="3" s="1"/>
  <c r="Z2299" i="3" a="1"/>
  <c r="Z2299" i="3" s="1"/>
  <c r="Z2300" i="3" a="1"/>
  <c r="Z2300" i="3" s="1"/>
  <c r="Z2301" i="3" a="1"/>
  <c r="Z2301" i="3" s="1"/>
  <c r="Z2302" i="3" a="1"/>
  <c r="Z2302" i="3" s="1"/>
  <c r="Z2303" i="3" a="1"/>
  <c r="Z2303" i="3" s="1"/>
  <c r="Z2304" i="3" a="1"/>
  <c r="Z2304" i="3" s="1"/>
  <c r="Z2305" i="3" a="1"/>
  <c r="Z2305" i="3" s="1"/>
  <c r="Z2306" i="3" a="1"/>
  <c r="Z2306" i="3" s="1"/>
  <c r="Z2307" i="3" a="1"/>
  <c r="Z2307" i="3" s="1"/>
  <c r="Z2308" i="3" a="1"/>
  <c r="Z2308" i="3" s="1"/>
  <c r="Z2309" i="3" a="1"/>
  <c r="Z2309" i="3" s="1"/>
  <c r="Z2310" i="3" a="1"/>
  <c r="Z2310" i="3" s="1"/>
  <c r="Z2311" i="3" a="1"/>
  <c r="Z2311" i="3" s="1"/>
  <c r="Z2312" i="3" a="1"/>
  <c r="Z2312" i="3" s="1"/>
  <c r="Z2313" i="3" a="1"/>
  <c r="Z2313" i="3" s="1"/>
  <c r="Z2314" i="3" a="1"/>
  <c r="Z2314" i="3" s="1"/>
  <c r="Z2315" i="3" a="1"/>
  <c r="Z2315" i="3" s="1"/>
  <c r="Z2316" i="3" a="1"/>
  <c r="Z2316" i="3" s="1"/>
  <c r="Z2317" i="3" a="1"/>
  <c r="Z2317" i="3" s="1"/>
  <c r="Z2318" i="3" a="1"/>
  <c r="Z2318" i="3" s="1"/>
  <c r="Z2319" i="3" a="1"/>
  <c r="Z2319" i="3" s="1"/>
  <c r="Z2320" i="3" a="1"/>
  <c r="Z2320" i="3" s="1"/>
  <c r="Z2321" i="3" a="1"/>
  <c r="Z2321" i="3" s="1"/>
  <c r="Z2322" i="3" a="1"/>
  <c r="Z2322" i="3" s="1"/>
  <c r="Z2323" i="3" a="1"/>
  <c r="Z2323" i="3" s="1"/>
  <c r="Z2324" i="3" a="1"/>
  <c r="Z2324" i="3"/>
  <c r="Z2325" i="3" a="1"/>
  <c r="Z2325" i="3" s="1"/>
  <c r="Z2326" i="3" a="1"/>
  <c r="Z2326" i="3" s="1"/>
  <c r="Z2327" i="3" a="1"/>
  <c r="Z2327" i="3" s="1"/>
  <c r="Z2328" i="3" a="1"/>
  <c r="Z2328" i="3" s="1"/>
  <c r="Z2329" i="3" a="1"/>
  <c r="Z2329" i="3" s="1"/>
  <c r="Z2330" i="3" a="1"/>
  <c r="Z2330" i="3" s="1"/>
  <c r="Z2331" i="3" a="1"/>
  <c r="Z2331" i="3" s="1"/>
  <c r="Z2332" i="3" a="1"/>
  <c r="Z2332" i="3" s="1"/>
  <c r="Z2333" i="3" a="1"/>
  <c r="Z2333" i="3" s="1"/>
  <c r="Z2334" i="3" a="1"/>
  <c r="Z2334" i="3" s="1"/>
  <c r="Z2335" i="3" a="1"/>
  <c r="Z2335" i="3" s="1"/>
  <c r="Z2336" i="3" a="1"/>
  <c r="Z2336" i="3" s="1"/>
  <c r="Z2337" i="3" a="1"/>
  <c r="Z2337" i="3" s="1"/>
  <c r="Z2338" i="3" a="1"/>
  <c r="Z2338" i="3" s="1"/>
  <c r="Z2339" i="3" a="1"/>
  <c r="Z2339" i="3" s="1"/>
  <c r="Z2340" i="3" a="1"/>
  <c r="Z2340" i="3" s="1"/>
  <c r="Z2341" i="3" a="1"/>
  <c r="Z2341" i="3" s="1"/>
  <c r="Z2342" i="3" a="1"/>
  <c r="Z2342" i="3" s="1"/>
  <c r="Z2343" i="3" a="1"/>
  <c r="Z2343" i="3" s="1"/>
  <c r="Z2344" i="3" a="1"/>
  <c r="Z2344" i="3" s="1"/>
  <c r="Z2345" i="3" a="1"/>
  <c r="Z2345" i="3" s="1"/>
  <c r="Z2346" i="3" a="1"/>
  <c r="Z2346" i="3" s="1"/>
  <c r="Z2347" i="3" a="1"/>
  <c r="Z2347" i="3" s="1"/>
  <c r="Z2348" i="3" a="1"/>
  <c r="Z2348" i="3" s="1"/>
  <c r="Z2349" i="3" a="1"/>
  <c r="Z2349" i="3" s="1"/>
  <c r="Z2350" i="3" a="1"/>
  <c r="Z2350" i="3" s="1"/>
  <c r="Z2351" i="3" a="1"/>
  <c r="Z2351" i="3" s="1"/>
  <c r="Z2352" i="3" a="1"/>
  <c r="Z2352" i="3" s="1"/>
  <c r="Z2353" i="3" a="1"/>
  <c r="Z2353" i="3" s="1"/>
  <c r="Z2354" i="3" a="1"/>
  <c r="Z2354" i="3" s="1"/>
  <c r="Z2355" i="3" a="1"/>
  <c r="Z2355" i="3" s="1"/>
  <c r="Z2356" i="3" a="1"/>
  <c r="Z2356" i="3" s="1"/>
  <c r="Z2357" i="3" a="1"/>
  <c r="Z2357" i="3" s="1"/>
  <c r="Z2358" i="3" a="1"/>
  <c r="Z2358" i="3" s="1"/>
  <c r="Z2359" i="3" a="1"/>
  <c r="Z2359" i="3" s="1"/>
  <c r="Z2360" i="3" a="1"/>
  <c r="Z2360" i="3" s="1"/>
  <c r="Z2361" i="3" a="1"/>
  <c r="Z2361" i="3" s="1"/>
  <c r="Z2362" i="3" a="1"/>
  <c r="Z2362" i="3" s="1"/>
  <c r="Z2363" i="3" a="1"/>
  <c r="Z2363" i="3" s="1"/>
  <c r="Z2364" i="3" a="1"/>
  <c r="Z2364" i="3" s="1"/>
  <c r="Z2365" i="3" a="1"/>
  <c r="Z2365" i="3" s="1"/>
  <c r="Z2366" i="3" a="1"/>
  <c r="Z2366" i="3" s="1"/>
  <c r="Z2367" i="3" a="1"/>
  <c r="Z2367" i="3"/>
  <c r="Z2368" i="3" a="1"/>
  <c r="Z2368" i="3" s="1"/>
  <c r="Z2369" i="3" a="1"/>
  <c r="Z2369" i="3" s="1"/>
  <c r="Z2370" i="3" a="1"/>
  <c r="Z2370" i="3" s="1"/>
  <c r="Z2371" i="3" a="1"/>
  <c r="Z2371" i="3" s="1"/>
  <c r="Z2372" i="3" a="1"/>
  <c r="Z2372" i="3" s="1"/>
  <c r="Z2373" i="3" a="1"/>
  <c r="Z2373" i="3" s="1"/>
  <c r="Z2374" i="3" a="1"/>
  <c r="Z2374" i="3" s="1"/>
  <c r="Z2375" i="3" a="1"/>
  <c r="Z2375" i="3" s="1"/>
  <c r="Z2376" i="3" a="1"/>
  <c r="Z2376" i="3" s="1"/>
  <c r="Z2377" i="3" a="1"/>
  <c r="Z2377" i="3" s="1"/>
  <c r="Z2378" i="3" a="1"/>
  <c r="Z2378" i="3" s="1"/>
  <c r="Z2379" i="3" a="1"/>
  <c r="Z2379" i="3" s="1"/>
  <c r="Z2380" i="3" a="1"/>
  <c r="Z2380" i="3" s="1"/>
  <c r="Z2381" i="3" a="1"/>
  <c r="Z2381" i="3" s="1"/>
  <c r="Z2382" i="3" a="1"/>
  <c r="Z2382" i="3" s="1"/>
  <c r="Z2383" i="3" a="1"/>
  <c r="Z2383" i="3" s="1"/>
  <c r="Z2384" i="3" a="1"/>
  <c r="Z2384" i="3" s="1"/>
  <c r="Z2385" i="3" a="1"/>
  <c r="Z2385" i="3" s="1"/>
  <c r="Z2386" i="3" a="1"/>
  <c r="Z2386" i="3" s="1"/>
  <c r="Z2387" i="3" a="1"/>
  <c r="Z2387" i="3" s="1"/>
  <c r="Z2388" i="3" a="1"/>
  <c r="Z2388" i="3" s="1"/>
  <c r="Z2389" i="3" a="1"/>
  <c r="Z2389" i="3" s="1"/>
  <c r="Z2390" i="3" a="1"/>
  <c r="Z2390" i="3" s="1"/>
  <c r="Z2391" i="3" a="1"/>
  <c r="Z2391" i="3" s="1"/>
  <c r="Z2392" i="3" a="1"/>
  <c r="Z2392" i="3" s="1"/>
  <c r="Z2393" i="3" a="1"/>
  <c r="Z2393" i="3" s="1"/>
  <c r="Z2394" i="3" a="1"/>
  <c r="Z2394" i="3" s="1"/>
  <c r="Z2395" i="3" a="1"/>
  <c r="Z2395" i="3" s="1"/>
  <c r="Z2396" i="3" a="1"/>
  <c r="Z2396" i="3" s="1"/>
  <c r="Z2397" i="3" a="1"/>
  <c r="Z2397" i="3" s="1"/>
  <c r="Z2398" i="3" a="1"/>
  <c r="Z2398" i="3" s="1"/>
  <c r="Z2399" i="3" a="1"/>
  <c r="Z2399" i="3" s="1"/>
  <c r="Z2400" i="3" a="1"/>
  <c r="Z2400" i="3" s="1"/>
  <c r="Z2401" i="3" a="1"/>
  <c r="Z2401" i="3" s="1"/>
  <c r="Z2402" i="3" a="1"/>
  <c r="Z2402" i="3" s="1"/>
  <c r="Z2403" i="3" a="1"/>
  <c r="Z2403" i="3" s="1"/>
  <c r="Z2404" i="3" a="1"/>
  <c r="Z2404" i="3" s="1"/>
  <c r="Z2405" i="3" a="1"/>
  <c r="Z2405" i="3" s="1"/>
  <c r="Z2406" i="3" a="1"/>
  <c r="Z2406" i="3" s="1"/>
  <c r="Z2407" i="3" a="1"/>
  <c r="Z2407" i="3" s="1"/>
  <c r="Z2408" i="3" a="1"/>
  <c r="Z2408" i="3" s="1"/>
  <c r="Z2409" i="3" a="1"/>
  <c r="Z2409" i="3" s="1"/>
  <c r="Z2410" i="3" a="1"/>
  <c r="Z2410" i="3" s="1"/>
  <c r="Z2411" i="3" a="1"/>
  <c r="Z2411" i="3" s="1"/>
  <c r="Z2412" i="3" a="1"/>
  <c r="Z2412" i="3" s="1"/>
  <c r="Z2413" i="3" a="1"/>
  <c r="Z2413" i="3" s="1"/>
  <c r="Z2414" i="3" a="1"/>
  <c r="Z2414" i="3" s="1"/>
  <c r="Z2415" i="3" a="1"/>
  <c r="Z2415" i="3" s="1"/>
  <c r="Z2416" i="3" a="1"/>
  <c r="Z2416" i="3" s="1"/>
  <c r="Z2417" i="3" a="1"/>
  <c r="Z2417" i="3" s="1"/>
  <c r="Z2418" i="3" a="1"/>
  <c r="Z2418" i="3" s="1"/>
  <c r="Z2419" i="3" a="1"/>
  <c r="Z2419" i="3" s="1"/>
  <c r="Z2420" i="3" a="1"/>
  <c r="Z2420" i="3" s="1"/>
  <c r="Z2421" i="3" a="1"/>
  <c r="Z2421" i="3" s="1"/>
  <c r="Z2422" i="3" a="1"/>
  <c r="Z2422" i="3" s="1"/>
  <c r="Z2423" i="3" a="1"/>
  <c r="Z2423" i="3" s="1"/>
  <c r="Z2424" i="3" a="1"/>
  <c r="Z2424" i="3" s="1"/>
  <c r="Z2425" i="3" a="1"/>
  <c r="Z2425" i="3" s="1"/>
  <c r="Z2426" i="3" a="1"/>
  <c r="Z2426" i="3" s="1"/>
  <c r="Z2427" i="3" a="1"/>
  <c r="Z2427" i="3" s="1"/>
  <c r="Z2428" i="3" a="1"/>
  <c r="Z2428" i="3" s="1"/>
  <c r="Z2429" i="3" a="1"/>
  <c r="Z2429" i="3" s="1"/>
  <c r="Z2430" i="3" a="1"/>
  <c r="Z2430" i="3" s="1"/>
  <c r="Z2431" i="3" a="1"/>
  <c r="Z2431" i="3" s="1"/>
  <c r="Z2432" i="3" a="1"/>
  <c r="Z2432" i="3" s="1"/>
  <c r="Z2433" i="3" a="1"/>
  <c r="Z2433" i="3" s="1"/>
  <c r="Z2434" i="3" a="1"/>
  <c r="Z2434" i="3" s="1"/>
  <c r="Z2435" i="3" a="1"/>
  <c r="Z2435" i="3" s="1"/>
  <c r="Z2436" i="3" a="1"/>
  <c r="Z2436" i="3" s="1"/>
  <c r="Z2437" i="3" a="1"/>
  <c r="Z2437" i="3" s="1"/>
  <c r="Z2438" i="3" a="1"/>
  <c r="Z2438" i="3" s="1"/>
  <c r="Z2439" i="3" a="1"/>
  <c r="Z2439" i="3" s="1"/>
  <c r="Z2440" i="3" a="1"/>
  <c r="Z2440" i="3" s="1"/>
  <c r="Z2441" i="3" a="1"/>
  <c r="Z2441" i="3" s="1"/>
  <c r="Z2442" i="3" a="1"/>
  <c r="Z2442" i="3" s="1"/>
  <c r="Z2443" i="3" a="1"/>
  <c r="Z2443" i="3" s="1"/>
  <c r="Z2444" i="3" a="1"/>
  <c r="Z2444" i="3" s="1"/>
  <c r="Z2445" i="3" a="1"/>
  <c r="Z2445" i="3" s="1"/>
  <c r="Z2446" i="3" a="1"/>
  <c r="Z2446" i="3" s="1"/>
  <c r="Z2447" i="3" a="1"/>
  <c r="Z2447" i="3" s="1"/>
  <c r="Z2448" i="3" a="1"/>
  <c r="Z2448" i="3" s="1"/>
  <c r="Z2449" i="3" a="1"/>
  <c r="Z2449" i="3" s="1"/>
  <c r="Z2450" i="3" a="1"/>
  <c r="Z2450" i="3" s="1"/>
  <c r="Z2451" i="3" a="1"/>
  <c r="Z2451" i="3" s="1"/>
  <c r="Z2452" i="3" a="1"/>
  <c r="Z2452" i="3" s="1"/>
  <c r="Z2453" i="3" a="1"/>
  <c r="Z2453" i="3" s="1"/>
  <c r="Z2454" i="3" a="1"/>
  <c r="Z2454" i="3" s="1"/>
  <c r="Z2455" i="3" a="1"/>
  <c r="Z2455" i="3" s="1"/>
  <c r="Z2456" i="3" a="1"/>
  <c r="Z2456" i="3" s="1"/>
  <c r="Z2457" i="3" a="1"/>
  <c r="Z2457" i="3" s="1"/>
  <c r="Z2458" i="3" a="1"/>
  <c r="Z2458" i="3" s="1"/>
  <c r="Z2459" i="3" a="1"/>
  <c r="Z2459" i="3" s="1"/>
  <c r="Z2460" i="3" a="1"/>
  <c r="Z2460" i="3" s="1"/>
  <c r="Z2461" i="3" a="1"/>
  <c r="Z2461" i="3" s="1"/>
  <c r="Z2462" i="3" a="1"/>
  <c r="Z2462" i="3" s="1"/>
  <c r="Z2463" i="3" a="1"/>
  <c r="Z2463" i="3" s="1"/>
  <c r="Z2464" i="3" a="1"/>
  <c r="Z2464" i="3" s="1"/>
  <c r="Z2465" i="3" a="1"/>
  <c r="Z2465" i="3" s="1"/>
  <c r="Z2466" i="3" a="1"/>
  <c r="Z2466" i="3" s="1"/>
  <c r="Z2467" i="3" a="1"/>
  <c r="Z2467" i="3" s="1"/>
  <c r="Z2468" i="3" a="1"/>
  <c r="Z2468" i="3" s="1"/>
  <c r="Z2469" i="3" a="1"/>
  <c r="Z2469" i="3" s="1"/>
  <c r="Z2470" i="3" a="1"/>
  <c r="Z2470" i="3" s="1"/>
  <c r="Z2471" i="3" a="1"/>
  <c r="Z2471" i="3" s="1"/>
  <c r="Z2472" i="3" a="1"/>
  <c r="Z2472" i="3"/>
  <c r="Z2473" i="3" a="1"/>
  <c r="Z2473" i="3" s="1"/>
  <c r="Z2474" i="3" a="1"/>
  <c r="Z2474" i="3" s="1"/>
  <c r="Z2475" i="3" a="1"/>
  <c r="Z2475" i="3" s="1"/>
  <c r="Z2476" i="3" a="1"/>
  <c r="Z2476" i="3" s="1"/>
  <c r="Z2477" i="3" a="1"/>
  <c r="Z2477" i="3" s="1"/>
  <c r="Z2478" i="3" a="1"/>
  <c r="Z2478" i="3" s="1"/>
  <c r="Z2479" i="3" a="1"/>
  <c r="Z2479" i="3" s="1"/>
  <c r="Z2480" i="3" a="1"/>
  <c r="Z2480" i="3" s="1"/>
  <c r="Z2481" i="3" a="1"/>
  <c r="Z2481" i="3" s="1"/>
  <c r="Z2482" i="3" a="1"/>
  <c r="Z2482" i="3" s="1"/>
  <c r="Z2483" i="3" a="1"/>
  <c r="Z2483" i="3" s="1"/>
  <c r="Z2484" i="3" a="1"/>
  <c r="Z2484" i="3" s="1"/>
  <c r="Z2485" i="3" a="1"/>
  <c r="Z2485" i="3" s="1"/>
  <c r="Z2486" i="3" a="1"/>
  <c r="Z2486" i="3" s="1"/>
  <c r="Z2487" i="3" a="1"/>
  <c r="Z2487" i="3" s="1"/>
  <c r="Z2488" i="3" a="1"/>
  <c r="Z2488" i="3" s="1"/>
  <c r="Z2489" i="3" a="1"/>
  <c r="Z2489" i="3" s="1"/>
  <c r="Z2490" i="3" a="1"/>
  <c r="Z2490" i="3" s="1"/>
  <c r="Z2491" i="3" a="1"/>
  <c r="Z2491" i="3" s="1"/>
  <c r="Z2492" i="3" a="1"/>
  <c r="Z2492" i="3" s="1"/>
  <c r="Z2493" i="3" a="1"/>
  <c r="Z2493" i="3" s="1"/>
  <c r="Z2494" i="3" a="1"/>
  <c r="Z2494" i="3" s="1"/>
  <c r="Z2495" i="3" a="1"/>
  <c r="Z2495" i="3" s="1"/>
  <c r="Z2496" i="3" a="1"/>
  <c r="Z2496" i="3" s="1"/>
  <c r="Z2497" i="3" a="1"/>
  <c r="Z2497" i="3" s="1"/>
  <c r="Z2498" i="3" a="1"/>
  <c r="Z2498" i="3" s="1"/>
  <c r="Z2499" i="3" a="1"/>
  <c r="Z2499" i="3" s="1"/>
  <c r="Z2500" i="3" a="1"/>
  <c r="Z2500" i="3" s="1"/>
  <c r="Z2501" i="3" a="1"/>
  <c r="Z2501" i="3" s="1"/>
  <c r="Z2502" i="3" a="1"/>
  <c r="Z2502" i="3" s="1"/>
  <c r="Z2503" i="3" a="1"/>
  <c r="Z2503" i="3" s="1"/>
  <c r="Z2504" i="3" a="1"/>
  <c r="Z2504" i="3" s="1"/>
  <c r="Z2505" i="3" a="1"/>
  <c r="Z2505" i="3" s="1"/>
  <c r="Z2506" i="3" a="1"/>
  <c r="Z2506" i="3" s="1"/>
  <c r="Z2507" i="3" a="1"/>
  <c r="Z2507" i="3" s="1"/>
  <c r="Z2508" i="3" a="1"/>
  <c r="Z2508" i="3" s="1"/>
  <c r="Z2509" i="3" a="1"/>
  <c r="Z2509" i="3" s="1"/>
  <c r="Z2510" i="3" a="1"/>
  <c r="Z2510" i="3" s="1"/>
  <c r="Z2511" i="3" a="1"/>
  <c r="Z2511" i="3" s="1"/>
  <c r="Z2512" i="3" a="1"/>
  <c r="Z2512" i="3" s="1"/>
  <c r="Z2513" i="3" a="1"/>
  <c r="Z2513" i="3" s="1"/>
  <c r="Z2514" i="3" a="1"/>
  <c r="Z2514" i="3" s="1"/>
  <c r="Z2515" i="3" a="1"/>
  <c r="Z2515" i="3" s="1"/>
  <c r="Z2516" i="3" a="1"/>
  <c r="Z2516" i="3" s="1"/>
  <c r="Z2517" i="3" a="1"/>
  <c r="Z2517" i="3" s="1"/>
  <c r="Z2518" i="3" a="1"/>
  <c r="Z2518" i="3" s="1"/>
  <c r="Z2519" i="3" a="1"/>
  <c r="Z2519" i="3" s="1"/>
  <c r="Z2520" i="3" a="1"/>
  <c r="Z2520" i="3" s="1"/>
  <c r="Z2521" i="3" a="1"/>
  <c r="Z2521" i="3" s="1"/>
  <c r="Z2522" i="3" a="1"/>
  <c r="Z2522" i="3" s="1"/>
  <c r="Z2523" i="3" a="1"/>
  <c r="Z2523" i="3" s="1"/>
  <c r="Z2524" i="3" a="1"/>
  <c r="Z2524" i="3" s="1"/>
  <c r="Z2525" i="3" a="1"/>
  <c r="Z2525" i="3" s="1"/>
  <c r="Z2526" i="3" a="1"/>
  <c r="Z2526" i="3" s="1"/>
  <c r="Z2527" i="3" a="1"/>
  <c r="Z2527" i="3" s="1"/>
  <c r="Z2528" i="3" a="1"/>
  <c r="Z2528" i="3" s="1"/>
  <c r="Z2529" i="3" a="1"/>
  <c r="Z2529" i="3" s="1"/>
  <c r="Z2530" i="3" a="1"/>
  <c r="Z2530" i="3" s="1"/>
  <c r="Z2531" i="3" a="1"/>
  <c r="Z2531" i="3" s="1"/>
  <c r="Z2532" i="3" a="1"/>
  <c r="Z2532" i="3" s="1"/>
  <c r="Z2533" i="3" a="1"/>
  <c r="Z2533" i="3" s="1"/>
  <c r="Z2534" i="3" a="1"/>
  <c r="Z2534" i="3" s="1"/>
  <c r="Z2535" i="3" a="1"/>
  <c r="Z2535" i="3" s="1"/>
  <c r="Z2536" i="3" a="1"/>
  <c r="Z2536" i="3" s="1"/>
  <c r="Z2537" i="3" a="1"/>
  <c r="Z2537" i="3" s="1"/>
  <c r="Z2538" i="3" a="1"/>
  <c r="Z2538" i="3" s="1"/>
  <c r="Z2539" i="3" a="1"/>
  <c r="Z2539" i="3"/>
  <c r="Z2540" i="3" a="1"/>
  <c r="Z2540" i="3" s="1"/>
  <c r="Z2541" i="3" a="1"/>
  <c r="Z2541" i="3" s="1"/>
  <c r="Z2542" i="3" a="1"/>
  <c r="Z2542" i="3" s="1"/>
  <c r="Z2543" i="3" a="1"/>
  <c r="Z2543" i="3" s="1"/>
  <c r="Z2544" i="3" a="1"/>
  <c r="Z2544" i="3" s="1"/>
  <c r="Z2545" i="3" a="1"/>
  <c r="Z2545" i="3" s="1"/>
  <c r="Z2546" i="3" a="1"/>
  <c r="Z2546" i="3" s="1"/>
  <c r="Z2547" i="3" a="1"/>
  <c r="Z2547" i="3" s="1"/>
  <c r="Z2548" i="3" a="1"/>
  <c r="Z2548" i="3" s="1"/>
  <c r="Z2549" i="3" a="1"/>
  <c r="Z2549" i="3" s="1"/>
  <c r="Z2550" i="3" a="1"/>
  <c r="Z2550" i="3" s="1"/>
  <c r="Z2551" i="3" a="1"/>
  <c r="Z2551" i="3" s="1"/>
  <c r="Z2552" i="3" a="1"/>
  <c r="Z2552" i="3" s="1"/>
  <c r="Z2553" i="3" a="1"/>
  <c r="Z2553" i="3" s="1"/>
  <c r="Z2554" i="3" a="1"/>
  <c r="Z2554" i="3" s="1"/>
  <c r="Z2555" i="3" a="1"/>
  <c r="Z2555" i="3" s="1"/>
  <c r="Z2556" i="3" a="1"/>
  <c r="Z2556" i="3" s="1"/>
  <c r="Z2557" i="3" a="1"/>
  <c r="Z2557" i="3" s="1"/>
  <c r="Z2558" i="3" a="1"/>
  <c r="Z2558" i="3" s="1"/>
  <c r="Z2559" i="3" a="1"/>
  <c r="Z2559" i="3" s="1"/>
  <c r="Z2560" i="3" a="1"/>
  <c r="Z2560" i="3" s="1"/>
  <c r="Z2561" i="3" a="1"/>
  <c r="Z2561" i="3" s="1"/>
  <c r="Z2562" i="3" a="1"/>
  <c r="Z2562" i="3" s="1"/>
  <c r="Z2563" i="3" a="1"/>
  <c r="Z2563" i="3" s="1"/>
  <c r="Z2564" i="3" a="1"/>
  <c r="Z2564" i="3" s="1"/>
  <c r="Z2565" i="3" a="1"/>
  <c r="Z2565" i="3" s="1"/>
  <c r="Z2566" i="3" a="1"/>
  <c r="Z2566" i="3" s="1"/>
  <c r="Z2567" i="3" a="1"/>
  <c r="Z2567" i="3" s="1"/>
  <c r="Z2568" i="3" a="1"/>
  <c r="Z2568" i="3" s="1"/>
  <c r="Z2569" i="3" a="1"/>
  <c r="Z2569" i="3" s="1"/>
  <c r="Z2570" i="3" a="1"/>
  <c r="Z2570" i="3" s="1"/>
  <c r="Z2571" i="3" a="1"/>
  <c r="Z2571" i="3" s="1"/>
  <c r="Z2572" i="3" a="1"/>
  <c r="Z2572" i="3" s="1"/>
  <c r="Z2573" i="3" a="1"/>
  <c r="Z2573" i="3" s="1"/>
  <c r="Z2574" i="3" a="1"/>
  <c r="Z2574" i="3" s="1"/>
  <c r="Z2575" i="3" a="1"/>
  <c r="Z2575" i="3" s="1"/>
  <c r="Z2576" i="3" a="1"/>
  <c r="Z2576" i="3" s="1"/>
  <c r="Z2577" i="3" a="1"/>
  <c r="Z2577" i="3" s="1"/>
  <c r="Z2578" i="3" a="1"/>
  <c r="Z2578" i="3" s="1"/>
  <c r="Z2579" i="3" a="1"/>
  <c r="Z2579" i="3" s="1"/>
  <c r="Z2580" i="3" a="1"/>
  <c r="Z2580" i="3" s="1"/>
  <c r="Z2581" i="3" a="1"/>
  <c r="Z2581" i="3" s="1"/>
  <c r="Z2582" i="3" a="1"/>
  <c r="Z2582" i="3" s="1"/>
  <c r="Z2583" i="3" a="1"/>
  <c r="Z2583" i="3" s="1"/>
  <c r="Z2584" i="3" a="1"/>
  <c r="Z2584" i="3" s="1"/>
  <c r="Z2585" i="3" a="1"/>
  <c r="Z2585" i="3" s="1"/>
  <c r="Z2586" i="3" a="1"/>
  <c r="Z2586" i="3" s="1"/>
  <c r="Z2587" i="3" a="1"/>
  <c r="Z2587" i="3" s="1"/>
  <c r="Z2588" i="3" a="1"/>
  <c r="Z2588" i="3" s="1"/>
  <c r="Z2589" i="3" a="1"/>
  <c r="Z2589" i="3" s="1"/>
  <c r="Z2590" i="3" a="1"/>
  <c r="Z2590" i="3" s="1"/>
  <c r="Z2591" i="3" a="1"/>
  <c r="Z2591" i="3" s="1"/>
  <c r="Z2592" i="3" a="1"/>
  <c r="Z2592" i="3" s="1"/>
  <c r="Z2593" i="3" a="1"/>
  <c r="Z2593" i="3" s="1"/>
  <c r="Z2594" i="3" a="1"/>
  <c r="Z2594" i="3" s="1"/>
  <c r="Z2595" i="3" a="1"/>
  <c r="Z2595" i="3" s="1"/>
  <c r="Z2596" i="3" a="1"/>
  <c r="Z2596" i="3" s="1"/>
  <c r="Z2597" i="3" a="1"/>
  <c r="Z2597" i="3" s="1"/>
  <c r="Z2598" i="3" a="1"/>
  <c r="Z2598" i="3" s="1"/>
  <c r="Z2599" i="3" a="1"/>
  <c r="Z2599" i="3" s="1"/>
  <c r="Z2600" i="3" a="1"/>
  <c r="Z2600" i="3" s="1"/>
  <c r="Z2601" i="3" a="1"/>
  <c r="Z2601" i="3" s="1"/>
  <c r="Z2602" i="3" a="1"/>
  <c r="Z2602" i="3" s="1"/>
  <c r="Z2603" i="3" a="1"/>
  <c r="Z2603" i="3" s="1"/>
  <c r="Z2604" i="3" a="1"/>
  <c r="Z2604" i="3" s="1"/>
  <c r="Z2605" i="3" a="1"/>
  <c r="Z2605" i="3" s="1"/>
  <c r="Z2606" i="3" a="1"/>
  <c r="Z2606" i="3" s="1"/>
  <c r="Z2607" i="3" a="1"/>
  <c r="Z2607" i="3" s="1"/>
  <c r="Z2608" i="3" a="1"/>
  <c r="Z2608" i="3" s="1"/>
  <c r="Z2609" i="3" a="1"/>
  <c r="Z2609" i="3" s="1"/>
  <c r="Z2610" i="3" a="1"/>
  <c r="Z2610" i="3" s="1"/>
  <c r="Z2611" i="3" a="1"/>
  <c r="Z2611" i="3" s="1"/>
  <c r="Z2612" i="3" a="1"/>
  <c r="Z2612" i="3" s="1"/>
  <c r="Z2613" i="3" a="1"/>
  <c r="Z2613" i="3" s="1"/>
  <c r="Z2614" i="3" a="1"/>
  <c r="Z2614" i="3" s="1"/>
  <c r="Z2615" i="3" a="1"/>
  <c r="Z2615" i="3" s="1"/>
  <c r="Z2616" i="3" a="1"/>
  <c r="Z2616" i="3" s="1"/>
  <c r="Z2617" i="3" a="1"/>
  <c r="Z2617" i="3" s="1"/>
  <c r="Z2618" i="3" a="1"/>
  <c r="Z2618" i="3" s="1"/>
  <c r="Z2619" i="3" a="1"/>
  <c r="Z2619" i="3" s="1"/>
  <c r="Z2620" i="3" a="1"/>
  <c r="Z2620" i="3" s="1"/>
  <c r="Z2621" i="3" a="1"/>
  <c r="Z2621" i="3" s="1"/>
  <c r="Z2622" i="3" a="1"/>
  <c r="Z2622" i="3" s="1"/>
  <c r="Z2623" i="3" a="1"/>
  <c r="Z2623" i="3" s="1"/>
  <c r="Z2624" i="3" a="1"/>
  <c r="Z2624" i="3" s="1"/>
  <c r="Z2625" i="3" a="1"/>
  <c r="Z2625" i="3" s="1"/>
  <c r="Z2626" i="3" a="1"/>
  <c r="Z2626" i="3" s="1"/>
  <c r="Z2627" i="3" a="1"/>
  <c r="Z2627" i="3" s="1"/>
  <c r="Z2628" i="3" a="1"/>
  <c r="Z2628" i="3" s="1"/>
  <c r="Z2629" i="3" a="1"/>
  <c r="Z2629" i="3" s="1"/>
  <c r="Z2630" i="3" a="1"/>
  <c r="Z2630" i="3" s="1"/>
  <c r="Z2631" i="3" a="1"/>
  <c r="Z2631" i="3" s="1"/>
  <c r="Z2632" i="3" a="1"/>
  <c r="Z2632" i="3" s="1"/>
  <c r="Z2633" i="3" a="1"/>
  <c r="Z2633" i="3" s="1"/>
  <c r="Z2634" i="3" a="1"/>
  <c r="Z2634" i="3" s="1"/>
  <c r="Z2635" i="3" a="1"/>
  <c r="Z2635" i="3" s="1"/>
  <c r="Z2636" i="3" a="1"/>
  <c r="Z2636" i="3" s="1"/>
  <c r="Z2637" i="3" a="1"/>
  <c r="Z2637" i="3" s="1"/>
  <c r="Z2638" i="3" a="1"/>
  <c r="Z2638" i="3" s="1"/>
  <c r="Z2639" i="3" a="1"/>
  <c r="Z2639" i="3" s="1"/>
  <c r="Z2640" i="3" a="1"/>
  <c r="Z2640" i="3" s="1"/>
  <c r="Z2641" i="3" a="1"/>
  <c r="Z2641" i="3" s="1"/>
  <c r="Z2642" i="3" a="1"/>
  <c r="Z2642" i="3" s="1"/>
  <c r="Z2643" i="3" a="1"/>
  <c r="Z2643" i="3" s="1"/>
  <c r="Z2644" i="3" a="1"/>
  <c r="Z2644" i="3" s="1"/>
  <c r="Z2645" i="3" a="1"/>
  <c r="Z2645" i="3" s="1"/>
  <c r="Z2646" i="3" a="1"/>
  <c r="Z2646" i="3" s="1"/>
  <c r="Z2647" i="3" a="1"/>
  <c r="Z2647" i="3" s="1"/>
  <c r="Z2648" i="3" a="1"/>
  <c r="Z2648" i="3" s="1"/>
  <c r="Z2649" i="3" a="1"/>
  <c r="Z2649" i="3" s="1"/>
  <c r="Z2650" i="3" a="1"/>
  <c r="Z2650" i="3" s="1"/>
  <c r="Z2651" i="3" a="1"/>
  <c r="Z2651" i="3" s="1"/>
  <c r="Z2652" i="3" a="1"/>
  <c r="Z2652" i="3" s="1"/>
  <c r="Z2653" i="3" a="1"/>
  <c r="Z2653" i="3" s="1"/>
  <c r="Z2654" i="3" a="1"/>
  <c r="Z2654" i="3" s="1"/>
  <c r="Z2655" i="3" a="1"/>
  <c r="Z2655" i="3" s="1"/>
  <c r="Z2656" i="3" a="1"/>
  <c r="Z2656" i="3" s="1"/>
  <c r="Z2657" i="3" a="1"/>
  <c r="Z2657" i="3" s="1"/>
  <c r="Z2658" i="3" a="1"/>
  <c r="Z2658" i="3" s="1"/>
  <c r="Z2659" i="3" a="1"/>
  <c r="Z2659" i="3" s="1"/>
  <c r="Z2660" i="3" a="1"/>
  <c r="Z2660" i="3" s="1"/>
  <c r="Z2661" i="3" a="1"/>
  <c r="Z2661" i="3" s="1"/>
  <c r="Z2662" i="3" a="1"/>
  <c r="Z2662" i="3" s="1"/>
  <c r="Z2663" i="3" a="1"/>
  <c r="Z2663" i="3" s="1"/>
  <c r="Z2664" i="3" a="1"/>
  <c r="Z2664" i="3" s="1"/>
  <c r="Z2665" i="3" a="1"/>
  <c r="Z2665" i="3" s="1"/>
  <c r="Z2666" i="3" a="1"/>
  <c r="Z2666" i="3" s="1"/>
  <c r="Z2667" i="3" a="1"/>
  <c r="Z2667" i="3" s="1"/>
  <c r="Z2668" i="3" a="1"/>
  <c r="Z2668" i="3" s="1"/>
  <c r="Z2669" i="3" a="1"/>
  <c r="Z2669" i="3" s="1"/>
  <c r="Z2670" i="3" a="1"/>
  <c r="Z2670" i="3" s="1"/>
  <c r="Z2671" i="3" a="1"/>
  <c r="Z2671" i="3" s="1"/>
  <c r="Z2672" i="3" a="1"/>
  <c r="Z2672" i="3" s="1"/>
  <c r="Z2673" i="3" a="1"/>
  <c r="Z2673" i="3" s="1"/>
  <c r="Z2674" i="3" a="1"/>
  <c r="Z2674" i="3" s="1"/>
  <c r="Z2675" i="3" a="1"/>
  <c r="Z2675" i="3" s="1"/>
  <c r="Z2676" i="3" a="1"/>
  <c r="Z2676" i="3" s="1"/>
  <c r="Z2677" i="3" a="1"/>
  <c r="Z2677" i="3" s="1"/>
  <c r="Z2678" i="3" a="1"/>
  <c r="Z2678" i="3" s="1"/>
  <c r="Z2679" i="3" a="1"/>
  <c r="Z2679" i="3" s="1"/>
  <c r="Z2680" i="3" a="1"/>
  <c r="Z2680" i="3" s="1"/>
  <c r="Z2681" i="3" a="1"/>
  <c r="Z2681" i="3" s="1"/>
  <c r="Z2682" i="3" a="1"/>
  <c r="Z2682" i="3" s="1"/>
  <c r="Z2683" i="3" a="1"/>
  <c r="Z2683" i="3" s="1"/>
  <c r="Z2684" i="3" a="1"/>
  <c r="Z2684" i="3" s="1"/>
  <c r="Z2685" i="3" a="1"/>
  <c r="Z2685" i="3" s="1"/>
  <c r="Z2686" i="3" a="1"/>
  <c r="Z2686" i="3" s="1"/>
  <c r="Z2687" i="3" a="1"/>
  <c r="Z2687" i="3" s="1"/>
  <c r="Z2688" i="3" a="1"/>
  <c r="Z2688" i="3" s="1"/>
  <c r="Z2689" i="3" a="1"/>
  <c r="Z2689" i="3" s="1"/>
  <c r="Z2690" i="3" a="1"/>
  <c r="Z2690" i="3" s="1"/>
  <c r="Z2691" i="3" a="1"/>
  <c r="Z2691" i="3" s="1"/>
  <c r="Z2692" i="3" a="1"/>
  <c r="Z2692" i="3" s="1"/>
  <c r="Z2693" i="3" a="1"/>
  <c r="Z2693" i="3" s="1"/>
  <c r="Z2694" i="3" a="1"/>
  <c r="Z2694" i="3" s="1"/>
  <c r="Z2695" i="3" a="1"/>
  <c r="Z2695" i="3" s="1"/>
  <c r="Z2696" i="3" a="1"/>
  <c r="Z2696" i="3" s="1"/>
  <c r="Z2697" i="3" a="1"/>
  <c r="Z2697" i="3" s="1"/>
  <c r="Z2698" i="3" a="1"/>
  <c r="Z2698" i="3" s="1"/>
  <c r="Z2699" i="3" a="1"/>
  <c r="Z2699" i="3" s="1"/>
  <c r="Z2700" i="3" a="1"/>
  <c r="Z2700" i="3" s="1"/>
  <c r="Z2701" i="3" a="1"/>
  <c r="Z2701" i="3" s="1"/>
  <c r="Z2702" i="3" a="1"/>
  <c r="Z2702" i="3" s="1"/>
  <c r="Z2703" i="3" a="1"/>
  <c r="Z2703" i="3" s="1"/>
  <c r="Z2705" i="3" a="1"/>
  <c r="Z2705" i="3" s="1"/>
  <c r="Z2706" i="3" a="1"/>
  <c r="Z2706" i="3" s="1"/>
  <c r="Z2707" i="3" a="1"/>
  <c r="Z2707" i="3" s="1"/>
  <c r="Z2708" i="3" a="1"/>
  <c r="Z2708" i="3" s="1"/>
  <c r="Z2709" i="3" a="1"/>
  <c r="Z2709" i="3" s="1"/>
  <c r="Z2710" i="3" a="1"/>
  <c r="Z2710" i="3" s="1"/>
  <c r="Z2711" i="3" a="1"/>
  <c r="Z2711" i="3" s="1"/>
  <c r="Z2712" i="3" a="1"/>
  <c r="Z2712" i="3" s="1"/>
  <c r="Z2713" i="3" a="1"/>
  <c r="Z2713" i="3" s="1"/>
  <c r="Z2714" i="3" a="1"/>
  <c r="Z2714" i="3" s="1"/>
  <c r="Z2715" i="3" a="1"/>
  <c r="Z2715" i="3"/>
  <c r="Z2716" i="3" a="1"/>
  <c r="Z2716" i="3" s="1"/>
  <c r="Z2717" i="3" a="1"/>
  <c r="Z2717" i="3" s="1"/>
  <c r="Z2718" i="3" a="1"/>
  <c r="Z2718" i="3" s="1"/>
  <c r="Z2719" i="3" a="1"/>
  <c r="Z2719" i="3" s="1"/>
  <c r="Z2720" i="3" a="1"/>
  <c r="Z2720" i="3" s="1"/>
  <c r="Z2721" i="3" a="1"/>
  <c r="Z2721" i="3" s="1"/>
  <c r="Z2722" i="3" a="1"/>
  <c r="Z2722" i="3" s="1"/>
  <c r="Z2723" i="3" a="1"/>
  <c r="Z2723" i="3" s="1"/>
  <c r="Z2724" i="3" a="1"/>
  <c r="Z2724" i="3" s="1"/>
  <c r="Z2725" i="3" a="1"/>
  <c r="Z2725" i="3" s="1"/>
  <c r="Z2726" i="3" a="1"/>
  <c r="Z2726" i="3" s="1"/>
  <c r="Z2727" i="3" a="1"/>
  <c r="Z2727" i="3" s="1"/>
  <c r="Z2728" i="3" a="1"/>
  <c r="Z2728" i="3" s="1"/>
  <c r="Z2729" i="3" a="1"/>
  <c r="Z2729" i="3" s="1"/>
  <c r="Z2730" i="3" a="1"/>
  <c r="Z2730" i="3" s="1"/>
  <c r="Z2731" i="3" a="1"/>
  <c r="Z2731" i="3" s="1"/>
  <c r="Z2732" i="3" a="1"/>
  <c r="Z2732" i="3" s="1"/>
  <c r="Z2733" i="3" a="1"/>
  <c r="Z2733" i="3" s="1"/>
  <c r="Z2734" i="3" a="1"/>
  <c r="Z2734" i="3" s="1"/>
  <c r="Z2735" i="3" a="1"/>
  <c r="Z2735" i="3" s="1"/>
  <c r="Z2736" i="3" a="1"/>
  <c r="Z2736" i="3" s="1"/>
  <c r="Z2737" i="3" a="1"/>
  <c r="Z2737" i="3" s="1"/>
  <c r="Z2738" i="3" a="1"/>
  <c r="Z2738" i="3" s="1"/>
  <c r="Z2739" i="3" a="1"/>
  <c r="Z2739" i="3" s="1"/>
  <c r="Z2740" i="3" a="1"/>
  <c r="Z2740" i="3" s="1"/>
  <c r="Z2741" i="3" a="1"/>
  <c r="Z2741" i="3" s="1"/>
  <c r="Z2742" i="3" a="1"/>
  <c r="Z2742" i="3" s="1"/>
  <c r="Z2743" i="3" a="1"/>
  <c r="Z2743" i="3" s="1"/>
  <c r="Z2744" i="3" a="1"/>
  <c r="Z2744" i="3" s="1"/>
  <c r="Z2745" i="3" a="1"/>
  <c r="Z2745" i="3" s="1"/>
  <c r="Z2746" i="3" a="1"/>
  <c r="Z2746" i="3" s="1"/>
  <c r="Z2747" i="3" a="1"/>
  <c r="Z2747" i="3" s="1"/>
  <c r="Z2748" i="3" a="1"/>
  <c r="Z2748" i="3" s="1"/>
  <c r="Z2749" i="3" a="1"/>
  <c r="Z2749" i="3" s="1"/>
  <c r="Z2750" i="3" a="1"/>
  <c r="Z2750" i="3" s="1"/>
  <c r="Z2751" i="3" a="1"/>
  <c r="Z2751" i="3" s="1"/>
  <c r="Z2752" i="3" a="1"/>
  <c r="Z2752" i="3" s="1"/>
  <c r="Z2753" i="3" a="1"/>
  <c r="Z2753" i="3" s="1"/>
  <c r="Z2754" i="3" a="1"/>
  <c r="Z2754" i="3" s="1"/>
  <c r="Z2755" i="3" a="1"/>
  <c r="Z2755" i="3" s="1"/>
  <c r="Z2756" i="3" a="1"/>
  <c r="Z2756" i="3" s="1"/>
  <c r="Z2757" i="3" a="1"/>
  <c r="Z2757" i="3" s="1"/>
  <c r="Z2758" i="3" a="1"/>
  <c r="Z2758" i="3" s="1"/>
  <c r="Z2759" i="3" a="1"/>
  <c r="Z2759" i="3" s="1"/>
  <c r="Z2760" i="3" a="1"/>
  <c r="Z2760" i="3" s="1"/>
  <c r="Z2761" i="3" a="1"/>
  <c r="Z2761" i="3" s="1"/>
  <c r="Z2762" i="3" a="1"/>
  <c r="Z2762" i="3" s="1"/>
  <c r="Z2763" i="3" a="1"/>
  <c r="Z2763" i="3" s="1"/>
  <c r="Z2764" i="3" a="1"/>
  <c r="Z2764" i="3" s="1"/>
  <c r="Z2765" i="3" a="1"/>
  <c r="Z2765" i="3" s="1"/>
  <c r="Z2766" i="3" a="1"/>
  <c r="Z2766" i="3" s="1"/>
  <c r="Z2767" i="3" a="1"/>
  <c r="Z2767" i="3" s="1"/>
  <c r="Z2768" i="3" a="1"/>
  <c r="Z2768" i="3" s="1"/>
  <c r="Z2769" i="3" a="1"/>
  <c r="Z2769" i="3" s="1"/>
  <c r="Z2770" i="3" a="1"/>
  <c r="Z2770" i="3" s="1"/>
  <c r="Z2771" i="3" a="1"/>
  <c r="Z2771" i="3" s="1"/>
  <c r="Z2772" i="3" a="1"/>
  <c r="Z2772" i="3" s="1"/>
  <c r="Z2773" i="3" a="1"/>
  <c r="Z2773" i="3" s="1"/>
  <c r="Z2774" i="3" a="1"/>
  <c r="Z2774" i="3" s="1"/>
  <c r="Z2775" i="3" a="1"/>
  <c r="Z2775" i="3" s="1"/>
  <c r="Z2776" i="3" a="1"/>
  <c r="Z2776" i="3" s="1"/>
  <c r="Z2777" i="3" a="1"/>
  <c r="Z2777" i="3" s="1"/>
  <c r="Z2778" i="3" a="1"/>
  <c r="Z2778" i="3" s="1"/>
  <c r="Z2779" i="3" a="1"/>
  <c r="Z2779" i="3" s="1"/>
  <c r="Z2780" i="3" a="1"/>
  <c r="Z2780" i="3" s="1"/>
  <c r="Z2781" i="3" a="1"/>
  <c r="Z2781" i="3" s="1"/>
  <c r="Z2782" i="3" a="1"/>
  <c r="Z2782" i="3" s="1"/>
  <c r="Z2783" i="3" a="1"/>
  <c r="Z2783" i="3" s="1"/>
  <c r="Z2784" i="3" a="1"/>
  <c r="Z2784" i="3" s="1"/>
  <c r="Z2785" i="3" a="1"/>
  <c r="Z2785" i="3" s="1"/>
  <c r="Z2786" i="3" a="1"/>
  <c r="Z2786" i="3" s="1"/>
  <c r="Z2787" i="3" a="1"/>
  <c r="Z2787" i="3" s="1"/>
  <c r="Z2788" i="3" a="1"/>
  <c r="Z2788" i="3" s="1"/>
  <c r="Z2789" i="3" a="1"/>
  <c r="Z2789" i="3" s="1"/>
  <c r="Z2790" i="3" a="1"/>
  <c r="Z2790" i="3" s="1"/>
  <c r="Z2791" i="3" a="1"/>
  <c r="Z2791" i="3" s="1"/>
  <c r="Z2792" i="3" a="1"/>
  <c r="Z2792" i="3"/>
  <c r="Z2793" i="3" a="1"/>
  <c r="Z2793" i="3" s="1"/>
  <c r="Z2794" i="3" a="1"/>
  <c r="Z2794" i="3" s="1"/>
  <c r="Z2795" i="3" a="1"/>
  <c r="Z2795" i="3" s="1"/>
  <c r="Z2796" i="3" a="1"/>
  <c r="Z2796" i="3" s="1"/>
  <c r="Z2797" i="3" a="1"/>
  <c r="Z2797" i="3" s="1"/>
  <c r="Z2798" i="3" a="1"/>
  <c r="Z2798" i="3" s="1"/>
  <c r="Z2799" i="3" a="1"/>
  <c r="Z2799" i="3" s="1"/>
  <c r="Z2800" i="3" a="1"/>
  <c r="Z2800" i="3" s="1"/>
  <c r="Z2801" i="3" a="1"/>
  <c r="Z2801" i="3" s="1"/>
  <c r="Z2802" i="3" a="1"/>
  <c r="Z2802" i="3" s="1"/>
  <c r="Z2803" i="3" a="1"/>
  <c r="Z2803" i="3" s="1"/>
  <c r="Z2804" i="3" a="1"/>
  <c r="Z2804" i="3" s="1"/>
  <c r="Z2805" i="3" a="1"/>
  <c r="Z2805" i="3" s="1"/>
  <c r="Z2806" i="3" a="1"/>
  <c r="Z2806" i="3" s="1"/>
  <c r="Z2807" i="3" a="1"/>
  <c r="Z2807" i="3" s="1"/>
  <c r="Z2808" i="3" a="1"/>
  <c r="Z2808" i="3" s="1"/>
  <c r="Z2809" i="3" a="1"/>
  <c r="Z2809" i="3" s="1"/>
  <c r="Z2810" i="3" a="1"/>
  <c r="Z2810" i="3" s="1"/>
  <c r="Z2811" i="3" a="1"/>
  <c r="Z2811" i="3" s="1"/>
  <c r="Z2812" i="3" a="1"/>
  <c r="Z2812" i="3" s="1"/>
  <c r="Z2813" i="3" a="1"/>
  <c r="Z2813" i="3" s="1"/>
  <c r="Z2814" i="3" a="1"/>
  <c r="Z2814" i="3" s="1"/>
  <c r="Z2815" i="3" a="1"/>
  <c r="Z2815" i="3" s="1"/>
  <c r="Z2816" i="3" a="1"/>
  <c r="Z2816" i="3" s="1"/>
  <c r="Z2817" i="3" a="1"/>
  <c r="Z2817" i="3" s="1"/>
  <c r="Z2818" i="3" a="1"/>
  <c r="Z2818" i="3" s="1"/>
  <c r="Z2819" i="3" a="1"/>
  <c r="Z2819" i="3" s="1"/>
  <c r="Z2820" i="3" a="1"/>
  <c r="Z2820" i="3" s="1"/>
  <c r="Z2821" i="3" a="1"/>
  <c r="Z2821" i="3" s="1"/>
  <c r="Z2822" i="3" a="1"/>
  <c r="Z2822" i="3" s="1"/>
  <c r="Z2823" i="3" a="1"/>
  <c r="Z2823" i="3" s="1"/>
  <c r="Z2824" i="3" a="1"/>
  <c r="Z2824" i="3" s="1"/>
  <c r="Z2825" i="3" a="1"/>
  <c r="Z2825" i="3" s="1"/>
  <c r="Z2826" i="3" a="1"/>
  <c r="Z2826" i="3" s="1"/>
  <c r="Z2827" i="3" a="1"/>
  <c r="Z2827" i="3" s="1"/>
  <c r="Z2828" i="3" a="1"/>
  <c r="Z2828" i="3" s="1"/>
  <c r="Z2829" i="3" a="1"/>
  <c r="Z2829" i="3" s="1"/>
  <c r="Z2830" i="3" a="1"/>
  <c r="Z2830" i="3" s="1"/>
  <c r="Z2831" i="3" a="1"/>
  <c r="Z2831" i="3" s="1"/>
  <c r="Z2832" i="3" a="1"/>
  <c r="Z2832" i="3" s="1"/>
  <c r="Z2833" i="3" a="1"/>
  <c r="Z2833" i="3" s="1"/>
  <c r="Z2834" i="3" a="1"/>
  <c r="Z2834" i="3" s="1"/>
  <c r="Z2835" i="3" a="1"/>
  <c r="Z2835" i="3" s="1"/>
  <c r="Z2836" i="3" a="1"/>
  <c r="Z2836" i="3" s="1"/>
  <c r="Z2837" i="3" a="1"/>
  <c r="Z2837" i="3" s="1"/>
  <c r="Z2838" i="3" a="1"/>
  <c r="Z2838" i="3" s="1"/>
  <c r="Z2839" i="3" a="1"/>
  <c r="Z2839" i="3" s="1"/>
  <c r="Z2840" i="3" a="1"/>
  <c r="Z2840" i="3" s="1"/>
  <c r="Z2841" i="3" a="1"/>
  <c r="Z2841" i="3" s="1"/>
  <c r="Z2842" i="3" a="1"/>
  <c r="Z2842" i="3" s="1"/>
  <c r="Z2843" i="3" a="1"/>
  <c r="Z2843" i="3" s="1"/>
  <c r="Z2844" i="3" a="1"/>
  <c r="Z2844" i="3" s="1"/>
  <c r="Z2845" i="3" a="1"/>
  <c r="Z2845" i="3" s="1"/>
  <c r="Z2846" i="3" a="1"/>
  <c r="Z2846" i="3" s="1"/>
  <c r="Z2847" i="3" a="1"/>
  <c r="Z2847" i="3" s="1"/>
  <c r="Z2848" i="3" a="1"/>
  <c r="Z2848" i="3" s="1"/>
  <c r="Z2849" i="3" a="1"/>
  <c r="Z2849" i="3" s="1"/>
  <c r="Z2850" i="3" a="1"/>
  <c r="Z2850" i="3" s="1"/>
  <c r="Z2851" i="3" a="1"/>
  <c r="Z2851" i="3" s="1"/>
  <c r="Z2852" i="3" a="1"/>
  <c r="Z2852" i="3" s="1"/>
  <c r="Z2853" i="3" a="1"/>
  <c r="Z2853" i="3" s="1"/>
  <c r="Z2854" i="3" a="1"/>
  <c r="Z2854" i="3" s="1"/>
  <c r="Z2855" i="3" a="1"/>
  <c r="Z2855" i="3" s="1"/>
  <c r="Z2856" i="3" a="1"/>
  <c r="Z2856" i="3" s="1"/>
  <c r="Z2857" i="3" a="1"/>
  <c r="Z2857" i="3" s="1"/>
  <c r="Z2858" i="3" a="1"/>
  <c r="Z2858" i="3" s="1"/>
  <c r="Z2859" i="3" a="1"/>
  <c r="Z2859" i="3" s="1"/>
  <c r="Z2860" i="3" a="1"/>
  <c r="Z2860" i="3" s="1"/>
  <c r="Z2861" i="3" a="1"/>
  <c r="Z2861" i="3" s="1"/>
  <c r="Z2862" i="3" a="1"/>
  <c r="Z2862" i="3" s="1"/>
  <c r="Z2863" i="3" a="1"/>
  <c r="Z2863" i="3" s="1"/>
  <c r="Z2864" i="3" a="1"/>
  <c r="Z2864" i="3" s="1"/>
  <c r="Z2865" i="3" a="1"/>
  <c r="Z2865" i="3" s="1"/>
  <c r="Z2866" i="3" a="1"/>
  <c r="Z2866" i="3" s="1"/>
  <c r="Z2867" i="3" a="1"/>
  <c r="Z2867" i="3" s="1"/>
  <c r="Z2868" i="3" a="1"/>
  <c r="Z2868" i="3" s="1"/>
  <c r="Z2869" i="3" a="1"/>
  <c r="Z2869" i="3" s="1"/>
  <c r="Z2870" i="3" a="1"/>
  <c r="Z2870" i="3" s="1"/>
  <c r="Z2871" i="3" a="1"/>
  <c r="Z2871" i="3" s="1"/>
  <c r="Z2872" i="3" a="1"/>
  <c r="Z2872" i="3" s="1"/>
  <c r="Z2873" i="3" a="1"/>
  <c r="Z2873" i="3" s="1"/>
  <c r="Z2874" i="3" a="1"/>
  <c r="Z2874" i="3" s="1"/>
  <c r="Z2875" i="3" a="1"/>
  <c r="Z2875" i="3" s="1"/>
  <c r="Z2876" i="3" a="1"/>
  <c r="Z2876" i="3" s="1"/>
  <c r="Z2877" i="3" a="1"/>
  <c r="Z2877" i="3" s="1"/>
  <c r="Z2878" i="3" a="1"/>
  <c r="Z2878" i="3" s="1"/>
  <c r="Z2879" i="3" a="1"/>
  <c r="Z2879" i="3" s="1"/>
  <c r="Z2880" i="3" a="1"/>
  <c r="Z2880" i="3" s="1"/>
  <c r="Z2881" i="3" a="1"/>
  <c r="Z2881" i="3" s="1"/>
  <c r="Z2882" i="3" a="1"/>
  <c r="Z2882" i="3" s="1"/>
  <c r="Z2883" i="3" a="1"/>
  <c r="Z2883" i="3" s="1"/>
  <c r="Z2884" i="3" a="1"/>
  <c r="Z2884" i="3" s="1"/>
  <c r="Z2885" i="3" a="1"/>
  <c r="Z2885" i="3" s="1"/>
  <c r="Z2886" i="3" a="1"/>
  <c r="Z2886" i="3" s="1"/>
  <c r="Z2887" i="3" a="1"/>
  <c r="Z2887" i="3" s="1"/>
  <c r="Z2888" i="3" a="1"/>
  <c r="Z2888" i="3"/>
  <c r="Z2889" i="3" a="1"/>
  <c r="Z2889" i="3" s="1"/>
  <c r="Z2890" i="3" a="1"/>
  <c r="Z2890" i="3" s="1"/>
  <c r="Z2891" i="3" a="1"/>
  <c r="Z2891" i="3" s="1"/>
  <c r="Z2892" i="3" a="1"/>
  <c r="Z2892" i="3" s="1"/>
  <c r="Z2893" i="3" a="1"/>
  <c r="Z2893" i="3" s="1"/>
  <c r="Z2894" i="3" a="1"/>
  <c r="Z2894" i="3" s="1"/>
  <c r="Z2895" i="3" a="1"/>
  <c r="Z2895" i="3" s="1"/>
  <c r="Z2896" i="3" a="1"/>
  <c r="Z2896" i="3" s="1"/>
  <c r="Z2897" i="3" a="1"/>
  <c r="Z2897" i="3" s="1"/>
  <c r="Z2898" i="3" a="1"/>
  <c r="Z2898" i="3" s="1"/>
  <c r="Z2899" i="3" a="1"/>
  <c r="Z2899" i="3" s="1"/>
  <c r="Z2900" i="3" a="1"/>
  <c r="Z2900" i="3" s="1"/>
  <c r="Z2901" i="3" a="1"/>
  <c r="Z2901" i="3" s="1"/>
  <c r="Z2902" i="3" a="1"/>
  <c r="Z2902" i="3" s="1"/>
  <c r="Z2903" i="3" a="1"/>
  <c r="Z2903" i="3"/>
  <c r="Z2904" i="3" a="1"/>
  <c r="Z2904" i="3" s="1"/>
  <c r="Z2905" i="3" a="1"/>
  <c r="Z2905" i="3" s="1"/>
  <c r="Z2906" i="3" a="1"/>
  <c r="Z2906" i="3" s="1"/>
  <c r="Z2907" i="3" a="1"/>
  <c r="Z2907" i="3" s="1"/>
  <c r="Z2908" i="3" a="1"/>
  <c r="Z2908" i="3" s="1"/>
  <c r="Z2909" i="3" a="1"/>
  <c r="Z2909" i="3" s="1"/>
  <c r="Z2910" i="3" a="1"/>
  <c r="Z2910" i="3" s="1"/>
  <c r="Z2911" i="3" a="1"/>
  <c r="Z2911" i="3" s="1"/>
  <c r="Z2912" i="3" a="1"/>
  <c r="Z2912" i="3" s="1"/>
  <c r="Z2913" i="3" a="1"/>
  <c r="Z2913" i="3" s="1"/>
  <c r="Z2914" i="3" a="1"/>
  <c r="Z2914" i="3" s="1"/>
  <c r="Z2915" i="3" a="1"/>
  <c r="Z2915" i="3" s="1"/>
  <c r="Z2916" i="3" a="1"/>
  <c r="Z2916" i="3" s="1"/>
  <c r="Z2917" i="3" a="1"/>
  <c r="Z2917" i="3" s="1"/>
  <c r="Z2918" i="3" a="1"/>
  <c r="Z2918" i="3" s="1"/>
  <c r="Z2919" i="3" a="1"/>
  <c r="Z2919" i="3" s="1"/>
  <c r="Z2920" i="3" a="1"/>
  <c r="Z2920" i="3" s="1"/>
  <c r="Z2921" i="3" a="1"/>
  <c r="Z2921" i="3" s="1"/>
  <c r="Z2922" i="3" a="1"/>
  <c r="Z2922" i="3" s="1"/>
  <c r="Z2923" i="3" a="1"/>
  <c r="Z2923" i="3" s="1"/>
  <c r="Z2924" i="3" a="1"/>
  <c r="Z2924" i="3" s="1"/>
  <c r="Z2925" i="3" a="1"/>
  <c r="Z2925" i="3" s="1"/>
  <c r="Z2926" i="3" a="1"/>
  <c r="Z2926" i="3" s="1"/>
  <c r="Z2927" i="3" a="1"/>
  <c r="Z2927" i="3" s="1"/>
  <c r="Z2928" i="3" a="1"/>
  <c r="Z2928" i="3" s="1"/>
  <c r="Z2929" i="3" a="1"/>
  <c r="Z2929" i="3" s="1"/>
  <c r="Z2930" i="3" a="1"/>
  <c r="Z2930" i="3" s="1"/>
  <c r="Z2931" i="3" a="1"/>
  <c r="Z2931" i="3" s="1"/>
  <c r="Z2932" i="3" a="1"/>
  <c r="Z2932" i="3" s="1"/>
  <c r="Z2933" i="3" a="1"/>
  <c r="Z2933" i="3" s="1"/>
  <c r="Z2934" i="3" a="1"/>
  <c r="Z2934" i="3" s="1"/>
  <c r="Z2935" i="3" a="1"/>
  <c r="Z2935" i="3" s="1"/>
  <c r="Z2936" i="3" a="1"/>
  <c r="Z2936" i="3" s="1"/>
  <c r="Z2937" i="3" a="1"/>
  <c r="Z2937" i="3" s="1"/>
  <c r="Z2938" i="3" a="1"/>
  <c r="Z2938" i="3" s="1"/>
  <c r="Z2939" i="3" a="1"/>
  <c r="Z2939" i="3" s="1"/>
  <c r="Z2940" i="3" a="1"/>
  <c r="Z2940" i="3" s="1"/>
  <c r="Z2941" i="3" a="1"/>
  <c r="Z2941" i="3" s="1"/>
  <c r="Z2942" i="3" a="1"/>
  <c r="Z2942" i="3" s="1"/>
  <c r="Z2943" i="3" a="1"/>
  <c r="Z2943" i="3" s="1"/>
  <c r="Z2944" i="3" a="1"/>
  <c r="Z2944" i="3"/>
  <c r="Z2945" i="3" a="1"/>
  <c r="Z2945" i="3" s="1"/>
  <c r="Z2946" i="3" a="1"/>
  <c r="Z2946" i="3" s="1"/>
  <c r="Z2947" i="3" a="1"/>
  <c r="Z2947" i="3" s="1"/>
  <c r="Z2948" i="3" a="1"/>
  <c r="Z2948" i="3" s="1"/>
  <c r="Z2949" i="3" a="1"/>
  <c r="Z2949" i="3"/>
  <c r="Z2950" i="3" a="1"/>
  <c r="Z2950" i="3" s="1"/>
  <c r="Z2951" i="3" a="1"/>
  <c r="Z2951" i="3" s="1"/>
  <c r="Z2952" i="3" a="1"/>
  <c r="Z2952" i="3" s="1"/>
  <c r="Z2953" i="3" a="1"/>
  <c r="Z2953" i="3" s="1"/>
  <c r="Z2954" i="3" a="1"/>
  <c r="Z2954" i="3" s="1"/>
  <c r="Z2955" i="3" a="1"/>
  <c r="Z2955" i="3" s="1"/>
  <c r="Z2956" i="3" a="1"/>
  <c r="Z2956" i="3" s="1"/>
  <c r="Z2957" i="3" a="1"/>
  <c r="Z2957" i="3" s="1"/>
  <c r="Z2958" i="3" a="1"/>
  <c r="Z2958" i="3" s="1"/>
  <c r="Z2959" i="3" a="1"/>
  <c r="Z2959" i="3" s="1"/>
  <c r="Z2960" i="3" a="1"/>
  <c r="Z2960" i="3" s="1"/>
  <c r="Z2961" i="3" a="1"/>
  <c r="Z2961" i="3" s="1"/>
  <c r="Z2962" i="3" a="1"/>
  <c r="Z2962" i="3" s="1"/>
  <c r="Z2963" i="3" a="1"/>
  <c r="Z2963" i="3" s="1"/>
  <c r="Z2964" i="3" a="1"/>
  <c r="Z2964" i="3" s="1"/>
  <c r="Z2965" i="3" a="1"/>
  <c r="Z2965" i="3" s="1"/>
  <c r="Z2966" i="3" a="1"/>
  <c r="Z2966" i="3" s="1"/>
  <c r="Z2967" i="3" a="1"/>
  <c r="Z2967" i="3" s="1"/>
  <c r="Z2968" i="3" a="1"/>
  <c r="Z2968" i="3" s="1"/>
  <c r="Z2969" i="3" a="1"/>
  <c r="Z2969" i="3" s="1"/>
  <c r="Z2970" i="3" a="1"/>
  <c r="Z2970" i="3" s="1"/>
  <c r="Z2971" i="3" a="1"/>
  <c r="Z2971" i="3" s="1"/>
  <c r="Z2972" i="3" a="1"/>
  <c r="Z2972" i="3" s="1"/>
  <c r="Z2973" i="3" a="1"/>
  <c r="Z2973" i="3" s="1"/>
  <c r="Z2974" i="3" a="1"/>
  <c r="Z2974" i="3" s="1"/>
  <c r="Z2975" i="3" a="1"/>
  <c r="Z2975" i="3" s="1"/>
  <c r="Z2976" i="3" a="1"/>
  <c r="Z2976" i="3" s="1"/>
  <c r="Z2977" i="3" a="1"/>
  <c r="Z2977" i="3" s="1"/>
  <c r="Z2978" i="3" a="1"/>
  <c r="Z2978" i="3" s="1"/>
  <c r="Z2979" i="3" a="1"/>
  <c r="Z2979" i="3" s="1"/>
  <c r="Z2980" i="3" a="1"/>
  <c r="Z2980" i="3" s="1"/>
  <c r="Z2981" i="3" a="1"/>
  <c r="Z2981" i="3" s="1"/>
  <c r="Z2982" i="3" a="1"/>
  <c r="Z2982" i="3" s="1"/>
  <c r="Z2983" i="3" a="1"/>
  <c r="Z2983" i="3" s="1"/>
  <c r="Z2984" i="3" a="1"/>
  <c r="Z2984" i="3" s="1"/>
  <c r="Z2985" i="3" a="1"/>
  <c r="Z2985" i="3" s="1"/>
  <c r="Z2986" i="3" a="1"/>
  <c r="Z2986" i="3" s="1"/>
  <c r="Z2987" i="3" a="1"/>
  <c r="Z2987" i="3" s="1"/>
  <c r="Z2988" i="3" a="1"/>
  <c r="Z2988" i="3" s="1"/>
  <c r="Z2989" i="3" a="1"/>
  <c r="Z2989" i="3" s="1"/>
  <c r="Z2990" i="3" a="1"/>
  <c r="Z2990" i="3" s="1"/>
  <c r="Z2991" i="3" a="1"/>
  <c r="Z2991" i="3" s="1"/>
  <c r="Z2992" i="3" a="1"/>
  <c r="Z2992" i="3" s="1"/>
  <c r="Z2993" i="3" a="1"/>
  <c r="Z2993" i="3" s="1"/>
  <c r="Z2994" i="3" a="1"/>
  <c r="Z2994" i="3" s="1"/>
  <c r="Z2995" i="3" a="1"/>
  <c r="Z2995" i="3" s="1"/>
  <c r="Z2996" i="3" a="1"/>
  <c r="Z2996" i="3" s="1"/>
  <c r="Z2997" i="3" a="1"/>
  <c r="Z2997" i="3" s="1"/>
  <c r="Z2998" i="3" a="1"/>
  <c r="Z2998" i="3" s="1"/>
  <c r="Z2999" i="3" a="1"/>
  <c r="Z2999" i="3" s="1"/>
  <c r="Z3000" i="3" a="1"/>
  <c r="Z3000" i="3" s="1"/>
  <c r="Z3001" i="3" a="1"/>
  <c r="Z3001" i="3" s="1"/>
  <c r="Z3002" i="3" a="1"/>
  <c r="Z3002" i="3" s="1"/>
  <c r="Z3003" i="3" a="1"/>
  <c r="Z3003" i="3" s="1"/>
  <c r="Z3004" i="3" a="1"/>
  <c r="Z3004" i="3" s="1"/>
  <c r="Z3005" i="3" a="1"/>
  <c r="Z3005" i="3" s="1"/>
  <c r="Z3006" i="3" a="1"/>
  <c r="Z3006" i="3" s="1"/>
  <c r="Z3007" i="3" a="1"/>
  <c r="Z3007" i="3" s="1"/>
  <c r="Z3008" i="3" a="1"/>
  <c r="Z3008" i="3" s="1"/>
  <c r="Z3009" i="3" a="1"/>
  <c r="Z3009" i="3" s="1"/>
  <c r="Z3010" i="3" a="1"/>
  <c r="Z3010" i="3" s="1"/>
  <c r="Z3011" i="3" a="1"/>
  <c r="Z3011" i="3" s="1"/>
  <c r="Z3012" i="3" a="1"/>
  <c r="Z3012" i="3" s="1"/>
  <c r="Z3013" i="3" a="1"/>
  <c r="Z3013" i="3" s="1"/>
  <c r="Z3014" i="3" a="1"/>
  <c r="Z3014" i="3" s="1"/>
  <c r="Z3015" i="3" a="1"/>
  <c r="Z3015" i="3" s="1"/>
  <c r="Z3016" i="3" a="1"/>
  <c r="Z3016" i="3" s="1"/>
  <c r="Z3017" i="3" a="1"/>
  <c r="Z3017" i="3" s="1"/>
  <c r="Z3018" i="3" a="1"/>
  <c r="Z3018" i="3" s="1"/>
  <c r="Z3019" i="3" a="1"/>
  <c r="Z3019" i="3" s="1"/>
  <c r="Z3020" i="3" a="1"/>
  <c r="Z3020" i="3" s="1"/>
  <c r="Z3021" i="3" a="1"/>
  <c r="Z3021" i="3" s="1"/>
  <c r="Z3022" i="3" a="1"/>
  <c r="Z3022" i="3" s="1"/>
  <c r="Z3023" i="3" a="1"/>
  <c r="Z3023" i="3" s="1"/>
  <c r="Z3024" i="3" a="1"/>
  <c r="Z3024" i="3" s="1"/>
  <c r="Z3025" i="3" a="1"/>
  <c r="Z3025" i="3" s="1"/>
  <c r="Z3026" i="3" a="1"/>
  <c r="Z3026" i="3" s="1"/>
  <c r="Z3027" i="3" a="1"/>
  <c r="Z3027" i="3" s="1"/>
  <c r="Z3028" i="3" a="1"/>
  <c r="Z3028" i="3" s="1"/>
  <c r="Z3029" i="3" a="1"/>
  <c r="Z3029" i="3" s="1"/>
  <c r="Z3030" i="3" a="1"/>
  <c r="Z3030" i="3" s="1"/>
  <c r="Z3031" i="3" a="1"/>
  <c r="Z3031" i="3" s="1"/>
  <c r="Z3032" i="3" a="1"/>
  <c r="Z3032" i="3" s="1"/>
  <c r="Z3033" i="3" a="1"/>
  <c r="Z3033" i="3" s="1"/>
  <c r="Z3034" i="3" a="1"/>
  <c r="Z3034" i="3" s="1"/>
  <c r="Z3035" i="3" a="1"/>
  <c r="Z3035" i="3" s="1"/>
  <c r="Z3036" i="3" a="1"/>
  <c r="Z3036" i="3" s="1"/>
  <c r="Z3037" i="3" a="1"/>
  <c r="Z3037" i="3" s="1"/>
  <c r="Z3038" i="3" a="1"/>
  <c r="Z3038" i="3" s="1"/>
  <c r="Z3039" i="3" a="1"/>
  <c r="Z3039" i="3" s="1"/>
  <c r="Z3040" i="3" a="1"/>
  <c r="Z3040" i="3"/>
  <c r="Z3041" i="3" a="1"/>
  <c r="Z3041" i="3" s="1"/>
  <c r="Z3042" i="3" a="1"/>
  <c r="Z3042" i="3" s="1"/>
  <c r="Z3043" i="3" a="1"/>
  <c r="Z3043" i="3" s="1"/>
  <c r="Z3044" i="3" a="1"/>
  <c r="Z3044" i="3" s="1"/>
  <c r="Z3045" i="3" a="1"/>
  <c r="Z3045" i="3" s="1"/>
  <c r="Z3046" i="3" a="1"/>
  <c r="Z3046" i="3" s="1"/>
  <c r="Z3047" i="3" a="1"/>
  <c r="Z3047" i="3" s="1"/>
  <c r="Z3048" i="3" a="1"/>
  <c r="Z3048" i="3" s="1"/>
  <c r="Z3049" i="3" a="1"/>
  <c r="Z3049" i="3" s="1"/>
  <c r="Z3050" i="3" a="1"/>
  <c r="Z3050" i="3" s="1"/>
  <c r="Z3051" i="3" a="1"/>
  <c r="Z3051" i="3" s="1"/>
  <c r="Z3052" i="3" a="1"/>
  <c r="Z3052" i="3" s="1"/>
  <c r="Z3053" i="3" a="1"/>
  <c r="Z3053" i="3" s="1"/>
  <c r="Z3054" i="3" a="1"/>
  <c r="Z3054" i="3" s="1"/>
  <c r="Z3055" i="3" a="1"/>
  <c r="Z3055" i="3" s="1"/>
  <c r="Z3056" i="3" a="1"/>
  <c r="Z3056" i="3" s="1"/>
  <c r="Z3057" i="3" a="1"/>
  <c r="Z3057" i="3" s="1"/>
  <c r="Z3058" i="3" a="1"/>
  <c r="Z3058" i="3" s="1"/>
  <c r="Z3059" i="3" a="1"/>
  <c r="Z3059" i="3" s="1"/>
  <c r="Z3060" i="3" a="1"/>
  <c r="Z3060" i="3" s="1"/>
  <c r="Z3061" i="3" a="1"/>
  <c r="Z3061" i="3" s="1"/>
  <c r="Z3062" i="3" a="1"/>
  <c r="Z3062" i="3" s="1"/>
  <c r="Z3063" i="3" a="1"/>
  <c r="Z3063" i="3" s="1"/>
  <c r="Z3064" i="3" a="1"/>
  <c r="Z3064" i="3" s="1"/>
  <c r="Z3065" i="3" a="1"/>
  <c r="Z3065" i="3" s="1"/>
  <c r="Z3066" i="3" a="1"/>
  <c r="Z3066" i="3" s="1"/>
  <c r="Z3067" i="3" a="1"/>
  <c r="Z3067" i="3"/>
  <c r="Z3068" i="3" a="1"/>
  <c r="Z3068" i="3" s="1"/>
  <c r="Z3069" i="3" a="1"/>
  <c r="Z3069" i="3" s="1"/>
  <c r="Z3070" i="3" a="1"/>
  <c r="Z3070" i="3" s="1"/>
  <c r="Z3071" i="3" a="1"/>
  <c r="Z3071" i="3" s="1"/>
  <c r="Z3072" i="3" a="1"/>
  <c r="Z3072" i="3" s="1"/>
  <c r="Z3073" i="3" a="1"/>
  <c r="Z3073" i="3" s="1"/>
  <c r="Z3074" i="3" a="1"/>
  <c r="Z3074" i="3" s="1"/>
  <c r="Z3075" i="3" a="1"/>
  <c r="Z3075" i="3" s="1"/>
  <c r="Z3076" i="3" a="1"/>
  <c r="Z3076" i="3" s="1"/>
  <c r="Z3077" i="3" a="1"/>
  <c r="Z3077" i="3" s="1"/>
  <c r="Z3078" i="3" a="1"/>
  <c r="Z3078" i="3" s="1"/>
  <c r="Z3079" i="3" a="1"/>
  <c r="Z3079" i="3" s="1"/>
  <c r="Z3081" i="3" a="1"/>
  <c r="Z3081" i="3" s="1"/>
  <c r="Z3082" i="3" a="1"/>
  <c r="Z3082" i="3" s="1"/>
  <c r="Z3083" i="3" a="1"/>
  <c r="Z3083" i="3" s="1"/>
  <c r="Z3084" i="3" a="1"/>
  <c r="Z3084" i="3" s="1"/>
  <c r="Z3085" i="3" a="1"/>
  <c r="Z3085" i="3" s="1"/>
  <c r="Z3086" i="3" a="1"/>
  <c r="Z3086" i="3" s="1"/>
  <c r="Z3087" i="3" a="1"/>
  <c r="Z3087" i="3" s="1"/>
  <c r="Z3088" i="3" a="1"/>
  <c r="Z3088" i="3" s="1"/>
  <c r="Z3089" i="3" a="1"/>
  <c r="Z3089" i="3" s="1"/>
  <c r="Z3090" i="3" a="1"/>
  <c r="Z3090" i="3" s="1"/>
  <c r="Z3091" i="3" a="1"/>
  <c r="Z3091" i="3" s="1"/>
  <c r="Z3092" i="3" a="1"/>
  <c r="Z3092" i="3" s="1"/>
  <c r="Z3093" i="3" a="1"/>
  <c r="Z3093" i="3" s="1"/>
  <c r="Z3094" i="3" a="1"/>
  <c r="Z3094" i="3" s="1"/>
  <c r="Z3095" i="3" a="1"/>
  <c r="Z3095" i="3" s="1"/>
  <c r="Z3096" i="3" a="1"/>
  <c r="Z3096" i="3" s="1"/>
  <c r="Z3097" i="3" a="1"/>
  <c r="Z3097" i="3" s="1"/>
  <c r="Z3098" i="3" a="1"/>
  <c r="Z3098" i="3" s="1"/>
  <c r="Z3099" i="3" a="1"/>
  <c r="Z3099" i="3"/>
  <c r="Z3100" i="3" a="1"/>
  <c r="Z3100" i="3" s="1"/>
  <c r="Z3101" i="3" a="1"/>
  <c r="Z3101" i="3" s="1"/>
  <c r="Z3102" i="3" a="1"/>
  <c r="Z3102" i="3" s="1"/>
  <c r="Z3103" i="3" a="1"/>
  <c r="Z3103" i="3" s="1"/>
  <c r="Z3104" i="3" a="1"/>
  <c r="Z3104" i="3" s="1"/>
  <c r="Z3105" i="3" a="1"/>
  <c r="Z3105" i="3" s="1"/>
  <c r="Z3106" i="3" a="1"/>
  <c r="Z3106" i="3" s="1"/>
  <c r="Z3107" i="3" a="1"/>
  <c r="Z3107" i="3" s="1"/>
  <c r="Z3108" i="3" a="1"/>
  <c r="Z3108" i="3" s="1"/>
  <c r="Z3109" i="3" a="1"/>
  <c r="Z3109" i="3" s="1"/>
  <c r="Z3110" i="3" a="1"/>
  <c r="Z3110" i="3" s="1"/>
  <c r="Z3111" i="3" a="1"/>
  <c r="Z3111" i="3" s="1"/>
  <c r="Z3112" i="3" a="1"/>
  <c r="Z3112" i="3" s="1"/>
  <c r="Z3113" i="3" a="1"/>
  <c r="Z3113" i="3" s="1"/>
  <c r="Z3114" i="3" a="1"/>
  <c r="Z3114" i="3" s="1"/>
  <c r="Z3115" i="3" a="1"/>
  <c r="Z3115" i="3" s="1"/>
  <c r="Z3116" i="3" a="1"/>
  <c r="Z3116" i="3" s="1"/>
  <c r="Z3117" i="3" a="1"/>
  <c r="Z3117" i="3" s="1"/>
  <c r="Z3118" i="3" a="1"/>
  <c r="Z3118" i="3" s="1"/>
  <c r="Z3119" i="3" a="1"/>
  <c r="Z3119" i="3" s="1"/>
  <c r="Z3120" i="3" a="1"/>
  <c r="Z3120" i="3" s="1"/>
  <c r="Z3121" i="3" a="1"/>
  <c r="Z3121" i="3" s="1"/>
  <c r="Z3122" i="3" a="1"/>
  <c r="Z3122" i="3" s="1"/>
  <c r="Z3123" i="3" a="1"/>
  <c r="Z3123" i="3" s="1"/>
  <c r="Z3124" i="3" a="1"/>
  <c r="Z3124" i="3" s="1"/>
  <c r="Z3125" i="3" a="1"/>
  <c r="Z3125" i="3" s="1"/>
  <c r="Z3126" i="3" a="1"/>
  <c r="Z3126" i="3" s="1"/>
  <c r="Z3127" i="3" a="1"/>
  <c r="Z3127" i="3" s="1"/>
  <c r="Z3128" i="3" a="1"/>
  <c r="Z3128" i="3" s="1"/>
  <c r="Z3129" i="3" a="1"/>
  <c r="Z3129" i="3" s="1"/>
  <c r="Z3130" i="3" a="1"/>
  <c r="Z3130" i="3" s="1"/>
  <c r="Z3131" i="3" a="1"/>
  <c r="Z3131" i="3" s="1"/>
  <c r="Z3132" i="3" a="1"/>
  <c r="Z3132" i="3" s="1"/>
  <c r="Z3133" i="3" a="1"/>
  <c r="Z3133" i="3" s="1"/>
  <c r="Z3134" i="3" a="1"/>
  <c r="Z3134" i="3" s="1"/>
  <c r="Z3135" i="3" a="1"/>
  <c r="Z3135" i="3" s="1"/>
  <c r="Z3136" i="3" a="1"/>
  <c r="Z3136" i="3" s="1"/>
  <c r="Z3137" i="3" a="1"/>
  <c r="Z3137" i="3" s="1"/>
  <c r="Z3138" i="3" a="1"/>
  <c r="Z3138" i="3" s="1"/>
  <c r="Z3139" i="3" a="1"/>
  <c r="Z3139" i="3" s="1"/>
  <c r="Z3140" i="3" a="1"/>
  <c r="Z3140" i="3" s="1"/>
  <c r="Z3141" i="3" a="1"/>
  <c r="Z3141" i="3" s="1"/>
  <c r="Z3142" i="3" a="1"/>
  <c r="Z3142" i="3" s="1"/>
  <c r="Z3143" i="3" a="1"/>
  <c r="Z3143" i="3" s="1"/>
  <c r="Z3144" i="3" a="1"/>
  <c r="Z3144" i="3" s="1"/>
  <c r="Z3145" i="3" a="1"/>
  <c r="Z3145" i="3" s="1"/>
  <c r="Z3146" i="3" a="1"/>
  <c r="Z3146" i="3" s="1"/>
  <c r="Z3147" i="3" a="1"/>
  <c r="Z3147" i="3" s="1"/>
  <c r="Z3148" i="3" a="1"/>
  <c r="Z3148" i="3" s="1"/>
  <c r="Z3149" i="3" a="1"/>
  <c r="Z3149" i="3" s="1"/>
  <c r="Z3150" i="3" a="1"/>
  <c r="Z3150" i="3" s="1"/>
  <c r="Z3151" i="3" a="1"/>
  <c r="Z3151" i="3" s="1"/>
  <c r="Z3152" i="3" a="1"/>
  <c r="Z3152" i="3" s="1"/>
  <c r="Z3153" i="3" a="1"/>
  <c r="Z3153" i="3" s="1"/>
  <c r="Z3154" i="3" a="1"/>
  <c r="Z3154" i="3" s="1"/>
  <c r="Z3155" i="3" a="1"/>
  <c r="Z3155" i="3" s="1"/>
  <c r="Z3156" i="3" a="1"/>
  <c r="Z3156" i="3" s="1"/>
  <c r="Z3157" i="3" a="1"/>
  <c r="Z3157" i="3" s="1"/>
  <c r="Z3158" i="3" a="1"/>
  <c r="Z3158" i="3" s="1"/>
  <c r="Z3159" i="3" a="1"/>
  <c r="Z3159" i="3" s="1"/>
  <c r="Z3160" i="3" a="1"/>
  <c r="Z3160" i="3" s="1"/>
  <c r="Z3161" i="3" a="1"/>
  <c r="Z3161" i="3" s="1"/>
  <c r="Z3162" i="3" a="1"/>
  <c r="Z3162" i="3" s="1"/>
  <c r="Z3163" i="3" a="1"/>
  <c r="Z3163" i="3" s="1"/>
  <c r="Z3164" i="3" a="1"/>
  <c r="Z3164" i="3" s="1"/>
  <c r="Z3165" i="3" a="1"/>
  <c r="Z3165" i="3" s="1"/>
  <c r="Z3166" i="3" a="1"/>
  <c r="Z3166" i="3" s="1"/>
  <c r="Z3167" i="3" a="1"/>
  <c r="Z3167" i="3" s="1"/>
  <c r="Z3168" i="3" a="1"/>
  <c r="Z3168" i="3" s="1"/>
  <c r="Z3169" i="3" a="1"/>
  <c r="Z3169" i="3" s="1"/>
  <c r="Z3170" i="3" a="1"/>
  <c r="Z3170" i="3" s="1"/>
  <c r="Z3171" i="3" a="1"/>
  <c r="Z3171" i="3" s="1"/>
  <c r="Z3172" i="3" a="1"/>
  <c r="Z3172" i="3" s="1"/>
  <c r="Z3173" i="3" a="1"/>
  <c r="Z3173" i="3" s="1"/>
  <c r="Z3174" i="3" a="1"/>
  <c r="Z3174" i="3" s="1"/>
  <c r="Z3175" i="3" a="1"/>
  <c r="Z3175" i="3" s="1"/>
  <c r="Z3176" i="3" a="1"/>
  <c r="Z3176" i="3" s="1"/>
  <c r="Z3177" i="3" a="1"/>
  <c r="Z3177" i="3" s="1"/>
  <c r="Z3178" i="3" a="1"/>
  <c r="Z3178" i="3" s="1"/>
  <c r="Z3179" i="3" a="1"/>
  <c r="Z3179" i="3" s="1"/>
  <c r="Z3180" i="3" a="1"/>
  <c r="Z3180" i="3" s="1"/>
  <c r="Z3181" i="3" a="1"/>
  <c r="Z3181" i="3" s="1"/>
  <c r="Z3182" i="3" a="1"/>
  <c r="Z3182" i="3" s="1"/>
  <c r="Z3183" i="3" a="1"/>
  <c r="Z3183" i="3" s="1"/>
  <c r="Z3184" i="3" a="1"/>
  <c r="Z3184" i="3" s="1"/>
  <c r="Z3185" i="3" a="1"/>
  <c r="Z3185" i="3" s="1"/>
  <c r="Z3186" i="3" a="1"/>
  <c r="Z3186" i="3" s="1"/>
  <c r="Z3187" i="3" a="1"/>
  <c r="Z3187" i="3" s="1"/>
  <c r="Z3188" i="3" a="1"/>
  <c r="Z3188" i="3" s="1"/>
  <c r="Z3189" i="3" a="1"/>
  <c r="Z3189" i="3" s="1"/>
  <c r="Z3190" i="3" a="1"/>
  <c r="Z3190" i="3" s="1"/>
  <c r="Z3191" i="3" a="1"/>
  <c r="Z3191" i="3" s="1"/>
  <c r="Z3192" i="3" a="1"/>
  <c r="Z3192" i="3" s="1"/>
  <c r="Z3193" i="3" a="1"/>
  <c r="Z3193" i="3" s="1"/>
  <c r="Z3194" i="3" a="1"/>
  <c r="Z3194" i="3" s="1"/>
  <c r="Z3195" i="3" a="1"/>
  <c r="Z3195" i="3" s="1"/>
  <c r="Z3196" i="3" a="1"/>
  <c r="Z3196" i="3" s="1"/>
  <c r="Z3197" i="3" a="1"/>
  <c r="Z3197" i="3" s="1"/>
  <c r="Z3198" i="3" a="1"/>
  <c r="Z3198" i="3" s="1"/>
  <c r="Z3199" i="3" a="1"/>
  <c r="Z3199" i="3" s="1"/>
  <c r="Z3200" i="3" a="1"/>
  <c r="Z3200" i="3" s="1"/>
  <c r="Z3201" i="3" a="1"/>
  <c r="Z3201" i="3" s="1"/>
  <c r="Z3202" i="3" a="1"/>
  <c r="Z3202" i="3" s="1"/>
  <c r="Z3203" i="3" a="1"/>
  <c r="Z3203" i="3" s="1"/>
  <c r="Z3204" i="3" a="1"/>
  <c r="Z3204" i="3" s="1"/>
  <c r="Z3205" i="3" a="1"/>
  <c r="Z3205" i="3" s="1"/>
  <c r="Z3206" i="3" a="1"/>
  <c r="Z3206" i="3" s="1"/>
  <c r="Z3207" i="3" a="1"/>
  <c r="Z3207" i="3" s="1"/>
  <c r="Z3208" i="3" a="1"/>
  <c r="Z3208" i="3" s="1"/>
  <c r="Z3209" i="3" a="1"/>
  <c r="Z3209" i="3" s="1"/>
  <c r="Z3210" i="3" a="1"/>
  <c r="Z3210" i="3" s="1"/>
  <c r="Z3211" i="3" a="1"/>
  <c r="Z3211" i="3" s="1"/>
  <c r="Z3212" i="3" a="1"/>
  <c r="Z3212" i="3" s="1"/>
  <c r="Z3213" i="3" a="1"/>
  <c r="Z3213" i="3" s="1"/>
  <c r="Z3214" i="3" a="1"/>
  <c r="Z3214" i="3" s="1"/>
  <c r="Z3215" i="3" a="1"/>
  <c r="Z3215" i="3" s="1"/>
  <c r="Z3216" i="3" a="1"/>
  <c r="Z3216" i="3" s="1"/>
  <c r="Z3217" i="3" a="1"/>
  <c r="Z3217" i="3" s="1"/>
  <c r="Z3218" i="3" a="1"/>
  <c r="Z3218" i="3" s="1"/>
  <c r="Z3219" i="3" a="1"/>
  <c r="Z3219" i="3" s="1"/>
  <c r="Z3220" i="3" a="1"/>
  <c r="Z3220" i="3" s="1"/>
  <c r="Z3221" i="3" a="1"/>
  <c r="Z3221" i="3" s="1"/>
  <c r="Z3222" i="3" a="1"/>
  <c r="Z3222" i="3" s="1"/>
  <c r="Z3223" i="3" a="1"/>
  <c r="Z3223" i="3" s="1"/>
  <c r="Z3224" i="3" a="1"/>
  <c r="Z3224" i="3" s="1"/>
  <c r="Z3225" i="3" a="1"/>
  <c r="Z3225" i="3" s="1"/>
  <c r="Z3226" i="3" a="1"/>
  <c r="Z3226" i="3" s="1"/>
  <c r="Z3227" i="3" a="1"/>
  <c r="Z3227" i="3" s="1"/>
  <c r="Z3228" i="3" a="1"/>
  <c r="Z3228" i="3" s="1"/>
  <c r="Z3229" i="3" a="1"/>
  <c r="Z3229" i="3" s="1"/>
  <c r="Z3230" i="3" a="1"/>
  <c r="Z3230" i="3" s="1"/>
  <c r="Z3231" i="3" a="1"/>
  <c r="Z3231" i="3" s="1"/>
  <c r="Z3232" i="3" a="1"/>
  <c r="Z3232" i="3" s="1"/>
  <c r="Z3233" i="3" a="1"/>
  <c r="Z3233" i="3" s="1"/>
  <c r="Z3234" i="3" a="1"/>
  <c r="Z3234" i="3" s="1"/>
  <c r="Z3235" i="3" a="1"/>
  <c r="Z3235" i="3" s="1"/>
  <c r="Z3236" i="3" a="1"/>
  <c r="Z3236" i="3" s="1"/>
  <c r="Z3237" i="3" a="1"/>
  <c r="Z3237" i="3" s="1"/>
  <c r="Z3238" i="3" a="1"/>
  <c r="Z3238" i="3" s="1"/>
  <c r="Z3239" i="3" a="1"/>
  <c r="Z3239" i="3" s="1"/>
  <c r="Z3240" i="3" a="1"/>
  <c r="Z3240" i="3" s="1"/>
  <c r="Z3241" i="3" a="1"/>
  <c r="Z3241" i="3" s="1"/>
  <c r="Z3242" i="3" a="1"/>
  <c r="Z3242" i="3" s="1"/>
  <c r="Z3243" i="3" a="1"/>
  <c r="Z3243" i="3" s="1"/>
  <c r="Z3244" i="3" a="1"/>
  <c r="Z3244" i="3" s="1"/>
  <c r="Z3245" i="3" a="1"/>
  <c r="Z3245" i="3" s="1"/>
  <c r="Z3246" i="3" a="1"/>
  <c r="Z3246" i="3" s="1"/>
  <c r="Z3247" i="3" a="1"/>
  <c r="Z3247" i="3" s="1"/>
  <c r="Z3248" i="3" a="1"/>
  <c r="Z3248" i="3" s="1"/>
  <c r="Z3249" i="3" a="1"/>
  <c r="Z3249" i="3" s="1"/>
  <c r="Z3250" i="3" a="1"/>
  <c r="Z3250" i="3" s="1"/>
  <c r="Z3251" i="3" a="1"/>
  <c r="Z3251" i="3" s="1"/>
  <c r="Z3252" i="3" a="1"/>
  <c r="Z3252" i="3" s="1"/>
  <c r="Z3253" i="3" a="1"/>
  <c r="Z3253" i="3" s="1"/>
  <c r="Z3254" i="3" a="1"/>
  <c r="Z3254" i="3" s="1"/>
  <c r="Z3255" i="3" a="1"/>
  <c r="Z3255" i="3" s="1"/>
  <c r="Z3256" i="3" a="1"/>
  <c r="Z3256" i="3" s="1"/>
  <c r="Z3257" i="3" a="1"/>
  <c r="Z3257" i="3" s="1"/>
  <c r="Z3258" i="3" a="1"/>
  <c r="Z3258" i="3" s="1"/>
  <c r="Z3259" i="3" a="1"/>
  <c r="Z3259" i="3" s="1"/>
  <c r="Z3260" i="3" a="1"/>
  <c r="Z3260" i="3" s="1"/>
  <c r="Z3261" i="3" a="1"/>
  <c r="Z3261" i="3" s="1"/>
  <c r="Z3262" i="3" a="1"/>
  <c r="Z3262" i="3" s="1"/>
  <c r="Z3263" i="3" a="1"/>
  <c r="Z3263" i="3" s="1"/>
  <c r="Z3264" i="3" a="1"/>
  <c r="Z3264" i="3" s="1"/>
  <c r="Z3265" i="3" a="1"/>
  <c r="Z3265" i="3" s="1"/>
  <c r="Z3266" i="3" a="1"/>
  <c r="Z3266" i="3" s="1"/>
  <c r="Z3267" i="3" a="1"/>
  <c r="Z3267" i="3" s="1"/>
  <c r="Z3268" i="3" a="1"/>
  <c r="Z3268" i="3" s="1"/>
  <c r="Z3269" i="3" a="1"/>
  <c r="Z3269" i="3" s="1"/>
  <c r="Z3270" i="3" a="1"/>
  <c r="Z3270" i="3"/>
  <c r="Z3271" i="3" a="1"/>
  <c r="Z3271" i="3" s="1"/>
  <c r="Z3272" i="3" a="1"/>
  <c r="Z3272" i="3" s="1"/>
  <c r="Z3273" i="3" a="1"/>
  <c r="Z3273" i="3" s="1"/>
  <c r="Z3274" i="3" a="1"/>
  <c r="Z3274" i="3" s="1"/>
  <c r="Z3275" i="3" a="1"/>
  <c r="Z3275" i="3" s="1"/>
  <c r="Z3276" i="3" a="1"/>
  <c r="Z3276" i="3" s="1"/>
  <c r="Z3277" i="3" a="1"/>
  <c r="Z3277" i="3" s="1"/>
  <c r="Z3278" i="3" a="1"/>
  <c r="Z3278" i="3" s="1"/>
  <c r="Z3279" i="3" a="1"/>
  <c r="Z3279" i="3" s="1"/>
  <c r="Z3280" i="3" a="1"/>
  <c r="Z3280" i="3" s="1"/>
  <c r="Z3281" i="3" a="1"/>
  <c r="Z3281" i="3" s="1"/>
  <c r="Z3282" i="3" a="1"/>
  <c r="Z3282" i="3" s="1"/>
  <c r="Z3283" i="3" a="1"/>
  <c r="Z3283" i="3" s="1"/>
  <c r="Z3284" i="3" a="1"/>
  <c r="Z3284" i="3" s="1"/>
  <c r="Z3285" i="3" a="1"/>
  <c r="Z3285" i="3" s="1"/>
  <c r="Z3286" i="3" a="1"/>
  <c r="Z3286" i="3" s="1"/>
  <c r="Z3287" i="3" a="1"/>
  <c r="Z3287" i="3" s="1"/>
  <c r="Z3288" i="3" a="1"/>
  <c r="Z3288" i="3" s="1"/>
  <c r="Z3289" i="3" a="1"/>
  <c r="Z3289" i="3" s="1"/>
  <c r="Z3290" i="3" a="1"/>
  <c r="Z3290" i="3" s="1"/>
  <c r="Z3291" i="3" a="1"/>
  <c r="Z3291" i="3" s="1"/>
  <c r="Z3292" i="3" a="1"/>
  <c r="Z3292" i="3" s="1"/>
  <c r="Z3293" i="3" a="1"/>
  <c r="Z3293" i="3" s="1"/>
  <c r="Z3294" i="3" a="1"/>
  <c r="Z3294" i="3" s="1"/>
  <c r="Z3295" i="3" a="1"/>
  <c r="Z3295" i="3" s="1"/>
  <c r="Z3296" i="3" a="1"/>
  <c r="Z3296" i="3" s="1"/>
  <c r="Z3297" i="3" a="1"/>
  <c r="Z3297" i="3" s="1"/>
  <c r="Z3298" i="3" a="1"/>
  <c r="Z3298" i="3" s="1"/>
  <c r="Z3299" i="3" a="1"/>
  <c r="Z3299" i="3" s="1"/>
  <c r="Z3300" i="3" a="1"/>
  <c r="Z3300" i="3" s="1"/>
  <c r="Z3301" i="3" a="1"/>
  <c r="Z3301" i="3" s="1"/>
  <c r="Z3302" i="3" a="1"/>
  <c r="Z3302" i="3" s="1"/>
  <c r="Z3303" i="3" a="1"/>
  <c r="Z3303" i="3" s="1"/>
  <c r="Z3304" i="3" a="1"/>
  <c r="Z3304" i="3" s="1"/>
  <c r="Z3305" i="3" a="1"/>
  <c r="Z3305" i="3" s="1"/>
  <c r="Z3306" i="3" a="1"/>
  <c r="Z3306" i="3" s="1"/>
  <c r="Z3307" i="3" a="1"/>
  <c r="Z3307" i="3" s="1"/>
  <c r="Z3308" i="3" a="1"/>
  <c r="Z3308" i="3" s="1"/>
  <c r="Z3309" i="3" a="1"/>
  <c r="Z3309" i="3" s="1"/>
  <c r="Z3310" i="3" a="1"/>
  <c r="Z3310" i="3" s="1"/>
  <c r="Z3311" i="3" a="1"/>
  <c r="Z3311" i="3" s="1"/>
  <c r="Z3312" i="3" a="1"/>
  <c r="Z3312" i="3" s="1"/>
  <c r="Z3313" i="3" a="1"/>
  <c r="Z3313" i="3" s="1"/>
  <c r="Z3314" i="3" a="1"/>
  <c r="Z3314" i="3" s="1"/>
  <c r="Z3315" i="3" a="1"/>
  <c r="Z3315" i="3" s="1"/>
  <c r="Z3316" i="3" a="1"/>
  <c r="Z3316" i="3" s="1"/>
  <c r="Z3317" i="3" a="1"/>
  <c r="Z3317" i="3" s="1"/>
  <c r="Z3318" i="3" a="1"/>
  <c r="Z3318" i="3" s="1"/>
  <c r="Z3319" i="3" a="1"/>
  <c r="Z3319" i="3" s="1"/>
  <c r="Z3320" i="3" a="1"/>
  <c r="Z3320" i="3" s="1"/>
  <c r="Z3321" i="3" a="1"/>
  <c r="Z3321" i="3" s="1"/>
  <c r="Z3322" i="3" a="1"/>
  <c r="Z3322" i="3" s="1"/>
  <c r="Z3323" i="3" a="1"/>
  <c r="Z3323" i="3" s="1"/>
  <c r="Z3324" i="3" a="1"/>
  <c r="Z3324" i="3" s="1"/>
  <c r="Z3325" i="3" a="1"/>
  <c r="Z3325" i="3" s="1"/>
  <c r="Z3326" i="3" a="1"/>
  <c r="Z3326" i="3" s="1"/>
  <c r="Z3327" i="3" a="1"/>
  <c r="Z3327" i="3" s="1"/>
  <c r="Z3328" i="3" a="1"/>
  <c r="Z3328" i="3" s="1"/>
  <c r="Z3329" i="3" a="1"/>
  <c r="Z3329" i="3" s="1"/>
  <c r="Z3330" i="3" a="1"/>
  <c r="Z3330" i="3" s="1"/>
  <c r="Z3331" i="3" a="1"/>
  <c r="Z3331" i="3" s="1"/>
  <c r="Z3332" i="3" a="1"/>
  <c r="Z3332" i="3" s="1"/>
  <c r="Z3333" i="3" a="1"/>
  <c r="Z3333" i="3" s="1"/>
  <c r="Z3334" i="3" a="1"/>
  <c r="Z3334" i="3" s="1"/>
  <c r="Z3335" i="3" a="1"/>
  <c r="Z3335" i="3" s="1"/>
  <c r="Z3336" i="3" a="1"/>
  <c r="Z3336" i="3" s="1"/>
  <c r="Z3337" i="3" a="1"/>
  <c r="Z3337" i="3" s="1"/>
  <c r="Z3338" i="3" a="1"/>
  <c r="Z3338" i="3" s="1"/>
  <c r="Z3339" i="3" a="1"/>
  <c r="Z3339" i="3" s="1"/>
  <c r="Z3340" i="3" a="1"/>
  <c r="Z3340" i="3" s="1"/>
  <c r="Z3341" i="3" a="1"/>
  <c r="Z3341" i="3" s="1"/>
  <c r="Z3342" i="3" a="1"/>
  <c r="Z3342" i="3" s="1"/>
  <c r="Z3343" i="3" a="1"/>
  <c r="Z3343" i="3" s="1"/>
  <c r="Z3344" i="3" a="1"/>
  <c r="Z3344" i="3" s="1"/>
  <c r="Z3345" i="3" a="1"/>
  <c r="Z3345" i="3" s="1"/>
  <c r="Z3346" i="3" a="1"/>
  <c r="Z3346" i="3" s="1"/>
  <c r="Z3347" i="3" a="1"/>
  <c r="Z3347" i="3" s="1"/>
  <c r="Z3348" i="3" a="1"/>
  <c r="Z3348" i="3" s="1"/>
  <c r="Z3349" i="3" a="1"/>
  <c r="Z3349" i="3" s="1"/>
  <c r="Z3350" i="3" a="1"/>
  <c r="Z3350" i="3" s="1"/>
  <c r="Z3351" i="3" a="1"/>
  <c r="Z3351" i="3" s="1"/>
  <c r="Z3352" i="3" a="1"/>
  <c r="Z3352" i="3" s="1"/>
  <c r="Z3353" i="3" a="1"/>
  <c r="Z3353" i="3" s="1"/>
  <c r="Z3354" i="3" a="1"/>
  <c r="Z3354" i="3" s="1"/>
  <c r="Z3355" i="3" a="1"/>
  <c r="Z3355" i="3" s="1"/>
  <c r="Z3356" i="3" a="1"/>
  <c r="Z3356" i="3" s="1"/>
  <c r="Z3357" i="3" a="1"/>
  <c r="Z3357" i="3" s="1"/>
  <c r="Z3358" i="3" a="1"/>
  <c r="Z3358" i="3" s="1"/>
  <c r="Z3359" i="3" a="1"/>
  <c r="Z3359" i="3" s="1"/>
  <c r="Z3360" i="3" a="1"/>
  <c r="Z3360" i="3" s="1"/>
  <c r="Z3361" i="3" a="1"/>
  <c r="Z3361" i="3" s="1"/>
  <c r="Z3362" i="3" a="1"/>
  <c r="Z3362" i="3" s="1"/>
  <c r="Z3363" i="3" a="1"/>
  <c r="Z3363" i="3" s="1"/>
  <c r="Z3364" i="3" a="1"/>
  <c r="Z3364" i="3" s="1"/>
  <c r="Z3365" i="3" a="1"/>
  <c r="Z3365" i="3" s="1"/>
  <c r="Z3366" i="3" a="1"/>
  <c r="Z3366" i="3" s="1"/>
  <c r="Z3367" i="3" a="1"/>
  <c r="Z3367" i="3" s="1"/>
  <c r="Z3368" i="3" a="1"/>
  <c r="Z3368" i="3" s="1"/>
  <c r="Z3369" i="3" a="1"/>
  <c r="Z3369" i="3" s="1"/>
  <c r="Z3370" i="3" a="1"/>
  <c r="Z3370" i="3" s="1"/>
  <c r="Z3371" i="3" a="1"/>
  <c r="Z3371" i="3" s="1"/>
  <c r="Z3372" i="3" a="1"/>
  <c r="Z3372" i="3" s="1"/>
  <c r="Z3373" i="3" a="1"/>
  <c r="Z3373" i="3" s="1"/>
  <c r="Z3374" i="3" a="1"/>
  <c r="Z3374" i="3" s="1"/>
  <c r="Z3375" i="3" a="1"/>
  <c r="Z3375" i="3" s="1"/>
  <c r="Z3376" i="3" a="1"/>
  <c r="Z3376" i="3" s="1"/>
  <c r="Z3377" i="3" a="1"/>
  <c r="Z3377" i="3" s="1"/>
  <c r="Z3378" i="3" a="1"/>
  <c r="Z3378" i="3" s="1"/>
  <c r="Z3379" i="3" a="1"/>
  <c r="Z3379" i="3" s="1"/>
  <c r="Z3380" i="3" a="1"/>
  <c r="Z3380" i="3" s="1"/>
  <c r="Z3381" i="3" a="1"/>
  <c r="Z3381" i="3" s="1"/>
  <c r="Z3382" i="3" a="1"/>
  <c r="Z3382" i="3" s="1"/>
  <c r="Z3383" i="3" a="1"/>
  <c r="Z3383" i="3" s="1"/>
  <c r="Z3384" i="3" a="1"/>
  <c r="Z3384" i="3" s="1"/>
  <c r="Z3385" i="3" a="1"/>
  <c r="Z3385" i="3" s="1"/>
  <c r="Z3386" i="3" a="1"/>
  <c r="Z3386" i="3" s="1"/>
  <c r="Z3387" i="3" a="1"/>
  <c r="Z3387" i="3" s="1"/>
  <c r="Z3388" i="3" a="1"/>
  <c r="Z3388" i="3" s="1"/>
  <c r="Z3389" i="3" a="1"/>
  <c r="Z3389" i="3" s="1"/>
  <c r="Z3390" i="3" a="1"/>
  <c r="Z3390" i="3" s="1"/>
  <c r="Z3391" i="3" a="1"/>
  <c r="Z3391" i="3" s="1"/>
  <c r="Z3392" i="3" a="1"/>
  <c r="Z3392" i="3" s="1"/>
  <c r="Z3393" i="3" a="1"/>
  <c r="Z3393" i="3" s="1"/>
  <c r="Z3394" i="3" a="1"/>
  <c r="Z3394" i="3" s="1"/>
  <c r="Z3395" i="3" a="1"/>
  <c r="Z3395" i="3" s="1"/>
  <c r="Z3396" i="3" a="1"/>
  <c r="Z3396" i="3" s="1"/>
  <c r="Z3397" i="3" a="1"/>
  <c r="Z3397" i="3" s="1"/>
  <c r="Z3398" i="3" a="1"/>
  <c r="Z3398" i="3" s="1"/>
  <c r="Z3399" i="3" a="1"/>
  <c r="Z3399" i="3" s="1"/>
  <c r="Z3400" i="3" a="1"/>
  <c r="Z3400" i="3" s="1"/>
  <c r="Z3401" i="3" a="1"/>
  <c r="Z3401" i="3" s="1"/>
  <c r="Z3402" i="3" a="1"/>
  <c r="Z3402" i="3" s="1"/>
  <c r="Z3403" i="3" a="1"/>
  <c r="Z3403" i="3" s="1"/>
  <c r="Z3404" i="3" a="1"/>
  <c r="Z3404" i="3" s="1"/>
  <c r="Z3405" i="3" a="1"/>
  <c r="Z3405" i="3" s="1"/>
  <c r="Z3406" i="3" a="1"/>
  <c r="Z3406" i="3" s="1"/>
  <c r="Z3407" i="3" a="1"/>
  <c r="Z3407" i="3" s="1"/>
  <c r="Z3408" i="3" a="1"/>
  <c r="Z3408" i="3" s="1"/>
  <c r="Z3409" i="3" a="1"/>
  <c r="Z3409" i="3" s="1"/>
  <c r="Z3410" i="3" a="1"/>
  <c r="Z3410" i="3" s="1"/>
  <c r="Z3411" i="3" a="1"/>
  <c r="Z3411" i="3" s="1"/>
  <c r="Z3412" i="3" a="1"/>
  <c r="Z3412" i="3" s="1"/>
  <c r="Z3413" i="3" a="1"/>
  <c r="Z3413" i="3" s="1"/>
  <c r="Z3414" i="3" a="1"/>
  <c r="Z3414" i="3"/>
  <c r="Z3415" i="3" a="1"/>
  <c r="Z3415" i="3" s="1"/>
  <c r="Z3416" i="3" a="1"/>
  <c r="Z3416" i="3" s="1"/>
  <c r="Z3417" i="3" a="1"/>
  <c r="Z3417" i="3" s="1"/>
  <c r="Z3418" i="3" a="1"/>
  <c r="Z3418" i="3" s="1"/>
  <c r="Z3419" i="3" a="1"/>
  <c r="Z3419" i="3" s="1"/>
  <c r="Z3420" i="3" a="1"/>
  <c r="Z3420" i="3" s="1"/>
  <c r="Z3421" i="3" a="1"/>
  <c r="Z3421" i="3" s="1"/>
  <c r="Z3422" i="3" a="1"/>
  <c r="Z3422" i="3" s="1"/>
  <c r="Z3423" i="3" a="1"/>
  <c r="Z3423" i="3" s="1"/>
  <c r="Z3424" i="3" a="1"/>
  <c r="Z3424" i="3" s="1"/>
  <c r="Z3425" i="3" a="1"/>
  <c r="Z3425" i="3" s="1"/>
  <c r="Z3426" i="3" a="1"/>
  <c r="Z3426" i="3" s="1"/>
  <c r="Z3427" i="3" a="1"/>
  <c r="Z3427" i="3" s="1"/>
  <c r="Z3428" i="3" a="1"/>
  <c r="Z3428" i="3" s="1"/>
  <c r="Z3429" i="3" a="1"/>
  <c r="Z3429" i="3" s="1"/>
  <c r="Z3430" i="3" a="1"/>
  <c r="Z3430" i="3" s="1"/>
  <c r="Z3431" i="3" a="1"/>
  <c r="Z3431" i="3" s="1"/>
  <c r="Z3432" i="3" a="1"/>
  <c r="Z3432" i="3" s="1"/>
  <c r="Z3433" i="3" a="1"/>
  <c r="Z3433" i="3" s="1"/>
  <c r="Z3434" i="3" a="1"/>
  <c r="Z3434" i="3" s="1"/>
  <c r="Z3435" i="3" a="1"/>
  <c r="Z3435" i="3" s="1"/>
  <c r="Z3436" i="3" a="1"/>
  <c r="Z3436" i="3" s="1"/>
  <c r="Z3437" i="3" a="1"/>
  <c r="Z3437" i="3" s="1"/>
  <c r="Z3438" i="3" a="1"/>
  <c r="Z3438" i="3" s="1"/>
  <c r="Z3439" i="3" a="1"/>
  <c r="Z3439" i="3" s="1"/>
  <c r="Z3440" i="3" a="1"/>
  <c r="Z3440" i="3" s="1"/>
  <c r="Z3441" i="3" a="1"/>
  <c r="Z3441" i="3" s="1"/>
  <c r="Z3442" i="3" a="1"/>
  <c r="Z3442" i="3" s="1"/>
  <c r="Z3443" i="3" a="1"/>
  <c r="Z3443" i="3" s="1"/>
  <c r="Z3444" i="3" a="1"/>
  <c r="Z3444" i="3" s="1"/>
  <c r="Z3445" i="3" a="1"/>
  <c r="Z3445" i="3" s="1"/>
  <c r="Z3446" i="3" a="1"/>
  <c r="Z3446" i="3" s="1"/>
  <c r="Z3447" i="3" a="1"/>
  <c r="Z3447" i="3" s="1"/>
  <c r="Z3448" i="3" a="1"/>
  <c r="Z3448" i="3" s="1"/>
  <c r="Z3449" i="3" a="1"/>
  <c r="Z3449" i="3" s="1"/>
  <c r="Z3450" i="3" a="1"/>
  <c r="Z3450" i="3" s="1"/>
  <c r="Z3451" i="3" a="1"/>
  <c r="Z3451" i="3" s="1"/>
  <c r="Z3452" i="3" a="1"/>
  <c r="Z3452" i="3" s="1"/>
  <c r="Z3453" i="3" a="1"/>
  <c r="Z3453" i="3" s="1"/>
  <c r="Z3454" i="3" a="1"/>
  <c r="Z3454" i="3" s="1"/>
  <c r="Z3455" i="3" a="1"/>
  <c r="Z3455" i="3" s="1"/>
  <c r="Z3456" i="3" a="1"/>
  <c r="Z3456" i="3" s="1"/>
  <c r="Z3457" i="3" a="1"/>
  <c r="Z3457" i="3" s="1"/>
  <c r="Z3458" i="3" a="1"/>
  <c r="Z3458" i="3" s="1"/>
  <c r="Z3459" i="3" a="1"/>
  <c r="Z3459" i="3" s="1"/>
  <c r="Z3460" i="3" a="1"/>
  <c r="Z3460" i="3" s="1"/>
  <c r="Z3461" i="3" a="1"/>
  <c r="Z3461" i="3" s="1"/>
  <c r="Z3462" i="3" a="1"/>
  <c r="Z3462" i="3" s="1"/>
  <c r="Z3463" i="3" a="1"/>
  <c r="Z3463" i="3" s="1"/>
  <c r="Z3464" i="3" a="1"/>
  <c r="Z3464" i="3" s="1"/>
  <c r="Z3465" i="3" a="1"/>
  <c r="Z3465" i="3" s="1"/>
  <c r="Z3466" i="3" a="1"/>
  <c r="Z3466" i="3" s="1"/>
  <c r="Z3467" i="3" a="1"/>
  <c r="Z3467" i="3" s="1"/>
  <c r="Z3468" i="3" a="1"/>
  <c r="Z3468" i="3" s="1"/>
  <c r="Z3469" i="3" a="1"/>
  <c r="Z3469" i="3" s="1"/>
  <c r="Z3470" i="3" a="1"/>
  <c r="Z3470" i="3" s="1"/>
  <c r="Z3471" i="3" a="1"/>
  <c r="Z3471" i="3" s="1"/>
  <c r="Z3472" i="3" a="1"/>
  <c r="Z3472" i="3" s="1"/>
  <c r="Z3473" i="3" a="1"/>
  <c r="Z3473" i="3" s="1"/>
  <c r="Z3474" i="3" a="1"/>
  <c r="Z3474" i="3" s="1"/>
  <c r="Z3475" i="3" a="1"/>
  <c r="Z3475" i="3" s="1"/>
  <c r="Z3476" i="3" a="1"/>
  <c r="Z3476" i="3" s="1"/>
  <c r="Z3477" i="3" a="1"/>
  <c r="Z3477" i="3" s="1"/>
  <c r="Z3478" i="3" a="1"/>
  <c r="Z3478" i="3" s="1"/>
  <c r="Z3479" i="3" a="1"/>
  <c r="Z3479" i="3" s="1"/>
  <c r="Z3480" i="3" a="1"/>
  <c r="Z3480" i="3" s="1"/>
  <c r="Z3481" i="3" a="1"/>
  <c r="Z3481" i="3" s="1"/>
  <c r="Z3482" i="3" a="1"/>
  <c r="Z3482" i="3" s="1"/>
  <c r="Z3483" i="3" a="1"/>
  <c r="Z3483" i="3" s="1"/>
  <c r="Z3484" i="3" a="1"/>
  <c r="Z3484" i="3" s="1"/>
  <c r="Z3485" i="3" a="1"/>
  <c r="Z3485" i="3" s="1"/>
  <c r="Z3486" i="3" a="1"/>
  <c r="Z3486" i="3" s="1"/>
  <c r="Z3487" i="3" a="1"/>
  <c r="Z3487" i="3" s="1"/>
  <c r="Z3488" i="3" a="1"/>
  <c r="Z3488" i="3" s="1"/>
  <c r="Z3489" i="3" a="1"/>
  <c r="Z3489" i="3" s="1"/>
  <c r="Z3490" i="3" a="1"/>
  <c r="Z3490" i="3" s="1"/>
  <c r="Z3491" i="3" a="1"/>
  <c r="Z3491" i="3" s="1"/>
  <c r="Z3492" i="3" a="1"/>
  <c r="Z3492" i="3" s="1"/>
  <c r="Z3493" i="3" a="1"/>
  <c r="Z3493" i="3" s="1"/>
  <c r="Z3494" i="3" a="1"/>
  <c r="Z3494" i="3" s="1"/>
  <c r="Z3495" i="3" a="1"/>
  <c r="Z3495" i="3" s="1"/>
  <c r="Z3496" i="3" a="1"/>
  <c r="Z3496" i="3" s="1"/>
  <c r="Z3497" i="3" a="1"/>
  <c r="Z3497" i="3" s="1"/>
  <c r="Z3498" i="3" a="1"/>
  <c r="Z3498" i="3" s="1"/>
  <c r="Z3499" i="3" a="1"/>
  <c r="Z3499" i="3" s="1"/>
  <c r="Z3500" i="3" a="1"/>
  <c r="Z3500" i="3" s="1"/>
  <c r="Z3501" i="3" a="1"/>
  <c r="Z3501" i="3" s="1"/>
  <c r="Z3502" i="3" a="1"/>
  <c r="Z3502" i="3" s="1"/>
  <c r="Z3503" i="3" a="1"/>
  <c r="Z3503" i="3" s="1"/>
  <c r="Z3504" i="3" a="1"/>
  <c r="Z3504" i="3" s="1"/>
  <c r="Z3505" i="3" a="1"/>
  <c r="Z3505" i="3" s="1"/>
  <c r="Z3506" i="3" a="1"/>
  <c r="Z3506" i="3" s="1"/>
  <c r="Z3507" i="3" a="1"/>
  <c r="Z3507" i="3" s="1"/>
  <c r="Z3508" i="3" a="1"/>
  <c r="Z3508" i="3" s="1"/>
  <c r="Z3509" i="3" a="1"/>
  <c r="Z3509" i="3" s="1"/>
  <c r="Z3510" i="3" a="1"/>
  <c r="Z3510" i="3" s="1"/>
  <c r="Z3511" i="3" a="1"/>
  <c r="Z3511" i="3" s="1"/>
  <c r="Z3512" i="3" a="1"/>
  <c r="Z3512" i="3" s="1"/>
  <c r="Z3513" i="3" a="1"/>
  <c r="Z3513" i="3" s="1"/>
  <c r="Z3514" i="3" a="1"/>
  <c r="Z3514" i="3" s="1"/>
  <c r="Z3515" i="3" a="1"/>
  <c r="Z3515" i="3" s="1"/>
  <c r="Z3516" i="3" a="1"/>
  <c r="Z3516" i="3" s="1"/>
  <c r="Z3517" i="3" a="1"/>
  <c r="Z3517" i="3" s="1"/>
  <c r="Z3518" i="3" a="1"/>
  <c r="Z3518" i="3" s="1"/>
  <c r="Z3519" i="3" a="1"/>
  <c r="Z3519" i="3" s="1"/>
  <c r="Z3520" i="3" a="1"/>
  <c r="Z3520" i="3" s="1"/>
  <c r="Z3521" i="3" a="1"/>
  <c r="Z3521" i="3" s="1"/>
  <c r="Z3522" i="3" a="1"/>
  <c r="Z3522" i="3" s="1"/>
  <c r="Z3523" i="3" a="1"/>
  <c r="Z3523" i="3" s="1"/>
  <c r="Z3524" i="3" a="1"/>
  <c r="Z3524" i="3" s="1"/>
  <c r="Z3525" i="3" a="1"/>
  <c r="Z3525" i="3" s="1"/>
  <c r="Z3526" i="3" a="1"/>
  <c r="Z3526" i="3" s="1"/>
  <c r="Z3527" i="3" a="1"/>
  <c r="Z3527" i="3" s="1"/>
  <c r="Z3528" i="3" a="1"/>
  <c r="Z3528" i="3" s="1"/>
  <c r="Z3529" i="3" a="1"/>
  <c r="Z3529" i="3" s="1"/>
  <c r="Z3530" i="3" a="1"/>
  <c r="Z3530" i="3" s="1"/>
  <c r="Z3531" i="3" a="1"/>
  <c r="Z3531" i="3" s="1"/>
  <c r="Z3532" i="3" a="1"/>
  <c r="Z3532" i="3" s="1"/>
  <c r="Z3533" i="3" a="1"/>
  <c r="Z3533" i="3" s="1"/>
  <c r="Z3534" i="3" a="1"/>
  <c r="Z3534" i="3" s="1"/>
  <c r="Z3535" i="3" a="1"/>
  <c r="Z3535" i="3" s="1"/>
  <c r="Z3536" i="3" a="1"/>
  <c r="Z3536" i="3" s="1"/>
  <c r="Z3537" i="3" a="1"/>
  <c r="Z3537" i="3" s="1"/>
  <c r="Z3538" i="3" a="1"/>
  <c r="Z3538" i="3" s="1"/>
  <c r="Z3539" i="3" a="1"/>
  <c r="Z3539" i="3" s="1"/>
  <c r="Z3540" i="3" a="1"/>
  <c r="Z3540" i="3" s="1"/>
  <c r="Z3541" i="3" a="1"/>
  <c r="Z3541" i="3" s="1"/>
  <c r="Z3542" i="3" a="1"/>
  <c r="Z3542" i="3" s="1"/>
  <c r="Z3543" i="3" a="1"/>
  <c r="Z3543" i="3" s="1"/>
  <c r="Z3544" i="3" a="1"/>
  <c r="Z3544" i="3" s="1"/>
  <c r="Z3545" i="3" a="1"/>
  <c r="Z3545" i="3" s="1"/>
  <c r="Z3546" i="3" a="1"/>
  <c r="Z3546" i="3" s="1"/>
  <c r="Z3547" i="3" a="1"/>
  <c r="Z3547" i="3" s="1"/>
  <c r="Z3548" i="3" a="1"/>
  <c r="Z3548" i="3" s="1"/>
  <c r="Z3549" i="3" a="1"/>
  <c r="Z3549" i="3" s="1"/>
  <c r="Z3550" i="3" a="1"/>
  <c r="Z3550" i="3" s="1"/>
  <c r="Z3551" i="3" a="1"/>
  <c r="Z3551" i="3" s="1"/>
  <c r="Z3552" i="3" a="1"/>
  <c r="Z3552" i="3" s="1"/>
  <c r="Z3553" i="3" a="1"/>
  <c r="Z3553" i="3" s="1"/>
  <c r="Z3554" i="3" a="1"/>
  <c r="Z3554" i="3" s="1"/>
  <c r="Z3555" i="3" a="1"/>
  <c r="Z3555" i="3" s="1"/>
  <c r="Z3556" i="3" a="1"/>
  <c r="Z3556" i="3" s="1"/>
  <c r="Z3557" i="3" a="1"/>
  <c r="Z3557" i="3" s="1"/>
  <c r="Z3558" i="3" a="1"/>
  <c r="Z3558" i="3" s="1"/>
  <c r="Z3559" i="3" a="1"/>
  <c r="Z3559" i="3" s="1"/>
  <c r="Z3560" i="3" a="1"/>
  <c r="Z3560" i="3" s="1"/>
  <c r="Z3561" i="3" a="1"/>
  <c r="Z3561" i="3" s="1"/>
  <c r="Z3562" i="3" a="1"/>
  <c r="Z3562" i="3" s="1"/>
  <c r="Z3563" i="3" a="1"/>
  <c r="Z3563" i="3" s="1"/>
  <c r="Z3564" i="3" a="1"/>
  <c r="Z3564" i="3" s="1"/>
  <c r="Z3565" i="3" a="1"/>
  <c r="Z3565" i="3" s="1"/>
  <c r="Z3566" i="3" a="1"/>
  <c r="Z3566" i="3" s="1"/>
  <c r="Z3567" i="3" a="1"/>
  <c r="Z3567" i="3" s="1"/>
  <c r="Z3568" i="3" a="1"/>
  <c r="Z3568" i="3" s="1"/>
  <c r="Z3569" i="3" a="1"/>
  <c r="Z3569" i="3" s="1"/>
  <c r="Z3570" i="3" a="1"/>
  <c r="Z3570" i="3" s="1"/>
  <c r="Z3571" i="3" a="1"/>
  <c r="Z3571" i="3" s="1"/>
  <c r="Z3572" i="3" a="1"/>
  <c r="Z3572" i="3" s="1"/>
  <c r="Z3573" i="3" a="1"/>
  <c r="Z3573" i="3" s="1"/>
  <c r="Z3574" i="3" a="1"/>
  <c r="Z3574" i="3" s="1"/>
  <c r="Z3575" i="3" a="1"/>
  <c r="Z3575" i="3"/>
  <c r="Z3576" i="3" a="1"/>
  <c r="Z3576" i="3" s="1"/>
  <c r="Z3577" i="3" a="1"/>
  <c r="Z3577" i="3" s="1"/>
  <c r="Z3578" i="3" a="1"/>
  <c r="Z3578" i="3" s="1"/>
  <c r="Z3579" i="3" a="1"/>
  <c r="Z3579" i="3" s="1"/>
  <c r="Z3580" i="3" a="1"/>
  <c r="Z3580" i="3" s="1"/>
  <c r="Z3581" i="3" a="1"/>
  <c r="Z3581" i="3" s="1"/>
  <c r="Z3582" i="3" a="1"/>
  <c r="Z3582" i="3" s="1"/>
  <c r="Z3583" i="3" a="1"/>
  <c r="Z3583" i="3" s="1"/>
  <c r="Z3584" i="3" a="1"/>
  <c r="Z3584" i="3" s="1"/>
  <c r="Z3585" i="3" a="1"/>
  <c r="Z3585" i="3" s="1"/>
  <c r="Z3586" i="3" a="1"/>
  <c r="Z3586" i="3" s="1"/>
  <c r="Z3587" i="3" a="1"/>
  <c r="Z3587" i="3" s="1"/>
  <c r="Z3588" i="3" a="1"/>
  <c r="Z3588" i="3" s="1"/>
  <c r="Z3589" i="3" a="1"/>
  <c r="Z3589" i="3"/>
  <c r="Z3590" i="3" a="1"/>
  <c r="Z3590" i="3" s="1"/>
  <c r="Z3591" i="3" a="1"/>
  <c r="Z3591" i="3" s="1"/>
  <c r="Z3592" i="3" a="1"/>
  <c r="Z3592" i="3" s="1"/>
  <c r="Z3593" i="3" a="1"/>
  <c r="Z3593" i="3" s="1"/>
  <c r="Z3594" i="3" a="1"/>
  <c r="Z3594" i="3" s="1"/>
  <c r="Z3595" i="3" a="1"/>
  <c r="Z3595" i="3" s="1"/>
  <c r="Z3596" i="3" a="1"/>
  <c r="Z3596" i="3" s="1"/>
  <c r="Z3597" i="3" a="1"/>
  <c r="Z3597" i="3" s="1"/>
  <c r="Z3598" i="3" a="1"/>
  <c r="Z3598" i="3" s="1"/>
  <c r="Z3599" i="3" a="1"/>
  <c r="Z3599" i="3" s="1"/>
  <c r="Z3600" i="3" a="1"/>
  <c r="Z3600" i="3" s="1"/>
  <c r="Z3601" i="3" a="1"/>
  <c r="Z3601" i="3" s="1"/>
  <c r="Z3602" i="3" a="1"/>
  <c r="Z3602" i="3" s="1"/>
  <c r="Z3603" i="3" a="1"/>
  <c r="Z3603" i="3" s="1"/>
  <c r="Z3604" i="3" a="1"/>
  <c r="Z3604" i="3" s="1"/>
  <c r="Z3605" i="3" a="1"/>
  <c r="Z3605" i="3" s="1"/>
  <c r="Z3606" i="3" a="1"/>
  <c r="Z3606" i="3" s="1"/>
  <c r="Z3607" i="3" a="1"/>
  <c r="Z3607" i="3" s="1"/>
  <c r="Z3608" i="3" a="1"/>
  <c r="Z3608" i="3" s="1"/>
  <c r="Z3609" i="3" a="1"/>
  <c r="Z3609" i="3" s="1"/>
  <c r="Z3610" i="3" a="1"/>
  <c r="Z3610" i="3" s="1"/>
  <c r="Z3611" i="3" a="1"/>
  <c r="Z3611" i="3" s="1"/>
  <c r="Z3612" i="3" a="1"/>
  <c r="Z3612" i="3" s="1"/>
  <c r="Z3613" i="3" a="1"/>
  <c r="Z3613" i="3" s="1"/>
  <c r="Z3614" i="3" a="1"/>
  <c r="Z3614" i="3" s="1"/>
  <c r="Z3615" i="3" a="1"/>
  <c r="Z3615" i="3" s="1"/>
  <c r="Z3616" i="3" a="1"/>
  <c r="Z3616" i="3" s="1"/>
  <c r="Z3617" i="3" a="1"/>
  <c r="Z3617" i="3" s="1"/>
  <c r="Z3618" i="3" a="1"/>
  <c r="Z3618" i="3" s="1"/>
  <c r="Z3619" i="3" a="1"/>
  <c r="Z3619" i="3" s="1"/>
  <c r="Z3620" i="3" a="1"/>
  <c r="Z3620" i="3" s="1"/>
  <c r="Z3621" i="3" a="1"/>
  <c r="Z3621" i="3"/>
  <c r="Z3622" i="3" a="1"/>
  <c r="Z3622" i="3" s="1"/>
  <c r="Z3623" i="3" a="1"/>
  <c r="Z3623" i="3" s="1"/>
  <c r="Z3624" i="3" a="1"/>
  <c r="Z3624" i="3" s="1"/>
  <c r="Z3625" i="3" a="1"/>
  <c r="Z3625" i="3" s="1"/>
  <c r="Z3626" i="3" a="1"/>
  <c r="Z3626" i="3" s="1"/>
  <c r="Z3627" i="3" a="1"/>
  <c r="Z3627" i="3" s="1"/>
  <c r="Z3628" i="3" a="1"/>
  <c r="Z3628" i="3" s="1"/>
  <c r="Z3629" i="3" a="1"/>
  <c r="Z3629" i="3" s="1"/>
  <c r="Z3630" i="3" a="1"/>
  <c r="Z3630" i="3" s="1"/>
  <c r="Z3631" i="3" a="1"/>
  <c r="Z3631" i="3" s="1"/>
  <c r="Z3632" i="3" a="1"/>
  <c r="Z3632" i="3" s="1"/>
  <c r="Z3633" i="3" a="1"/>
  <c r="Z3633" i="3" s="1"/>
  <c r="Z3634" i="3" a="1"/>
  <c r="Z3634" i="3" s="1"/>
  <c r="Z3635" i="3" a="1"/>
  <c r="Z3635" i="3" s="1"/>
  <c r="Z3636" i="3" a="1"/>
  <c r="Z3636" i="3" s="1"/>
  <c r="Z3637" i="3" a="1"/>
  <c r="Z3637" i="3" s="1"/>
  <c r="Z3638" i="3" a="1"/>
  <c r="Z3638" i="3" s="1"/>
  <c r="Z3639" i="3" a="1"/>
  <c r="Z3639" i="3" s="1"/>
  <c r="Z3640" i="3" a="1"/>
  <c r="Z3640" i="3" s="1"/>
  <c r="Z3641" i="3" a="1"/>
  <c r="Z3641" i="3" s="1"/>
  <c r="Z3642" i="3" a="1"/>
  <c r="Z3642" i="3" s="1"/>
  <c r="Z3643" i="3" a="1"/>
  <c r="Z3643" i="3" s="1"/>
  <c r="Z3644" i="3" a="1"/>
  <c r="Z3644" i="3" s="1"/>
  <c r="Z3645" i="3" a="1"/>
  <c r="Z3645" i="3" s="1"/>
  <c r="Z3646" i="3" a="1"/>
  <c r="Z3646" i="3" s="1"/>
  <c r="Z3647" i="3" a="1"/>
  <c r="Z3647" i="3" s="1"/>
  <c r="Z3648" i="3" a="1"/>
  <c r="Z3648" i="3" s="1"/>
  <c r="Z3649" i="3" a="1"/>
  <c r="Z3649" i="3" s="1"/>
  <c r="Z3650" i="3" a="1"/>
  <c r="Z3650" i="3" s="1"/>
  <c r="Z3651" i="3" a="1"/>
  <c r="Z3651" i="3" s="1"/>
  <c r="Z3652" i="3" a="1"/>
  <c r="Z3652" i="3" s="1"/>
  <c r="Z3653" i="3" a="1"/>
  <c r="Z3653" i="3" s="1"/>
  <c r="Z3654" i="3" a="1"/>
  <c r="Z3654" i="3" s="1"/>
  <c r="Z3655" i="3" a="1"/>
  <c r="Z3655" i="3" s="1"/>
  <c r="Z3656" i="3" a="1"/>
  <c r="Z3656" i="3" s="1"/>
  <c r="Z3657" i="3" a="1"/>
  <c r="Z3657" i="3" s="1"/>
  <c r="Z3658" i="3" a="1"/>
  <c r="Z3658" i="3" s="1"/>
  <c r="Z3659" i="3" a="1"/>
  <c r="Z3659" i="3" s="1"/>
  <c r="Z3660" i="3" a="1"/>
  <c r="Z3660" i="3" s="1"/>
  <c r="Z3661" i="3" a="1"/>
  <c r="Z3661" i="3" s="1"/>
  <c r="Z3662" i="3" a="1"/>
  <c r="Z3662" i="3" s="1"/>
  <c r="Z3663" i="3" a="1"/>
  <c r="Z3663" i="3" s="1"/>
  <c r="Z3664" i="3" a="1"/>
  <c r="Z3664" i="3" s="1"/>
  <c r="Z3665" i="3" a="1"/>
  <c r="Z3665" i="3" s="1"/>
  <c r="Z3666" i="3" a="1"/>
  <c r="Z3666" i="3" s="1"/>
  <c r="Z3667" i="3" a="1"/>
  <c r="Z3667" i="3" s="1"/>
  <c r="Z3668" i="3" a="1"/>
  <c r="Z3668" i="3" s="1"/>
  <c r="Z3669" i="3" a="1"/>
  <c r="Z3669" i="3" s="1"/>
  <c r="Z3670" i="3" a="1"/>
  <c r="Z3670" i="3" s="1"/>
  <c r="Z3671" i="3" a="1"/>
  <c r="Z3671" i="3" s="1"/>
  <c r="Z3672" i="3" a="1"/>
  <c r="Z3672" i="3" s="1"/>
  <c r="Z3673" i="3" a="1"/>
  <c r="Z3673" i="3" s="1"/>
  <c r="Z3674" i="3" a="1"/>
  <c r="Z3674" i="3" s="1"/>
  <c r="Z3675" i="3" a="1"/>
  <c r="Z3675" i="3" s="1"/>
  <c r="Z3676" i="3" a="1"/>
  <c r="Z3676" i="3" s="1"/>
  <c r="Z3677" i="3" a="1"/>
  <c r="Z3677" i="3" s="1"/>
  <c r="Z3678" i="3" a="1"/>
  <c r="Z3678" i="3" s="1"/>
  <c r="Z3679" i="3" a="1"/>
  <c r="Z3679" i="3" s="1"/>
  <c r="Z3680" i="3" a="1"/>
  <c r="Z3680" i="3" s="1"/>
  <c r="Z3681" i="3" a="1"/>
  <c r="Z3681" i="3" s="1"/>
  <c r="Z3682" i="3" a="1"/>
  <c r="Z3682" i="3" s="1"/>
  <c r="Z3683" i="3" a="1"/>
  <c r="Z3683" i="3" s="1"/>
  <c r="Z3684" i="3" a="1"/>
  <c r="Z3684" i="3" s="1"/>
  <c r="Z3685" i="3" a="1"/>
  <c r="Z3685" i="3"/>
  <c r="Z3686" i="3" a="1"/>
  <c r="Z3686" i="3" s="1"/>
  <c r="Z3687" i="3" a="1"/>
  <c r="Z3687" i="3" s="1"/>
  <c r="Z3688" i="3" a="1"/>
  <c r="Z3688" i="3" s="1"/>
  <c r="Z3689" i="3" a="1"/>
  <c r="Z3689" i="3" s="1"/>
  <c r="Z3690" i="3" a="1"/>
  <c r="Z3690" i="3" s="1"/>
  <c r="Z3691" i="3" a="1"/>
  <c r="Z3691" i="3" s="1"/>
  <c r="Z3692" i="3" a="1"/>
  <c r="Z3692" i="3" s="1"/>
  <c r="Z3693" i="3" a="1"/>
  <c r="Z3693" i="3" s="1"/>
  <c r="Z3694" i="3" a="1"/>
  <c r="Z3694" i="3" s="1"/>
  <c r="Z3695" i="3" a="1"/>
  <c r="Z3695" i="3" s="1"/>
  <c r="Z3696" i="3" a="1"/>
  <c r="Z3696" i="3" s="1"/>
  <c r="Z3697" i="3" a="1"/>
  <c r="Z3697" i="3" s="1"/>
  <c r="Z3698" i="3" a="1"/>
  <c r="Z3698" i="3" s="1"/>
  <c r="Z3699" i="3" a="1"/>
  <c r="Z3699" i="3" s="1"/>
  <c r="Z3700" i="3" a="1"/>
  <c r="Z3700" i="3" s="1"/>
  <c r="Z3701" i="3" a="1"/>
  <c r="Z3701" i="3" s="1"/>
  <c r="Z3702" i="3" a="1"/>
  <c r="Z3702" i="3" s="1"/>
  <c r="Z3703" i="3" a="1"/>
  <c r="Z3703" i="3" s="1"/>
  <c r="Z3704" i="3" a="1"/>
  <c r="Z3704" i="3" s="1"/>
  <c r="Z3705" i="3" a="1"/>
  <c r="Z3705" i="3" s="1"/>
  <c r="Z3706" i="3" a="1"/>
  <c r="Z3706" i="3" s="1"/>
  <c r="Z3707" i="3" a="1"/>
  <c r="Z3707" i="3" s="1"/>
  <c r="Z3708" i="3" a="1"/>
  <c r="Z3708" i="3" s="1"/>
  <c r="Z3709" i="3" a="1"/>
  <c r="Z3709" i="3" s="1"/>
  <c r="Z3710" i="3" a="1"/>
  <c r="Z3710" i="3" s="1"/>
  <c r="Z3711" i="3" a="1"/>
  <c r="Z3711" i="3" s="1"/>
  <c r="Z3712" i="3" a="1"/>
  <c r="Z3712" i="3" s="1"/>
  <c r="Z3713" i="3" a="1"/>
  <c r="Z3713" i="3" s="1"/>
  <c r="Z3714" i="3" a="1"/>
  <c r="Z3714" i="3" s="1"/>
  <c r="Z3715" i="3" a="1"/>
  <c r="Z3715" i="3" s="1"/>
  <c r="Z3716" i="3" a="1"/>
  <c r="Z3716" i="3" s="1"/>
  <c r="Z3717" i="3" a="1"/>
  <c r="Z3717" i="3" s="1"/>
  <c r="Z3718" i="3" a="1"/>
  <c r="Z3718" i="3" s="1"/>
  <c r="Z3719" i="3" a="1"/>
  <c r="Z3719" i="3" s="1"/>
  <c r="Z3720" i="3" a="1"/>
  <c r="Z3720" i="3" s="1"/>
  <c r="Z3721" i="3" a="1"/>
  <c r="Z3721" i="3" s="1"/>
  <c r="Z3722" i="3" a="1"/>
  <c r="Z3722" i="3" s="1"/>
  <c r="Z3723" i="3" a="1"/>
  <c r="Z3723" i="3" s="1"/>
  <c r="Z3724" i="3" a="1"/>
  <c r="Z3724" i="3" s="1"/>
  <c r="Z3725" i="3" a="1"/>
  <c r="Z3725" i="3" s="1"/>
  <c r="Z3726" i="3" a="1"/>
  <c r="Z3726" i="3" s="1"/>
  <c r="Z3727" i="3" a="1"/>
  <c r="Z3727" i="3" s="1"/>
  <c r="Z3728" i="3" a="1"/>
  <c r="Z3728" i="3" s="1"/>
  <c r="Z3729" i="3" a="1"/>
  <c r="Z3729" i="3" s="1"/>
  <c r="Z3730" i="3" a="1"/>
  <c r="Z3730" i="3" s="1"/>
  <c r="Z3731" i="3" a="1"/>
  <c r="Z3731" i="3" s="1"/>
  <c r="Z3732" i="3" a="1"/>
  <c r="Z3732" i="3" s="1"/>
  <c r="Z3733" i="3" a="1"/>
  <c r="Z3733" i="3" s="1"/>
  <c r="Z3734" i="3" a="1"/>
  <c r="Z3734" i="3" s="1"/>
  <c r="Z3735" i="3" a="1"/>
  <c r="Z3735" i="3" s="1"/>
  <c r="Z3736" i="3" a="1"/>
  <c r="Z3736" i="3" s="1"/>
  <c r="Z3737" i="3" a="1"/>
  <c r="Z3737" i="3" s="1"/>
  <c r="Z3738" i="3" a="1"/>
  <c r="Z3738" i="3" s="1"/>
  <c r="Z3739" i="3" a="1"/>
  <c r="Z3739" i="3" s="1"/>
  <c r="Z3740" i="3" a="1"/>
  <c r="Z3740" i="3" s="1"/>
  <c r="Z3741" i="3" a="1"/>
  <c r="Z3741" i="3" s="1"/>
  <c r="Z3742" i="3" a="1"/>
  <c r="Z3742" i="3" s="1"/>
  <c r="Z3743" i="3" a="1"/>
  <c r="Z3743" i="3" s="1"/>
  <c r="Z3744" i="3" a="1"/>
  <c r="Z3744" i="3" s="1"/>
  <c r="Z3745" i="3" a="1"/>
  <c r="Z3745" i="3"/>
  <c r="Z3746" i="3" a="1"/>
  <c r="Z3746" i="3" s="1"/>
  <c r="Z3747" i="3" a="1"/>
  <c r="Z3747" i="3" s="1"/>
  <c r="Z3748" i="3" a="1"/>
  <c r="Z3748" i="3" s="1"/>
  <c r="Z3749" i="3" a="1"/>
  <c r="Z3749" i="3" s="1"/>
  <c r="Z3750" i="3" a="1"/>
  <c r="Z3750" i="3" s="1"/>
  <c r="Z3751" i="3" a="1"/>
  <c r="Z3751" i="3" s="1"/>
  <c r="Z3752" i="3" a="1"/>
  <c r="Z3752" i="3" s="1"/>
  <c r="Z3753" i="3" a="1"/>
  <c r="Z3753" i="3" s="1"/>
  <c r="Z3754" i="3" a="1"/>
  <c r="Z3754" i="3" s="1"/>
  <c r="Z3755" i="3" a="1"/>
  <c r="Z3755" i="3" s="1"/>
  <c r="Z3756" i="3" a="1"/>
  <c r="Z3756" i="3" s="1"/>
  <c r="Z3757" i="3" a="1"/>
  <c r="Z3757" i="3"/>
  <c r="Z3758" i="3" a="1"/>
  <c r="Z3758" i="3" s="1"/>
  <c r="Z3759" i="3" a="1"/>
  <c r="Z3759" i="3" s="1"/>
  <c r="Z3760" i="3" a="1"/>
  <c r="Z3760" i="3" s="1"/>
  <c r="Z3761" i="3" a="1"/>
  <c r="Z3761" i="3" s="1"/>
  <c r="Z3762" i="3" a="1"/>
  <c r="Z3762" i="3" s="1"/>
  <c r="Z3763" i="3" a="1"/>
  <c r="Z3763" i="3" s="1"/>
  <c r="Z3764" i="3" a="1"/>
  <c r="Z3764" i="3" s="1"/>
  <c r="Z3765" i="3" a="1"/>
  <c r="Z3765" i="3" s="1"/>
  <c r="Z3766" i="3" a="1"/>
  <c r="Z3766" i="3" s="1"/>
  <c r="Z3767" i="3" a="1"/>
  <c r="Z3767" i="3" s="1"/>
  <c r="Z3768" i="3" a="1"/>
  <c r="Z3768" i="3" s="1"/>
  <c r="Z3769" i="3" a="1"/>
  <c r="Z3769" i="3" s="1"/>
  <c r="Z3770" i="3" a="1"/>
  <c r="Z3770" i="3" s="1"/>
  <c r="Z3771" i="3" a="1"/>
  <c r="Z3771" i="3" s="1"/>
  <c r="Z3772" i="3" a="1"/>
  <c r="Z3772" i="3" s="1"/>
  <c r="Z3773" i="3" a="1"/>
  <c r="Z3773" i="3" s="1"/>
  <c r="Z3774" i="3" a="1"/>
  <c r="Z3774" i="3" s="1"/>
  <c r="Z3775" i="3" a="1"/>
  <c r="Z3775" i="3" s="1"/>
  <c r="Z3776" i="3" a="1"/>
  <c r="Z3776" i="3" s="1"/>
  <c r="Z3777" i="3" a="1"/>
  <c r="Z3777" i="3" s="1"/>
  <c r="Z3778" i="3" a="1"/>
  <c r="Z3778" i="3" s="1"/>
  <c r="Z3779" i="3" a="1"/>
  <c r="Z3779" i="3" s="1"/>
  <c r="Z3780" i="3" a="1"/>
  <c r="Z3780" i="3" s="1"/>
  <c r="Z3781" i="3" a="1"/>
  <c r="Z3781" i="3" s="1"/>
  <c r="Z3782" i="3" a="1"/>
  <c r="Z3782" i="3" s="1"/>
  <c r="Z3783" i="3" a="1"/>
  <c r="Z3783" i="3" s="1"/>
  <c r="Z3784" i="3" a="1"/>
  <c r="Z3784" i="3" s="1"/>
  <c r="Z3785" i="3" a="1"/>
  <c r="Z3785" i="3" s="1"/>
  <c r="Z3786" i="3" a="1"/>
  <c r="Z3786" i="3"/>
  <c r="Z3787" i="3" a="1"/>
  <c r="Z3787" i="3" s="1"/>
  <c r="Z3788" i="3" a="1"/>
  <c r="Z3788" i="3" s="1"/>
  <c r="Z3789" i="3" a="1"/>
  <c r="Z3789" i="3" s="1"/>
  <c r="Z3790" i="3" a="1"/>
  <c r="Z3790" i="3" s="1"/>
  <c r="Z3791" i="3" a="1"/>
  <c r="Z3791" i="3" s="1"/>
  <c r="Z3792" i="3" a="1"/>
  <c r="Z3792" i="3" s="1"/>
  <c r="Z3793" i="3" a="1"/>
  <c r="Z3793" i="3" s="1"/>
  <c r="Z3794" i="3" a="1"/>
  <c r="Z3794" i="3" s="1"/>
  <c r="Z3795" i="3" a="1"/>
  <c r="Z3795" i="3" s="1"/>
  <c r="Z3796" i="3" a="1"/>
  <c r="Z3796" i="3" s="1"/>
  <c r="Z3797" i="3" a="1"/>
  <c r="Z3797" i="3" s="1"/>
  <c r="Z3798" i="3" a="1"/>
  <c r="Z3798" i="3" s="1"/>
  <c r="Z3799" i="3" a="1"/>
  <c r="Z3799" i="3" s="1"/>
  <c r="Z3800" i="3" a="1"/>
  <c r="Z3800" i="3" s="1"/>
  <c r="Z3801" i="3" a="1"/>
  <c r="Z3801" i="3"/>
  <c r="Z3802" i="3" a="1"/>
  <c r="Z3802" i="3"/>
  <c r="Z3803" i="3" a="1"/>
  <c r="Z3803" i="3" s="1"/>
  <c r="Z3804" i="3" a="1"/>
  <c r="Z3804" i="3" s="1"/>
  <c r="Z3805" i="3" a="1"/>
  <c r="Z3805" i="3" s="1"/>
  <c r="Z3806" i="3" a="1"/>
  <c r="Z3806" i="3" s="1"/>
  <c r="Z3807" i="3" a="1"/>
  <c r="Z3807" i="3" s="1"/>
  <c r="Z3808" i="3" a="1"/>
  <c r="Z3808" i="3" s="1"/>
  <c r="Z3809" i="3" a="1"/>
  <c r="Z3809" i="3" s="1"/>
  <c r="Z3810" i="3" a="1"/>
  <c r="Z3810" i="3" s="1"/>
  <c r="Z3811" i="3" a="1"/>
  <c r="Z3811" i="3" s="1"/>
  <c r="Z3812" i="3" a="1"/>
  <c r="Z3812" i="3" s="1"/>
  <c r="Z3813" i="3" a="1"/>
  <c r="Z3813" i="3" s="1"/>
  <c r="Z3814" i="3" a="1"/>
  <c r="Z3814" i="3" s="1"/>
  <c r="Z3815" i="3" a="1"/>
  <c r="Z3815" i="3" s="1"/>
  <c r="Z3816" i="3" a="1"/>
  <c r="Z3816" i="3" s="1"/>
  <c r="Z3817" i="3" a="1"/>
  <c r="Z3817" i="3" s="1"/>
  <c r="Z3818" i="3" a="1"/>
  <c r="Z3818" i="3" s="1"/>
  <c r="Z3819" i="3" a="1"/>
  <c r="Z3819" i="3" s="1"/>
  <c r="Z3820" i="3" a="1"/>
  <c r="Z3820" i="3" s="1"/>
  <c r="Z3821" i="3" a="1"/>
  <c r="Z3821" i="3" s="1"/>
  <c r="Z3822" i="3" a="1"/>
  <c r="Z3822" i="3" s="1"/>
  <c r="Z3823" i="3" a="1"/>
  <c r="Z3823" i="3" s="1"/>
  <c r="Z3824" i="3" a="1"/>
  <c r="Z3824" i="3" s="1"/>
  <c r="Z3825" i="3" a="1"/>
  <c r="Z3825" i="3" s="1"/>
  <c r="Z3826" i="3" a="1"/>
  <c r="Z3826" i="3"/>
  <c r="Z3827" i="3" a="1"/>
  <c r="Z3827" i="3" s="1"/>
  <c r="Z3828" i="3" a="1"/>
  <c r="Z3828" i="3" s="1"/>
  <c r="Z3829" i="3" a="1"/>
  <c r="Z3829" i="3" s="1"/>
  <c r="Z3830" i="3" a="1"/>
  <c r="Z3830" i="3" s="1"/>
  <c r="Z3831" i="3" a="1"/>
  <c r="Z3831" i="3" s="1"/>
  <c r="Z3832" i="3" a="1"/>
  <c r="Z3832" i="3" s="1"/>
  <c r="Z3833" i="3" a="1"/>
  <c r="Z3833" i="3" s="1"/>
  <c r="Z3834" i="3" a="1"/>
  <c r="Z3834" i="3" s="1"/>
  <c r="Z3835" i="3" a="1"/>
  <c r="Z3835" i="3" s="1"/>
  <c r="Z3836" i="3" a="1"/>
  <c r="Z3836" i="3" s="1"/>
  <c r="Z3837" i="3" a="1"/>
  <c r="Z3837" i="3" s="1"/>
  <c r="Z3838" i="3" a="1"/>
  <c r="Z3838" i="3" s="1"/>
  <c r="Z3839" i="3" a="1"/>
  <c r="Z3839" i="3" s="1"/>
  <c r="Z3840" i="3" a="1"/>
  <c r="Z3840" i="3" s="1"/>
  <c r="Z3841" i="3" a="1"/>
  <c r="Z3841" i="3" s="1"/>
  <c r="Z3842" i="3" a="1"/>
  <c r="Z3842" i="3" s="1"/>
  <c r="Z3843" i="3" a="1"/>
  <c r="Z3843" i="3" s="1"/>
  <c r="Z3844" i="3" a="1"/>
  <c r="Z3844" i="3" s="1"/>
  <c r="Z3845" i="3" a="1"/>
  <c r="Z3845" i="3" s="1"/>
  <c r="Z3846" i="3" a="1"/>
  <c r="Z3846" i="3" s="1"/>
  <c r="Z3847" i="3" a="1"/>
  <c r="Z3847" i="3" s="1"/>
  <c r="Z3848" i="3" a="1"/>
  <c r="Z3848" i="3" s="1"/>
  <c r="Z3849" i="3" a="1"/>
  <c r="Z3849" i="3"/>
  <c r="Z3850" i="3" a="1"/>
  <c r="Z3850" i="3" s="1"/>
  <c r="Z3851" i="3" a="1"/>
  <c r="Z3851" i="3" s="1"/>
  <c r="Z3852" i="3" a="1"/>
  <c r="Z3852" i="3" s="1"/>
  <c r="Z3853" i="3" a="1"/>
  <c r="Z3853" i="3" s="1"/>
  <c r="Z3854" i="3" a="1"/>
  <c r="Z3854" i="3" s="1"/>
  <c r="Z3855" i="3" a="1"/>
  <c r="Z3855" i="3" s="1"/>
  <c r="Z3856" i="3" a="1"/>
  <c r="Z3856" i="3" s="1"/>
  <c r="Z3857" i="3" a="1"/>
  <c r="Z3857" i="3" s="1"/>
  <c r="Z3858" i="3" a="1"/>
  <c r="Z3858" i="3" s="1"/>
  <c r="Z3859" i="3" a="1"/>
  <c r="Z3859" i="3" s="1"/>
  <c r="Z3860" i="3" a="1"/>
  <c r="Z3860" i="3" s="1"/>
  <c r="Z3861" i="3" a="1"/>
  <c r="Z3861" i="3" s="1"/>
  <c r="Z3862" i="3" a="1"/>
  <c r="Z3862" i="3" s="1"/>
  <c r="Z3863" i="3" a="1"/>
  <c r="Z3863" i="3" s="1"/>
  <c r="Z3864" i="3" a="1"/>
  <c r="Z3864" i="3" s="1"/>
  <c r="Z3865" i="3" a="1"/>
  <c r="Z3865" i="3" s="1"/>
  <c r="Z3866" i="3" a="1"/>
  <c r="Z3866" i="3" s="1"/>
  <c r="Z3867" i="3" a="1"/>
  <c r="Z3867" i="3" s="1"/>
  <c r="Z3868" i="3" a="1"/>
  <c r="Z3868" i="3" s="1"/>
  <c r="Z3869" i="3" a="1"/>
  <c r="Z3869" i="3" s="1"/>
  <c r="Z3870" i="3" a="1"/>
  <c r="Z3870" i="3" s="1"/>
  <c r="Z3871" i="3" a="1"/>
  <c r="Z3871" i="3" s="1"/>
  <c r="Z3872" i="3" a="1"/>
  <c r="Z3872" i="3" s="1"/>
  <c r="Z3873" i="3" a="1"/>
  <c r="Z3873" i="3" s="1"/>
  <c r="Z3874" i="3" a="1"/>
  <c r="Z3874" i="3" s="1"/>
  <c r="Z3875" i="3" a="1"/>
  <c r="Z3875" i="3" s="1"/>
  <c r="Z3876" i="3" a="1"/>
  <c r="Z3876" i="3" s="1"/>
  <c r="Z3877" i="3" a="1"/>
  <c r="Z3877" i="3" s="1"/>
  <c r="Z3878" i="3" a="1"/>
  <c r="Z3878" i="3"/>
  <c r="Z3879" i="3" a="1"/>
  <c r="Z3879" i="3" s="1"/>
  <c r="Z3880" i="3" a="1"/>
  <c r="Z3880" i="3" s="1"/>
  <c r="Z3881" i="3" a="1"/>
  <c r="Z3881" i="3" s="1"/>
  <c r="Z3882" i="3" a="1"/>
  <c r="Z3882" i="3" s="1"/>
  <c r="Z3883" i="3" a="1"/>
  <c r="Z3883" i="3" s="1"/>
  <c r="Z3884" i="3" a="1"/>
  <c r="Z3884" i="3" s="1"/>
  <c r="Z3885" i="3" a="1"/>
  <c r="Z3885" i="3" s="1"/>
  <c r="Z3886" i="3" a="1"/>
  <c r="Z3886" i="3" s="1"/>
  <c r="Z3887" i="3" a="1"/>
  <c r="Z3887" i="3" s="1"/>
  <c r="Z3888" i="3" a="1"/>
  <c r="Z3888" i="3" s="1"/>
  <c r="Z3889" i="3" a="1"/>
  <c r="Z3889" i="3" s="1"/>
  <c r="Z3890" i="3" a="1"/>
  <c r="Z3890" i="3" s="1"/>
  <c r="Z3891" i="3" a="1"/>
  <c r="Z3891" i="3" s="1"/>
  <c r="Z3892" i="3" a="1"/>
  <c r="Z3892" i="3" s="1"/>
  <c r="Z3893" i="3" a="1"/>
  <c r="Z3893" i="3" s="1"/>
  <c r="Z3894" i="3" a="1"/>
  <c r="Z3894" i="3" s="1"/>
  <c r="Z3895" i="3" a="1"/>
  <c r="Z3895" i="3" s="1"/>
  <c r="Z3896" i="3" a="1"/>
  <c r="Z3896" i="3" s="1"/>
  <c r="Z3897" i="3" a="1"/>
  <c r="Z3897" i="3" s="1"/>
  <c r="Z3898" i="3" a="1"/>
  <c r="Z3898" i="3" s="1"/>
  <c r="Z3899" i="3" a="1"/>
  <c r="Z3899" i="3" s="1"/>
  <c r="Z3900" i="3" a="1"/>
  <c r="Z3900" i="3" s="1"/>
  <c r="Z3901" i="3" a="1"/>
  <c r="Z3901" i="3" s="1"/>
  <c r="Z3902" i="3" a="1"/>
  <c r="Z3902" i="3"/>
  <c r="Z3903" i="3" a="1"/>
  <c r="Z3903" i="3" s="1"/>
  <c r="Z3904" i="3" a="1"/>
  <c r="Z3904" i="3" s="1"/>
  <c r="Z3905" i="3" a="1"/>
  <c r="Z3905" i="3" s="1"/>
  <c r="Z3906" i="3" a="1"/>
  <c r="Z3906" i="3" s="1"/>
  <c r="Z3907" i="3" a="1"/>
  <c r="Z3907" i="3" s="1"/>
  <c r="Z3908" i="3" a="1"/>
  <c r="Z3908" i="3" s="1"/>
  <c r="Z3909" i="3" a="1"/>
  <c r="Z3909" i="3" s="1"/>
  <c r="Z3910" i="3" a="1"/>
  <c r="Z3910" i="3" s="1"/>
  <c r="Z3911" i="3" a="1"/>
  <c r="Z3911" i="3" s="1"/>
  <c r="Z3912" i="3" a="1"/>
  <c r="Z3912" i="3" s="1"/>
  <c r="Z3913" i="3" a="1"/>
  <c r="Z3913" i="3" s="1"/>
  <c r="Z3914" i="3" a="1"/>
  <c r="Z3914" i="3" s="1"/>
  <c r="Z3915" i="3" a="1"/>
  <c r="Z3915" i="3" s="1"/>
  <c r="Z3916" i="3" a="1"/>
  <c r="Z3916" i="3" s="1"/>
  <c r="Z3917" i="3" a="1"/>
  <c r="Z3917" i="3" s="1"/>
  <c r="Z3918" i="3" a="1"/>
  <c r="Z3918" i="3" s="1"/>
  <c r="Z3919" i="3" a="1"/>
  <c r="Z3919" i="3" s="1"/>
  <c r="Z3920" i="3" a="1"/>
  <c r="Z3920" i="3" s="1"/>
  <c r="Z3921" i="3" a="1"/>
  <c r="Z3921" i="3" s="1"/>
  <c r="Z3922" i="3" a="1"/>
  <c r="Z3922" i="3" s="1"/>
  <c r="Z3923" i="3" a="1"/>
  <c r="Z3923" i="3" s="1"/>
  <c r="Z3924" i="3" a="1"/>
  <c r="Z3924" i="3" s="1"/>
  <c r="Z3925" i="3" a="1"/>
  <c r="Z3925" i="3" s="1"/>
  <c r="Z3926" i="3" a="1"/>
  <c r="Z3926" i="3" s="1"/>
  <c r="Z3927" i="3" a="1"/>
  <c r="Z3927" i="3" s="1"/>
  <c r="Z3928" i="3" a="1"/>
  <c r="Z3928" i="3" s="1"/>
  <c r="Z3929" i="3" a="1"/>
  <c r="Z3929" i="3" s="1"/>
  <c r="Z3930" i="3" a="1"/>
  <c r="Z3930" i="3" s="1"/>
  <c r="Z3931" i="3" a="1"/>
  <c r="Z3931" i="3" s="1"/>
  <c r="Z3932" i="3" a="1"/>
  <c r="Z3932" i="3" s="1"/>
  <c r="Z3933" i="3" a="1"/>
  <c r="Z3933" i="3" s="1"/>
  <c r="Z3934" i="3" a="1"/>
  <c r="Z3934" i="3" s="1"/>
  <c r="Z3935" i="3" a="1"/>
  <c r="Z3935" i="3" s="1"/>
  <c r="Z3936" i="3" a="1"/>
  <c r="Z3936" i="3" s="1"/>
  <c r="Z3937" i="3" a="1"/>
  <c r="Z3937" i="3" s="1"/>
  <c r="Z3938" i="3" a="1"/>
  <c r="Z3938" i="3" s="1"/>
  <c r="Z3939" i="3" a="1"/>
  <c r="Z3939" i="3" s="1"/>
  <c r="Z3940" i="3" a="1"/>
  <c r="Z3940" i="3" s="1"/>
  <c r="Z3941" i="3" a="1"/>
  <c r="Z3941" i="3" s="1"/>
  <c r="Z3942" i="3" a="1"/>
  <c r="Z3942" i="3" s="1"/>
  <c r="Z3943" i="3" a="1"/>
  <c r="Z3943" i="3" s="1"/>
  <c r="Z3944" i="3" a="1"/>
  <c r="Z3944" i="3" s="1"/>
  <c r="Z3945" i="3" a="1"/>
  <c r="Z3945" i="3" s="1"/>
  <c r="Z3946" i="3" a="1"/>
  <c r="Z3946" i="3" s="1"/>
  <c r="Z3947" i="3" a="1"/>
  <c r="Z3947" i="3" s="1"/>
  <c r="Z3948" i="3" a="1"/>
  <c r="Z3948" i="3" s="1"/>
  <c r="Z3949" i="3" a="1"/>
  <c r="Z3949" i="3" s="1"/>
  <c r="Z3950" i="3" a="1"/>
  <c r="Z3950" i="3" s="1"/>
  <c r="Z3951" i="3" a="1"/>
  <c r="Z3951" i="3" s="1"/>
  <c r="Z3952" i="3" a="1"/>
  <c r="Z3952" i="3" s="1"/>
  <c r="Z3953" i="3" a="1"/>
  <c r="Z3953" i="3" s="1"/>
  <c r="Z3954" i="3" a="1"/>
  <c r="Z3954" i="3" s="1"/>
  <c r="Z3955" i="3" a="1"/>
  <c r="Z3955" i="3" s="1"/>
  <c r="Z3956" i="3" a="1"/>
  <c r="Z3956" i="3" s="1"/>
  <c r="Z3957" i="3" a="1"/>
  <c r="Z3957" i="3" s="1"/>
  <c r="Z3958" i="3" a="1"/>
  <c r="Z3958" i="3" s="1"/>
  <c r="Z3959" i="3" a="1"/>
  <c r="Z3959" i="3" s="1"/>
  <c r="Z3960" i="3" a="1"/>
  <c r="Z3960" i="3" s="1"/>
  <c r="Z3961" i="3" a="1"/>
  <c r="Z3961" i="3" s="1"/>
  <c r="Z3962" i="3" a="1"/>
  <c r="Z3962" i="3" s="1"/>
  <c r="Z3963" i="3" a="1"/>
  <c r="Z3963" i="3" s="1"/>
  <c r="Z3964" i="3" a="1"/>
  <c r="Z3964" i="3" s="1"/>
  <c r="Z3965" i="3" a="1"/>
  <c r="Z3965" i="3" s="1"/>
  <c r="Z3966" i="3" a="1"/>
  <c r="Z3966" i="3" s="1"/>
  <c r="Z3967" i="3" a="1"/>
  <c r="Z3967" i="3" s="1"/>
  <c r="Z3968" i="3" a="1"/>
  <c r="Z3968" i="3" s="1"/>
  <c r="Z3969" i="3" a="1"/>
  <c r="Z3969" i="3" s="1"/>
  <c r="Z3970" i="3" a="1"/>
  <c r="Z3970" i="3" s="1"/>
  <c r="Z3971" i="3" a="1"/>
  <c r="Z3971" i="3" s="1"/>
  <c r="Z3972" i="3" a="1"/>
  <c r="Z3972" i="3" s="1"/>
  <c r="Z3973" i="3" a="1"/>
  <c r="Z3973" i="3" s="1"/>
  <c r="Z3974" i="3" a="1"/>
  <c r="Z3974" i="3" s="1"/>
  <c r="Z3975" i="3" a="1"/>
  <c r="Z3975" i="3" s="1"/>
  <c r="Z3976" i="3" a="1"/>
  <c r="Z3976" i="3" s="1"/>
  <c r="Z3977" i="3" a="1"/>
  <c r="Z3977" i="3" s="1"/>
  <c r="Z3978" i="3" a="1"/>
  <c r="Z3978" i="3" s="1"/>
  <c r="Z3979" i="3" a="1"/>
  <c r="Z3979" i="3" s="1"/>
  <c r="Z3980" i="3" a="1"/>
  <c r="Z3980" i="3" s="1"/>
  <c r="Z3981" i="3" a="1"/>
  <c r="Z3981" i="3" s="1"/>
  <c r="Z3982" i="3" a="1"/>
  <c r="Z3982" i="3" s="1"/>
  <c r="Z3983" i="3" a="1"/>
  <c r="Z3983" i="3" s="1"/>
  <c r="Z3984" i="3" a="1"/>
  <c r="Z3984" i="3" s="1"/>
  <c r="Z3985" i="3" a="1"/>
  <c r="Z3985" i="3" s="1"/>
  <c r="Z3986" i="3" a="1"/>
  <c r="Z3986" i="3" s="1"/>
  <c r="Z3987" i="3" a="1"/>
  <c r="Z3987" i="3" s="1"/>
  <c r="Z3988" i="3" a="1"/>
  <c r="Z3988" i="3" s="1"/>
  <c r="Z3989" i="3" a="1"/>
  <c r="Z3989" i="3" s="1"/>
  <c r="Z3990" i="3" a="1"/>
  <c r="Z3990" i="3" s="1"/>
  <c r="Z3991" i="3" a="1"/>
  <c r="Z3991" i="3" s="1"/>
  <c r="Z3992" i="3" a="1"/>
  <c r="Z3992" i="3" s="1"/>
  <c r="Z3993" i="3" a="1"/>
  <c r="Z3993" i="3"/>
  <c r="Z3994" i="3" a="1"/>
  <c r="Z3994" i="3" s="1"/>
  <c r="Z3995" i="3" a="1"/>
  <c r="Z3995" i="3" s="1"/>
  <c r="Z3996" i="3" a="1"/>
  <c r="Z3996" i="3" s="1"/>
  <c r="Z3997" i="3" a="1"/>
  <c r="Z3997" i="3" s="1"/>
  <c r="Z3998" i="3" a="1"/>
  <c r="Z3998" i="3" s="1"/>
  <c r="Z3999" i="3" a="1"/>
  <c r="Z3999" i="3" s="1"/>
  <c r="Z4000" i="3" a="1"/>
  <c r="Z4000" i="3" s="1"/>
  <c r="Z4001" i="3" a="1"/>
  <c r="Z4001" i="3" s="1"/>
  <c r="Z4002" i="3" a="1"/>
  <c r="Z4002" i="3" s="1"/>
  <c r="Z4003" i="3" a="1"/>
  <c r="Z4003" i="3" s="1"/>
  <c r="Z4004" i="3" a="1"/>
  <c r="Z4004" i="3" s="1"/>
  <c r="Z4005" i="3" a="1"/>
  <c r="Z4005" i="3" s="1"/>
  <c r="Z4006" i="3" a="1"/>
  <c r="Z4006" i="3" s="1"/>
  <c r="Z4007" i="3" a="1"/>
  <c r="Z4007" i="3" s="1"/>
  <c r="Z4008" i="3" a="1"/>
  <c r="Z4008" i="3" s="1"/>
  <c r="Z4009" i="3" a="1"/>
  <c r="Z4009" i="3" s="1"/>
  <c r="Z4010" i="3" a="1"/>
  <c r="Z4010" i="3" s="1"/>
  <c r="Z4011" i="3" a="1"/>
  <c r="Z4011" i="3" s="1"/>
  <c r="Z4012" i="3" a="1"/>
  <c r="Z4012" i="3" s="1"/>
  <c r="Z4013" i="3" a="1"/>
  <c r="Z4013" i="3" s="1"/>
  <c r="Z4014" i="3" a="1"/>
  <c r="Z4014" i="3" s="1"/>
  <c r="Z4015" i="3" a="1"/>
  <c r="Z4015" i="3" s="1"/>
  <c r="Z4016" i="3" a="1"/>
  <c r="Z4016" i="3" s="1"/>
  <c r="Z4017" i="3" a="1"/>
  <c r="Z4017" i="3" s="1"/>
  <c r="Z4018" i="3" a="1"/>
  <c r="Z4018" i="3" s="1"/>
  <c r="Z4019" i="3" a="1"/>
  <c r="Z4019" i="3" s="1"/>
  <c r="Z4020" i="3" a="1"/>
  <c r="Z4020" i="3" s="1"/>
  <c r="Z4021" i="3" a="1"/>
  <c r="Z4021" i="3" s="1"/>
  <c r="Z4022" i="3" a="1"/>
  <c r="Z4022" i="3" s="1"/>
  <c r="Z4023" i="3" a="1"/>
  <c r="Z4023" i="3" s="1"/>
  <c r="Z4024" i="3" a="1"/>
  <c r="Z4024" i="3" s="1"/>
  <c r="Z4025" i="3" a="1"/>
  <c r="Z4025" i="3" s="1"/>
  <c r="Z632" i="3" a="1"/>
  <c r="Z632" i="3" s="1"/>
  <c r="P226" i="3"/>
  <c r="J226" i="3"/>
  <c r="Z221" i="3"/>
  <c r="Z222" i="3"/>
  <c r="J223" i="3"/>
  <c r="AM223" i="3"/>
  <c r="BB223" i="3" s="1"/>
  <c r="Z223" i="3"/>
  <c r="Y223" i="3"/>
  <c r="W223" i="3"/>
  <c r="P223" i="3"/>
  <c r="AM222" i="3"/>
  <c r="AW222" i="3" s="1"/>
  <c r="Y222" i="3"/>
  <c r="W222" i="3"/>
  <c r="AM221" i="3"/>
  <c r="BB221" i="3" s="1"/>
  <c r="Y221" i="3"/>
  <c r="W221" i="3"/>
  <c r="AM220" i="3"/>
  <c r="BB220" i="3" s="1"/>
  <c r="Z220" i="3"/>
  <c r="Y220" i="3"/>
  <c r="W220" i="3"/>
  <c r="BB222" i="3" l="1"/>
  <c r="AW220" i="3"/>
  <c r="AW221" i="3"/>
  <c r="AW223" i="3"/>
  <c r="Z218" i="3" l="1"/>
  <c r="AM219" i="3"/>
  <c r="BB219" i="3" s="1"/>
  <c r="Z219" i="3"/>
  <c r="Y219" i="3"/>
  <c r="W219" i="3"/>
  <c r="AM218" i="3"/>
  <c r="BB218" i="3" s="1"/>
  <c r="Y218" i="3"/>
  <c r="W218" i="3"/>
  <c r="AM217" i="3"/>
  <c r="AW217" i="3" s="1"/>
  <c r="Z217" i="3"/>
  <c r="Y217" i="3"/>
  <c r="W217" i="3"/>
  <c r="AM216" i="3"/>
  <c r="AW216" i="3" s="1"/>
  <c r="Z216" i="3"/>
  <c r="Y216" i="3"/>
  <c r="W216" i="3"/>
  <c r="P370" i="3"/>
  <c r="J370" i="3"/>
  <c r="BB217" i="3" l="1"/>
  <c r="BB216" i="3"/>
  <c r="AW218" i="3"/>
  <c r="AW219" i="3"/>
  <c r="Y233" i="3"/>
  <c r="Y232"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24" i="3"/>
  <c r="Y225" i="3"/>
  <c r="Y226" i="3"/>
  <c r="Y227" i="3"/>
  <c r="Y228" i="3"/>
  <c r="Y229" i="3"/>
  <c r="Y230" i="3"/>
  <c r="Y45" i="3"/>
  <c r="Y46" i="3"/>
  <c r="Y47" i="3"/>
  <c r="Y48" i="3"/>
  <c r="Y49" i="3"/>
  <c r="Y50" i="3"/>
  <c r="Y51" i="3"/>
  <c r="Y52" i="3"/>
  <c r="Y53" i="3"/>
  <c r="Y54" i="3"/>
  <c r="Y55" i="3"/>
  <c r="Y56" i="3"/>
  <c r="Y57" i="3"/>
  <c r="Y58" i="3"/>
  <c r="Y44" i="3"/>
  <c r="Y43" i="3"/>
  <c r="Y42" i="3"/>
  <c r="Y41" i="3"/>
  <c r="Y40" i="3"/>
  <c r="Y39" i="3"/>
  <c r="Y38" i="3"/>
  <c r="Y37" i="3"/>
  <c r="Y36" i="3"/>
  <c r="Y11" i="3"/>
  <c r="Y10" i="3"/>
  <c r="Y9" i="3"/>
  <c r="Y8" i="3"/>
  <c r="Y7" i="3"/>
  <c r="Y6" i="3"/>
  <c r="Y5" i="3"/>
  <c r="Y4" i="3"/>
  <c r="Y26" i="3"/>
  <c r="Y25" i="3"/>
  <c r="Y24" i="3"/>
  <c r="Y23" i="3"/>
  <c r="Y22" i="3"/>
  <c r="Y21" i="3"/>
  <c r="Y20" i="3"/>
  <c r="Y19" i="3"/>
  <c r="Y18" i="3"/>
  <c r="Y17" i="3"/>
  <c r="Y16" i="3"/>
  <c r="Y15" i="3"/>
  <c r="Y14" i="3"/>
  <c r="Y13" i="3"/>
  <c r="Y12" i="3"/>
  <c r="Y29" i="3"/>
  <c r="Y30" i="3"/>
  <c r="Y31" i="3"/>
  <c r="Y32" i="3"/>
  <c r="Y33" i="3"/>
  <c r="Y34" i="3"/>
  <c r="Y35" i="3"/>
  <c r="Y28" i="3"/>
  <c r="Y27" i="3"/>
  <c r="Y285" i="3"/>
  <c r="Z29" i="3"/>
  <c r="P468" i="3"/>
  <c r="J468" i="3"/>
  <c r="BB4312" i="3"/>
  <c r="Z4312" i="3"/>
  <c r="Y4312" i="3"/>
  <c r="W4312" i="3"/>
  <c r="BB4311" i="3"/>
  <c r="Z4311" i="3"/>
  <c r="Y4311" i="3"/>
  <c r="W4311" i="3"/>
  <c r="BB4310" i="3"/>
  <c r="Z4310" i="3"/>
  <c r="Y4310" i="3"/>
  <c r="W4310" i="3"/>
  <c r="BB4309" i="3"/>
  <c r="Z4309" i="3"/>
  <c r="Y4309" i="3"/>
  <c r="W4309" i="3"/>
  <c r="BB4308" i="3"/>
  <c r="Z4308" i="3"/>
  <c r="Y4308" i="3"/>
  <c r="W4308" i="3"/>
  <c r="BB4307" i="3"/>
  <c r="Z4307" i="3"/>
  <c r="Y4307" i="3"/>
  <c r="W4307" i="3"/>
  <c r="BB4306" i="3"/>
  <c r="Z4306" i="3"/>
  <c r="Y4306" i="3"/>
  <c r="W4306" i="3"/>
  <c r="BB4305" i="3"/>
  <c r="Z4305" i="3"/>
  <c r="Y4305" i="3"/>
  <c r="W4305" i="3"/>
  <c r="BB4304" i="3"/>
  <c r="Z4304" i="3"/>
  <c r="Y4304" i="3"/>
  <c r="W4304" i="3"/>
  <c r="BB4303" i="3"/>
  <c r="Z4303" i="3"/>
  <c r="Y4303" i="3"/>
  <c r="W4303" i="3"/>
  <c r="BB4302" i="3"/>
  <c r="Z4302" i="3"/>
  <c r="Y4302" i="3"/>
  <c r="W4302" i="3"/>
  <c r="BB4301" i="3"/>
  <c r="Z4301" i="3"/>
  <c r="Y4301" i="3"/>
  <c r="W4301" i="3"/>
  <c r="BB4300" i="3"/>
  <c r="Z4300" i="3"/>
  <c r="Y4300" i="3"/>
  <c r="W4300" i="3"/>
  <c r="BB4299" i="3"/>
  <c r="Z4299" i="3"/>
  <c r="Y4299" i="3"/>
  <c r="W4299" i="3"/>
  <c r="BB4298" i="3"/>
  <c r="Z4298" i="3"/>
  <c r="Y4298" i="3"/>
  <c r="W4298" i="3"/>
  <c r="BB4297" i="3"/>
  <c r="Z4297" i="3"/>
  <c r="Y4297" i="3"/>
  <c r="W4297" i="3"/>
  <c r="BB4296" i="3"/>
  <c r="Z4296" i="3"/>
  <c r="Y4296" i="3"/>
  <c r="W4296" i="3"/>
  <c r="BB4295" i="3"/>
  <c r="Z4295" i="3"/>
  <c r="Y4295" i="3"/>
  <c r="W4295" i="3"/>
  <c r="BB4294" i="3"/>
  <c r="Z4294" i="3"/>
  <c r="Y4294" i="3"/>
  <c r="W4294" i="3"/>
  <c r="BB4293" i="3"/>
  <c r="Z4293" i="3"/>
  <c r="Y4293" i="3"/>
  <c r="W4293" i="3"/>
  <c r="BB4292" i="3"/>
  <c r="Z4292" i="3"/>
  <c r="Y4292" i="3"/>
  <c r="W4292" i="3"/>
  <c r="BB4291" i="3"/>
  <c r="Z4291" i="3"/>
  <c r="Y4291" i="3"/>
  <c r="W4291" i="3"/>
  <c r="BB4290" i="3"/>
  <c r="Z4290" i="3"/>
  <c r="Y4290" i="3"/>
  <c r="W4290" i="3"/>
  <c r="BB4289" i="3"/>
  <c r="Z4289" i="3"/>
  <c r="Y4289" i="3"/>
  <c r="W4289" i="3"/>
  <c r="BB4288" i="3"/>
  <c r="Z4288" i="3"/>
  <c r="Y4288" i="3"/>
  <c r="W4288" i="3"/>
  <c r="BB4287" i="3"/>
  <c r="Z4287" i="3"/>
  <c r="Y4287" i="3"/>
  <c r="W4287" i="3"/>
  <c r="BB4286" i="3"/>
  <c r="Z4286" i="3"/>
  <c r="Y4286" i="3"/>
  <c r="W4286" i="3"/>
  <c r="BB4285" i="3"/>
  <c r="Z4285" i="3"/>
  <c r="Y4285" i="3"/>
  <c r="W4285" i="3"/>
  <c r="BB4284" i="3"/>
  <c r="Z4284" i="3"/>
  <c r="Y4284" i="3"/>
  <c r="W4284" i="3"/>
  <c r="BB4283" i="3"/>
  <c r="Z4283" i="3"/>
  <c r="Y4283" i="3"/>
  <c r="W4283" i="3"/>
  <c r="BB4282" i="3"/>
  <c r="Z4282" i="3"/>
  <c r="Y4282" i="3"/>
  <c r="W4282" i="3"/>
  <c r="BB4266" i="3"/>
  <c r="Z4266" i="3"/>
  <c r="Y4266" i="3"/>
  <c r="W4266" i="3"/>
  <c r="BB4265" i="3"/>
  <c r="Z4265" i="3"/>
  <c r="Y4265" i="3"/>
  <c r="W4265" i="3"/>
  <c r="BB4264" i="3"/>
  <c r="Z4264" i="3"/>
  <c r="Y4264" i="3"/>
  <c r="W4264" i="3"/>
  <c r="BB4263" i="3"/>
  <c r="Z4263" i="3"/>
  <c r="Y4263" i="3"/>
  <c r="W4263" i="3"/>
  <c r="BB4262" i="3"/>
  <c r="Z4262" i="3"/>
  <c r="Y4262" i="3"/>
  <c r="W4262" i="3"/>
  <c r="BB4261" i="3"/>
  <c r="Z4261" i="3"/>
  <c r="Y4261" i="3"/>
  <c r="W4261" i="3"/>
  <c r="BB4260" i="3"/>
  <c r="Z4260" i="3"/>
  <c r="Y4260" i="3"/>
  <c r="W4260" i="3"/>
  <c r="BB4259" i="3"/>
  <c r="Z4259" i="3"/>
  <c r="Y4259" i="3"/>
  <c r="W4259" i="3"/>
  <c r="BB4258" i="3"/>
  <c r="Z4258" i="3"/>
  <c r="Y4258" i="3"/>
  <c r="W4258" i="3"/>
  <c r="BB4257" i="3"/>
  <c r="Z4257" i="3"/>
  <c r="Y4257" i="3"/>
  <c r="W4257" i="3"/>
  <c r="BB4256" i="3"/>
  <c r="Z4256" i="3"/>
  <c r="Y4256" i="3"/>
  <c r="W4256" i="3"/>
  <c r="BB4255" i="3"/>
  <c r="Z4255" i="3"/>
  <c r="Y4255" i="3"/>
  <c r="W4255" i="3"/>
  <c r="BB4254" i="3"/>
  <c r="Z4254" i="3"/>
  <c r="Y4254" i="3"/>
  <c r="W4254" i="3"/>
  <c r="BB4253" i="3"/>
  <c r="Z4253" i="3"/>
  <c r="Y4253" i="3"/>
  <c r="W4253" i="3"/>
  <c r="BB4252" i="3"/>
  <c r="Z4252" i="3"/>
  <c r="Y4252" i="3"/>
  <c r="W4252" i="3"/>
  <c r="BB4281" i="3"/>
  <c r="Z4281" i="3"/>
  <c r="Y4281" i="3"/>
  <c r="W4281" i="3"/>
  <c r="BB4280" i="3"/>
  <c r="Z4280" i="3"/>
  <c r="Y4280" i="3"/>
  <c r="W4280" i="3"/>
  <c r="BB4279" i="3"/>
  <c r="Z4279" i="3"/>
  <c r="Y4279" i="3"/>
  <c r="W4279" i="3"/>
  <c r="BB4278" i="3"/>
  <c r="Z4278" i="3"/>
  <c r="Y4278" i="3"/>
  <c r="W4278" i="3"/>
  <c r="BB4277" i="3"/>
  <c r="Z4277" i="3"/>
  <c r="Y4277" i="3"/>
  <c r="W4277" i="3"/>
  <c r="BB4276" i="3"/>
  <c r="Z4276" i="3"/>
  <c r="Y4276" i="3"/>
  <c r="W4276" i="3"/>
  <c r="BB4275" i="3"/>
  <c r="Z4275" i="3"/>
  <c r="Y4275" i="3"/>
  <c r="W4275" i="3"/>
  <c r="BB4274" i="3"/>
  <c r="Z4274" i="3"/>
  <c r="Y4274" i="3"/>
  <c r="W4274" i="3"/>
  <c r="BB4273" i="3"/>
  <c r="Z4273" i="3"/>
  <c r="Y4273" i="3"/>
  <c r="W4273" i="3"/>
  <c r="BB4272" i="3"/>
  <c r="Z4272" i="3"/>
  <c r="Y4272" i="3"/>
  <c r="W4272" i="3"/>
  <c r="BB4271" i="3"/>
  <c r="Z4271" i="3"/>
  <c r="Y4271" i="3"/>
  <c r="W4271" i="3"/>
  <c r="BB4270" i="3"/>
  <c r="Z4270" i="3"/>
  <c r="Y4270" i="3"/>
  <c r="W4270" i="3"/>
  <c r="BB4269" i="3"/>
  <c r="Z4269" i="3"/>
  <c r="Y4269" i="3"/>
  <c r="W4269" i="3"/>
  <c r="BB4268" i="3"/>
  <c r="Z4268" i="3"/>
  <c r="Y4268" i="3"/>
  <c r="W4268" i="3"/>
  <c r="BB4267" i="3"/>
  <c r="Z4267" i="3"/>
  <c r="Y4267" i="3"/>
  <c r="W4267" i="3"/>
  <c r="BB4251" i="3"/>
  <c r="Z4251" i="3"/>
  <c r="Y4251" i="3"/>
  <c r="W4251" i="3"/>
  <c r="BB4250" i="3" l="1"/>
  <c r="Z4250" i="3"/>
  <c r="Y4250" i="3"/>
  <c r="W4250" i="3"/>
  <c r="BB4249" i="3"/>
  <c r="Z4249" i="3"/>
  <c r="Y4249" i="3"/>
  <c r="W4249" i="3"/>
  <c r="BB4248" i="3"/>
  <c r="Z4248" i="3"/>
  <c r="Y4248" i="3"/>
  <c r="W4248" i="3"/>
  <c r="BB4247" i="3"/>
  <c r="Z4247" i="3"/>
  <c r="Y4247" i="3"/>
  <c r="W4247" i="3"/>
  <c r="BB4246" i="3"/>
  <c r="Z4246" i="3"/>
  <c r="Y4246" i="3"/>
  <c r="W4246" i="3"/>
  <c r="BB4245" i="3"/>
  <c r="Z4245" i="3"/>
  <c r="Y4245" i="3"/>
  <c r="W4245" i="3"/>
  <c r="BB4244" i="3"/>
  <c r="Z4244" i="3"/>
  <c r="Y4244" i="3"/>
  <c r="W4244" i="3"/>
  <c r="BB4243" i="3"/>
  <c r="Z4243" i="3"/>
  <c r="Y4243" i="3"/>
  <c r="W4243" i="3"/>
  <c r="BB4242" i="3"/>
  <c r="Z4242" i="3"/>
  <c r="Y4242" i="3"/>
  <c r="W4242" i="3"/>
  <c r="BB4241" i="3"/>
  <c r="Z4241" i="3"/>
  <c r="Y4241" i="3"/>
  <c r="W4241" i="3"/>
  <c r="BB4240" i="3"/>
  <c r="Z4240" i="3"/>
  <c r="Y4240" i="3"/>
  <c r="W4240" i="3"/>
  <c r="BB4239" i="3"/>
  <c r="Z4239" i="3"/>
  <c r="Y4239" i="3"/>
  <c r="W4239" i="3"/>
  <c r="BB4238" i="3"/>
  <c r="Z4238" i="3"/>
  <c r="Y4238" i="3"/>
  <c r="W4238" i="3"/>
  <c r="BB4237" i="3"/>
  <c r="Z4237" i="3"/>
  <c r="Y4237" i="3"/>
  <c r="W4237" i="3"/>
  <c r="BB4236" i="3"/>
  <c r="Z4236" i="3"/>
  <c r="Y4236" i="3"/>
  <c r="W4236" i="3"/>
  <c r="BB4235" i="3"/>
  <c r="Z4235" i="3"/>
  <c r="Y4235" i="3"/>
  <c r="W4235" i="3"/>
  <c r="BB4234" i="3"/>
  <c r="Z4234" i="3"/>
  <c r="Y4234" i="3"/>
  <c r="W4234" i="3"/>
  <c r="BB4233" i="3"/>
  <c r="Z4233" i="3"/>
  <c r="Y4233" i="3"/>
  <c r="W4233" i="3"/>
  <c r="BB4232" i="3"/>
  <c r="Z4232" i="3"/>
  <c r="Y4232" i="3"/>
  <c r="W4232" i="3"/>
  <c r="BB4231" i="3"/>
  <c r="Z4231" i="3"/>
  <c r="Y4231" i="3"/>
  <c r="W4231" i="3"/>
  <c r="BB4230" i="3"/>
  <c r="Z4230" i="3"/>
  <c r="Y4230" i="3"/>
  <c r="W4230" i="3"/>
  <c r="BB4229" i="3"/>
  <c r="Z4229" i="3"/>
  <c r="Y4229" i="3"/>
  <c r="W4229" i="3"/>
  <c r="BB4228" i="3"/>
  <c r="Z4228" i="3"/>
  <c r="Y4228" i="3"/>
  <c r="W4228" i="3"/>
  <c r="BB4227" i="3"/>
  <c r="Z4227" i="3"/>
  <c r="Y4227" i="3"/>
  <c r="W4227" i="3"/>
  <c r="BB4226" i="3"/>
  <c r="Z4226" i="3"/>
  <c r="Y4226" i="3"/>
  <c r="W4226" i="3"/>
  <c r="BB4225" i="3"/>
  <c r="Z4225" i="3"/>
  <c r="Y4225" i="3"/>
  <c r="W4225" i="3"/>
  <c r="BB4224" i="3"/>
  <c r="Z4224" i="3"/>
  <c r="Y4224" i="3"/>
  <c r="W4224" i="3"/>
  <c r="BB4223" i="3"/>
  <c r="Z4223" i="3"/>
  <c r="Y4223" i="3"/>
  <c r="W4223" i="3"/>
  <c r="BB4222" i="3"/>
  <c r="Z4222" i="3"/>
  <c r="Y4222" i="3"/>
  <c r="W4222" i="3"/>
  <c r="BB4221" i="3"/>
  <c r="Z4221" i="3"/>
  <c r="Y4221" i="3"/>
  <c r="W4221" i="3"/>
  <c r="BB4220" i="3"/>
  <c r="Z4220" i="3"/>
  <c r="Y4220" i="3"/>
  <c r="W4220" i="3"/>
  <c r="BB4219" i="3"/>
  <c r="Z4219" i="3"/>
  <c r="Y4219" i="3"/>
  <c r="W4219" i="3"/>
  <c r="BB4218" i="3"/>
  <c r="Z4218" i="3"/>
  <c r="Y4218" i="3"/>
  <c r="W4218" i="3"/>
  <c r="BB4217" i="3"/>
  <c r="Z4217" i="3"/>
  <c r="Y4217" i="3"/>
  <c r="W4217" i="3"/>
  <c r="BB4216" i="3"/>
  <c r="Z4216" i="3"/>
  <c r="Y4216" i="3"/>
  <c r="W4216" i="3"/>
  <c r="BB4215" i="3"/>
  <c r="Z4215" i="3"/>
  <c r="Y4215" i="3"/>
  <c r="W4215" i="3"/>
  <c r="BB4214" i="3"/>
  <c r="Z4214" i="3"/>
  <c r="Y4214" i="3"/>
  <c r="W4214" i="3"/>
  <c r="BB4213" i="3"/>
  <c r="Z4213" i="3"/>
  <c r="Y4213" i="3"/>
  <c r="W4213" i="3"/>
  <c r="BB4212" i="3"/>
  <c r="Z4212" i="3"/>
  <c r="Y4212" i="3"/>
  <c r="W4212" i="3"/>
  <c r="BB4211" i="3"/>
  <c r="Z4211" i="3"/>
  <c r="Y4211" i="3"/>
  <c r="W4211" i="3"/>
  <c r="BB4210" i="3"/>
  <c r="Z4210" i="3"/>
  <c r="Y4210" i="3"/>
  <c r="W4210" i="3"/>
  <c r="BB4209" i="3"/>
  <c r="Z4209" i="3"/>
  <c r="Y4209" i="3"/>
  <c r="W4209" i="3"/>
  <c r="BB4208" i="3"/>
  <c r="Z4208" i="3"/>
  <c r="Y4208" i="3"/>
  <c r="W4208" i="3"/>
  <c r="BB4207" i="3"/>
  <c r="Z4207" i="3"/>
  <c r="Y4207" i="3"/>
  <c r="W4207" i="3"/>
  <c r="BB4206" i="3"/>
  <c r="Z4206" i="3"/>
  <c r="Y4206" i="3"/>
  <c r="W4206" i="3"/>
  <c r="BB4205" i="3"/>
  <c r="Z4205" i="3"/>
  <c r="Y4205" i="3"/>
  <c r="W4205" i="3"/>
  <c r="BB4204" i="3"/>
  <c r="Z4204" i="3"/>
  <c r="Y4204" i="3"/>
  <c r="W4204" i="3"/>
  <c r="BB4203" i="3"/>
  <c r="Z4203" i="3"/>
  <c r="Y4203" i="3"/>
  <c r="W4203" i="3"/>
  <c r="BB4202" i="3"/>
  <c r="Z4202" i="3"/>
  <c r="Y4202" i="3"/>
  <c r="W4202" i="3"/>
  <c r="BB4201" i="3"/>
  <c r="Z4201" i="3"/>
  <c r="Y4201" i="3"/>
  <c r="W4201" i="3"/>
  <c r="BB4200" i="3"/>
  <c r="Z4200" i="3"/>
  <c r="Y4200" i="3"/>
  <c r="W4200" i="3"/>
  <c r="BB4199" i="3"/>
  <c r="Z4199" i="3"/>
  <c r="Y4199" i="3"/>
  <c r="W4199" i="3"/>
  <c r="BB4198" i="3"/>
  <c r="Z4198" i="3"/>
  <c r="Y4198" i="3"/>
  <c r="W4198" i="3"/>
  <c r="BB4197" i="3"/>
  <c r="Z4197" i="3"/>
  <c r="Y4197" i="3"/>
  <c r="W4197" i="3"/>
  <c r="BB4196" i="3"/>
  <c r="Z4196" i="3"/>
  <c r="Y4196" i="3"/>
  <c r="W4196" i="3"/>
  <c r="BB4195" i="3"/>
  <c r="Z4195" i="3"/>
  <c r="Y4195" i="3"/>
  <c r="W4195" i="3"/>
  <c r="BB4194" i="3"/>
  <c r="Z4194" i="3"/>
  <c r="Y4194" i="3"/>
  <c r="W4194" i="3"/>
  <c r="BB4193" i="3"/>
  <c r="Z4193" i="3"/>
  <c r="Y4193" i="3"/>
  <c r="W4193" i="3"/>
  <c r="BB4192" i="3"/>
  <c r="Z4192" i="3"/>
  <c r="Y4192" i="3"/>
  <c r="W4192" i="3"/>
  <c r="BB4191" i="3"/>
  <c r="Z4191" i="3"/>
  <c r="Y4191" i="3"/>
  <c r="W4191" i="3"/>
  <c r="BB4190" i="3"/>
  <c r="Z4190" i="3"/>
  <c r="Y4190" i="3"/>
  <c r="W4190" i="3"/>
  <c r="BB4189" i="3"/>
  <c r="Z4189" i="3"/>
  <c r="Y4189" i="3"/>
  <c r="W4189" i="3"/>
  <c r="BB4188" i="3"/>
  <c r="Z4188" i="3"/>
  <c r="Y4188" i="3"/>
  <c r="W4188" i="3"/>
  <c r="BB4187" i="3"/>
  <c r="Z4187" i="3"/>
  <c r="Y4187" i="3"/>
  <c r="W4187" i="3"/>
  <c r="BB4186" i="3"/>
  <c r="Z4186" i="3"/>
  <c r="Y4186" i="3"/>
  <c r="W4186" i="3"/>
  <c r="BB4185" i="3"/>
  <c r="Z4185" i="3"/>
  <c r="Y4185" i="3"/>
  <c r="W4185" i="3"/>
  <c r="BB4184" i="3"/>
  <c r="Z4184" i="3"/>
  <c r="Y4184" i="3"/>
  <c r="W4184" i="3"/>
  <c r="BB4183" i="3"/>
  <c r="Z4183" i="3"/>
  <c r="Y4183" i="3"/>
  <c r="W4183" i="3"/>
  <c r="BB4182" i="3"/>
  <c r="Z4182" i="3"/>
  <c r="Y4182" i="3"/>
  <c r="W4182" i="3"/>
  <c r="BB4181" i="3"/>
  <c r="Z4181" i="3"/>
  <c r="Y4181" i="3"/>
  <c r="W4181" i="3"/>
  <c r="BB4180" i="3"/>
  <c r="Z4180" i="3"/>
  <c r="Y4180" i="3"/>
  <c r="W4180" i="3"/>
  <c r="BB4179" i="3"/>
  <c r="Z4179" i="3"/>
  <c r="Y4179" i="3"/>
  <c r="W4179" i="3"/>
  <c r="BB4178" i="3"/>
  <c r="Z4178" i="3"/>
  <c r="Y4178" i="3"/>
  <c r="W4178" i="3"/>
  <c r="BB4177" i="3"/>
  <c r="Z4177" i="3"/>
  <c r="Y4177" i="3"/>
  <c r="W4177" i="3"/>
  <c r="BB4176" i="3"/>
  <c r="Z4176" i="3"/>
  <c r="Y4176" i="3"/>
  <c r="W4176" i="3"/>
  <c r="BB4175" i="3"/>
  <c r="Z4175" i="3"/>
  <c r="Y4175" i="3"/>
  <c r="W4175" i="3"/>
  <c r="BB4174" i="3"/>
  <c r="Z4174" i="3"/>
  <c r="Y4174" i="3"/>
  <c r="W4174" i="3"/>
  <c r="BB4173" i="3"/>
  <c r="Z4173" i="3"/>
  <c r="Y4173" i="3"/>
  <c r="W4173" i="3"/>
  <c r="BB4172" i="3"/>
  <c r="Z4172" i="3"/>
  <c r="Y4172" i="3"/>
  <c r="W4172" i="3"/>
  <c r="BB4171" i="3"/>
  <c r="Z4171" i="3"/>
  <c r="Y4171" i="3"/>
  <c r="W4171" i="3"/>
  <c r="BB4170" i="3"/>
  <c r="Z4170" i="3"/>
  <c r="Y4170" i="3"/>
  <c r="W4170" i="3"/>
  <c r="BB4169" i="3"/>
  <c r="Z4169" i="3"/>
  <c r="Y4169" i="3"/>
  <c r="W4169" i="3"/>
  <c r="BB4168" i="3"/>
  <c r="Z4168" i="3"/>
  <c r="Y4168" i="3"/>
  <c r="W4168" i="3"/>
  <c r="BB4167" i="3"/>
  <c r="Z4167" i="3"/>
  <c r="Y4167" i="3"/>
  <c r="W4167" i="3"/>
  <c r="BB4166" i="3"/>
  <c r="Z4166" i="3"/>
  <c r="Y4166" i="3"/>
  <c r="W4166" i="3"/>
  <c r="BB4165" i="3"/>
  <c r="Z4165" i="3"/>
  <c r="Y4165" i="3"/>
  <c r="W4165" i="3"/>
  <c r="BB4164" i="3"/>
  <c r="Z4164" i="3"/>
  <c r="Y4164" i="3"/>
  <c r="W4164" i="3"/>
  <c r="BB4163" i="3"/>
  <c r="Z4163" i="3"/>
  <c r="Y4163" i="3"/>
  <c r="W4163" i="3"/>
  <c r="BB4162" i="3"/>
  <c r="Z4162" i="3"/>
  <c r="Y4162" i="3"/>
  <c r="W4162" i="3"/>
  <c r="BB4161" i="3"/>
  <c r="Z4161" i="3"/>
  <c r="Y4161" i="3"/>
  <c r="W4161" i="3"/>
  <c r="BB4160" i="3"/>
  <c r="Z4160" i="3"/>
  <c r="Y4160" i="3"/>
  <c r="W4160" i="3"/>
  <c r="BB4159" i="3"/>
  <c r="Z4159" i="3"/>
  <c r="Y4159" i="3"/>
  <c r="W4159" i="3"/>
  <c r="BB4158" i="3"/>
  <c r="Z4158" i="3"/>
  <c r="Y4158" i="3"/>
  <c r="W4158" i="3"/>
  <c r="BB4157" i="3"/>
  <c r="Z4157" i="3"/>
  <c r="Y4157" i="3"/>
  <c r="W4157" i="3"/>
  <c r="BB4156" i="3"/>
  <c r="Z4156" i="3"/>
  <c r="Y4156" i="3"/>
  <c r="W4156" i="3"/>
  <c r="BB4155" i="3"/>
  <c r="Z4155" i="3"/>
  <c r="Y4155" i="3"/>
  <c r="W4155" i="3"/>
  <c r="BB4154" i="3"/>
  <c r="Z4154" i="3"/>
  <c r="Y4154" i="3"/>
  <c r="W4154" i="3"/>
  <c r="BB4153" i="3"/>
  <c r="Z4153" i="3"/>
  <c r="Y4153" i="3"/>
  <c r="W4153" i="3"/>
  <c r="BB4152" i="3"/>
  <c r="Z4152" i="3"/>
  <c r="Y4152" i="3"/>
  <c r="W4152" i="3"/>
  <c r="BB4151" i="3"/>
  <c r="Z4151" i="3"/>
  <c r="Y4151" i="3"/>
  <c r="W4151" i="3"/>
  <c r="BB4150" i="3"/>
  <c r="Z4150" i="3"/>
  <c r="Y4150" i="3"/>
  <c r="W4150" i="3"/>
  <c r="BB4149" i="3"/>
  <c r="Z4149" i="3"/>
  <c r="Y4149" i="3"/>
  <c r="W4149" i="3"/>
  <c r="BB4148" i="3"/>
  <c r="Z4148" i="3"/>
  <c r="Y4148" i="3"/>
  <c r="W4148" i="3"/>
  <c r="BB4147" i="3"/>
  <c r="Z4147" i="3"/>
  <c r="Y4147" i="3"/>
  <c r="W4147" i="3"/>
  <c r="BB4146" i="3"/>
  <c r="Z4146" i="3"/>
  <c r="Y4146" i="3"/>
  <c r="W4146" i="3"/>
  <c r="BB4145" i="3"/>
  <c r="Z4145" i="3"/>
  <c r="Y4145" i="3"/>
  <c r="W4145" i="3"/>
  <c r="BB4144" i="3"/>
  <c r="Z4144" i="3"/>
  <c r="Y4144" i="3"/>
  <c r="W4144" i="3"/>
  <c r="BB4143" i="3"/>
  <c r="Z4143" i="3"/>
  <c r="Y4143" i="3"/>
  <c r="W4143" i="3"/>
  <c r="BB4142" i="3"/>
  <c r="Z4142" i="3"/>
  <c r="Y4142" i="3"/>
  <c r="W4142" i="3"/>
  <c r="BB4141" i="3"/>
  <c r="Z4141" i="3"/>
  <c r="Y4141" i="3"/>
  <c r="W4141" i="3"/>
  <c r="BB4140" i="3"/>
  <c r="Z4140" i="3"/>
  <c r="Y4140" i="3"/>
  <c r="W4140" i="3"/>
  <c r="BB4139" i="3"/>
  <c r="Z4139" i="3"/>
  <c r="Y4139" i="3"/>
  <c r="W4139" i="3"/>
  <c r="BB4138" i="3"/>
  <c r="Z4138" i="3"/>
  <c r="Y4138" i="3"/>
  <c r="W4138" i="3"/>
  <c r="BB4137" i="3"/>
  <c r="Z4137" i="3"/>
  <c r="Y4137" i="3"/>
  <c r="W4137" i="3"/>
  <c r="BB4136" i="3"/>
  <c r="Z4136" i="3"/>
  <c r="Y4136" i="3"/>
  <c r="W4136" i="3"/>
  <c r="BB4135" i="3"/>
  <c r="Z4135" i="3"/>
  <c r="Y4135" i="3"/>
  <c r="W4135" i="3"/>
  <c r="BB4134" i="3"/>
  <c r="Z4134" i="3"/>
  <c r="Y4134" i="3"/>
  <c r="W4134" i="3"/>
  <c r="BB4133" i="3"/>
  <c r="Z4133" i="3"/>
  <c r="Y4133" i="3"/>
  <c r="W4133" i="3"/>
  <c r="BB4132" i="3"/>
  <c r="Z4132" i="3"/>
  <c r="Y4132" i="3"/>
  <c r="W4132" i="3"/>
  <c r="BB4131" i="3"/>
  <c r="Z4131" i="3"/>
  <c r="Y4131" i="3"/>
  <c r="W4131" i="3"/>
  <c r="BB4130" i="3"/>
  <c r="Z4130" i="3"/>
  <c r="Y4130" i="3"/>
  <c r="W4130" i="3"/>
  <c r="BB4129" i="3"/>
  <c r="Z4129" i="3"/>
  <c r="Y4129" i="3"/>
  <c r="W4129" i="3"/>
  <c r="BB4128" i="3"/>
  <c r="Z4128" i="3"/>
  <c r="Y4128" i="3"/>
  <c r="W4128" i="3"/>
  <c r="BB4127" i="3"/>
  <c r="Z4127" i="3"/>
  <c r="Y4127" i="3"/>
  <c r="W4127" i="3"/>
  <c r="BB4126" i="3"/>
  <c r="Z4126" i="3"/>
  <c r="Y4126" i="3"/>
  <c r="W4126" i="3"/>
  <c r="BB4125" i="3"/>
  <c r="Z4125" i="3"/>
  <c r="Y4125" i="3"/>
  <c r="W4125" i="3"/>
  <c r="BB4124" i="3"/>
  <c r="Z4124" i="3"/>
  <c r="Y4124" i="3"/>
  <c r="W4124" i="3"/>
  <c r="BB4123" i="3"/>
  <c r="Z4123" i="3"/>
  <c r="Y4123" i="3"/>
  <c r="W4123" i="3"/>
  <c r="BB4122" i="3"/>
  <c r="Z4122" i="3"/>
  <c r="Y4122" i="3"/>
  <c r="W4122" i="3"/>
  <c r="BB4121" i="3"/>
  <c r="Z4121" i="3"/>
  <c r="Y4121" i="3"/>
  <c r="W4121" i="3"/>
  <c r="BB4120" i="3"/>
  <c r="Z4120" i="3"/>
  <c r="Y4120" i="3"/>
  <c r="W4120" i="3"/>
  <c r="BB4119" i="3"/>
  <c r="Z4119" i="3"/>
  <c r="Y4119" i="3"/>
  <c r="W4119" i="3"/>
  <c r="BB4118" i="3"/>
  <c r="Z4118" i="3"/>
  <c r="Y4118" i="3"/>
  <c r="W4118" i="3"/>
  <c r="BB4117" i="3"/>
  <c r="Z4117" i="3"/>
  <c r="Y4117" i="3"/>
  <c r="W4117" i="3"/>
  <c r="BB4116" i="3"/>
  <c r="Z4116" i="3"/>
  <c r="Y4116" i="3"/>
  <c r="W4116" i="3"/>
  <c r="BB4115" i="3"/>
  <c r="Z4115" i="3"/>
  <c r="Y4115" i="3"/>
  <c r="W4115" i="3"/>
  <c r="BB4114" i="3"/>
  <c r="Z4114" i="3"/>
  <c r="Y4114" i="3"/>
  <c r="W4114" i="3"/>
  <c r="BB4113" i="3"/>
  <c r="Z4113" i="3"/>
  <c r="Y4113" i="3"/>
  <c r="W4113" i="3"/>
  <c r="BB4112" i="3"/>
  <c r="Z4112" i="3"/>
  <c r="Y4112" i="3"/>
  <c r="W4112" i="3"/>
  <c r="BB4111" i="3"/>
  <c r="Z4111" i="3"/>
  <c r="Y4111" i="3"/>
  <c r="W4111" i="3"/>
  <c r="BB4110" i="3"/>
  <c r="Z4110" i="3"/>
  <c r="Y4110" i="3"/>
  <c r="W4110" i="3"/>
  <c r="BB4109" i="3"/>
  <c r="Z4109" i="3"/>
  <c r="Y4109" i="3"/>
  <c r="W4109" i="3"/>
  <c r="BB4108" i="3"/>
  <c r="Z4108" i="3"/>
  <c r="Y4108" i="3"/>
  <c r="W4108" i="3"/>
  <c r="BB4107" i="3"/>
  <c r="Z4107" i="3"/>
  <c r="Y4107" i="3"/>
  <c r="W4107" i="3"/>
  <c r="BB4090" i="3"/>
  <c r="Z4090" i="3"/>
  <c r="Y4090" i="3"/>
  <c r="W4090" i="3"/>
  <c r="BB4089" i="3"/>
  <c r="Z4089" i="3"/>
  <c r="Y4089" i="3"/>
  <c r="W4089" i="3"/>
  <c r="BB4088" i="3"/>
  <c r="Z4088" i="3"/>
  <c r="Y4088" i="3"/>
  <c r="W4088" i="3"/>
  <c r="BB4087" i="3"/>
  <c r="Z4087" i="3"/>
  <c r="Y4087" i="3"/>
  <c r="W4087" i="3"/>
  <c r="BB4086" i="3"/>
  <c r="Z4086" i="3"/>
  <c r="Y4086" i="3"/>
  <c r="W4086" i="3"/>
  <c r="BB4085" i="3"/>
  <c r="Z4085" i="3"/>
  <c r="Y4085" i="3"/>
  <c r="W4085" i="3"/>
  <c r="BB4084" i="3"/>
  <c r="Z4084" i="3"/>
  <c r="Y4084" i="3"/>
  <c r="W4084" i="3"/>
  <c r="BB4083" i="3"/>
  <c r="Z4083" i="3"/>
  <c r="Y4083" i="3"/>
  <c r="W4083" i="3"/>
  <c r="BB4082" i="3"/>
  <c r="Z4082" i="3"/>
  <c r="Y4082" i="3"/>
  <c r="W4082" i="3"/>
  <c r="BB4081" i="3"/>
  <c r="Z4081" i="3"/>
  <c r="Y4081" i="3"/>
  <c r="W4081" i="3"/>
  <c r="BB4080" i="3"/>
  <c r="Z4080" i="3"/>
  <c r="Y4080" i="3"/>
  <c r="W4080" i="3"/>
  <c r="BB4079" i="3"/>
  <c r="Z4079" i="3"/>
  <c r="Y4079" i="3"/>
  <c r="W4079" i="3"/>
  <c r="BB4078" i="3"/>
  <c r="Z4078" i="3"/>
  <c r="Y4078" i="3"/>
  <c r="W4078" i="3"/>
  <c r="BB4077" i="3"/>
  <c r="Z4077" i="3"/>
  <c r="Y4077" i="3"/>
  <c r="W4077" i="3"/>
  <c r="BB4076" i="3"/>
  <c r="Z4076" i="3"/>
  <c r="Y4076" i="3"/>
  <c r="W4076" i="3"/>
  <c r="BB4075" i="3"/>
  <c r="Z4075" i="3"/>
  <c r="Y4075" i="3"/>
  <c r="W4075" i="3"/>
  <c r="BB4106" i="3"/>
  <c r="Z4106" i="3"/>
  <c r="Y4106" i="3"/>
  <c r="W4106" i="3"/>
  <c r="BB4105" i="3"/>
  <c r="Z4105" i="3"/>
  <c r="Y4105" i="3"/>
  <c r="W4105" i="3"/>
  <c r="BB4104" i="3"/>
  <c r="Z4104" i="3"/>
  <c r="Y4104" i="3"/>
  <c r="W4104" i="3"/>
  <c r="BB4103" i="3"/>
  <c r="Z4103" i="3"/>
  <c r="Y4103" i="3"/>
  <c r="W4103" i="3"/>
  <c r="BB4102" i="3"/>
  <c r="Z4102" i="3"/>
  <c r="Y4102" i="3"/>
  <c r="W4102" i="3"/>
  <c r="BB4101" i="3"/>
  <c r="Z4101" i="3"/>
  <c r="Y4101" i="3"/>
  <c r="W4101" i="3"/>
  <c r="BB4100" i="3"/>
  <c r="Z4100" i="3"/>
  <c r="Y4100" i="3"/>
  <c r="W4100" i="3"/>
  <c r="BB4099" i="3"/>
  <c r="Z4099" i="3"/>
  <c r="Y4099" i="3"/>
  <c r="W4099" i="3"/>
  <c r="BB4098" i="3"/>
  <c r="Z4098" i="3"/>
  <c r="Y4098" i="3"/>
  <c r="W4098" i="3"/>
  <c r="BB4097" i="3"/>
  <c r="Z4097" i="3"/>
  <c r="Y4097" i="3"/>
  <c r="W4097" i="3"/>
  <c r="BB4096" i="3"/>
  <c r="Z4096" i="3"/>
  <c r="Y4096" i="3"/>
  <c r="W4096" i="3"/>
  <c r="BB4095" i="3"/>
  <c r="Z4095" i="3"/>
  <c r="Y4095" i="3"/>
  <c r="W4095" i="3"/>
  <c r="BB4094" i="3"/>
  <c r="Z4094" i="3"/>
  <c r="Y4094" i="3"/>
  <c r="W4094" i="3"/>
  <c r="BB4093" i="3"/>
  <c r="Z4093" i="3"/>
  <c r="Y4093" i="3"/>
  <c r="W4093" i="3"/>
  <c r="BB4092" i="3"/>
  <c r="Z4092" i="3"/>
  <c r="Y4092" i="3"/>
  <c r="W4092" i="3"/>
  <c r="BB4091" i="3"/>
  <c r="Z4091" i="3"/>
  <c r="Y4091" i="3"/>
  <c r="W4091" i="3"/>
  <c r="BB4074" i="3"/>
  <c r="Z4074" i="3"/>
  <c r="Y4074" i="3"/>
  <c r="W4074" i="3"/>
  <c r="BB4073" i="3"/>
  <c r="Z4073" i="3"/>
  <c r="Y4073" i="3"/>
  <c r="W4073" i="3"/>
  <c r="BB4072" i="3"/>
  <c r="Z4072" i="3"/>
  <c r="Y4072" i="3"/>
  <c r="W4072" i="3"/>
  <c r="BB4071" i="3"/>
  <c r="Z4071" i="3"/>
  <c r="Y4071" i="3"/>
  <c r="W4071" i="3"/>
  <c r="BB4070" i="3"/>
  <c r="Z4070" i="3"/>
  <c r="Y4070" i="3"/>
  <c r="W4070" i="3"/>
  <c r="BB4069" i="3"/>
  <c r="Z4069" i="3"/>
  <c r="Y4069" i="3"/>
  <c r="W4069" i="3"/>
  <c r="BB4068" i="3"/>
  <c r="Z4068" i="3"/>
  <c r="Y4068" i="3"/>
  <c r="W4068" i="3"/>
  <c r="BB4067" i="3"/>
  <c r="Z4067" i="3"/>
  <c r="Y4067" i="3"/>
  <c r="W4067" i="3"/>
  <c r="BB4066" i="3"/>
  <c r="Z4066" i="3"/>
  <c r="Y4066" i="3"/>
  <c r="W4066" i="3"/>
  <c r="BB4065" i="3"/>
  <c r="Z4065" i="3"/>
  <c r="Y4065" i="3"/>
  <c r="W4065" i="3"/>
  <c r="BB4064" i="3"/>
  <c r="Z4064" i="3"/>
  <c r="Y4064" i="3"/>
  <c r="W4064" i="3"/>
  <c r="BB4063" i="3"/>
  <c r="Z4063" i="3"/>
  <c r="Y4063" i="3"/>
  <c r="W4063" i="3"/>
  <c r="BB4062" i="3"/>
  <c r="Z4062" i="3"/>
  <c r="Y4062" i="3"/>
  <c r="W4062" i="3"/>
  <c r="BB4061" i="3"/>
  <c r="Z4061" i="3"/>
  <c r="Y4061" i="3"/>
  <c r="W4061" i="3"/>
  <c r="BB4060" i="3"/>
  <c r="Z4060" i="3"/>
  <c r="Y4060" i="3"/>
  <c r="W4060" i="3"/>
  <c r="BB4059" i="3"/>
  <c r="Z4059" i="3"/>
  <c r="Y4059" i="3"/>
  <c r="W4059" i="3"/>
  <c r="BB4058" i="3"/>
  <c r="Z4058" i="3"/>
  <c r="Y4058" i="3"/>
  <c r="W4058" i="3"/>
  <c r="BB4057" i="3"/>
  <c r="Z4057" i="3"/>
  <c r="Y4057" i="3"/>
  <c r="W4057" i="3"/>
  <c r="BB4056" i="3"/>
  <c r="Z4056" i="3"/>
  <c r="Y4056" i="3"/>
  <c r="W4056" i="3"/>
  <c r="BB4055" i="3"/>
  <c r="Z4055" i="3"/>
  <c r="Y4055" i="3"/>
  <c r="W4055" i="3"/>
  <c r="BB4054" i="3"/>
  <c r="Z4054" i="3"/>
  <c r="Y4054" i="3"/>
  <c r="W4054" i="3"/>
  <c r="BB4053" i="3"/>
  <c r="Z4053" i="3"/>
  <c r="Y4053" i="3"/>
  <c r="W4053" i="3"/>
  <c r="BB4052" i="3"/>
  <c r="Z4052" i="3"/>
  <c r="Y4052" i="3"/>
  <c r="W4052" i="3"/>
  <c r="BB4051" i="3"/>
  <c r="Z4051" i="3"/>
  <c r="Y4051" i="3"/>
  <c r="W4051" i="3"/>
  <c r="BB4050" i="3"/>
  <c r="Z4050" i="3"/>
  <c r="Y4050" i="3"/>
  <c r="W4050" i="3"/>
  <c r="BB4049" i="3"/>
  <c r="Z4049" i="3"/>
  <c r="Y4049" i="3"/>
  <c r="W4049" i="3"/>
  <c r="BB4048" i="3"/>
  <c r="Z4048" i="3"/>
  <c r="Y4048" i="3"/>
  <c r="W4048" i="3"/>
  <c r="BB4047" i="3"/>
  <c r="Z4047" i="3"/>
  <c r="Y4047" i="3"/>
  <c r="W4047" i="3"/>
  <c r="BB4046" i="3"/>
  <c r="Z4046" i="3"/>
  <c r="Y4046" i="3"/>
  <c r="W4046" i="3"/>
  <c r="BB4045" i="3"/>
  <c r="Z4045" i="3"/>
  <c r="Y4045" i="3"/>
  <c r="W4045" i="3"/>
  <c r="BB4044" i="3"/>
  <c r="Z4044" i="3"/>
  <c r="Y4044" i="3"/>
  <c r="W4044" i="3"/>
  <c r="BB4043" i="3"/>
  <c r="Z4043" i="3"/>
  <c r="Y4043" i="3"/>
  <c r="W4043" i="3"/>
  <c r="BB4042" i="3" l="1"/>
  <c r="Z4042" i="3"/>
  <c r="Y4042" i="3"/>
  <c r="W4042" i="3"/>
  <c r="BB4041" i="3"/>
  <c r="Z4041" i="3"/>
  <c r="Y4041" i="3"/>
  <c r="W4041" i="3"/>
  <c r="BB4040" i="3"/>
  <c r="Z4040" i="3"/>
  <c r="Y4040" i="3"/>
  <c r="W4040" i="3"/>
  <c r="BB4039" i="3"/>
  <c r="Z4039" i="3"/>
  <c r="Y4039" i="3"/>
  <c r="W4039" i="3"/>
  <c r="BB4038" i="3"/>
  <c r="Z4038" i="3"/>
  <c r="Y4038" i="3"/>
  <c r="W4038" i="3"/>
  <c r="BB4037" i="3"/>
  <c r="Z4037" i="3"/>
  <c r="Y4037" i="3"/>
  <c r="W4037" i="3"/>
  <c r="BB4036" i="3"/>
  <c r="Z4036" i="3"/>
  <c r="Y4036" i="3"/>
  <c r="W4036" i="3"/>
  <c r="BB4035" i="3"/>
  <c r="Z4035" i="3"/>
  <c r="Y4035" i="3"/>
  <c r="W4035" i="3"/>
  <c r="BB4034" i="3"/>
  <c r="Z4034" i="3"/>
  <c r="Y4034" i="3"/>
  <c r="W4034" i="3"/>
  <c r="BB4033" i="3"/>
  <c r="Z4033" i="3"/>
  <c r="Y4033" i="3"/>
  <c r="W4033" i="3"/>
  <c r="BB4032" i="3"/>
  <c r="Z4032" i="3"/>
  <c r="Y4032" i="3"/>
  <c r="W4032" i="3"/>
  <c r="BB4031" i="3"/>
  <c r="Z4031" i="3"/>
  <c r="Y4031" i="3"/>
  <c r="W4031" i="3"/>
  <c r="BB4030" i="3"/>
  <c r="Z4030" i="3"/>
  <c r="Y4030" i="3"/>
  <c r="W4030" i="3"/>
  <c r="BB4029" i="3"/>
  <c r="Z4029" i="3"/>
  <c r="Y4029" i="3"/>
  <c r="W4029" i="3"/>
  <c r="BB4028" i="3"/>
  <c r="Z4028" i="3"/>
  <c r="Y4028" i="3"/>
  <c r="W4028" i="3"/>
  <c r="BB4027" i="3"/>
  <c r="Z4027" i="3"/>
  <c r="Y4027" i="3"/>
  <c r="W4027" i="3"/>
  <c r="P285" i="3" l="1"/>
  <c r="P341" i="3"/>
  <c r="P345" i="3"/>
  <c r="P346" i="3"/>
  <c r="P350" i="3"/>
  <c r="P351" i="3"/>
  <c r="P404" i="3"/>
  <c r="P405" i="3"/>
  <c r="P418"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510" i="3"/>
  <c r="P511" i="3"/>
  <c r="P512" i="3"/>
  <c r="P513" i="3"/>
  <c r="P514" i="3"/>
  <c r="P519" i="3"/>
  <c r="P520" i="3"/>
  <c r="P521" i="3"/>
  <c r="P529" i="3"/>
  <c r="P530" i="3"/>
  <c r="P533" i="3"/>
  <c r="P534" i="3"/>
  <c r="P535" i="3"/>
  <c r="P53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AA3110" i="3"/>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AA3395" i="3" s="1"/>
  <c r="AA3410" i="3" s="1"/>
  <c r="AA3425" i="3" s="1"/>
  <c r="AA3440" i="3" s="1"/>
  <c r="AA3455" i="3" s="1"/>
  <c r="AA3470" i="3" s="1"/>
  <c r="AA3485" i="3" s="1"/>
  <c r="AA3500" i="3" s="1"/>
  <c r="AA3515" i="3" s="1"/>
  <c r="AA3530" i="3" s="1"/>
  <c r="AA3545" i="3" s="1"/>
  <c r="AA3560" i="3" s="1"/>
  <c r="AA3575" i="3" s="1"/>
  <c r="AA3590" i="3" s="1"/>
  <c r="AA3605" i="3" s="1"/>
  <c r="AA3620" i="3" s="1"/>
  <c r="AA3635" i="3" s="1"/>
  <c r="AA3650" i="3" s="1"/>
  <c r="AA3665" i="3" s="1"/>
  <c r="AA3680" i="3" s="1"/>
  <c r="AA3695" i="3" s="1"/>
  <c r="AA3710" i="3" s="1"/>
  <c r="AA3725" i="3" s="1"/>
  <c r="AA3740" i="3" s="1"/>
  <c r="AA3755" i="3" s="1"/>
  <c r="AA3770" i="3" s="1"/>
  <c r="AA3785" i="3" s="1"/>
  <c r="AA3800" i="3" s="1"/>
  <c r="AA3815" i="3" s="1"/>
  <c r="AA3830" i="3" s="1"/>
  <c r="AA3845" i="3" s="1"/>
  <c r="AA3860" i="3" s="1"/>
  <c r="AA3875" i="3" s="1"/>
  <c r="AA3890" i="3" s="1"/>
  <c r="AA3905" i="3" s="1"/>
  <c r="AA3920" i="3" s="1"/>
  <c r="AA3935" i="3" s="1"/>
  <c r="AA3950" i="3" s="1"/>
  <c r="AA3965" i="3" s="1"/>
  <c r="AA3980" i="3" s="1"/>
  <c r="AA3995" i="3" s="1"/>
  <c r="AA4010" i="3" s="1"/>
  <c r="AA4025" i="3" s="1"/>
  <c r="W3110" i="3"/>
  <c r="BB3109" i="3"/>
  <c r="AA3109" i="3"/>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AA3394" i="3" s="1"/>
  <c r="AA3409" i="3" s="1"/>
  <c r="AA3424" i="3" s="1"/>
  <c r="AA3439" i="3" s="1"/>
  <c r="AA3454" i="3" s="1"/>
  <c r="AA3469" i="3" s="1"/>
  <c r="AA3484" i="3" s="1"/>
  <c r="AA3499" i="3" s="1"/>
  <c r="AA3514" i="3" s="1"/>
  <c r="AA3529" i="3" s="1"/>
  <c r="AA3544" i="3" s="1"/>
  <c r="AA3559" i="3" s="1"/>
  <c r="AA3574" i="3" s="1"/>
  <c r="AA3589" i="3" s="1"/>
  <c r="AA3604" i="3" s="1"/>
  <c r="AA3619" i="3" s="1"/>
  <c r="AA3634" i="3" s="1"/>
  <c r="AA3649" i="3" s="1"/>
  <c r="AA3664" i="3" s="1"/>
  <c r="AA3679" i="3" s="1"/>
  <c r="AA3694" i="3" s="1"/>
  <c r="AA3709" i="3" s="1"/>
  <c r="AA3724" i="3" s="1"/>
  <c r="AA3739" i="3" s="1"/>
  <c r="AA3754" i="3" s="1"/>
  <c r="AA3769" i="3" s="1"/>
  <c r="AA3784" i="3" s="1"/>
  <c r="AA3799" i="3" s="1"/>
  <c r="AA3814" i="3" s="1"/>
  <c r="AA3829" i="3" s="1"/>
  <c r="AA3844" i="3" s="1"/>
  <c r="AA3859" i="3" s="1"/>
  <c r="AA3874" i="3" s="1"/>
  <c r="AA3889" i="3" s="1"/>
  <c r="AA3904" i="3" s="1"/>
  <c r="AA3919" i="3" s="1"/>
  <c r="AA3934" i="3" s="1"/>
  <c r="AA3949" i="3" s="1"/>
  <c r="AA3964" i="3" s="1"/>
  <c r="AA3979" i="3" s="1"/>
  <c r="AA3994" i="3" s="1"/>
  <c r="AA4009" i="3" s="1"/>
  <c r="AA4024" i="3" s="1"/>
  <c r="W3109" i="3"/>
  <c r="BB3108" i="3"/>
  <c r="AA3108" i="3"/>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AA3393" i="3" s="1"/>
  <c r="AA3408" i="3" s="1"/>
  <c r="AA3423" i="3" s="1"/>
  <c r="AA3438" i="3" s="1"/>
  <c r="AA3453" i="3" s="1"/>
  <c r="AA3468" i="3" s="1"/>
  <c r="AA3483" i="3" s="1"/>
  <c r="AA3498" i="3" s="1"/>
  <c r="AA3513" i="3" s="1"/>
  <c r="AA3528" i="3" s="1"/>
  <c r="AA3543" i="3" s="1"/>
  <c r="AA3558" i="3" s="1"/>
  <c r="AA3573" i="3" s="1"/>
  <c r="AA3588" i="3" s="1"/>
  <c r="AA3603" i="3" s="1"/>
  <c r="AA3618" i="3" s="1"/>
  <c r="AA3633" i="3" s="1"/>
  <c r="AA3648" i="3" s="1"/>
  <c r="AA3663" i="3" s="1"/>
  <c r="AA3678" i="3" s="1"/>
  <c r="AA3693" i="3" s="1"/>
  <c r="AA3708" i="3" s="1"/>
  <c r="AA3723" i="3" s="1"/>
  <c r="AA3738" i="3" s="1"/>
  <c r="AA3753" i="3" s="1"/>
  <c r="AA3768" i="3" s="1"/>
  <c r="AA3783" i="3" s="1"/>
  <c r="AA3798" i="3" s="1"/>
  <c r="AA3813" i="3" s="1"/>
  <c r="AA3828" i="3" s="1"/>
  <c r="AA3843" i="3" s="1"/>
  <c r="AA3858" i="3" s="1"/>
  <c r="AA3873" i="3" s="1"/>
  <c r="AA3888" i="3" s="1"/>
  <c r="AA3903" i="3" s="1"/>
  <c r="AA3918" i="3" s="1"/>
  <c r="AA3933" i="3" s="1"/>
  <c r="AA3948" i="3" s="1"/>
  <c r="AA3963" i="3" s="1"/>
  <c r="AA3978" i="3" s="1"/>
  <c r="AA3993" i="3" s="1"/>
  <c r="AA4008" i="3" s="1"/>
  <c r="AA4023" i="3" s="1"/>
  <c r="W3108" i="3"/>
  <c r="BB3107" i="3"/>
  <c r="AA3107" i="3"/>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AA3392" i="3" s="1"/>
  <c r="AA3407" i="3" s="1"/>
  <c r="AA3422" i="3" s="1"/>
  <c r="AA3437" i="3" s="1"/>
  <c r="AA3452" i="3" s="1"/>
  <c r="AA3467" i="3" s="1"/>
  <c r="AA3482" i="3" s="1"/>
  <c r="AA3497" i="3" s="1"/>
  <c r="AA3512" i="3" s="1"/>
  <c r="AA3527" i="3" s="1"/>
  <c r="AA3542" i="3" s="1"/>
  <c r="AA3557" i="3" s="1"/>
  <c r="AA3572" i="3" s="1"/>
  <c r="AA3587" i="3" s="1"/>
  <c r="AA3602" i="3" s="1"/>
  <c r="AA3617" i="3" s="1"/>
  <c r="AA3632" i="3" s="1"/>
  <c r="AA3647" i="3" s="1"/>
  <c r="AA3662" i="3" s="1"/>
  <c r="AA3677" i="3" s="1"/>
  <c r="AA3692" i="3" s="1"/>
  <c r="AA3707" i="3" s="1"/>
  <c r="AA3722" i="3" s="1"/>
  <c r="AA3737" i="3" s="1"/>
  <c r="AA3752" i="3" s="1"/>
  <c r="AA3767" i="3" s="1"/>
  <c r="AA3782" i="3" s="1"/>
  <c r="AA3797" i="3" s="1"/>
  <c r="AA3812" i="3" s="1"/>
  <c r="AA3827" i="3" s="1"/>
  <c r="AA3842" i="3" s="1"/>
  <c r="AA3857" i="3" s="1"/>
  <c r="AA3872" i="3" s="1"/>
  <c r="AA3887" i="3" s="1"/>
  <c r="AA3902" i="3" s="1"/>
  <c r="AA3917" i="3" s="1"/>
  <c r="AA3932" i="3" s="1"/>
  <c r="AA3947" i="3" s="1"/>
  <c r="AA3962" i="3" s="1"/>
  <c r="AA3977" i="3" s="1"/>
  <c r="AA3992" i="3" s="1"/>
  <c r="AA4007" i="3" s="1"/>
  <c r="AA4022" i="3" s="1"/>
  <c r="W3107" i="3"/>
  <c r="BB3106" i="3"/>
  <c r="AA3106" i="3"/>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AA3391" i="3" s="1"/>
  <c r="AA3406" i="3" s="1"/>
  <c r="AA3421" i="3" s="1"/>
  <c r="AA3436" i="3" s="1"/>
  <c r="AA3451" i="3" s="1"/>
  <c r="AA3466" i="3" s="1"/>
  <c r="AA3481" i="3" s="1"/>
  <c r="AA3496" i="3" s="1"/>
  <c r="AA3511" i="3" s="1"/>
  <c r="AA3526" i="3" s="1"/>
  <c r="AA3541" i="3" s="1"/>
  <c r="AA3556" i="3" s="1"/>
  <c r="AA3571" i="3" s="1"/>
  <c r="AA3586" i="3" s="1"/>
  <c r="AA3601" i="3" s="1"/>
  <c r="AA3616" i="3" s="1"/>
  <c r="AA3631" i="3" s="1"/>
  <c r="AA3646" i="3" s="1"/>
  <c r="AA3661" i="3" s="1"/>
  <c r="AA3676" i="3" s="1"/>
  <c r="AA3691" i="3" s="1"/>
  <c r="AA3706" i="3" s="1"/>
  <c r="AA3721" i="3" s="1"/>
  <c r="AA3736" i="3" s="1"/>
  <c r="AA3751" i="3" s="1"/>
  <c r="AA3766" i="3" s="1"/>
  <c r="AA3781" i="3" s="1"/>
  <c r="AA3796" i="3" s="1"/>
  <c r="AA3811" i="3" s="1"/>
  <c r="AA3826" i="3" s="1"/>
  <c r="AA3841" i="3" s="1"/>
  <c r="AA3856" i="3" s="1"/>
  <c r="AA3871" i="3" s="1"/>
  <c r="AA3886" i="3" s="1"/>
  <c r="AA3901" i="3" s="1"/>
  <c r="AA3916" i="3" s="1"/>
  <c r="AA3931" i="3" s="1"/>
  <c r="AA3946" i="3" s="1"/>
  <c r="AA3961" i="3" s="1"/>
  <c r="AA3976" i="3" s="1"/>
  <c r="AA3991" i="3" s="1"/>
  <c r="AA4006" i="3" s="1"/>
  <c r="AA4021" i="3" s="1"/>
  <c r="W3106" i="3"/>
  <c r="BB3105" i="3"/>
  <c r="AA3105" i="3"/>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AA3390" i="3" s="1"/>
  <c r="AA3405" i="3" s="1"/>
  <c r="AA3420" i="3" s="1"/>
  <c r="AA3435" i="3" s="1"/>
  <c r="AA3450" i="3" s="1"/>
  <c r="AA3465" i="3" s="1"/>
  <c r="AA3480" i="3" s="1"/>
  <c r="AA3495" i="3" s="1"/>
  <c r="AA3510" i="3" s="1"/>
  <c r="AA3525" i="3" s="1"/>
  <c r="AA3540" i="3" s="1"/>
  <c r="AA3555" i="3" s="1"/>
  <c r="AA3570" i="3" s="1"/>
  <c r="AA3585" i="3" s="1"/>
  <c r="AA3600" i="3" s="1"/>
  <c r="AA3615" i="3" s="1"/>
  <c r="AA3630" i="3" s="1"/>
  <c r="AA3645" i="3" s="1"/>
  <c r="AA3660" i="3" s="1"/>
  <c r="AA3675" i="3" s="1"/>
  <c r="AA3690" i="3" s="1"/>
  <c r="AA3705" i="3" s="1"/>
  <c r="AA3720" i="3" s="1"/>
  <c r="AA3735" i="3" s="1"/>
  <c r="AA3750" i="3" s="1"/>
  <c r="AA3765" i="3" s="1"/>
  <c r="AA3780" i="3" s="1"/>
  <c r="AA3795" i="3" s="1"/>
  <c r="AA3810" i="3" s="1"/>
  <c r="AA3825" i="3" s="1"/>
  <c r="AA3840" i="3" s="1"/>
  <c r="AA3855" i="3" s="1"/>
  <c r="AA3870" i="3" s="1"/>
  <c r="AA3885" i="3" s="1"/>
  <c r="AA3900" i="3" s="1"/>
  <c r="AA3915" i="3" s="1"/>
  <c r="AA3930" i="3" s="1"/>
  <c r="AA3945" i="3" s="1"/>
  <c r="AA3960" i="3" s="1"/>
  <c r="AA3975" i="3" s="1"/>
  <c r="AA3990" i="3" s="1"/>
  <c r="AA4005" i="3" s="1"/>
  <c r="AA4020" i="3" s="1"/>
  <c r="W3105" i="3"/>
  <c r="BB3104" i="3"/>
  <c r="AA3104" i="3"/>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AA3389" i="3" s="1"/>
  <c r="AA3404" i="3" s="1"/>
  <c r="AA3419" i="3" s="1"/>
  <c r="AA3434" i="3" s="1"/>
  <c r="AA3449" i="3" s="1"/>
  <c r="AA3464" i="3" s="1"/>
  <c r="AA3479" i="3" s="1"/>
  <c r="AA3494" i="3" s="1"/>
  <c r="AA3509" i="3" s="1"/>
  <c r="AA3524" i="3" s="1"/>
  <c r="AA3539" i="3" s="1"/>
  <c r="AA3554" i="3" s="1"/>
  <c r="AA3569" i="3" s="1"/>
  <c r="AA3584" i="3" s="1"/>
  <c r="AA3599" i="3" s="1"/>
  <c r="AA3614" i="3" s="1"/>
  <c r="AA3629" i="3" s="1"/>
  <c r="AA3644" i="3" s="1"/>
  <c r="AA3659" i="3" s="1"/>
  <c r="AA3674" i="3" s="1"/>
  <c r="AA3689" i="3" s="1"/>
  <c r="AA3704" i="3" s="1"/>
  <c r="AA3719" i="3" s="1"/>
  <c r="AA3734" i="3" s="1"/>
  <c r="AA3749" i="3" s="1"/>
  <c r="AA3764" i="3" s="1"/>
  <c r="AA3779" i="3" s="1"/>
  <c r="AA3794" i="3" s="1"/>
  <c r="AA3809" i="3" s="1"/>
  <c r="AA3824" i="3" s="1"/>
  <c r="AA3839" i="3" s="1"/>
  <c r="AA3854" i="3" s="1"/>
  <c r="AA3869" i="3" s="1"/>
  <c r="AA3884" i="3" s="1"/>
  <c r="AA3899" i="3" s="1"/>
  <c r="AA3914" i="3" s="1"/>
  <c r="AA3929" i="3" s="1"/>
  <c r="AA3944" i="3" s="1"/>
  <c r="AA3959" i="3" s="1"/>
  <c r="AA3974" i="3" s="1"/>
  <c r="AA3989" i="3" s="1"/>
  <c r="AA4004" i="3" s="1"/>
  <c r="AA4019" i="3" s="1"/>
  <c r="W3104" i="3"/>
  <c r="BB3103" i="3"/>
  <c r="AA3103" i="3"/>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AA3388" i="3" s="1"/>
  <c r="AA3403" i="3" s="1"/>
  <c r="AA3418" i="3" s="1"/>
  <c r="AA3433" i="3" s="1"/>
  <c r="AA3448" i="3" s="1"/>
  <c r="AA3463" i="3" s="1"/>
  <c r="AA3478" i="3" s="1"/>
  <c r="AA3493" i="3" s="1"/>
  <c r="AA3508" i="3" s="1"/>
  <c r="AA3523" i="3" s="1"/>
  <c r="AA3538" i="3" s="1"/>
  <c r="AA3553" i="3" s="1"/>
  <c r="AA3568" i="3" s="1"/>
  <c r="AA3583" i="3" s="1"/>
  <c r="AA3598" i="3" s="1"/>
  <c r="AA3613" i="3" s="1"/>
  <c r="AA3628" i="3" s="1"/>
  <c r="AA3643" i="3" s="1"/>
  <c r="AA3658" i="3" s="1"/>
  <c r="AA3673" i="3" s="1"/>
  <c r="AA3688" i="3" s="1"/>
  <c r="AA3703" i="3" s="1"/>
  <c r="AA3718" i="3" s="1"/>
  <c r="AA3733" i="3" s="1"/>
  <c r="AA3748" i="3" s="1"/>
  <c r="AA3763" i="3" s="1"/>
  <c r="AA3778" i="3" s="1"/>
  <c r="AA3793" i="3" s="1"/>
  <c r="AA3808" i="3" s="1"/>
  <c r="AA3823" i="3" s="1"/>
  <c r="AA3838" i="3" s="1"/>
  <c r="AA3853" i="3" s="1"/>
  <c r="AA3868" i="3" s="1"/>
  <c r="AA3883" i="3" s="1"/>
  <c r="AA3898" i="3" s="1"/>
  <c r="AA3913" i="3" s="1"/>
  <c r="AA3928" i="3" s="1"/>
  <c r="AA3943" i="3" s="1"/>
  <c r="AA3958" i="3" s="1"/>
  <c r="AA3973" i="3" s="1"/>
  <c r="AA3988" i="3" s="1"/>
  <c r="AA4003" i="3" s="1"/>
  <c r="AA4018" i="3" s="1"/>
  <c r="W3103" i="3"/>
  <c r="BB3102" i="3"/>
  <c r="AA3102" i="3"/>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AA3387" i="3" s="1"/>
  <c r="AA3402" i="3" s="1"/>
  <c r="AA3417" i="3" s="1"/>
  <c r="AA3432" i="3" s="1"/>
  <c r="AA3447" i="3" s="1"/>
  <c r="AA3462" i="3" s="1"/>
  <c r="AA3477" i="3" s="1"/>
  <c r="AA3492" i="3" s="1"/>
  <c r="AA3507" i="3" s="1"/>
  <c r="AA3522" i="3" s="1"/>
  <c r="AA3537" i="3" s="1"/>
  <c r="AA3552" i="3" s="1"/>
  <c r="AA3567" i="3" s="1"/>
  <c r="AA3582" i="3" s="1"/>
  <c r="AA3597" i="3" s="1"/>
  <c r="AA3612" i="3" s="1"/>
  <c r="AA3627" i="3" s="1"/>
  <c r="AA3642" i="3" s="1"/>
  <c r="AA3657" i="3" s="1"/>
  <c r="AA3672" i="3" s="1"/>
  <c r="AA3687" i="3" s="1"/>
  <c r="AA3702" i="3" s="1"/>
  <c r="AA3717" i="3" s="1"/>
  <c r="AA3732" i="3" s="1"/>
  <c r="AA3747" i="3" s="1"/>
  <c r="AA3762" i="3" s="1"/>
  <c r="AA3777" i="3" s="1"/>
  <c r="AA3792" i="3" s="1"/>
  <c r="AA3807" i="3" s="1"/>
  <c r="AA3822" i="3" s="1"/>
  <c r="AA3837" i="3" s="1"/>
  <c r="AA3852" i="3" s="1"/>
  <c r="AA3867" i="3" s="1"/>
  <c r="AA3882" i="3" s="1"/>
  <c r="AA3897" i="3" s="1"/>
  <c r="AA3912" i="3" s="1"/>
  <c r="AA3927" i="3" s="1"/>
  <c r="AA3942" i="3" s="1"/>
  <c r="AA3957" i="3" s="1"/>
  <c r="AA3972" i="3" s="1"/>
  <c r="AA3987" i="3" s="1"/>
  <c r="AA4002" i="3" s="1"/>
  <c r="AA4017" i="3" s="1"/>
  <c r="W3102" i="3"/>
  <c r="BB3101" i="3"/>
  <c r="AA3101" i="3"/>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AA3386" i="3" s="1"/>
  <c r="AA3401" i="3" s="1"/>
  <c r="AA3416" i="3" s="1"/>
  <c r="AA3431" i="3" s="1"/>
  <c r="AA3446" i="3" s="1"/>
  <c r="AA3461" i="3" s="1"/>
  <c r="AA3476" i="3" s="1"/>
  <c r="AA3491" i="3" s="1"/>
  <c r="AA3506" i="3" s="1"/>
  <c r="AA3521" i="3" s="1"/>
  <c r="AA3536" i="3" s="1"/>
  <c r="AA3551" i="3" s="1"/>
  <c r="AA3566" i="3" s="1"/>
  <c r="AA3581" i="3" s="1"/>
  <c r="AA3596" i="3" s="1"/>
  <c r="AA3611" i="3" s="1"/>
  <c r="AA3626" i="3" s="1"/>
  <c r="AA3641" i="3" s="1"/>
  <c r="AA3656" i="3" s="1"/>
  <c r="AA3671" i="3" s="1"/>
  <c r="AA3686" i="3" s="1"/>
  <c r="AA3701" i="3" s="1"/>
  <c r="AA3716" i="3" s="1"/>
  <c r="AA3731" i="3" s="1"/>
  <c r="AA3746" i="3" s="1"/>
  <c r="AA3761" i="3" s="1"/>
  <c r="AA3776" i="3" s="1"/>
  <c r="AA3791" i="3" s="1"/>
  <c r="AA3806" i="3" s="1"/>
  <c r="AA3821" i="3" s="1"/>
  <c r="AA3836" i="3" s="1"/>
  <c r="AA3851" i="3" s="1"/>
  <c r="AA3866" i="3" s="1"/>
  <c r="AA3881" i="3" s="1"/>
  <c r="AA3896" i="3" s="1"/>
  <c r="AA3911" i="3" s="1"/>
  <c r="AA3926" i="3" s="1"/>
  <c r="AA3941" i="3" s="1"/>
  <c r="AA3956" i="3" s="1"/>
  <c r="AA3971" i="3" s="1"/>
  <c r="AA3986" i="3" s="1"/>
  <c r="AA4001" i="3" s="1"/>
  <c r="AA4016" i="3" s="1"/>
  <c r="W3101" i="3"/>
  <c r="BB3100" i="3"/>
  <c r="AA3100" i="3"/>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AA3385" i="3" s="1"/>
  <c r="AA3400" i="3" s="1"/>
  <c r="AA3415" i="3" s="1"/>
  <c r="AA3430" i="3" s="1"/>
  <c r="AA3445" i="3" s="1"/>
  <c r="AA3460" i="3" s="1"/>
  <c r="AA3475" i="3" s="1"/>
  <c r="AA3490" i="3" s="1"/>
  <c r="AA3505" i="3" s="1"/>
  <c r="AA3520" i="3" s="1"/>
  <c r="AA3535" i="3" s="1"/>
  <c r="AA3550" i="3" s="1"/>
  <c r="AA3565" i="3" s="1"/>
  <c r="AA3580" i="3" s="1"/>
  <c r="AA3595" i="3" s="1"/>
  <c r="AA3610" i="3" s="1"/>
  <c r="AA3625" i="3" s="1"/>
  <c r="AA3640" i="3" s="1"/>
  <c r="AA3655" i="3" s="1"/>
  <c r="AA3670" i="3" s="1"/>
  <c r="AA3685" i="3" s="1"/>
  <c r="AA3700" i="3" s="1"/>
  <c r="AA3715" i="3" s="1"/>
  <c r="AA3730" i="3" s="1"/>
  <c r="AA3745" i="3" s="1"/>
  <c r="AA3760" i="3" s="1"/>
  <c r="AA3775" i="3" s="1"/>
  <c r="AA3790" i="3" s="1"/>
  <c r="AA3805" i="3" s="1"/>
  <c r="AA3820" i="3" s="1"/>
  <c r="AA3835" i="3" s="1"/>
  <c r="AA3850" i="3" s="1"/>
  <c r="AA3865" i="3" s="1"/>
  <c r="AA3880" i="3" s="1"/>
  <c r="AA3895" i="3" s="1"/>
  <c r="AA3910" i="3" s="1"/>
  <c r="AA3925" i="3" s="1"/>
  <c r="AA3940" i="3" s="1"/>
  <c r="AA3955" i="3" s="1"/>
  <c r="AA3970" i="3" s="1"/>
  <c r="AA3985" i="3" s="1"/>
  <c r="AA4000" i="3" s="1"/>
  <c r="AA4015" i="3" s="1"/>
  <c r="W3100" i="3"/>
  <c r="BB3099" i="3"/>
  <c r="AA3099" i="3"/>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AA3384" i="3" s="1"/>
  <c r="AA3399" i="3" s="1"/>
  <c r="AA3414" i="3" s="1"/>
  <c r="AA3429" i="3" s="1"/>
  <c r="AA3444" i="3" s="1"/>
  <c r="AA3459" i="3" s="1"/>
  <c r="AA3474" i="3" s="1"/>
  <c r="AA3489" i="3" s="1"/>
  <c r="AA3504" i="3" s="1"/>
  <c r="AA3519" i="3" s="1"/>
  <c r="AA3534" i="3" s="1"/>
  <c r="AA3549" i="3" s="1"/>
  <c r="AA3564" i="3" s="1"/>
  <c r="AA3579" i="3" s="1"/>
  <c r="AA3594" i="3" s="1"/>
  <c r="AA3609" i="3" s="1"/>
  <c r="AA3624" i="3" s="1"/>
  <c r="AA3639" i="3" s="1"/>
  <c r="AA3654" i="3" s="1"/>
  <c r="AA3669" i="3" s="1"/>
  <c r="AA3684" i="3" s="1"/>
  <c r="AA3699" i="3" s="1"/>
  <c r="AA3714" i="3" s="1"/>
  <c r="AA3729" i="3" s="1"/>
  <c r="AA3744" i="3" s="1"/>
  <c r="AA3759" i="3" s="1"/>
  <c r="AA3774" i="3" s="1"/>
  <c r="AA3789" i="3" s="1"/>
  <c r="AA3804" i="3" s="1"/>
  <c r="AA3819" i="3" s="1"/>
  <c r="AA3834" i="3" s="1"/>
  <c r="AA3849" i="3" s="1"/>
  <c r="AA3864" i="3" s="1"/>
  <c r="AA3879" i="3" s="1"/>
  <c r="AA3894" i="3" s="1"/>
  <c r="AA3909" i="3" s="1"/>
  <c r="AA3924" i="3" s="1"/>
  <c r="AA3939" i="3" s="1"/>
  <c r="AA3954" i="3" s="1"/>
  <c r="AA3969" i="3" s="1"/>
  <c r="AA3984" i="3" s="1"/>
  <c r="AA3999" i="3" s="1"/>
  <c r="AA4014" i="3" s="1"/>
  <c r="W3099" i="3"/>
  <c r="BB3098" i="3"/>
  <c r="AA3098" i="3"/>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AA3383" i="3" s="1"/>
  <c r="AA3398" i="3" s="1"/>
  <c r="AA3413" i="3" s="1"/>
  <c r="AA3428" i="3" s="1"/>
  <c r="AA3443" i="3" s="1"/>
  <c r="AA3458" i="3" s="1"/>
  <c r="AA3473" i="3" s="1"/>
  <c r="AA3488" i="3" s="1"/>
  <c r="AA3503" i="3" s="1"/>
  <c r="AA3518" i="3" s="1"/>
  <c r="AA3533" i="3" s="1"/>
  <c r="AA3548" i="3" s="1"/>
  <c r="AA3563" i="3" s="1"/>
  <c r="AA3578" i="3" s="1"/>
  <c r="AA3593" i="3" s="1"/>
  <c r="AA3608" i="3" s="1"/>
  <c r="AA3623" i="3" s="1"/>
  <c r="AA3638" i="3" s="1"/>
  <c r="AA3653" i="3" s="1"/>
  <c r="AA3668" i="3" s="1"/>
  <c r="AA3683" i="3" s="1"/>
  <c r="AA3698" i="3" s="1"/>
  <c r="AA3713" i="3" s="1"/>
  <c r="AA3728" i="3" s="1"/>
  <c r="AA3743" i="3" s="1"/>
  <c r="AA3758" i="3" s="1"/>
  <c r="AA3773" i="3" s="1"/>
  <c r="AA3788" i="3" s="1"/>
  <c r="AA3803" i="3" s="1"/>
  <c r="AA3818" i="3" s="1"/>
  <c r="AA3833" i="3" s="1"/>
  <c r="AA3848" i="3" s="1"/>
  <c r="AA3863" i="3" s="1"/>
  <c r="AA3878" i="3" s="1"/>
  <c r="AA3893" i="3" s="1"/>
  <c r="AA3908" i="3" s="1"/>
  <c r="AA3923" i="3" s="1"/>
  <c r="AA3938" i="3" s="1"/>
  <c r="AA3953" i="3" s="1"/>
  <c r="AA3968" i="3" s="1"/>
  <c r="AA3983" i="3" s="1"/>
  <c r="AA3998" i="3" s="1"/>
  <c r="AA4013" i="3" s="1"/>
  <c r="W3098" i="3"/>
  <c r="BB3097" i="3"/>
  <c r="AA3097" i="3"/>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AA3397" i="3" s="1"/>
  <c r="AA3412" i="3" s="1"/>
  <c r="AA3427" i="3" s="1"/>
  <c r="AA3442" i="3" s="1"/>
  <c r="AA3457" i="3" s="1"/>
  <c r="AA3472" i="3" s="1"/>
  <c r="AA3487" i="3" s="1"/>
  <c r="AA3502" i="3" s="1"/>
  <c r="AA3517" i="3" s="1"/>
  <c r="AA3532" i="3" s="1"/>
  <c r="AA3547" i="3" s="1"/>
  <c r="AA3562" i="3" s="1"/>
  <c r="AA3577" i="3" s="1"/>
  <c r="AA3592" i="3" s="1"/>
  <c r="AA3607" i="3" s="1"/>
  <c r="AA3622" i="3" s="1"/>
  <c r="AA3637" i="3" s="1"/>
  <c r="AA3652" i="3" s="1"/>
  <c r="AA3667" i="3" s="1"/>
  <c r="AA3682" i="3" s="1"/>
  <c r="AA3697" i="3" s="1"/>
  <c r="AA3712" i="3" s="1"/>
  <c r="AA3727" i="3" s="1"/>
  <c r="AA3742" i="3" s="1"/>
  <c r="AA3757" i="3" s="1"/>
  <c r="AA3772" i="3" s="1"/>
  <c r="AA3787" i="3" s="1"/>
  <c r="AA3802" i="3" s="1"/>
  <c r="AA3817" i="3" s="1"/>
  <c r="AA3832" i="3" s="1"/>
  <c r="AA3847" i="3" s="1"/>
  <c r="AA3862" i="3" s="1"/>
  <c r="AA3877" i="3" s="1"/>
  <c r="AA3892" i="3" s="1"/>
  <c r="AA3907" i="3" s="1"/>
  <c r="AA3922" i="3" s="1"/>
  <c r="AA3937" i="3" s="1"/>
  <c r="AA3952" i="3" s="1"/>
  <c r="AA3967" i="3" s="1"/>
  <c r="AA3982" i="3" s="1"/>
  <c r="AA3997" i="3" s="1"/>
  <c r="AA4012" i="3" s="1"/>
  <c r="W3097" i="3"/>
  <c r="BB3096" i="3"/>
  <c r="AA3096" i="3"/>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AA3396" i="3" s="1"/>
  <c r="AA3411" i="3" s="1"/>
  <c r="AA3426" i="3" s="1"/>
  <c r="AA3441" i="3" s="1"/>
  <c r="AA3456" i="3" s="1"/>
  <c r="AA3471" i="3" s="1"/>
  <c r="AA3486" i="3" s="1"/>
  <c r="AA3501" i="3" s="1"/>
  <c r="AA3516" i="3" s="1"/>
  <c r="AA3531" i="3" s="1"/>
  <c r="AA3546" i="3" s="1"/>
  <c r="AA3561" i="3" s="1"/>
  <c r="AA3576" i="3" s="1"/>
  <c r="AA3591" i="3" s="1"/>
  <c r="AA3606" i="3" s="1"/>
  <c r="AA3621" i="3" s="1"/>
  <c r="AA3636" i="3" s="1"/>
  <c r="AA3651" i="3" s="1"/>
  <c r="AA3666" i="3" s="1"/>
  <c r="AA3681" i="3" s="1"/>
  <c r="AA3696" i="3" s="1"/>
  <c r="AA3711" i="3" s="1"/>
  <c r="AA3726" i="3" s="1"/>
  <c r="AA3741" i="3" s="1"/>
  <c r="AA3756" i="3" s="1"/>
  <c r="AA3771" i="3" s="1"/>
  <c r="AA3786" i="3" s="1"/>
  <c r="AA3801" i="3" s="1"/>
  <c r="AA3816" i="3" s="1"/>
  <c r="AA3831" i="3" s="1"/>
  <c r="AA3846" i="3" s="1"/>
  <c r="AA3861" i="3" s="1"/>
  <c r="AA3876" i="3" s="1"/>
  <c r="AA3891" i="3" s="1"/>
  <c r="AA3906" i="3" s="1"/>
  <c r="AA3921" i="3" s="1"/>
  <c r="AA3936" i="3" s="1"/>
  <c r="AA3951" i="3" s="1"/>
  <c r="AA3966" i="3" s="1"/>
  <c r="AA3981" i="3" s="1"/>
  <c r="AA3996" i="3" s="1"/>
  <c r="AA4011" i="3" s="1"/>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W2840" i="3"/>
  <c r="BB2840" i="3"/>
  <c r="W2841" i="3"/>
  <c r="BB2841" i="3"/>
  <c r="W2842" i="3"/>
  <c r="BB2842" i="3"/>
  <c r="W2843" i="3"/>
  <c r="BB2843" i="3"/>
  <c r="W2844" i="3"/>
  <c r="BB2844" i="3"/>
  <c r="W2845" i="3"/>
  <c r="BB2845" i="3"/>
  <c r="W2846" i="3"/>
  <c r="BB2846" i="3"/>
  <c r="W2847" i="3"/>
  <c r="BB2847" i="3"/>
  <c r="W2848" i="3"/>
  <c r="BB2848" i="3"/>
  <c r="W2849" i="3"/>
  <c r="BB2849" i="3"/>
  <c r="W2850" i="3"/>
  <c r="BB2850" i="3"/>
  <c r="W2851" i="3"/>
  <c r="BB2851" i="3"/>
  <c r="W2852" i="3"/>
  <c r="BB2852" i="3"/>
  <c r="W2853" i="3"/>
  <c r="BB2853" i="3"/>
  <c r="W2854" i="3"/>
  <c r="BB2854"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AA2734" i="3"/>
  <c r="AA2749" i="3" s="1"/>
  <c r="W2734" i="3"/>
  <c r="BB2733" i="3"/>
  <c r="AA2733" i="3"/>
  <c r="AA2748" i="3" s="1"/>
  <c r="W2733" i="3"/>
  <c r="BB2732" i="3"/>
  <c r="AA2732" i="3"/>
  <c r="AA2747" i="3" s="1"/>
  <c r="W2732" i="3"/>
  <c r="BB2731" i="3"/>
  <c r="AA2731" i="3"/>
  <c r="AA2746" i="3" s="1"/>
  <c r="W2731" i="3"/>
  <c r="BB2730" i="3"/>
  <c r="AA2730" i="3"/>
  <c r="AA2745" i="3" s="1"/>
  <c r="W2730" i="3"/>
  <c r="BB2729" i="3"/>
  <c r="AA2729" i="3"/>
  <c r="AA2744" i="3" s="1"/>
  <c r="AA2759" i="3" s="1"/>
  <c r="AA2774" i="3" s="1"/>
  <c r="AA2789" i="3" s="1"/>
  <c r="AA2804" i="3" s="1"/>
  <c r="AA2819" i="3" s="1"/>
  <c r="AA2834" i="3" s="1"/>
  <c r="AA2849" i="3" s="1"/>
  <c r="W2729" i="3"/>
  <c r="BB2728" i="3"/>
  <c r="AA2728" i="3"/>
  <c r="AA2743" i="3" s="1"/>
  <c r="AA2758" i="3" s="1"/>
  <c r="AA2773" i="3" s="1"/>
  <c r="AA2788" i="3" s="1"/>
  <c r="AA2803" i="3" s="1"/>
  <c r="AA2818" i="3" s="1"/>
  <c r="AA2833" i="3" s="1"/>
  <c r="AA2848" i="3" s="1"/>
  <c r="W2728" i="3"/>
  <c r="BB2727" i="3"/>
  <c r="AA2727" i="3"/>
  <c r="AA2742" i="3" s="1"/>
  <c r="W2727" i="3"/>
  <c r="BB2726" i="3"/>
  <c r="AA2726" i="3"/>
  <c r="AA2741" i="3" s="1"/>
  <c r="AA2756" i="3" s="1"/>
  <c r="AA2771" i="3" s="1"/>
  <c r="AA2786" i="3" s="1"/>
  <c r="AA2801" i="3" s="1"/>
  <c r="AA2816" i="3" s="1"/>
  <c r="AA2831" i="3" s="1"/>
  <c r="AA2846" i="3" s="1"/>
  <c r="W2726" i="3"/>
  <c r="BB2725" i="3"/>
  <c r="AA2725" i="3"/>
  <c r="AA2740" i="3" s="1"/>
  <c r="AA2755" i="3" s="1"/>
  <c r="AA2770" i="3" s="1"/>
  <c r="AA2785" i="3" s="1"/>
  <c r="AA2800" i="3" s="1"/>
  <c r="AA2815" i="3" s="1"/>
  <c r="AA2830" i="3" s="1"/>
  <c r="AA2845" i="3" s="1"/>
  <c r="W2725" i="3"/>
  <c r="BB2724" i="3"/>
  <c r="AA2724" i="3"/>
  <c r="AA2739" i="3" s="1"/>
  <c r="W2724" i="3"/>
  <c r="BB2723" i="3"/>
  <c r="AA2723" i="3"/>
  <c r="AA2738" i="3" s="1"/>
  <c r="AA2753" i="3" s="1"/>
  <c r="AA2768" i="3" s="1"/>
  <c r="AA2783" i="3" s="1"/>
  <c r="AA2798" i="3" s="1"/>
  <c r="AA2813" i="3" s="1"/>
  <c r="AA2828" i="3" s="1"/>
  <c r="AA2843" i="3" s="1"/>
  <c r="W2723" i="3"/>
  <c r="BB2722" i="3"/>
  <c r="AA2722" i="3"/>
  <c r="AA2737" i="3" s="1"/>
  <c r="W2722" i="3"/>
  <c r="BB2721" i="3"/>
  <c r="AA2721" i="3"/>
  <c r="AA2736" i="3" s="1"/>
  <c r="AA2751" i="3" s="1"/>
  <c r="AA2766" i="3" s="1"/>
  <c r="AA2781" i="3" s="1"/>
  <c r="AA2796" i="3" s="1"/>
  <c r="AA2811" i="3" s="1"/>
  <c r="AA2826" i="3" s="1"/>
  <c r="AA2841" i="3" s="1"/>
  <c r="W2721" i="3"/>
  <c r="BB2720" i="3"/>
  <c r="AA2720" i="3"/>
  <c r="AA2735" i="3" s="1"/>
  <c r="AA2750" i="3" s="1"/>
  <c r="AA2765" i="3" s="1"/>
  <c r="AA2780" i="3" s="1"/>
  <c r="AA2795" i="3" s="1"/>
  <c r="AA2810" i="3" s="1"/>
  <c r="AA2825" i="3" s="1"/>
  <c r="AA2840" i="3" s="1"/>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AA2760" i="3" l="1"/>
  <c r="AA2775" i="3" s="1"/>
  <c r="AA2790" i="3" s="1"/>
  <c r="AA2805" i="3" s="1"/>
  <c r="AA2820" i="3" s="1"/>
  <c r="AA2835" i="3" s="1"/>
  <c r="AA2850" i="3" s="1"/>
  <c r="AA2865" i="3" s="1"/>
  <c r="AA2880" i="3" s="1"/>
  <c r="AA2895" i="3" s="1"/>
  <c r="AA2910" i="3" s="1"/>
  <c r="AA2925" i="3" s="1"/>
  <c r="AA2940" i="3" s="1"/>
  <c r="AA2955" i="3" s="1"/>
  <c r="AA2970" i="3" s="1"/>
  <c r="AA2757" i="3"/>
  <c r="AA2772" i="3" s="1"/>
  <c r="AA2787" i="3" s="1"/>
  <c r="AA2802" i="3" s="1"/>
  <c r="AA2817" i="3" s="1"/>
  <c r="AA2832" i="3" s="1"/>
  <c r="AA2847" i="3" s="1"/>
  <c r="AA2862" i="3" s="1"/>
  <c r="AA2877" i="3" s="1"/>
  <c r="AA2892" i="3" s="1"/>
  <c r="AA2907" i="3" s="1"/>
  <c r="AA2922" i="3" s="1"/>
  <c r="AA2937" i="3" s="1"/>
  <c r="AA2952" i="3" s="1"/>
  <c r="AA2967" i="3" s="1"/>
  <c r="AA2754" i="3"/>
  <c r="AA2769" i="3" s="1"/>
  <c r="AA2784" i="3" s="1"/>
  <c r="AA2799" i="3" s="1"/>
  <c r="AA2814" i="3" s="1"/>
  <c r="AA2829" i="3" s="1"/>
  <c r="AA2844" i="3" s="1"/>
  <c r="AA2859" i="3" s="1"/>
  <c r="AA2874" i="3" s="1"/>
  <c r="AA2889" i="3" s="1"/>
  <c r="AA2904" i="3" s="1"/>
  <c r="AA2919" i="3" s="1"/>
  <c r="AA2934" i="3" s="1"/>
  <c r="AA2949" i="3" s="1"/>
  <c r="AA2964" i="3" s="1"/>
  <c r="AA2762" i="3"/>
  <c r="AA2777" i="3" s="1"/>
  <c r="AA2792" i="3" s="1"/>
  <c r="AA2807" i="3" s="1"/>
  <c r="AA2822" i="3" s="1"/>
  <c r="AA2837" i="3" s="1"/>
  <c r="AA2852" i="3" s="1"/>
  <c r="AA2867" i="3" s="1"/>
  <c r="AA2882" i="3" s="1"/>
  <c r="AA2897" i="3" s="1"/>
  <c r="AA2912" i="3" s="1"/>
  <c r="AA2927" i="3" s="1"/>
  <c r="AA2942" i="3" s="1"/>
  <c r="AA2957" i="3" s="1"/>
  <c r="AA2972" i="3" s="1"/>
  <c r="AA2858" i="3"/>
  <c r="AA2873" i="3" s="1"/>
  <c r="AA2888" i="3" s="1"/>
  <c r="AA2903" i="3" s="1"/>
  <c r="AA2918" i="3" s="1"/>
  <c r="AA2933" i="3" s="1"/>
  <c r="AA2948" i="3" s="1"/>
  <c r="AA2963" i="3" s="1"/>
  <c r="AA2752" i="3"/>
  <c r="AA2767" i="3" s="1"/>
  <c r="AA2782" i="3" s="1"/>
  <c r="AA2797" i="3" s="1"/>
  <c r="AA2812" i="3" s="1"/>
  <c r="AA2827" i="3" s="1"/>
  <c r="AA2842" i="3" s="1"/>
  <c r="AA2857" i="3" s="1"/>
  <c r="AA2872" i="3" s="1"/>
  <c r="AA2887" i="3" s="1"/>
  <c r="AA2902" i="3" s="1"/>
  <c r="AA2917" i="3" s="1"/>
  <c r="AA2932" i="3" s="1"/>
  <c r="AA2947" i="3" s="1"/>
  <c r="AA2962" i="3" s="1"/>
  <c r="AA2864" i="3"/>
  <c r="AA2879" i="3" s="1"/>
  <c r="AA2894" i="3" s="1"/>
  <c r="AA2909" i="3" s="1"/>
  <c r="AA2924" i="3" s="1"/>
  <c r="AA2939" i="3" s="1"/>
  <c r="AA2954" i="3" s="1"/>
  <c r="AA2969" i="3" s="1"/>
  <c r="AA2860" i="3"/>
  <c r="AA2875" i="3" s="1"/>
  <c r="AA2890" i="3" s="1"/>
  <c r="AA2905" i="3" s="1"/>
  <c r="AA2920" i="3" s="1"/>
  <c r="AA2935" i="3" s="1"/>
  <c r="AA2950" i="3" s="1"/>
  <c r="AA2965" i="3" s="1"/>
  <c r="AA2863" i="3"/>
  <c r="AA2878" i="3" s="1"/>
  <c r="AA2893" i="3" s="1"/>
  <c r="AA2908" i="3" s="1"/>
  <c r="AA2923" i="3" s="1"/>
  <c r="AA2938" i="3" s="1"/>
  <c r="AA2953" i="3" s="1"/>
  <c r="AA2968" i="3" s="1"/>
  <c r="AA2763" i="3"/>
  <c r="AA2778" i="3" s="1"/>
  <c r="AA2793" i="3" s="1"/>
  <c r="AA2808" i="3" s="1"/>
  <c r="AA2823" i="3" s="1"/>
  <c r="AA2838" i="3" s="1"/>
  <c r="AA2853" i="3" s="1"/>
  <c r="AA2868" i="3" s="1"/>
  <c r="AA2883" i="3" s="1"/>
  <c r="AA2898" i="3" s="1"/>
  <c r="AA2913" i="3" s="1"/>
  <c r="AA2928" i="3" s="1"/>
  <c r="AA2943" i="3" s="1"/>
  <c r="AA2958" i="3" s="1"/>
  <c r="AA2973" i="3" s="1"/>
  <c r="AA2861" i="3"/>
  <c r="AA2876" i="3" s="1"/>
  <c r="AA2891" i="3" s="1"/>
  <c r="AA2906" i="3" s="1"/>
  <c r="AA2921" i="3" s="1"/>
  <c r="AA2936" i="3" s="1"/>
  <c r="AA2951" i="3" s="1"/>
  <c r="AA2966" i="3" s="1"/>
  <c r="AA2764" i="3"/>
  <c r="AA2779" i="3" s="1"/>
  <c r="AA2794" i="3" s="1"/>
  <c r="AA2809" i="3" s="1"/>
  <c r="AA2824" i="3" s="1"/>
  <c r="AA2839" i="3" s="1"/>
  <c r="AA2854" i="3" s="1"/>
  <c r="AA2869" i="3" s="1"/>
  <c r="AA2884" i="3" s="1"/>
  <c r="AA2899" i="3" s="1"/>
  <c r="AA2914" i="3" s="1"/>
  <c r="AA2929" i="3" s="1"/>
  <c r="AA2944" i="3" s="1"/>
  <c r="AA2959" i="3" s="1"/>
  <c r="AA2974" i="3" s="1"/>
  <c r="AA2856" i="3"/>
  <c r="AA2871" i="3" s="1"/>
  <c r="AA2886" i="3" s="1"/>
  <c r="AA2901" i="3" s="1"/>
  <c r="AA2916" i="3" s="1"/>
  <c r="AA2931" i="3" s="1"/>
  <c r="AA2946" i="3" s="1"/>
  <c r="AA2961" i="3" s="1"/>
  <c r="AA2855" i="3"/>
  <c r="AA2870" i="3" s="1"/>
  <c r="AA2885" i="3" s="1"/>
  <c r="AA2900" i="3" s="1"/>
  <c r="AA2915" i="3" s="1"/>
  <c r="AA2930" i="3" s="1"/>
  <c r="AA2945" i="3" s="1"/>
  <c r="AA2960" i="3" s="1"/>
  <c r="AA2761" i="3"/>
  <c r="AA2776" i="3" s="1"/>
  <c r="AA2791" i="3" s="1"/>
  <c r="AA2806" i="3" s="1"/>
  <c r="AA2821" i="3" s="1"/>
  <c r="AA2836" i="3" s="1"/>
  <c r="AA2851" i="3" s="1"/>
  <c r="AA2866" i="3" s="1"/>
  <c r="AA2881" i="3" s="1"/>
  <c r="AA2896" i="3" s="1"/>
  <c r="AA2911" i="3" s="1"/>
  <c r="AA2926" i="3" s="1"/>
  <c r="AA2941" i="3" s="1"/>
  <c r="AA2956" i="3" s="1"/>
  <c r="AA2971" i="3" s="1"/>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96" i="3"/>
  <c r="W2496" i="3"/>
  <c r="BB2495" i="3"/>
  <c r="W2495" i="3"/>
  <c r="BB2494" i="3"/>
  <c r="W2494" i="3"/>
  <c r="BB2493" i="3"/>
  <c r="W249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AA2253" i="3"/>
  <c r="AA2268" i="3" s="1"/>
  <c r="AA2283" i="3" s="1"/>
  <c r="AA2298" i="3" s="1"/>
  <c r="AA2313" i="3" s="1"/>
  <c r="AA2328" i="3" s="1"/>
  <c r="AA2343" i="3" s="1"/>
  <c r="AA2358" i="3" s="1"/>
  <c r="AA2373" i="3" s="1"/>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W2253" i="3"/>
  <c r="BB2252" i="3"/>
  <c r="AA2252" i="3"/>
  <c r="AA2267" i="3" s="1"/>
  <c r="AA2282" i="3" s="1"/>
  <c r="AA2297" i="3" s="1"/>
  <c r="AA2312" i="3" s="1"/>
  <c r="AA2327" i="3" s="1"/>
  <c r="AA2342" i="3" s="1"/>
  <c r="AA2357" i="3" s="1"/>
  <c r="AA2372" i="3" s="1"/>
  <c r="AA2387" i="3" s="1"/>
  <c r="AA2402" i="3" s="1"/>
  <c r="AA2417" i="3" s="1"/>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W2252" i="3"/>
  <c r="BB2251" i="3"/>
  <c r="AA2251" i="3"/>
  <c r="AA2266" i="3" s="1"/>
  <c r="AA2281" i="3" s="1"/>
  <c r="AA2296" i="3" s="1"/>
  <c r="AA2311" i="3" s="1"/>
  <c r="AA2326" i="3" s="1"/>
  <c r="AA2341" i="3" s="1"/>
  <c r="AA2356" i="3" s="1"/>
  <c r="AA2371" i="3" s="1"/>
  <c r="AA2386" i="3" s="1"/>
  <c r="AA2401" i="3" s="1"/>
  <c r="AA2416" i="3" s="1"/>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W2251" i="3"/>
  <c r="BB2250" i="3"/>
  <c r="AA2250" i="3"/>
  <c r="AA2265" i="3" s="1"/>
  <c r="AA2280" i="3" s="1"/>
  <c r="AA2295" i="3" s="1"/>
  <c r="AA2310" i="3" s="1"/>
  <c r="AA2325" i="3" s="1"/>
  <c r="AA2340" i="3" s="1"/>
  <c r="AA2355" i="3" s="1"/>
  <c r="AA2370" i="3" s="1"/>
  <c r="AA2385" i="3" s="1"/>
  <c r="AA2400" i="3" s="1"/>
  <c r="AA2415" i="3" s="1"/>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W2250" i="3"/>
  <c r="BB2249" i="3"/>
  <c r="AA2249" i="3"/>
  <c r="AA2264" i="3" s="1"/>
  <c r="AA2279" i="3" s="1"/>
  <c r="AA2294" i="3" s="1"/>
  <c r="AA2309" i="3" s="1"/>
  <c r="AA2324" i="3" s="1"/>
  <c r="AA2339" i="3" s="1"/>
  <c r="AA2354" i="3" s="1"/>
  <c r="AA2369" i="3" s="1"/>
  <c r="AA2384" i="3" s="1"/>
  <c r="AA2399" i="3" s="1"/>
  <c r="AA2414" i="3" s="1"/>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W2249" i="3"/>
  <c r="BB2248" i="3"/>
  <c r="AA2248" i="3"/>
  <c r="AA2263" i="3" s="1"/>
  <c r="AA2278" i="3" s="1"/>
  <c r="AA2293" i="3" s="1"/>
  <c r="AA2308" i="3" s="1"/>
  <c r="AA2323" i="3" s="1"/>
  <c r="AA2338" i="3" s="1"/>
  <c r="AA2353" i="3" s="1"/>
  <c r="AA2368" i="3" s="1"/>
  <c r="AA2383" i="3" s="1"/>
  <c r="AA2398" i="3" s="1"/>
  <c r="AA2413" i="3" s="1"/>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W2248" i="3"/>
  <c r="BB2247" i="3"/>
  <c r="AA2247" i="3"/>
  <c r="AA2262" i="3" s="1"/>
  <c r="AA2277" i="3" s="1"/>
  <c r="AA2292" i="3" s="1"/>
  <c r="AA2307" i="3" s="1"/>
  <c r="AA2322" i="3" s="1"/>
  <c r="AA2337" i="3" s="1"/>
  <c r="AA2352" i="3" s="1"/>
  <c r="AA2367" i="3" s="1"/>
  <c r="AA2382" i="3" s="1"/>
  <c r="AA2397" i="3" s="1"/>
  <c r="AA2412" i="3" s="1"/>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W2247" i="3"/>
  <c r="BB2246" i="3"/>
  <c r="AA2246" i="3"/>
  <c r="AA2261" i="3" s="1"/>
  <c r="AA2276" i="3" s="1"/>
  <c r="AA2291" i="3" s="1"/>
  <c r="AA2306" i="3" s="1"/>
  <c r="AA2321" i="3" s="1"/>
  <c r="AA2336" i="3" s="1"/>
  <c r="AA2351" i="3" s="1"/>
  <c r="AA2366" i="3" s="1"/>
  <c r="AA2381" i="3" s="1"/>
  <c r="AA2396" i="3" s="1"/>
  <c r="AA2411" i="3" s="1"/>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W2246" i="3"/>
  <c r="BB2245" i="3"/>
  <c r="AA2245" i="3"/>
  <c r="AA2260" i="3" s="1"/>
  <c r="AA2275" i="3" s="1"/>
  <c r="AA2290" i="3" s="1"/>
  <c r="AA2305" i="3" s="1"/>
  <c r="AA2320" i="3" s="1"/>
  <c r="AA2335" i="3" s="1"/>
  <c r="AA2350" i="3" s="1"/>
  <c r="AA2365" i="3" s="1"/>
  <c r="AA2380" i="3" s="1"/>
  <c r="AA2395" i="3" s="1"/>
  <c r="AA2410" i="3" s="1"/>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W2245" i="3"/>
  <c r="BB2244" i="3"/>
  <c r="AA2244" i="3"/>
  <c r="AA2259" i="3" s="1"/>
  <c r="AA2274" i="3" s="1"/>
  <c r="AA2289" i="3" s="1"/>
  <c r="AA2304" i="3" s="1"/>
  <c r="AA2319" i="3" s="1"/>
  <c r="AA2334" i="3" s="1"/>
  <c r="AA2349" i="3" s="1"/>
  <c r="AA2364" i="3" s="1"/>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W2244" i="3"/>
  <c r="BB2243" i="3"/>
  <c r="AA2243" i="3"/>
  <c r="AA2258" i="3" s="1"/>
  <c r="AA2273" i="3" s="1"/>
  <c r="AA2288" i="3" s="1"/>
  <c r="AA2303" i="3" s="1"/>
  <c r="AA2318" i="3" s="1"/>
  <c r="AA2333" i="3" s="1"/>
  <c r="AA2348" i="3" s="1"/>
  <c r="AA2363" i="3" s="1"/>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W2243" i="3"/>
  <c r="BB2242" i="3"/>
  <c r="AA2242" i="3"/>
  <c r="AA2257" i="3" s="1"/>
  <c r="AA2272" i="3" s="1"/>
  <c r="AA2287" i="3" s="1"/>
  <c r="AA2302" i="3" s="1"/>
  <c r="AA2317" i="3" s="1"/>
  <c r="AA2332" i="3" s="1"/>
  <c r="AA2347" i="3" s="1"/>
  <c r="AA2362" i="3" s="1"/>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W2242" i="3"/>
  <c r="BB2241" i="3"/>
  <c r="AA2241" i="3"/>
  <c r="AA2256" i="3" s="1"/>
  <c r="AA2271" i="3" s="1"/>
  <c r="AA2286" i="3" s="1"/>
  <c r="AA2301" i="3" s="1"/>
  <c r="AA2316" i="3" s="1"/>
  <c r="AA2331" i="3" s="1"/>
  <c r="AA2346" i="3" s="1"/>
  <c r="AA2361" i="3" s="1"/>
  <c r="AA2376" i="3" s="1"/>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W2241" i="3"/>
  <c r="BB2240" i="3"/>
  <c r="AA2240" i="3"/>
  <c r="AA2255" i="3" s="1"/>
  <c r="AA2270" i="3" s="1"/>
  <c r="AA2285" i="3" s="1"/>
  <c r="AA2300" i="3" s="1"/>
  <c r="AA2315" i="3" s="1"/>
  <c r="AA2330" i="3" s="1"/>
  <c r="AA2345" i="3" s="1"/>
  <c r="AA2360" i="3" s="1"/>
  <c r="AA2375" i="3" s="1"/>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W2240" i="3"/>
  <c r="BB2239" i="3"/>
  <c r="AA2239" i="3"/>
  <c r="AA2254" i="3" s="1"/>
  <c r="AA2269" i="3" s="1"/>
  <c r="AA2284" i="3" s="1"/>
  <c r="AA2299" i="3" s="1"/>
  <c r="AA2314" i="3" s="1"/>
  <c r="AA2329" i="3" s="1"/>
  <c r="AA2344" i="3" s="1"/>
  <c r="AA2359" i="3" s="1"/>
  <c r="AA2374" i="3" s="1"/>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BB2226" i="3"/>
  <c r="W2226" i="3"/>
  <c r="BB2225" i="3"/>
  <c r="W2225" i="3"/>
  <c r="BB2224" i="3"/>
  <c r="W2224" i="3"/>
  <c r="AA2975" i="3" l="1"/>
  <c r="AA2990" i="3" s="1"/>
  <c r="AA3005" i="3" s="1"/>
  <c r="AA3020" i="3" s="1"/>
  <c r="AA3035" i="3" s="1"/>
  <c r="AA3050" i="3" s="1"/>
  <c r="AA3065" i="3" s="1"/>
  <c r="AA2986" i="3"/>
  <c r="AA3001" i="3" s="1"/>
  <c r="AA3016" i="3" s="1"/>
  <c r="AA3031" i="3" s="1"/>
  <c r="AA3046" i="3" s="1"/>
  <c r="AA3061" i="3" s="1"/>
  <c r="AA3076" i="3" s="1"/>
  <c r="AA2976" i="3"/>
  <c r="AA2991" i="3" s="1"/>
  <c r="AA3006" i="3" s="1"/>
  <c r="AA3021" i="3" s="1"/>
  <c r="AA3036" i="3" s="1"/>
  <c r="AA3051" i="3" s="1"/>
  <c r="AA3066" i="3" s="1"/>
  <c r="AA2989" i="3"/>
  <c r="AA3004" i="3" s="1"/>
  <c r="AA3019" i="3" s="1"/>
  <c r="AA3034" i="3" s="1"/>
  <c r="AA3049" i="3" s="1"/>
  <c r="AA3064" i="3" s="1"/>
  <c r="AA3079" i="3" s="1"/>
  <c r="AA2981" i="3"/>
  <c r="AA2996" i="3" s="1"/>
  <c r="AA3011" i="3" s="1"/>
  <c r="AA3026" i="3" s="1"/>
  <c r="AA3041" i="3" s="1"/>
  <c r="AA3056" i="3" s="1"/>
  <c r="AA3071" i="3" s="1"/>
  <c r="AA2988" i="3"/>
  <c r="AA3003" i="3" s="1"/>
  <c r="AA3018" i="3" s="1"/>
  <c r="AA3033" i="3" s="1"/>
  <c r="AA3048" i="3" s="1"/>
  <c r="AA3063" i="3" s="1"/>
  <c r="AA3078" i="3" s="1"/>
  <c r="AA2983" i="3"/>
  <c r="AA2998" i="3" s="1"/>
  <c r="AA3013" i="3" s="1"/>
  <c r="AA3028" i="3" s="1"/>
  <c r="AA3043" i="3" s="1"/>
  <c r="AA3058" i="3" s="1"/>
  <c r="AA3073" i="3" s="1"/>
  <c r="AA2980" i="3"/>
  <c r="AA2995" i="3" s="1"/>
  <c r="AA3010" i="3" s="1"/>
  <c r="AA3025" i="3" s="1"/>
  <c r="AA3040" i="3" s="1"/>
  <c r="AA3055" i="3" s="1"/>
  <c r="AA3070" i="3" s="1"/>
  <c r="AA2984" i="3"/>
  <c r="AA2999" i="3" s="1"/>
  <c r="AA3014" i="3" s="1"/>
  <c r="AA3029" i="3" s="1"/>
  <c r="AA3044" i="3" s="1"/>
  <c r="AA3059" i="3" s="1"/>
  <c r="AA3074" i="3" s="1"/>
  <c r="AA2977" i="3"/>
  <c r="AA2992" i="3" s="1"/>
  <c r="AA3007" i="3" s="1"/>
  <c r="AA3022" i="3" s="1"/>
  <c r="AA3037" i="3" s="1"/>
  <c r="AA3052" i="3" s="1"/>
  <c r="AA3067" i="3" s="1"/>
  <c r="AA2978" i="3"/>
  <c r="AA2993" i="3" s="1"/>
  <c r="AA3008" i="3" s="1"/>
  <c r="AA3023" i="3" s="1"/>
  <c r="AA3038" i="3" s="1"/>
  <c r="AA3053" i="3" s="1"/>
  <c r="AA3068" i="3" s="1"/>
  <c r="AA2987" i="3"/>
  <c r="AA3002" i="3" s="1"/>
  <c r="AA3017" i="3" s="1"/>
  <c r="AA3032" i="3" s="1"/>
  <c r="AA3047" i="3" s="1"/>
  <c r="AA3062" i="3" s="1"/>
  <c r="AA3077" i="3" s="1"/>
  <c r="AA2979" i="3"/>
  <c r="AA2994" i="3" s="1"/>
  <c r="AA3009" i="3" s="1"/>
  <c r="AA3024" i="3" s="1"/>
  <c r="AA3039" i="3" s="1"/>
  <c r="AA3054" i="3" s="1"/>
  <c r="AA3069" i="3" s="1"/>
  <c r="AA2982" i="3"/>
  <c r="AA2997" i="3" s="1"/>
  <c r="AA3012" i="3" s="1"/>
  <c r="AA3027" i="3" s="1"/>
  <c r="AA3042" i="3" s="1"/>
  <c r="AA3057" i="3" s="1"/>
  <c r="AA3072" i="3" s="1"/>
  <c r="AA2985" i="3"/>
  <c r="AA3000" i="3" s="1"/>
  <c r="AA3015" i="3" s="1"/>
  <c r="AA3030" i="3" s="1"/>
  <c r="AA3045" i="3" s="1"/>
  <c r="AA3060" i="3" s="1"/>
  <c r="AA3075" i="3" s="1"/>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BB2196" i="3"/>
  <c r="W2196" i="3"/>
  <c r="BB2195" i="3"/>
  <c r="W2195" i="3"/>
  <c r="BB2194" i="3"/>
  <c r="W2194" i="3"/>
  <c r="BB2193" i="3"/>
  <c r="W2193" i="3"/>
  <c r="BB2192" i="3"/>
  <c r="W2192" i="3"/>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BB1843" i="3"/>
  <c r="W1843" i="3"/>
  <c r="BB1842" i="3"/>
  <c r="W1842" i="3"/>
  <c r="BB1841" i="3"/>
  <c r="W1841" i="3"/>
  <c r="BB1840" i="3"/>
  <c r="W1840" i="3"/>
  <c r="BB1839" i="3"/>
  <c r="W1839" i="3"/>
  <c r="BB1838" i="3"/>
  <c r="W1838" i="3"/>
  <c r="BB1837" i="3"/>
  <c r="W1837" i="3"/>
  <c r="BB1836" i="3"/>
  <c r="W1836" i="3"/>
  <c r="BB1835" i="3"/>
  <c r="W1835" i="3"/>
  <c r="BB1834" i="3"/>
  <c r="W1834" i="3"/>
  <c r="BB1833" i="3"/>
  <c r="W1833" i="3"/>
  <c r="BB1832" i="3"/>
  <c r="W1832" i="3"/>
  <c r="BB1831" i="3"/>
  <c r="W1831" i="3"/>
  <c r="BB1830" i="3"/>
  <c r="W1830" i="3"/>
  <c r="BB1829" i="3"/>
  <c r="W1829" i="3"/>
  <c r="BB1828" i="3"/>
  <c r="W1828" i="3"/>
  <c r="BB1827" i="3"/>
  <c r="W1827" i="3"/>
  <c r="BB1826" i="3"/>
  <c r="W1826" i="3"/>
  <c r="BB1825" i="3"/>
  <c r="W1825" i="3"/>
  <c r="BB1824" i="3"/>
  <c r="W1824" i="3"/>
  <c r="BB1823" i="3"/>
  <c r="W1823" i="3"/>
  <c r="BB1822" i="3"/>
  <c r="W1822" i="3"/>
  <c r="BB1821" i="3"/>
  <c r="W1821" i="3"/>
  <c r="BB1820" i="3"/>
  <c r="W1820" i="3"/>
  <c r="BB1819" i="3"/>
  <c r="W1819" i="3"/>
  <c r="BB1818" i="3"/>
  <c r="W1818" i="3"/>
  <c r="BB1802" i="3"/>
  <c r="W1802" i="3"/>
  <c r="BB1801" i="3"/>
  <c r="W1801" i="3"/>
  <c r="BB1800" i="3"/>
  <c r="W1800" i="3"/>
  <c r="BB1799" i="3"/>
  <c r="W1799" i="3"/>
  <c r="BB1798" i="3"/>
  <c r="W1798" i="3"/>
  <c r="BB1797" i="3"/>
  <c r="W1797" i="3"/>
  <c r="BB1796" i="3"/>
  <c r="W1796" i="3"/>
  <c r="BB1795" i="3"/>
  <c r="W1795" i="3"/>
  <c r="BB1794" i="3"/>
  <c r="W1794" i="3"/>
  <c r="BB1793" i="3"/>
  <c r="W1793" i="3"/>
  <c r="BB1792" i="3"/>
  <c r="W1792" i="3"/>
  <c r="BB1791" i="3"/>
  <c r="W1791" i="3"/>
  <c r="BB1790" i="3"/>
  <c r="W1790" i="3"/>
  <c r="BB1789" i="3"/>
  <c r="W1789" i="3"/>
  <c r="BB1788" i="3"/>
  <c r="W1788" i="3"/>
  <c r="BB1817" i="3"/>
  <c r="W1817" i="3"/>
  <c r="BB1816" i="3"/>
  <c r="W1816" i="3"/>
  <c r="BB1815" i="3"/>
  <c r="W1815" i="3"/>
  <c r="BB1814" i="3"/>
  <c r="W1814" i="3"/>
  <c r="BB1813" i="3"/>
  <c r="W1813" i="3"/>
  <c r="BB1812" i="3"/>
  <c r="W1812" i="3"/>
  <c r="BB1811" i="3"/>
  <c r="W1811" i="3"/>
  <c r="BB1810" i="3"/>
  <c r="W1810" i="3"/>
  <c r="BB1809" i="3"/>
  <c r="W1809" i="3"/>
  <c r="BB1808" i="3"/>
  <c r="W1808" i="3"/>
  <c r="BB1807" i="3"/>
  <c r="W1807" i="3"/>
  <c r="BB1806" i="3"/>
  <c r="W1806" i="3"/>
  <c r="BB1805" i="3"/>
  <c r="W1805" i="3"/>
  <c r="BB1804" i="3"/>
  <c r="W1804" i="3"/>
  <c r="BB1803" i="3"/>
  <c r="W1803" i="3"/>
  <c r="BB1787" i="3"/>
  <c r="W1787" i="3"/>
  <c r="BB1786" i="3"/>
  <c r="W1786" i="3"/>
  <c r="BB1785" i="3"/>
  <c r="W1785" i="3"/>
  <c r="BB1784" i="3"/>
  <c r="W1784" i="3"/>
  <c r="BB1783" i="3"/>
  <c r="W1783" i="3"/>
  <c r="BB1782" i="3"/>
  <c r="W1782" i="3"/>
  <c r="BB1781" i="3"/>
  <c r="W1781" i="3"/>
  <c r="BB1780" i="3"/>
  <c r="W1780" i="3"/>
  <c r="BB1779" i="3"/>
  <c r="W1779" i="3"/>
  <c r="BB1778" i="3"/>
  <c r="W1778" i="3"/>
  <c r="BB1777" i="3"/>
  <c r="W1777" i="3"/>
  <c r="BB1776" i="3"/>
  <c r="W1776" i="3"/>
  <c r="BB1775" i="3"/>
  <c r="W1775" i="3"/>
  <c r="BB1774" i="3"/>
  <c r="W1774" i="3"/>
  <c r="BB1773" i="3"/>
  <c r="W1773" i="3"/>
  <c r="BB1772" i="3"/>
  <c r="W1772" i="3"/>
  <c r="BB1771" i="3"/>
  <c r="W1771" i="3"/>
  <c r="BB1770" i="3"/>
  <c r="W1770" i="3"/>
  <c r="BB1769" i="3"/>
  <c r="W1769" i="3"/>
  <c r="BB1768" i="3"/>
  <c r="W1768" i="3"/>
  <c r="BB1767" i="3"/>
  <c r="W1767" i="3"/>
  <c r="BB1766" i="3"/>
  <c r="W1766" i="3"/>
  <c r="BB1765" i="3"/>
  <c r="W1765" i="3"/>
  <c r="BB1764" i="3"/>
  <c r="W1764" i="3"/>
  <c r="BB1763" i="3"/>
  <c r="W1763" i="3"/>
  <c r="BB1762" i="3"/>
  <c r="W1762" i="3"/>
  <c r="BB1761" i="3"/>
  <c r="W1761" i="3"/>
  <c r="BB1760" i="3"/>
  <c r="W1760" i="3"/>
  <c r="BB1759" i="3"/>
  <c r="W1759" i="3"/>
  <c r="BB1758" i="3"/>
  <c r="W1758" i="3"/>
  <c r="BB1757" i="3"/>
  <c r="W1757" i="3"/>
  <c r="BB1756" i="3"/>
  <c r="W1756" i="3"/>
  <c r="BB1755" i="3"/>
  <c r="W1755" i="3"/>
  <c r="BB1754" i="3"/>
  <c r="W1754" i="3"/>
  <c r="BB1753" i="3"/>
  <c r="W1753" i="3"/>
  <c r="BB1752" i="3"/>
  <c r="W1752" i="3"/>
  <c r="BB1751" i="3"/>
  <c r="W1751" i="3"/>
  <c r="BB1750" i="3"/>
  <c r="W1750" i="3"/>
  <c r="BB1749" i="3"/>
  <c r="W1749" i="3"/>
  <c r="BB1748" i="3"/>
  <c r="W1748" i="3"/>
  <c r="BB1747" i="3"/>
  <c r="W1747" i="3"/>
  <c r="BB1746" i="3"/>
  <c r="W1746" i="3"/>
  <c r="BB1745" i="3"/>
  <c r="W1745" i="3"/>
  <c r="BB1744" i="3"/>
  <c r="W1744" i="3"/>
  <c r="BB1743" i="3"/>
  <c r="W1743" i="3"/>
  <c r="BB1742" i="3"/>
  <c r="W1742" i="3"/>
  <c r="BB1741" i="3"/>
  <c r="W1741" i="3"/>
  <c r="BB1740" i="3"/>
  <c r="W1740" i="3"/>
  <c r="BB1739" i="3"/>
  <c r="W1739" i="3"/>
  <c r="BB1738" i="3"/>
  <c r="W1738" i="3"/>
  <c r="BB1737" i="3"/>
  <c r="W1737" i="3"/>
  <c r="BB1736" i="3"/>
  <c r="W1736" i="3"/>
  <c r="BB1735" i="3"/>
  <c r="W1735" i="3"/>
  <c r="BB1734" i="3"/>
  <c r="W1734" i="3"/>
  <c r="BB1733" i="3"/>
  <c r="W1733" i="3"/>
  <c r="BB1732" i="3"/>
  <c r="W1732" i="3"/>
  <c r="BB1731" i="3"/>
  <c r="W1731" i="3"/>
  <c r="BB1730" i="3"/>
  <c r="W1730" i="3"/>
  <c r="BB1729" i="3"/>
  <c r="W1729" i="3"/>
  <c r="BB1728" i="3"/>
  <c r="W1728" i="3"/>
  <c r="BB1727" i="3"/>
  <c r="W1727" i="3"/>
  <c r="BB1726" i="3"/>
  <c r="W1726" i="3"/>
  <c r="BB1725" i="3"/>
  <c r="W1725" i="3"/>
  <c r="BB1724" i="3"/>
  <c r="W1724" i="3"/>
  <c r="BB1723" i="3"/>
  <c r="W1723" i="3"/>
  <c r="BB1722" i="3"/>
  <c r="W1722" i="3"/>
  <c r="BB1721" i="3"/>
  <c r="W1721" i="3"/>
  <c r="BB1720" i="3"/>
  <c r="W1720" i="3"/>
  <c r="BB1719" i="3"/>
  <c r="W1719" i="3"/>
  <c r="BB1718" i="3"/>
  <c r="W1718" i="3"/>
  <c r="BB1717" i="3"/>
  <c r="W1717" i="3"/>
  <c r="BB1716" i="3"/>
  <c r="W1716" i="3"/>
  <c r="BB1715" i="3"/>
  <c r="W1715" i="3"/>
  <c r="BB1714" i="3"/>
  <c r="W1714" i="3"/>
  <c r="BB1713" i="3"/>
  <c r="W1713" i="3"/>
  <c r="BB1712" i="3"/>
  <c r="W1712" i="3"/>
  <c r="BB1711" i="3"/>
  <c r="W1711" i="3"/>
  <c r="BB1710" i="3"/>
  <c r="W1710" i="3"/>
  <c r="BB1709" i="3"/>
  <c r="W1709" i="3"/>
  <c r="BB1708" i="3"/>
  <c r="W1708" i="3"/>
  <c r="BB1707" i="3"/>
  <c r="W1707" i="3"/>
  <c r="BB1706" i="3"/>
  <c r="W1706" i="3"/>
  <c r="BB1705" i="3"/>
  <c r="W1705" i="3"/>
  <c r="BB1704" i="3"/>
  <c r="W1704" i="3"/>
  <c r="BB1703" i="3"/>
  <c r="W1703" i="3"/>
  <c r="BB1702" i="3"/>
  <c r="W1702" i="3"/>
  <c r="BB1701" i="3"/>
  <c r="W1701" i="3"/>
  <c r="BB1700" i="3"/>
  <c r="W1700" i="3"/>
  <c r="BB1699" i="3"/>
  <c r="W1699" i="3"/>
  <c r="BB1698" i="3"/>
  <c r="W1698" i="3"/>
  <c r="BB1697" i="3"/>
  <c r="W1697" i="3"/>
  <c r="BB1696" i="3"/>
  <c r="W1696" i="3"/>
  <c r="BB1695" i="3"/>
  <c r="W1695" i="3"/>
  <c r="BB1694" i="3"/>
  <c r="W1694" i="3"/>
  <c r="BB1693" i="3"/>
  <c r="W1693" i="3"/>
  <c r="BB1692" i="3"/>
  <c r="W1692" i="3"/>
  <c r="BB1691" i="3"/>
  <c r="W1691" i="3"/>
  <c r="BB1690" i="3"/>
  <c r="W1690" i="3"/>
  <c r="BB1689" i="3"/>
  <c r="W1689" i="3"/>
  <c r="BB1688" i="3"/>
  <c r="W1688" i="3"/>
  <c r="BB1687" i="3"/>
  <c r="W1687" i="3"/>
  <c r="BB1686" i="3"/>
  <c r="W1686" i="3"/>
  <c r="BB1685" i="3"/>
  <c r="W1685" i="3"/>
  <c r="BB1684" i="3"/>
  <c r="W1684" i="3"/>
  <c r="BB1683" i="3"/>
  <c r="W1683" i="3"/>
  <c r="BB1682" i="3"/>
  <c r="W1682" i="3"/>
  <c r="BB1681" i="3"/>
  <c r="W1681" i="3"/>
  <c r="BB1680" i="3"/>
  <c r="W1680" i="3"/>
  <c r="BB1679" i="3"/>
  <c r="W1679" i="3"/>
  <c r="BB1678" i="3"/>
  <c r="W1678" i="3"/>
  <c r="BB1677" i="3"/>
  <c r="W1677" i="3"/>
  <c r="BB1676" i="3"/>
  <c r="W1676" i="3"/>
  <c r="BB1675" i="3"/>
  <c r="W1675" i="3"/>
  <c r="BB1674" i="3"/>
  <c r="W1674" i="3"/>
  <c r="BB1673" i="3"/>
  <c r="W1673" i="3"/>
  <c r="BB1672" i="3"/>
  <c r="W1672" i="3"/>
  <c r="BB1671" i="3"/>
  <c r="W1671" i="3"/>
  <c r="BB1670" i="3"/>
  <c r="W1670" i="3"/>
  <c r="BB1669" i="3"/>
  <c r="W1669" i="3"/>
  <c r="BB1668" i="3"/>
  <c r="W1668" i="3"/>
  <c r="BB1667" i="3"/>
  <c r="W1667" i="3"/>
  <c r="BB1666" i="3"/>
  <c r="W1666" i="3"/>
  <c r="BB1665" i="3"/>
  <c r="W1665" i="3"/>
  <c r="BB1664" i="3"/>
  <c r="W1664" i="3"/>
  <c r="BB1663" i="3"/>
  <c r="W1663" i="3"/>
  <c r="BB1662" i="3"/>
  <c r="W1662" i="3"/>
  <c r="BB1661" i="3"/>
  <c r="W1661" i="3"/>
  <c r="BB1660" i="3"/>
  <c r="W1660" i="3"/>
  <c r="BB1659" i="3"/>
  <c r="W1659" i="3"/>
  <c r="BB1658" i="3"/>
  <c r="W1658" i="3"/>
  <c r="BB1657" i="3"/>
  <c r="W1657" i="3"/>
  <c r="BB1656" i="3"/>
  <c r="W1656" i="3"/>
  <c r="BB1655" i="3"/>
  <c r="W1655" i="3"/>
  <c r="BB1654" i="3"/>
  <c r="W1654" i="3"/>
  <c r="BB1653" i="3"/>
  <c r="W1653" i="3"/>
  <c r="BB1652" i="3"/>
  <c r="W1652" i="3"/>
  <c r="BB1651" i="3"/>
  <c r="W1651" i="3"/>
  <c r="BB1650" i="3"/>
  <c r="W1650" i="3"/>
  <c r="BB1649" i="3"/>
  <c r="W1649" i="3"/>
  <c r="BB1648" i="3"/>
  <c r="W1648" i="3"/>
  <c r="BB1647" i="3"/>
  <c r="W1647" i="3"/>
  <c r="BB1646" i="3"/>
  <c r="W1646" i="3"/>
  <c r="BB1645" i="3"/>
  <c r="W1645" i="3"/>
  <c r="BB1644" i="3"/>
  <c r="W1644" i="3"/>
  <c r="BB1643" i="3"/>
  <c r="W1643" i="3"/>
  <c r="BB1642" i="3"/>
  <c r="W1642" i="3"/>
  <c r="BB1641" i="3"/>
  <c r="W1641" i="3"/>
  <c r="BB1640" i="3"/>
  <c r="W1640" i="3"/>
  <c r="BB1639" i="3"/>
  <c r="W1639" i="3"/>
  <c r="BB1638" i="3"/>
  <c r="W1638" i="3"/>
  <c r="BB1637" i="3"/>
  <c r="W1637" i="3"/>
  <c r="BB1636" i="3"/>
  <c r="W1636" i="3"/>
  <c r="BB1635" i="3"/>
  <c r="W1635" i="3"/>
  <c r="BB1634" i="3"/>
  <c r="W1634" i="3"/>
  <c r="BB1633" i="3"/>
  <c r="W1633" i="3"/>
  <c r="BB1632" i="3"/>
  <c r="W1632" i="3"/>
  <c r="BB1631" i="3"/>
  <c r="W1631" i="3"/>
  <c r="BB1630" i="3"/>
  <c r="W1630" i="3"/>
  <c r="BB1629" i="3"/>
  <c r="W1629" i="3"/>
  <c r="BB1628" i="3"/>
  <c r="W1628" i="3"/>
  <c r="BB1627" i="3"/>
  <c r="W1627" i="3"/>
  <c r="BB1626" i="3"/>
  <c r="W1626" i="3"/>
  <c r="BB1625" i="3"/>
  <c r="W1625" i="3"/>
  <c r="BB1624" i="3"/>
  <c r="W1624" i="3"/>
  <c r="BB1623" i="3"/>
  <c r="W1623" i="3"/>
  <c r="BB1622" i="3"/>
  <c r="W1622" i="3"/>
  <c r="BB1621" i="3"/>
  <c r="W1621" i="3"/>
  <c r="BB1620" i="3"/>
  <c r="W1620" i="3"/>
  <c r="BB1619" i="3"/>
  <c r="W1619" i="3"/>
  <c r="BB1618" i="3"/>
  <c r="W1618" i="3"/>
  <c r="BB1617" i="3"/>
  <c r="W1617" i="3"/>
  <c r="BB1616" i="3"/>
  <c r="W1616" i="3"/>
  <c r="BB1615" i="3"/>
  <c r="W1615" i="3"/>
  <c r="BB1614" i="3"/>
  <c r="W1614" i="3"/>
  <c r="BB1613" i="3"/>
  <c r="W1613" i="3"/>
  <c r="BB1612" i="3"/>
  <c r="W1612" i="3"/>
  <c r="BB1611" i="3"/>
  <c r="W1611" i="3"/>
  <c r="BB1610" i="3"/>
  <c r="W1610" i="3"/>
  <c r="BB1609" i="3"/>
  <c r="W1609" i="3"/>
  <c r="BB1608" i="3"/>
  <c r="W1608" i="3"/>
  <c r="BB1607" i="3"/>
  <c r="W1607" i="3"/>
  <c r="BB1606" i="3"/>
  <c r="W1606" i="3"/>
  <c r="BB1605" i="3"/>
  <c r="W1605" i="3"/>
  <c r="BB1604" i="3"/>
  <c r="W1604" i="3"/>
  <c r="BB1603" i="3"/>
  <c r="W1603" i="3"/>
  <c r="BB1602" i="3"/>
  <c r="W1602" i="3"/>
  <c r="BB1601" i="3"/>
  <c r="W1601" i="3"/>
  <c r="BB1600" i="3"/>
  <c r="W1600" i="3"/>
  <c r="BB1599" i="3"/>
  <c r="W1599" i="3"/>
  <c r="BB1598" i="3"/>
  <c r="W1598" i="3"/>
  <c r="BB1597" i="3"/>
  <c r="W1597" i="3"/>
  <c r="BB1596" i="3"/>
  <c r="W1596" i="3"/>
  <c r="BB1595" i="3"/>
  <c r="W1595" i="3"/>
  <c r="BB1594" i="3"/>
  <c r="W1594" i="3"/>
  <c r="BB1593" i="3"/>
  <c r="W1593" i="3"/>
  <c r="BB1592" i="3"/>
  <c r="W1592" i="3"/>
  <c r="BB1591" i="3"/>
  <c r="W1591" i="3"/>
  <c r="BB1590" i="3"/>
  <c r="W1590" i="3"/>
  <c r="BB1589" i="3"/>
  <c r="W1589" i="3"/>
  <c r="BB1588" i="3"/>
  <c r="W1588" i="3"/>
  <c r="BB1587" i="3"/>
  <c r="W1587" i="3"/>
  <c r="BB1586" i="3"/>
  <c r="W1586" i="3"/>
  <c r="BB1585" i="3"/>
  <c r="W1585" i="3"/>
  <c r="BB1584" i="3"/>
  <c r="W1584" i="3"/>
  <c r="BB1583" i="3"/>
  <c r="W1583" i="3"/>
  <c r="BB1582" i="3"/>
  <c r="W1582" i="3"/>
  <c r="BB1581" i="3"/>
  <c r="W1581" i="3"/>
  <c r="BB1580" i="3"/>
  <c r="W1580" i="3"/>
  <c r="BB1579" i="3"/>
  <c r="W1579" i="3"/>
  <c r="BB1578" i="3"/>
  <c r="W1578" i="3"/>
  <c r="BB1577" i="3"/>
  <c r="W1577" i="3"/>
  <c r="BB1576" i="3"/>
  <c r="W1576" i="3"/>
  <c r="BB1575" i="3"/>
  <c r="W1575" i="3"/>
  <c r="BB1574" i="3"/>
  <c r="W1574" i="3"/>
  <c r="BB1573" i="3"/>
  <c r="W1573" i="3"/>
  <c r="BB1572" i="3"/>
  <c r="W1572" i="3"/>
  <c r="BB1571" i="3"/>
  <c r="W1571" i="3"/>
  <c r="BB1570" i="3"/>
  <c r="W1570" i="3"/>
  <c r="BB1569" i="3"/>
  <c r="W1569" i="3"/>
  <c r="BB1568" i="3"/>
  <c r="W1568" i="3"/>
  <c r="BB1567" i="3"/>
  <c r="W1567" i="3"/>
  <c r="BB1566" i="3"/>
  <c r="W1566" i="3"/>
  <c r="BB1565" i="3"/>
  <c r="W1565" i="3"/>
  <c r="BB1564" i="3"/>
  <c r="W1564" i="3"/>
  <c r="BB1563" i="3"/>
  <c r="W1563" i="3"/>
  <c r="BB1562" i="3"/>
  <c r="W1562" i="3"/>
  <c r="BB1561" i="3"/>
  <c r="W1561" i="3"/>
  <c r="BB1560" i="3"/>
  <c r="W1560" i="3"/>
  <c r="BB1559" i="3"/>
  <c r="W1559" i="3"/>
  <c r="BB1558" i="3"/>
  <c r="W1558" i="3"/>
  <c r="BB1557" i="3"/>
  <c r="W1557" i="3"/>
  <c r="BB1556" i="3"/>
  <c r="W1556" i="3"/>
  <c r="BB1555" i="3"/>
  <c r="W1555" i="3"/>
  <c r="BB1554" i="3"/>
  <c r="W1554" i="3"/>
  <c r="BB1553" i="3"/>
  <c r="W1553" i="3"/>
  <c r="BB1552" i="3"/>
  <c r="W1552" i="3"/>
  <c r="BB1551" i="3"/>
  <c r="W1551" i="3"/>
  <c r="BB1550" i="3"/>
  <c r="W1550" i="3"/>
  <c r="BB1549" i="3"/>
  <c r="W1549" i="3"/>
  <c r="BB1548" i="3"/>
  <c r="W1548" i="3"/>
  <c r="AA1547" i="3"/>
  <c r="AA1562" i="3" s="1"/>
  <c r="AA1577" i="3" s="1"/>
  <c r="AA1592" i="3" s="1"/>
  <c r="AA1607" i="3" s="1"/>
  <c r="AA1622" i="3" s="1"/>
  <c r="AA1637" i="3" s="1"/>
  <c r="AA1652" i="3" s="1"/>
  <c r="AA1667" i="3" s="1"/>
  <c r="AA1682" i="3" s="1"/>
  <c r="AA1546" i="3"/>
  <c r="AA1561" i="3" s="1"/>
  <c r="AA1576" i="3" s="1"/>
  <c r="AA1591" i="3" s="1"/>
  <c r="AA1606" i="3" s="1"/>
  <c r="AA1621" i="3" s="1"/>
  <c r="AA1636" i="3" s="1"/>
  <c r="AA1651" i="3" s="1"/>
  <c r="AA1666" i="3" s="1"/>
  <c r="AA1681" i="3" s="1"/>
  <c r="AA1545" i="3"/>
  <c r="AA1560" i="3" s="1"/>
  <c r="AA1575" i="3" s="1"/>
  <c r="AA1590" i="3" s="1"/>
  <c r="AA1605" i="3" s="1"/>
  <c r="AA1620" i="3" s="1"/>
  <c r="AA1635" i="3" s="1"/>
  <c r="AA1650" i="3" s="1"/>
  <c r="AA1665" i="3" s="1"/>
  <c r="AA1680" i="3" s="1"/>
  <c r="AA1544" i="3"/>
  <c r="AA1559" i="3" s="1"/>
  <c r="AA1574" i="3" s="1"/>
  <c r="AA1589" i="3" s="1"/>
  <c r="AA1604" i="3" s="1"/>
  <c r="AA1619" i="3" s="1"/>
  <c r="AA1634" i="3" s="1"/>
  <c r="AA1649" i="3" s="1"/>
  <c r="AA1664" i="3" s="1"/>
  <c r="AA1679" i="3" s="1"/>
  <c r="AA1543" i="3"/>
  <c r="AA1558" i="3" s="1"/>
  <c r="AA1573" i="3" s="1"/>
  <c r="AA1588" i="3" s="1"/>
  <c r="AA1603" i="3" s="1"/>
  <c r="AA1618" i="3" s="1"/>
  <c r="AA1633" i="3" s="1"/>
  <c r="AA1648" i="3" s="1"/>
  <c r="AA1663" i="3" s="1"/>
  <c r="AA1678" i="3" s="1"/>
  <c r="AA1542" i="3"/>
  <c r="AA1557" i="3" s="1"/>
  <c r="AA1572" i="3" s="1"/>
  <c r="AA1587" i="3" s="1"/>
  <c r="AA1602" i="3" s="1"/>
  <c r="AA1617" i="3" s="1"/>
  <c r="AA1632" i="3" s="1"/>
  <c r="AA1647" i="3" s="1"/>
  <c r="AA1662" i="3" s="1"/>
  <c r="AA1677" i="3" s="1"/>
  <c r="AA1541" i="3"/>
  <c r="AA1556" i="3" s="1"/>
  <c r="AA1571" i="3" s="1"/>
  <c r="AA1586" i="3" s="1"/>
  <c r="AA1601" i="3" s="1"/>
  <c r="AA1616" i="3" s="1"/>
  <c r="AA1631" i="3" s="1"/>
  <c r="AA1646" i="3" s="1"/>
  <c r="AA1661" i="3" s="1"/>
  <c r="AA1676" i="3" s="1"/>
  <c r="AA1540" i="3"/>
  <c r="AA1555" i="3" s="1"/>
  <c r="AA1570" i="3" s="1"/>
  <c r="AA1585" i="3" s="1"/>
  <c r="AA1600" i="3" s="1"/>
  <c r="AA1615" i="3" s="1"/>
  <c r="AA1630" i="3" s="1"/>
  <c r="AA1645" i="3" s="1"/>
  <c r="AA1660" i="3" s="1"/>
  <c r="AA1675" i="3" s="1"/>
  <c r="AA1539" i="3"/>
  <c r="AA1554" i="3" s="1"/>
  <c r="AA1569" i="3" s="1"/>
  <c r="AA1584" i="3" s="1"/>
  <c r="AA1599" i="3" s="1"/>
  <c r="AA1614" i="3" s="1"/>
  <c r="AA1629" i="3" s="1"/>
  <c r="AA1644" i="3" s="1"/>
  <c r="AA1659" i="3" s="1"/>
  <c r="AA1674" i="3" s="1"/>
  <c r="AA1538" i="3"/>
  <c r="AA1553" i="3" s="1"/>
  <c r="AA1568" i="3" s="1"/>
  <c r="AA1583" i="3" s="1"/>
  <c r="AA1598" i="3" s="1"/>
  <c r="AA1613" i="3" s="1"/>
  <c r="AA1628" i="3" s="1"/>
  <c r="AA1643" i="3" s="1"/>
  <c r="AA1658" i="3" s="1"/>
  <c r="AA1673" i="3" s="1"/>
  <c r="AA1537" i="3"/>
  <c r="AA1552" i="3" s="1"/>
  <c r="AA1567" i="3" s="1"/>
  <c r="AA1582" i="3" s="1"/>
  <c r="AA1597" i="3" s="1"/>
  <c r="AA1612" i="3" s="1"/>
  <c r="AA1627" i="3" s="1"/>
  <c r="AA1642" i="3" s="1"/>
  <c r="AA1657" i="3" s="1"/>
  <c r="AA1672" i="3" s="1"/>
  <c r="AA1536" i="3"/>
  <c r="AA1551" i="3" s="1"/>
  <c r="AA1566" i="3" s="1"/>
  <c r="AA1581" i="3" s="1"/>
  <c r="AA1596" i="3" s="1"/>
  <c r="AA1611" i="3" s="1"/>
  <c r="AA1626" i="3" s="1"/>
  <c r="AA1641" i="3" s="1"/>
  <c r="AA1656" i="3" s="1"/>
  <c r="AA1671" i="3" s="1"/>
  <c r="AA1535" i="3"/>
  <c r="AA1550" i="3" s="1"/>
  <c r="AA1565" i="3" s="1"/>
  <c r="AA1580" i="3" s="1"/>
  <c r="AA1595" i="3" s="1"/>
  <c r="AA1610" i="3" s="1"/>
  <c r="AA1625" i="3" s="1"/>
  <c r="AA1640" i="3" s="1"/>
  <c r="AA1655" i="3" s="1"/>
  <c r="AA1670" i="3" s="1"/>
  <c r="AA1534" i="3"/>
  <c r="AA1549" i="3" s="1"/>
  <c r="AA1564" i="3" s="1"/>
  <c r="AA1579" i="3" s="1"/>
  <c r="AA1594" i="3" s="1"/>
  <c r="AA1609" i="3" s="1"/>
  <c r="AA1624" i="3" s="1"/>
  <c r="AA1639" i="3" s="1"/>
  <c r="AA1654" i="3" s="1"/>
  <c r="AA1669" i="3" s="1"/>
  <c r="AA1533" i="3"/>
  <c r="AA1548" i="3" s="1"/>
  <c r="AA1563" i="3" s="1"/>
  <c r="AA1578" i="3" s="1"/>
  <c r="AA1593" i="3" s="1"/>
  <c r="AA1608" i="3" s="1"/>
  <c r="AA1623" i="3" s="1"/>
  <c r="AA1638" i="3" s="1"/>
  <c r="AA1653" i="3" s="1"/>
  <c r="AA1668" i="3" s="1"/>
  <c r="BB1547" i="3"/>
  <c r="W1547" i="3"/>
  <c r="BB1546" i="3"/>
  <c r="W1546" i="3"/>
  <c r="BB1545" i="3"/>
  <c r="W1545" i="3"/>
  <c r="BB1544" i="3"/>
  <c r="W1544" i="3"/>
  <c r="BB1543" i="3"/>
  <c r="W1543" i="3"/>
  <c r="BB1542" i="3"/>
  <c r="W1542" i="3"/>
  <c r="BB1541" i="3"/>
  <c r="W1541" i="3"/>
  <c r="BB1540" i="3"/>
  <c r="W1540" i="3"/>
  <c r="BB1539" i="3"/>
  <c r="W1539" i="3"/>
  <c r="BB1538" i="3"/>
  <c r="W1538" i="3"/>
  <c r="BB1537" i="3"/>
  <c r="W1537" i="3"/>
  <c r="BB1536" i="3"/>
  <c r="W1536" i="3"/>
  <c r="BB1535" i="3"/>
  <c r="W1535" i="3"/>
  <c r="BB1534" i="3"/>
  <c r="W1534" i="3"/>
  <c r="BB1533" i="3"/>
  <c r="W1533" i="3"/>
  <c r="BB1532" i="3"/>
  <c r="W1532" i="3"/>
  <c r="BB1531" i="3"/>
  <c r="W1531" i="3"/>
  <c r="BB1530" i="3"/>
  <c r="W1530" i="3"/>
  <c r="BB1529" i="3"/>
  <c r="W1529" i="3"/>
  <c r="BB1528" i="3"/>
  <c r="W1528" i="3"/>
  <c r="BB1527" i="3"/>
  <c r="W1527" i="3"/>
  <c r="BB1526" i="3"/>
  <c r="W1526" i="3"/>
  <c r="BB1525" i="3"/>
  <c r="W1525" i="3"/>
  <c r="BB1524" i="3"/>
  <c r="W1524" i="3"/>
  <c r="BB1523" i="3"/>
  <c r="W1523" i="3"/>
  <c r="BB1522" i="3"/>
  <c r="W1522" i="3"/>
  <c r="BB1521" i="3"/>
  <c r="W1521" i="3"/>
  <c r="BB1520" i="3"/>
  <c r="W1520" i="3"/>
  <c r="BB1519" i="3"/>
  <c r="W1519" i="3"/>
  <c r="BB1518" i="3"/>
  <c r="W1518" i="3"/>
  <c r="AA1687" i="3" l="1"/>
  <c r="AA1702" i="3" s="1"/>
  <c r="AA1717" i="3" s="1"/>
  <c r="AA1732" i="3" s="1"/>
  <c r="AA1747" i="3" s="1"/>
  <c r="AA1762" i="3" s="1"/>
  <c r="AA1777" i="3" s="1"/>
  <c r="AA1792" i="3" s="1"/>
  <c r="AA1807" i="3" s="1"/>
  <c r="AA1822" i="3" s="1"/>
  <c r="AA1837" i="3" s="1"/>
  <c r="AA1852" i="3" s="1"/>
  <c r="AA1867" i="3" s="1"/>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2197" i="3" s="1"/>
  <c r="AA2212" i="3" s="1"/>
  <c r="AA1688" i="3"/>
  <c r="AA1703" i="3" s="1"/>
  <c r="AA1718" i="3" s="1"/>
  <c r="AA1733" i="3" s="1"/>
  <c r="AA1748" i="3" s="1"/>
  <c r="AA1763" i="3" s="1"/>
  <c r="AA1778" i="3" s="1"/>
  <c r="AA1793" i="3" s="1"/>
  <c r="AA1808" i="3" s="1"/>
  <c r="AA1823" i="3" s="1"/>
  <c r="AA1838" i="3" s="1"/>
  <c r="AA1853" i="3" s="1"/>
  <c r="AA1868" i="3" s="1"/>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2198" i="3" s="1"/>
  <c r="AA2213" i="3" s="1"/>
  <c r="AA1689" i="3"/>
  <c r="AA1704" i="3" s="1"/>
  <c r="AA1719" i="3" s="1"/>
  <c r="AA1734" i="3" s="1"/>
  <c r="AA1749" i="3" s="1"/>
  <c r="AA1764" i="3" s="1"/>
  <c r="AA1779" i="3" s="1"/>
  <c r="AA1794" i="3" s="1"/>
  <c r="AA1809" i="3" s="1"/>
  <c r="AA1824" i="3" s="1"/>
  <c r="AA1839" i="3" s="1"/>
  <c r="AA1854" i="3" s="1"/>
  <c r="AA1869" i="3" s="1"/>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2199" i="3" s="1"/>
  <c r="AA2214" i="3" s="1"/>
  <c r="AA1690" i="3"/>
  <c r="AA1705" i="3" s="1"/>
  <c r="AA1720" i="3" s="1"/>
  <c r="AA1735" i="3" s="1"/>
  <c r="AA1750" i="3" s="1"/>
  <c r="AA1765" i="3" s="1"/>
  <c r="AA1780" i="3" s="1"/>
  <c r="AA1795" i="3" s="1"/>
  <c r="AA1810" i="3" s="1"/>
  <c r="AA1825" i="3" s="1"/>
  <c r="AA1840" i="3" s="1"/>
  <c r="AA1855" i="3" s="1"/>
  <c r="AA1870" i="3" s="1"/>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2200" i="3" s="1"/>
  <c r="AA2215" i="3" s="1"/>
  <c r="AA1696" i="3"/>
  <c r="AA1711" i="3" s="1"/>
  <c r="AA1726" i="3" s="1"/>
  <c r="AA1741" i="3" s="1"/>
  <c r="AA1756" i="3" s="1"/>
  <c r="AA1771" i="3" s="1"/>
  <c r="AA1786" i="3" s="1"/>
  <c r="AA1801" i="3" s="1"/>
  <c r="AA1816" i="3" s="1"/>
  <c r="AA1831" i="3" s="1"/>
  <c r="AA1846" i="3" s="1"/>
  <c r="AA1861" i="3" s="1"/>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2206" i="3" s="1"/>
  <c r="AA2221" i="3" s="1"/>
  <c r="AA1697" i="3"/>
  <c r="AA1712" i="3" s="1"/>
  <c r="AA1727" i="3" s="1"/>
  <c r="AA1742" i="3" s="1"/>
  <c r="AA1757" i="3" s="1"/>
  <c r="AA1772" i="3" s="1"/>
  <c r="AA1787" i="3" s="1"/>
  <c r="AA1802" i="3" s="1"/>
  <c r="AA1817" i="3" s="1"/>
  <c r="AA1832" i="3" s="1"/>
  <c r="AA1847" i="3" s="1"/>
  <c r="AA1862" i="3" s="1"/>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AA2192" i="3" s="1"/>
  <c r="AA2207" i="3" s="1"/>
  <c r="AA2222" i="3" s="1"/>
  <c r="AA1692" i="3"/>
  <c r="AA1707" i="3" s="1"/>
  <c r="AA1722" i="3" s="1"/>
  <c r="AA1737" i="3" s="1"/>
  <c r="AA1752" i="3" s="1"/>
  <c r="AA1767" i="3" s="1"/>
  <c r="AA1782" i="3" s="1"/>
  <c r="AA1797" i="3" s="1"/>
  <c r="AA1812" i="3" s="1"/>
  <c r="AA1827" i="3" s="1"/>
  <c r="AA1842" i="3" s="1"/>
  <c r="AA1857" i="3" s="1"/>
  <c r="AA1872" i="3" s="1"/>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2202" i="3" s="1"/>
  <c r="AA2217" i="3" s="1"/>
  <c r="AA1684" i="3"/>
  <c r="AA1699" i="3" s="1"/>
  <c r="AA1714" i="3" s="1"/>
  <c r="AA1729" i="3" s="1"/>
  <c r="AA1744" i="3" s="1"/>
  <c r="AA1759" i="3" s="1"/>
  <c r="AA1774" i="3" s="1"/>
  <c r="AA1789" i="3" s="1"/>
  <c r="AA1804" i="3" s="1"/>
  <c r="AA1819" i="3" s="1"/>
  <c r="AA1834" i="3" s="1"/>
  <c r="AA1849" i="3" s="1"/>
  <c r="AA1864" i="3" s="1"/>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2194" i="3" s="1"/>
  <c r="AA2209" i="3" s="1"/>
  <c r="AA1694" i="3"/>
  <c r="AA1709" i="3" s="1"/>
  <c r="AA1724" i="3" s="1"/>
  <c r="AA1739" i="3" s="1"/>
  <c r="AA1754" i="3" s="1"/>
  <c r="AA1769" i="3" s="1"/>
  <c r="AA1784" i="3" s="1"/>
  <c r="AA1799" i="3" s="1"/>
  <c r="AA1814" i="3" s="1"/>
  <c r="AA1829" i="3" s="1"/>
  <c r="AA1844" i="3" s="1"/>
  <c r="AA1859" i="3" s="1"/>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2204" i="3" s="1"/>
  <c r="AA2219" i="3" s="1"/>
  <c r="AA1686" i="3"/>
  <c r="AA1701" i="3" s="1"/>
  <c r="AA1716" i="3" s="1"/>
  <c r="AA1731" i="3" s="1"/>
  <c r="AA1746" i="3" s="1"/>
  <c r="AA1761" i="3" s="1"/>
  <c r="AA1776" i="3" s="1"/>
  <c r="AA1791" i="3" s="1"/>
  <c r="AA1806" i="3" s="1"/>
  <c r="AA1821" i="3" s="1"/>
  <c r="AA1836" i="3" s="1"/>
  <c r="AA1851" i="3" s="1"/>
  <c r="AA1866" i="3" s="1"/>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AA2196" i="3" s="1"/>
  <c r="AA2211" i="3" s="1"/>
  <c r="AA1693" i="3"/>
  <c r="AA1708" i="3" s="1"/>
  <c r="AA1723" i="3" s="1"/>
  <c r="AA1738" i="3" s="1"/>
  <c r="AA1753" i="3" s="1"/>
  <c r="AA1768" i="3" s="1"/>
  <c r="AA1783" i="3" s="1"/>
  <c r="AA1798" i="3" s="1"/>
  <c r="AA1813" i="3" s="1"/>
  <c r="AA1828" i="3" s="1"/>
  <c r="AA1843" i="3" s="1"/>
  <c r="AA1858" i="3" s="1"/>
  <c r="AA1873" i="3" s="1"/>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2203" i="3" s="1"/>
  <c r="AA2218" i="3" s="1"/>
  <c r="AA1695" i="3"/>
  <c r="AA1710" i="3" s="1"/>
  <c r="AA1725" i="3" s="1"/>
  <c r="AA1740" i="3" s="1"/>
  <c r="AA1755" i="3" s="1"/>
  <c r="AA1770" i="3" s="1"/>
  <c r="AA1785" i="3" s="1"/>
  <c r="AA1800" i="3" s="1"/>
  <c r="AA1815" i="3" s="1"/>
  <c r="AA1830" i="3" s="1"/>
  <c r="AA1845" i="3" s="1"/>
  <c r="AA1860" i="3" s="1"/>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2205" i="3" s="1"/>
  <c r="AA2220" i="3" s="1"/>
  <c r="AA1683" i="3"/>
  <c r="AA1698" i="3" s="1"/>
  <c r="AA1713" i="3" s="1"/>
  <c r="AA1728" i="3" s="1"/>
  <c r="AA1743" i="3" s="1"/>
  <c r="AA1758" i="3" s="1"/>
  <c r="AA1773" i="3" s="1"/>
  <c r="AA1788" i="3" s="1"/>
  <c r="AA1803" i="3" s="1"/>
  <c r="AA1818" i="3" s="1"/>
  <c r="AA1833" i="3" s="1"/>
  <c r="AA1848" i="3" s="1"/>
  <c r="AA1863" i="3" s="1"/>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2193" i="3" s="1"/>
  <c r="AA2208" i="3" s="1"/>
  <c r="AA1685" i="3"/>
  <c r="AA1700" i="3" s="1"/>
  <c r="AA1715" i="3" s="1"/>
  <c r="AA1730" i="3" s="1"/>
  <c r="AA1745" i="3" s="1"/>
  <c r="AA1760" i="3" s="1"/>
  <c r="AA1775" i="3" s="1"/>
  <c r="AA1790" i="3" s="1"/>
  <c r="AA1805" i="3" s="1"/>
  <c r="AA1820" i="3" s="1"/>
  <c r="AA1835" i="3" s="1"/>
  <c r="AA1850" i="3" s="1"/>
  <c r="AA1865" i="3" s="1"/>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2195" i="3" s="1"/>
  <c r="AA2210" i="3" s="1"/>
  <c r="AA1691" i="3"/>
  <c r="AA1706" i="3" s="1"/>
  <c r="AA1721" i="3" s="1"/>
  <c r="AA1736" i="3" s="1"/>
  <c r="AA1751" i="3" s="1"/>
  <c r="AA1766" i="3" s="1"/>
  <c r="AA1781" i="3" s="1"/>
  <c r="AA1796" i="3" s="1"/>
  <c r="AA1811" i="3" s="1"/>
  <c r="AA1826" i="3" s="1"/>
  <c r="AA1841" i="3" s="1"/>
  <c r="AA1856" i="3" s="1"/>
  <c r="AA1871" i="3" s="1"/>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2201" i="3" s="1"/>
  <c r="AA2216" i="3" s="1"/>
  <c r="BB1516" i="3"/>
  <c r="W1516" i="3"/>
  <c r="BB1515" i="3"/>
  <c r="W1515" i="3"/>
  <c r="BB1514" i="3"/>
  <c r="W1514" i="3"/>
  <c r="BB1513" i="3"/>
  <c r="W1513" i="3"/>
  <c r="BB1512" i="3"/>
  <c r="W1512" i="3"/>
  <c r="BB1511" i="3"/>
  <c r="W1511" i="3"/>
  <c r="BB1510" i="3"/>
  <c r="W1510" i="3"/>
  <c r="BB1509" i="3"/>
  <c r="W1509" i="3"/>
  <c r="BB1508" i="3"/>
  <c r="W1508" i="3"/>
  <c r="BB1507" i="3"/>
  <c r="W1507" i="3"/>
  <c r="BB1506" i="3"/>
  <c r="W1506" i="3"/>
  <c r="BB1505" i="3"/>
  <c r="W1505" i="3"/>
  <c r="BB1504" i="3"/>
  <c r="W1504" i="3"/>
  <c r="BB1503" i="3"/>
  <c r="W1503" i="3"/>
  <c r="BB1502" i="3"/>
  <c r="W1502" i="3"/>
  <c r="BB1501" i="3"/>
  <c r="W1501" i="3"/>
  <c r="BB1500" i="3"/>
  <c r="W1500" i="3"/>
  <c r="BB1499" i="3"/>
  <c r="W1499" i="3"/>
  <c r="BB1498" i="3"/>
  <c r="W1498" i="3"/>
  <c r="BB1497" i="3"/>
  <c r="W1497" i="3"/>
  <c r="BB1496" i="3"/>
  <c r="W1496" i="3"/>
  <c r="BB1495" i="3"/>
  <c r="W1495" i="3"/>
  <c r="BB1494" i="3"/>
  <c r="W1494" i="3"/>
  <c r="BB1493" i="3"/>
  <c r="W1493" i="3"/>
  <c r="BB1492" i="3"/>
  <c r="W1492" i="3"/>
  <c r="BB1491" i="3"/>
  <c r="W1491" i="3"/>
  <c r="BB1490" i="3"/>
  <c r="W1490" i="3"/>
  <c r="BB1489" i="3"/>
  <c r="W1489" i="3"/>
  <c r="BB1488" i="3"/>
  <c r="W1488" i="3"/>
  <c r="BB1487" i="3"/>
  <c r="W1487" i="3"/>
  <c r="BB1486" i="3"/>
  <c r="W1486" i="3"/>
  <c r="BB1485" i="3"/>
  <c r="W1485" i="3"/>
  <c r="BB1484" i="3"/>
  <c r="W1484" i="3"/>
  <c r="BB1483" i="3"/>
  <c r="W1483" i="3"/>
  <c r="BB1482" i="3"/>
  <c r="W1482" i="3"/>
  <c r="BB1481" i="3"/>
  <c r="W1481" i="3"/>
  <c r="BB1480" i="3"/>
  <c r="W1480" i="3"/>
  <c r="BB1479" i="3"/>
  <c r="W1479" i="3"/>
  <c r="BB1478" i="3"/>
  <c r="W1478" i="3"/>
  <c r="BB1477" i="3"/>
  <c r="W1477" i="3"/>
  <c r="BB1476" i="3"/>
  <c r="W1476" i="3"/>
  <c r="BB1475" i="3"/>
  <c r="W1475" i="3"/>
  <c r="BB1474" i="3"/>
  <c r="W1474" i="3"/>
  <c r="BB1473" i="3"/>
  <c r="W1473" i="3"/>
  <c r="BB1472" i="3"/>
  <c r="W1472" i="3"/>
  <c r="BB1471" i="3"/>
  <c r="W1471" i="3"/>
  <c r="BB1470" i="3"/>
  <c r="W1470" i="3"/>
  <c r="BB1469" i="3"/>
  <c r="W1469" i="3"/>
  <c r="BB1468" i="3"/>
  <c r="W1468" i="3"/>
  <c r="BB1467" i="3"/>
  <c r="W1467" i="3"/>
  <c r="BB1466" i="3"/>
  <c r="W1466" i="3"/>
  <c r="BB1465" i="3"/>
  <c r="W1465" i="3"/>
  <c r="BB1464" i="3"/>
  <c r="W1464" i="3"/>
  <c r="BB1463" i="3"/>
  <c r="W1463" i="3"/>
  <c r="BB1462" i="3"/>
  <c r="W1462" i="3"/>
  <c r="BB1461" i="3"/>
  <c r="W1461" i="3"/>
  <c r="BB1460" i="3"/>
  <c r="W1460" i="3"/>
  <c r="BB1459" i="3"/>
  <c r="W1459" i="3"/>
  <c r="BB1458" i="3"/>
  <c r="W1458" i="3"/>
  <c r="BB1457" i="3"/>
  <c r="W1457" i="3"/>
  <c r="BB1456" i="3"/>
  <c r="W1456" i="3"/>
  <c r="BB1455" i="3"/>
  <c r="W1455" i="3"/>
  <c r="BB1454" i="3"/>
  <c r="W1454" i="3"/>
  <c r="BB1453" i="3"/>
  <c r="W1453" i="3"/>
  <c r="BB1452" i="3"/>
  <c r="W1452" i="3"/>
  <c r="BB1451" i="3"/>
  <c r="W1451" i="3"/>
  <c r="BB1450" i="3"/>
  <c r="W1450" i="3"/>
  <c r="BB1449" i="3"/>
  <c r="W1449" i="3"/>
  <c r="BB1448" i="3"/>
  <c r="W1448" i="3"/>
  <c r="BB1447" i="3"/>
  <c r="W1447" i="3"/>
  <c r="BB1446" i="3"/>
  <c r="W1446" i="3"/>
  <c r="BB1445" i="3"/>
  <c r="W1445" i="3"/>
  <c r="BB1444" i="3"/>
  <c r="W1444" i="3"/>
  <c r="BB1443" i="3"/>
  <c r="W1443" i="3"/>
  <c r="BB1442" i="3"/>
  <c r="W1442" i="3"/>
  <c r="BB1441" i="3"/>
  <c r="W1441" i="3"/>
  <c r="BB1440" i="3"/>
  <c r="W1440" i="3"/>
  <c r="BB1439" i="3"/>
  <c r="W1439" i="3"/>
  <c r="BB1438" i="3"/>
  <c r="W1438" i="3"/>
  <c r="BB1437" i="3"/>
  <c r="W1437" i="3"/>
  <c r="BB1436" i="3"/>
  <c r="W1436" i="3"/>
  <c r="BB1435" i="3"/>
  <c r="W1435" i="3"/>
  <c r="BB1434" i="3"/>
  <c r="W1434" i="3"/>
  <c r="BB1433" i="3"/>
  <c r="W1433" i="3"/>
  <c r="BB1432" i="3"/>
  <c r="W1432" i="3"/>
  <c r="BB1431" i="3"/>
  <c r="W1431" i="3"/>
  <c r="BB1430" i="3"/>
  <c r="W1430" i="3"/>
  <c r="BB1429" i="3"/>
  <c r="W1429" i="3"/>
  <c r="BB1428" i="3"/>
  <c r="W1428" i="3"/>
  <c r="BB1427" i="3"/>
  <c r="W1427" i="3"/>
  <c r="BB1426" i="3"/>
  <c r="W1426" i="3"/>
  <c r="BB1425" i="3"/>
  <c r="W1425" i="3"/>
  <c r="BB1424" i="3"/>
  <c r="W1424" i="3"/>
  <c r="BB1423" i="3"/>
  <c r="W1423" i="3"/>
  <c r="BB1422" i="3"/>
  <c r="W1422" i="3"/>
  <c r="BB1421" i="3"/>
  <c r="W1421" i="3"/>
  <c r="BB1420" i="3"/>
  <c r="W1420" i="3"/>
  <c r="BB1419" i="3"/>
  <c r="W1419" i="3"/>
  <c r="BB1418" i="3"/>
  <c r="W1418" i="3"/>
  <c r="BB1417" i="3"/>
  <c r="W1417" i="3"/>
  <c r="BB1416" i="3"/>
  <c r="W1416" i="3"/>
  <c r="BB1415" i="3"/>
  <c r="W1415" i="3"/>
  <c r="BB1414" i="3"/>
  <c r="W1414" i="3"/>
  <c r="BB1413" i="3"/>
  <c r="W1413" i="3"/>
  <c r="BB1412" i="3"/>
  <c r="W1412" i="3"/>
  <c r="BB1411" i="3"/>
  <c r="W1411" i="3"/>
  <c r="BB1410" i="3"/>
  <c r="W1410" i="3"/>
  <c r="BB1409" i="3"/>
  <c r="W1409" i="3"/>
  <c r="BB1408" i="3"/>
  <c r="W1408" i="3"/>
  <c r="BB1407" i="3"/>
  <c r="W1407" i="3"/>
  <c r="BB1406" i="3"/>
  <c r="W1406" i="3"/>
  <c r="BB1405" i="3"/>
  <c r="W1405" i="3"/>
  <c r="BB1404" i="3"/>
  <c r="W1404" i="3"/>
  <c r="BB1403" i="3"/>
  <c r="W1403" i="3"/>
  <c r="BB1402" i="3"/>
  <c r="W1402" i="3"/>
  <c r="BB1401" i="3"/>
  <c r="W1401" i="3"/>
  <c r="BB1400" i="3"/>
  <c r="W1400" i="3"/>
  <c r="BB1399" i="3"/>
  <c r="W1399" i="3"/>
  <c r="BB1398" i="3"/>
  <c r="W1398" i="3"/>
  <c r="BB1397" i="3"/>
  <c r="W1397" i="3"/>
  <c r="BB1396" i="3"/>
  <c r="W1396" i="3"/>
  <c r="BB1395" i="3"/>
  <c r="W1395" i="3"/>
  <c r="BB1394" i="3"/>
  <c r="W1394" i="3"/>
  <c r="BB1393" i="3"/>
  <c r="W1393" i="3"/>
  <c r="BB1392" i="3"/>
  <c r="W1392" i="3"/>
  <c r="BB1391" i="3"/>
  <c r="W1391" i="3"/>
  <c r="BB1390" i="3"/>
  <c r="W1390" i="3"/>
  <c r="BB1389" i="3"/>
  <c r="W1389" i="3"/>
  <c r="BB1388" i="3"/>
  <c r="W1388" i="3"/>
  <c r="BB1387" i="3"/>
  <c r="W1387" i="3"/>
  <c r="BB1386" i="3"/>
  <c r="W1386" i="3"/>
  <c r="BB1385" i="3"/>
  <c r="W1385" i="3"/>
  <c r="BB1384" i="3"/>
  <c r="W1384" i="3"/>
  <c r="BB1383" i="3"/>
  <c r="W1383" i="3"/>
  <c r="BB1382" i="3"/>
  <c r="W1382" i="3"/>
  <c r="BB1381" i="3"/>
  <c r="W1381" i="3"/>
  <c r="BB1380" i="3"/>
  <c r="W1380" i="3"/>
  <c r="BB1379" i="3"/>
  <c r="W1379" i="3"/>
  <c r="BB1378" i="3"/>
  <c r="W1378" i="3"/>
  <c r="BB1377" i="3"/>
  <c r="W1377" i="3"/>
  <c r="BB1376" i="3"/>
  <c r="W1376" i="3"/>
  <c r="BB1375" i="3"/>
  <c r="W1375" i="3"/>
  <c r="BB1374" i="3"/>
  <c r="W1374" i="3"/>
  <c r="BB1373" i="3"/>
  <c r="W1373" i="3"/>
  <c r="BB1372" i="3"/>
  <c r="W1372" i="3"/>
  <c r="BB1371" i="3"/>
  <c r="W1371" i="3"/>
  <c r="BB1370" i="3"/>
  <c r="W1370" i="3"/>
  <c r="BB1369" i="3"/>
  <c r="W1369" i="3"/>
  <c r="BB1368" i="3"/>
  <c r="W1368" i="3"/>
  <c r="BB1367" i="3"/>
  <c r="W1367" i="3"/>
  <c r="BB1366" i="3"/>
  <c r="W1366" i="3"/>
  <c r="BB1365" i="3"/>
  <c r="W1365" i="3"/>
  <c r="BB1364" i="3"/>
  <c r="W1364" i="3"/>
  <c r="BB1363" i="3"/>
  <c r="W1363" i="3"/>
  <c r="BB1362" i="3"/>
  <c r="W1362" i="3"/>
  <c r="BB1361" i="3"/>
  <c r="W1361" i="3"/>
  <c r="BB1360" i="3"/>
  <c r="W1360" i="3"/>
  <c r="BB1359" i="3"/>
  <c r="W1359" i="3"/>
  <c r="BB1358" i="3"/>
  <c r="W1358" i="3"/>
  <c r="BB1357" i="3"/>
  <c r="W1357" i="3"/>
  <c r="BB1356" i="3"/>
  <c r="W1356" i="3"/>
  <c r="BB1355" i="3"/>
  <c r="W1355" i="3"/>
  <c r="BB1354" i="3"/>
  <c r="W1354" i="3"/>
  <c r="BB1353" i="3"/>
  <c r="W1353" i="3"/>
  <c r="BB1352" i="3"/>
  <c r="W1352" i="3"/>
  <c r="BB1351" i="3"/>
  <c r="W1351" i="3"/>
  <c r="BB1350" i="3"/>
  <c r="W1350" i="3"/>
  <c r="BB1349" i="3"/>
  <c r="W1349" i="3"/>
  <c r="BB1348" i="3"/>
  <c r="W1348" i="3"/>
  <c r="BB1347" i="3"/>
  <c r="W1347" i="3"/>
  <c r="BB1346" i="3"/>
  <c r="W1346" i="3"/>
  <c r="BB1345" i="3"/>
  <c r="W1345" i="3"/>
  <c r="BB1344" i="3"/>
  <c r="W1344" i="3"/>
  <c r="BB1343" i="3"/>
  <c r="W1343" i="3"/>
  <c r="BB1342" i="3"/>
  <c r="W1342" i="3"/>
  <c r="BB1341" i="3"/>
  <c r="W1341" i="3"/>
  <c r="BB1340" i="3"/>
  <c r="W1340" i="3"/>
  <c r="BB1339" i="3"/>
  <c r="W1339" i="3"/>
  <c r="BB1338" i="3"/>
  <c r="W1338" i="3"/>
  <c r="BB1337" i="3"/>
  <c r="W1337" i="3"/>
  <c r="BB1336" i="3"/>
  <c r="W1336" i="3"/>
  <c r="BB1335" i="3"/>
  <c r="W1335" i="3"/>
  <c r="BB1334" i="3"/>
  <c r="W1334" i="3"/>
  <c r="BB1333" i="3"/>
  <c r="W1333" i="3"/>
  <c r="BB1332" i="3"/>
  <c r="W1332" i="3"/>
  <c r="BB1331" i="3"/>
  <c r="W1331" i="3"/>
  <c r="BB1330" i="3"/>
  <c r="W1330" i="3"/>
  <c r="BB1329" i="3"/>
  <c r="W1329" i="3"/>
  <c r="BB1328" i="3"/>
  <c r="W1328" i="3"/>
  <c r="BB1327" i="3"/>
  <c r="W1327" i="3"/>
  <c r="BB1326" i="3"/>
  <c r="W1326" i="3"/>
  <c r="BB1325" i="3"/>
  <c r="W1325" i="3"/>
  <c r="BB1324" i="3"/>
  <c r="W1324" i="3"/>
  <c r="BB1323" i="3"/>
  <c r="W1323" i="3"/>
  <c r="BB1322" i="3"/>
  <c r="W1322" i="3"/>
  <c r="BB1321" i="3"/>
  <c r="W1321" i="3"/>
  <c r="BB1320" i="3"/>
  <c r="W1320" i="3"/>
  <c r="BB1319" i="3"/>
  <c r="W1319" i="3"/>
  <c r="BB1318" i="3"/>
  <c r="W1318" i="3"/>
  <c r="BB1317" i="3"/>
  <c r="W1317" i="3"/>
  <c r="BB1316" i="3"/>
  <c r="W1316" i="3"/>
  <c r="BB1315" i="3"/>
  <c r="W1315" i="3"/>
  <c r="BB1314" i="3"/>
  <c r="W1314" i="3"/>
  <c r="BB1313" i="3"/>
  <c r="W1313" i="3"/>
  <c r="BB1312" i="3"/>
  <c r="W1312" i="3"/>
  <c r="BB1311" i="3"/>
  <c r="W1311" i="3"/>
  <c r="BB1310" i="3"/>
  <c r="W1310" i="3"/>
  <c r="BB1309" i="3"/>
  <c r="W1309" i="3"/>
  <c r="BB1308" i="3"/>
  <c r="W1308" i="3"/>
  <c r="BB1307" i="3"/>
  <c r="W1307" i="3"/>
  <c r="BB1306" i="3"/>
  <c r="W1306" i="3"/>
  <c r="BB1305" i="3"/>
  <c r="W1305" i="3"/>
  <c r="BB1304" i="3"/>
  <c r="W1304" i="3"/>
  <c r="BB1303" i="3"/>
  <c r="W1303" i="3"/>
  <c r="BB1302" i="3"/>
  <c r="W1302" i="3"/>
  <c r="BB1301" i="3"/>
  <c r="W1301" i="3"/>
  <c r="BB1300" i="3"/>
  <c r="W1300" i="3"/>
  <c r="BB1299" i="3"/>
  <c r="W1299" i="3"/>
  <c r="BB1298" i="3"/>
  <c r="W1298" i="3"/>
  <c r="BB1297" i="3"/>
  <c r="W1297" i="3"/>
  <c r="BB1296" i="3"/>
  <c r="W1296" i="3"/>
  <c r="BB1295" i="3"/>
  <c r="W1295" i="3"/>
  <c r="BB1294" i="3"/>
  <c r="W1294" i="3"/>
  <c r="BB1293" i="3"/>
  <c r="W1293" i="3"/>
  <c r="BB1292" i="3"/>
  <c r="W1292" i="3"/>
  <c r="BB1291" i="3"/>
  <c r="W1291" i="3"/>
  <c r="BB1290" i="3"/>
  <c r="W1290" i="3"/>
  <c r="BB1289" i="3"/>
  <c r="W1289" i="3"/>
  <c r="BB1288" i="3"/>
  <c r="W1288" i="3"/>
  <c r="BB1287" i="3"/>
  <c r="W1287" i="3"/>
  <c r="BB1286" i="3"/>
  <c r="W1286" i="3"/>
  <c r="BB1285" i="3"/>
  <c r="W1285" i="3"/>
  <c r="BB1284" i="3"/>
  <c r="W1284" i="3"/>
  <c r="BB1283" i="3"/>
  <c r="W1283" i="3"/>
  <c r="BB1282" i="3"/>
  <c r="W1282" i="3"/>
  <c r="BB1281" i="3"/>
  <c r="W1281" i="3"/>
  <c r="BB1280" i="3"/>
  <c r="W1280" i="3"/>
  <c r="BB1279" i="3"/>
  <c r="W1279" i="3"/>
  <c r="BB1278" i="3"/>
  <c r="W1278" i="3"/>
  <c r="BB1277" i="3"/>
  <c r="W1277" i="3"/>
  <c r="BB1276" i="3"/>
  <c r="W1276" i="3"/>
  <c r="BB1275" i="3"/>
  <c r="W1275" i="3"/>
  <c r="BB1274" i="3"/>
  <c r="W1274" i="3"/>
  <c r="BB1273" i="3"/>
  <c r="W1273" i="3"/>
  <c r="BB1272" i="3"/>
  <c r="W1272" i="3"/>
  <c r="BB1271" i="3"/>
  <c r="W1271" i="3"/>
  <c r="BB1270" i="3"/>
  <c r="W1270" i="3"/>
  <c r="BB1269" i="3"/>
  <c r="W1269" i="3"/>
  <c r="BB1268" i="3"/>
  <c r="W1268" i="3"/>
  <c r="BB1267" i="3"/>
  <c r="W1267" i="3"/>
  <c r="BB1266" i="3"/>
  <c r="W1266" i="3"/>
  <c r="BB1265" i="3"/>
  <c r="W1265" i="3"/>
  <c r="BB1264" i="3"/>
  <c r="W1264" i="3"/>
  <c r="BB1263" i="3"/>
  <c r="W1263" i="3"/>
  <c r="BB1262" i="3"/>
  <c r="W1262" i="3"/>
  <c r="BB1261" i="3"/>
  <c r="W1261" i="3"/>
  <c r="BB1260" i="3"/>
  <c r="W1260" i="3"/>
  <c r="BB1259" i="3"/>
  <c r="W1259" i="3"/>
  <c r="BB1258" i="3"/>
  <c r="W1258" i="3"/>
  <c r="BB1257" i="3"/>
  <c r="W1257" i="3"/>
  <c r="BB1256" i="3"/>
  <c r="W1256" i="3"/>
  <c r="BB1255" i="3"/>
  <c r="W1255" i="3"/>
  <c r="BB1254" i="3"/>
  <c r="W1254" i="3"/>
  <c r="BB1253" i="3"/>
  <c r="W1253" i="3"/>
  <c r="BB1252" i="3"/>
  <c r="W1252" i="3"/>
  <c r="BB1251" i="3"/>
  <c r="W1251" i="3"/>
  <c r="BB1250" i="3"/>
  <c r="W1250" i="3"/>
  <c r="BB1249" i="3"/>
  <c r="W1249" i="3"/>
  <c r="BB1248" i="3"/>
  <c r="W1248" i="3"/>
  <c r="BB1247" i="3"/>
  <c r="W1247" i="3"/>
  <c r="BB1246" i="3"/>
  <c r="W1246" i="3"/>
  <c r="BB1245" i="3"/>
  <c r="W1245" i="3"/>
  <c r="BB1244" i="3"/>
  <c r="W1244" i="3"/>
  <c r="BB1243" i="3"/>
  <c r="W1243" i="3"/>
  <c r="BB1242" i="3"/>
  <c r="W1242" i="3"/>
  <c r="BB1241" i="3"/>
  <c r="W1241" i="3"/>
  <c r="BB1240" i="3"/>
  <c r="W1240" i="3"/>
  <c r="BB1239" i="3"/>
  <c r="W1239" i="3"/>
  <c r="BB1238" i="3"/>
  <c r="W1238" i="3"/>
  <c r="BB1237" i="3"/>
  <c r="W1237" i="3"/>
  <c r="BB1236" i="3"/>
  <c r="W1236" i="3"/>
  <c r="BB1235" i="3"/>
  <c r="W1235" i="3"/>
  <c r="BB1234" i="3"/>
  <c r="W1234" i="3"/>
  <c r="BB1233" i="3"/>
  <c r="W1233" i="3"/>
  <c r="BB1232" i="3"/>
  <c r="W1232" i="3"/>
  <c r="BB1231" i="3"/>
  <c r="W1231" i="3"/>
  <c r="BB1230" i="3"/>
  <c r="W1230" i="3"/>
  <c r="BB1229" i="3"/>
  <c r="W1229" i="3"/>
  <c r="BB1228" i="3"/>
  <c r="W1228" i="3"/>
  <c r="BB1227" i="3"/>
  <c r="W1227" i="3"/>
  <c r="BB1226" i="3"/>
  <c r="W1226" i="3"/>
  <c r="BB1225" i="3"/>
  <c r="W1225" i="3"/>
  <c r="BB1224" i="3"/>
  <c r="W1224" i="3"/>
  <c r="BB1223" i="3"/>
  <c r="W1223" i="3"/>
  <c r="BB1222" i="3"/>
  <c r="W1222" i="3"/>
  <c r="BB1221" i="3"/>
  <c r="W1221" i="3"/>
  <c r="BB1220" i="3"/>
  <c r="W1220" i="3"/>
  <c r="BB1219" i="3"/>
  <c r="W1219" i="3"/>
  <c r="BB1218" i="3"/>
  <c r="W1218" i="3"/>
  <c r="BB1217" i="3"/>
  <c r="W1217" i="3"/>
  <c r="BB1216" i="3"/>
  <c r="W1216" i="3"/>
  <c r="BB1215" i="3"/>
  <c r="W1215" i="3"/>
  <c r="BB1214" i="3"/>
  <c r="W1214" i="3"/>
  <c r="BB1213" i="3"/>
  <c r="W1213" i="3"/>
  <c r="BB1212" i="3"/>
  <c r="W1212" i="3"/>
  <c r="BB1211" i="3"/>
  <c r="W1211" i="3"/>
  <c r="BB1210" i="3"/>
  <c r="W1210" i="3"/>
  <c r="BB1209" i="3"/>
  <c r="W1209" i="3"/>
  <c r="BB1208" i="3"/>
  <c r="W1208" i="3"/>
  <c r="BB1207" i="3"/>
  <c r="W1207" i="3"/>
  <c r="BB1206" i="3"/>
  <c r="W1206" i="3"/>
  <c r="BB1205" i="3"/>
  <c r="W1205" i="3"/>
  <c r="BB1204" i="3"/>
  <c r="W1204" i="3"/>
  <c r="BB1203" i="3"/>
  <c r="W1203" i="3"/>
  <c r="BB1202" i="3"/>
  <c r="W1202" i="3"/>
  <c r="BB1201" i="3"/>
  <c r="W1201" i="3"/>
  <c r="BB1200" i="3"/>
  <c r="W1200" i="3"/>
  <c r="BB1199" i="3"/>
  <c r="W1199" i="3"/>
  <c r="BB1198" i="3"/>
  <c r="W1198" i="3"/>
  <c r="BB1197" i="3"/>
  <c r="W1197" i="3"/>
  <c r="BB1196" i="3"/>
  <c r="W1196" i="3"/>
  <c r="BB1195" i="3"/>
  <c r="W1195" i="3"/>
  <c r="BB1194" i="3"/>
  <c r="W1194" i="3"/>
  <c r="BB1193" i="3"/>
  <c r="W1193" i="3"/>
  <c r="BB1192" i="3"/>
  <c r="W1192" i="3"/>
  <c r="BB1191" i="3"/>
  <c r="W1191" i="3"/>
  <c r="BB1190" i="3"/>
  <c r="W1190" i="3"/>
  <c r="BB1189" i="3"/>
  <c r="W1189" i="3"/>
  <c r="BB1188" i="3"/>
  <c r="W1188" i="3"/>
  <c r="BB1187" i="3"/>
  <c r="W1187" i="3"/>
  <c r="BB1186" i="3"/>
  <c r="W1186" i="3"/>
  <c r="BB1185" i="3"/>
  <c r="W1185" i="3"/>
  <c r="BB1184" i="3"/>
  <c r="W1184" i="3"/>
  <c r="BB1183" i="3"/>
  <c r="W1183" i="3"/>
  <c r="BB1182" i="3"/>
  <c r="W1182" i="3"/>
  <c r="BB1181" i="3"/>
  <c r="W1181" i="3"/>
  <c r="BB1180" i="3"/>
  <c r="W1180" i="3"/>
  <c r="BB1179" i="3"/>
  <c r="W1179" i="3"/>
  <c r="BB1178" i="3"/>
  <c r="W1178" i="3"/>
  <c r="BB1177" i="3"/>
  <c r="W1177" i="3"/>
  <c r="BB1176" i="3"/>
  <c r="W1176" i="3"/>
  <c r="BB1175" i="3"/>
  <c r="W1175" i="3"/>
  <c r="BB1174" i="3"/>
  <c r="W1174" i="3"/>
  <c r="BB1173" i="3"/>
  <c r="W1173" i="3"/>
  <c r="BB1172" i="3"/>
  <c r="W1172" i="3"/>
  <c r="BB1171" i="3"/>
  <c r="W1171" i="3"/>
  <c r="BB1170" i="3"/>
  <c r="W1170" i="3"/>
  <c r="BB1169" i="3"/>
  <c r="W1169" i="3"/>
  <c r="BB1168" i="3"/>
  <c r="W1168" i="3"/>
  <c r="BB1167" i="3"/>
  <c r="W1167" i="3"/>
  <c r="BB1166" i="3"/>
  <c r="W1166" i="3"/>
  <c r="BB1165" i="3"/>
  <c r="W1165" i="3"/>
  <c r="BB1164" i="3"/>
  <c r="W1164" i="3"/>
  <c r="BB1163" i="3"/>
  <c r="W1163" i="3"/>
  <c r="BB1162" i="3"/>
  <c r="W1162" i="3"/>
  <c r="BB1161" i="3"/>
  <c r="W1161" i="3"/>
  <c r="BB1160" i="3"/>
  <c r="W1160" i="3"/>
  <c r="BB1159" i="3"/>
  <c r="W1159" i="3"/>
  <c r="BB1158" i="3"/>
  <c r="W1158" i="3"/>
  <c r="BB1157" i="3"/>
  <c r="W1157" i="3"/>
  <c r="BB1156" i="3"/>
  <c r="W1156" i="3"/>
  <c r="BB1155" i="3"/>
  <c r="W1155" i="3"/>
  <c r="BB1154" i="3"/>
  <c r="W1154" i="3"/>
  <c r="BB1153" i="3"/>
  <c r="W1153" i="3"/>
  <c r="BB1152" i="3"/>
  <c r="W1152" i="3"/>
  <c r="BB1151" i="3"/>
  <c r="W1151" i="3"/>
  <c r="BB1150" i="3"/>
  <c r="W1150" i="3"/>
  <c r="BB1149" i="3"/>
  <c r="W1149" i="3"/>
  <c r="BB1148" i="3"/>
  <c r="W1148" i="3"/>
  <c r="BB1147" i="3"/>
  <c r="W1147" i="3"/>
  <c r="BB1146" i="3"/>
  <c r="W1146" i="3"/>
  <c r="BB1145" i="3"/>
  <c r="W1145" i="3"/>
  <c r="BB1144" i="3"/>
  <c r="W1144" i="3"/>
  <c r="BB1143" i="3"/>
  <c r="W1143" i="3"/>
  <c r="BB1142" i="3"/>
  <c r="W1142" i="3"/>
  <c r="BB1141" i="3"/>
  <c r="W1141" i="3"/>
  <c r="BB1140" i="3"/>
  <c r="W1140" i="3"/>
  <c r="BB1139" i="3"/>
  <c r="W1139" i="3"/>
  <c r="BB1138" i="3"/>
  <c r="W1138" i="3"/>
  <c r="BB1137" i="3"/>
  <c r="W1137" i="3"/>
  <c r="BB1136" i="3"/>
  <c r="W1136" i="3"/>
  <c r="BB1135" i="3"/>
  <c r="W1135" i="3"/>
  <c r="BB1134" i="3"/>
  <c r="W1134" i="3"/>
  <c r="BB1133" i="3"/>
  <c r="W1133" i="3"/>
  <c r="BB1132" i="3"/>
  <c r="W1132" i="3"/>
  <c r="BB1131" i="3"/>
  <c r="W1131" i="3"/>
  <c r="BB1130" i="3"/>
  <c r="W1130" i="3"/>
  <c r="BB1129" i="3"/>
  <c r="W1129" i="3"/>
  <c r="BB1128" i="3"/>
  <c r="W1128" i="3"/>
  <c r="BB1127" i="3"/>
  <c r="W1127" i="3"/>
  <c r="BB1126" i="3"/>
  <c r="W1126" i="3"/>
  <c r="BB1125" i="3"/>
  <c r="W1125" i="3"/>
  <c r="BB1124" i="3"/>
  <c r="W1124" i="3"/>
  <c r="BB1123" i="3"/>
  <c r="W1123" i="3"/>
  <c r="BB1122" i="3"/>
  <c r="W1122" i="3"/>
  <c r="BB1121" i="3"/>
  <c r="W1121" i="3"/>
  <c r="BB1120" i="3"/>
  <c r="W1120" i="3"/>
  <c r="BB1119" i="3"/>
  <c r="W1119" i="3"/>
  <c r="BB1118" i="3"/>
  <c r="W1118" i="3"/>
  <c r="BB1117" i="3"/>
  <c r="W1117" i="3"/>
  <c r="BB1116" i="3"/>
  <c r="W1116" i="3"/>
  <c r="BB1115" i="3"/>
  <c r="W1115" i="3"/>
  <c r="BB1114" i="3"/>
  <c r="W1114" i="3"/>
  <c r="BB1113" i="3"/>
  <c r="W1113" i="3"/>
  <c r="BB1112" i="3"/>
  <c r="W1112" i="3"/>
  <c r="BB1111" i="3"/>
  <c r="W1111" i="3"/>
  <c r="BB1110" i="3"/>
  <c r="W1110" i="3"/>
  <c r="BB1109" i="3"/>
  <c r="W1109" i="3"/>
  <c r="BB1108" i="3"/>
  <c r="W1108" i="3"/>
  <c r="BB1107" i="3"/>
  <c r="W1107" i="3"/>
  <c r="BB1106" i="3"/>
  <c r="W1106" i="3"/>
  <c r="BB1105" i="3"/>
  <c r="W1105" i="3"/>
  <c r="BB1104" i="3"/>
  <c r="W1104" i="3"/>
  <c r="BB1103" i="3"/>
  <c r="W1103" i="3"/>
  <c r="BB1102" i="3"/>
  <c r="W1102" i="3"/>
  <c r="BB1101" i="3"/>
  <c r="W1101" i="3"/>
  <c r="BB1100" i="3"/>
  <c r="W1100" i="3"/>
  <c r="BB1099" i="3"/>
  <c r="W1099" i="3"/>
  <c r="BB1098" i="3"/>
  <c r="W1098" i="3"/>
  <c r="BB1097" i="3"/>
  <c r="W1097" i="3"/>
  <c r="BB1096" i="3"/>
  <c r="W1096" i="3"/>
  <c r="BB1095" i="3"/>
  <c r="W1095" i="3"/>
  <c r="BB1094" i="3"/>
  <c r="W1094" i="3"/>
  <c r="BB1093" i="3"/>
  <c r="W1093" i="3"/>
  <c r="BB1092" i="3"/>
  <c r="W1092" i="3"/>
  <c r="BB1091" i="3"/>
  <c r="W1091" i="3"/>
  <c r="BB1090" i="3"/>
  <c r="W1090" i="3"/>
  <c r="BB1089" i="3"/>
  <c r="W1089" i="3"/>
  <c r="BB1088" i="3"/>
  <c r="W1088" i="3"/>
  <c r="BB1087" i="3"/>
  <c r="W1087" i="3"/>
  <c r="BB1086" i="3"/>
  <c r="W1086" i="3"/>
  <c r="BB1085" i="3"/>
  <c r="W1085" i="3"/>
  <c r="BB1084" i="3"/>
  <c r="W1084" i="3"/>
  <c r="BB1083" i="3"/>
  <c r="W1083" i="3"/>
  <c r="BB1082" i="3"/>
  <c r="W1082" i="3"/>
  <c r="BB1081" i="3"/>
  <c r="W1081" i="3"/>
  <c r="BB1080" i="3"/>
  <c r="W1080" i="3"/>
  <c r="BB1079" i="3"/>
  <c r="W1079" i="3"/>
  <c r="BB1078" i="3"/>
  <c r="W1078" i="3"/>
  <c r="BB1077" i="3"/>
  <c r="W1077" i="3"/>
  <c r="BB1076" i="3"/>
  <c r="W1076" i="3"/>
  <c r="BB1075" i="3"/>
  <c r="W1075" i="3"/>
  <c r="BB1074" i="3"/>
  <c r="W1074" i="3"/>
  <c r="BB1073" i="3"/>
  <c r="W1073" i="3"/>
  <c r="BB1072" i="3"/>
  <c r="W1072" i="3"/>
  <c r="BB1071" i="3"/>
  <c r="W1071" i="3"/>
  <c r="BB1070" i="3"/>
  <c r="W1070" i="3"/>
  <c r="BB1069" i="3"/>
  <c r="W1069" i="3"/>
  <c r="BB1068" i="3"/>
  <c r="W1068" i="3"/>
  <c r="BB1067" i="3"/>
  <c r="W1067" i="3"/>
  <c r="BB1066" i="3"/>
  <c r="W1066" i="3"/>
  <c r="BB1065" i="3"/>
  <c r="W1065" i="3"/>
  <c r="BB1064" i="3"/>
  <c r="W1064" i="3"/>
  <c r="BB1063" i="3"/>
  <c r="W1063" i="3"/>
  <c r="BB1062" i="3"/>
  <c r="W1062" i="3"/>
  <c r="BB1061" i="3"/>
  <c r="W1061" i="3"/>
  <c r="BB1060" i="3"/>
  <c r="W1060" i="3"/>
  <c r="BB1059" i="3"/>
  <c r="W1059" i="3"/>
  <c r="BB1058" i="3"/>
  <c r="W1058" i="3"/>
  <c r="BB1057" i="3"/>
  <c r="W1057" i="3"/>
  <c r="BB1056" i="3"/>
  <c r="W1056" i="3"/>
  <c r="BB1055" i="3"/>
  <c r="W1055" i="3"/>
  <c r="BB1054" i="3"/>
  <c r="W1054" i="3"/>
  <c r="BB1053" i="3"/>
  <c r="W1053" i="3"/>
  <c r="BB1052" i="3"/>
  <c r="W1052" i="3"/>
  <c r="BB1051" i="3"/>
  <c r="W1051" i="3"/>
  <c r="BB1050" i="3"/>
  <c r="W1050" i="3"/>
  <c r="BB1049" i="3"/>
  <c r="W1049" i="3"/>
  <c r="BB1048" i="3"/>
  <c r="W1048" i="3"/>
  <c r="BB1047" i="3"/>
  <c r="W1047" i="3"/>
  <c r="BB1046" i="3"/>
  <c r="W1046" i="3"/>
  <c r="BB1045" i="3"/>
  <c r="W1045" i="3"/>
  <c r="BB1044" i="3"/>
  <c r="W1044" i="3"/>
  <c r="BB1043" i="3"/>
  <c r="W1043" i="3"/>
  <c r="BB1042" i="3"/>
  <c r="W1042" i="3"/>
  <c r="BB1041" i="3"/>
  <c r="W1041" i="3"/>
  <c r="BB1040" i="3"/>
  <c r="W1040" i="3"/>
  <c r="BB1039" i="3"/>
  <c r="W1039" i="3"/>
  <c r="BB1038" i="3"/>
  <c r="W1038" i="3"/>
  <c r="BB1037" i="3"/>
  <c r="W1037" i="3"/>
  <c r="BB1036" i="3"/>
  <c r="W1036" i="3"/>
  <c r="BB1035" i="3"/>
  <c r="W1035" i="3"/>
  <c r="BB1034" i="3"/>
  <c r="W1034" i="3"/>
  <c r="BB1033" i="3"/>
  <c r="W1033" i="3"/>
  <c r="BB1032" i="3"/>
  <c r="W1032" i="3"/>
  <c r="BB1031" i="3"/>
  <c r="W1031" i="3"/>
  <c r="BB1030" i="3"/>
  <c r="W1030" i="3"/>
  <c r="BB1029" i="3"/>
  <c r="W1029" i="3"/>
  <c r="BB1028" i="3"/>
  <c r="W1028" i="3"/>
  <c r="BB1027" i="3"/>
  <c r="W1027" i="3"/>
  <c r="BB1026" i="3"/>
  <c r="W1026" i="3"/>
  <c r="BB1025" i="3"/>
  <c r="W1025" i="3"/>
  <c r="BB1024" i="3"/>
  <c r="W1024" i="3"/>
  <c r="BB1023" i="3"/>
  <c r="W1023" i="3"/>
  <c r="BB1022" i="3"/>
  <c r="W1022" i="3"/>
  <c r="BB1021" i="3"/>
  <c r="W1021" i="3"/>
  <c r="BB1020" i="3"/>
  <c r="W1020" i="3"/>
  <c r="BB1019" i="3"/>
  <c r="W1019" i="3"/>
  <c r="BB1018" i="3"/>
  <c r="W1018" i="3"/>
  <c r="BB1017" i="3"/>
  <c r="W1017" i="3"/>
  <c r="BB1016" i="3"/>
  <c r="W1016" i="3"/>
  <c r="BB1015" i="3"/>
  <c r="W1015" i="3"/>
  <c r="BB1014" i="3"/>
  <c r="W1014" i="3"/>
  <c r="BB1013" i="3"/>
  <c r="W1013" i="3"/>
  <c r="BB1012" i="3"/>
  <c r="W1012" i="3"/>
  <c r="BB1011" i="3"/>
  <c r="W1011" i="3"/>
  <c r="BB1010" i="3"/>
  <c r="W1010" i="3"/>
  <c r="BB1009" i="3"/>
  <c r="W1009" i="3"/>
  <c r="BB1008" i="3"/>
  <c r="W1008" i="3"/>
  <c r="BB1007" i="3"/>
  <c r="W1007" i="3"/>
  <c r="BB1006" i="3"/>
  <c r="W1006" i="3"/>
  <c r="BB1005" i="3"/>
  <c r="W1005" i="3"/>
  <c r="BB1004" i="3"/>
  <c r="W1004" i="3"/>
  <c r="BB1003" i="3"/>
  <c r="W1003" i="3"/>
  <c r="BB1002" i="3"/>
  <c r="W1002" i="3"/>
  <c r="BB1001" i="3"/>
  <c r="W1001" i="3"/>
  <c r="BB1000" i="3"/>
  <c r="W1000" i="3"/>
  <c r="BB999" i="3"/>
  <c r="W999" i="3"/>
  <c r="BB998" i="3"/>
  <c r="W998" i="3"/>
  <c r="BB997" i="3"/>
  <c r="W997" i="3"/>
  <c r="BB996" i="3"/>
  <c r="W996" i="3"/>
  <c r="BB995" i="3"/>
  <c r="W995" i="3"/>
  <c r="BB994" i="3"/>
  <c r="W994" i="3"/>
  <c r="BB993" i="3"/>
  <c r="W993" i="3"/>
  <c r="BB992" i="3"/>
  <c r="W992" i="3"/>
  <c r="BB991" i="3"/>
  <c r="W991" i="3"/>
  <c r="BB990" i="3"/>
  <c r="W990" i="3"/>
  <c r="BB989" i="3"/>
  <c r="W989" i="3"/>
  <c r="BB988" i="3"/>
  <c r="W988" i="3"/>
  <c r="BB987" i="3"/>
  <c r="W987" i="3"/>
  <c r="BB986" i="3"/>
  <c r="W986" i="3"/>
  <c r="BB985" i="3"/>
  <c r="W985" i="3"/>
  <c r="BB984" i="3"/>
  <c r="W984" i="3"/>
  <c r="BB983" i="3"/>
  <c r="W983" i="3"/>
  <c r="BB982" i="3"/>
  <c r="W982" i="3"/>
  <c r="BB981" i="3"/>
  <c r="W981" i="3"/>
  <c r="BB980" i="3"/>
  <c r="W980" i="3"/>
  <c r="BB979" i="3"/>
  <c r="W979" i="3"/>
  <c r="BB978" i="3"/>
  <c r="W978" i="3"/>
  <c r="BB977" i="3"/>
  <c r="W977" i="3"/>
  <c r="BB976" i="3"/>
  <c r="W976" i="3"/>
  <c r="BB975" i="3"/>
  <c r="W975" i="3"/>
  <c r="BB974" i="3"/>
  <c r="W974" i="3"/>
  <c r="BB973" i="3"/>
  <c r="W973" i="3"/>
  <c r="BB972" i="3"/>
  <c r="W972" i="3"/>
  <c r="BB971" i="3"/>
  <c r="W971" i="3"/>
  <c r="BB970" i="3"/>
  <c r="W970" i="3"/>
  <c r="BB969" i="3"/>
  <c r="W969" i="3"/>
  <c r="BB968" i="3"/>
  <c r="W968" i="3"/>
  <c r="BB967" i="3"/>
  <c r="W967" i="3"/>
  <c r="BB966" i="3"/>
  <c r="W966" i="3"/>
  <c r="BB965" i="3"/>
  <c r="W965" i="3"/>
  <c r="BB964" i="3"/>
  <c r="W964" i="3"/>
  <c r="BB963" i="3"/>
  <c r="W963" i="3"/>
  <c r="BB962" i="3"/>
  <c r="W962" i="3"/>
  <c r="BB961" i="3"/>
  <c r="W961" i="3"/>
  <c r="BB960" i="3"/>
  <c r="W960" i="3"/>
  <c r="BB959" i="3"/>
  <c r="W959" i="3"/>
  <c r="BB958" i="3"/>
  <c r="W958" i="3"/>
  <c r="BB957" i="3"/>
  <c r="W957" i="3"/>
  <c r="BB956" i="3"/>
  <c r="W956" i="3"/>
  <c r="BB955" i="3"/>
  <c r="W955" i="3"/>
  <c r="BB954" i="3"/>
  <c r="W954" i="3"/>
  <c r="BB953" i="3"/>
  <c r="W953" i="3"/>
  <c r="BB952" i="3"/>
  <c r="W952" i="3"/>
  <c r="BB951" i="3"/>
  <c r="W951" i="3"/>
  <c r="BB950" i="3"/>
  <c r="W950" i="3"/>
  <c r="BB949" i="3"/>
  <c r="W949" i="3"/>
  <c r="BB948" i="3"/>
  <c r="W948" i="3"/>
  <c r="BB947" i="3"/>
  <c r="W947" i="3"/>
  <c r="BB946" i="3"/>
  <c r="W946" i="3"/>
  <c r="BB945" i="3"/>
  <c r="W945" i="3"/>
  <c r="BB944" i="3"/>
  <c r="W944" i="3"/>
  <c r="BB943" i="3"/>
  <c r="W943" i="3"/>
  <c r="BB942" i="3"/>
  <c r="W942" i="3"/>
  <c r="BB941" i="3"/>
  <c r="W941" i="3"/>
  <c r="BB940" i="3"/>
  <c r="W940" i="3"/>
  <c r="BB939" i="3"/>
  <c r="W939" i="3"/>
  <c r="BB938" i="3"/>
  <c r="W938" i="3"/>
  <c r="BB937" i="3"/>
  <c r="W937" i="3"/>
  <c r="BB936" i="3"/>
  <c r="W936" i="3"/>
  <c r="BB935" i="3"/>
  <c r="W935" i="3"/>
  <c r="BB934" i="3"/>
  <c r="W934" i="3"/>
  <c r="BB933" i="3"/>
  <c r="W933" i="3"/>
  <c r="BB932" i="3"/>
  <c r="W932" i="3"/>
  <c r="BB931" i="3"/>
  <c r="W931" i="3"/>
  <c r="BB930" i="3"/>
  <c r="W930" i="3"/>
  <c r="BB929" i="3"/>
  <c r="W929" i="3"/>
  <c r="BB928" i="3"/>
  <c r="W928" i="3"/>
  <c r="BB927" i="3"/>
  <c r="W927" i="3"/>
  <c r="BB926" i="3"/>
  <c r="W926" i="3"/>
  <c r="BB925" i="3"/>
  <c r="W925" i="3"/>
  <c r="BB924" i="3"/>
  <c r="W924" i="3"/>
  <c r="BB923" i="3"/>
  <c r="W923" i="3"/>
  <c r="BB922" i="3"/>
  <c r="W922" i="3"/>
  <c r="BB921" i="3"/>
  <c r="W921" i="3"/>
  <c r="BB920" i="3"/>
  <c r="W920" i="3"/>
  <c r="BB919" i="3"/>
  <c r="W919" i="3"/>
  <c r="BB918" i="3"/>
  <c r="W918" i="3"/>
  <c r="BB917" i="3"/>
  <c r="W917" i="3"/>
  <c r="AA648" i="3"/>
  <c r="AA663" i="3" s="1"/>
  <c r="AA678" i="3" s="1"/>
  <c r="AA693" i="3" s="1"/>
  <c r="AA708" i="3" s="1"/>
  <c r="AA723" i="3" s="1"/>
  <c r="AA738" i="3" s="1"/>
  <c r="AA753" i="3" s="1"/>
  <c r="AA768" i="3" s="1"/>
  <c r="AA783" i="3" s="1"/>
  <c r="AA798" i="3" s="1"/>
  <c r="AA813" i="3" s="1"/>
  <c r="AA828" i="3" s="1"/>
  <c r="AA843" i="3" s="1"/>
  <c r="AA858" i="3" s="1"/>
  <c r="AA873" i="3" s="1"/>
  <c r="AA888" i="3" s="1"/>
  <c r="AA903" i="3" s="1"/>
  <c r="AA918" i="3" s="1"/>
  <c r="AA933" i="3" s="1"/>
  <c r="AA948" i="3" s="1"/>
  <c r="AA963" i="3" s="1"/>
  <c r="AA978" i="3" s="1"/>
  <c r="AA993" i="3" s="1"/>
  <c r="AA1008" i="3" s="1"/>
  <c r="AA1023" i="3" s="1"/>
  <c r="AA1038" i="3" s="1"/>
  <c r="AA1053" i="3" s="1"/>
  <c r="AA1068" i="3" s="1"/>
  <c r="AA1083" i="3" s="1"/>
  <c r="AA1098" i="3" s="1"/>
  <c r="AA1113" i="3" s="1"/>
  <c r="AA1128" i="3" s="1"/>
  <c r="AA1143" i="3" s="1"/>
  <c r="AA1158" i="3" s="1"/>
  <c r="AA1173" i="3" s="1"/>
  <c r="AA1188" i="3" s="1"/>
  <c r="AA1203" i="3" s="1"/>
  <c r="AA1218" i="3" s="1"/>
  <c r="AA1233" i="3" s="1"/>
  <c r="AA1248" i="3" s="1"/>
  <c r="AA1263" i="3" s="1"/>
  <c r="AA1278" i="3" s="1"/>
  <c r="AA1293" i="3" s="1"/>
  <c r="AA1308" i="3" s="1"/>
  <c r="AA1323" i="3" s="1"/>
  <c r="AA1338" i="3" s="1"/>
  <c r="AA1353" i="3" s="1"/>
  <c r="AA1368" i="3" s="1"/>
  <c r="AA1383" i="3" s="1"/>
  <c r="AA1398" i="3" s="1"/>
  <c r="AA1413" i="3" s="1"/>
  <c r="AA1428" i="3" s="1"/>
  <c r="AA1443" i="3" s="1"/>
  <c r="AA1458" i="3" s="1"/>
  <c r="AA1473" i="3" s="1"/>
  <c r="AA1488" i="3" s="1"/>
  <c r="AA1503" i="3" s="1"/>
  <c r="AA649" i="3"/>
  <c r="AA664" i="3" s="1"/>
  <c r="AA679" i="3" s="1"/>
  <c r="AA694" i="3" s="1"/>
  <c r="AA709" i="3" s="1"/>
  <c r="AA724" i="3" s="1"/>
  <c r="AA739" i="3" s="1"/>
  <c r="AA754" i="3" s="1"/>
  <c r="AA769" i="3" s="1"/>
  <c r="AA784" i="3" s="1"/>
  <c r="AA799" i="3" s="1"/>
  <c r="AA814" i="3" s="1"/>
  <c r="AA829" i="3" s="1"/>
  <c r="AA844" i="3" s="1"/>
  <c r="AA859" i="3" s="1"/>
  <c r="AA874" i="3" s="1"/>
  <c r="AA889" i="3" s="1"/>
  <c r="AA904" i="3" s="1"/>
  <c r="AA919" i="3" s="1"/>
  <c r="AA934" i="3" s="1"/>
  <c r="AA949" i="3" s="1"/>
  <c r="AA964" i="3" s="1"/>
  <c r="AA979" i="3" s="1"/>
  <c r="AA994" i="3" s="1"/>
  <c r="AA1009" i="3" s="1"/>
  <c r="AA1024" i="3" s="1"/>
  <c r="AA1039" i="3" s="1"/>
  <c r="AA1054" i="3" s="1"/>
  <c r="AA1069" i="3" s="1"/>
  <c r="AA1084" i="3" s="1"/>
  <c r="AA1099" i="3" s="1"/>
  <c r="AA1114" i="3" s="1"/>
  <c r="AA1129" i="3" s="1"/>
  <c r="AA1144" i="3" s="1"/>
  <c r="AA1159" i="3" s="1"/>
  <c r="AA1174" i="3" s="1"/>
  <c r="AA1189" i="3" s="1"/>
  <c r="AA1204" i="3" s="1"/>
  <c r="AA1219" i="3" s="1"/>
  <c r="AA1234" i="3" s="1"/>
  <c r="AA1249" i="3" s="1"/>
  <c r="AA1264" i="3" s="1"/>
  <c r="AA1279" i="3" s="1"/>
  <c r="AA1294" i="3" s="1"/>
  <c r="AA1309" i="3" s="1"/>
  <c r="AA1324" i="3" s="1"/>
  <c r="AA1339" i="3" s="1"/>
  <c r="AA1354" i="3" s="1"/>
  <c r="AA1369" i="3" s="1"/>
  <c r="AA1384" i="3" s="1"/>
  <c r="AA1399" i="3" s="1"/>
  <c r="AA1414" i="3" s="1"/>
  <c r="AA1429" i="3" s="1"/>
  <c r="AA1444" i="3" s="1"/>
  <c r="AA1459" i="3" s="1"/>
  <c r="AA1474" i="3" s="1"/>
  <c r="AA1489" i="3" s="1"/>
  <c r="AA1504" i="3" s="1"/>
  <c r="AA650" i="3"/>
  <c r="AA665" i="3" s="1"/>
  <c r="AA680" i="3" s="1"/>
  <c r="AA695" i="3" s="1"/>
  <c r="AA710" i="3" s="1"/>
  <c r="AA725" i="3" s="1"/>
  <c r="AA740" i="3" s="1"/>
  <c r="AA755" i="3" s="1"/>
  <c r="AA770" i="3" s="1"/>
  <c r="AA785" i="3" s="1"/>
  <c r="AA800" i="3" s="1"/>
  <c r="AA815" i="3" s="1"/>
  <c r="AA830" i="3" s="1"/>
  <c r="AA845" i="3" s="1"/>
  <c r="AA860" i="3" s="1"/>
  <c r="AA875" i="3" s="1"/>
  <c r="AA890" i="3" s="1"/>
  <c r="AA905" i="3" s="1"/>
  <c r="AA920" i="3" s="1"/>
  <c r="AA935" i="3" s="1"/>
  <c r="AA950" i="3" s="1"/>
  <c r="AA965" i="3" s="1"/>
  <c r="AA980" i="3" s="1"/>
  <c r="AA995" i="3" s="1"/>
  <c r="AA1010" i="3" s="1"/>
  <c r="AA1025" i="3" s="1"/>
  <c r="AA1040" i="3" s="1"/>
  <c r="AA1055" i="3" s="1"/>
  <c r="AA1070" i="3" s="1"/>
  <c r="AA1085" i="3" s="1"/>
  <c r="AA1100" i="3" s="1"/>
  <c r="AA1115" i="3" s="1"/>
  <c r="AA1130" i="3" s="1"/>
  <c r="AA1145" i="3" s="1"/>
  <c r="AA1160" i="3" s="1"/>
  <c r="AA1175" i="3" s="1"/>
  <c r="AA1190" i="3" s="1"/>
  <c r="AA1205" i="3" s="1"/>
  <c r="AA1220" i="3" s="1"/>
  <c r="AA1235" i="3" s="1"/>
  <c r="AA1250" i="3" s="1"/>
  <c r="AA1265" i="3" s="1"/>
  <c r="AA1280" i="3" s="1"/>
  <c r="AA1295" i="3" s="1"/>
  <c r="AA1310" i="3" s="1"/>
  <c r="AA1325" i="3" s="1"/>
  <c r="AA1340" i="3" s="1"/>
  <c r="AA1355" i="3" s="1"/>
  <c r="AA1370" i="3" s="1"/>
  <c r="AA1385" i="3" s="1"/>
  <c r="AA1400" i="3" s="1"/>
  <c r="AA1415" i="3" s="1"/>
  <c r="AA1430" i="3" s="1"/>
  <c r="AA1445" i="3" s="1"/>
  <c r="AA1460" i="3" s="1"/>
  <c r="AA1475" i="3" s="1"/>
  <c r="AA1490" i="3" s="1"/>
  <c r="AA1505" i="3" s="1"/>
  <c r="AA651" i="3"/>
  <c r="AA666" i="3" s="1"/>
  <c r="AA681" i="3" s="1"/>
  <c r="AA696" i="3" s="1"/>
  <c r="AA711" i="3" s="1"/>
  <c r="AA726" i="3" s="1"/>
  <c r="AA741" i="3" s="1"/>
  <c r="AA756" i="3" s="1"/>
  <c r="AA771" i="3" s="1"/>
  <c r="AA786" i="3" s="1"/>
  <c r="AA801" i="3" s="1"/>
  <c r="AA816" i="3" s="1"/>
  <c r="AA831" i="3" s="1"/>
  <c r="AA846" i="3" s="1"/>
  <c r="AA861" i="3" s="1"/>
  <c r="AA876" i="3" s="1"/>
  <c r="AA891" i="3" s="1"/>
  <c r="AA906" i="3" s="1"/>
  <c r="AA921" i="3" s="1"/>
  <c r="AA936" i="3" s="1"/>
  <c r="AA951" i="3" s="1"/>
  <c r="AA966" i="3" s="1"/>
  <c r="AA981" i="3" s="1"/>
  <c r="AA996" i="3" s="1"/>
  <c r="AA1011" i="3" s="1"/>
  <c r="AA1026" i="3" s="1"/>
  <c r="AA1041" i="3" s="1"/>
  <c r="AA1056" i="3" s="1"/>
  <c r="AA1071" i="3" s="1"/>
  <c r="AA1086" i="3" s="1"/>
  <c r="AA1101" i="3" s="1"/>
  <c r="AA1116" i="3" s="1"/>
  <c r="AA1131" i="3" s="1"/>
  <c r="AA1146" i="3" s="1"/>
  <c r="AA1161" i="3" s="1"/>
  <c r="AA1176" i="3" s="1"/>
  <c r="AA1191" i="3" s="1"/>
  <c r="AA1206" i="3" s="1"/>
  <c r="AA1221" i="3" s="1"/>
  <c r="AA1236" i="3" s="1"/>
  <c r="AA1251" i="3" s="1"/>
  <c r="AA1266" i="3" s="1"/>
  <c r="AA1281" i="3" s="1"/>
  <c r="AA1296" i="3" s="1"/>
  <c r="AA1311" i="3" s="1"/>
  <c r="AA1326" i="3" s="1"/>
  <c r="AA1341" i="3" s="1"/>
  <c r="AA1356" i="3" s="1"/>
  <c r="AA1371" i="3" s="1"/>
  <c r="AA1386" i="3" s="1"/>
  <c r="AA1401" i="3" s="1"/>
  <c r="AA1416" i="3" s="1"/>
  <c r="AA1431" i="3" s="1"/>
  <c r="AA1446" i="3" s="1"/>
  <c r="AA1461" i="3" s="1"/>
  <c r="AA1476" i="3" s="1"/>
  <c r="AA1491" i="3" s="1"/>
  <c r="AA1506" i="3" s="1"/>
  <c r="AA652" i="3"/>
  <c r="AA667" i="3" s="1"/>
  <c r="AA682" i="3" s="1"/>
  <c r="AA697" i="3" s="1"/>
  <c r="AA712" i="3" s="1"/>
  <c r="AA727" i="3" s="1"/>
  <c r="AA742" i="3" s="1"/>
  <c r="AA757" i="3" s="1"/>
  <c r="AA772" i="3" s="1"/>
  <c r="AA787" i="3" s="1"/>
  <c r="AA802" i="3" s="1"/>
  <c r="AA817" i="3" s="1"/>
  <c r="AA832" i="3" s="1"/>
  <c r="AA847" i="3" s="1"/>
  <c r="AA862" i="3" s="1"/>
  <c r="AA877" i="3" s="1"/>
  <c r="AA892" i="3" s="1"/>
  <c r="AA907" i="3" s="1"/>
  <c r="AA922" i="3" s="1"/>
  <c r="AA937" i="3" s="1"/>
  <c r="AA952" i="3" s="1"/>
  <c r="AA967" i="3" s="1"/>
  <c r="AA982" i="3" s="1"/>
  <c r="AA997" i="3" s="1"/>
  <c r="AA1012" i="3" s="1"/>
  <c r="AA1027" i="3" s="1"/>
  <c r="AA1042" i="3" s="1"/>
  <c r="AA1057" i="3" s="1"/>
  <c r="AA1072" i="3" s="1"/>
  <c r="AA1087" i="3" s="1"/>
  <c r="AA1102" i="3" s="1"/>
  <c r="AA1117" i="3" s="1"/>
  <c r="AA1132" i="3" s="1"/>
  <c r="AA1147" i="3" s="1"/>
  <c r="AA1162" i="3" s="1"/>
  <c r="AA1177" i="3" s="1"/>
  <c r="AA1192" i="3" s="1"/>
  <c r="AA1207" i="3" s="1"/>
  <c r="AA1222" i="3" s="1"/>
  <c r="AA1237" i="3" s="1"/>
  <c r="AA1252" i="3" s="1"/>
  <c r="AA1267" i="3" s="1"/>
  <c r="AA1282" i="3" s="1"/>
  <c r="AA1297" i="3" s="1"/>
  <c r="AA1312" i="3" s="1"/>
  <c r="AA1327" i="3" s="1"/>
  <c r="AA1342" i="3" s="1"/>
  <c r="AA1357" i="3" s="1"/>
  <c r="AA1372" i="3" s="1"/>
  <c r="AA1387" i="3" s="1"/>
  <c r="AA1402" i="3" s="1"/>
  <c r="AA1417" i="3" s="1"/>
  <c r="AA1432" i="3" s="1"/>
  <c r="AA1447" i="3" s="1"/>
  <c r="AA1462" i="3" s="1"/>
  <c r="AA1477" i="3" s="1"/>
  <c r="AA1492" i="3" s="1"/>
  <c r="AA1507" i="3" s="1"/>
  <c r="AA653" i="3"/>
  <c r="AA668" i="3" s="1"/>
  <c r="AA683" i="3" s="1"/>
  <c r="AA698" i="3" s="1"/>
  <c r="AA713" i="3" s="1"/>
  <c r="AA728" i="3" s="1"/>
  <c r="AA743" i="3" s="1"/>
  <c r="AA758" i="3" s="1"/>
  <c r="AA773" i="3" s="1"/>
  <c r="AA788" i="3" s="1"/>
  <c r="AA803" i="3" s="1"/>
  <c r="AA818" i="3" s="1"/>
  <c r="AA833" i="3" s="1"/>
  <c r="AA848" i="3" s="1"/>
  <c r="AA863" i="3" s="1"/>
  <c r="AA878" i="3" s="1"/>
  <c r="AA893" i="3" s="1"/>
  <c r="AA908" i="3" s="1"/>
  <c r="AA923" i="3" s="1"/>
  <c r="AA938" i="3" s="1"/>
  <c r="AA953" i="3" s="1"/>
  <c r="AA968" i="3" s="1"/>
  <c r="AA983" i="3" s="1"/>
  <c r="AA998" i="3" s="1"/>
  <c r="AA1013" i="3" s="1"/>
  <c r="AA1028" i="3" s="1"/>
  <c r="AA1043" i="3" s="1"/>
  <c r="AA1058" i="3" s="1"/>
  <c r="AA1073" i="3" s="1"/>
  <c r="AA1088" i="3" s="1"/>
  <c r="AA1103" i="3" s="1"/>
  <c r="AA1118" i="3" s="1"/>
  <c r="AA1133" i="3" s="1"/>
  <c r="AA1148" i="3" s="1"/>
  <c r="AA1163" i="3" s="1"/>
  <c r="AA1178" i="3" s="1"/>
  <c r="AA1193" i="3" s="1"/>
  <c r="AA1208" i="3" s="1"/>
  <c r="AA1223" i="3" s="1"/>
  <c r="AA1238" i="3" s="1"/>
  <c r="AA1253" i="3" s="1"/>
  <c r="AA1268" i="3" s="1"/>
  <c r="AA1283" i="3" s="1"/>
  <c r="AA1298" i="3" s="1"/>
  <c r="AA1313" i="3" s="1"/>
  <c r="AA1328" i="3" s="1"/>
  <c r="AA1343" i="3" s="1"/>
  <c r="AA1358" i="3" s="1"/>
  <c r="AA1373" i="3" s="1"/>
  <c r="AA1388" i="3" s="1"/>
  <c r="AA1403" i="3" s="1"/>
  <c r="AA1418" i="3" s="1"/>
  <c r="AA1433" i="3" s="1"/>
  <c r="AA1448" i="3" s="1"/>
  <c r="AA1463" i="3" s="1"/>
  <c r="AA1478" i="3" s="1"/>
  <c r="AA1493" i="3" s="1"/>
  <c r="AA1508" i="3" s="1"/>
  <c r="AA654" i="3"/>
  <c r="AA669" i="3" s="1"/>
  <c r="AA684" i="3" s="1"/>
  <c r="AA699" i="3" s="1"/>
  <c r="AA714" i="3" s="1"/>
  <c r="AA729" i="3" s="1"/>
  <c r="AA744" i="3" s="1"/>
  <c r="AA759" i="3" s="1"/>
  <c r="AA774" i="3" s="1"/>
  <c r="AA789" i="3" s="1"/>
  <c r="AA804" i="3" s="1"/>
  <c r="AA819" i="3" s="1"/>
  <c r="AA834" i="3" s="1"/>
  <c r="AA849" i="3" s="1"/>
  <c r="AA864" i="3" s="1"/>
  <c r="AA879" i="3" s="1"/>
  <c r="AA894" i="3" s="1"/>
  <c r="AA909" i="3" s="1"/>
  <c r="AA924" i="3" s="1"/>
  <c r="AA939" i="3" s="1"/>
  <c r="AA954" i="3" s="1"/>
  <c r="AA969" i="3" s="1"/>
  <c r="AA984" i="3" s="1"/>
  <c r="AA999" i="3" s="1"/>
  <c r="AA1014" i="3" s="1"/>
  <c r="AA1029" i="3" s="1"/>
  <c r="AA1044" i="3" s="1"/>
  <c r="AA1059" i="3" s="1"/>
  <c r="AA1074" i="3" s="1"/>
  <c r="AA1089" i="3" s="1"/>
  <c r="AA1104" i="3" s="1"/>
  <c r="AA1119" i="3" s="1"/>
  <c r="AA1134" i="3" s="1"/>
  <c r="AA1149" i="3" s="1"/>
  <c r="AA1164" i="3" s="1"/>
  <c r="AA1179" i="3" s="1"/>
  <c r="AA1194" i="3" s="1"/>
  <c r="AA1209" i="3" s="1"/>
  <c r="AA1224" i="3" s="1"/>
  <c r="AA1239" i="3" s="1"/>
  <c r="AA1254" i="3" s="1"/>
  <c r="AA1269" i="3" s="1"/>
  <c r="AA1284" i="3" s="1"/>
  <c r="AA1299" i="3" s="1"/>
  <c r="AA1314" i="3" s="1"/>
  <c r="AA1329" i="3" s="1"/>
  <c r="AA1344" i="3" s="1"/>
  <c r="AA1359" i="3" s="1"/>
  <c r="AA1374" i="3" s="1"/>
  <c r="AA1389" i="3" s="1"/>
  <c r="AA1404" i="3" s="1"/>
  <c r="AA1419" i="3" s="1"/>
  <c r="AA1434" i="3" s="1"/>
  <c r="AA1449" i="3" s="1"/>
  <c r="AA1464" i="3" s="1"/>
  <c r="AA1479" i="3" s="1"/>
  <c r="AA1494" i="3" s="1"/>
  <c r="AA1509" i="3" s="1"/>
  <c r="AA655" i="3"/>
  <c r="AA670" i="3" s="1"/>
  <c r="AA685" i="3" s="1"/>
  <c r="AA700" i="3" s="1"/>
  <c r="AA715" i="3" s="1"/>
  <c r="AA730" i="3" s="1"/>
  <c r="AA745" i="3" s="1"/>
  <c r="AA760" i="3" s="1"/>
  <c r="AA775" i="3" s="1"/>
  <c r="AA790" i="3" s="1"/>
  <c r="AA805" i="3" s="1"/>
  <c r="AA820" i="3" s="1"/>
  <c r="AA835" i="3" s="1"/>
  <c r="AA850" i="3" s="1"/>
  <c r="AA865" i="3" s="1"/>
  <c r="AA880" i="3" s="1"/>
  <c r="AA895" i="3" s="1"/>
  <c r="AA910" i="3" s="1"/>
  <c r="AA925" i="3" s="1"/>
  <c r="AA940" i="3" s="1"/>
  <c r="AA955" i="3" s="1"/>
  <c r="AA970" i="3" s="1"/>
  <c r="AA985" i="3" s="1"/>
  <c r="AA1000" i="3" s="1"/>
  <c r="AA1015" i="3" s="1"/>
  <c r="AA1030" i="3" s="1"/>
  <c r="AA1045" i="3" s="1"/>
  <c r="AA1060" i="3" s="1"/>
  <c r="AA1075" i="3" s="1"/>
  <c r="AA1090" i="3" s="1"/>
  <c r="AA1105" i="3" s="1"/>
  <c r="AA1120" i="3" s="1"/>
  <c r="AA1135" i="3" s="1"/>
  <c r="AA1150" i="3" s="1"/>
  <c r="AA1165" i="3" s="1"/>
  <c r="AA1180" i="3" s="1"/>
  <c r="AA1195" i="3" s="1"/>
  <c r="AA1210" i="3" s="1"/>
  <c r="AA1225" i="3" s="1"/>
  <c r="AA1240" i="3" s="1"/>
  <c r="AA1255" i="3" s="1"/>
  <c r="AA1270" i="3" s="1"/>
  <c r="AA1285" i="3" s="1"/>
  <c r="AA1300" i="3" s="1"/>
  <c r="AA1315" i="3" s="1"/>
  <c r="AA1330" i="3" s="1"/>
  <c r="AA1345" i="3" s="1"/>
  <c r="AA1360" i="3" s="1"/>
  <c r="AA1375" i="3" s="1"/>
  <c r="AA1390" i="3" s="1"/>
  <c r="AA1405" i="3" s="1"/>
  <c r="AA1420" i="3" s="1"/>
  <c r="AA1435" i="3" s="1"/>
  <c r="AA1450" i="3" s="1"/>
  <c r="AA1465" i="3" s="1"/>
  <c r="AA1480" i="3" s="1"/>
  <c r="AA1495" i="3" s="1"/>
  <c r="AA1510" i="3" s="1"/>
  <c r="AA656" i="3"/>
  <c r="AA671" i="3" s="1"/>
  <c r="AA686" i="3" s="1"/>
  <c r="AA701" i="3" s="1"/>
  <c r="AA716" i="3" s="1"/>
  <c r="AA731" i="3" s="1"/>
  <c r="AA746" i="3" s="1"/>
  <c r="AA761" i="3" s="1"/>
  <c r="AA776" i="3" s="1"/>
  <c r="AA791" i="3" s="1"/>
  <c r="AA806" i="3" s="1"/>
  <c r="AA821" i="3" s="1"/>
  <c r="AA836" i="3" s="1"/>
  <c r="AA851" i="3" s="1"/>
  <c r="AA866" i="3" s="1"/>
  <c r="AA881" i="3" s="1"/>
  <c r="AA896" i="3" s="1"/>
  <c r="AA911" i="3" s="1"/>
  <c r="AA926" i="3" s="1"/>
  <c r="AA941" i="3" s="1"/>
  <c r="AA956" i="3" s="1"/>
  <c r="AA971" i="3" s="1"/>
  <c r="AA986" i="3" s="1"/>
  <c r="AA1001" i="3" s="1"/>
  <c r="AA1016" i="3" s="1"/>
  <c r="AA1031" i="3" s="1"/>
  <c r="AA1046" i="3" s="1"/>
  <c r="AA1061" i="3" s="1"/>
  <c r="AA1076" i="3" s="1"/>
  <c r="AA1091" i="3" s="1"/>
  <c r="AA1106" i="3" s="1"/>
  <c r="AA1121" i="3" s="1"/>
  <c r="AA1136" i="3" s="1"/>
  <c r="AA1151" i="3" s="1"/>
  <c r="AA1166" i="3" s="1"/>
  <c r="AA1181" i="3" s="1"/>
  <c r="AA1196" i="3" s="1"/>
  <c r="AA1211" i="3" s="1"/>
  <c r="AA1226" i="3" s="1"/>
  <c r="AA1241" i="3" s="1"/>
  <c r="AA1256" i="3" s="1"/>
  <c r="AA1271" i="3" s="1"/>
  <c r="AA1286" i="3" s="1"/>
  <c r="AA1301" i="3" s="1"/>
  <c r="AA1316" i="3" s="1"/>
  <c r="AA1331" i="3" s="1"/>
  <c r="AA1346" i="3" s="1"/>
  <c r="AA1361" i="3" s="1"/>
  <c r="AA1376" i="3" s="1"/>
  <c r="AA1391" i="3" s="1"/>
  <c r="AA1406" i="3" s="1"/>
  <c r="AA1421" i="3" s="1"/>
  <c r="AA1436" i="3" s="1"/>
  <c r="AA1451" i="3" s="1"/>
  <c r="AA1466" i="3" s="1"/>
  <c r="AA1481" i="3" s="1"/>
  <c r="AA1496" i="3" s="1"/>
  <c r="AA1511" i="3" s="1"/>
  <c r="AA657" i="3"/>
  <c r="AA672" i="3" s="1"/>
  <c r="AA687" i="3" s="1"/>
  <c r="AA702" i="3" s="1"/>
  <c r="AA717" i="3" s="1"/>
  <c r="AA732" i="3" s="1"/>
  <c r="AA747" i="3" s="1"/>
  <c r="AA762" i="3" s="1"/>
  <c r="AA777" i="3" s="1"/>
  <c r="AA792" i="3" s="1"/>
  <c r="AA807" i="3" s="1"/>
  <c r="AA822" i="3" s="1"/>
  <c r="AA837" i="3" s="1"/>
  <c r="AA852" i="3" s="1"/>
  <c r="AA867" i="3" s="1"/>
  <c r="AA882" i="3" s="1"/>
  <c r="AA897" i="3" s="1"/>
  <c r="AA912" i="3" s="1"/>
  <c r="AA927" i="3" s="1"/>
  <c r="AA942" i="3" s="1"/>
  <c r="AA957" i="3" s="1"/>
  <c r="AA972" i="3" s="1"/>
  <c r="AA987" i="3" s="1"/>
  <c r="AA1002" i="3" s="1"/>
  <c r="AA1017" i="3" s="1"/>
  <c r="AA1032" i="3" s="1"/>
  <c r="AA1047" i="3" s="1"/>
  <c r="AA1062" i="3" s="1"/>
  <c r="AA1077" i="3" s="1"/>
  <c r="AA1092" i="3" s="1"/>
  <c r="AA1107" i="3" s="1"/>
  <c r="AA1122" i="3" s="1"/>
  <c r="AA1137" i="3" s="1"/>
  <c r="AA1152" i="3" s="1"/>
  <c r="AA1167" i="3" s="1"/>
  <c r="AA1182" i="3" s="1"/>
  <c r="AA1197" i="3" s="1"/>
  <c r="AA1212" i="3" s="1"/>
  <c r="AA1227" i="3" s="1"/>
  <c r="AA1242" i="3" s="1"/>
  <c r="AA1257" i="3" s="1"/>
  <c r="AA1272" i="3" s="1"/>
  <c r="AA1287" i="3" s="1"/>
  <c r="AA1302" i="3" s="1"/>
  <c r="AA1317" i="3" s="1"/>
  <c r="AA1332" i="3" s="1"/>
  <c r="AA1347" i="3" s="1"/>
  <c r="AA1362" i="3" s="1"/>
  <c r="AA1377" i="3" s="1"/>
  <c r="AA1392" i="3" s="1"/>
  <c r="AA1407" i="3" s="1"/>
  <c r="AA1422" i="3" s="1"/>
  <c r="AA1437" i="3" s="1"/>
  <c r="AA1452" i="3" s="1"/>
  <c r="AA1467" i="3" s="1"/>
  <c r="AA1482" i="3" s="1"/>
  <c r="AA1497" i="3" s="1"/>
  <c r="AA1512" i="3" s="1"/>
  <c r="AA658" i="3"/>
  <c r="AA673" i="3" s="1"/>
  <c r="AA688" i="3" s="1"/>
  <c r="AA703" i="3" s="1"/>
  <c r="AA718" i="3" s="1"/>
  <c r="AA733" i="3" s="1"/>
  <c r="AA748" i="3" s="1"/>
  <c r="AA763" i="3" s="1"/>
  <c r="AA778" i="3" s="1"/>
  <c r="AA793" i="3" s="1"/>
  <c r="AA808" i="3" s="1"/>
  <c r="AA823" i="3" s="1"/>
  <c r="AA838" i="3" s="1"/>
  <c r="AA853" i="3" s="1"/>
  <c r="AA868" i="3" s="1"/>
  <c r="AA883" i="3" s="1"/>
  <c r="AA898" i="3" s="1"/>
  <c r="AA913" i="3" s="1"/>
  <c r="AA928" i="3" s="1"/>
  <c r="AA943" i="3" s="1"/>
  <c r="AA958" i="3" s="1"/>
  <c r="AA973" i="3" s="1"/>
  <c r="AA988" i="3" s="1"/>
  <c r="AA1003" i="3" s="1"/>
  <c r="AA1018" i="3" s="1"/>
  <c r="AA1033" i="3" s="1"/>
  <c r="AA1048" i="3" s="1"/>
  <c r="AA1063" i="3" s="1"/>
  <c r="AA1078" i="3" s="1"/>
  <c r="AA1093" i="3" s="1"/>
  <c r="AA1108" i="3" s="1"/>
  <c r="AA1123" i="3" s="1"/>
  <c r="AA1138" i="3" s="1"/>
  <c r="AA1153" i="3" s="1"/>
  <c r="AA1168" i="3" s="1"/>
  <c r="AA1183" i="3" s="1"/>
  <c r="AA1198" i="3" s="1"/>
  <c r="AA1213" i="3" s="1"/>
  <c r="AA1228" i="3" s="1"/>
  <c r="AA1243" i="3" s="1"/>
  <c r="AA1258" i="3" s="1"/>
  <c r="AA1273" i="3" s="1"/>
  <c r="AA1288" i="3" s="1"/>
  <c r="AA1303" i="3" s="1"/>
  <c r="AA1318" i="3" s="1"/>
  <c r="AA1333" i="3" s="1"/>
  <c r="AA1348" i="3" s="1"/>
  <c r="AA1363" i="3" s="1"/>
  <c r="AA1378" i="3" s="1"/>
  <c r="AA1393" i="3" s="1"/>
  <c r="AA1408" i="3" s="1"/>
  <c r="AA1423" i="3" s="1"/>
  <c r="AA1438" i="3" s="1"/>
  <c r="AA1453" i="3" s="1"/>
  <c r="AA1468" i="3" s="1"/>
  <c r="AA1483" i="3" s="1"/>
  <c r="AA1498" i="3" s="1"/>
  <c r="AA1513" i="3" s="1"/>
  <c r="AA659" i="3"/>
  <c r="AA674" i="3" s="1"/>
  <c r="AA689" i="3" s="1"/>
  <c r="AA704" i="3" s="1"/>
  <c r="AA719" i="3" s="1"/>
  <c r="AA734" i="3" s="1"/>
  <c r="AA749" i="3" s="1"/>
  <c r="AA764" i="3" s="1"/>
  <c r="AA779" i="3" s="1"/>
  <c r="AA794" i="3" s="1"/>
  <c r="AA809" i="3" s="1"/>
  <c r="AA824" i="3" s="1"/>
  <c r="AA839" i="3" s="1"/>
  <c r="AA854" i="3" s="1"/>
  <c r="AA869" i="3" s="1"/>
  <c r="AA884" i="3" s="1"/>
  <c r="AA899" i="3" s="1"/>
  <c r="AA914" i="3" s="1"/>
  <c r="AA929" i="3" s="1"/>
  <c r="AA944" i="3" s="1"/>
  <c r="AA959" i="3" s="1"/>
  <c r="AA974" i="3" s="1"/>
  <c r="AA989" i="3" s="1"/>
  <c r="AA1004" i="3" s="1"/>
  <c r="AA1019" i="3" s="1"/>
  <c r="AA1034" i="3" s="1"/>
  <c r="AA1049" i="3" s="1"/>
  <c r="AA1064" i="3" s="1"/>
  <c r="AA1079" i="3" s="1"/>
  <c r="AA1094" i="3" s="1"/>
  <c r="AA1109" i="3" s="1"/>
  <c r="AA1124" i="3" s="1"/>
  <c r="AA1139" i="3" s="1"/>
  <c r="AA1154" i="3" s="1"/>
  <c r="AA1169" i="3" s="1"/>
  <c r="AA1184" i="3" s="1"/>
  <c r="AA1199" i="3" s="1"/>
  <c r="AA1214" i="3" s="1"/>
  <c r="AA1229" i="3" s="1"/>
  <c r="AA1244" i="3" s="1"/>
  <c r="AA1259" i="3" s="1"/>
  <c r="AA1274" i="3" s="1"/>
  <c r="AA1289" i="3" s="1"/>
  <c r="AA1304" i="3" s="1"/>
  <c r="AA1319" i="3" s="1"/>
  <c r="AA1334" i="3" s="1"/>
  <c r="AA1349" i="3" s="1"/>
  <c r="AA1364" i="3" s="1"/>
  <c r="AA1379" i="3" s="1"/>
  <c r="AA1394" i="3" s="1"/>
  <c r="AA1409" i="3" s="1"/>
  <c r="AA1424" i="3" s="1"/>
  <c r="AA1439" i="3" s="1"/>
  <c r="AA1454" i="3" s="1"/>
  <c r="AA1469" i="3" s="1"/>
  <c r="AA1484" i="3" s="1"/>
  <c r="AA1499" i="3" s="1"/>
  <c r="AA1514" i="3" s="1"/>
  <c r="AA660" i="3"/>
  <c r="AA675" i="3" s="1"/>
  <c r="AA690" i="3" s="1"/>
  <c r="AA705" i="3" s="1"/>
  <c r="AA720" i="3" s="1"/>
  <c r="AA735" i="3" s="1"/>
  <c r="AA750" i="3" s="1"/>
  <c r="AA765" i="3" s="1"/>
  <c r="AA780" i="3" s="1"/>
  <c r="AA795" i="3" s="1"/>
  <c r="AA810" i="3" s="1"/>
  <c r="AA825" i="3" s="1"/>
  <c r="AA840" i="3" s="1"/>
  <c r="AA855" i="3" s="1"/>
  <c r="AA870" i="3" s="1"/>
  <c r="AA885" i="3" s="1"/>
  <c r="AA900" i="3" s="1"/>
  <c r="AA915" i="3" s="1"/>
  <c r="AA930" i="3" s="1"/>
  <c r="AA945" i="3" s="1"/>
  <c r="AA960" i="3" s="1"/>
  <c r="AA975" i="3" s="1"/>
  <c r="AA990" i="3" s="1"/>
  <c r="AA1005" i="3" s="1"/>
  <c r="AA1020" i="3" s="1"/>
  <c r="AA1035" i="3" s="1"/>
  <c r="AA1050" i="3" s="1"/>
  <c r="AA1065" i="3" s="1"/>
  <c r="AA1080" i="3" s="1"/>
  <c r="AA1095" i="3" s="1"/>
  <c r="AA1110" i="3" s="1"/>
  <c r="AA1125" i="3" s="1"/>
  <c r="AA1140" i="3" s="1"/>
  <c r="AA1155" i="3" s="1"/>
  <c r="AA1170" i="3" s="1"/>
  <c r="AA1185" i="3" s="1"/>
  <c r="AA1200" i="3" s="1"/>
  <c r="AA1215" i="3" s="1"/>
  <c r="AA1230" i="3" s="1"/>
  <c r="AA1245" i="3" s="1"/>
  <c r="AA1260" i="3" s="1"/>
  <c r="AA1275" i="3" s="1"/>
  <c r="AA1290" i="3" s="1"/>
  <c r="AA1305" i="3" s="1"/>
  <c r="AA1320" i="3" s="1"/>
  <c r="AA1335" i="3" s="1"/>
  <c r="AA1350" i="3" s="1"/>
  <c r="AA1365" i="3" s="1"/>
  <c r="AA1380" i="3" s="1"/>
  <c r="AA1395" i="3" s="1"/>
  <c r="AA1410" i="3" s="1"/>
  <c r="AA1425" i="3" s="1"/>
  <c r="AA1440" i="3" s="1"/>
  <c r="AA1455" i="3" s="1"/>
  <c r="AA1470" i="3" s="1"/>
  <c r="AA1485" i="3" s="1"/>
  <c r="AA1500" i="3" s="1"/>
  <c r="AA1515" i="3" s="1"/>
  <c r="AA661" i="3"/>
  <c r="AA676" i="3" s="1"/>
  <c r="AA691" i="3" s="1"/>
  <c r="AA706" i="3" s="1"/>
  <c r="AA721" i="3" s="1"/>
  <c r="AA736" i="3" s="1"/>
  <c r="AA751" i="3" s="1"/>
  <c r="AA766" i="3" s="1"/>
  <c r="AA781" i="3" s="1"/>
  <c r="AA796" i="3" s="1"/>
  <c r="AA811" i="3" s="1"/>
  <c r="AA826" i="3" s="1"/>
  <c r="AA841" i="3" s="1"/>
  <c r="AA856" i="3" s="1"/>
  <c r="AA871" i="3" s="1"/>
  <c r="AA886" i="3" s="1"/>
  <c r="AA901" i="3" s="1"/>
  <c r="AA916" i="3" s="1"/>
  <c r="AA931" i="3" s="1"/>
  <c r="AA946" i="3" s="1"/>
  <c r="AA961" i="3" s="1"/>
  <c r="AA976" i="3" s="1"/>
  <c r="AA991" i="3" s="1"/>
  <c r="AA1006" i="3" s="1"/>
  <c r="AA1021" i="3" s="1"/>
  <c r="AA1036" i="3" s="1"/>
  <c r="AA1051" i="3" s="1"/>
  <c r="AA1066" i="3" s="1"/>
  <c r="AA1081" i="3" s="1"/>
  <c r="AA1096" i="3" s="1"/>
  <c r="AA1111" i="3" s="1"/>
  <c r="AA1126" i="3" s="1"/>
  <c r="AA1141" i="3" s="1"/>
  <c r="AA1156" i="3" s="1"/>
  <c r="AA1171" i="3" s="1"/>
  <c r="AA1186" i="3" s="1"/>
  <c r="AA1201" i="3" s="1"/>
  <c r="AA1216" i="3" s="1"/>
  <c r="AA1231" i="3" s="1"/>
  <c r="AA1246" i="3" s="1"/>
  <c r="AA1261" i="3" s="1"/>
  <c r="AA1276" i="3" s="1"/>
  <c r="AA1291" i="3" s="1"/>
  <c r="AA1306" i="3" s="1"/>
  <c r="AA1321" i="3" s="1"/>
  <c r="AA1336" i="3" s="1"/>
  <c r="AA1351" i="3" s="1"/>
  <c r="AA1366" i="3" s="1"/>
  <c r="AA1381" i="3" s="1"/>
  <c r="AA1396" i="3" s="1"/>
  <c r="AA1411" i="3" s="1"/>
  <c r="AA1426" i="3" s="1"/>
  <c r="AA1441" i="3" s="1"/>
  <c r="AA1456" i="3" s="1"/>
  <c r="AA1471" i="3" s="1"/>
  <c r="AA1486" i="3" s="1"/>
  <c r="AA1501" i="3" s="1"/>
  <c r="AA1516" i="3" s="1"/>
  <c r="AA647" i="3"/>
  <c r="AA662" i="3" s="1"/>
  <c r="AA677" i="3" s="1"/>
  <c r="AA692" i="3" s="1"/>
  <c r="AA707" i="3" s="1"/>
  <c r="AA722" i="3" s="1"/>
  <c r="AA737" i="3" s="1"/>
  <c r="AA752" i="3" s="1"/>
  <c r="AA767" i="3" s="1"/>
  <c r="AA782" i="3" s="1"/>
  <c r="AA797" i="3" s="1"/>
  <c r="AA812" i="3" s="1"/>
  <c r="AA827" i="3" s="1"/>
  <c r="AA842" i="3" s="1"/>
  <c r="AA857" i="3" s="1"/>
  <c r="AA872" i="3" s="1"/>
  <c r="AA887" i="3" s="1"/>
  <c r="AA902" i="3" s="1"/>
  <c r="AA917" i="3" s="1"/>
  <c r="AA932" i="3" s="1"/>
  <c r="AA947" i="3" s="1"/>
  <c r="AA962" i="3" s="1"/>
  <c r="AA977" i="3" s="1"/>
  <c r="AA992" i="3" s="1"/>
  <c r="AA1007" i="3" s="1"/>
  <c r="AA1022" i="3" s="1"/>
  <c r="AA1037" i="3" s="1"/>
  <c r="AA1052" i="3" s="1"/>
  <c r="AA1067" i="3" s="1"/>
  <c r="AA1082" i="3" s="1"/>
  <c r="AA1097" i="3" s="1"/>
  <c r="AA1112" i="3" s="1"/>
  <c r="AA1127" i="3" s="1"/>
  <c r="AA1142" i="3" s="1"/>
  <c r="AA1157" i="3" s="1"/>
  <c r="AA1172" i="3" s="1"/>
  <c r="AA1187" i="3" s="1"/>
  <c r="AA1202" i="3" s="1"/>
  <c r="AA1217" i="3" s="1"/>
  <c r="AA1232" i="3" s="1"/>
  <c r="AA1247" i="3" s="1"/>
  <c r="AA1262" i="3" s="1"/>
  <c r="AA1277" i="3" s="1"/>
  <c r="AA1292" i="3" s="1"/>
  <c r="AA1307" i="3" s="1"/>
  <c r="AA1322" i="3" s="1"/>
  <c r="AA1337" i="3" s="1"/>
  <c r="AA1352" i="3" s="1"/>
  <c r="AA1367" i="3" s="1"/>
  <c r="AA1382" i="3" s="1"/>
  <c r="AA1397" i="3" s="1"/>
  <c r="AA1412" i="3" s="1"/>
  <c r="AA1427" i="3" s="1"/>
  <c r="AA1442" i="3" s="1"/>
  <c r="AA1457" i="3" s="1"/>
  <c r="AA1472" i="3" s="1"/>
  <c r="AA1487" i="3" s="1"/>
  <c r="AA1502" i="3" s="1"/>
  <c r="BB916" i="3"/>
  <c r="W916" i="3"/>
  <c r="BB915" i="3"/>
  <c r="W915" i="3"/>
  <c r="BB914" i="3"/>
  <c r="W914" i="3"/>
  <c r="BB913" i="3"/>
  <c r="W913" i="3"/>
  <c r="BB912" i="3"/>
  <c r="W912" i="3"/>
  <c r="BB911" i="3"/>
  <c r="W911" i="3"/>
  <c r="BB910" i="3"/>
  <c r="W910" i="3"/>
  <c r="BB909" i="3"/>
  <c r="W909" i="3"/>
  <c r="BB908" i="3"/>
  <c r="W908" i="3"/>
  <c r="BB907" i="3"/>
  <c r="W907" i="3"/>
  <c r="BB906" i="3"/>
  <c r="W906" i="3"/>
  <c r="BB905" i="3"/>
  <c r="W905" i="3"/>
  <c r="BB904" i="3"/>
  <c r="W904" i="3"/>
  <c r="BB903" i="3"/>
  <c r="W903" i="3"/>
  <c r="BB902" i="3"/>
  <c r="W902" i="3"/>
  <c r="BB901" i="3"/>
  <c r="W901" i="3"/>
  <c r="BB900" i="3"/>
  <c r="W900" i="3"/>
  <c r="BB899" i="3"/>
  <c r="W899" i="3"/>
  <c r="BB898" i="3"/>
  <c r="W898" i="3"/>
  <c r="BB897" i="3"/>
  <c r="W897" i="3"/>
  <c r="BB896" i="3"/>
  <c r="W896" i="3"/>
  <c r="BB895" i="3"/>
  <c r="W895" i="3"/>
  <c r="BB894" i="3"/>
  <c r="W894" i="3"/>
  <c r="BB893" i="3"/>
  <c r="W893" i="3"/>
  <c r="BB892" i="3"/>
  <c r="W892" i="3"/>
  <c r="BB891" i="3"/>
  <c r="W891" i="3"/>
  <c r="BB890" i="3"/>
  <c r="W890" i="3"/>
  <c r="BB889" i="3"/>
  <c r="W889" i="3"/>
  <c r="BB888" i="3"/>
  <c r="W888" i="3"/>
  <c r="BB887" i="3"/>
  <c r="W887" i="3"/>
  <c r="BB886" i="3"/>
  <c r="W886" i="3"/>
  <c r="BB885" i="3"/>
  <c r="W885" i="3"/>
  <c r="BB884" i="3"/>
  <c r="W884" i="3"/>
  <c r="BB883" i="3"/>
  <c r="W883" i="3"/>
  <c r="BB882" i="3"/>
  <c r="W882" i="3"/>
  <c r="BB881" i="3"/>
  <c r="W881" i="3"/>
  <c r="BB880" i="3"/>
  <c r="W880" i="3"/>
  <c r="BB879" i="3"/>
  <c r="W879" i="3"/>
  <c r="BB878" i="3"/>
  <c r="W878" i="3"/>
  <c r="BB877" i="3"/>
  <c r="W877" i="3"/>
  <c r="BB876" i="3"/>
  <c r="W876" i="3"/>
  <c r="BB875" i="3"/>
  <c r="W875" i="3"/>
  <c r="BB874" i="3"/>
  <c r="W874" i="3"/>
  <c r="BB873" i="3"/>
  <c r="W873" i="3"/>
  <c r="BB872" i="3"/>
  <c r="W872" i="3"/>
  <c r="BB871" i="3"/>
  <c r="W871" i="3"/>
  <c r="BB870" i="3"/>
  <c r="W870" i="3"/>
  <c r="BB869" i="3"/>
  <c r="W869" i="3"/>
  <c r="BB868" i="3"/>
  <c r="W868" i="3"/>
  <c r="BB867" i="3"/>
  <c r="W867" i="3"/>
  <c r="BB866" i="3"/>
  <c r="W866" i="3"/>
  <c r="BB865" i="3"/>
  <c r="W865" i="3"/>
  <c r="BB864" i="3"/>
  <c r="W864" i="3"/>
  <c r="BB863" i="3"/>
  <c r="W863" i="3"/>
  <c r="BB862" i="3"/>
  <c r="W862" i="3"/>
  <c r="BB861" i="3"/>
  <c r="W861" i="3"/>
  <c r="BB860" i="3"/>
  <c r="W860" i="3"/>
  <c r="BB859" i="3"/>
  <c r="W859" i="3"/>
  <c r="BB858" i="3"/>
  <c r="W858" i="3"/>
  <c r="BB857" i="3"/>
  <c r="W857" i="3"/>
  <c r="BB856" i="3"/>
  <c r="W856" i="3"/>
  <c r="BB855" i="3"/>
  <c r="W855" i="3"/>
  <c r="BB854" i="3"/>
  <c r="W854" i="3"/>
  <c r="BB853" i="3"/>
  <c r="W853" i="3"/>
  <c r="BB852" i="3"/>
  <c r="W852" i="3"/>
  <c r="BB851" i="3"/>
  <c r="W851" i="3"/>
  <c r="BB850" i="3"/>
  <c r="W850" i="3"/>
  <c r="BB849" i="3"/>
  <c r="W849" i="3"/>
  <c r="BB848" i="3"/>
  <c r="W848" i="3"/>
  <c r="BB847" i="3"/>
  <c r="W847" i="3"/>
  <c r="BB846" i="3"/>
  <c r="W846" i="3"/>
  <c r="BB845" i="3"/>
  <c r="W845" i="3"/>
  <c r="BB844" i="3"/>
  <c r="W844" i="3"/>
  <c r="BB843" i="3"/>
  <c r="W843" i="3"/>
  <c r="BB842" i="3"/>
  <c r="W842" i="3"/>
  <c r="BB841" i="3"/>
  <c r="W841" i="3"/>
  <c r="BB840" i="3"/>
  <c r="W840" i="3"/>
  <c r="BB839" i="3"/>
  <c r="W839" i="3"/>
  <c r="BB838" i="3"/>
  <c r="W838" i="3"/>
  <c r="BB837" i="3"/>
  <c r="W837" i="3"/>
  <c r="BB836" i="3"/>
  <c r="W836" i="3"/>
  <c r="BB835" i="3"/>
  <c r="W835" i="3"/>
  <c r="BB834" i="3"/>
  <c r="W834" i="3"/>
  <c r="BB833" i="3"/>
  <c r="W833" i="3"/>
  <c r="BB832" i="3"/>
  <c r="W832" i="3"/>
  <c r="BB831" i="3"/>
  <c r="W831" i="3"/>
  <c r="BB830" i="3"/>
  <c r="W830" i="3"/>
  <c r="BB829" i="3"/>
  <c r="W829" i="3"/>
  <c r="BB828" i="3"/>
  <c r="W828" i="3"/>
  <c r="BB827" i="3"/>
  <c r="W827" i="3"/>
  <c r="BB826" i="3"/>
  <c r="W826" i="3"/>
  <c r="BB825" i="3"/>
  <c r="W825" i="3"/>
  <c r="BB824" i="3"/>
  <c r="W824" i="3"/>
  <c r="BB823" i="3"/>
  <c r="W823" i="3"/>
  <c r="BB822" i="3"/>
  <c r="W822" i="3"/>
  <c r="BB821" i="3"/>
  <c r="W821" i="3"/>
  <c r="BB820" i="3"/>
  <c r="W820" i="3"/>
  <c r="BB819" i="3"/>
  <c r="W819" i="3"/>
  <c r="BB818" i="3"/>
  <c r="W818" i="3"/>
  <c r="BB817" i="3"/>
  <c r="W817" i="3"/>
  <c r="BB816" i="3"/>
  <c r="W816" i="3"/>
  <c r="BB815" i="3"/>
  <c r="W815" i="3"/>
  <c r="BB814" i="3"/>
  <c r="W814" i="3"/>
  <c r="BB813" i="3"/>
  <c r="W813" i="3"/>
  <c r="BB812" i="3"/>
  <c r="W812" i="3"/>
  <c r="BB811" i="3"/>
  <c r="W811" i="3"/>
  <c r="BB810" i="3"/>
  <c r="W810" i="3"/>
  <c r="BB809" i="3"/>
  <c r="W809" i="3"/>
  <c r="BB808" i="3"/>
  <c r="W808" i="3"/>
  <c r="BB807" i="3"/>
  <c r="W807" i="3"/>
  <c r="BB806" i="3"/>
  <c r="W806" i="3"/>
  <c r="BB805" i="3"/>
  <c r="W805" i="3"/>
  <c r="BB804" i="3"/>
  <c r="W804" i="3"/>
  <c r="BB803" i="3"/>
  <c r="W803" i="3"/>
  <c r="BB802" i="3"/>
  <c r="W802" i="3"/>
  <c r="BB801" i="3"/>
  <c r="W801" i="3"/>
  <c r="BB800" i="3"/>
  <c r="W800" i="3"/>
  <c r="BB799" i="3"/>
  <c r="W799" i="3"/>
  <c r="BB798" i="3"/>
  <c r="W798" i="3"/>
  <c r="BB797" i="3"/>
  <c r="W797" i="3"/>
  <c r="BB796" i="3"/>
  <c r="W796" i="3"/>
  <c r="BB795" i="3"/>
  <c r="W795" i="3"/>
  <c r="BB794" i="3"/>
  <c r="W794" i="3"/>
  <c r="BB793" i="3"/>
  <c r="W793" i="3"/>
  <c r="BB792" i="3"/>
  <c r="W792" i="3"/>
  <c r="BB791" i="3"/>
  <c r="W791" i="3"/>
  <c r="BB790" i="3"/>
  <c r="W790" i="3"/>
  <c r="BB789" i="3"/>
  <c r="W789" i="3"/>
  <c r="BB788" i="3"/>
  <c r="W788" i="3"/>
  <c r="BB787" i="3"/>
  <c r="W787" i="3"/>
  <c r="BB786" i="3"/>
  <c r="W786" i="3"/>
  <c r="BB785" i="3"/>
  <c r="W785" i="3"/>
  <c r="BB784" i="3"/>
  <c r="W784" i="3"/>
  <c r="BB783" i="3"/>
  <c r="W783" i="3"/>
  <c r="BB782" i="3"/>
  <c r="W782" i="3"/>
  <c r="BB781" i="3"/>
  <c r="W781" i="3"/>
  <c r="BB780" i="3"/>
  <c r="W780" i="3"/>
  <c r="BB779" i="3"/>
  <c r="W779" i="3"/>
  <c r="BB778" i="3"/>
  <c r="W778" i="3"/>
  <c r="BB777" i="3"/>
  <c r="W777" i="3"/>
  <c r="BB776" i="3"/>
  <c r="W776" i="3"/>
  <c r="BB775" i="3"/>
  <c r="W775" i="3"/>
  <c r="BB774" i="3"/>
  <c r="W774" i="3"/>
  <c r="BB773" i="3"/>
  <c r="W773" i="3"/>
  <c r="BB772" i="3"/>
  <c r="W772" i="3"/>
  <c r="BB771" i="3"/>
  <c r="W771" i="3"/>
  <c r="BB770" i="3"/>
  <c r="W770" i="3"/>
  <c r="BB769" i="3"/>
  <c r="W769" i="3"/>
  <c r="BB768" i="3"/>
  <c r="W768" i="3"/>
  <c r="BB767" i="3"/>
  <c r="W767" i="3"/>
  <c r="BB766" i="3"/>
  <c r="W766" i="3"/>
  <c r="BB765" i="3"/>
  <c r="W765" i="3"/>
  <c r="BB764" i="3"/>
  <c r="W764" i="3"/>
  <c r="BB763" i="3"/>
  <c r="W763" i="3"/>
  <c r="BB762" i="3"/>
  <c r="W762" i="3"/>
  <c r="BB761" i="3"/>
  <c r="W761" i="3"/>
  <c r="BB760" i="3"/>
  <c r="W760" i="3"/>
  <c r="BB759" i="3"/>
  <c r="W759" i="3"/>
  <c r="BB758" i="3"/>
  <c r="W758" i="3"/>
  <c r="BB757" i="3"/>
  <c r="W757" i="3"/>
  <c r="BB756" i="3"/>
  <c r="W756" i="3"/>
  <c r="BB755" i="3"/>
  <c r="W755" i="3"/>
  <c r="BB754" i="3"/>
  <c r="W754" i="3"/>
  <c r="BB753" i="3"/>
  <c r="W753" i="3"/>
  <c r="BB752" i="3"/>
  <c r="W752" i="3"/>
  <c r="BB751" i="3"/>
  <c r="W751" i="3"/>
  <c r="BB750" i="3"/>
  <c r="W750" i="3"/>
  <c r="BB749" i="3"/>
  <c r="W749" i="3"/>
  <c r="BB748" i="3"/>
  <c r="W748" i="3"/>
  <c r="BB747" i="3"/>
  <c r="W747" i="3"/>
  <c r="BB746" i="3"/>
  <c r="W746" i="3"/>
  <c r="BB745" i="3"/>
  <c r="W745" i="3"/>
  <c r="BB744" i="3"/>
  <c r="W744" i="3"/>
  <c r="BB743" i="3"/>
  <c r="W743" i="3"/>
  <c r="BB742" i="3"/>
  <c r="W742" i="3"/>
  <c r="BB741" i="3"/>
  <c r="W741" i="3"/>
  <c r="BB740" i="3"/>
  <c r="W740" i="3"/>
  <c r="BB739" i="3"/>
  <c r="W739" i="3"/>
  <c r="BB738" i="3"/>
  <c r="W738" i="3"/>
  <c r="BB737" i="3"/>
  <c r="W737" i="3"/>
  <c r="BB736" i="3"/>
  <c r="W736" i="3"/>
  <c r="BB735" i="3"/>
  <c r="W735" i="3"/>
  <c r="BB734" i="3"/>
  <c r="W734" i="3"/>
  <c r="BB733" i="3"/>
  <c r="W733" i="3"/>
  <c r="BB732" i="3"/>
  <c r="W732" i="3"/>
  <c r="BB731" i="3"/>
  <c r="W731" i="3"/>
  <c r="BB730" i="3"/>
  <c r="W730" i="3"/>
  <c r="BB729" i="3"/>
  <c r="W729" i="3"/>
  <c r="BB728" i="3"/>
  <c r="W728" i="3"/>
  <c r="BB727" i="3"/>
  <c r="W727" i="3"/>
  <c r="BB726" i="3"/>
  <c r="W726" i="3"/>
  <c r="BB725" i="3"/>
  <c r="W725" i="3"/>
  <c r="BB724" i="3"/>
  <c r="W724" i="3"/>
  <c r="BB723" i="3"/>
  <c r="W723" i="3"/>
  <c r="BB722" i="3"/>
  <c r="W722" i="3"/>
  <c r="BB721" i="3"/>
  <c r="W721" i="3"/>
  <c r="BB720" i="3"/>
  <c r="W720" i="3"/>
  <c r="BB719" i="3"/>
  <c r="W719" i="3"/>
  <c r="BB718" i="3"/>
  <c r="W718" i="3"/>
  <c r="BB717" i="3"/>
  <c r="W717" i="3"/>
  <c r="BB716" i="3"/>
  <c r="W716" i="3"/>
  <c r="BB715" i="3"/>
  <c r="W715" i="3"/>
  <c r="BB714" i="3"/>
  <c r="W714" i="3"/>
  <c r="BB713" i="3"/>
  <c r="W713" i="3"/>
  <c r="BB712" i="3"/>
  <c r="W712" i="3"/>
  <c r="BB711" i="3"/>
  <c r="W711" i="3"/>
  <c r="BB710" i="3"/>
  <c r="W710" i="3"/>
  <c r="BB709" i="3"/>
  <c r="W709" i="3"/>
  <c r="BB708" i="3"/>
  <c r="W708" i="3"/>
  <c r="BB707" i="3"/>
  <c r="W707" i="3"/>
  <c r="BB706" i="3"/>
  <c r="W706" i="3"/>
  <c r="BB705" i="3"/>
  <c r="W705" i="3"/>
  <c r="BB704" i="3"/>
  <c r="W704" i="3"/>
  <c r="BB703" i="3"/>
  <c r="W703" i="3"/>
  <c r="BB702" i="3"/>
  <c r="W702" i="3"/>
  <c r="BB701" i="3"/>
  <c r="W701" i="3"/>
  <c r="BB700" i="3"/>
  <c r="W700" i="3"/>
  <c r="BB699" i="3"/>
  <c r="W699" i="3"/>
  <c r="BB698" i="3"/>
  <c r="W698" i="3"/>
  <c r="BB697" i="3"/>
  <c r="W697" i="3"/>
  <c r="BB696" i="3"/>
  <c r="W696" i="3"/>
  <c r="BB695" i="3"/>
  <c r="W695" i="3"/>
  <c r="BB694" i="3"/>
  <c r="W694" i="3"/>
  <c r="BB693" i="3"/>
  <c r="W693" i="3"/>
  <c r="BB692" i="3"/>
  <c r="W692" i="3"/>
  <c r="BB691" i="3"/>
  <c r="W691" i="3"/>
  <c r="BB690" i="3"/>
  <c r="W690" i="3"/>
  <c r="BB689" i="3"/>
  <c r="W689" i="3"/>
  <c r="BB688" i="3"/>
  <c r="W688" i="3"/>
  <c r="BB687" i="3"/>
  <c r="W687" i="3"/>
  <c r="BB686" i="3"/>
  <c r="W686" i="3"/>
  <c r="BB685" i="3"/>
  <c r="W685" i="3"/>
  <c r="BB684" i="3"/>
  <c r="W684" i="3"/>
  <c r="BB683" i="3"/>
  <c r="W683" i="3"/>
  <c r="BB682" i="3"/>
  <c r="W682" i="3"/>
  <c r="BB681" i="3"/>
  <c r="W681" i="3"/>
  <c r="BB680" i="3"/>
  <c r="W680" i="3"/>
  <c r="BB679" i="3"/>
  <c r="W679" i="3"/>
  <c r="BB678" i="3"/>
  <c r="W678" i="3"/>
  <c r="BB677" i="3"/>
  <c r="W677" i="3"/>
  <c r="BB676" i="3"/>
  <c r="W676" i="3"/>
  <c r="BB675" i="3"/>
  <c r="W675" i="3"/>
  <c r="BB674" i="3"/>
  <c r="W674" i="3"/>
  <c r="BB673" i="3"/>
  <c r="W673" i="3"/>
  <c r="BB672" i="3"/>
  <c r="W672" i="3"/>
  <c r="BB671" i="3"/>
  <c r="W671" i="3"/>
  <c r="BB670" i="3"/>
  <c r="W670" i="3"/>
  <c r="BB669" i="3"/>
  <c r="W669" i="3"/>
  <c r="BB668" i="3"/>
  <c r="W668" i="3"/>
  <c r="BB667" i="3"/>
  <c r="W667" i="3"/>
  <c r="BB666" i="3"/>
  <c r="W666" i="3"/>
  <c r="BB665" i="3"/>
  <c r="W665" i="3"/>
  <c r="BB664" i="3"/>
  <c r="W664" i="3"/>
  <c r="BB663" i="3"/>
  <c r="W663" i="3"/>
  <c r="BB662" i="3"/>
  <c r="W662" i="3"/>
  <c r="BB661" i="3"/>
  <c r="W661" i="3"/>
  <c r="BB660" i="3"/>
  <c r="W660" i="3"/>
  <c r="BB659" i="3"/>
  <c r="W659" i="3"/>
  <c r="BB658" i="3"/>
  <c r="W658" i="3"/>
  <c r="BB657" i="3"/>
  <c r="W657" i="3"/>
  <c r="BB656" i="3"/>
  <c r="W656" i="3"/>
  <c r="BB655" i="3"/>
  <c r="W655" i="3"/>
  <c r="BB654" i="3"/>
  <c r="W654" i="3"/>
  <c r="BB653" i="3"/>
  <c r="W653" i="3"/>
  <c r="BB652" i="3"/>
  <c r="W652" i="3"/>
  <c r="BB651" i="3"/>
  <c r="W651" i="3"/>
  <c r="BB650" i="3"/>
  <c r="W650" i="3"/>
  <c r="BB649" i="3"/>
  <c r="W649" i="3"/>
  <c r="BB648" i="3"/>
  <c r="W648" i="3"/>
  <c r="BB647" i="3"/>
  <c r="W647" i="3"/>
  <c r="BB646" i="3"/>
  <c r="W646" i="3"/>
  <c r="BB645" i="3"/>
  <c r="W645" i="3"/>
  <c r="BB644" i="3"/>
  <c r="W644" i="3"/>
  <c r="BB643" i="3"/>
  <c r="W643" i="3"/>
  <c r="BB642" i="3"/>
  <c r="W642" i="3"/>
  <c r="BB641" i="3"/>
  <c r="W641" i="3"/>
  <c r="BB640" i="3"/>
  <c r="W640" i="3"/>
  <c r="BB639" i="3"/>
  <c r="W639" i="3"/>
  <c r="BB638" i="3"/>
  <c r="W638" i="3"/>
  <c r="BB637" i="3"/>
  <c r="W637" i="3"/>
  <c r="BB636" i="3"/>
  <c r="W636" i="3"/>
  <c r="BB635" i="3"/>
  <c r="W635" i="3"/>
  <c r="BB634" i="3"/>
  <c r="W634" i="3"/>
  <c r="BB633" i="3"/>
  <c r="W633" i="3"/>
  <c r="BB632" i="3"/>
  <c r="W632" i="3"/>
  <c r="J70" i="3"/>
  <c r="J75" i="3"/>
  <c r="W543" i="3" l="1"/>
  <c r="Y543" i="3"/>
  <c r="Z543" i="3"/>
  <c r="W544" i="3"/>
  <c r="Y544" i="3"/>
  <c r="Z544" i="3"/>
  <c r="W545" i="3"/>
  <c r="Y545" i="3"/>
  <c r="Z545" i="3"/>
  <c r="W546" i="3"/>
  <c r="Y546" i="3"/>
  <c r="Z546" i="3"/>
  <c r="W547" i="3"/>
  <c r="Y547" i="3"/>
  <c r="Z547" i="3"/>
  <c r="W548" i="3"/>
  <c r="Y548" i="3"/>
  <c r="Z548" i="3"/>
  <c r="W549" i="3"/>
  <c r="Y549" i="3"/>
  <c r="Z549" i="3"/>
  <c r="W550" i="3"/>
  <c r="Y550" i="3"/>
  <c r="Z550" i="3"/>
  <c r="W551" i="3"/>
  <c r="Y551" i="3"/>
  <c r="Z551" i="3"/>
  <c r="W552" i="3"/>
  <c r="Y552" i="3"/>
  <c r="Z552" i="3"/>
  <c r="W553" i="3"/>
  <c r="Y553" i="3"/>
  <c r="Z553" i="3"/>
  <c r="W554" i="3"/>
  <c r="Y554" i="3"/>
  <c r="Z554" i="3"/>
  <c r="W555" i="3"/>
  <c r="Y555" i="3"/>
  <c r="Z555" i="3"/>
  <c r="W556" i="3"/>
  <c r="Y556" i="3"/>
  <c r="Z556" i="3"/>
  <c r="W557" i="3"/>
  <c r="Y557" i="3"/>
  <c r="Z557" i="3"/>
  <c r="W558" i="3"/>
  <c r="Y558" i="3"/>
  <c r="Z558" i="3"/>
  <c r="W559" i="3"/>
  <c r="Y559" i="3"/>
  <c r="Z559" i="3"/>
  <c r="W560" i="3"/>
  <c r="Y560" i="3"/>
  <c r="Z560" i="3"/>
  <c r="W561" i="3"/>
  <c r="Y561" i="3"/>
  <c r="Z561" i="3"/>
  <c r="W562" i="3"/>
  <c r="Y562" i="3"/>
  <c r="Z562" i="3"/>
  <c r="W563" i="3"/>
  <c r="Y563" i="3"/>
  <c r="Z563" i="3"/>
  <c r="W564" i="3"/>
  <c r="Y564" i="3"/>
  <c r="Z564" i="3"/>
  <c r="W565" i="3"/>
  <c r="Y565" i="3"/>
  <c r="Z565" i="3"/>
  <c r="W566" i="3"/>
  <c r="Y566" i="3"/>
  <c r="Z566" i="3"/>
  <c r="W567" i="3"/>
  <c r="Y567" i="3"/>
  <c r="Z567" i="3"/>
  <c r="W568" i="3"/>
  <c r="Y568" i="3"/>
  <c r="Z568" i="3"/>
  <c r="W569" i="3"/>
  <c r="Y569" i="3"/>
  <c r="Z569" i="3"/>
  <c r="W570" i="3"/>
  <c r="Y570" i="3"/>
  <c r="Z570" i="3"/>
  <c r="W571" i="3"/>
  <c r="Y571" i="3"/>
  <c r="Z571" i="3"/>
  <c r="W572" i="3"/>
  <c r="Y572" i="3"/>
  <c r="Z572" i="3"/>
  <c r="W573" i="3"/>
  <c r="Y573" i="3"/>
  <c r="Z573" i="3"/>
  <c r="W574" i="3"/>
  <c r="Y574" i="3"/>
  <c r="Z574" i="3"/>
  <c r="W575" i="3"/>
  <c r="Y575" i="3"/>
  <c r="Z575" i="3"/>
  <c r="W576" i="3"/>
  <c r="Y576" i="3"/>
  <c r="Z576" i="3"/>
  <c r="W577" i="3"/>
  <c r="Y577" i="3"/>
  <c r="Z577" i="3"/>
  <c r="W578" i="3"/>
  <c r="Y578" i="3"/>
  <c r="Z578" i="3"/>
  <c r="W579" i="3"/>
  <c r="Y579" i="3"/>
  <c r="Z579" i="3"/>
  <c r="W580" i="3"/>
  <c r="Y580" i="3"/>
  <c r="Z580" i="3"/>
  <c r="W581" i="3"/>
  <c r="Y581" i="3"/>
  <c r="Z581" i="3"/>
  <c r="W582" i="3"/>
  <c r="Y582" i="3"/>
  <c r="Z582" i="3"/>
  <c r="W583" i="3"/>
  <c r="Y583" i="3"/>
  <c r="Z583" i="3"/>
  <c r="W584" i="3"/>
  <c r="Y584" i="3"/>
  <c r="Z584" i="3"/>
  <c r="W585" i="3"/>
  <c r="Y585" i="3"/>
  <c r="Z585" i="3"/>
  <c r="W586" i="3"/>
  <c r="Y586" i="3"/>
  <c r="Z586" i="3"/>
  <c r="W587" i="3"/>
  <c r="Y587" i="3"/>
  <c r="Z587" i="3"/>
  <c r="W588" i="3"/>
  <c r="Y588" i="3"/>
  <c r="Z588" i="3"/>
  <c r="W589" i="3"/>
  <c r="Y589" i="3"/>
  <c r="Z589" i="3"/>
  <c r="W590" i="3"/>
  <c r="Y590" i="3"/>
  <c r="Z590" i="3"/>
  <c r="W591" i="3"/>
  <c r="Y591" i="3"/>
  <c r="Z591" i="3"/>
  <c r="W592" i="3"/>
  <c r="Y592" i="3"/>
  <c r="Z592" i="3"/>
  <c r="W593" i="3"/>
  <c r="Y593" i="3"/>
  <c r="Z593" i="3"/>
  <c r="W594" i="3"/>
  <c r="Y594" i="3"/>
  <c r="Z594" i="3"/>
  <c r="W595" i="3"/>
  <c r="Y595" i="3"/>
  <c r="Z595" i="3"/>
  <c r="W596" i="3"/>
  <c r="Y596" i="3"/>
  <c r="Z596" i="3"/>
  <c r="W597" i="3"/>
  <c r="Y597" i="3"/>
  <c r="Z597" i="3"/>
  <c r="W598" i="3"/>
  <c r="Y598" i="3"/>
  <c r="Z598" i="3"/>
  <c r="W599" i="3"/>
  <c r="Y599" i="3"/>
  <c r="Z599" i="3"/>
  <c r="W600" i="3"/>
  <c r="Y600" i="3"/>
  <c r="Z600" i="3"/>
  <c r="W601" i="3"/>
  <c r="Y601" i="3"/>
  <c r="Z601" i="3"/>
  <c r="W602" i="3"/>
  <c r="Y602" i="3"/>
  <c r="Z602" i="3"/>
  <c r="W603" i="3"/>
  <c r="Y603" i="3"/>
  <c r="Z603" i="3"/>
  <c r="W604" i="3"/>
  <c r="Y604" i="3"/>
  <c r="Z604" i="3"/>
  <c r="W605" i="3"/>
  <c r="Y605" i="3"/>
  <c r="Z605" i="3"/>
  <c r="W606" i="3"/>
  <c r="Y606" i="3"/>
  <c r="Z606" i="3"/>
  <c r="W607" i="3"/>
  <c r="Y607" i="3"/>
  <c r="Z607" i="3"/>
  <c r="W608" i="3"/>
  <c r="Y608" i="3"/>
  <c r="Z608" i="3"/>
  <c r="W609" i="3"/>
  <c r="Y609" i="3"/>
  <c r="Z609" i="3"/>
  <c r="W610" i="3"/>
  <c r="Y610" i="3"/>
  <c r="Z610" i="3"/>
  <c r="W611" i="3"/>
  <c r="Y611" i="3"/>
  <c r="Z611" i="3"/>
  <c r="W612" i="3"/>
  <c r="Y612" i="3"/>
  <c r="Z612" i="3"/>
  <c r="W613" i="3"/>
  <c r="Y613" i="3"/>
  <c r="Z613" i="3"/>
  <c r="W614" i="3"/>
  <c r="Y614" i="3"/>
  <c r="Z614" i="3"/>
  <c r="W615" i="3"/>
  <c r="Y615" i="3"/>
  <c r="Z615" i="3"/>
  <c r="W616" i="3"/>
  <c r="Y616" i="3"/>
  <c r="Z616" i="3"/>
  <c r="W617" i="3"/>
  <c r="Y617" i="3"/>
  <c r="Z617" i="3"/>
  <c r="W618" i="3"/>
  <c r="Y618" i="3"/>
  <c r="Z618" i="3"/>
  <c r="W619" i="3"/>
  <c r="Y619" i="3"/>
  <c r="Z619" i="3"/>
  <c r="W620" i="3"/>
  <c r="Y620" i="3"/>
  <c r="Z620" i="3"/>
  <c r="W621" i="3"/>
  <c r="Y621" i="3"/>
  <c r="Z621" i="3"/>
  <c r="W622" i="3"/>
  <c r="Y622" i="3"/>
  <c r="Z622" i="3"/>
  <c r="W623" i="3"/>
  <c r="Y623" i="3"/>
  <c r="Z623" i="3"/>
  <c r="W624" i="3"/>
  <c r="Y624" i="3"/>
  <c r="Z624" i="3"/>
  <c r="W625" i="3"/>
  <c r="Y625" i="3"/>
  <c r="Z625" i="3"/>
  <c r="W626" i="3"/>
  <c r="Y626" i="3"/>
  <c r="Z626" i="3"/>
  <c r="W627" i="3"/>
  <c r="Y627" i="3"/>
  <c r="Z627" i="3"/>
  <c r="W628" i="3"/>
  <c r="Y628" i="3"/>
  <c r="Z628" i="3"/>
  <c r="W629" i="3"/>
  <c r="Y629" i="3"/>
  <c r="Z629" i="3"/>
  <c r="W630" i="3"/>
  <c r="Y630" i="3"/>
  <c r="Z630" i="3"/>
  <c r="Z542" i="3"/>
  <c r="Y542" i="3"/>
  <c r="W542" i="3"/>
  <c r="W518" i="3"/>
  <c r="Y518" i="3"/>
  <c r="Z518" i="3"/>
  <c r="W519" i="3"/>
  <c r="Y519" i="3"/>
  <c r="Z519" i="3"/>
  <c r="W520" i="3"/>
  <c r="Y520" i="3"/>
  <c r="Z520" i="3"/>
  <c r="W521" i="3"/>
  <c r="Y521" i="3"/>
  <c r="Z521" i="3"/>
  <c r="W522" i="3"/>
  <c r="Y522" i="3"/>
  <c r="Z522" i="3"/>
  <c r="W523" i="3"/>
  <c r="Y523" i="3"/>
  <c r="Z523" i="3"/>
  <c r="W524" i="3"/>
  <c r="Y524" i="3"/>
  <c r="Z524" i="3"/>
  <c r="W525" i="3"/>
  <c r="Y525" i="3"/>
  <c r="Z525" i="3"/>
  <c r="W526" i="3"/>
  <c r="Y526" i="3"/>
  <c r="Z526" i="3"/>
  <c r="W527" i="3"/>
  <c r="Y527" i="3"/>
  <c r="Z527" i="3"/>
  <c r="W528" i="3"/>
  <c r="Y528" i="3"/>
  <c r="Z528" i="3"/>
  <c r="W529" i="3"/>
  <c r="Y529" i="3"/>
  <c r="Z529" i="3"/>
  <c r="W530" i="3"/>
  <c r="Y530" i="3"/>
  <c r="Z530" i="3"/>
  <c r="W531" i="3"/>
  <c r="Y531" i="3"/>
  <c r="Z531" i="3"/>
  <c r="W532" i="3"/>
  <c r="Y532" i="3"/>
  <c r="Z532" i="3"/>
  <c r="W533" i="3"/>
  <c r="Y533" i="3"/>
  <c r="Z533" i="3"/>
  <c r="W534" i="3"/>
  <c r="Y534" i="3"/>
  <c r="Z534" i="3"/>
  <c r="W535" i="3"/>
  <c r="Y535" i="3"/>
  <c r="Z535" i="3"/>
  <c r="W536" i="3"/>
  <c r="Y536" i="3"/>
  <c r="Z536" i="3"/>
  <c r="Y517" i="3"/>
  <c r="W517" i="3"/>
  <c r="W516" i="3"/>
  <c r="Y516" i="3"/>
  <c r="Z516" i="3"/>
  <c r="Z515" i="3"/>
  <c r="Y515" i="3"/>
  <c r="W515" i="3"/>
  <c r="W332" i="3"/>
  <c r="Y332" i="3"/>
  <c r="Z332" i="3"/>
  <c r="W333" i="3"/>
  <c r="Y333" i="3"/>
  <c r="Z333" i="3"/>
  <c r="W334" i="3"/>
  <c r="Y334" i="3"/>
  <c r="Z334" i="3"/>
  <c r="W335" i="3"/>
  <c r="Y335" i="3"/>
  <c r="Z335" i="3"/>
  <c r="W336" i="3"/>
  <c r="Y336" i="3"/>
  <c r="Z336" i="3"/>
  <c r="W337" i="3"/>
  <c r="Y337" i="3"/>
  <c r="Z337" i="3"/>
  <c r="W338" i="3"/>
  <c r="Y338" i="3"/>
  <c r="Z338" i="3"/>
  <c r="W339" i="3"/>
  <c r="Y339" i="3"/>
  <c r="Z339" i="3"/>
  <c r="W340" i="3"/>
  <c r="Y340" i="3"/>
  <c r="Z340" i="3"/>
  <c r="W341" i="3"/>
  <c r="Y341" i="3"/>
  <c r="Z341" i="3"/>
  <c r="W342" i="3"/>
  <c r="Y342" i="3"/>
  <c r="Z342" i="3"/>
  <c r="W343" i="3"/>
  <c r="Y343" i="3"/>
  <c r="Z343" i="3"/>
  <c r="W344" i="3"/>
  <c r="Y344" i="3"/>
  <c r="Z344" i="3"/>
  <c r="W345" i="3"/>
  <c r="Y345" i="3"/>
  <c r="Z345" i="3"/>
  <c r="W346" i="3"/>
  <c r="Y346" i="3"/>
  <c r="Z346" i="3"/>
  <c r="W347" i="3"/>
  <c r="Y347" i="3"/>
  <c r="Z347" i="3"/>
  <c r="W348" i="3"/>
  <c r="Y348" i="3"/>
  <c r="Z348" i="3"/>
  <c r="W349" i="3"/>
  <c r="Y349" i="3"/>
  <c r="Z349" i="3"/>
  <c r="W350" i="3"/>
  <c r="Y350" i="3"/>
  <c r="Z350" i="3"/>
  <c r="W351" i="3"/>
  <c r="Y351" i="3"/>
  <c r="Z351" i="3"/>
  <c r="W352" i="3"/>
  <c r="Y352" i="3"/>
  <c r="Z352" i="3"/>
  <c r="W353" i="3"/>
  <c r="Y353" i="3"/>
  <c r="Z353" i="3"/>
  <c r="W354" i="3"/>
  <c r="Y354" i="3"/>
  <c r="Z354" i="3"/>
  <c r="W355" i="3"/>
  <c r="Y355" i="3"/>
  <c r="Z355" i="3"/>
  <c r="W356" i="3"/>
  <c r="Y356" i="3"/>
  <c r="Z356" i="3"/>
  <c r="W357" i="3"/>
  <c r="Y357" i="3"/>
  <c r="Z357" i="3"/>
  <c r="W358" i="3"/>
  <c r="Y358" i="3"/>
  <c r="Z358" i="3"/>
  <c r="W359" i="3"/>
  <c r="Y359" i="3"/>
  <c r="Z359" i="3"/>
  <c r="W360" i="3"/>
  <c r="Y360" i="3"/>
  <c r="Z360" i="3"/>
  <c r="W361" i="3"/>
  <c r="Y361" i="3"/>
  <c r="Z361" i="3"/>
  <c r="W362" i="3"/>
  <c r="Y362" i="3"/>
  <c r="Z362" i="3"/>
  <c r="W363" i="3"/>
  <c r="Y363" i="3"/>
  <c r="Z363" i="3"/>
  <c r="W364" i="3"/>
  <c r="Y364" i="3"/>
  <c r="Z364" i="3"/>
  <c r="W365" i="3"/>
  <c r="Y365" i="3"/>
  <c r="Z365" i="3"/>
  <c r="W366" i="3"/>
  <c r="Y366" i="3"/>
  <c r="Z366" i="3"/>
  <c r="W367" i="3"/>
  <c r="Y367" i="3"/>
  <c r="Z367" i="3"/>
  <c r="W368" i="3"/>
  <c r="Y368" i="3"/>
  <c r="Z368" i="3"/>
  <c r="W369" i="3"/>
  <c r="Y369" i="3"/>
  <c r="Z369" i="3"/>
  <c r="W370" i="3"/>
  <c r="Y370" i="3"/>
  <c r="Z370" i="3"/>
  <c r="W371" i="3"/>
  <c r="Y371" i="3"/>
  <c r="Z371" i="3"/>
  <c r="W372" i="3"/>
  <c r="Y372" i="3"/>
  <c r="Z372" i="3"/>
  <c r="W373" i="3"/>
  <c r="Y373" i="3"/>
  <c r="Z373" i="3"/>
  <c r="W374" i="3"/>
  <c r="Y374" i="3"/>
  <c r="Z374" i="3"/>
  <c r="W375" i="3"/>
  <c r="Y375" i="3"/>
  <c r="Z375" i="3"/>
  <c r="W376" i="3"/>
  <c r="Y376" i="3"/>
  <c r="Z376" i="3"/>
  <c r="W377" i="3"/>
  <c r="Y377" i="3"/>
  <c r="Z377" i="3"/>
  <c r="W378" i="3"/>
  <c r="Y378" i="3"/>
  <c r="Z378" i="3"/>
  <c r="W379" i="3"/>
  <c r="Y379" i="3"/>
  <c r="Z379" i="3"/>
  <c r="W380" i="3"/>
  <c r="Y380" i="3"/>
  <c r="Z380" i="3"/>
  <c r="W381" i="3"/>
  <c r="Y381" i="3"/>
  <c r="Z381" i="3"/>
  <c r="W382" i="3"/>
  <c r="Y382" i="3"/>
  <c r="Z382" i="3"/>
  <c r="W383" i="3"/>
  <c r="Y383" i="3"/>
  <c r="Z383" i="3"/>
  <c r="W384" i="3"/>
  <c r="Y384" i="3"/>
  <c r="Z384" i="3"/>
  <c r="W385" i="3"/>
  <c r="Y385" i="3"/>
  <c r="Z385" i="3"/>
  <c r="W386" i="3"/>
  <c r="Y386" i="3"/>
  <c r="Z386" i="3"/>
  <c r="W387" i="3"/>
  <c r="Y387" i="3"/>
  <c r="Z387" i="3"/>
  <c r="W388" i="3"/>
  <c r="Y388" i="3"/>
  <c r="Z388" i="3"/>
  <c r="W389" i="3"/>
  <c r="Y389" i="3"/>
  <c r="Z389" i="3"/>
  <c r="W390" i="3"/>
  <c r="Y390" i="3"/>
  <c r="Z390" i="3"/>
  <c r="W391" i="3"/>
  <c r="Y391" i="3"/>
  <c r="Z391" i="3"/>
  <c r="W392" i="3"/>
  <c r="Y392" i="3"/>
  <c r="Z392" i="3"/>
  <c r="W393" i="3"/>
  <c r="Y393" i="3"/>
  <c r="Z393" i="3"/>
  <c r="W394" i="3"/>
  <c r="Y394" i="3"/>
  <c r="Z394" i="3"/>
  <c r="W395" i="3"/>
  <c r="Y395" i="3"/>
  <c r="Z395" i="3"/>
  <c r="W396" i="3"/>
  <c r="Y396" i="3"/>
  <c r="Z396" i="3"/>
  <c r="W397" i="3"/>
  <c r="Y397" i="3"/>
  <c r="Z397" i="3"/>
  <c r="W398" i="3"/>
  <c r="Y398" i="3"/>
  <c r="Z398" i="3"/>
  <c r="W399" i="3"/>
  <c r="Y399" i="3"/>
  <c r="Z399" i="3"/>
  <c r="W400" i="3"/>
  <c r="Y400" i="3"/>
  <c r="Z400" i="3"/>
  <c r="W401" i="3"/>
  <c r="Y401" i="3"/>
  <c r="Z401" i="3"/>
  <c r="W402" i="3"/>
  <c r="Y402" i="3"/>
  <c r="Z402" i="3"/>
  <c r="W403" i="3"/>
  <c r="Y403" i="3"/>
  <c r="Z403" i="3"/>
  <c r="W404" i="3"/>
  <c r="Y404" i="3"/>
  <c r="Z404" i="3"/>
  <c r="W405" i="3"/>
  <c r="Y405" i="3"/>
  <c r="Z405" i="3"/>
  <c r="W406" i="3"/>
  <c r="Y406" i="3"/>
  <c r="Z406" i="3"/>
  <c r="W407" i="3"/>
  <c r="Y407" i="3"/>
  <c r="Z407" i="3"/>
  <c r="W408" i="3"/>
  <c r="Y408" i="3"/>
  <c r="Z408" i="3"/>
  <c r="W409" i="3"/>
  <c r="Y409" i="3"/>
  <c r="Z409" i="3"/>
  <c r="W410" i="3"/>
  <c r="Y410" i="3"/>
  <c r="Z410" i="3"/>
  <c r="W411" i="3"/>
  <c r="Y411" i="3"/>
  <c r="Z411" i="3"/>
  <c r="W412" i="3"/>
  <c r="Y412" i="3"/>
  <c r="Z412" i="3"/>
  <c r="W413" i="3"/>
  <c r="Y413" i="3"/>
  <c r="Z413" i="3"/>
  <c r="W414" i="3"/>
  <c r="Y414" i="3"/>
  <c r="Z414" i="3"/>
  <c r="W415" i="3"/>
  <c r="Y415" i="3"/>
  <c r="Z415" i="3"/>
  <c r="W416" i="3"/>
  <c r="Y416" i="3"/>
  <c r="Z416" i="3"/>
  <c r="W417" i="3"/>
  <c r="Y417" i="3"/>
  <c r="Z417" i="3"/>
  <c r="W418" i="3"/>
  <c r="Y418" i="3"/>
  <c r="Z418" i="3"/>
  <c r="W419" i="3"/>
  <c r="Y419" i="3"/>
  <c r="Z419" i="3"/>
  <c r="W420" i="3"/>
  <c r="Y420" i="3"/>
  <c r="Z420" i="3"/>
  <c r="W421" i="3"/>
  <c r="Y421" i="3"/>
  <c r="Z421" i="3"/>
  <c r="W422" i="3"/>
  <c r="Y422" i="3"/>
  <c r="Z422" i="3"/>
  <c r="W423" i="3"/>
  <c r="Y423" i="3"/>
  <c r="Z423" i="3"/>
  <c r="W424" i="3"/>
  <c r="Y424" i="3"/>
  <c r="Z424" i="3"/>
  <c r="W425" i="3"/>
  <c r="Y425" i="3"/>
  <c r="Z425" i="3"/>
  <c r="W426" i="3"/>
  <c r="Y426" i="3"/>
  <c r="Z426" i="3"/>
  <c r="W427" i="3"/>
  <c r="Y427" i="3"/>
  <c r="Z427" i="3"/>
  <c r="W428" i="3"/>
  <c r="Y428" i="3"/>
  <c r="Z428" i="3"/>
  <c r="W429" i="3"/>
  <c r="Y429" i="3"/>
  <c r="Z429" i="3"/>
  <c r="W430" i="3"/>
  <c r="Y430" i="3"/>
  <c r="Z430" i="3"/>
  <c r="W431" i="3"/>
  <c r="Y431" i="3"/>
  <c r="Z431" i="3"/>
  <c r="W432" i="3"/>
  <c r="Y432" i="3"/>
  <c r="Z432" i="3"/>
  <c r="W433" i="3"/>
  <c r="Y433" i="3"/>
  <c r="Z433" i="3"/>
  <c r="W434" i="3"/>
  <c r="Y434" i="3"/>
  <c r="Z434" i="3"/>
  <c r="W435" i="3"/>
  <c r="Y435" i="3"/>
  <c r="Z435" i="3"/>
  <c r="W436" i="3"/>
  <c r="Y436" i="3"/>
  <c r="Z436" i="3"/>
  <c r="W437" i="3"/>
  <c r="Y437" i="3"/>
  <c r="Z437" i="3"/>
  <c r="W438" i="3"/>
  <c r="Y438" i="3"/>
  <c r="Z438" i="3"/>
  <c r="W439" i="3"/>
  <c r="Y439" i="3"/>
  <c r="Z439" i="3"/>
  <c r="W440" i="3"/>
  <c r="Y440" i="3"/>
  <c r="Z440" i="3"/>
  <c r="W441" i="3"/>
  <c r="Y441" i="3"/>
  <c r="Z441" i="3"/>
  <c r="W442" i="3"/>
  <c r="Y442" i="3"/>
  <c r="Z442" i="3"/>
  <c r="W443" i="3"/>
  <c r="Y443" i="3"/>
  <c r="Z443" i="3"/>
  <c r="W444" i="3"/>
  <c r="Y444" i="3"/>
  <c r="Z444" i="3"/>
  <c r="W445" i="3"/>
  <c r="Y445" i="3"/>
  <c r="Z445" i="3"/>
  <c r="W446" i="3"/>
  <c r="Y446" i="3"/>
  <c r="Z446" i="3"/>
  <c r="W447" i="3"/>
  <c r="Y447" i="3"/>
  <c r="Z447" i="3"/>
  <c r="W448" i="3"/>
  <c r="Y448" i="3"/>
  <c r="Z448" i="3"/>
  <c r="W449" i="3"/>
  <c r="Y449" i="3"/>
  <c r="Z449" i="3"/>
  <c r="W450" i="3"/>
  <c r="Y450" i="3"/>
  <c r="Z450" i="3"/>
  <c r="W451" i="3"/>
  <c r="Y451" i="3"/>
  <c r="Z451" i="3"/>
  <c r="W452" i="3"/>
  <c r="Y452" i="3"/>
  <c r="Z452" i="3"/>
  <c r="W453" i="3"/>
  <c r="Y453" i="3"/>
  <c r="Z453" i="3"/>
  <c r="W454" i="3"/>
  <c r="Y454" i="3"/>
  <c r="Z454" i="3"/>
  <c r="W455" i="3"/>
  <c r="Y455" i="3"/>
  <c r="Z455" i="3"/>
  <c r="W456" i="3"/>
  <c r="Y456" i="3"/>
  <c r="Z456" i="3"/>
  <c r="W457" i="3"/>
  <c r="Y457" i="3"/>
  <c r="Z457" i="3"/>
  <c r="W458" i="3"/>
  <c r="Y458" i="3"/>
  <c r="Z458" i="3"/>
  <c r="W459" i="3"/>
  <c r="Y459" i="3"/>
  <c r="Z459" i="3"/>
  <c r="W460" i="3"/>
  <c r="Y460" i="3"/>
  <c r="Z460" i="3"/>
  <c r="W461" i="3"/>
  <c r="Y461" i="3"/>
  <c r="Z461" i="3"/>
  <c r="W462" i="3"/>
  <c r="Y462" i="3"/>
  <c r="Z462" i="3"/>
  <c r="W463" i="3"/>
  <c r="Y463" i="3"/>
  <c r="Z463" i="3"/>
  <c r="W464" i="3"/>
  <c r="Y464" i="3"/>
  <c r="Z464" i="3"/>
  <c r="W465" i="3"/>
  <c r="Y465" i="3"/>
  <c r="Z465" i="3"/>
  <c r="W466" i="3"/>
  <c r="Y466" i="3"/>
  <c r="Z466" i="3"/>
  <c r="W467" i="3"/>
  <c r="Y467" i="3"/>
  <c r="Z467" i="3"/>
  <c r="W468" i="3"/>
  <c r="Y468" i="3"/>
  <c r="Z468" i="3"/>
  <c r="W469" i="3"/>
  <c r="Y469" i="3"/>
  <c r="Z469" i="3"/>
  <c r="W470" i="3"/>
  <c r="Y470" i="3"/>
  <c r="Z470" i="3"/>
  <c r="W471" i="3"/>
  <c r="Y471" i="3"/>
  <c r="Z471" i="3"/>
  <c r="W472" i="3"/>
  <c r="Y472" i="3"/>
  <c r="Z472" i="3"/>
  <c r="W473" i="3"/>
  <c r="Y473" i="3"/>
  <c r="Z473" i="3"/>
  <c r="W474" i="3"/>
  <c r="Y474" i="3"/>
  <c r="Z474" i="3"/>
  <c r="W475" i="3"/>
  <c r="Y475" i="3"/>
  <c r="Z475" i="3"/>
  <c r="W476" i="3"/>
  <c r="Y476" i="3"/>
  <c r="Z476" i="3"/>
  <c r="W477" i="3"/>
  <c r="Y477" i="3"/>
  <c r="Z477" i="3"/>
  <c r="W478" i="3"/>
  <c r="Y478" i="3"/>
  <c r="Z478" i="3"/>
  <c r="W479" i="3"/>
  <c r="Y479" i="3"/>
  <c r="Z479" i="3"/>
  <c r="W480" i="3"/>
  <c r="Y480" i="3"/>
  <c r="Z480" i="3"/>
  <c r="W481" i="3"/>
  <c r="Y481" i="3"/>
  <c r="Z481" i="3"/>
  <c r="W482" i="3"/>
  <c r="Y482" i="3"/>
  <c r="Z482" i="3"/>
  <c r="W483" i="3"/>
  <c r="Y483" i="3"/>
  <c r="Z483" i="3"/>
  <c r="W484" i="3"/>
  <c r="Y484" i="3"/>
  <c r="Z484" i="3"/>
  <c r="W485" i="3"/>
  <c r="Y485" i="3"/>
  <c r="Z485" i="3"/>
  <c r="W486" i="3"/>
  <c r="Y486" i="3"/>
  <c r="Z486" i="3"/>
  <c r="W487" i="3"/>
  <c r="Y487" i="3"/>
  <c r="Z487" i="3"/>
  <c r="W488" i="3"/>
  <c r="Y488" i="3"/>
  <c r="Z488" i="3"/>
  <c r="W489" i="3"/>
  <c r="Y489" i="3"/>
  <c r="Z489" i="3"/>
  <c r="W490" i="3"/>
  <c r="Y490" i="3"/>
  <c r="Z490" i="3"/>
  <c r="W491" i="3"/>
  <c r="Y491" i="3"/>
  <c r="Z491" i="3"/>
  <c r="W492" i="3"/>
  <c r="Y492" i="3"/>
  <c r="Z492" i="3"/>
  <c r="W493" i="3"/>
  <c r="Y493" i="3"/>
  <c r="Z493" i="3"/>
  <c r="W494" i="3"/>
  <c r="Y494" i="3"/>
  <c r="Z494" i="3"/>
  <c r="W495" i="3"/>
  <c r="Y495" i="3"/>
  <c r="Z495" i="3"/>
  <c r="W496" i="3"/>
  <c r="Y496" i="3"/>
  <c r="Z496" i="3"/>
  <c r="W497" i="3"/>
  <c r="Y497" i="3"/>
  <c r="Z497" i="3"/>
  <c r="W498" i="3"/>
  <c r="Y498" i="3"/>
  <c r="Z498" i="3"/>
  <c r="W499" i="3"/>
  <c r="Y499" i="3"/>
  <c r="Z499" i="3"/>
  <c r="W500" i="3"/>
  <c r="Y500" i="3"/>
  <c r="Z500" i="3"/>
  <c r="W501" i="3"/>
  <c r="Y501" i="3"/>
  <c r="Z501" i="3"/>
  <c r="W502" i="3"/>
  <c r="Y502" i="3"/>
  <c r="Z502" i="3"/>
  <c r="W503" i="3"/>
  <c r="Y503" i="3"/>
  <c r="Z503" i="3"/>
  <c r="W504" i="3"/>
  <c r="Y504" i="3"/>
  <c r="Z504" i="3"/>
  <c r="W505" i="3"/>
  <c r="Y505" i="3"/>
  <c r="Z505" i="3"/>
  <c r="W506" i="3"/>
  <c r="Y506" i="3"/>
  <c r="Z506" i="3"/>
  <c r="W507" i="3"/>
  <c r="Y507" i="3"/>
  <c r="Z507" i="3"/>
  <c r="W508" i="3"/>
  <c r="Y508" i="3"/>
  <c r="Z508" i="3"/>
  <c r="W509" i="3"/>
  <c r="Y509" i="3"/>
  <c r="Z509" i="3"/>
  <c r="W510" i="3"/>
  <c r="Y510" i="3"/>
  <c r="Z510" i="3"/>
  <c r="W511" i="3"/>
  <c r="Y511" i="3"/>
  <c r="Z511" i="3"/>
  <c r="W512" i="3"/>
  <c r="Y512" i="3"/>
  <c r="Z512" i="3"/>
  <c r="W513" i="3"/>
  <c r="Y513" i="3"/>
  <c r="Z513" i="3"/>
  <c r="W514" i="3"/>
  <c r="Y514" i="3"/>
  <c r="Z514" i="3"/>
  <c r="Z331" i="3"/>
  <c r="Y331" i="3"/>
  <c r="W331" i="3"/>
  <c r="W292" i="3"/>
  <c r="Y292" i="3"/>
  <c r="Z292" i="3"/>
  <c r="W293" i="3"/>
  <c r="Y293" i="3"/>
  <c r="Z293" i="3"/>
  <c r="W294" i="3"/>
  <c r="Y294" i="3"/>
  <c r="Z294" i="3"/>
  <c r="W295" i="3"/>
  <c r="Y295" i="3"/>
  <c r="Z295" i="3"/>
  <c r="W296" i="3"/>
  <c r="Y296" i="3"/>
  <c r="Z296" i="3"/>
  <c r="W297" i="3"/>
  <c r="Y297" i="3"/>
  <c r="Z297" i="3"/>
  <c r="W298" i="3"/>
  <c r="Y298" i="3"/>
  <c r="Z298" i="3"/>
  <c r="W299" i="3"/>
  <c r="Y299" i="3"/>
  <c r="Z299" i="3"/>
  <c r="W300" i="3"/>
  <c r="Y300" i="3"/>
  <c r="Z300" i="3"/>
  <c r="W301" i="3"/>
  <c r="Y301" i="3"/>
  <c r="Z301" i="3"/>
  <c r="W302" i="3"/>
  <c r="Y302" i="3"/>
  <c r="Z302" i="3"/>
  <c r="W303" i="3"/>
  <c r="Y303" i="3"/>
  <c r="Z303" i="3"/>
  <c r="W304" i="3"/>
  <c r="Y304" i="3"/>
  <c r="Z304" i="3"/>
  <c r="W305" i="3"/>
  <c r="Y305" i="3"/>
  <c r="Z305" i="3"/>
  <c r="W306" i="3"/>
  <c r="Y306" i="3"/>
  <c r="Z306" i="3"/>
  <c r="W307" i="3"/>
  <c r="Y307" i="3"/>
  <c r="Z307" i="3"/>
  <c r="W308" i="3"/>
  <c r="Y308" i="3"/>
  <c r="Z308" i="3"/>
  <c r="W309" i="3"/>
  <c r="Y309" i="3"/>
  <c r="Z309" i="3"/>
  <c r="W310" i="3"/>
  <c r="Y310" i="3"/>
  <c r="Z310" i="3"/>
  <c r="W311" i="3"/>
  <c r="Y311" i="3"/>
  <c r="Z311" i="3"/>
  <c r="W312" i="3"/>
  <c r="Y312" i="3"/>
  <c r="Z312" i="3"/>
  <c r="W313" i="3"/>
  <c r="Y313" i="3"/>
  <c r="Z313" i="3"/>
  <c r="W314" i="3"/>
  <c r="Y314" i="3"/>
  <c r="Z314" i="3"/>
  <c r="W315" i="3"/>
  <c r="Y315" i="3"/>
  <c r="Z315" i="3"/>
  <c r="W316" i="3"/>
  <c r="Y316" i="3"/>
  <c r="Z316" i="3"/>
  <c r="W317" i="3"/>
  <c r="Y317" i="3"/>
  <c r="Z317" i="3"/>
  <c r="W318" i="3"/>
  <c r="Y318" i="3"/>
  <c r="Z318" i="3"/>
  <c r="W319" i="3"/>
  <c r="Y319" i="3"/>
  <c r="Z319" i="3"/>
  <c r="W320" i="3"/>
  <c r="Y320" i="3"/>
  <c r="Z320" i="3"/>
  <c r="W321" i="3"/>
  <c r="Y321" i="3"/>
  <c r="Z321" i="3"/>
  <c r="W322" i="3"/>
  <c r="Y322" i="3"/>
  <c r="Z322" i="3"/>
  <c r="W323" i="3"/>
  <c r="Y323" i="3"/>
  <c r="Z323" i="3"/>
  <c r="W324" i="3"/>
  <c r="Y324" i="3"/>
  <c r="Z324" i="3"/>
  <c r="W325" i="3"/>
  <c r="Y325" i="3"/>
  <c r="Z325" i="3"/>
  <c r="W326" i="3"/>
  <c r="Y326" i="3"/>
  <c r="Z326" i="3"/>
  <c r="W327" i="3"/>
  <c r="Y327" i="3"/>
  <c r="Z327" i="3"/>
  <c r="W328" i="3"/>
  <c r="Y328" i="3"/>
  <c r="Z328" i="3"/>
  <c r="W329" i="3"/>
  <c r="Y329" i="3"/>
  <c r="Z329" i="3"/>
  <c r="W330" i="3"/>
  <c r="Y330" i="3"/>
  <c r="Z330" i="3"/>
  <c r="Z291" i="3"/>
  <c r="Y291" i="3"/>
  <c r="W291" i="3"/>
  <c r="W5" i="3"/>
  <c r="Z5" i="3"/>
  <c r="W6" i="3"/>
  <c r="Z6" i="3"/>
  <c r="W7" i="3"/>
  <c r="Z7" i="3"/>
  <c r="W8" i="3"/>
  <c r="Z8" i="3"/>
  <c r="W9" i="3"/>
  <c r="Z9" i="3"/>
  <c r="W10" i="3"/>
  <c r="Z10" i="3"/>
  <c r="W11" i="3"/>
  <c r="Z11" i="3"/>
  <c r="W12" i="3"/>
  <c r="Z12" i="3"/>
  <c r="W13" i="3"/>
  <c r="Z13" i="3"/>
  <c r="W14" i="3"/>
  <c r="Z14" i="3"/>
  <c r="W15" i="3"/>
  <c r="Z15" i="3"/>
  <c r="W16" i="3"/>
  <c r="Z16" i="3"/>
  <c r="W17" i="3"/>
  <c r="Z17" i="3"/>
  <c r="W18" i="3"/>
  <c r="Z18" i="3"/>
  <c r="W19" i="3"/>
  <c r="Z19" i="3"/>
  <c r="W20" i="3"/>
  <c r="Z20" i="3"/>
  <c r="W21" i="3"/>
  <c r="Z21" i="3"/>
  <c r="W22" i="3"/>
  <c r="Z22" i="3"/>
  <c r="W23" i="3"/>
  <c r="Z23" i="3"/>
  <c r="W24" i="3"/>
  <c r="Z24" i="3"/>
  <c r="W25" i="3"/>
  <c r="Z25" i="3"/>
  <c r="W26" i="3"/>
  <c r="Z26" i="3"/>
  <c r="W27" i="3"/>
  <c r="Z27" i="3"/>
  <c r="W28" i="3"/>
  <c r="Z28" i="3"/>
  <c r="W29" i="3"/>
  <c r="W30" i="3"/>
  <c r="Z30" i="3"/>
  <c r="W31" i="3"/>
  <c r="Z31" i="3"/>
  <c r="W32" i="3"/>
  <c r="Z32" i="3"/>
  <c r="W33" i="3"/>
  <c r="Z33" i="3"/>
  <c r="W34" i="3"/>
  <c r="Z34" i="3"/>
  <c r="W35" i="3"/>
  <c r="Z35" i="3"/>
  <c r="Z4" i="3"/>
  <c r="W4" i="3"/>
  <c r="W235" i="3"/>
  <c r="Y235" i="3"/>
  <c r="Z235" i="3"/>
  <c r="W236" i="3"/>
  <c r="Y236" i="3"/>
  <c r="Z236" i="3"/>
  <c r="W237" i="3"/>
  <c r="Y237" i="3"/>
  <c r="Z237" i="3"/>
  <c r="W238" i="3"/>
  <c r="Y238" i="3"/>
  <c r="Z238" i="3"/>
  <c r="W239" i="3"/>
  <c r="Y239" i="3"/>
  <c r="Z239" i="3"/>
  <c r="W240" i="3"/>
  <c r="Y240" i="3"/>
  <c r="Z240" i="3"/>
  <c r="W241" i="3"/>
  <c r="Y241" i="3"/>
  <c r="Z241" i="3"/>
  <c r="W242" i="3"/>
  <c r="Y242" i="3"/>
  <c r="Z242" i="3"/>
  <c r="W243" i="3"/>
  <c r="Y243" i="3"/>
  <c r="Z243" i="3"/>
  <c r="W244" i="3"/>
  <c r="Y244" i="3"/>
  <c r="Z244" i="3"/>
  <c r="W245" i="3"/>
  <c r="Y245" i="3"/>
  <c r="Z245" i="3"/>
  <c r="W246" i="3"/>
  <c r="Y246" i="3"/>
  <c r="Z246" i="3"/>
  <c r="W247" i="3"/>
  <c r="Y247" i="3"/>
  <c r="Z247" i="3"/>
  <c r="W248" i="3"/>
  <c r="Y248" i="3"/>
  <c r="Z248" i="3"/>
  <c r="W249" i="3"/>
  <c r="Y249" i="3"/>
  <c r="Z249" i="3"/>
  <c r="W250" i="3"/>
  <c r="Y250" i="3"/>
  <c r="Z250" i="3"/>
  <c r="W251" i="3"/>
  <c r="Y251" i="3"/>
  <c r="Z251" i="3"/>
  <c r="W252" i="3"/>
  <c r="Y252" i="3"/>
  <c r="Z252" i="3"/>
  <c r="W253" i="3"/>
  <c r="Y253" i="3"/>
  <c r="Z253" i="3"/>
  <c r="W254" i="3"/>
  <c r="Y254" i="3"/>
  <c r="Z254" i="3"/>
  <c r="W255" i="3"/>
  <c r="Y255" i="3"/>
  <c r="Z255" i="3"/>
  <c r="W256" i="3"/>
  <c r="Y256" i="3"/>
  <c r="Z256" i="3"/>
  <c r="W257" i="3"/>
  <c r="Y257" i="3"/>
  <c r="Z257" i="3"/>
  <c r="W258" i="3"/>
  <c r="Y258" i="3"/>
  <c r="Z258" i="3"/>
  <c r="W259" i="3"/>
  <c r="Y259" i="3"/>
  <c r="Z259" i="3"/>
  <c r="W260" i="3"/>
  <c r="Y260" i="3"/>
  <c r="Z260" i="3"/>
  <c r="W261" i="3"/>
  <c r="Y261" i="3"/>
  <c r="Z261" i="3"/>
  <c r="W262" i="3"/>
  <c r="Y262" i="3"/>
  <c r="Z262" i="3"/>
  <c r="W263" i="3"/>
  <c r="Y263" i="3"/>
  <c r="Z263" i="3"/>
  <c r="W264" i="3"/>
  <c r="Y264" i="3"/>
  <c r="Z264" i="3"/>
  <c r="W265" i="3"/>
  <c r="Y265" i="3"/>
  <c r="Z265" i="3"/>
  <c r="W266" i="3"/>
  <c r="Y266" i="3"/>
  <c r="Z266" i="3"/>
  <c r="W267" i="3"/>
  <c r="Y267" i="3"/>
  <c r="Z267" i="3"/>
  <c r="W268" i="3"/>
  <c r="Y268" i="3"/>
  <c r="Z268" i="3"/>
  <c r="W269" i="3"/>
  <c r="Y269" i="3"/>
  <c r="Z269" i="3"/>
  <c r="W270" i="3"/>
  <c r="Y270" i="3"/>
  <c r="Z270" i="3"/>
  <c r="W271" i="3"/>
  <c r="Y271" i="3"/>
  <c r="Z271" i="3"/>
  <c r="W272" i="3"/>
  <c r="Y272" i="3"/>
  <c r="Z272" i="3"/>
  <c r="W273" i="3"/>
  <c r="Y273" i="3"/>
  <c r="Z273" i="3"/>
  <c r="W274" i="3"/>
  <c r="Y274" i="3"/>
  <c r="Z274" i="3"/>
  <c r="W275" i="3"/>
  <c r="Y275" i="3"/>
  <c r="Z275" i="3"/>
  <c r="W276" i="3"/>
  <c r="Y276" i="3"/>
  <c r="Z276" i="3"/>
  <c r="W277" i="3"/>
  <c r="Y277" i="3"/>
  <c r="Z277" i="3"/>
  <c r="W278" i="3"/>
  <c r="Y278" i="3"/>
  <c r="Z278" i="3"/>
  <c r="W279" i="3"/>
  <c r="Y279" i="3"/>
  <c r="Z279" i="3"/>
  <c r="W280" i="3"/>
  <c r="Y280" i="3"/>
  <c r="Z280" i="3"/>
  <c r="W281" i="3"/>
  <c r="Y281" i="3"/>
  <c r="Z281" i="3"/>
  <c r="W282" i="3"/>
  <c r="Y282" i="3"/>
  <c r="Z282" i="3"/>
  <c r="W283" i="3"/>
  <c r="Y283" i="3"/>
  <c r="Z283" i="3"/>
  <c r="W284" i="3"/>
  <c r="Y284" i="3"/>
  <c r="Z284" i="3"/>
  <c r="W285" i="3"/>
  <c r="Z285" i="3"/>
  <c r="Z234" i="3"/>
  <c r="Y234" i="3"/>
  <c r="W234" i="3"/>
  <c r="W233" i="3"/>
  <c r="Z233" i="3"/>
  <c r="Z232" i="3"/>
  <c r="W232" i="3"/>
  <c r="W231" i="3"/>
  <c r="Z231" i="3"/>
  <c r="W210" i="3"/>
  <c r="Z210" i="3"/>
  <c r="W211" i="3"/>
  <c r="Z211" i="3"/>
  <c r="W212" i="3"/>
  <c r="Z212" i="3"/>
  <c r="W213" i="3"/>
  <c r="Z213" i="3"/>
  <c r="W214" i="3"/>
  <c r="Z214" i="3"/>
  <c r="W215" i="3"/>
  <c r="Z215" i="3"/>
  <c r="W224" i="3"/>
  <c r="Z224" i="3"/>
  <c r="W225" i="3"/>
  <c r="Z225" i="3"/>
  <c r="W226" i="3"/>
  <c r="Z226" i="3"/>
  <c r="W227" i="3"/>
  <c r="Z227" i="3"/>
  <c r="W228" i="3"/>
  <c r="Z228" i="3"/>
  <c r="W229" i="3"/>
  <c r="Z229" i="3"/>
  <c r="W230" i="3"/>
  <c r="Z230" i="3"/>
  <c r="W196" i="3"/>
  <c r="Z196" i="3"/>
  <c r="W197" i="3"/>
  <c r="Z197" i="3"/>
  <c r="W198" i="3"/>
  <c r="Z198" i="3"/>
  <c r="W199" i="3"/>
  <c r="Z199" i="3"/>
  <c r="W200" i="3"/>
  <c r="Z200" i="3"/>
  <c r="W201" i="3"/>
  <c r="Z201" i="3"/>
  <c r="W202" i="3"/>
  <c r="Z202" i="3"/>
  <c r="W203" i="3"/>
  <c r="Z203" i="3"/>
  <c r="W204" i="3"/>
  <c r="Z204" i="3"/>
  <c r="W205" i="3"/>
  <c r="Z205" i="3"/>
  <c r="W206" i="3"/>
  <c r="Z206" i="3"/>
  <c r="W207" i="3"/>
  <c r="Z207" i="3"/>
  <c r="W208" i="3"/>
  <c r="Z208" i="3"/>
  <c r="W209" i="3"/>
  <c r="Z209" i="3"/>
  <c r="W175" i="3"/>
  <c r="Z175" i="3"/>
  <c r="W176" i="3"/>
  <c r="Z176" i="3"/>
  <c r="W177" i="3"/>
  <c r="Z177" i="3"/>
  <c r="W178" i="3"/>
  <c r="Z178" i="3"/>
  <c r="W179" i="3"/>
  <c r="Z179" i="3"/>
  <c r="W180" i="3"/>
  <c r="Z180" i="3"/>
  <c r="W181" i="3"/>
  <c r="Z181" i="3"/>
  <c r="W182" i="3"/>
  <c r="Z182" i="3"/>
  <c r="W183" i="3"/>
  <c r="Z183" i="3"/>
  <c r="W184" i="3"/>
  <c r="Z184" i="3"/>
  <c r="W185" i="3"/>
  <c r="Z185" i="3"/>
  <c r="W186" i="3"/>
  <c r="Z186" i="3"/>
  <c r="W187" i="3"/>
  <c r="Z187" i="3"/>
  <c r="W188" i="3"/>
  <c r="Z188" i="3"/>
  <c r="W189" i="3"/>
  <c r="Z189" i="3"/>
  <c r="W190" i="3"/>
  <c r="Z190" i="3"/>
  <c r="W191" i="3"/>
  <c r="Z191" i="3"/>
  <c r="W192" i="3"/>
  <c r="Z192" i="3"/>
  <c r="W193" i="3"/>
  <c r="Z193" i="3"/>
  <c r="W194" i="3"/>
  <c r="Z194" i="3"/>
  <c r="W195" i="3"/>
  <c r="Z195" i="3"/>
  <c r="W159" i="3"/>
  <c r="Z159" i="3"/>
  <c r="W160" i="3"/>
  <c r="Z160" i="3"/>
  <c r="W161" i="3"/>
  <c r="Z161" i="3"/>
  <c r="W162" i="3"/>
  <c r="Z162" i="3"/>
  <c r="W163" i="3"/>
  <c r="Z163" i="3"/>
  <c r="W164" i="3"/>
  <c r="Z164" i="3"/>
  <c r="W165" i="3"/>
  <c r="Z165" i="3"/>
  <c r="W166" i="3"/>
  <c r="Z166" i="3"/>
  <c r="W167" i="3"/>
  <c r="Z167" i="3"/>
  <c r="W168" i="3"/>
  <c r="Z168" i="3"/>
  <c r="W169" i="3"/>
  <c r="Z169" i="3"/>
  <c r="W170" i="3"/>
  <c r="Z170" i="3"/>
  <c r="W171" i="3"/>
  <c r="Z171" i="3"/>
  <c r="W172" i="3"/>
  <c r="Z172" i="3"/>
  <c r="W173" i="3"/>
  <c r="Z173" i="3"/>
  <c r="W174" i="3"/>
  <c r="Z174" i="3"/>
  <c r="W142" i="3"/>
  <c r="Z142" i="3"/>
  <c r="W143" i="3"/>
  <c r="Z143" i="3"/>
  <c r="W144" i="3"/>
  <c r="Z144" i="3"/>
  <c r="W145" i="3"/>
  <c r="Z145" i="3"/>
  <c r="W146" i="3"/>
  <c r="Z146" i="3"/>
  <c r="W147" i="3"/>
  <c r="Z147" i="3"/>
  <c r="W148" i="3"/>
  <c r="Z148" i="3"/>
  <c r="W149" i="3"/>
  <c r="Z149" i="3"/>
  <c r="W150" i="3"/>
  <c r="Z150" i="3"/>
  <c r="W151" i="3"/>
  <c r="Z151" i="3"/>
  <c r="W152" i="3"/>
  <c r="Z152" i="3"/>
  <c r="W153" i="3"/>
  <c r="Z153" i="3"/>
  <c r="W154" i="3"/>
  <c r="Z154" i="3"/>
  <c r="W155" i="3"/>
  <c r="Z155" i="3"/>
  <c r="W156" i="3"/>
  <c r="Z156" i="3"/>
  <c r="W157" i="3"/>
  <c r="Z157" i="3"/>
  <c r="W158" i="3"/>
  <c r="Z158" i="3"/>
  <c r="W118" i="3"/>
  <c r="Z118" i="3"/>
  <c r="W119" i="3"/>
  <c r="Z119" i="3"/>
  <c r="W120" i="3"/>
  <c r="Z120" i="3"/>
  <c r="W121" i="3"/>
  <c r="Z121" i="3"/>
  <c r="W122" i="3"/>
  <c r="Z122" i="3"/>
  <c r="W123" i="3"/>
  <c r="Z123" i="3"/>
  <c r="W124" i="3"/>
  <c r="Z124" i="3"/>
  <c r="W125" i="3"/>
  <c r="Z125" i="3"/>
  <c r="W126" i="3"/>
  <c r="Z126" i="3"/>
  <c r="W127" i="3"/>
  <c r="Z127" i="3"/>
  <c r="W128" i="3"/>
  <c r="Z128" i="3"/>
  <c r="W129" i="3"/>
  <c r="Z129" i="3"/>
  <c r="W130" i="3"/>
  <c r="Z130" i="3"/>
  <c r="W131" i="3"/>
  <c r="Z131" i="3"/>
  <c r="W132" i="3"/>
  <c r="Z132" i="3"/>
  <c r="W133" i="3"/>
  <c r="Z133" i="3"/>
  <c r="W134" i="3"/>
  <c r="Z134" i="3"/>
  <c r="W135" i="3"/>
  <c r="Z135" i="3"/>
  <c r="W136" i="3"/>
  <c r="Z136" i="3"/>
  <c r="W137" i="3"/>
  <c r="Z137" i="3"/>
  <c r="W138" i="3"/>
  <c r="Z138" i="3"/>
  <c r="W139" i="3"/>
  <c r="Z139" i="3"/>
  <c r="W140" i="3"/>
  <c r="Z140" i="3"/>
  <c r="W141" i="3"/>
  <c r="Z141" i="3"/>
  <c r="W111" i="3"/>
  <c r="Z111" i="3"/>
  <c r="W112" i="3"/>
  <c r="Z112" i="3"/>
  <c r="W113" i="3"/>
  <c r="Z113" i="3"/>
  <c r="W114" i="3"/>
  <c r="Z114" i="3"/>
  <c r="W115" i="3"/>
  <c r="Z115" i="3"/>
  <c r="W116" i="3"/>
  <c r="Z116" i="3"/>
  <c r="W117" i="3"/>
  <c r="Z117" i="3"/>
  <c r="W86" i="3"/>
  <c r="Z86" i="3"/>
  <c r="W87" i="3"/>
  <c r="Z87" i="3"/>
  <c r="W88" i="3"/>
  <c r="Z88" i="3"/>
  <c r="W89" i="3"/>
  <c r="Z89" i="3"/>
  <c r="W90" i="3"/>
  <c r="Z90" i="3"/>
  <c r="W91" i="3"/>
  <c r="Z91" i="3"/>
  <c r="W92" i="3"/>
  <c r="Z92" i="3"/>
  <c r="W93" i="3"/>
  <c r="Z93" i="3"/>
  <c r="W94" i="3"/>
  <c r="Z94" i="3"/>
  <c r="W95" i="3"/>
  <c r="Z95" i="3"/>
  <c r="W96" i="3"/>
  <c r="Z96" i="3"/>
  <c r="W97" i="3"/>
  <c r="Z97" i="3"/>
  <c r="W98" i="3"/>
  <c r="Z98" i="3"/>
  <c r="W99" i="3"/>
  <c r="Z99" i="3"/>
  <c r="W100" i="3"/>
  <c r="Z100" i="3"/>
  <c r="W101" i="3"/>
  <c r="Z101" i="3"/>
  <c r="W102" i="3"/>
  <c r="Z102" i="3"/>
  <c r="W103" i="3"/>
  <c r="Z103" i="3"/>
  <c r="W104" i="3"/>
  <c r="Z104" i="3"/>
  <c r="W105" i="3"/>
  <c r="Z105" i="3"/>
  <c r="W106" i="3"/>
  <c r="Z106" i="3"/>
  <c r="W107" i="3"/>
  <c r="Z107" i="3"/>
  <c r="W108" i="3"/>
  <c r="Z108" i="3"/>
  <c r="W109" i="3"/>
  <c r="Z109" i="3"/>
  <c r="W110" i="3"/>
  <c r="Z110" i="3"/>
  <c r="W61" i="3"/>
  <c r="Z61" i="3"/>
  <c r="W62" i="3"/>
  <c r="Z62" i="3"/>
  <c r="W63" i="3"/>
  <c r="Z63" i="3"/>
  <c r="W64" i="3"/>
  <c r="Z64" i="3"/>
  <c r="W65" i="3"/>
  <c r="Z65" i="3"/>
  <c r="W66" i="3"/>
  <c r="Z66" i="3"/>
  <c r="W67" i="3"/>
  <c r="Z67" i="3"/>
  <c r="W68" i="3"/>
  <c r="Z68" i="3"/>
  <c r="W69" i="3"/>
  <c r="Z69" i="3"/>
  <c r="W70" i="3"/>
  <c r="Z70" i="3"/>
  <c r="W71" i="3"/>
  <c r="Z71" i="3"/>
  <c r="W72" i="3"/>
  <c r="Z72" i="3"/>
  <c r="W73" i="3"/>
  <c r="Z73" i="3"/>
  <c r="W74" i="3"/>
  <c r="Z74" i="3"/>
  <c r="W75" i="3"/>
  <c r="Z75" i="3"/>
  <c r="W76" i="3"/>
  <c r="Z76" i="3"/>
  <c r="W77" i="3"/>
  <c r="Z77" i="3"/>
  <c r="W78" i="3"/>
  <c r="Z78" i="3"/>
  <c r="W79" i="3"/>
  <c r="Z79" i="3"/>
  <c r="W80" i="3"/>
  <c r="Z80" i="3"/>
  <c r="W81" i="3"/>
  <c r="Z81" i="3"/>
  <c r="W82" i="3"/>
  <c r="Z82" i="3"/>
  <c r="W83" i="3"/>
  <c r="Z83" i="3"/>
  <c r="W84" i="3"/>
  <c r="Z84" i="3"/>
  <c r="W85" i="3"/>
  <c r="Z85" i="3"/>
  <c r="Z37" i="3"/>
  <c r="Z38" i="3"/>
  <c r="Z39" i="3"/>
  <c r="Z40" i="3"/>
  <c r="Z41" i="3"/>
  <c r="Z42" i="3"/>
  <c r="Z43" i="3"/>
  <c r="Z44" i="3"/>
  <c r="Z45" i="3"/>
  <c r="Z46" i="3"/>
  <c r="Z47" i="3"/>
  <c r="Z48" i="3"/>
  <c r="Z49" i="3"/>
  <c r="Z50" i="3"/>
  <c r="Z51" i="3"/>
  <c r="Z52" i="3"/>
  <c r="Z53" i="3"/>
  <c r="Z54" i="3"/>
  <c r="Z55" i="3"/>
  <c r="Z56" i="3"/>
  <c r="Z57" i="3"/>
  <c r="Z58" i="3"/>
  <c r="Z59" i="3"/>
  <c r="Z60" i="3"/>
  <c r="Z36" i="3"/>
  <c r="W37" i="3"/>
  <c r="W38" i="3"/>
  <c r="W39" i="3"/>
  <c r="W40" i="3"/>
  <c r="W41" i="3"/>
  <c r="W42" i="3"/>
  <c r="W43" i="3"/>
  <c r="W44" i="3"/>
  <c r="W45" i="3"/>
  <c r="W46" i="3"/>
  <c r="W47" i="3"/>
  <c r="W48" i="3"/>
  <c r="W49" i="3"/>
  <c r="W50" i="3"/>
  <c r="W51" i="3"/>
  <c r="W52" i="3"/>
  <c r="W53" i="3"/>
  <c r="W54" i="3"/>
  <c r="W55" i="3"/>
  <c r="W56" i="3"/>
  <c r="W57" i="3"/>
  <c r="W58" i="3"/>
  <c r="W59" i="3"/>
  <c r="W60" i="3"/>
  <c r="W36" i="3"/>
  <c r="K523" i="3" l="1" a="1"/>
  <c r="K523" i="3" s="1"/>
  <c r="AM147" i="3" l="1"/>
  <c r="AM144" i="3"/>
  <c r="AM145" i="3"/>
  <c r="AM146" i="3"/>
  <c r="AM148" i="3"/>
  <c r="AM149" i="3"/>
  <c r="AM150" i="3"/>
  <c r="AM11" i="3"/>
  <c r="AW11" i="3" s="1"/>
  <c r="J521" i="3"/>
  <c r="J341" i="3"/>
  <c r="J346" i="3"/>
  <c r="J345" i="3"/>
  <c r="P48" i="3" l="1"/>
  <c r="J48" i="3"/>
  <c r="J530" i="3" l="1"/>
  <c r="J529" i="3"/>
  <c r="J405" i="3"/>
  <c r="J404" i="3"/>
  <c r="J351" i="3"/>
  <c r="J350" i="3"/>
  <c r="AM296" i="3" l="1"/>
  <c r="BB296" i="3" s="1"/>
  <c r="AM295" i="3"/>
  <c r="BB295" i="3" s="1"/>
  <c r="AM294" i="3"/>
  <c r="BB294" i="3" s="1"/>
  <c r="AM293" i="3"/>
  <c r="BB293" i="3" s="1"/>
  <c r="AM292" i="3"/>
  <c r="BB292" i="3" s="1"/>
  <c r="AM291" i="3"/>
  <c r="BB291" i="3" s="1"/>
  <c r="AM9" i="3"/>
  <c r="BB9" i="3" s="1"/>
  <c r="AM8" i="3"/>
  <c r="BB8" i="3" s="1"/>
  <c r="AM7" i="3"/>
  <c r="BB7" i="3" s="1"/>
  <c r="AM6" i="3"/>
  <c r="BB6" i="3" s="1"/>
  <c r="AM5" i="3"/>
  <c r="BB5" i="3" s="1"/>
  <c r="AM4" i="3"/>
  <c r="BB4" i="3" s="1"/>
  <c r="J536" i="3"/>
  <c r="J535" i="3"/>
  <c r="J534" i="3"/>
  <c r="J533" i="3"/>
  <c r="J520" i="3"/>
  <c r="J519" i="3"/>
  <c r="J514" i="3"/>
  <c r="J513" i="3"/>
  <c r="J512" i="3"/>
  <c r="J511" i="3"/>
  <c r="J510"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18" i="3"/>
  <c r="J328" i="3"/>
  <c r="J327" i="3"/>
  <c r="J312" i="3"/>
  <c r="J311" i="3"/>
  <c r="J310" i="3"/>
  <c r="J309" i="3"/>
  <c r="J308" i="3"/>
  <c r="J300" i="3"/>
  <c r="J299" i="3"/>
  <c r="J298" i="3"/>
  <c r="J285" i="3"/>
  <c r="P171" i="3"/>
  <c r="J171" i="3"/>
  <c r="P170" i="3"/>
  <c r="J170" i="3"/>
  <c r="P169" i="3"/>
  <c r="J169" i="3"/>
  <c r="P168" i="3"/>
  <c r="J168" i="3"/>
  <c r="P167" i="3"/>
  <c r="J167" i="3"/>
  <c r="P166" i="3"/>
  <c r="J166"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85" i="3"/>
  <c r="BB285" i="3" s="1"/>
  <c r="AM284" i="3"/>
  <c r="AW284" i="3" s="1"/>
  <c r="AM283" i="3"/>
  <c r="BB283" i="3" s="1"/>
  <c r="AM282" i="3"/>
  <c r="AW282" i="3" s="1"/>
  <c r="AM281" i="3"/>
  <c r="BB281" i="3" s="1"/>
  <c r="AM280" i="3"/>
  <c r="BB280" i="3" s="1"/>
  <c r="AM279" i="3"/>
  <c r="AW279" i="3" s="1"/>
  <c r="AM278" i="3"/>
  <c r="BB278" i="3" s="1"/>
  <c r="AM277" i="3"/>
  <c r="AW277" i="3" s="1"/>
  <c r="AM276" i="3"/>
  <c r="AW276" i="3" s="1"/>
  <c r="AM275" i="3"/>
  <c r="BB275" i="3" s="1"/>
  <c r="AM274" i="3"/>
  <c r="BB274" i="3" s="1"/>
  <c r="AM273" i="3"/>
  <c r="BB273" i="3" s="1"/>
  <c r="AM272" i="3"/>
  <c r="AW272" i="3" s="1"/>
  <c r="AM271" i="3"/>
  <c r="AW271" i="3" s="1"/>
  <c r="AM270" i="3"/>
  <c r="BB270" i="3" s="1"/>
  <c r="BB543" i="3"/>
  <c r="BB544" i="3"/>
  <c r="BB545" i="3"/>
  <c r="BB546" i="3"/>
  <c r="BB547" i="3"/>
  <c r="BB548" i="3"/>
  <c r="BB549" i="3"/>
  <c r="BB550" i="3"/>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542" i="3"/>
  <c r="J517" i="3"/>
  <c r="Z517" i="3" s="1"/>
  <c r="AM269" i="3"/>
  <c r="AW269" i="3" s="1"/>
  <c r="AM268" i="3"/>
  <c r="AW268" i="3" s="1"/>
  <c r="AM267" i="3"/>
  <c r="AW267" i="3" s="1"/>
  <c r="AM266" i="3"/>
  <c r="AW266" i="3" s="1"/>
  <c r="AM265" i="3"/>
  <c r="AW265" i="3" s="1"/>
  <c r="AM264" i="3"/>
  <c r="AW264" i="3" s="1"/>
  <c r="AM263" i="3"/>
  <c r="AW263" i="3" s="1"/>
  <c r="AM262" i="3"/>
  <c r="AW262" i="3" s="1"/>
  <c r="AM261" i="3"/>
  <c r="AW261" i="3" s="1"/>
  <c r="AM260" i="3"/>
  <c r="AW260" i="3" s="1"/>
  <c r="AM259" i="3"/>
  <c r="AW259" i="3" s="1"/>
  <c r="AM258" i="3"/>
  <c r="AW258" i="3" s="1"/>
  <c r="AM257" i="3"/>
  <c r="AW257" i="3" s="1"/>
  <c r="AM256" i="3"/>
  <c r="AW256" i="3" s="1"/>
  <c r="AM255" i="3"/>
  <c r="AW255" i="3" s="1"/>
  <c r="AM254" i="3"/>
  <c r="AW254" i="3" s="1"/>
  <c r="AW273" i="3" l="1"/>
  <c r="BB277" i="3"/>
  <c r="BB260" i="3"/>
  <c r="BB255" i="3"/>
  <c r="BB276" i="3"/>
  <c r="AW274" i="3"/>
  <c r="AW270" i="3"/>
  <c r="BB271" i="3"/>
  <c r="AW275" i="3"/>
  <c r="BB279" i="3"/>
  <c r="BB284" i="3"/>
  <c r="BB272" i="3"/>
  <c r="AW285" i="3"/>
  <c r="BB269" i="3"/>
  <c r="BB282" i="3"/>
  <c r="BB268" i="3"/>
  <c r="BB267" i="3"/>
  <c r="BB266" i="3"/>
  <c r="BB265" i="3"/>
  <c r="AW283" i="3"/>
  <c r="BB264" i="3"/>
  <c r="AW280" i="3"/>
  <c r="BB263" i="3"/>
  <c r="BB262" i="3"/>
  <c r="BB261" i="3"/>
  <c r="BB259" i="3"/>
  <c r="AW281" i="3"/>
  <c r="BB258" i="3"/>
  <c r="AW278" i="3"/>
  <c r="BB257" i="3"/>
  <c r="BB256" i="3"/>
  <c r="BB254" i="3"/>
  <c r="AM536" i="3" l="1"/>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7"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AM321" i="3"/>
  <c r="AM320" i="3"/>
  <c r="AM319" i="3"/>
  <c r="AM318" i="3"/>
  <c r="AM317" i="3"/>
  <c r="AM316" i="3"/>
  <c r="AM315" i="3"/>
  <c r="AM314" i="3"/>
  <c r="AM313" i="3"/>
  <c r="AM312" i="3"/>
  <c r="AM311" i="3"/>
  <c r="AM310" i="3"/>
  <c r="BB310" i="3" s="1"/>
  <c r="AM309" i="3"/>
  <c r="BB309" i="3" s="1"/>
  <c r="AM308" i="3"/>
  <c r="AM307" i="3"/>
  <c r="AM306" i="3"/>
  <c r="AM305" i="3"/>
  <c r="AM304" i="3"/>
  <c r="AM303" i="3"/>
  <c r="AM302" i="3"/>
  <c r="AM301" i="3"/>
  <c r="AM300" i="3"/>
  <c r="AM299" i="3"/>
  <c r="AM298" i="3"/>
  <c r="BB298" i="3" s="1"/>
  <c r="AM297" i="3"/>
  <c r="BB297" i="3" s="1"/>
  <c r="AM253" i="3"/>
  <c r="AM252" i="3"/>
  <c r="AM251" i="3"/>
  <c r="AM250" i="3"/>
  <c r="AM249" i="3"/>
  <c r="AM248" i="3"/>
  <c r="AM247" i="3"/>
  <c r="AM246" i="3"/>
  <c r="AM245" i="3"/>
  <c r="AM244" i="3"/>
  <c r="AM243" i="3"/>
  <c r="AM242" i="3"/>
  <c r="AM241" i="3"/>
  <c r="AM240" i="3"/>
  <c r="AM239" i="3"/>
  <c r="AM238" i="3"/>
  <c r="AM237" i="3"/>
  <c r="AM236" i="3"/>
  <c r="AM235" i="3"/>
  <c r="AM234" i="3"/>
  <c r="AM233" i="3"/>
  <c r="AM232" i="3"/>
  <c r="AM231" i="3"/>
  <c r="AM230" i="3"/>
  <c r="AM229" i="3"/>
  <c r="AM228" i="3"/>
  <c r="AM227" i="3"/>
  <c r="AM226" i="3"/>
  <c r="AM225" i="3"/>
  <c r="AM224"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30" i="3"/>
  <c r="BB230" i="3"/>
  <c r="AW238" i="3"/>
  <c r="BB238" i="3"/>
  <c r="AW313" i="3"/>
  <c r="BB313" i="3"/>
  <c r="AW329" i="3"/>
  <c r="BB329" i="3"/>
  <c r="AW345" i="3"/>
  <c r="BB345" i="3"/>
  <c r="AW361" i="3"/>
  <c r="BB361" i="3"/>
  <c r="AW377" i="3"/>
  <c r="BB377" i="3"/>
  <c r="AW393" i="3"/>
  <c r="BB393" i="3"/>
  <c r="AW409" i="3"/>
  <c r="BB409" i="3"/>
  <c r="AW425" i="3"/>
  <c r="BB425" i="3"/>
  <c r="AW441" i="3"/>
  <c r="BB441" i="3"/>
  <c r="AW457" i="3"/>
  <c r="BB457" i="3"/>
  <c r="AW481" i="3"/>
  <c r="BB481" i="3"/>
  <c r="AW497" i="3"/>
  <c r="BB497" i="3"/>
  <c r="AW513" i="3"/>
  <c r="BB513" i="3"/>
  <c r="AW521" i="3"/>
  <c r="BB521"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31" i="3"/>
  <c r="BB231" i="3"/>
  <c r="AW239" i="3"/>
  <c r="BB239" i="3"/>
  <c r="AW314" i="3"/>
  <c r="BB314" i="3"/>
  <c r="AW330" i="3"/>
  <c r="BB330" i="3"/>
  <c r="AW346" i="3"/>
  <c r="BB346" i="3"/>
  <c r="AW362" i="3"/>
  <c r="BB362" i="3"/>
  <c r="AW378" i="3"/>
  <c r="BB378" i="3"/>
  <c r="AW394" i="3"/>
  <c r="BB394" i="3"/>
  <c r="AW410" i="3"/>
  <c r="BB410" i="3"/>
  <c r="AW426" i="3"/>
  <c r="BB426" i="3"/>
  <c r="AW442" i="3"/>
  <c r="BB442" i="3"/>
  <c r="AW458" i="3"/>
  <c r="BB458" i="3"/>
  <c r="AW482" i="3"/>
  <c r="BB482" i="3"/>
  <c r="AW498" i="3"/>
  <c r="BB498" i="3"/>
  <c r="AW514" i="3"/>
  <c r="BB514" i="3"/>
  <c r="AW522" i="3"/>
  <c r="BB522"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40" i="3"/>
  <c r="BB240" i="3"/>
  <c r="AW299" i="3"/>
  <c r="BB299" i="3"/>
  <c r="AW315" i="3"/>
  <c r="BB315" i="3"/>
  <c r="AW331" i="3"/>
  <c r="BB331" i="3"/>
  <c r="AW347" i="3"/>
  <c r="BB347" i="3"/>
  <c r="AW363" i="3"/>
  <c r="BB363" i="3"/>
  <c r="AW379" i="3"/>
  <c r="BB379" i="3"/>
  <c r="AW395" i="3"/>
  <c r="BB395" i="3"/>
  <c r="AW411" i="3"/>
  <c r="BB411" i="3"/>
  <c r="AW427" i="3"/>
  <c r="BB427" i="3"/>
  <c r="AW443" i="3"/>
  <c r="BB443" i="3"/>
  <c r="AW459" i="3"/>
  <c r="BB459" i="3"/>
  <c r="AW467" i="3"/>
  <c r="BB467" i="3"/>
  <c r="AW483" i="3"/>
  <c r="BB483" i="3"/>
  <c r="AW499" i="3"/>
  <c r="BB499" i="3"/>
  <c r="AW523" i="3"/>
  <c r="BB523"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41" i="3"/>
  <c r="BB241" i="3"/>
  <c r="AW300" i="3"/>
  <c r="BB300" i="3"/>
  <c r="AW316" i="3"/>
  <c r="BB316" i="3"/>
  <c r="AW332" i="3"/>
  <c r="BB332" i="3"/>
  <c r="AW348" i="3"/>
  <c r="BB348" i="3"/>
  <c r="AW364" i="3"/>
  <c r="BB364" i="3"/>
  <c r="AW380" i="3"/>
  <c r="BB380" i="3"/>
  <c r="AW396" i="3"/>
  <c r="BB396" i="3"/>
  <c r="AW412" i="3"/>
  <c r="BB412" i="3"/>
  <c r="AW428" i="3"/>
  <c r="BB428" i="3"/>
  <c r="AW444" i="3"/>
  <c r="BB444" i="3"/>
  <c r="AW460" i="3"/>
  <c r="BB460" i="3"/>
  <c r="AW468" i="3"/>
  <c r="BB468" i="3"/>
  <c r="AW484" i="3"/>
  <c r="BB484" i="3"/>
  <c r="AW500" i="3"/>
  <c r="BB500" i="3"/>
  <c r="AW524" i="3"/>
  <c r="BB524"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42" i="3"/>
  <c r="BB242" i="3"/>
  <c r="AW301" i="3"/>
  <c r="BB301" i="3"/>
  <c r="AW317" i="3"/>
  <c r="BB317" i="3"/>
  <c r="AW333" i="3"/>
  <c r="BB333" i="3"/>
  <c r="AW349" i="3"/>
  <c r="BB349" i="3"/>
  <c r="AW365" i="3"/>
  <c r="BB365" i="3"/>
  <c r="AW381" i="3"/>
  <c r="BB381" i="3"/>
  <c r="AW397" i="3"/>
  <c r="BB397" i="3"/>
  <c r="AW413" i="3"/>
  <c r="BB413" i="3"/>
  <c r="AW429" i="3"/>
  <c r="BB429" i="3"/>
  <c r="AW445" i="3"/>
  <c r="BB445" i="3"/>
  <c r="AW461" i="3"/>
  <c r="BB461" i="3"/>
  <c r="AW469" i="3"/>
  <c r="BB469" i="3"/>
  <c r="AW485" i="3"/>
  <c r="BB485" i="3"/>
  <c r="AW501" i="3"/>
  <c r="BB501" i="3"/>
  <c r="AW525" i="3"/>
  <c r="BB525"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43" i="3"/>
  <c r="BB243" i="3"/>
  <c r="AW302" i="3"/>
  <c r="BB302" i="3"/>
  <c r="AW318" i="3"/>
  <c r="BB318" i="3"/>
  <c r="AW334" i="3"/>
  <c r="BB334" i="3"/>
  <c r="AW350" i="3"/>
  <c r="BB350" i="3"/>
  <c r="AW366" i="3"/>
  <c r="BB366" i="3"/>
  <c r="AW382" i="3"/>
  <c r="BB382" i="3"/>
  <c r="AW398" i="3"/>
  <c r="BB398" i="3"/>
  <c r="AW414" i="3"/>
  <c r="BB414" i="3"/>
  <c r="AW430" i="3"/>
  <c r="BB430" i="3"/>
  <c r="AW446" i="3"/>
  <c r="BB446" i="3"/>
  <c r="AW462" i="3"/>
  <c r="BB462" i="3"/>
  <c r="AW470" i="3"/>
  <c r="BB470" i="3"/>
  <c r="AW486" i="3"/>
  <c r="BB486" i="3"/>
  <c r="AW502" i="3"/>
  <c r="BB502" i="3"/>
  <c r="AW526" i="3"/>
  <c r="BB526"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44" i="3"/>
  <c r="BB244" i="3"/>
  <c r="AW303" i="3"/>
  <c r="BB303" i="3"/>
  <c r="AW319" i="3"/>
  <c r="BB319" i="3"/>
  <c r="AW335" i="3"/>
  <c r="BB335" i="3"/>
  <c r="AW351" i="3"/>
  <c r="BB351" i="3"/>
  <c r="AW367" i="3"/>
  <c r="BB367" i="3"/>
  <c r="AW383" i="3"/>
  <c r="BB383" i="3"/>
  <c r="AW399" i="3"/>
  <c r="BB399" i="3"/>
  <c r="AW415" i="3"/>
  <c r="BB415" i="3"/>
  <c r="AW431" i="3"/>
  <c r="BB431" i="3"/>
  <c r="AW447" i="3"/>
  <c r="BB447" i="3"/>
  <c r="AW463" i="3"/>
  <c r="BB463" i="3"/>
  <c r="AW471" i="3"/>
  <c r="BB471" i="3"/>
  <c r="AW487" i="3"/>
  <c r="BB487" i="3"/>
  <c r="AW503" i="3"/>
  <c r="BB503" i="3"/>
  <c r="AW527" i="3"/>
  <c r="BB527"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45" i="3"/>
  <c r="BB245" i="3"/>
  <c r="AW304" i="3"/>
  <c r="BB304" i="3"/>
  <c r="AW320" i="3"/>
  <c r="BB320" i="3"/>
  <c r="AW336" i="3"/>
  <c r="BB336" i="3"/>
  <c r="AW352" i="3"/>
  <c r="BB352" i="3"/>
  <c r="AW368" i="3"/>
  <c r="BB368" i="3"/>
  <c r="AW384" i="3"/>
  <c r="BB384" i="3"/>
  <c r="AW400" i="3"/>
  <c r="BB400" i="3"/>
  <c r="AW416" i="3"/>
  <c r="BB416" i="3"/>
  <c r="AW432" i="3"/>
  <c r="BB432" i="3"/>
  <c r="AW448" i="3"/>
  <c r="BB448" i="3"/>
  <c r="AW464" i="3"/>
  <c r="BB464" i="3"/>
  <c r="AW472" i="3"/>
  <c r="BB472" i="3"/>
  <c r="AW488" i="3"/>
  <c r="BB488" i="3"/>
  <c r="AW504" i="3"/>
  <c r="BB504" i="3"/>
  <c r="AW528" i="3"/>
  <c r="BB528"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46" i="3"/>
  <c r="BB246" i="3"/>
  <c r="AW305" i="3"/>
  <c r="BB305" i="3"/>
  <c r="AW321" i="3"/>
  <c r="BB321" i="3"/>
  <c r="AW337" i="3"/>
  <c r="BB337" i="3"/>
  <c r="AW353" i="3"/>
  <c r="BB353" i="3"/>
  <c r="AW369" i="3"/>
  <c r="BB369" i="3"/>
  <c r="AW385" i="3"/>
  <c r="BB385" i="3"/>
  <c r="AW401" i="3"/>
  <c r="BB401" i="3"/>
  <c r="AW417" i="3"/>
  <c r="BB417" i="3"/>
  <c r="AW433" i="3"/>
  <c r="BB433" i="3"/>
  <c r="AW449" i="3"/>
  <c r="BB449" i="3"/>
  <c r="AW465" i="3"/>
  <c r="BB465" i="3"/>
  <c r="AW473" i="3"/>
  <c r="BB473" i="3"/>
  <c r="AW489" i="3"/>
  <c r="BB489" i="3"/>
  <c r="AW505" i="3"/>
  <c r="BB505" i="3"/>
  <c r="AW529" i="3"/>
  <c r="BB529"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47" i="3"/>
  <c r="BB247" i="3"/>
  <c r="AW306" i="3"/>
  <c r="BB306" i="3"/>
  <c r="AW322" i="3"/>
  <c r="BB322" i="3"/>
  <c r="AW338" i="3"/>
  <c r="BB338" i="3"/>
  <c r="AW354" i="3"/>
  <c r="BB354" i="3"/>
  <c r="AW370" i="3"/>
  <c r="BB370" i="3"/>
  <c r="AW386" i="3"/>
  <c r="BB386" i="3"/>
  <c r="AW402" i="3"/>
  <c r="BB402" i="3"/>
  <c r="AW418" i="3"/>
  <c r="BB418" i="3"/>
  <c r="AW434" i="3"/>
  <c r="BB434" i="3"/>
  <c r="AW450" i="3"/>
  <c r="BB450" i="3"/>
  <c r="AW466" i="3"/>
  <c r="BB466" i="3"/>
  <c r="AW474" i="3"/>
  <c r="BB474" i="3"/>
  <c r="AW490" i="3"/>
  <c r="BB490" i="3"/>
  <c r="AW506" i="3"/>
  <c r="BB506" i="3"/>
  <c r="AW530" i="3"/>
  <c r="BB530"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24" i="3"/>
  <c r="BB224" i="3"/>
  <c r="AW232" i="3"/>
  <c r="BB232" i="3"/>
  <c r="AW248" i="3"/>
  <c r="BB248" i="3"/>
  <c r="AW307" i="3"/>
  <c r="BB307" i="3"/>
  <c r="AW323" i="3"/>
  <c r="BB323" i="3"/>
  <c r="AW339" i="3"/>
  <c r="BB339" i="3"/>
  <c r="AW355" i="3"/>
  <c r="BB355" i="3"/>
  <c r="AW371" i="3"/>
  <c r="BB371" i="3"/>
  <c r="AW387" i="3"/>
  <c r="BB387" i="3"/>
  <c r="AW403" i="3"/>
  <c r="BB403" i="3"/>
  <c r="AW419" i="3"/>
  <c r="BB419" i="3"/>
  <c r="AW435" i="3"/>
  <c r="BB435" i="3"/>
  <c r="AW451" i="3"/>
  <c r="BB451" i="3"/>
  <c r="AW475" i="3"/>
  <c r="BB475" i="3"/>
  <c r="AW491" i="3"/>
  <c r="BB491" i="3"/>
  <c r="AW507" i="3"/>
  <c r="BB507" i="3"/>
  <c r="AW515" i="3"/>
  <c r="BB515" i="3"/>
  <c r="AW531" i="3"/>
  <c r="BB531"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25" i="3"/>
  <c r="BB225" i="3"/>
  <c r="AW233" i="3"/>
  <c r="BB233" i="3"/>
  <c r="AW249" i="3"/>
  <c r="BB249" i="3"/>
  <c r="AW308" i="3"/>
  <c r="BB308" i="3"/>
  <c r="AW324" i="3"/>
  <c r="BB324" i="3"/>
  <c r="AW340" i="3"/>
  <c r="BB340" i="3"/>
  <c r="AW356" i="3"/>
  <c r="BB356" i="3"/>
  <c r="AW372" i="3"/>
  <c r="BB372" i="3"/>
  <c r="AW388" i="3"/>
  <c r="BB388" i="3"/>
  <c r="AW404" i="3"/>
  <c r="BB404" i="3"/>
  <c r="AW420" i="3"/>
  <c r="BB420" i="3"/>
  <c r="AW436" i="3"/>
  <c r="BB436" i="3"/>
  <c r="AW452" i="3"/>
  <c r="BB452" i="3"/>
  <c r="AW476" i="3"/>
  <c r="BB476" i="3"/>
  <c r="AW492" i="3"/>
  <c r="BB492" i="3"/>
  <c r="AW508" i="3"/>
  <c r="BB508" i="3"/>
  <c r="AW516" i="3"/>
  <c r="BB516" i="3"/>
  <c r="AW532" i="3"/>
  <c r="BB532"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26" i="3"/>
  <c r="BB226" i="3"/>
  <c r="AW234" i="3"/>
  <c r="BB234" i="3"/>
  <c r="AW250" i="3"/>
  <c r="BB250" i="3"/>
  <c r="AW325" i="3"/>
  <c r="BB325" i="3"/>
  <c r="AW341" i="3"/>
  <c r="BB341" i="3"/>
  <c r="AW357" i="3"/>
  <c r="BB357" i="3"/>
  <c r="AW373" i="3"/>
  <c r="BB373" i="3"/>
  <c r="AW389" i="3"/>
  <c r="BB389" i="3"/>
  <c r="AW405" i="3"/>
  <c r="BB405" i="3"/>
  <c r="AW421" i="3"/>
  <c r="BB421" i="3"/>
  <c r="AW437" i="3"/>
  <c r="BB437" i="3"/>
  <c r="AW453" i="3"/>
  <c r="BB453" i="3"/>
  <c r="AW477" i="3"/>
  <c r="BB477" i="3"/>
  <c r="AW493" i="3"/>
  <c r="BB493" i="3"/>
  <c r="AW509" i="3"/>
  <c r="BB509" i="3"/>
  <c r="AW517" i="3"/>
  <c r="BB517" i="3"/>
  <c r="AW533" i="3"/>
  <c r="BB533" i="3"/>
  <c r="AW342" i="3"/>
  <c r="BB342" i="3"/>
  <c r="AW358" i="3"/>
  <c r="BB358" i="3"/>
  <c r="AW374" i="3"/>
  <c r="BB374" i="3"/>
  <c r="AW390" i="3"/>
  <c r="BB390" i="3"/>
  <c r="AW406" i="3"/>
  <c r="BB406" i="3"/>
  <c r="AW422" i="3"/>
  <c r="BB422" i="3"/>
  <c r="AW438" i="3"/>
  <c r="BB438" i="3"/>
  <c r="AW454" i="3"/>
  <c r="BB454" i="3"/>
  <c r="AW478" i="3"/>
  <c r="BB478" i="3"/>
  <c r="AW494" i="3"/>
  <c r="BB494" i="3"/>
  <c r="AW510" i="3"/>
  <c r="BB510" i="3"/>
  <c r="AW518" i="3"/>
  <c r="BB518" i="3"/>
  <c r="AW534" i="3"/>
  <c r="BB534" i="3"/>
  <c r="AW31" i="3"/>
  <c r="BB31" i="3"/>
  <c r="AW63" i="3"/>
  <c r="BB63" i="3"/>
  <c r="AW79" i="3"/>
  <c r="BB79" i="3"/>
  <c r="AW111" i="3"/>
  <c r="BB111" i="3"/>
  <c r="AW143" i="3"/>
  <c r="BB143" i="3"/>
  <c r="AW183" i="3"/>
  <c r="BB183" i="3"/>
  <c r="AW227" i="3"/>
  <c r="BB227" i="3"/>
  <c r="AW251" i="3"/>
  <c r="BB251" i="3"/>
  <c r="AW326" i="3"/>
  <c r="BB326"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28" i="3"/>
  <c r="BB228" i="3"/>
  <c r="AW236" i="3"/>
  <c r="BB236" i="3"/>
  <c r="AW252" i="3"/>
  <c r="BB252" i="3"/>
  <c r="AW311" i="3"/>
  <c r="BB311" i="3"/>
  <c r="AW327" i="3"/>
  <c r="BB327" i="3"/>
  <c r="AW343" i="3"/>
  <c r="BB343" i="3"/>
  <c r="AW359" i="3"/>
  <c r="BB359" i="3"/>
  <c r="AW375" i="3"/>
  <c r="BB375" i="3"/>
  <c r="AW391" i="3"/>
  <c r="BB391" i="3"/>
  <c r="AW407" i="3"/>
  <c r="BB407" i="3"/>
  <c r="AW423" i="3"/>
  <c r="BB423" i="3"/>
  <c r="AW439" i="3"/>
  <c r="BB439" i="3"/>
  <c r="AW455" i="3"/>
  <c r="BB455" i="3"/>
  <c r="AW479" i="3"/>
  <c r="BB479" i="3"/>
  <c r="AW495" i="3"/>
  <c r="BB495" i="3"/>
  <c r="AW511" i="3"/>
  <c r="BB511" i="3"/>
  <c r="AW519" i="3"/>
  <c r="BB519" i="3"/>
  <c r="AW535" i="3"/>
  <c r="BB535" i="3"/>
  <c r="AW15" i="3"/>
  <c r="BB15" i="3"/>
  <c r="AW47" i="3"/>
  <c r="BB47" i="3"/>
  <c r="AW95" i="3"/>
  <c r="BB95" i="3"/>
  <c r="AW127" i="3"/>
  <c r="BB127" i="3"/>
  <c r="AW159" i="3"/>
  <c r="BB159" i="3"/>
  <c r="AW235" i="3"/>
  <c r="BB235"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29" i="3"/>
  <c r="BB229" i="3"/>
  <c r="AW237" i="3"/>
  <c r="BB237" i="3"/>
  <c r="AW253" i="3"/>
  <c r="BB253" i="3"/>
  <c r="AW312" i="3"/>
  <c r="BB312" i="3"/>
  <c r="AW328" i="3"/>
  <c r="BB328" i="3"/>
  <c r="AW344" i="3"/>
  <c r="BB344" i="3"/>
  <c r="AW360" i="3"/>
  <c r="BB360" i="3"/>
  <c r="AW376" i="3"/>
  <c r="BB376" i="3"/>
  <c r="AW392" i="3"/>
  <c r="BB392" i="3"/>
  <c r="AW408" i="3"/>
  <c r="BB408" i="3"/>
  <c r="AW424" i="3"/>
  <c r="BB424" i="3"/>
  <c r="AW440" i="3"/>
  <c r="BB440" i="3"/>
  <c r="AW456" i="3"/>
  <c r="BB456" i="3"/>
  <c r="AW480" i="3"/>
  <c r="BB480" i="3"/>
  <c r="AW496" i="3"/>
  <c r="BB496" i="3"/>
  <c r="AW512" i="3"/>
  <c r="BB512" i="3"/>
  <c r="AW520" i="3"/>
  <c r="BB520" i="3"/>
  <c r="AW536" i="3"/>
  <c r="BB53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<sst xmlns="http://schemas.openxmlformats.org/spreadsheetml/2006/main" count="44527" uniqueCount="7940">
  <si>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</si>
  <si>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</si>
  <si>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</si>
  <si>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</si>
  <si>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</si>
  <si>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</si>
  <si>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</si>
  <si>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</si>
  <si>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</si>
  <si>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</si>
  <si>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</si>
  <si>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</si>
  <si>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</si>
  <si>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</si>
  <si>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</si>
  <si>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</si>
  <si>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</si>
  <si>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</si>
  <si>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</si>
  <si>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</si>
  <si>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</si>
  <si>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</si>
  <si>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</si>
  <si>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</si>
  <si>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</si>
  <si>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</si>
  <si>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</si>
  <si>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</si>
  <si>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</si>
  <si>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</si>
  <si>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</si>
  <si>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</si>
  <si>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</si>
  <si>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</si>
  <si>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</si>
  <si>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</si>
  <si>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</si>
  <si>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</si>
  <si>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</si>
  <si>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</si>
  <si>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</si>
  <si>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</si>
  <si>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</si>
  <si>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</si>
  <si>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</si>
  <si>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</si>
  <si>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</si>
  <si>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</si>
  <si>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</si>
  <si>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</si>
  <si>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</si>
  <si>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</si>
  <si>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</si>
  <si>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</si>
  <si>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</si>
  <si>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</si>
  <si>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</si>
  <si>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</si>
  <si>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</si>
  <si>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</si>
  <si>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</si>
  <si>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</si>
  <si>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</si>
  <si>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</si>
  <si>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</si>
  <si>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</si>
  <si>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</si>
  <si>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</si>
  <si>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</si>
  <si>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</si>
  <si>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</si>
  <si>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</si>
  <si>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</si>
  <si>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</si>
  <si>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</si>
  <si>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</si>
  <si>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</si>
  <si>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</si>
  <si>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</si>
  <si>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</si>
  <si>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</si>
  <si>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</si>
  <si>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</si>
  <si>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</si>
  <si>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</si>
  <si>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</si>
  <si>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</si>
  <si>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</si>
  <si>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</si>
  <si>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</si>
  <si>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</si>
  <si>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</si>
  <si>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</si>
  <si>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</si>
  <si>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</si>
  <si>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</si>
  <si>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</si>
  <si>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</si>
  <si>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</si>
  <si>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</si>
  <si>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</si>
  <si>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</si>
  <si>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</si>
  <si>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</si>
  <si>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</si>
  <si>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</si>
  <si>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</si>
  <si>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</si>
  <si>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</si>
  <si>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</si>
  <si>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</si>
  <si>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</si>
  <si>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</si>
  <si>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</si>
  <si>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</si>
  <si>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</si>
  <si>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</si>
  <si>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</si>
  <si>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</si>
  <si>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</si>
  <si>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</si>
  <si>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</si>
  <si>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</si>
  <si>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</si>
  <si>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</si>
  <si>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</si>
  <si>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</si>
  <si>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</si>
  <si>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</si>
  <si>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</si>
  <si>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</si>
  <si>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</si>
  <si>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</si>
  <si>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</si>
  <si>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</si>
  <si>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</si>
  <si>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</si>
  <si>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</si>
  <si>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</si>
  <si>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</si>
  <si>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</si>
  <si>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</si>
  <si>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</si>
  <si>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</si>
  <si>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</si>
  <si>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</si>
  <si>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</si>
  <si>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</si>
  <si>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</si>
  <si>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</si>
  <si>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</si>
  <si>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</si>
  <si>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</si>
  <si>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</si>
  <si>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</si>
  <si>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</si>
  <si>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</si>
  <si>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</si>
  <si>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</si>
  <si>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</si>
  <si>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</si>
  <si>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</si>
  <si>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</si>
  <si>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</si>
  <si>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</si>
  <si>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</si>
  <si>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</si>
  <si>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</si>
  <si>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</si>
  <si>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</si>
  <si>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</si>
  <si>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</si>
  <si>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</si>
  <si>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</si>
  <si>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</si>
  <si>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</si>
  <si>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</si>
  <si>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</si>
  <si>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</si>
  <si>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</si>
  <si>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</si>
  <si>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</si>
  <si>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</si>
  <si>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</si>
  <si>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</si>
  <si>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</si>
  <si>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</si>
  <si>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</si>
  <si>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</si>
  <si>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</si>
  <si>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</si>
  <si>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</si>
  <si>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</si>
  <si>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</si>
  <si>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</si>
  <si>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</si>
  <si>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</si>
  <si>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</si>
  <si>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</si>
  <si>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</si>
  <si>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</si>
  <si>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</si>
  <si>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</si>
  <si>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</si>
  <si>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</si>
  <si>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</si>
  <si>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</si>
  <si>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</si>
  <si>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</si>
  <si>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</si>
  <si>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</si>
  <si>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</si>
  <si>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</si>
  <si>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</si>
  <si>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</si>
  <si>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</si>
  <si>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</si>
  <si>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</si>
  <si>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</si>
  <si>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</si>
  <si>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</si>
  <si>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</si>
  <si>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</si>
  <si>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</si>
  <si>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</si>
  <si>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</si>
  <si>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</si>
  <si>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</si>
  <si>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</si>
  <si>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</si>
  <si>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</si>
  <si>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</si>
  <si>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</si>
  <si>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</si>
  <si>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</si>
  <si>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</si>
  <si>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</si>
  <si>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</si>
  <si>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</si>
  <si>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</si>
  <si>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</si>
  <si>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</si>
  <si>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</si>
  <si>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</si>
  <si>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</si>
  <si>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</si>
  <si>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</si>
  <si>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</si>
  <si>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</si>
  <si>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</si>
  <si>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</si>
  <si>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</si>
  <si>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</si>
  <si>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</si>
  <si>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</si>
  <si>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</si>
  <si>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</si>
  <si>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</si>
  <si>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</si>
  <si>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</si>
  <si>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</si>
  <si>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</si>
  <si>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</si>
  <si>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</si>
  <si>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</si>
  <si>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</si>
  <si>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</si>
  <si>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</si>
  <si>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</si>
  <si>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</si>
  <si>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</si>
  <si>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</si>
  <si>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</si>
  <si>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</si>
  <si>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</si>
  <si>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</si>
  <si>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</si>
  <si>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</si>
  <si>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</si>
  <si>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</si>
  <si>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</si>
  <si>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</si>
  <si>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</si>
  <si>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</si>
  <si>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</si>
  <si>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</si>
  <si>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</si>
  <si>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</si>
  <si>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</si>
  <si>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</si>
  <si>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</si>
  <si>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</si>
  <si>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</si>
  <si>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</si>
  <si>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</si>
  <si>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</si>
  <si>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</si>
  <si>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</si>
  <si>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</si>
  <si>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</si>
  <si>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</si>
  <si>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</si>
  <si>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</si>
  <si>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</si>
  <si>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</si>
  <si>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</si>
  <si>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</si>
  <si>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</si>
  <si>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</si>
  <si>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</si>
  <si>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</si>
  <si>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</si>
  <si>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</si>
  <si>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</si>
  <si>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</si>
  <si>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</si>
  <si>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</si>
  <si>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</si>
  <si>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</si>
  <si>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</si>
  <si>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</si>
  <si>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</si>
  <si>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</si>
  <si>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</si>
  <si>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</si>
  <si>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</si>
  <si>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</si>
  <si>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</si>
  <si>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</si>
  <si>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</si>
  <si>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</si>
  <si>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</si>
  <si>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</si>
  <si>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</si>
  <si>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</si>
  <si>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</si>
  <si>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</si>
  <si>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</si>
  <si>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</si>
  <si>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</si>
  <si>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</si>
  <si>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</si>
  <si>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</si>
  <si>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</si>
  <si>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</si>
  <si>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</si>
  <si>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</si>
  <si>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</si>
  <si>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</si>
  <si>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</si>
  <si>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</si>
  <si>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</si>
  <si>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</si>
  <si>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</si>
  <si>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</si>
  <si>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</si>
  <si>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</si>
  <si>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</si>
  <si>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</si>
  <si>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</si>
  <si>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</si>
  <si>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</si>
  <si>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</si>
  <si>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</si>
  <si>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</si>
  <si>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</si>
  <si>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</si>
  <si>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</si>
  <si>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</si>
  <si>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</si>
  <si>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</si>
  <si>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</si>
  <si>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</si>
  <si>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</si>
  <si>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</si>
  <si>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</si>
  <si>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</si>
  <si>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</si>
  <si>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</si>
  <si>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</si>
  <si>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</si>
  <si>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</si>
  <si>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</si>
  <si>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</si>
  <si>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</si>
  <si>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</si>
  <si>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</si>
  <si>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</si>
  <si>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</si>
  <si>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</si>
  <si>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</si>
  <si>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</si>
  <si>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</si>
  <si>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</si>
  <si>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</si>
  <si>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</si>
  <si>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</si>
  <si>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</si>
  <si>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</si>
  <si>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</si>
  <si>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</si>
  <si>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</si>
  <si>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</si>
  <si>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</si>
  <si>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</si>
  <si>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</si>
  <si>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</si>
  <si>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</si>
  <si>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</si>
  <si>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</si>
  <si>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</si>
  <si>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</si>
  <si>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</si>
  <si>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</si>
  <si>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</si>
  <si>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</si>
  <si>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</si>
  <si>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</si>
  <si>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</si>
  <si>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</si>
  <si>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</si>
  <si>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</si>
  <si>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</si>
  <si>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</si>
  <si>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</si>
  <si>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</si>
  <si>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</si>
  <si>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</si>
  <si>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</si>
  <si>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</si>
  <si>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</si>
  <si>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</si>
  <si>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</si>
  <si>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</si>
  <si>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</si>
  <si>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</si>
  <si>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</si>
  <si>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</si>
  <si>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</si>
  <si>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</si>
  <si>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</si>
  <si>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</si>
  <si>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</si>
  <si>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</si>
  <si>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</si>
  <si>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</si>
  <si>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</si>
  <si>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</si>
  <si>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</si>
  <si>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</si>
  <si>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</si>
  <si>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</si>
  <si>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</si>
  <si>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</si>
  <si>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</si>
  <si>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</si>
  <si>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GEN_SERV_PUMP1_REM_AVAIL</t>
  </si>
  <si>
    <t>GEN_SERV_PUMP2_REM_AVAIL</t>
  </si>
  <si>
    <t>GEN_SERV_PUMP2_FIELD_START</t>
  </si>
  <si>
    <t>GEN_SERV_PUMP2_FIELD_STOP</t>
  </si>
  <si>
    <t>STRIP_PUMP_REM_AVAIL</t>
  </si>
  <si>
    <t>STRIP_PUMP_RUNNING</t>
  </si>
  <si>
    <t>CHAIN_LOCK_PUMP_REM_AVAIL</t>
  </si>
  <si>
    <t>CHAIN_LOCK_PUMP_RUNNING</t>
  </si>
  <si>
    <t>SUBMERS_PUMP1_REM_AVAIL</t>
  </si>
  <si>
    <t>SUBMERS_PUMP1_RUNNING</t>
  </si>
  <si>
    <t>SUBMERS_PUMP2_REM_AVAIL</t>
  </si>
  <si>
    <t>SUBMERS_PUMP2_RUNNING</t>
  </si>
  <si>
    <t>SUBMERS_PUMP3_REM_AVAIL</t>
  </si>
  <si>
    <t>SUBMERS_PUMP3_RUNNING</t>
  </si>
  <si>
    <t>FRESH_WATER_MAK1_ALARM</t>
  </si>
  <si>
    <t>FRESH_WATER_MAK2_ALARM</t>
  </si>
  <si>
    <t>TRANS_PUMP_BLCK_WAT_REM_AVAIL</t>
  </si>
  <si>
    <t>TRANS_PUMP_BLCK_WAT_RUNNING</t>
  </si>
  <si>
    <t>TRANS_PUMP_GREY_WAT_REM_AVAIL</t>
  </si>
  <si>
    <t>TRANS_PUMP_GREY_WAT_RUNNING</t>
  </si>
  <si>
    <t>PUMP_FWD_GREY_WAT_REM_AVAIL</t>
  </si>
  <si>
    <t>PUMP_FWD_GREY_WAT_RUNNING</t>
  </si>
  <si>
    <t>SEW_TREAT_RELEASE</t>
  </si>
  <si>
    <t>SEW_TREAT_DRY_RUNN_PROT</t>
  </si>
  <si>
    <t>PASS_HATCH_CL_LOCK</t>
  </si>
  <si>
    <t>TECH_CORRIDOR_ESC_HATCH_SB</t>
  </si>
  <si>
    <t>TECH_ROOM_ESC_HATCH_PS</t>
  </si>
  <si>
    <t>MAIN_DECKH_VENT_HATCH_SB</t>
  </si>
  <si>
    <t>MAIN_DECKH_VENT_HATCH_PS</t>
  </si>
  <si>
    <t>LAZA_ACCESS_HATCH_SB_FWD</t>
  </si>
  <si>
    <t>LAZA_ACCESS_HATCH_PS_FWD</t>
  </si>
  <si>
    <t>LAZA_ACCESS_HATCH_SB_MID</t>
  </si>
  <si>
    <t>LAZA_ACCESS_HATCH_PS_MID</t>
  </si>
  <si>
    <t>LAZA_ACCESS_HATCH_SB_AFT</t>
  </si>
  <si>
    <t>LAZA_ACCESS_HATCH_PS_AFT</t>
  </si>
  <si>
    <t>AFT_DECKH_VENT_HATCH</t>
  </si>
  <si>
    <t>FLOW_LOWER_SALOON_COLD_WATER</t>
  </si>
  <si>
    <t>FLOW_DAYHEAD_COLD_WATER</t>
  </si>
  <si>
    <t>FLOW_GUEST_CABIN_SB_HOT_WATER</t>
  </si>
  <si>
    <t>FLOW_GUEST_CABIN_SB_COLD_WATER</t>
  </si>
  <si>
    <t>FLOW_GUEST_CABIN_PS_FWD_HOT_WATER</t>
  </si>
  <si>
    <t>FLOW_GUEST_CABIN_PS_FWD_COLD_WATER</t>
  </si>
  <si>
    <t>FLOW_GUEST_CABIN_PS_AFT_HOT_WATER</t>
  </si>
  <si>
    <t>FLOW_GUEST_CABIN_PS_AFT_COLD_WATER</t>
  </si>
  <si>
    <t>FLOW_MASTER_CABIN_SB_HOT_WATER</t>
  </si>
  <si>
    <t>FLOW_MASTER_CABIN_SB_COLD_WATER</t>
  </si>
  <si>
    <t>FLOW_MASTER_CABIN_PS_HOT_WATER</t>
  </si>
  <si>
    <t>FLOW_MASTER_CABIN_PS_COLD_WATER</t>
  </si>
  <si>
    <t>FLOW_LAZARET_HOT_WATER</t>
  </si>
  <si>
    <t>FLOW_LAZARET_COLD_WATER</t>
  </si>
  <si>
    <t>FLOW_WATER_SOFTNER_COLD_WATER</t>
  </si>
  <si>
    <t>FLOW_MAIN_TECH_SPACE_HOT_WATER</t>
  </si>
  <si>
    <t>FLOW_MAIN_TECH_SPACE_COLD_WATER</t>
  </si>
  <si>
    <t>FLOW_MAIN_TECH_SPACE_FR45_COLD_WATER</t>
  </si>
  <si>
    <t>LEVEL_FRESH_WATER_TANK_1_FR_45_PS</t>
  </si>
  <si>
    <t>LEVEL_FRESH_WATER_TANK_2_FR_45_SB</t>
  </si>
  <si>
    <t>ACC_SENSOR_2_OUTPX</t>
  </si>
  <si>
    <t>ACC_SENSOR_2_OUTPY</t>
  </si>
  <si>
    <t>ACC_SENSOR_2_OUTPZ</t>
  </si>
  <si>
    <t>PNEUMATIC_PRESSURE</t>
  </si>
  <si>
    <t>LEVEL_GREY_WATER_TANK_AFT_SB</t>
  </si>
  <si>
    <t>STERN_THRUST_BEARING_TEMP_DE</t>
  </si>
  <si>
    <t>STERN_THRUST_BEARING_TEMP_NDE</t>
  </si>
  <si>
    <t>AmcsPlcPowerModule2FuseBlown</t>
  </si>
  <si>
    <t>AmcsPlcPowerModule2PowerFailure</t>
  </si>
  <si>
    <t>SEPARATOR_START</t>
  </si>
  <si>
    <t>ACTIVATE_HULL_TEMP_MEASUREMENT</t>
  </si>
  <si>
    <t>TRANS_PUMP_BLCK_WAT_START_STOP</t>
  </si>
  <si>
    <t>TRANS_PUMP_GREY_WAT_START_STOP</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</si>
  <si>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</si>
  <si>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</si>
  <si>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</si>
  <si>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</si>
  <si>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</si>
  <si>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</si>
  <si>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</si>
  <si>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</si>
  <si>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</si>
  <si>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</si>
  <si>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</si>
  <si>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</si>
  <si>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</si>
  <si>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</si>
  <si>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</si>
  <si>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</si>
  <si>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</si>
  <si>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</si>
  <si>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</si>
  <si>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</si>
  <si>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</si>
  <si>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</si>
  <si>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</si>
  <si>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</si>
  <si>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</si>
  <si>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</si>
  <si>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</si>
  <si>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BCKUP_GEN_SERV_PUMP_REM_AVAIL</t>
  </si>
  <si>
    <t>DECK_CRANE_GEN_ALARM</t>
  </si>
  <si>
    <t>MOB_TENDER_HATCH_CL_LOCK</t>
  </si>
  <si>
    <t>GUEST_TENDER_HATCH_CL_LOCK</t>
  </si>
  <si>
    <t>SAIL_STOR_HATCH</t>
  </si>
  <si>
    <t>FOREPEAK_ACC_HATCH</t>
  </si>
  <si>
    <t>DINGHY_STOR_ACC_FWD</t>
  </si>
  <si>
    <t>CRANE__HATCH_AFT</t>
  </si>
  <si>
    <t>FORESHIP_STOR_AREA_ACC_HATCH</t>
  </si>
  <si>
    <t>CREW_ESCAPE_HATCH</t>
  </si>
  <si>
    <t>CHAIN_LOCK_PRESS_SENSOR</t>
  </si>
  <si>
    <t>BILGE_TANK_PRESS_SENSOR</t>
  </si>
  <si>
    <t>FLOW_CREW_MESS_HOT_WATER</t>
  </si>
  <si>
    <t>FLOW_CREW_MESS_COLD_WATER</t>
  </si>
  <si>
    <t>FLOW_GALLEY_1_HOT_WATER</t>
  </si>
  <si>
    <t>FLOW_GALLEY_1_COLD_WATER</t>
  </si>
  <si>
    <t>FLOW_GALLEY_2_HOT_WATER</t>
  </si>
  <si>
    <t>FLOW_GALLEY_2_COLD_WATER</t>
  </si>
  <si>
    <t>FLOW_OVERFL_CABIN_BATHR_COLD_WATER</t>
  </si>
  <si>
    <t>FLOW_GUEST_BATHR_PS_FWD_HOT_WATER</t>
  </si>
  <si>
    <t>FLOW_GUEST_BATHR_PS_FWD_COLD_WATER</t>
  </si>
  <si>
    <t>FLOW_LAUNDRY_PS_1_HOT_WATER</t>
  </si>
  <si>
    <t>FLOW_LAUNDRY_PS_COLD_WATER</t>
  </si>
  <si>
    <t>FLOW_LAUNDRY_PS_2_HOT_WATER</t>
  </si>
  <si>
    <t>FLOW_CAPTAINS_CABIN_HOT_WATER</t>
  </si>
  <si>
    <t>FLOW_CAPTAINS_CABIN_COLD_WATER</t>
  </si>
  <si>
    <t>FLOW_CREW_CABIN_SB_AFT_HOT_WATER</t>
  </si>
  <si>
    <t>FLOW_CREW_CABIN_SB_AFT_COLD_WATER</t>
  </si>
  <si>
    <t>FLOW_CREW_CABIN_SB_MID_HOT_WATER</t>
  </si>
  <si>
    <t>FLOW_CREW_CABIN_SB_MID_COLD_WATER</t>
  </si>
  <si>
    <t>FLOW_CREW_CABIN_PS_MID_HOT_WATER</t>
  </si>
  <si>
    <t>FLOW_CREW_CABIN_PS_MID_COLD_WATER</t>
  </si>
  <si>
    <t>FLOW_CREW_CABIN_SB_FWD_HOT_WATER</t>
  </si>
  <si>
    <t>FLOW_CREW_CABIN_SB_FWD_COLD_WATER</t>
  </si>
  <si>
    <t>FLOW_CREW_CABIN_PS_FWD_HOT_WATER</t>
  </si>
  <si>
    <t>FLOW_CREW_CABIN_PS_FWD_COLD_WATER</t>
  </si>
  <si>
    <t>FLOW_DECKHOUSE_HOT_WATER</t>
  </si>
  <si>
    <t>FLOW_DECKHOUSE_COLD_WATER</t>
  </si>
  <si>
    <t>FLOW_DECK_FR48_SB_TECH_COR_HOT_WATER</t>
  </si>
  <si>
    <t>FLOW_DECK_FR48_SB_TECH_COR_COLD_WATER</t>
  </si>
  <si>
    <t>PRESS_FR_46_SYSTEM_BEH_PRES_PUMPS</t>
  </si>
  <si>
    <t>ACC_SENSOR_1_OUTPX</t>
  </si>
  <si>
    <t>ACC_SENSOR_1_OUTPY</t>
  </si>
  <si>
    <t>ACC_SENSOR_1_OUTPZ</t>
  </si>
  <si>
    <t>LEVEL_GREY_WATER_TANK_FWD_SB</t>
  </si>
  <si>
    <t>BOW_THRUST_BEARING_TEMP_DE</t>
  </si>
  <si>
    <t>BOW_THRUST_BEARING_TEMP_NDE</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</si>
  <si>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</si>
  <si>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</si>
  <si>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</si>
  <si>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</si>
  <si>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</si>
  <si>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</si>
  <si>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</si>
  <si>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</si>
  <si>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</si>
  <si>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</si>
  <si>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</si>
  <si>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</si>
  <si>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</si>
  <si>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</si>
  <si>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</si>
  <si>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</si>
  <si>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</si>
  <si>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</si>
  <si>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</si>
  <si>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</si>
  <si>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</si>
  <si>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</si>
  <si>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</si>
  <si>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</si>
  <si>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</si>
  <si>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</si>
  <si>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</si>
  <si>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</si>
  <si>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</si>
  <si>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</si>
  <si>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</si>
  <si>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</si>
  <si>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</si>
  <si>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</si>
  <si>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</si>
  <si>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</si>
  <si>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</si>
  <si>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</si>
  <si>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</si>
  <si>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</si>
  <si>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</si>
  <si>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</si>
  <si>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</si>
  <si>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</si>
  <si>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</si>
  <si>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</si>
  <si>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</si>
  <si>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</si>
  <si>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</si>
  <si>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</si>
  <si>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</si>
  <si>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</si>
  <si>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</si>
  <si>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</si>
  <si>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</si>
  <si>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</si>
  <si>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</si>
  <si>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</si>
  <si>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</si>
  <si>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</si>
  <si>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</si>
  <si>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</si>
  <si>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Main Deckhouse Ventilation Hatch SB Nr.33</t>
  </si>
  <si>
    <t>Main Deckhouse Ventilation Hatch PS Nr.34</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</si>
  <si>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</si>
  <si>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</si>
  <si>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</si>
  <si>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</si>
  <si>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</si>
  <si>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</si>
  <si>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</si>
  <si>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</si>
  <si>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</si>
  <si>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</si>
  <si>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</si>
  <si>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</si>
  <si>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</si>
  <si>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</si>
  <si>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</si>
  <si>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</si>
  <si>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</si>
  <si>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</si>
  <si>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</si>
  <si>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</si>
  <si>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</si>
  <si>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</si>
  <si>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</si>
  <si>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</si>
  <si>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</si>
  <si>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</si>
  <si>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</si>
  <si>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</si>
  <si>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</si>
  <si>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</si>
  <si>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</si>
  <si>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</si>
  <si>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</si>
  <si>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</si>
  <si>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</si>
  <si>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</si>
  <si>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</si>
  <si>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</si>
  <si>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</si>
  <si>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</si>
  <si>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</si>
  <si>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</si>
  <si>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</si>
  <si>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</si>
  <si>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</si>
  <si>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</si>
  <si>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</si>
  <si>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</si>
  <si>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</si>
  <si>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</si>
  <si>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</si>
  <si>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</si>
  <si>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</si>
  <si>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</si>
  <si>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</si>
  <si>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</si>
  <si>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</si>
  <si>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</si>
  <si>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</si>
  <si>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</si>
  <si>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</si>
  <si>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</si>
  <si>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</si>
  <si>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</si>
  <si>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</si>
  <si>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</si>
  <si>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</si>
  <si>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</si>
  <si>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</si>
  <si>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</si>
  <si>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</si>
  <si>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</si>
  <si>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</si>
  <si>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</si>
  <si>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</si>
  <si>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</si>
  <si>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</si>
  <si>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</si>
  <si>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</si>
  <si>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</si>
  <si>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</si>
  <si>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</si>
  <si>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</si>
  <si>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</si>
  <si>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</si>
  <si>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</si>
  <si>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</si>
  <si>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</si>
  <si>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</si>
  <si>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1 Hot Water</t>
  </si>
  <si>
    <t>Flow Sensor Galley 1 Cold Water</t>
  </si>
  <si>
    <t>Flow Sensor Galley 2 Hot Water</t>
  </si>
  <si>
    <t>Flow Sensor Galley 2 Cold Water</t>
  </si>
  <si>
    <t>Flow Sensor Overflow Cabin Bathroom Cold Water</t>
  </si>
  <si>
    <t>Flow Sensor Guest Cabin Bathroom PS Fwd Hot Water</t>
  </si>
  <si>
    <t>Flow Sensor Guest Cabin Bathroom PS Fwd Cold Water</t>
  </si>
  <si>
    <t>Flow Sensor Laundry PS 1 Hot Water</t>
  </si>
  <si>
    <t>Flow Sensor Laundry PS Cold Water</t>
  </si>
  <si>
    <t>Flow Sensor Laundry PS 2 Hot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</si>
  <si>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</si>
  <si>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</si>
  <si>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</si>
  <si>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</si>
  <si>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</si>
  <si>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</si>
  <si>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</si>
  <si>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</si>
  <si>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</si>
  <si>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</si>
  <si>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</si>
  <si>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</si>
  <si>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</si>
  <si>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</si>
  <si>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</si>
  <si>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</si>
  <si>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</si>
  <si>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</si>
  <si>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</si>
  <si>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</si>
  <si>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</si>
  <si>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</si>
  <si>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</si>
  <si>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</si>
  <si>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</si>
  <si>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</si>
  <si>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</si>
  <si>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</si>
  <si>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</si>
  <si>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</si>
  <si>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</si>
  <si>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</si>
  <si>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</si>
  <si>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</si>
  <si>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</si>
  <si>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</si>
  <si>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</si>
  <si>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</si>
  <si>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</si>
  <si>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</si>
  <si>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</si>
  <si>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</si>
  <si>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</si>
  <si>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</si>
  <si>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</si>
  <si>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</si>
  <si>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</si>
  <si>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</si>
  <si>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</si>
  <si>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</si>
  <si>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</si>
  <si>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</si>
  <si>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</si>
  <si>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</si>
  <si>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</si>
  <si>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</si>
  <si>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421.1W0107</t>
  </si>
  <si>
    <t>421.1W0108</t>
  </si>
  <si>
    <t>421.1W0109</t>
  </si>
  <si>
    <t>421.1W0110</t>
  </si>
  <si>
    <t>421.1W0111</t>
  </si>
  <si>
    <t>421.1W0112</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</si>
  <si>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</si>
  <si>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</si>
  <si>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</si>
  <si>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</si>
  <si>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</si>
  <si>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</si>
  <si>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</si>
  <si>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</si>
  <si>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</si>
  <si>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</si>
  <si>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</si>
  <si>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</si>
  <si>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</si>
  <si>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</si>
  <si>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</si>
  <si>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</si>
  <si>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</si>
  <si>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</si>
  <si>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</si>
  <si>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</si>
  <si>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</si>
  <si>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</si>
  <si>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</si>
  <si>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</si>
  <si>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</si>
  <si>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</si>
  <si>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</si>
  <si>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</si>
  <si>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SBP_PS_CLOSED_LOCKED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</si>
  <si>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</si>
  <si>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</si>
  <si>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</si>
  <si>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</si>
  <si>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</si>
  <si>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</si>
  <si>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</si>
  <si>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</si>
  <si>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</si>
  <si>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</si>
  <si>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</si>
  <si>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</si>
  <si>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</si>
  <si>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</si>
  <si>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</si>
  <si>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</si>
  <si>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</si>
  <si>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</si>
  <si>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</si>
  <si>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</si>
  <si>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</si>
  <si>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</si>
  <si>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</si>
  <si>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</si>
  <si>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</si>
  <si>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</si>
  <si>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</si>
  <si>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</si>
  <si>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</si>
  <si>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</si>
  <si>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</si>
  <si>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</si>
  <si>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</si>
  <si>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</si>
  <si>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</si>
  <si>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</si>
  <si>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</si>
  <si>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</si>
  <si>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</si>
  <si>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</si>
  <si>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</si>
  <si>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</si>
  <si>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</si>
  <si>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</si>
  <si>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</si>
  <si>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</si>
  <si>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</si>
  <si>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</si>
  <si>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</si>
  <si>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</si>
  <si>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</si>
  <si>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</si>
  <si>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</si>
  <si>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</si>
  <si>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</si>
  <si>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</si>
  <si>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</si>
  <si>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</si>
  <si>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</si>
  <si>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</si>
  <si>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</si>
  <si>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</si>
  <si>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</si>
  <si>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</si>
  <si>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</si>
  <si>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</si>
  <si>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</si>
  <si>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</si>
  <si>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</si>
  <si>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</si>
  <si>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</si>
  <si>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</si>
  <si>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</si>
  <si>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</si>
  <si>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</si>
  <si>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</si>
  <si>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</si>
  <si>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</si>
  <si>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</si>
  <si>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</si>
  <si>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</si>
  <si>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</si>
  <si>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</si>
  <si>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</si>
  <si>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</si>
  <si>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</si>
  <si>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</si>
  <si>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</si>
  <si>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</si>
  <si>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</si>
  <si>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</si>
  <si>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</si>
  <si>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</si>
  <si>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</si>
  <si>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</si>
  <si>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</si>
  <si>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</si>
  <si>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</si>
  <si>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</si>
  <si>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</si>
  <si>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</si>
  <si>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</si>
  <si>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</si>
  <si>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</si>
  <si>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</si>
  <si>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</si>
  <si>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</si>
  <si>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</si>
  <si>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</si>
  <si>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</si>
  <si>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</si>
  <si>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</si>
  <si>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</si>
  <si>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</si>
  <si>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</si>
  <si>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</si>
  <si>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</si>
  <si>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</si>
  <si>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System Fault</t>
  </si>
  <si>
    <t>FIRE_DETECT_FAULT</t>
  </si>
  <si>
    <t>201W0502</t>
  </si>
  <si>
    <t>4x2x0.75</t>
  </si>
  <si>
    <t>447W0007</t>
  </si>
  <si>
    <t>Ventilation Supply Technical Space Remote Available</t>
  </si>
  <si>
    <t>Ventilation Supply Technical Space Running</t>
  </si>
  <si>
    <t>VENT_SUPP_TECH_SPACE_REM_AVAIL</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</si>
  <si>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</si>
  <si>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</si>
  <si>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</si>
  <si>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</si>
  <si>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</si>
  <si>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</si>
  <si>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</si>
  <si>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VENT_EXTR_TECH_SPACE_REM_AVAIL</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</si>
  <si>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</si>
  <si>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</si>
  <si>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</si>
  <si>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</si>
  <si>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</si>
  <si>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</si>
  <si>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</si>
  <si>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</si>
  <si>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</si>
  <si>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</si>
  <si>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</si>
  <si>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</si>
  <si>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</si>
  <si>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</si>
  <si>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</si>
  <si>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</si>
  <si>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</si>
  <si>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</si>
  <si>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</si>
  <si>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</si>
  <si>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</si>
  <si>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</si>
  <si>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</si>
  <si>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</si>
  <si>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</si>
  <si>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</si>
  <si>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</si>
  <si>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</si>
  <si>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</si>
  <si>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</si>
  <si>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</si>
  <si>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</si>
  <si>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</si>
  <si>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</si>
  <si>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</si>
  <si>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</si>
  <si>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</si>
  <si>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</si>
  <si>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</si>
  <si>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</si>
  <si>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</si>
  <si>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</si>
  <si>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</si>
  <si>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</si>
  <si>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</si>
  <si>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WTID_FWD_CORRIDOR_DOOR</t>
  </si>
  <si>
    <t>WTID_AFT_CORRIDOR_DOOR</t>
  </si>
  <si>
    <t xml:space="preserve">WTSD Door Closed </t>
  </si>
  <si>
    <t>WTSD Door Opened</t>
  </si>
  <si>
    <t>WTSD Low Air Pressure</t>
  </si>
  <si>
    <t>WTSD_CLOSE_DOOR</t>
  </si>
  <si>
    <t>WTSD_DOOR_OPENED</t>
  </si>
  <si>
    <t>WTSD_DOOR_CLOSED</t>
  </si>
  <si>
    <t>WTSD_LOW_AIR_PRESS</t>
  </si>
  <si>
    <t>WTSD Man/Backup Power Failure</t>
  </si>
  <si>
    <t>WTSD_MAIN_BACKUP_PWR_FAIL</t>
  </si>
  <si>
    <t>Oil Level Too Low</t>
  </si>
  <si>
    <t>Oil Filter Clogged</t>
  </si>
  <si>
    <t>24 Voltage Monitoring</t>
  </si>
  <si>
    <t>Frequency Drive Power Failure</t>
  </si>
  <si>
    <t>STEER_OIL_LEVEL_TOO_LOW</t>
  </si>
  <si>
    <t>STEER_OIL_FILTER_CLOGGED</t>
  </si>
  <si>
    <t>STEER_24V_MONITORING</t>
  </si>
  <si>
    <t>STEER_FREQ_DR_POWER_FAIL</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</si>
  <si>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</si>
  <si>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</si>
  <si>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</si>
  <si>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</si>
  <si>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</si>
  <si>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</si>
  <si>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</si>
  <si>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</si>
  <si>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</si>
  <si>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</si>
  <si>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</si>
  <si>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</si>
  <si>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</si>
  <si>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</si>
  <si>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</si>
  <si>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</si>
  <si>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</si>
  <si>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</si>
  <si>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</si>
  <si>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</si>
  <si>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</si>
  <si>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</si>
  <si>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</si>
  <si>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</si>
  <si>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</si>
  <si>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VENT_FP_FR10_PS_ON_OFF</t>
  </si>
  <si>
    <t>VENT_FP_FR10_PS_SPEED_LOW_HIGH</t>
  </si>
  <si>
    <t>VENT_LOCK_FR19_PS_ON_OFF</t>
  </si>
  <si>
    <t>VENT_LOCK_FR19_PS_SPEED_LOW_HIGH</t>
  </si>
  <si>
    <t>VENT_LOCK_FR27_PS_ON_OFF</t>
  </si>
  <si>
    <t>VENT_LOCK_FR27_PS_SPEED_LOW_HIGH</t>
  </si>
  <si>
    <t>VENT_LOCK_FR27_SB_ON_OFF</t>
  </si>
  <si>
    <t>VENT_LOCK_FR27_SB_SPEED_LOW_HIGH</t>
  </si>
  <si>
    <t>VENT_LOCK_FR40_PS_ON_OFF</t>
  </si>
  <si>
    <t>VENT_LOCK_FR40_PS_SPEED_LOW_HIGH</t>
  </si>
  <si>
    <t>VENT_LOCK_FR40_SB_ON_OFF</t>
  </si>
  <si>
    <t>VENT_LOCK_FR40_SB_SPEED_LOW_HIGH</t>
  </si>
  <si>
    <t>VENT_LOCK_FR48_PS_ON_OFF</t>
  </si>
  <si>
    <t>VENT_LAZ_FR73_PS_ON_OFF</t>
  </si>
  <si>
    <t>VENT_LAZ_FR73_PS_SPEED_LOW_HIGH</t>
  </si>
  <si>
    <t>VENT_LAZ_FR73_SB_ON_OFF</t>
  </si>
  <si>
    <t>VENT_LAZ_FR73_SB_SPEED_LOW_HIGH</t>
  </si>
  <si>
    <t>Drain water Valve Y01 Position to Puro</t>
  </si>
  <si>
    <t>Drain water Valve Y02 Position to Puro</t>
  </si>
  <si>
    <t>DRAIN_VLV_Y01_POS_TO_PURO</t>
  </si>
  <si>
    <t>DRAIN_VLV_Y02_POS_TO_PURO</t>
  </si>
  <si>
    <t>DRAIN_VLV_Y02_POS_OVERBOARD</t>
  </si>
  <si>
    <t>DRAIN_VLV_Y01_POS_OVERBOARD</t>
  </si>
  <si>
    <t>Drain water Valve Y01 Position Overboard</t>
  </si>
  <si>
    <t>Drain water Valve Y02 Position Overboard</t>
  </si>
  <si>
    <t>25004014_1</t>
  </si>
  <si>
    <t>25004014_2</t>
  </si>
  <si>
    <t>7x2x0,75</t>
  </si>
  <si>
    <t>2x2x0,75</t>
  </si>
  <si>
    <t>Salinity Sensor</t>
  </si>
  <si>
    <t>TECH_WAT_SALINITY</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</si>
  <si>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</si>
  <si>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</si>
  <si>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</si>
  <si>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</si>
  <si>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</si>
  <si>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</si>
  <si>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</si>
  <si>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</si>
  <si>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</si>
  <si>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</si>
  <si>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</si>
  <si>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TECH_WAT_VALVE_COLD_AIR_FR68_Y03_OPEN_CLOSE</t>
  </si>
  <si>
    <t>TECH_WAT_VALVE_COLD_AIR_FR32_Y04_OPEN_CLOSE</t>
  </si>
  <si>
    <t>TECH_WAT_VALVE_COLD_AIR_FR32_Y05_OPEN_CLOSE</t>
  </si>
  <si>
    <t>Level Sensor Technical Water Tank1 FR tbd SB</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</si>
  <si>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</si>
  <si>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</si>
  <si>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</si>
  <si>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</si>
  <si>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</si>
  <si>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</si>
  <si>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</si>
  <si>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</si>
  <si>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</si>
  <si>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</si>
  <si>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</si>
  <si>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</si>
  <si>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TECH_WAT_FLOW_REEL_FOR_DECKWASH_B05</t>
  </si>
  <si>
    <t>TECH_WAT_FLOW_REEL_FOR_DECKWASH_B04</t>
  </si>
  <si>
    <t>Flow Sensor Reel For Deckwash B05</t>
  </si>
  <si>
    <t>TECH_WAT_FLOW_REEL_FOR_DECKWASH_B06</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</si>
  <si>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</si>
  <si>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</si>
  <si>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</si>
  <si>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</si>
  <si>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</si>
  <si>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TECH_WAT_FLOW_CHARCOAL_FILTER_B01</t>
  </si>
  <si>
    <t>Flow Sensor Adiabatic Cooling Line B03</t>
  </si>
  <si>
    <t>TECH_WAT_FLOW_ADIABATIC_COOL_B03</t>
  </si>
  <si>
    <t>25004034_1</t>
  </si>
  <si>
    <t>Flow Sensor Adiabatic Cooling Line B07</t>
  </si>
  <si>
    <t>TECH_WAT_FLOW_ADIABATIC_COOL_B07</t>
  </si>
  <si>
    <t>25004034_2</t>
  </si>
  <si>
    <t>TECH_WAT_FLOW_ADIABATIC_COOL_B08</t>
  </si>
  <si>
    <t>Flow Sensor Adiabatic Cooling Line B08</t>
  </si>
  <si>
    <t>25004034_3</t>
  </si>
  <si>
    <t>Flow Sensor Adiabatic Cooling Line B09</t>
  </si>
  <si>
    <t>25004034_4</t>
  </si>
  <si>
    <t>TECH_WAT_FLOW_ADIABATIC_COOL_B09</t>
  </si>
  <si>
    <t>Novec Released</t>
  </si>
  <si>
    <t>NOVEC_RELEASED_ALARM</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</si>
  <si>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</si>
  <si>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</si>
  <si>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</si>
  <si>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</si>
  <si>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</si>
  <si>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</si>
  <si>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</si>
  <si>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</si>
  <si>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</si>
  <si>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</si>
  <si>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</si>
  <si>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</si>
  <si>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</si>
  <si>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</si>
  <si>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</si>
  <si>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</si>
  <si>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</si>
  <si>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</si>
  <si>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</si>
  <si>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</si>
  <si>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</si>
  <si>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</si>
  <si>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CLOSE_ALL_HULL_VALVES</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</si>
  <si>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</si>
  <si>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</si>
  <si>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</si>
  <si>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HULL_VALVES_ALL_CLOSED_GREEN</t>
  </si>
  <si>
    <t>Cabinet Internal Temperature Measurement</t>
  </si>
  <si>
    <t>CABINET_INTERNAL_TEMP</t>
  </si>
  <si>
    <t>R1.12</t>
  </si>
  <si>
    <t>CABINET_INTERNAL_FAN_CONTROL</t>
  </si>
  <si>
    <t>Cabinet Internal Fan Control</t>
  </si>
  <si>
    <t>Novec Inputs added according latest info. Dd 2024-11-29</t>
  </si>
  <si>
    <t>Novec Breaker Tripped</t>
  </si>
  <si>
    <t>NOVEC_BREAKER_TRIPPED_ALARM</t>
  </si>
  <si>
    <t>Emergency Stop MTS Ventilation Active</t>
  </si>
  <si>
    <t>EMERG_STOP_MTS_VENT_ACTIVE</t>
  </si>
  <si>
    <t>SOS Locker Supply 14E1 1 Fail</t>
  </si>
  <si>
    <t>SOS Locker Supply 14E1 2 Fail</t>
  </si>
  <si>
    <t>SOS Locker Supply 14E1 3 Fail</t>
  </si>
  <si>
    <t>SOS_LOCK_SUPPLY_14E1_1_Fail</t>
  </si>
  <si>
    <t>SOS_LOCK_SUPPLY_14E1_2_Fail</t>
  </si>
  <si>
    <t>SOS_LOCK_SUPPLY_14E1_3_Fail</t>
  </si>
  <si>
    <t>Emergency Stop Accommodation Ventilation Active</t>
  </si>
  <si>
    <t>EMERG_STOP_ACC_VENT_ACTIVE</t>
  </si>
  <si>
    <t>Emergency Stop Galley Ventilation Active</t>
  </si>
  <si>
    <t>EMERG_STOP_GAL_VENT_ACTIVE</t>
  </si>
  <si>
    <t>HULL_VALVES_OPEN_RED</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</si>
  <si>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</si>
  <si>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</si>
  <si>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</si>
  <si>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</si>
  <si>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</si>
  <si>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</si>
  <si>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</si>
  <si>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HELM_PS_OUT_DISP_ON_OFF</t>
  </si>
  <si>
    <t>HELM_PS_OUT_DISP_TOGG</t>
  </si>
  <si>
    <t>HELM_PS_IN_DISP_ON_OFF</t>
  </si>
  <si>
    <t>HELM_PS_IN_DISP_TOGG</t>
  </si>
  <si>
    <t>HELM_PS_IN_DISP_AMCS</t>
  </si>
  <si>
    <t>HELM_SB_OUT_DISP_ON_OFF</t>
  </si>
  <si>
    <t>HELM_SB_OUT_DISP_TOGG</t>
  </si>
  <si>
    <t>HELM_SB_IN_DISP_ON_OFF</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</si>
  <si>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</si>
  <si>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</si>
  <si>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</si>
  <si>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</si>
  <si>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</si>
  <si>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</si>
  <si>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</si>
  <si>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</si>
  <si>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HELM_PS_MUTE_AMCS</t>
  </si>
  <si>
    <t>HELM_PS_BACKLIGHT_UP_DOWN</t>
  </si>
  <si>
    <t>Helmstation PS Backlight Up/Down</t>
  </si>
  <si>
    <t>Helmstation SB Backlight Up/Down</t>
  </si>
  <si>
    <t>HELM_SB_MUTE_AMCS</t>
  </si>
  <si>
    <t>HELM_SB_BACKLIGHT_UP_DOWN</t>
  </si>
  <si>
    <t>Helmstation SB Mute AMCS</t>
  </si>
  <si>
    <t>HELM_PS_IN_MOUSE_TOGG</t>
  </si>
  <si>
    <t>HELM_SB_IN_MOUSE_TOGG</t>
  </si>
  <si>
    <t>Helmstation PS In Mouse Toggle</t>
  </si>
  <si>
    <t>Helmstation SB In Mouse Toggle</t>
  </si>
  <si>
    <t>HELM_PS_CREW_CALL</t>
  </si>
  <si>
    <t xml:space="preserve">Helmstation PS Crew Call </t>
  </si>
  <si>
    <t>HELM_SB_CREW_CALL</t>
  </si>
  <si>
    <t xml:space="preserve">Helmstation SB Crew Call </t>
  </si>
  <si>
    <t>HELM_PS_AMCS_MUTE_FB</t>
  </si>
  <si>
    <t>Helmstation PS AMCS Mute Feedback</t>
  </si>
  <si>
    <t>HELM_SB_AMCS_MUTE_FB</t>
  </si>
  <si>
    <t>Helmstation SB AMCS Mute Feedback</t>
  </si>
  <si>
    <t>Emergency Stop Accommodation Ventilation Activated</t>
  </si>
  <si>
    <t>EMERG_STOP_ACC_VENT_ACTIVATED</t>
  </si>
  <si>
    <t>Emergency Stop Galley Ventilation Activated</t>
  </si>
  <si>
    <t>EMERG_STOP_GAL_VENT_ACTIVATED</t>
  </si>
  <si>
    <t>FWD Space Oxycell Fire Flap Released</t>
  </si>
  <si>
    <t xml:space="preserve">FWD Space Oxycell Fire  Fire Flap Fully Reset </t>
  </si>
  <si>
    <t>FWD_OXICELL_FIRE_FLAP_RELEASED</t>
  </si>
  <si>
    <t>FWD_OXYCELL_FIRE_FLAP_FULLY_RESET</t>
  </si>
  <si>
    <t>Ventilation Locker FR48 PS Speed Low/High</t>
  </si>
  <si>
    <t>VENT_LOCK_FR48_PS_SPEED_LOW_HIGH</t>
  </si>
  <si>
    <t>Transfer Pump 1 Greywater Remote Available</t>
  </si>
  <si>
    <t xml:space="preserve">Transfer Pump 1 Greywater Running </t>
  </si>
  <si>
    <t>Transfer Pump 2 Blackwater Remote Available</t>
  </si>
  <si>
    <t xml:space="preserve">Transfer Pump 2 Blackwater Running </t>
  </si>
  <si>
    <t>PUMP_FWD_GREY_WAT_START_STOP</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</si>
  <si>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</si>
  <si>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</si>
  <si>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</si>
  <si>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</si>
  <si>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</si>
  <si>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</si>
  <si>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</si>
  <si>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</si>
  <si>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</si>
  <si>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</si>
  <si>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</si>
  <si>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</si>
  <si>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</si>
  <si>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</si>
  <si>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</si>
  <si>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</si>
  <si>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</si>
  <si>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</si>
  <si>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</si>
  <si>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</si>
  <si>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</si>
  <si>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</si>
  <si>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</si>
  <si>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</si>
  <si>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</si>
  <si>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</si>
  <si>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</si>
  <si>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</si>
  <si>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</si>
  <si>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</si>
  <si>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</si>
  <si>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</si>
  <si>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</si>
  <si>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</si>
  <si>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</si>
  <si>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</si>
  <si>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</si>
  <si>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</si>
  <si>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</si>
  <si>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</si>
  <si>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</si>
  <si>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</si>
  <si>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</si>
  <si>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</si>
  <si>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</si>
  <si>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</si>
  <si>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</si>
  <si>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</si>
  <si>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</si>
  <si>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</si>
  <si>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</si>
  <si>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</si>
  <si>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21001031_3</t>
  </si>
  <si>
    <t>35002266_4</t>
  </si>
  <si>
    <t>21001031_4</t>
  </si>
  <si>
    <t>35002266_5</t>
  </si>
  <si>
    <t>21001031_5</t>
  </si>
  <si>
    <t>35002266_6</t>
  </si>
  <si>
    <t>21001031_6</t>
  </si>
  <si>
    <t>35002266_7</t>
  </si>
  <si>
    <t>21001031_7</t>
  </si>
  <si>
    <t>35002266_8</t>
  </si>
  <si>
    <t>21001031_8</t>
  </si>
  <si>
    <t>35002266_9</t>
  </si>
  <si>
    <t>21001031_9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</si>
  <si>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</si>
  <si>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</si>
  <si>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</si>
  <si>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</si>
  <si>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</si>
  <si>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</si>
  <si>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</si>
  <si>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</si>
  <si>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</si>
  <si>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</si>
  <si>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</si>
  <si>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</si>
  <si>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</si>
  <si>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</si>
  <si>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</si>
  <si>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</si>
  <si>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</si>
  <si>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</si>
  <si>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</si>
  <si>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</si>
  <si>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</si>
  <si>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</si>
  <si>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</si>
  <si>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</si>
  <si>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</si>
  <si>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</si>
  <si>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</si>
  <si>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</si>
  <si>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</si>
  <si>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</si>
  <si>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</si>
  <si>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</si>
  <si>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</si>
  <si>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</si>
  <si>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</si>
  <si>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</si>
  <si>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</si>
  <si>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</si>
  <si>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</si>
  <si>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</si>
  <si>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</si>
  <si>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</si>
  <si>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</si>
  <si>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</si>
  <si>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</si>
  <si>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</si>
  <si>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</si>
  <si>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</si>
  <si>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</si>
  <si>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</si>
  <si>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</si>
  <si>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</si>
  <si>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</si>
  <si>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</si>
  <si>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</si>
  <si>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</si>
  <si>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</si>
  <si>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</si>
  <si>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</si>
  <si>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</si>
  <si>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</si>
  <si>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</si>
  <si>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</si>
  <si>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</si>
  <si>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</si>
  <si>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</si>
  <si>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</si>
  <si>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</si>
  <si>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</si>
  <si>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</si>
  <si>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</si>
  <si>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</si>
  <si>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</si>
  <si>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</si>
  <si>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</si>
  <si>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PCS_CB.10_COM_ALARM</t>
  </si>
  <si>
    <t>PCS_CB.10_24VDC_SERV_FAIL</t>
  </si>
  <si>
    <t>PCS_CB.10_24VDC_EMERG_FAIL</t>
  </si>
  <si>
    <t>PCS_CB.10_POWER_DISTR_INS</t>
  </si>
  <si>
    <t>PCS_CB.10_HYDR_PRESS_ALARM</t>
  </si>
  <si>
    <t>PCS_CB.10_OIL_LEV_ALARM_SEAL_TANK</t>
  </si>
  <si>
    <t>PCS_CB.10_GEAR_OIL_LEV_ALARM</t>
  </si>
  <si>
    <t>PCS_CB.10_GEAR_OIL_TEMP_ALARM</t>
  </si>
  <si>
    <t>PCS_CB.10_OVERSP_ALARM</t>
  </si>
  <si>
    <t>PCS_CB.10_OVERL_ALARM</t>
  </si>
  <si>
    <t>PCS_CB.10_AZI_FOLL_UP_FAIL_ALARM</t>
  </si>
  <si>
    <t>PCS_CB.10_PITCH_FOLL_UP_FAIL_ALARM</t>
  </si>
  <si>
    <t>PCS +CB.10 Common Alarm</t>
  </si>
  <si>
    <t>PCS_CB.11_COM_ALARM</t>
  </si>
  <si>
    <t>PCS_CB.11_24VDC_SERV_FAIL</t>
  </si>
  <si>
    <t>PCS_CB.11_24VDC_EMERG_FAIL</t>
  </si>
  <si>
    <t>PCS_CB.11_POWER_DISTR_INS</t>
  </si>
  <si>
    <t>PCS_CB.11_HYDR_PRESS_ALARM</t>
  </si>
  <si>
    <t>PCS_CB.11_OIL_LEV_ALARM_SEAL_TANK</t>
  </si>
  <si>
    <t>PCS_CB.11_GEAR_OIL_LEV_ALARM</t>
  </si>
  <si>
    <t>PCS_CB.11_GEAR_OIL_TEMP_ALARM</t>
  </si>
  <si>
    <t>PCS_CB.11_OVERSP_ALARM</t>
  </si>
  <si>
    <t>PCS_CB.11_OVERL_ALARM</t>
  </si>
  <si>
    <t>PCS_CB.11_AZI_FOLL_UP_FAIL_ALARM</t>
  </si>
  <si>
    <t>PCS_CB.11_PITCH_FOLL_UP_FAIL_ALARM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</si>
  <si>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</si>
  <si>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</si>
  <si>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</si>
  <si>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</si>
  <si>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</si>
  <si>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</si>
  <si>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</si>
  <si>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</si>
  <si>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</si>
  <si>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</si>
  <si>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</si>
  <si>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</si>
  <si>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</si>
  <si>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</si>
  <si>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</si>
  <si>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</si>
  <si>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</si>
  <si>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</si>
  <si>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</si>
  <si>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</si>
  <si>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</si>
  <si>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</si>
  <si>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</si>
  <si>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</si>
  <si>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</si>
  <si>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</si>
  <si>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</si>
  <si>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</si>
  <si>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</si>
  <si>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</si>
  <si>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</si>
  <si>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</si>
  <si>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</si>
  <si>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</si>
  <si>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</si>
  <si>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</si>
  <si>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</si>
  <si>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SUBMERS_PUMP1_START_STOP</t>
  </si>
  <si>
    <t>SUBMERS_PUMP3_START_STOP</t>
  </si>
  <si>
    <t>Submersible Pump 3 Start/Stop</t>
  </si>
  <si>
    <t>SUBMERS_PUMP2_START_STOP</t>
  </si>
  <si>
    <t>Submersible Pump 2 Start/Stop</t>
  </si>
  <si>
    <t>STRIP_PUMP_START_STOP</t>
  </si>
  <si>
    <t>Stripping Pump Start/Stop</t>
  </si>
  <si>
    <t>CHAIN_LOCK_PUMP_START_STOP</t>
  </si>
  <si>
    <t>Chain Locker Pump Start/Stop</t>
  </si>
  <si>
    <t>GEN_SERV_PUMP1_FAULT_FDBCK</t>
  </si>
  <si>
    <t>601W0004.3</t>
  </si>
  <si>
    <t>601W0005</t>
  </si>
  <si>
    <t>250010037_43</t>
  </si>
  <si>
    <t>601W0021</t>
  </si>
  <si>
    <t>601W0032</t>
  </si>
  <si>
    <t>601W0023</t>
  </si>
  <si>
    <t>421.2W0021</t>
  </si>
  <si>
    <t>421.2W0022</t>
  </si>
  <si>
    <t>421.2W0023</t>
  </si>
  <si>
    <t>601W0001</t>
  </si>
  <si>
    <t>FLOW_DAYHEAD_HOT_WATER</t>
  </si>
  <si>
    <t>Flow Sensor Dayhead Hot Water</t>
  </si>
  <si>
    <t>601W0003</t>
  </si>
  <si>
    <t>601W0025</t>
  </si>
  <si>
    <t>601W0004</t>
  </si>
  <si>
    <t>601W0004.2</t>
  </si>
  <si>
    <t>601W0029</t>
  </si>
  <si>
    <t>SEW_TREAT_LEVEL_HOLDING_TANK</t>
  </si>
  <si>
    <t>SEW_TREAT_LEVEL_SLUDGE_TANK</t>
  </si>
  <si>
    <t>SEW_TREAT_GEN_WARNING_ALARM</t>
  </si>
  <si>
    <t>Sewage Treatment Plant General Warning Alarm</t>
  </si>
  <si>
    <t>LEVEL_BLACK_GREY_WATER_TANK_AFT_PS</t>
  </si>
  <si>
    <t>LEVEL_SLUDGE_TANK_PS</t>
  </si>
  <si>
    <t>601W0001.2</t>
  </si>
  <si>
    <t>601W0028</t>
  </si>
  <si>
    <t>412.4W0010</t>
  </si>
  <si>
    <t>412.4W0009</t>
  </si>
  <si>
    <t>Sewage Treatment Plant Dry Running Protection &amp; Cleaning Pump</t>
  </si>
  <si>
    <t>SBL_COMMON_ALARM</t>
  </si>
  <si>
    <t>Side Boarding Ladder Common Alarm</t>
  </si>
  <si>
    <t>Zeroing acc Sensor 1</t>
  </si>
  <si>
    <t>ZEROING_ACC_SENSOR_1</t>
  </si>
  <si>
    <t>ACC_SENSOR_ZEROING_2</t>
  </si>
  <si>
    <t>14x2x0.75</t>
  </si>
  <si>
    <t>Waiting on info</t>
  </si>
  <si>
    <t>Not in Alewijnse drawings</t>
  </si>
  <si>
    <t>Water Sensor For Battery Compartment 5</t>
  </si>
  <si>
    <t>Water Sensor For Battery Compartment 6</t>
  </si>
  <si>
    <t>BILGE_BATT_COMP_5_ALARM</t>
  </si>
  <si>
    <t>BILGE_BATT_COMP_6_ALARM</t>
  </si>
  <si>
    <t>601W0020</t>
  </si>
  <si>
    <t>601W0022</t>
  </si>
  <si>
    <t>531.2W0003</t>
  </si>
  <si>
    <t>Connection drawings missing</t>
  </si>
  <si>
    <t>601W0033</t>
  </si>
  <si>
    <t>601W0034</t>
  </si>
  <si>
    <t>13.31-W130</t>
  </si>
  <si>
    <t>8x2x0.75</t>
  </si>
  <si>
    <t>Emergency Stop Hazardous Consumers Active</t>
  </si>
  <si>
    <t>EMERG_STOP_HAZARDOUS_CONSUMERS</t>
  </si>
  <si>
    <t>WATER SENSOR Submersible Pump 2 41001048_2</t>
  </si>
  <si>
    <t>WATER SENSOR Submersible Pump 1 41001048_1</t>
  </si>
  <si>
    <t>WATER SENSOR Submersible Pump 3 41001048_3</t>
  </si>
  <si>
    <t>19x1,5</t>
  </si>
  <si>
    <t>14x2x0,75</t>
  </si>
  <si>
    <t>7x1,5</t>
  </si>
  <si>
    <t>447W0024</t>
  </si>
  <si>
    <t>601W0005.2</t>
  </si>
  <si>
    <t>4x2x0,75</t>
  </si>
  <si>
    <t>19x2x0,75</t>
  </si>
  <si>
    <t>?????</t>
  </si>
  <si>
    <t>IW0010</t>
  </si>
  <si>
    <t>SPEC</t>
  </si>
  <si>
    <t>=16.11-W232</t>
  </si>
  <si>
    <t>10x2x0,75</t>
  </si>
  <si>
    <t>250010037_C2</t>
  </si>
  <si>
    <t>=13.11-W130</t>
  </si>
  <si>
    <t>8x2x0,75</t>
  </si>
  <si>
    <t>=13.11-W131</t>
  </si>
  <si>
    <t>25001038_4</t>
  </si>
  <si>
    <t>25001038_5</t>
  </si>
  <si>
    <t>Temperature Sensor S04 For Energy Recovery System</t>
  </si>
  <si>
    <t>Temperature Sensor S05 For Energy Recovery System</t>
  </si>
  <si>
    <t>412.3W0003</t>
  </si>
  <si>
    <t>447W0025</t>
  </si>
  <si>
    <t>R2.3</t>
  </si>
  <si>
    <t>601W0030</t>
  </si>
  <si>
    <t>14x2x20,75</t>
  </si>
  <si>
    <t>INTERNAL</t>
  </si>
  <si>
    <t>10x1,5</t>
  </si>
  <si>
    <t>2x2,5</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</si>
  <si>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</si>
  <si>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</si>
  <si>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</si>
  <si>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</si>
  <si>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</si>
  <si>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</si>
  <si>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</si>
  <si>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</si>
  <si>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</si>
  <si>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</si>
  <si>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</si>
  <si>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</si>
  <si>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SEA_WATER_COOL_PMP1_START_STOP</t>
  </si>
  <si>
    <t>SEA_WATER_COOL_PMP2_START_STOP</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</si>
  <si>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</si>
  <si>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</si>
  <si>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</si>
  <si>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</si>
  <si>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</si>
  <si>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</si>
  <si>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</si>
  <si>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</si>
  <si>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</si>
  <si>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VENT_EXTR_TECH_SPACE_START_STOP</t>
  </si>
  <si>
    <t>Ventilation Extractor Technical Space Start Stop</t>
  </si>
  <si>
    <t>GEN_SERVICE_PUMP2_FLD_AVAIL_FDBCK</t>
  </si>
  <si>
    <t>GEN_SERVICE_PUMP2_FLD_RUN_FDBCK</t>
  </si>
  <si>
    <t>GEN_SERVICE_PUMP2_FLD_FAULT_FDBCK</t>
  </si>
  <si>
    <t>4x3x0,75</t>
  </si>
  <si>
    <t>R2.4</t>
  </si>
  <si>
    <t>STEER_FREQ_DR_FAIL</t>
  </si>
  <si>
    <t>Fire Sliding Door Galley Crew Mess</t>
  </si>
  <si>
    <t>533W002</t>
  </si>
  <si>
    <t>FIRE_SLIDE_DOOR_GALL_CREW</t>
  </si>
  <si>
    <t>Owners Deckhouse Sliding Window System Drive Running</t>
  </si>
  <si>
    <t>Owners Deckhouse Sliding Window System Remote Available</t>
  </si>
  <si>
    <t>Owners Deckhouse Sliding Window System Drive Failure</t>
  </si>
  <si>
    <t>DECK_SLIDE_WIND_DRIVE FAIL</t>
  </si>
  <si>
    <t>DECK_SLIDE_WIND_REM_AVAIL</t>
  </si>
  <si>
    <t>DECK_SLIDE_WIND_DRIVE_RUNN</t>
  </si>
  <si>
    <t>Alaem</t>
  </si>
  <si>
    <t>DECK_SLIDE_WIND_ON_OFF</t>
  </si>
  <si>
    <t>Owners Deckhouse Sliding Window System On/Off</t>
  </si>
  <si>
    <t>601W0005.3</t>
  </si>
  <si>
    <t>AFT_SLIDE_WIND_ON_OFF</t>
  </si>
  <si>
    <t>Owners Cockpit AFT Sliding Window1~4 System On/Off</t>
  </si>
  <si>
    <t>PS_SLIDE_WIND_ON_OFF</t>
  </si>
  <si>
    <t>Owners Cockpit PS Sliding Window5~6 System On/Off</t>
  </si>
  <si>
    <t>SB_SLIDE_WIND_ON_OFF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</si>
  <si>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</si>
  <si>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</si>
  <si>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</si>
  <si>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</si>
  <si>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</si>
  <si>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</si>
  <si>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W_TIGHT_HATCH_RM36_SEAL_INFLATED</t>
  </si>
  <si>
    <t>W_TIGHT_HATCH_RM36_DOOR_OPEN</t>
  </si>
  <si>
    <t>W_TIGHT_HATCH_RM35_SEAL_INFLATED</t>
  </si>
  <si>
    <t>W_TIGHT_HATCH_RM35_DOOR_OPEN</t>
  </si>
  <si>
    <t>W_TIGHT_HATCH_RM35_POS_PROG_SWITCH</t>
  </si>
  <si>
    <t>W_TIGHT_HATCH_RM35_COMMON_ALARM</t>
  </si>
  <si>
    <t>W_TIGHT_HATCH_RM36_POS_PROG_SWITCH</t>
  </si>
  <si>
    <t>W_TIGHT_HATCH_RM36_COMMON_ALARM</t>
  </si>
  <si>
    <t>Weather Tight Hatch RM-36 Seal Inflated</t>
  </si>
  <si>
    <t>Weather Tight Hatch RM-36 Door Open</t>
  </si>
  <si>
    <t>Weather Tight Hatch RM-36 Position Program Switch Exit Only Active</t>
  </si>
  <si>
    <t>Weather Tight Hatch RM-36 Common Alarm</t>
  </si>
  <si>
    <t>535.1W0002</t>
  </si>
  <si>
    <t>W_TIGHT_DOOR_RM19_SEAL_INFLATED</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</si>
  <si>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</si>
  <si>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</si>
  <si>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</si>
  <si>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</si>
  <si>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</si>
  <si>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</si>
  <si>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</si>
  <si>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</si>
  <si>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</si>
  <si>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</si>
  <si>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</si>
  <si>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</si>
  <si>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</si>
  <si>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</si>
  <si>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</si>
  <si>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</si>
  <si>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</si>
  <si>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</si>
  <si>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GAS_DETECTION_LVL_SWITCH</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</si>
  <si>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</si>
  <si>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</si>
  <si>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</si>
  <si>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</si>
  <si>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</si>
  <si>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</si>
  <si>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</si>
  <si>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</si>
  <si>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</si>
  <si>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</si>
  <si>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</si>
  <si>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</si>
  <si>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</si>
  <si>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</si>
  <si>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</si>
  <si>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</si>
  <si>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</si>
  <si>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</si>
  <si>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</si>
  <si>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</si>
  <si>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</si>
  <si>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</si>
  <si>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</si>
  <si>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</si>
  <si>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</si>
  <si>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</si>
  <si>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FLOW_TECHNICAL_ROOM_ENERG_REC</t>
  </si>
  <si>
    <t>Flow Sensor Technocal Room Energy Recovery</t>
  </si>
  <si>
    <t>FRESH_WATER_CIRC_PUMP_ON_OFF</t>
  </si>
  <si>
    <t>25001038_3</t>
  </si>
  <si>
    <t>Temperature Sensor S08 For Energy Recovery System</t>
  </si>
  <si>
    <t>421.1W0164</t>
  </si>
  <si>
    <t>421.1W0159.1</t>
  </si>
  <si>
    <t>25001038_2</t>
  </si>
  <si>
    <t>Temperature Sensor S06 For Energy Recovery System</t>
  </si>
  <si>
    <t>421.1W0165</t>
  </si>
  <si>
    <t>25001038_1</t>
  </si>
  <si>
    <t>TEMP4_FOR_ENERGY_REC_SYSTEM</t>
  </si>
  <si>
    <t>TEMP6_FOR_ENERGY_REC_SYSTEM</t>
  </si>
  <si>
    <t>TEMP5_FOR_ENERGY_REC_SYSTEM</t>
  </si>
  <si>
    <t>TEMP8_FOR_ENERGY_REC_SYSTEM</t>
  </si>
  <si>
    <t>TEMP7_FOR_ENERGY_REC_SYSTEM</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</si>
  <si>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</si>
  <si>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</si>
  <si>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</si>
  <si>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</si>
  <si>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</si>
  <si>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</si>
  <si>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</si>
  <si>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</si>
  <si>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</si>
  <si>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</si>
  <si>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</si>
  <si>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</si>
  <si>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</si>
  <si>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</si>
  <si>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</si>
  <si>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</si>
  <si>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</si>
  <si>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</si>
  <si>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</si>
  <si>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</si>
  <si>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</si>
  <si>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</si>
  <si>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</si>
  <si>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</si>
  <si>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</si>
  <si>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</si>
  <si>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</si>
  <si>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</si>
  <si>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</si>
  <si>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</si>
  <si>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</si>
  <si>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</si>
  <si>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</si>
  <si>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</si>
  <si>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</si>
  <si>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</si>
  <si>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</si>
  <si>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</si>
  <si>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</si>
  <si>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</si>
  <si>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</si>
  <si>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</si>
  <si>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</si>
  <si>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</si>
  <si>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</si>
  <si>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</si>
  <si>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</si>
  <si>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</si>
  <si>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</si>
  <si>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</si>
  <si>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</si>
  <si>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</si>
  <si>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</si>
  <si>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</si>
  <si>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</si>
  <si>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</si>
  <si>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</si>
  <si>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</si>
  <si>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</si>
  <si>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</si>
  <si>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</si>
  <si>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</si>
  <si>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</si>
  <si>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</si>
  <si>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</si>
  <si>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</si>
  <si>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</si>
  <si>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</si>
  <si>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</si>
  <si>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</si>
  <si>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</si>
  <si>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</si>
  <si>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</si>
  <si>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</si>
  <si>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</si>
  <si>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</si>
  <si>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</si>
  <si>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AHU Owners State Room RMS Current Phase A</t>
  </si>
  <si>
    <t>AHU Owners State Room RMS Current Phase B</t>
  </si>
  <si>
    <t>AHU Owners State Room RMS Current Phase C</t>
  </si>
  <si>
    <t>AHU Owners State Room RMS Current Phase Neutral</t>
  </si>
  <si>
    <t xml:space="preserve">AHU Owners State Room RMS Voltage Phase A to Neutral </t>
  </si>
  <si>
    <t xml:space="preserve">AHU Owners State Room RMS Voltage Phase B to Neutral </t>
  </si>
  <si>
    <t xml:space="preserve">AHU Owners State Room RMS Voltage Phase C to Neutral </t>
  </si>
  <si>
    <t>AHU Owners State Room Active Power Phase A</t>
  </si>
  <si>
    <t>AHU Owners State Room Active Power Phase B</t>
  </si>
  <si>
    <t>AHU Owners State Room Active Power Phase C</t>
  </si>
  <si>
    <t xml:space="preserve">AHU Owners State Room Total Active Power </t>
  </si>
  <si>
    <t>AHU Owners State Room Power Factor Phase A</t>
  </si>
  <si>
    <t>AHU Owners State Room Power Factor Phase B</t>
  </si>
  <si>
    <t>AHU Owners State Room Power Factor Phase C</t>
  </si>
  <si>
    <t>AHU Owners State Room Total Power 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</si>
  <si>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</si>
  <si>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</si>
  <si>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</si>
  <si>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</si>
  <si>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</si>
  <si>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</si>
  <si>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</si>
  <si>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</si>
  <si>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</si>
  <si>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</si>
  <si>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</si>
  <si>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</si>
  <si>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</si>
  <si>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</si>
  <si>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</si>
  <si>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</si>
  <si>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</si>
  <si>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</si>
  <si>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</si>
  <si>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</si>
  <si>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</si>
  <si>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</si>
  <si>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</si>
  <si>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</si>
  <si>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</si>
  <si>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</si>
  <si>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</si>
  <si>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</si>
  <si>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</si>
  <si>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</si>
  <si>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</si>
  <si>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</si>
  <si>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</si>
  <si>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</si>
  <si>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</si>
  <si>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</si>
  <si>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</si>
  <si>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</si>
  <si>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</si>
  <si>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</si>
  <si>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</si>
  <si>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</si>
  <si>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</si>
  <si>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</si>
  <si>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</si>
  <si>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</si>
  <si>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</si>
  <si>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</si>
  <si>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</si>
  <si>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</si>
  <si>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</si>
  <si>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</si>
  <si>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</si>
  <si>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</si>
  <si>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</si>
  <si>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</si>
  <si>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</si>
  <si>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</si>
  <si>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</si>
  <si>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</si>
  <si>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</si>
  <si>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</si>
  <si>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</si>
  <si>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</si>
  <si>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</si>
  <si>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</si>
  <si>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</si>
  <si>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</si>
  <si>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</si>
  <si>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</si>
  <si>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</si>
  <si>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</si>
  <si>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</si>
  <si>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</si>
  <si>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</si>
  <si>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</si>
  <si>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</si>
  <si>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</si>
  <si>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</si>
  <si>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</si>
  <si>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</si>
  <si>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</si>
  <si>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</si>
  <si>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</si>
  <si>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</si>
  <si>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</si>
  <si>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</si>
  <si>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</si>
  <si>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</si>
  <si>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</si>
  <si>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</si>
  <si>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</si>
  <si>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</si>
  <si>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</si>
  <si>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</si>
  <si>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</si>
  <si>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</si>
  <si>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</si>
  <si>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</si>
  <si>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</si>
  <si>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</si>
  <si>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</si>
  <si>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</si>
  <si>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</si>
  <si>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</si>
  <si>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</si>
  <si>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</si>
  <si>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</si>
  <si>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</si>
  <si>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</si>
  <si>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</si>
  <si>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</si>
  <si>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</si>
  <si>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</si>
  <si>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</si>
  <si>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</si>
  <si>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</si>
  <si>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</si>
  <si>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</si>
  <si>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</si>
  <si>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</si>
  <si>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</si>
  <si>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</si>
  <si>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</si>
  <si>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</si>
  <si>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</si>
  <si>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</si>
  <si>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</si>
  <si>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</si>
  <si>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</si>
  <si>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</si>
  <si>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</si>
  <si>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</si>
  <si>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</si>
  <si>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</si>
  <si>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</si>
  <si>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</si>
  <si>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</si>
  <si>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</si>
  <si>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</si>
  <si>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</si>
  <si>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</si>
  <si>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</si>
  <si>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</si>
  <si>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</si>
  <si>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</si>
  <si>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</si>
  <si>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</si>
  <si>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</si>
  <si>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</si>
  <si>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</si>
  <si>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</si>
  <si>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</si>
  <si>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</si>
  <si>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</si>
  <si>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</si>
  <si>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</si>
  <si>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</si>
  <si>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</si>
  <si>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</si>
  <si>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</si>
  <si>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</si>
  <si>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</si>
  <si>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</si>
  <si>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</si>
  <si>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</si>
  <si>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</si>
  <si>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</si>
  <si>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</si>
  <si>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</si>
  <si>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</si>
  <si>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</si>
  <si>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</si>
  <si>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</si>
  <si>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</si>
  <si>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</si>
  <si>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</si>
  <si>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</si>
  <si>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</si>
  <si>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</si>
  <si>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</si>
  <si>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</si>
  <si>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</si>
  <si>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</si>
  <si>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</si>
  <si>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</si>
  <si>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</si>
  <si>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</si>
  <si>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</si>
  <si>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</si>
  <si>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</si>
  <si>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</si>
  <si>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</si>
  <si>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</si>
  <si>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</si>
  <si>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</si>
  <si>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</si>
  <si>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</si>
  <si>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</si>
  <si>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</si>
  <si>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</si>
  <si>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</si>
  <si>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</si>
  <si>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</si>
  <si>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</si>
  <si>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</si>
  <si>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</si>
  <si>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</si>
  <si>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</si>
  <si>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</si>
  <si>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</si>
  <si>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</si>
  <si>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</si>
  <si>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</si>
  <si>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</si>
  <si>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</si>
  <si>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</si>
  <si>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</si>
  <si>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</si>
  <si>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</si>
  <si>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</si>
  <si>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</si>
  <si>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</si>
  <si>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</si>
  <si>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</si>
  <si>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</si>
  <si>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</si>
  <si>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</si>
  <si>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</si>
  <si>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</si>
  <si>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</si>
  <si>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</si>
  <si>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</si>
  <si>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</si>
  <si>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</si>
  <si>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</si>
  <si>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</si>
  <si>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</si>
  <si>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</si>
  <si>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</si>
  <si>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</si>
  <si>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</si>
  <si>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</si>
  <si>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</si>
  <si>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</si>
  <si>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</si>
  <si>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</si>
  <si>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</si>
  <si>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</si>
  <si>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</si>
  <si>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</si>
  <si>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</si>
  <si>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</si>
  <si>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</si>
  <si>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</si>
  <si>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</si>
  <si>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</si>
  <si>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</si>
  <si>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</si>
  <si>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</si>
  <si>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</si>
  <si>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</si>
  <si>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</si>
  <si>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</si>
  <si>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</si>
  <si>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</si>
  <si>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</si>
  <si>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</si>
  <si>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</si>
  <si>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</si>
  <si>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</si>
  <si>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</si>
  <si>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</si>
  <si>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</si>
  <si>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</si>
  <si>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</si>
  <si>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</si>
  <si>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</si>
  <si>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</si>
  <si>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</si>
  <si>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</si>
  <si>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</si>
  <si>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</si>
  <si>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</si>
  <si>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</si>
  <si>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</si>
  <si>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</si>
  <si>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</si>
  <si>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</si>
  <si>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</si>
  <si>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</si>
  <si>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</si>
  <si>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</si>
  <si>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</si>
  <si>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</si>
  <si>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</si>
  <si>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</si>
  <si>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</si>
  <si>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</si>
  <si>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</si>
  <si>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</si>
  <si>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</si>
  <si>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</si>
  <si>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</si>
  <si>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</si>
  <si>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</si>
  <si>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</si>
  <si>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</si>
  <si>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</si>
  <si>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</si>
  <si>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</si>
  <si>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</si>
  <si>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</si>
  <si>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</si>
  <si>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</si>
  <si>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</si>
  <si>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</si>
  <si>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</si>
  <si>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</si>
  <si>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</si>
  <si>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</si>
  <si>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</si>
  <si>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</si>
  <si>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</si>
  <si>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</si>
  <si>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</si>
  <si>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</si>
  <si>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</si>
  <si>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</si>
  <si>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</si>
  <si>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</si>
  <si>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</si>
  <si>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</si>
  <si>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</si>
  <si>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</si>
  <si>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</si>
  <si>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</si>
  <si>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</si>
  <si>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</si>
  <si>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</si>
  <si>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</si>
  <si>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</si>
  <si>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</si>
  <si>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</si>
  <si>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</si>
  <si>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</si>
  <si>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</si>
  <si>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</si>
  <si>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</si>
  <si>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</si>
  <si>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</si>
  <si>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</si>
  <si>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</si>
  <si>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</si>
  <si>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</si>
  <si>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</si>
  <si>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</si>
  <si>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</si>
  <si>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</si>
  <si>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</si>
  <si>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</si>
  <si>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</si>
  <si>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</si>
  <si>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</si>
  <si>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</si>
  <si>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</si>
  <si>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</si>
  <si>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</si>
  <si>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</si>
  <si>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</si>
  <si>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</si>
  <si>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</si>
  <si>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</si>
  <si>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</si>
  <si>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</si>
  <si>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</si>
  <si>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</si>
  <si>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</si>
  <si>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</si>
  <si>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</si>
  <si>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</si>
  <si>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</si>
  <si>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</si>
  <si>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</si>
  <si>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</si>
  <si>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</si>
  <si>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</si>
  <si>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</si>
  <si>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</si>
  <si>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</si>
  <si>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</si>
  <si>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</si>
  <si>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</si>
  <si>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</si>
  <si>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</si>
  <si>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</si>
  <si>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</si>
  <si>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</si>
  <si>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</si>
  <si>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</si>
  <si>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</si>
  <si>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</si>
  <si>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</si>
  <si>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</si>
  <si>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</si>
  <si>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</si>
  <si>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</si>
  <si>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</si>
  <si>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</si>
  <si>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</si>
  <si>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</si>
  <si>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</si>
  <si>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</si>
  <si>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</si>
  <si>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</si>
  <si>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</si>
  <si>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</si>
  <si>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</si>
  <si>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</si>
  <si>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</si>
  <si>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</si>
  <si>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</si>
  <si>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</si>
  <si>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</si>
  <si>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</si>
  <si>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</si>
  <si>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</si>
  <si>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</si>
  <si>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</si>
  <si>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</si>
  <si>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</si>
  <si>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</si>
  <si>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</si>
  <si>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</si>
  <si>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</si>
  <si>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</si>
  <si>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</si>
  <si>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</si>
  <si>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</si>
  <si>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</si>
  <si>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</si>
  <si>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</si>
  <si>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</si>
  <si>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</si>
  <si>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</si>
  <si>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</si>
  <si>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</si>
  <si>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</si>
  <si>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</si>
  <si>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</si>
  <si>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</si>
  <si>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</si>
  <si>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</si>
  <si>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</si>
  <si>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</si>
  <si>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</si>
  <si>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</si>
  <si>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</si>
  <si>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</si>
  <si>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</si>
  <si>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</si>
  <si>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</si>
  <si>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</si>
  <si>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</si>
  <si>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</si>
  <si>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</si>
  <si>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</si>
  <si>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</si>
  <si>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</si>
  <si>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</si>
  <si>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</si>
  <si>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</si>
  <si>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</si>
  <si>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</si>
  <si>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</si>
  <si>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</si>
  <si>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</si>
  <si>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</si>
  <si>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</si>
  <si>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</si>
  <si>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</si>
  <si>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</si>
  <si>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</si>
  <si>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</si>
  <si>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</si>
  <si>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</si>
  <si>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</si>
  <si>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</si>
  <si>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PT201F01_Power_Factor_Phase_A</t>
  </si>
  <si>
    <t>PT201F01_Power_Factor_Phase_B</t>
  </si>
  <si>
    <t>PT201F01_Power_Factor_Phase_C</t>
  </si>
  <si>
    <t>PT201F01_Total_Power_Factor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</si>
  <si>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</si>
  <si>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</si>
  <si>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</si>
  <si>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</si>
  <si>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</si>
  <si>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</si>
  <si>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</si>
  <si>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</si>
  <si>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</si>
  <si>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</si>
  <si>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</si>
  <si>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</si>
  <si>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</si>
  <si>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</si>
  <si>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</si>
  <si>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</si>
  <si>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</si>
  <si>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</si>
  <si>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</si>
  <si>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</si>
  <si>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</si>
  <si>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</si>
  <si>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</si>
  <si>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</si>
  <si>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</si>
  <si>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</si>
  <si>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</si>
  <si>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</si>
  <si>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</si>
  <si>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</si>
  <si>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</si>
  <si>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</si>
  <si>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</si>
  <si>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</si>
  <si>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</si>
  <si>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</si>
  <si>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</si>
  <si>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</si>
  <si>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</si>
  <si>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</si>
  <si>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</si>
  <si>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</si>
  <si>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</si>
  <si>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</si>
  <si>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</si>
  <si>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</si>
  <si>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</si>
  <si>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</si>
  <si>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</si>
  <si>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</si>
  <si>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</si>
  <si>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</si>
  <si>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</si>
  <si>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</si>
  <si>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</si>
  <si>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</si>
  <si>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</si>
  <si>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</si>
  <si>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</si>
  <si>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</si>
  <si>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</si>
  <si>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</si>
  <si>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</si>
  <si>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</si>
  <si>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</si>
  <si>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</si>
  <si>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</si>
  <si>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</si>
  <si>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</si>
  <si>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</si>
  <si>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</si>
  <si>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</si>
  <si>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</si>
  <si>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</si>
  <si>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</si>
  <si>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</si>
  <si>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</si>
  <si>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</si>
  <si>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</si>
  <si>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</si>
  <si>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</si>
  <si>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</si>
  <si>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</si>
  <si>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</si>
  <si>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</si>
  <si>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</si>
  <si>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</si>
  <si>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</si>
  <si>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</si>
  <si>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</si>
  <si>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</si>
  <si>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</si>
  <si>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</si>
  <si>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</si>
  <si>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</si>
  <si>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</si>
  <si>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</si>
  <si>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</si>
  <si>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</si>
  <si>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</si>
  <si>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</si>
  <si>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</si>
  <si>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</si>
  <si>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</si>
  <si>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</si>
  <si>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</si>
  <si>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</si>
  <si>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</si>
  <si>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</si>
  <si>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</si>
  <si>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</si>
  <si>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</si>
  <si>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</si>
  <si>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</si>
  <si>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</si>
  <si>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</si>
  <si>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</si>
  <si>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</si>
  <si>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</si>
  <si>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</si>
  <si>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</si>
  <si>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</si>
  <si>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</si>
  <si>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</si>
  <si>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</si>
  <si>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</si>
  <si>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</si>
  <si>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</si>
  <si>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</si>
  <si>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</si>
  <si>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</si>
  <si>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</si>
  <si>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</si>
  <si>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</si>
  <si>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</si>
  <si>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</si>
  <si>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</si>
  <si>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</si>
  <si>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</si>
  <si>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</si>
  <si>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</si>
  <si>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</si>
  <si>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</si>
  <si>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</si>
  <si>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</si>
  <si>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</si>
  <si>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</si>
  <si>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</si>
  <si>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</si>
  <si>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</si>
  <si>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</si>
  <si>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</si>
  <si>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</si>
  <si>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</si>
  <si>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</si>
  <si>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</si>
  <si>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</si>
  <si>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</si>
  <si>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</si>
  <si>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</si>
  <si>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</si>
  <si>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</si>
  <si>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</si>
  <si>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</si>
  <si>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</si>
  <si>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</si>
  <si>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</si>
  <si>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</si>
  <si>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</si>
  <si>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</si>
  <si>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</si>
  <si>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</si>
  <si>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</si>
  <si>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</si>
  <si>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</si>
  <si>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</si>
  <si>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</si>
  <si>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</si>
  <si>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</si>
  <si>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</si>
  <si>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</si>
  <si>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</si>
  <si>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</si>
  <si>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</si>
  <si>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</si>
  <si>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</si>
  <si>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</si>
  <si>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</si>
  <si>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</si>
  <si>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</si>
  <si>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</si>
  <si>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</si>
  <si>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</si>
  <si>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</si>
  <si>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</si>
  <si>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</si>
  <si>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</si>
  <si>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</si>
  <si>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</si>
  <si>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</si>
  <si>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</si>
  <si>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</si>
  <si>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</si>
  <si>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</si>
  <si>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</si>
  <si>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</si>
  <si>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</si>
  <si>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</si>
  <si>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</si>
  <si>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</si>
  <si>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Draink Tank Mast RMS Current Phase A</t>
  </si>
  <si>
    <t>Draink Tank Mast RMS Current Phase B</t>
  </si>
  <si>
    <t>Draink Tank Mast RMS Current Phase C</t>
  </si>
  <si>
    <t>Draink Tank Mast RMS Current Phase Neutral</t>
  </si>
  <si>
    <t xml:space="preserve">Draink Tank Mast RMS Voltage Phase A to Neutral </t>
  </si>
  <si>
    <t xml:space="preserve">Draink Tank Mast RMS Voltage Phase B to Neutral </t>
  </si>
  <si>
    <t xml:space="preserve">Draink Tank Mast RMS Voltage Phase C to Neutral </t>
  </si>
  <si>
    <t>Draink Tank Mast Active Power Phase A</t>
  </si>
  <si>
    <t>Draink Tank Mast Active Power Phase B</t>
  </si>
  <si>
    <t>Draink Tank Mast Active Power Phase C</t>
  </si>
  <si>
    <t xml:space="preserve">Draink Tank Mast Total Active Power </t>
  </si>
  <si>
    <t>Draink Tank Mast Power Factor Phase A</t>
  </si>
  <si>
    <t>Draink Tank Mast Power Factor Phase B</t>
  </si>
  <si>
    <t>Draink Tank Mast Power Factor Phase C</t>
  </si>
  <si>
    <t>Draink Tank Mast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</si>
  <si>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</si>
  <si>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</si>
  <si>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</si>
  <si>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</si>
  <si>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</si>
  <si>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</si>
  <si>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</si>
  <si>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</si>
  <si>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</si>
  <si>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</si>
  <si>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</si>
  <si>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</si>
  <si>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</si>
  <si>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</si>
  <si>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</si>
  <si>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</si>
  <si>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</si>
  <si>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</si>
  <si>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</si>
  <si>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</si>
  <si>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</si>
  <si>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</si>
  <si>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</si>
  <si>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</si>
  <si>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</si>
  <si>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</si>
  <si>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</si>
  <si>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</si>
  <si>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</si>
  <si>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</si>
  <si>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</si>
  <si>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</si>
  <si>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</si>
  <si>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</si>
  <si>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</si>
  <si>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</si>
  <si>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</si>
  <si>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</si>
  <si>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</si>
  <si>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</si>
  <si>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</si>
  <si>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</si>
  <si>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</si>
  <si>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</si>
  <si>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</si>
  <si>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</si>
  <si>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</si>
  <si>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</si>
  <si>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</si>
  <si>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</si>
  <si>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</si>
  <si>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</si>
  <si>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</si>
  <si>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</si>
  <si>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</si>
  <si>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</si>
  <si>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</si>
  <si>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</si>
  <si>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</si>
  <si>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</si>
  <si>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</si>
  <si>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</si>
  <si>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</si>
  <si>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</si>
  <si>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</si>
  <si>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</si>
  <si>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</si>
  <si>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</si>
  <si>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</si>
  <si>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</si>
  <si>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</si>
  <si>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</si>
  <si>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</si>
  <si>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</si>
  <si>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</si>
  <si>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</si>
  <si>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</si>
  <si>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</si>
  <si>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</si>
  <si>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</si>
  <si>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</si>
  <si>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</si>
  <si>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</si>
  <si>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</si>
  <si>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</si>
  <si>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</si>
  <si>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</si>
  <si>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</si>
  <si>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</si>
  <si>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</si>
  <si>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</si>
  <si>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</si>
  <si>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</si>
  <si>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</si>
  <si>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</si>
  <si>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</si>
  <si>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</si>
  <si>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</si>
  <si>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</si>
  <si>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</si>
  <si>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</si>
  <si>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</si>
  <si>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</si>
  <si>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</si>
  <si>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</si>
  <si>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</si>
  <si>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</si>
  <si>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</si>
  <si>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</si>
  <si>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</si>
  <si>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</si>
  <si>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</si>
  <si>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</si>
  <si>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</si>
  <si>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</si>
  <si>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</si>
  <si>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</si>
  <si>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</si>
  <si>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</si>
  <si>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</si>
  <si>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</si>
  <si>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</si>
  <si>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</si>
  <si>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</si>
  <si>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</si>
  <si>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</si>
  <si>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</si>
  <si>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</si>
  <si>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</si>
  <si>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</si>
  <si>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</si>
  <si>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</si>
  <si>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</si>
  <si>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</si>
  <si>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</si>
  <si>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</si>
  <si>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</si>
  <si>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</si>
  <si>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</si>
  <si>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</si>
  <si>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</si>
  <si>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</si>
  <si>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</si>
  <si>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</si>
  <si>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</si>
  <si>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</si>
  <si>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</si>
  <si>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</si>
  <si>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</si>
  <si>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</si>
  <si>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</si>
  <si>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</si>
  <si>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</si>
  <si>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</si>
  <si>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</si>
  <si>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</si>
  <si>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</si>
  <si>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</si>
  <si>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</si>
  <si>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</si>
  <si>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</si>
  <si>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</si>
  <si>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</si>
  <si>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</si>
  <si>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</si>
  <si>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</si>
  <si>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</si>
  <si>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</si>
  <si>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</si>
  <si>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</si>
  <si>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</si>
  <si>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</si>
  <si>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</si>
  <si>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</si>
  <si>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</si>
  <si>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</si>
  <si>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</si>
  <si>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</si>
  <si>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</si>
  <si>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</si>
  <si>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</si>
  <si>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</si>
  <si>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</si>
  <si>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</si>
  <si>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</si>
  <si>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</si>
  <si>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</si>
  <si>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</si>
  <si>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</si>
  <si>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</si>
  <si>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</si>
  <si>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</si>
  <si>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</si>
  <si>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</si>
  <si>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</si>
  <si>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</si>
  <si>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</si>
  <si>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</si>
  <si>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</si>
  <si>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</si>
  <si>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</si>
  <si>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</si>
  <si>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</si>
  <si>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</si>
  <si>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</si>
  <si>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</si>
  <si>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</si>
  <si>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</si>
  <si>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</si>
  <si>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</si>
  <si>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</si>
  <si>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</si>
  <si>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</si>
  <si>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</si>
  <si>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</si>
  <si>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</si>
  <si>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</si>
  <si>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</si>
  <si>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</si>
  <si>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</si>
  <si>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</si>
  <si>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</si>
  <si>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</si>
  <si>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</si>
  <si>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</si>
  <si>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</si>
  <si>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</si>
  <si>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</si>
  <si>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</si>
  <si>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</si>
  <si>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</si>
  <si>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</si>
  <si>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</si>
  <si>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</si>
  <si>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</si>
  <si>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</si>
  <si>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</si>
  <si>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</si>
  <si>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</si>
  <si>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</si>
  <si>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</si>
  <si>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</si>
  <si>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</si>
  <si>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</si>
  <si>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</si>
  <si>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</si>
  <si>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</si>
  <si>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</si>
  <si>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</si>
  <si>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</si>
  <si>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</si>
  <si>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</si>
  <si>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</si>
  <si>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</si>
  <si>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</si>
  <si>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</si>
  <si>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</si>
  <si>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</si>
  <si>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</si>
  <si>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</si>
  <si>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</si>
  <si>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</si>
  <si>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</si>
  <si>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</si>
  <si>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</si>
  <si>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</si>
  <si>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</si>
  <si>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</si>
  <si>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</si>
  <si>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</si>
  <si>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</si>
  <si>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</si>
  <si>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</si>
  <si>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</si>
  <si>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</si>
  <si>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</si>
  <si>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</si>
  <si>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</si>
  <si>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</si>
  <si>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</si>
  <si>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</si>
  <si>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</si>
  <si>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</si>
  <si>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</si>
  <si>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</si>
  <si>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</si>
  <si>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</si>
  <si>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</si>
  <si>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</si>
  <si>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</si>
  <si>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</si>
  <si>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</si>
  <si>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</si>
  <si>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</si>
  <si>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</si>
  <si>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</si>
  <si>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</si>
  <si>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</si>
  <si>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</si>
  <si>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</si>
  <si>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</si>
  <si>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</si>
  <si>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</si>
  <si>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</si>
  <si>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</si>
  <si>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</si>
  <si>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</si>
  <si>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</si>
  <si>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</si>
  <si>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</si>
  <si>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</si>
  <si>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</si>
  <si>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</si>
  <si>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</si>
  <si>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</si>
  <si>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</si>
  <si>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</si>
  <si>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</si>
  <si>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</si>
  <si>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</si>
  <si>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</si>
  <si>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</si>
  <si>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</si>
  <si>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</si>
  <si>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</si>
  <si>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</si>
  <si>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</si>
  <si>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</si>
  <si>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</si>
  <si>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</si>
  <si>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</si>
  <si>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</si>
  <si>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</si>
  <si>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</si>
  <si>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</si>
  <si>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</si>
  <si>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</si>
  <si>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</si>
  <si>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</si>
  <si>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</si>
  <si>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</si>
  <si>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</si>
  <si>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</si>
  <si>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</si>
  <si>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</si>
  <si>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</si>
  <si>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</si>
  <si>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</si>
  <si>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</si>
  <si>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</si>
  <si>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</si>
  <si>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</si>
  <si>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</si>
  <si>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</si>
  <si>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</si>
  <si>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</si>
  <si>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</si>
  <si>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</si>
  <si>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</si>
  <si>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</si>
  <si>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</si>
  <si>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</si>
  <si>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</si>
  <si>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</si>
  <si>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</si>
  <si>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</si>
  <si>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</si>
  <si>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</si>
  <si>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</si>
  <si>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</si>
  <si>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</si>
  <si>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</si>
  <si>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</si>
  <si>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</si>
  <si>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</si>
  <si>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</si>
  <si>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</si>
  <si>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</si>
  <si>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</si>
  <si>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</si>
  <si>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</si>
  <si>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</si>
  <si>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</si>
  <si>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</si>
  <si>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</si>
  <si>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</si>
  <si>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</si>
  <si>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</si>
  <si>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</si>
  <si>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</si>
  <si>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</si>
  <si>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</si>
  <si>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</si>
  <si>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</si>
  <si>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</si>
  <si>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</si>
  <si>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</si>
  <si>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</si>
  <si>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</si>
  <si>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</si>
  <si>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</si>
  <si>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</si>
  <si>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</si>
  <si>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</si>
  <si>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</si>
  <si>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</si>
  <si>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</si>
  <si>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</si>
  <si>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</si>
  <si>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</si>
  <si>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</si>
  <si>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</si>
  <si>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</si>
  <si>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</si>
  <si>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</si>
  <si>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</si>
  <si>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Circulation Pump PVT Panles Fwd RMS Current Phase A</t>
  </si>
  <si>
    <t>Circulation Pump PVT Panles Fwd RMS Current Phase B</t>
  </si>
  <si>
    <t>Circulation Pump PVT Panles Fwd RMS Current Phase C</t>
  </si>
  <si>
    <t>Circulation Pump PVT Panles Fwd RMS Current Phase Neutral</t>
  </si>
  <si>
    <t xml:space="preserve">Circulation Pump PVT Panles Fwd RMS Voltage Phase A to Neutral </t>
  </si>
  <si>
    <t xml:space="preserve">Circulation Pump PVT Panles Fwd RMS Voltage Phase B to Neutral </t>
  </si>
  <si>
    <t xml:space="preserve">Circulation Pump PVT Panles Fwd RMS Voltage Phase C to Neutral </t>
  </si>
  <si>
    <t>Circulation Pump PVT Panles Fwd Active Power Phase A</t>
  </si>
  <si>
    <t>Circulation Pump PVT Panles Fwd Active Power Phase B</t>
  </si>
  <si>
    <t>Circulation Pump PVT Panles Fwd Active Power Phase C</t>
  </si>
  <si>
    <t xml:space="preserve">Circulation Pump PVT Panles Fwd Total Active Power </t>
  </si>
  <si>
    <t>Circulation Pump PVT Panles Fwd Power Factor Phase A</t>
  </si>
  <si>
    <t>Circulation Pump PVT Panles Fwd Power Factor Phase B</t>
  </si>
  <si>
    <t>Circulation Pump PVT Panles Fwd Power Factor Phase C</t>
  </si>
  <si>
    <t>Circulation Pump PVT Panles Fwd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</si>
  <si>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</si>
  <si>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</si>
  <si>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</si>
  <si>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</si>
  <si>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</si>
  <si>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</si>
  <si>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</si>
  <si>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</si>
  <si>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</si>
  <si>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</si>
  <si>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</si>
  <si>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</si>
  <si>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</si>
  <si>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</si>
  <si>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</si>
  <si>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</si>
  <si>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</si>
  <si>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</si>
  <si>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</si>
  <si>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</si>
  <si>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</si>
  <si>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</si>
  <si>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</si>
  <si>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</si>
  <si>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</si>
  <si>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</si>
  <si>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</si>
  <si>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</si>
  <si>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</si>
  <si>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</si>
  <si>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</si>
  <si>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</si>
  <si>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</si>
  <si>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</si>
  <si>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</si>
  <si>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</si>
  <si>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</si>
  <si>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</si>
  <si>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</si>
  <si>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</si>
  <si>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</si>
  <si>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</si>
  <si>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</si>
  <si>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</si>
  <si>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</si>
  <si>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</si>
  <si>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</si>
  <si>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</si>
  <si>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</si>
  <si>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</si>
  <si>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</si>
  <si>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</si>
  <si>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</si>
  <si>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</si>
  <si>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</si>
  <si>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</si>
  <si>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</si>
  <si>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</si>
  <si>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</si>
  <si>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</si>
  <si>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</si>
  <si>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</si>
  <si>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</si>
  <si>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</si>
  <si>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</si>
  <si>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</si>
  <si>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</si>
  <si>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</si>
  <si>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</si>
  <si>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</si>
  <si>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</si>
  <si>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</si>
  <si>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</si>
  <si>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</si>
  <si>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</si>
  <si>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</si>
  <si>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</si>
  <si>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</si>
  <si>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</si>
  <si>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</si>
  <si>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</si>
  <si>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</si>
  <si>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</si>
  <si>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</si>
  <si>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</si>
  <si>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</si>
  <si>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</si>
  <si>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</si>
  <si>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</si>
  <si>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</si>
  <si>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</si>
  <si>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</si>
  <si>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</si>
  <si>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</si>
  <si>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</si>
  <si>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</si>
  <si>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</si>
  <si>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</si>
  <si>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</si>
  <si>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</si>
  <si>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</si>
  <si>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</si>
  <si>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</si>
  <si>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</si>
  <si>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</si>
  <si>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</si>
  <si>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</si>
  <si>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</si>
  <si>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</si>
  <si>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</si>
  <si>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</si>
  <si>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</si>
  <si>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</si>
  <si>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</si>
  <si>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</si>
  <si>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</si>
  <si>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</si>
  <si>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</si>
  <si>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</si>
  <si>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</si>
  <si>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</si>
  <si>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</si>
  <si>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</si>
  <si>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</si>
  <si>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</si>
  <si>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</si>
  <si>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</si>
  <si>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</si>
  <si>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</si>
  <si>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</si>
  <si>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</si>
  <si>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</si>
  <si>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</si>
  <si>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</si>
  <si>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</si>
  <si>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</si>
  <si>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</si>
  <si>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</si>
  <si>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</si>
  <si>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</si>
  <si>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</si>
  <si>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</si>
  <si>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</si>
  <si>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</si>
  <si>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</si>
  <si>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</si>
  <si>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</si>
  <si>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</si>
  <si>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</si>
  <si>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</si>
  <si>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</si>
  <si>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</si>
  <si>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</si>
  <si>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</si>
  <si>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</si>
  <si>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</si>
  <si>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</si>
  <si>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</si>
  <si>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</si>
  <si>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</si>
  <si>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</si>
  <si>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</si>
  <si>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</si>
  <si>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</si>
  <si>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</si>
  <si>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</si>
  <si>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</si>
  <si>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</si>
  <si>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</si>
  <si>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</si>
  <si>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</si>
  <si>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</si>
  <si>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</si>
  <si>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</si>
  <si>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</si>
  <si>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</si>
  <si>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</si>
  <si>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</si>
  <si>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</si>
  <si>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</si>
  <si>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</si>
  <si>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</si>
  <si>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</si>
  <si>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</si>
  <si>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</si>
  <si>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</si>
  <si>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</si>
  <si>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</si>
  <si>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</si>
  <si>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</si>
  <si>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</si>
  <si>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</si>
  <si>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</si>
  <si>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</si>
  <si>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</si>
  <si>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</si>
  <si>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</si>
  <si>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</si>
  <si>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</si>
  <si>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</si>
  <si>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</si>
  <si>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</si>
  <si>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</si>
  <si>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</si>
  <si>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</si>
  <si>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</si>
  <si>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</si>
  <si>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</si>
  <si>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</si>
  <si>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</si>
  <si>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</si>
  <si>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</si>
  <si>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</si>
  <si>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</si>
  <si>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</si>
  <si>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</si>
  <si>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</si>
  <si>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</si>
  <si>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</si>
  <si>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</si>
  <si>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</si>
  <si>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</si>
  <si>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</si>
  <si>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</si>
  <si>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</si>
  <si>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</si>
  <si>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</si>
  <si>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</si>
  <si>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</si>
  <si>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</si>
  <si>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</si>
  <si>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</si>
  <si>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</si>
  <si>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</si>
  <si>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</si>
  <si>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</si>
  <si>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</si>
  <si>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</si>
  <si>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</si>
  <si>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</si>
  <si>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</si>
  <si>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</si>
  <si>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</si>
  <si>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</si>
  <si>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</si>
  <si>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</si>
  <si>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</si>
  <si>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</si>
  <si>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</si>
  <si>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</si>
  <si>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</si>
  <si>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</si>
  <si>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</si>
  <si>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</si>
  <si>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</si>
  <si>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</si>
  <si>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</si>
  <si>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</si>
  <si>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</si>
  <si>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</si>
  <si>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</si>
  <si>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</si>
  <si>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</si>
  <si>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</si>
  <si>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</si>
  <si>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</si>
  <si>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</si>
  <si>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</si>
  <si>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</si>
  <si>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</si>
  <si>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</si>
  <si>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</si>
  <si>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</si>
  <si>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</si>
  <si>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</si>
  <si>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</si>
  <si>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</si>
  <si>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</si>
  <si>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</si>
  <si>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</si>
  <si>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</si>
  <si>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</si>
  <si>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</si>
  <si>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</si>
  <si>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</si>
  <si>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</si>
  <si>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</si>
  <si>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</si>
  <si>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</si>
  <si>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</si>
  <si>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</si>
  <si>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</si>
  <si>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</si>
  <si>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</si>
  <si>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</si>
  <si>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</si>
  <si>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</si>
  <si>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</si>
  <si>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</si>
  <si>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</si>
  <si>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</si>
  <si>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</si>
  <si>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</si>
  <si>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</si>
  <si>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</si>
  <si>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</si>
  <si>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</si>
  <si>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</si>
  <si>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</si>
  <si>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</si>
  <si>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</si>
  <si>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</si>
  <si>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</si>
  <si>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</si>
  <si>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</si>
  <si>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</si>
  <si>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</si>
  <si>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</si>
  <si>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</si>
  <si>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</si>
  <si>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</si>
  <si>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</si>
  <si>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</si>
  <si>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</si>
  <si>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</si>
  <si>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</si>
  <si>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</si>
  <si>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</si>
  <si>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</si>
  <si>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</si>
  <si>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</si>
  <si>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</si>
  <si>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</si>
  <si>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</si>
  <si>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</si>
  <si>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</si>
  <si>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</si>
  <si>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</si>
  <si>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</si>
  <si>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</si>
  <si>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</si>
  <si>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</si>
  <si>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</si>
  <si>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</si>
  <si>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</si>
  <si>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</si>
  <si>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</si>
  <si>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</si>
  <si>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</si>
  <si>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</si>
  <si>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</si>
  <si>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</si>
  <si>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</si>
  <si>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</si>
  <si>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</si>
  <si>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</si>
  <si>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</si>
  <si>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</si>
  <si>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</si>
  <si>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</si>
  <si>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</si>
  <si>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</si>
  <si>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</si>
  <si>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</si>
  <si>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</si>
  <si>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</si>
  <si>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</si>
  <si>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</si>
  <si>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</si>
  <si>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</si>
  <si>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</si>
  <si>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</si>
  <si>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</si>
  <si>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</si>
  <si>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</si>
  <si>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</si>
  <si>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</si>
  <si>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</si>
  <si>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</si>
  <si>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</si>
  <si>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</si>
  <si>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</si>
  <si>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</si>
  <si>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</si>
  <si>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</si>
  <si>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</si>
  <si>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</si>
  <si>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</si>
  <si>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</si>
  <si>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</si>
  <si>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</si>
  <si>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</si>
  <si>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</si>
  <si>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</si>
  <si>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</si>
  <si>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</si>
  <si>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</si>
  <si>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</si>
  <si>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</si>
  <si>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</si>
  <si>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</si>
  <si>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</si>
  <si>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</si>
  <si>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</si>
  <si>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</si>
  <si>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</si>
  <si>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</si>
  <si>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</si>
  <si>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</si>
  <si>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</si>
  <si>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</si>
  <si>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</si>
  <si>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</si>
  <si>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</si>
  <si>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</si>
  <si>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</si>
  <si>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</si>
  <si>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</si>
  <si>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</si>
  <si>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</si>
  <si>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</si>
  <si>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</si>
  <si>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</si>
  <si>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</si>
  <si>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</si>
  <si>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</si>
  <si>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</si>
  <si>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</si>
  <si>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</si>
  <si>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</si>
  <si>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</si>
  <si>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</si>
  <si>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</si>
  <si>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</si>
  <si>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</si>
  <si>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</si>
  <si>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</si>
  <si>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</si>
  <si>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</si>
  <si>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</si>
  <si>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</si>
  <si>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</si>
  <si>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</si>
  <si>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</si>
  <si>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</si>
  <si>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</si>
  <si>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</si>
  <si>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</si>
  <si>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</si>
  <si>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</si>
  <si>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</si>
  <si>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</si>
  <si>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</si>
  <si>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</si>
  <si>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</si>
  <si>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</si>
  <si>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</si>
  <si>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</si>
  <si>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</si>
  <si>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</si>
  <si>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</si>
  <si>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</si>
  <si>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</si>
  <si>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</si>
  <si>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</si>
  <si>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</si>
  <si>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</si>
  <si>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</si>
  <si>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</si>
  <si>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</si>
  <si>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</si>
  <si>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</si>
  <si>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</si>
  <si>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</si>
  <si>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</si>
  <si>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</si>
  <si>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</si>
  <si>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</si>
  <si>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</si>
  <si>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</si>
  <si>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</si>
  <si>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</si>
  <si>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</si>
  <si>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</si>
  <si>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</si>
  <si>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</si>
  <si>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</si>
  <si>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</si>
  <si>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</si>
  <si>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</si>
  <si>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</si>
  <si>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</si>
  <si>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</si>
  <si>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</si>
  <si>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</si>
  <si>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</si>
  <si>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</si>
  <si>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</si>
  <si>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</si>
  <si>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</si>
  <si>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</si>
  <si>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</si>
  <si>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</si>
  <si>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</si>
  <si>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</si>
  <si>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</si>
  <si>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</si>
  <si>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</si>
  <si>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</si>
  <si>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</si>
  <si>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</si>
  <si>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</si>
  <si>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</si>
  <si>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</si>
  <si>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</si>
  <si>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</si>
  <si>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</si>
  <si>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</si>
  <si>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</si>
  <si>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</si>
  <si>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</si>
  <si>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</si>
  <si>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</si>
  <si>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</si>
  <si>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</si>
  <si>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</si>
  <si>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</si>
  <si>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</si>
  <si>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</si>
  <si>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</si>
  <si>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</si>
  <si>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</si>
  <si>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</si>
  <si>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</si>
  <si>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</si>
  <si>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</si>
  <si>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</si>
  <si>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</si>
  <si>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</si>
  <si>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</si>
  <si>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</si>
  <si>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</si>
  <si>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</si>
  <si>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</si>
  <si>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</si>
  <si>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</si>
  <si>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</si>
  <si>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</si>
  <si>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</si>
  <si>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</si>
  <si>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</si>
  <si>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</si>
  <si>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</si>
  <si>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</si>
  <si>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</si>
  <si>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</si>
  <si>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</si>
  <si>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</si>
  <si>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</si>
  <si>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</si>
  <si>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</si>
  <si>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</si>
  <si>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</si>
  <si>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</si>
  <si>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</si>
  <si>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</si>
  <si>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</si>
  <si>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</si>
  <si>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</si>
  <si>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</si>
  <si>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</si>
  <si>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</si>
  <si>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</si>
  <si>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</si>
  <si>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</si>
  <si>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</si>
  <si>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</si>
  <si>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</si>
  <si>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</si>
  <si>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</si>
  <si>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</si>
  <si>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</si>
  <si>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</si>
  <si>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</si>
  <si>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</si>
  <si>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</si>
  <si>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</si>
  <si>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</si>
  <si>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</si>
  <si>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</si>
  <si>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</si>
  <si>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</si>
  <si>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</si>
  <si>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</si>
  <si>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</si>
  <si>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</si>
  <si>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</si>
  <si>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</si>
  <si>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</si>
  <si>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</si>
  <si>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</si>
  <si>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</si>
  <si>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</si>
  <si>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</si>
  <si>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</si>
  <si>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</si>
  <si>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</si>
  <si>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</si>
  <si>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</si>
  <si>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</si>
  <si>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</si>
  <si>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</si>
  <si>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</si>
  <si>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</si>
  <si>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</si>
  <si>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</si>
  <si>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</si>
  <si>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</si>
  <si>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</si>
  <si>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</si>
  <si>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</si>
  <si>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</si>
  <si>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</si>
  <si>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</si>
  <si>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</si>
  <si>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</si>
  <si>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</si>
  <si>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</si>
  <si>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</si>
  <si>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</si>
  <si>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</si>
  <si>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</si>
  <si>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</si>
  <si>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</si>
  <si>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</si>
  <si>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</si>
  <si>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</si>
  <si>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</si>
  <si>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</si>
  <si>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</si>
  <si>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</si>
  <si>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</si>
  <si>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</si>
  <si>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</si>
  <si>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</si>
  <si>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</si>
  <si>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</si>
  <si>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</si>
  <si>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</si>
  <si>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</si>
  <si>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</si>
  <si>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</si>
  <si>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</si>
  <si>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</si>
  <si>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</si>
  <si>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</si>
  <si>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</si>
  <si>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</si>
  <si>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</si>
  <si>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</si>
  <si>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</si>
  <si>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</si>
  <si>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</si>
  <si>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</si>
  <si>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</si>
  <si>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</si>
  <si>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</si>
  <si>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</si>
  <si>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</si>
  <si>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</si>
  <si>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</si>
  <si>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</si>
  <si>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</si>
  <si>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</si>
  <si>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</si>
  <si>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</si>
  <si>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</si>
  <si>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</si>
  <si>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</si>
  <si>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</si>
  <si>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</si>
  <si>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</si>
  <si>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</si>
  <si>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</si>
  <si>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</si>
  <si>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</si>
  <si>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</si>
  <si>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</si>
  <si>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</si>
  <si>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</si>
  <si>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</si>
  <si>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</si>
  <si>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</si>
  <si>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</si>
  <si>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</si>
  <si>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</si>
  <si>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</si>
  <si>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</si>
  <si>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</si>
  <si>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</si>
  <si>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</si>
  <si>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</si>
  <si>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</si>
  <si>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</si>
  <si>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</si>
  <si>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</si>
  <si>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</si>
  <si>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</si>
  <si>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</si>
  <si>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</si>
  <si>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</si>
  <si>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</si>
  <si>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</si>
  <si>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</si>
  <si>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</si>
  <si>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</si>
  <si>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</si>
  <si>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</si>
  <si>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</si>
  <si>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</si>
  <si>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</si>
  <si>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</si>
  <si>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</si>
  <si>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</si>
  <si>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</si>
  <si>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</si>
  <si>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</si>
  <si>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</si>
  <si>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</si>
  <si>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</si>
  <si>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</si>
  <si>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</si>
  <si>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</si>
  <si>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</si>
  <si>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</si>
  <si>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</si>
  <si>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</si>
  <si>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</si>
  <si>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</si>
  <si>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</si>
  <si>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</si>
  <si>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</si>
  <si>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</si>
  <si>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</si>
  <si>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</si>
  <si>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</si>
  <si>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</si>
  <si>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</si>
  <si>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</si>
  <si>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</si>
  <si>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</si>
  <si>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</si>
  <si>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</si>
  <si>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</si>
  <si>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</si>
  <si>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</si>
  <si>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</si>
  <si>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</si>
  <si>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</si>
  <si>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</si>
  <si>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</si>
  <si>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</si>
  <si>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</si>
  <si>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</si>
  <si>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</si>
  <si>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</si>
  <si>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</si>
  <si>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</si>
  <si>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</si>
  <si>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</si>
  <si>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</si>
  <si>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</si>
  <si>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</si>
  <si>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</si>
  <si>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</si>
  <si>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</si>
  <si>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</si>
  <si>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</si>
  <si>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</si>
  <si>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</si>
  <si>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</si>
  <si>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</si>
  <si>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</si>
  <si>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</si>
  <si>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</si>
  <si>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</si>
  <si>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</si>
  <si>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</si>
  <si>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</si>
  <si>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</si>
  <si>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</si>
  <si>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</si>
  <si>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</si>
  <si>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</si>
  <si>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</si>
  <si>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</si>
  <si>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</si>
  <si>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</si>
  <si>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</si>
  <si>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</si>
  <si>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</si>
  <si>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</si>
  <si>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</si>
  <si>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</si>
  <si>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</si>
  <si>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</si>
  <si>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</si>
  <si>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</si>
  <si>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</si>
  <si>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</si>
  <si>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</si>
  <si>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</si>
  <si>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</si>
  <si>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</si>
  <si>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</si>
  <si>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</si>
  <si>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</si>
  <si>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</si>
  <si>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</si>
  <si>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</si>
  <si>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</si>
  <si>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</si>
  <si>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</si>
  <si>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</si>
  <si>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</si>
  <si>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</si>
  <si>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</si>
  <si>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</si>
  <si>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</si>
  <si>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</si>
  <si>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</si>
  <si>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</si>
  <si>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</si>
  <si>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</si>
  <si>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</si>
  <si>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</si>
  <si>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</si>
  <si>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</si>
  <si>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</si>
  <si>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</si>
  <si>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</si>
  <si>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</si>
  <si>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</si>
  <si>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</si>
  <si>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</si>
  <si>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</si>
  <si>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</si>
  <si>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</si>
  <si>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</si>
  <si>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</si>
  <si>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</si>
  <si>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</si>
  <si>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</si>
  <si>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</si>
  <si>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</si>
  <si>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</si>
  <si>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</si>
  <si>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</si>
  <si>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</si>
  <si>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</si>
  <si>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</si>
  <si>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</si>
  <si>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</si>
  <si>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</si>
  <si>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</si>
  <si>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</si>
  <si>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</si>
  <si>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</si>
  <si>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</si>
  <si>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</si>
  <si>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</si>
  <si>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</si>
  <si>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</si>
  <si>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</si>
  <si>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</si>
  <si>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</si>
  <si>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</si>
  <si>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</si>
  <si>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</si>
  <si>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</si>
  <si>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</si>
  <si>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</si>
  <si>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</si>
  <si>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</si>
  <si>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</si>
  <si>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</si>
  <si>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</si>
  <si>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</si>
  <si>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</si>
  <si>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</si>
  <si>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</si>
  <si>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</si>
  <si>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</si>
  <si>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</si>
  <si>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</si>
  <si>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</si>
  <si>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</si>
  <si>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</si>
  <si>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</si>
  <si>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</si>
  <si>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</si>
  <si>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</si>
  <si>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</si>
  <si>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</si>
  <si>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</si>
  <si>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</si>
  <si>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</si>
  <si>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</si>
  <si>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</si>
  <si>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</si>
  <si>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</si>
  <si>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</si>
  <si>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</si>
  <si>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</si>
  <si>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</si>
  <si>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</si>
  <si>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</si>
  <si>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</si>
  <si>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</si>
  <si>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</si>
  <si>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</si>
  <si>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</si>
  <si>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</si>
  <si>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</si>
  <si>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</si>
  <si>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</si>
  <si>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</si>
  <si>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</si>
  <si>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</si>
  <si>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</si>
  <si>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</si>
  <si>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</si>
  <si>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</si>
  <si>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</si>
  <si>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</si>
  <si>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Drain Tank Airco RMS Current Phase A</t>
  </si>
  <si>
    <t>Drain Tank Airco RMS Current Phase B</t>
  </si>
  <si>
    <t>Drain Tank Airco RMS Current Phase C</t>
  </si>
  <si>
    <t>Drain Tank Airco RMS Current Phase Neutral</t>
  </si>
  <si>
    <t xml:space="preserve">Drain Tank Airco RMS Voltage Phase A to Neutral </t>
  </si>
  <si>
    <t xml:space="preserve">Drain Tank Airco RMS Voltage Phase B to Neutral </t>
  </si>
  <si>
    <t xml:space="preserve">Drain Tank Airco RMS Voltage Phase C to Neutral </t>
  </si>
  <si>
    <t>Drain Tank Airco Active Power Phase A</t>
  </si>
  <si>
    <t>Drain Tank Airco Active Power Phase B</t>
  </si>
  <si>
    <t>Drain Tank Airco Active Power Phase C</t>
  </si>
  <si>
    <t xml:space="preserve">Drain Tank Airco Total Active Power </t>
  </si>
  <si>
    <t>Drain Tank Airco Power Factor Phase A</t>
  </si>
  <si>
    <t>Drain Tank Airco Power Factor Phase B</t>
  </si>
  <si>
    <t>Drain Tank Airco Power Factor Phase C</t>
  </si>
  <si>
    <t>Drain Tank Airco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</si>
  <si>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</si>
  <si>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</si>
  <si>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</si>
  <si>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</si>
  <si>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</si>
  <si>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</si>
  <si>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</si>
  <si>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</si>
  <si>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</si>
  <si>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</si>
  <si>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</si>
  <si>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</si>
  <si>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</si>
  <si>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</si>
  <si>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</si>
  <si>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</si>
  <si>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</si>
  <si>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</si>
  <si>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</si>
  <si>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</si>
  <si>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</si>
  <si>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</si>
  <si>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</si>
  <si>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</si>
  <si>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</si>
  <si>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</si>
  <si>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</si>
  <si>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</si>
  <si>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</si>
  <si>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</si>
  <si>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</si>
  <si>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</si>
  <si>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</si>
  <si>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</si>
  <si>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</si>
  <si>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</si>
  <si>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</si>
  <si>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</si>
  <si>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</si>
  <si>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</si>
  <si>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</si>
  <si>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</si>
  <si>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</si>
  <si>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</si>
  <si>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</si>
  <si>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</si>
  <si>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</si>
  <si>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</si>
  <si>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</si>
  <si>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</si>
  <si>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</si>
  <si>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</si>
  <si>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</si>
  <si>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</si>
  <si>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</si>
  <si>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</si>
  <si>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</si>
  <si>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</si>
  <si>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</si>
  <si>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</si>
  <si>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</si>
  <si>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</si>
  <si>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</si>
  <si>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</si>
  <si>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</si>
  <si>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</si>
  <si>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</si>
  <si>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</si>
  <si>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</si>
  <si>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</si>
  <si>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</si>
  <si>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</si>
  <si>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</si>
  <si>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</si>
  <si>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</si>
  <si>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</si>
  <si>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</si>
  <si>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</si>
  <si>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</si>
  <si>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</si>
  <si>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</si>
  <si>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</si>
  <si>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</si>
  <si>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</si>
  <si>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</si>
  <si>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</si>
  <si>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</si>
  <si>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</si>
  <si>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</si>
  <si>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</si>
  <si>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</si>
  <si>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</si>
  <si>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</si>
  <si>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</si>
  <si>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</si>
  <si>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</si>
  <si>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</si>
  <si>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</si>
  <si>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</si>
  <si>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</si>
  <si>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</si>
  <si>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</si>
  <si>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</si>
  <si>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</si>
  <si>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</si>
  <si>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</si>
  <si>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</si>
  <si>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</si>
  <si>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</si>
  <si>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</si>
  <si>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</si>
  <si>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</si>
  <si>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</si>
  <si>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</si>
  <si>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</si>
  <si>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</si>
  <si>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</si>
  <si>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</si>
  <si>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</si>
  <si>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</si>
  <si>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</si>
  <si>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</si>
  <si>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</si>
  <si>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</si>
  <si>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</si>
  <si>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</si>
  <si>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</si>
  <si>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</si>
  <si>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</si>
  <si>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</si>
  <si>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</si>
  <si>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</si>
  <si>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</si>
  <si>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</si>
  <si>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</si>
  <si>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</si>
  <si>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</si>
  <si>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</si>
  <si>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</si>
  <si>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</si>
  <si>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</si>
  <si>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</si>
  <si>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</si>
  <si>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</si>
  <si>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</si>
  <si>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</si>
  <si>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</si>
  <si>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</si>
  <si>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</si>
  <si>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</si>
  <si>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HVAC_SUPPLY_VALVE_2031_1_CLOSED</t>
  </si>
  <si>
    <t>HVAC_SUPPLY_VALVE_2031_1_OPENED</t>
  </si>
  <si>
    <t>HVAC_SUPPLY_VALVE_2031_2_CLOSED</t>
  </si>
  <si>
    <t>HVAC_SUPPLY_VALVE_2031_2_OPENED</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</si>
  <si>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</si>
  <si>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</si>
  <si>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</si>
  <si>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</si>
  <si>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</si>
  <si>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</si>
  <si>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</si>
  <si>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</si>
  <si>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</si>
  <si>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</si>
  <si>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</si>
  <si>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</si>
  <si>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</si>
  <si>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</si>
  <si>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</si>
  <si>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</si>
  <si>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</si>
  <si>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</si>
  <si>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</si>
  <si>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</si>
  <si>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</si>
  <si>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</si>
  <si>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</si>
  <si>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</si>
  <si>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</si>
  <si>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</si>
  <si>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</si>
  <si>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</si>
  <si>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</si>
  <si>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</si>
  <si>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</si>
  <si>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</si>
  <si>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</si>
  <si>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</si>
  <si>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</si>
  <si>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</si>
  <si>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</si>
  <si>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</si>
  <si>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</si>
  <si>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</si>
  <si>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</si>
  <si>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</si>
  <si>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</si>
  <si>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</si>
  <si>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</si>
  <si>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</si>
  <si>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</si>
  <si>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</si>
  <si>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</si>
  <si>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</si>
  <si>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</si>
  <si>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</si>
  <si>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</si>
  <si>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</si>
  <si>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</si>
  <si>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</si>
  <si>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</si>
  <si>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</si>
  <si>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</si>
  <si>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</si>
  <si>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</si>
  <si>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</si>
  <si>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</si>
  <si>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</si>
  <si>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</si>
  <si>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</si>
  <si>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</si>
  <si>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</si>
  <si>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</si>
  <si>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</si>
  <si>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</si>
  <si>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</si>
  <si>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</si>
  <si>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</si>
  <si>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</si>
  <si>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</si>
  <si>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</si>
  <si>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</si>
  <si>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</si>
  <si>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</si>
  <si>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</si>
  <si>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</si>
  <si>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</si>
  <si>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</si>
  <si>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</si>
  <si>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</si>
  <si>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</si>
  <si>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</si>
  <si>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</si>
  <si>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</si>
  <si>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</si>
  <si>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</si>
  <si>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</si>
  <si>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</si>
  <si>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</si>
  <si>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</si>
  <si>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</si>
  <si>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</si>
  <si>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</si>
  <si>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</si>
  <si>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</si>
  <si>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</si>
  <si>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</si>
  <si>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</si>
  <si>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</si>
  <si>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</si>
  <si>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</si>
  <si>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</si>
  <si>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</si>
  <si>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</si>
  <si>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</si>
  <si>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</si>
  <si>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</si>
  <si>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</si>
  <si>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</si>
  <si>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</si>
  <si>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</si>
  <si>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</si>
  <si>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</si>
  <si>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</si>
  <si>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</si>
  <si>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</si>
  <si>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</si>
  <si>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</si>
  <si>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</si>
  <si>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</si>
  <si>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</si>
  <si>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</si>
  <si>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</si>
  <si>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</si>
  <si>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</si>
  <si>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</si>
  <si>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</si>
  <si>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</si>
  <si>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</si>
  <si>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</si>
  <si>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</si>
  <si>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</si>
  <si>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</si>
  <si>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</si>
  <si>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</si>
  <si>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</si>
  <si>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</si>
  <si>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</si>
  <si>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</si>
  <si>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</si>
  <si>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</si>
  <si>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</si>
  <si>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</si>
  <si>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</si>
  <si>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</si>
  <si>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</si>
  <si>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</si>
  <si>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</si>
  <si>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</si>
  <si>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</si>
  <si>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</si>
  <si>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</si>
  <si>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</si>
  <si>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</si>
  <si>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</si>
  <si>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</si>
  <si>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</si>
  <si>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</si>
  <si>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</si>
  <si>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</si>
  <si>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</si>
  <si>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</si>
  <si>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</si>
  <si>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</si>
  <si>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</si>
  <si>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</si>
  <si>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</si>
  <si>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</si>
  <si>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</si>
  <si>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</si>
  <si>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</si>
  <si>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</si>
  <si>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</si>
  <si>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</si>
  <si>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</si>
  <si>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</si>
  <si>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</si>
  <si>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</si>
  <si>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</si>
  <si>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</si>
  <si>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</si>
  <si>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</si>
  <si>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</si>
  <si>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</si>
  <si>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</si>
  <si>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</si>
  <si>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</si>
  <si>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</si>
  <si>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</si>
  <si>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</si>
  <si>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</si>
  <si>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</si>
  <si>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</si>
  <si>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</si>
  <si>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</si>
  <si>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</si>
  <si>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</si>
  <si>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</si>
  <si>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</si>
  <si>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</si>
  <si>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</si>
  <si>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</si>
  <si>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</si>
  <si>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</si>
  <si>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</si>
  <si>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</si>
  <si>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</si>
  <si>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</si>
  <si>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</si>
  <si>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</si>
  <si>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</si>
  <si>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</si>
  <si>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</si>
  <si>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</si>
  <si>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</si>
  <si>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</si>
  <si>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</si>
  <si>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</si>
  <si>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</si>
  <si>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</si>
  <si>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</si>
  <si>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</si>
  <si>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</si>
  <si>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</si>
  <si>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</si>
  <si>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</si>
  <si>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</si>
  <si>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</si>
  <si>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</si>
  <si>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</si>
  <si>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</si>
  <si>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</si>
  <si>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</si>
  <si>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</si>
  <si>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</si>
  <si>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</si>
  <si>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</si>
  <si>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</si>
  <si>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</si>
  <si>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</si>
  <si>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</si>
  <si>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</si>
  <si>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</si>
  <si>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</si>
  <si>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</si>
  <si>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</si>
  <si>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</si>
  <si>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</si>
  <si>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</si>
  <si>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</si>
  <si>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</si>
  <si>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</si>
  <si>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</si>
  <si>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</si>
  <si>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</si>
  <si>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</si>
  <si>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</si>
  <si>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</si>
  <si>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</si>
  <si>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</si>
  <si>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</si>
  <si>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</si>
  <si>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</si>
  <si>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</si>
  <si>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</si>
  <si>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</si>
  <si>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</si>
  <si>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</si>
  <si>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</si>
  <si>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</si>
  <si>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</si>
  <si>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</si>
  <si>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</si>
  <si>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</si>
  <si>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</si>
  <si>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</si>
  <si>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</si>
  <si>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</si>
  <si>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</si>
  <si>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</si>
  <si>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</si>
  <si>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</si>
  <si>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</si>
  <si>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</si>
  <si>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</si>
  <si>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</si>
  <si>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</si>
  <si>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</si>
  <si>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</si>
  <si>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</si>
  <si>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</si>
  <si>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</si>
  <si>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</si>
  <si>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</si>
  <si>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</si>
  <si>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</si>
  <si>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</si>
  <si>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</si>
  <si>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</si>
  <si>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</si>
  <si>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</si>
  <si>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</si>
  <si>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</si>
  <si>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</si>
  <si>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</si>
  <si>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</si>
  <si>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</si>
  <si>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</si>
  <si>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</si>
  <si>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</si>
  <si>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</si>
  <si>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</si>
  <si>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</si>
  <si>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</si>
  <si>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</si>
  <si>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</si>
  <si>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</si>
  <si>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</si>
  <si>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</si>
  <si>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</si>
  <si>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</si>
  <si>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</si>
  <si>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</si>
  <si>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</si>
  <si>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</si>
  <si>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</si>
  <si>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</si>
  <si>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</si>
  <si>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</si>
  <si>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</si>
  <si>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</si>
  <si>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</si>
  <si>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</si>
  <si>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</si>
  <si>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</si>
  <si>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</si>
  <si>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</si>
  <si>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</si>
  <si>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</si>
  <si>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</si>
  <si>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</si>
  <si>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</si>
  <si>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</si>
  <si>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</si>
  <si>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</si>
  <si>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</si>
  <si>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</si>
  <si>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</si>
  <si>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</si>
  <si>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</si>
  <si>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</si>
  <si>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</si>
  <si>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</si>
  <si>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</si>
  <si>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</si>
  <si>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</si>
  <si>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</si>
  <si>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</si>
  <si>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</si>
  <si>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</si>
  <si>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</si>
  <si>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</si>
  <si>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</si>
  <si>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</si>
  <si>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</si>
  <si>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</si>
  <si>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</si>
  <si>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</si>
  <si>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</si>
  <si>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</si>
  <si>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</si>
  <si>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</si>
  <si>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</si>
  <si>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</si>
  <si>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</si>
  <si>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</si>
  <si>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</si>
  <si>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</si>
  <si>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</si>
  <si>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</si>
  <si>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</si>
  <si>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</si>
  <si>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</si>
  <si>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</si>
  <si>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</si>
  <si>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</si>
  <si>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</si>
  <si>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</si>
  <si>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</si>
  <si>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</si>
  <si>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</si>
  <si>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</si>
  <si>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</si>
  <si>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</si>
  <si>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</si>
  <si>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</si>
  <si>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</si>
  <si>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</si>
  <si>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</si>
  <si>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</si>
  <si>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</si>
  <si>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</si>
  <si>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</si>
  <si>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</si>
  <si>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</si>
  <si>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</si>
  <si>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</si>
  <si>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</si>
  <si>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</si>
  <si>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</si>
  <si>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</si>
  <si>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</si>
  <si>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</si>
  <si>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</si>
  <si>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</si>
  <si>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</si>
  <si>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</si>
  <si>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</si>
  <si>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</si>
  <si>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</si>
  <si>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</si>
  <si>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</si>
  <si>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</si>
  <si>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</si>
  <si>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</si>
  <si>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</si>
  <si>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</si>
  <si>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</si>
  <si>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</si>
  <si>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</si>
  <si>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</si>
  <si>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</si>
  <si>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</si>
  <si>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</si>
  <si>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</si>
  <si>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</si>
  <si>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</si>
  <si>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</si>
  <si>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</si>
  <si>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</si>
  <si>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</si>
  <si>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</si>
  <si>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</si>
  <si>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</si>
  <si>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</si>
  <si>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</si>
  <si>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</si>
  <si>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</si>
  <si>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</si>
  <si>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</si>
  <si>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</si>
  <si>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</si>
  <si>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</si>
  <si>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</si>
  <si>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</si>
  <si>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</si>
  <si>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</si>
  <si>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</si>
  <si>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</si>
  <si>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</si>
  <si>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</si>
  <si>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</si>
  <si>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</si>
  <si>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</si>
  <si>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</si>
  <si>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</si>
  <si>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</si>
  <si>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</si>
  <si>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</si>
  <si>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</si>
  <si>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</si>
  <si>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</si>
  <si>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</si>
  <si>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</si>
  <si>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</si>
  <si>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</si>
  <si>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</si>
  <si>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</si>
  <si>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</si>
  <si>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</si>
  <si>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</si>
  <si>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</si>
  <si>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</si>
  <si>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</si>
  <si>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</si>
  <si>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</si>
  <si>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</si>
  <si>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</si>
  <si>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</si>
  <si>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</si>
  <si>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</si>
  <si>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</si>
  <si>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</si>
  <si>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</si>
  <si>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</si>
  <si>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</si>
  <si>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</si>
  <si>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</si>
  <si>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</si>
  <si>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</si>
  <si>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</si>
  <si>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</si>
  <si>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</si>
  <si>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</si>
  <si>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</si>
  <si>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</si>
  <si>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</si>
  <si>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</si>
  <si>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</si>
  <si>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</si>
  <si>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</si>
  <si>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</si>
  <si>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</si>
  <si>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</si>
  <si>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</si>
  <si>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</si>
  <si>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</si>
  <si>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</si>
  <si>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</si>
  <si>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</si>
  <si>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</si>
  <si>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</si>
  <si>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</si>
  <si>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</si>
  <si>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</si>
  <si>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</si>
  <si>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</si>
  <si>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</si>
  <si>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</si>
  <si>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</si>
  <si>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</si>
  <si>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</si>
  <si>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</si>
  <si>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</si>
  <si>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</si>
  <si>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</si>
  <si>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</si>
  <si>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</si>
  <si>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</si>
  <si>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</si>
  <si>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</si>
  <si>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</si>
  <si>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</si>
  <si>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</si>
  <si>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</si>
  <si>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</si>
  <si>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</si>
  <si>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</si>
  <si>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</si>
  <si>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</si>
  <si>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</si>
  <si>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</si>
  <si>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</si>
  <si>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</si>
  <si>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</si>
  <si>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</si>
  <si>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</si>
  <si>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</si>
  <si>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</si>
  <si>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</si>
  <si>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</si>
  <si>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</si>
  <si>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</si>
  <si>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</si>
  <si>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</si>
  <si>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</si>
  <si>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</si>
  <si>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</si>
  <si>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</si>
  <si>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</si>
  <si>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</si>
  <si>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</si>
  <si>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</si>
  <si>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</si>
  <si>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</si>
  <si>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</si>
  <si>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</si>
  <si>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</si>
  <si>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</si>
  <si>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</si>
  <si>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</si>
  <si>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</si>
  <si>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</si>
  <si>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</si>
  <si>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</si>
  <si>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</si>
  <si>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</si>
  <si>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</si>
  <si>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</si>
  <si>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</si>
  <si>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</si>
  <si>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</si>
  <si>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</si>
  <si>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</si>
  <si>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</si>
  <si>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</si>
  <si>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</si>
  <si>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</si>
  <si>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</si>
  <si>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</si>
  <si>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</si>
  <si>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</si>
  <si>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</si>
  <si>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</si>
  <si>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</si>
  <si>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</si>
  <si>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</si>
  <si>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</si>
  <si>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</si>
  <si>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</si>
  <si>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</si>
  <si>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</si>
  <si>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</si>
  <si>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</si>
  <si>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</si>
  <si>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</si>
  <si>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</si>
  <si>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</si>
  <si>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</si>
  <si>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</si>
  <si>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</si>
  <si>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</si>
  <si>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</si>
  <si>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</si>
  <si>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</si>
  <si>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</si>
  <si>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</si>
  <si>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</si>
  <si>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</si>
  <si>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</si>
  <si>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</si>
  <si>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</si>
  <si>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</si>
  <si>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</si>
  <si>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</si>
  <si>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</si>
  <si>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</si>
  <si>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</si>
  <si>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</si>
  <si>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</si>
  <si>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</si>
  <si>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</si>
  <si>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</si>
  <si>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</si>
  <si>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</si>
  <si>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</si>
  <si>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</si>
  <si>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</si>
  <si>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</si>
  <si>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</si>
  <si>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</si>
  <si>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</si>
  <si>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</si>
  <si>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</si>
  <si>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</si>
  <si>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</si>
  <si>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</si>
  <si>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</si>
  <si>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</si>
  <si>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</si>
  <si>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</si>
  <si>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</si>
  <si>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</si>
  <si>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</si>
  <si>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</si>
  <si>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</si>
  <si>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</si>
  <si>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</si>
  <si>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</si>
  <si>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</si>
  <si>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</si>
  <si>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</si>
  <si>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</si>
  <si>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</si>
  <si>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</si>
  <si>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</si>
  <si>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</si>
  <si>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</si>
  <si>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</si>
  <si>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</si>
  <si>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</si>
  <si>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</si>
  <si>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</si>
  <si>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</si>
  <si>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</si>
  <si>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</si>
  <si>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</si>
  <si>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</si>
  <si>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</si>
  <si>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</si>
  <si>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</si>
  <si>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</si>
  <si>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</si>
  <si>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</si>
  <si>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</si>
  <si>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</si>
  <si>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</si>
  <si>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</si>
  <si>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</si>
  <si>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</si>
  <si>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</si>
  <si>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</si>
  <si>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</si>
  <si>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</si>
  <si>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</si>
  <si>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</si>
  <si>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</si>
  <si>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</si>
  <si>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</si>
  <si>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</si>
  <si>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</si>
  <si>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</si>
  <si>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</si>
  <si>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</si>
  <si>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</si>
  <si>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</si>
  <si>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</si>
  <si>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</si>
  <si>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</si>
  <si>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</si>
  <si>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</si>
  <si>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</si>
  <si>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</si>
  <si>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</si>
  <si>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</si>
  <si>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</si>
  <si>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</si>
  <si>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</si>
  <si>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</si>
  <si>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</si>
  <si>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</si>
  <si>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</si>
  <si>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</si>
  <si>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</si>
  <si>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</si>
  <si>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</si>
  <si>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</si>
  <si>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</si>
  <si>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</si>
  <si>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</si>
  <si>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</si>
  <si>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</si>
  <si>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</si>
  <si>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</si>
  <si>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</si>
  <si>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</si>
  <si>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</si>
  <si>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</si>
  <si>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</si>
  <si>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</si>
  <si>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</si>
  <si>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</si>
  <si>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</si>
  <si>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</si>
  <si>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</si>
  <si>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</si>
  <si>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</si>
  <si>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</si>
  <si>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</si>
  <si>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</si>
  <si>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</si>
  <si>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</si>
  <si>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</si>
  <si>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</si>
  <si>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</si>
  <si>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</si>
  <si>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</si>
  <si>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</si>
  <si>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</si>
  <si>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</si>
  <si>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</si>
  <si>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</si>
  <si>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</si>
  <si>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</si>
  <si>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</si>
  <si>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</si>
  <si>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</si>
  <si>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</si>
  <si>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</si>
  <si>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</si>
  <si>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</si>
  <si>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</si>
  <si>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</si>
  <si>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</si>
  <si>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</si>
  <si>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</si>
  <si>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</si>
  <si>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</si>
  <si>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</si>
  <si>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</si>
  <si>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</si>
  <si>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</si>
  <si>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</si>
  <si>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</si>
  <si>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</si>
  <si>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</si>
  <si>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</si>
  <si>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</si>
  <si>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</si>
  <si>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</si>
  <si>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</si>
  <si>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</si>
  <si>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</si>
  <si>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</si>
  <si>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</si>
  <si>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</si>
  <si>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</si>
  <si>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</si>
  <si>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</si>
  <si>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</si>
  <si>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</si>
  <si>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</si>
  <si>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</si>
  <si>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</si>
  <si>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</si>
  <si>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</si>
  <si>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</si>
  <si>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</si>
  <si>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</si>
  <si>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</si>
  <si>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</si>
  <si>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</si>
  <si>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</si>
  <si>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</si>
  <si>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</si>
  <si>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</si>
  <si>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</si>
  <si>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</si>
  <si>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</si>
  <si>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</si>
  <si>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</si>
  <si>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</si>
  <si>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</si>
  <si>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</si>
  <si>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</si>
  <si>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</si>
  <si>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</si>
  <si>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</si>
  <si>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</si>
  <si>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</si>
  <si>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</si>
  <si>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</si>
  <si>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</si>
  <si>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</si>
  <si>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</si>
  <si>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</si>
  <si>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</si>
  <si>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</si>
  <si>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</si>
  <si>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</si>
  <si>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</si>
  <si>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</si>
  <si>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</si>
  <si>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</si>
  <si>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</si>
  <si>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</si>
  <si>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</si>
  <si>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</si>
  <si>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</si>
  <si>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</si>
  <si>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</si>
  <si>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</si>
  <si>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</si>
  <si>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</si>
  <si>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</si>
  <si>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</si>
  <si>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</si>
  <si>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</si>
  <si>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</si>
  <si>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</si>
  <si>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</si>
  <si>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</si>
  <si>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</si>
  <si>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</si>
  <si>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</si>
  <si>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</si>
  <si>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</si>
  <si>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</si>
  <si>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</si>
  <si>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</si>
  <si>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</si>
  <si>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</si>
  <si>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</si>
  <si>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</si>
  <si>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</si>
  <si>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</si>
  <si>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</si>
  <si>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</si>
  <si>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</si>
  <si>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</si>
  <si>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</si>
  <si>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</si>
  <si>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</si>
  <si>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</si>
  <si>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</si>
  <si>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</si>
  <si>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</si>
  <si>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</si>
  <si>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</si>
  <si>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</si>
  <si>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</si>
  <si>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</si>
  <si>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</si>
  <si>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</si>
  <si>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</si>
  <si>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</si>
  <si>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</si>
  <si>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</si>
  <si>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</si>
  <si>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</si>
  <si>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</si>
  <si>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</si>
  <si>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</si>
  <si>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</si>
  <si>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</si>
  <si>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</si>
  <si>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</si>
  <si>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</si>
  <si>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</si>
  <si>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</si>
  <si>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</si>
  <si>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</si>
  <si>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</si>
  <si>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</si>
  <si>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</si>
  <si>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</si>
  <si>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</si>
  <si>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</si>
  <si>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</si>
  <si>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</si>
  <si>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</si>
  <si>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</si>
  <si>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</si>
  <si>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</si>
  <si>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</si>
  <si>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</si>
  <si>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</si>
  <si>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</si>
  <si>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</si>
  <si>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</si>
  <si>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</si>
  <si>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</si>
  <si>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</si>
  <si>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</si>
  <si>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</si>
  <si>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</si>
  <si>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</si>
  <si>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</si>
  <si>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</si>
  <si>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</si>
  <si>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</si>
  <si>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</si>
  <si>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</si>
  <si>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</si>
  <si>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</si>
  <si>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</si>
  <si>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</si>
  <si>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</si>
  <si>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</si>
  <si>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</si>
  <si>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</si>
  <si>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</si>
  <si>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</si>
  <si>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</si>
  <si>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</si>
  <si>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</si>
  <si>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</si>
  <si>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</si>
  <si>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</si>
  <si>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</si>
  <si>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</si>
  <si>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</si>
  <si>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</si>
  <si>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</si>
  <si>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</si>
  <si>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</si>
  <si>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</si>
  <si>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</si>
  <si>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</si>
  <si>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</si>
  <si>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</si>
  <si>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</si>
  <si>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</si>
  <si>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</si>
  <si>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</si>
  <si>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</si>
  <si>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</si>
  <si>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</si>
  <si>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</si>
  <si>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</si>
  <si>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</si>
  <si>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</si>
  <si>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</si>
  <si>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</si>
  <si>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</si>
  <si>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</si>
  <si>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</si>
  <si>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</si>
  <si>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</si>
  <si>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</si>
  <si>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</si>
  <si>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</si>
  <si>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</si>
  <si>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</si>
  <si>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</si>
  <si>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</si>
  <si>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</si>
  <si>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</si>
  <si>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</si>
  <si>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</si>
  <si>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</si>
  <si>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</si>
  <si>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</si>
  <si>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</si>
  <si>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</si>
  <si>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</si>
  <si>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</si>
  <si>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</si>
  <si>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</si>
  <si>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</si>
  <si>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</si>
  <si>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</si>
  <si>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</si>
  <si>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</si>
  <si>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</si>
  <si>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</si>
  <si>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</si>
  <si>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</si>
  <si>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</si>
  <si>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</si>
  <si>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</si>
  <si>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</si>
  <si>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</si>
  <si>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</si>
  <si>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</si>
  <si>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</si>
  <si>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</si>
  <si>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</si>
  <si>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</si>
  <si>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</si>
  <si>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</si>
  <si>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</si>
  <si>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</si>
  <si>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</si>
  <si>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</si>
  <si>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</si>
  <si>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</si>
  <si>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</si>
  <si>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</si>
  <si>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</si>
  <si>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</si>
  <si>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</si>
  <si>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</si>
  <si>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</si>
  <si>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</si>
  <si>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</si>
  <si>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</si>
  <si>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</si>
  <si>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</si>
  <si>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</si>
  <si>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</si>
  <si>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</si>
  <si>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</si>
  <si>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</si>
  <si>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</si>
  <si>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</si>
  <si>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</si>
  <si>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</si>
  <si>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</si>
  <si>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</si>
  <si>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</si>
  <si>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</si>
  <si>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</si>
  <si>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</si>
  <si>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</si>
  <si>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</si>
  <si>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</si>
  <si>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</si>
  <si>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</si>
  <si>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</si>
  <si>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</si>
  <si>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</si>
  <si>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</si>
  <si>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</si>
  <si>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</si>
  <si>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</si>
  <si>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</si>
  <si>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</si>
  <si>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</si>
  <si>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</si>
  <si>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</si>
  <si>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</si>
  <si>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</si>
  <si>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</si>
  <si>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</si>
  <si>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</si>
  <si>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</si>
  <si>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</si>
  <si>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</si>
  <si>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</si>
  <si>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</si>
  <si>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</si>
  <si>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</si>
  <si>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</si>
  <si>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</si>
  <si>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</si>
  <si>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</si>
  <si>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</si>
  <si>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</si>
  <si>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</si>
  <si>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</si>
  <si>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</si>
  <si>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</si>
  <si>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</si>
  <si>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</si>
  <si>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</si>
  <si>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</si>
  <si>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</si>
  <si>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</si>
  <si>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</si>
  <si>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</si>
  <si>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</si>
  <si>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</si>
  <si>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</si>
  <si>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</si>
  <si>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</si>
  <si>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</si>
  <si>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</si>
  <si>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</si>
  <si>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</si>
  <si>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</si>
  <si>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</si>
  <si>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</si>
  <si>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</si>
  <si>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</si>
  <si>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</si>
  <si>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</si>
  <si>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</si>
  <si>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</si>
  <si>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</si>
  <si>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</si>
  <si>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</si>
  <si>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</si>
  <si>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</si>
  <si>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</si>
  <si>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</si>
  <si>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</si>
  <si>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</si>
  <si>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</si>
  <si>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</si>
  <si>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</si>
  <si>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</si>
  <si>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</si>
  <si>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</si>
  <si>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</si>
  <si>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</si>
  <si>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</si>
  <si>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</si>
  <si>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</si>
  <si>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</si>
  <si>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</si>
  <si>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</si>
  <si>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</si>
  <si>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</si>
  <si>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</si>
  <si>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</si>
  <si>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BURGLAR_ALARM_206U01</t>
  </si>
  <si>
    <t>BURGLAR_ALARM_206U02</t>
  </si>
  <si>
    <t>BURGLAR_ALARM_206U03</t>
  </si>
  <si>
    <t>206W0031</t>
  </si>
  <si>
    <t>Burglar System On/Off</t>
  </si>
  <si>
    <t>BURGLAR_ALARM_206U04</t>
  </si>
  <si>
    <t>BURGLAR_ALARM_206U05</t>
  </si>
  <si>
    <t>BURGLAR_ALARM_206U06</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</si>
  <si>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</si>
  <si>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</si>
  <si>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</si>
  <si>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</si>
  <si>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</si>
  <si>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</si>
  <si>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</si>
  <si>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</si>
  <si>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</si>
  <si>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</si>
  <si>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</si>
  <si>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</si>
  <si>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</si>
  <si>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</si>
  <si>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</si>
  <si>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</si>
  <si>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</si>
  <si>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</si>
  <si>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</si>
  <si>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</si>
  <si>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</si>
  <si>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</si>
  <si>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</si>
  <si>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</si>
  <si>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</si>
  <si>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</si>
  <si>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</si>
  <si>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</si>
  <si>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</si>
  <si>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</si>
  <si>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</si>
  <si>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</si>
  <si>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</si>
  <si>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</si>
  <si>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</si>
  <si>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</si>
  <si>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</si>
  <si>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</si>
  <si>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</si>
  <si>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</si>
  <si>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</si>
  <si>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</si>
  <si>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</si>
  <si>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</si>
  <si>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</si>
  <si>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</si>
  <si>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</si>
  <si>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</si>
  <si>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</si>
  <si>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</si>
  <si>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</si>
  <si>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</si>
  <si>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</si>
  <si>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</si>
  <si>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</si>
  <si>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</si>
  <si>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</si>
  <si>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</si>
  <si>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</si>
  <si>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</si>
  <si>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</si>
  <si>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</si>
  <si>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</si>
  <si>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</si>
  <si>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</si>
  <si>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</si>
  <si>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</si>
  <si>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</si>
  <si>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</si>
  <si>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</si>
  <si>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</si>
  <si>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</si>
  <si>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</si>
  <si>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</si>
  <si>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</si>
  <si>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</si>
  <si>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</si>
  <si>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</si>
  <si>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</si>
  <si>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</si>
  <si>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</si>
  <si>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</si>
  <si>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</si>
  <si>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</si>
  <si>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</si>
  <si>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</si>
  <si>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</si>
  <si>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</si>
  <si>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</si>
  <si>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</si>
  <si>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</si>
  <si>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</si>
  <si>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</si>
  <si>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</si>
  <si>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</si>
  <si>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</si>
  <si>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</si>
  <si>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</si>
  <si>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</si>
  <si>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</si>
  <si>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</si>
  <si>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</si>
  <si>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</si>
  <si>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</si>
  <si>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</si>
  <si>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</si>
  <si>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</si>
  <si>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</si>
  <si>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</si>
  <si>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</si>
  <si>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</si>
  <si>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</si>
  <si>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</si>
  <si>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</si>
  <si>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</si>
  <si>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</si>
  <si>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</si>
  <si>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</si>
  <si>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</si>
  <si>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</si>
  <si>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</si>
  <si>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</si>
  <si>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</si>
  <si>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</si>
  <si>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</si>
  <si>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</si>
  <si>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</si>
  <si>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</si>
  <si>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</si>
  <si>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</si>
  <si>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</si>
  <si>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</si>
  <si>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</si>
  <si>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</si>
  <si>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</si>
  <si>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</si>
  <si>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</si>
  <si>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</si>
  <si>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</si>
  <si>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</si>
  <si>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</si>
  <si>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</si>
  <si>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</si>
  <si>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</si>
  <si>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</si>
  <si>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</si>
  <si>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</si>
  <si>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</si>
  <si>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</si>
  <si>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</si>
  <si>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</si>
  <si>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</si>
  <si>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</si>
  <si>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</si>
  <si>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</si>
  <si>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</si>
  <si>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</si>
  <si>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</si>
  <si>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</si>
  <si>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</si>
  <si>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</si>
  <si>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</si>
  <si>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</si>
  <si>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</si>
  <si>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</si>
  <si>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</si>
  <si>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</si>
  <si>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</si>
  <si>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</si>
  <si>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</si>
  <si>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</si>
  <si>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</si>
  <si>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</si>
  <si>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</si>
  <si>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</si>
  <si>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</si>
  <si>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</si>
  <si>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</si>
  <si>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</si>
  <si>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</si>
  <si>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</si>
  <si>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</si>
  <si>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</si>
  <si>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</si>
  <si>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</si>
  <si>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</si>
  <si>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</si>
  <si>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</si>
  <si>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</si>
  <si>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</si>
  <si>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</si>
  <si>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</si>
  <si>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</si>
  <si>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</si>
  <si>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</si>
  <si>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</si>
  <si>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</si>
  <si>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</si>
  <si>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</si>
  <si>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</si>
  <si>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</si>
  <si>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</si>
  <si>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</si>
  <si>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</si>
  <si>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</si>
  <si>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</si>
  <si>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</si>
  <si>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</si>
  <si>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</si>
  <si>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</si>
  <si>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</si>
  <si>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</si>
  <si>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</si>
  <si>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</si>
  <si>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</si>
  <si>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</si>
  <si>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</si>
  <si>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</si>
  <si>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</si>
  <si>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</si>
  <si>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</si>
  <si>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</si>
  <si>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</si>
  <si>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</si>
  <si>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</si>
  <si>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</si>
  <si>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</si>
  <si>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</si>
  <si>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</si>
  <si>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</si>
  <si>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</si>
  <si>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</si>
  <si>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</si>
  <si>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</si>
  <si>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</si>
  <si>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</si>
  <si>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</si>
  <si>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</si>
  <si>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</si>
  <si>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</si>
  <si>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</si>
  <si>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</si>
  <si>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</si>
  <si>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</si>
  <si>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</si>
  <si>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</si>
  <si>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</si>
  <si>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</si>
  <si>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</si>
  <si>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</si>
  <si>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</si>
  <si>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</si>
  <si>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</si>
  <si>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</si>
  <si>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</si>
  <si>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</si>
  <si>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</si>
  <si>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</si>
  <si>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</si>
  <si>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</si>
  <si>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</si>
  <si>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</si>
  <si>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</si>
  <si>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</si>
  <si>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</si>
  <si>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</si>
  <si>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</si>
  <si>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</si>
  <si>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</si>
  <si>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</si>
  <si>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</si>
  <si>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</si>
  <si>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</si>
  <si>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</si>
  <si>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</si>
  <si>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</si>
  <si>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</si>
  <si>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</si>
  <si>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</si>
  <si>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</si>
  <si>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</si>
  <si>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</si>
  <si>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</si>
  <si>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</si>
  <si>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</si>
  <si>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</si>
  <si>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</si>
  <si>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</si>
  <si>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</si>
  <si>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</si>
  <si>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</si>
  <si>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</si>
  <si>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</si>
  <si>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</si>
  <si>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</si>
  <si>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</si>
  <si>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</si>
  <si>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</si>
  <si>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</si>
  <si>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</si>
  <si>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</si>
  <si>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</si>
  <si>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</si>
  <si>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</si>
  <si>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</si>
  <si>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</si>
  <si>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</si>
  <si>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</si>
  <si>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</si>
  <si>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</si>
  <si>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</si>
  <si>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</si>
  <si>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</si>
  <si>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</si>
  <si>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</si>
  <si>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</si>
  <si>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</si>
  <si>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</si>
  <si>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</si>
  <si>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</si>
  <si>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</si>
  <si>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</si>
  <si>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</si>
  <si>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</si>
  <si>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</si>
  <si>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</si>
  <si>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</si>
  <si>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</si>
  <si>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</si>
  <si>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</si>
  <si>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</si>
  <si>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</si>
  <si>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</si>
  <si>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</si>
  <si>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</si>
  <si>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</si>
  <si>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</si>
  <si>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Outlets Galley - EMP 111 RMS Current Phase A</t>
  </si>
  <si>
    <t>Outlets Galley - EMP 111 RMS Current Phase B</t>
  </si>
  <si>
    <t>Outlets Galley - EMP 111 RMS Current Phase C</t>
  </si>
  <si>
    <t>Outlets Galley - EMP 111 RMS Current Phase Neutral</t>
  </si>
  <si>
    <t xml:space="preserve">Outlets Galley - EMP 111 RMS Voltage Phase A to Neutral </t>
  </si>
  <si>
    <t xml:space="preserve">Outlets Galley - EMP 111 RMS Voltage Phase B to Neutral </t>
  </si>
  <si>
    <t xml:space="preserve">Outlets Galley - EMP 111 RMS Voltage Phase C to Neutral </t>
  </si>
  <si>
    <t>Outlets Galley - EMP 111 Active Power Phase A</t>
  </si>
  <si>
    <t>Outlets Galley - EMP 111 Active Power Phase B</t>
  </si>
  <si>
    <t>Outlets Galley - EMP 111 Active Power Phase C</t>
  </si>
  <si>
    <t xml:space="preserve">Outlets Galley - EMP 111 Total Active Power </t>
  </si>
  <si>
    <t>Outlets Galley - EMP 111 Power Factor Phase A</t>
  </si>
  <si>
    <t>Outlets Galley - EMP 111 Power Factor Phase B</t>
  </si>
  <si>
    <t>Outlets Galley - EMP 111 Power Factor Phase C</t>
  </si>
  <si>
    <t>Outlets Galley - EMP 111 Total Power 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</si>
  <si>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</si>
  <si>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</si>
  <si>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</si>
  <si>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</si>
  <si>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</si>
  <si>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</si>
  <si>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</si>
  <si>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</si>
  <si>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</si>
  <si>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</si>
  <si>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</si>
  <si>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</si>
  <si>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</si>
  <si>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</si>
  <si>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</si>
  <si>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</si>
  <si>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</si>
  <si>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</si>
  <si>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</si>
  <si>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</si>
  <si>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</si>
  <si>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</si>
  <si>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</si>
  <si>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</si>
  <si>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</si>
  <si>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</si>
  <si>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</si>
  <si>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</si>
  <si>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</si>
  <si>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</si>
  <si>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</si>
  <si>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</si>
  <si>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</si>
  <si>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</si>
  <si>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</si>
  <si>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</si>
  <si>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</si>
  <si>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</si>
  <si>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</si>
  <si>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</si>
  <si>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</si>
  <si>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</si>
  <si>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</si>
  <si>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</si>
  <si>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</si>
  <si>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</si>
  <si>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</si>
  <si>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</si>
  <si>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</si>
  <si>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</si>
  <si>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</si>
  <si>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</si>
  <si>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</si>
  <si>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</si>
  <si>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</si>
  <si>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</si>
  <si>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</si>
  <si>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</si>
  <si>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</si>
  <si>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</si>
  <si>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</si>
  <si>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</si>
  <si>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</si>
  <si>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</si>
  <si>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</si>
  <si>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</si>
  <si>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</si>
  <si>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</si>
  <si>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</si>
  <si>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</si>
  <si>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</si>
  <si>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</si>
  <si>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</si>
  <si>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</si>
  <si>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</si>
  <si>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</si>
  <si>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</si>
  <si>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</si>
  <si>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</si>
  <si>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</si>
  <si>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</si>
  <si>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</si>
  <si>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</si>
  <si>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</si>
  <si>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</si>
  <si>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</si>
  <si>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</si>
  <si>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</si>
  <si>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</si>
  <si>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</si>
  <si>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</si>
  <si>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</si>
  <si>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</si>
  <si>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</si>
  <si>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</si>
  <si>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</si>
  <si>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</si>
  <si>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</si>
  <si>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</si>
  <si>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</si>
  <si>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</si>
  <si>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</si>
  <si>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</si>
  <si>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</si>
  <si>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</si>
  <si>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</si>
  <si>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</si>
  <si>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</si>
  <si>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</si>
  <si>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</si>
  <si>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</si>
  <si>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</si>
  <si>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</si>
  <si>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</si>
  <si>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</si>
  <si>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</si>
  <si>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</si>
  <si>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</si>
  <si>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</si>
  <si>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</si>
  <si>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</si>
  <si>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</si>
  <si>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</si>
  <si>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</si>
  <si>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</si>
  <si>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</si>
  <si>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</si>
  <si>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</si>
  <si>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</si>
  <si>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</si>
  <si>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</si>
  <si>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</si>
  <si>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</si>
  <si>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</si>
  <si>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</si>
  <si>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</si>
  <si>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</si>
  <si>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</si>
  <si>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</si>
  <si>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</si>
  <si>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</si>
  <si>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</si>
  <si>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</si>
  <si>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</si>
  <si>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</si>
  <si>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</si>
  <si>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</si>
  <si>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</si>
  <si>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</si>
  <si>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</si>
  <si>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</si>
  <si>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</si>
  <si>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</si>
  <si>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</si>
  <si>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</si>
  <si>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</si>
  <si>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</si>
  <si>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</si>
  <si>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</si>
  <si>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</si>
  <si>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</si>
  <si>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</si>
  <si>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</si>
  <si>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</si>
  <si>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</si>
  <si>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</si>
  <si>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</si>
  <si>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</si>
  <si>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</si>
  <si>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</si>
  <si>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</si>
  <si>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</si>
  <si>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</si>
  <si>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</si>
  <si>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</si>
  <si>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</si>
  <si>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</si>
  <si>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</si>
  <si>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</si>
  <si>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</si>
  <si>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</si>
  <si>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</si>
  <si>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</si>
  <si>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</si>
  <si>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</si>
  <si>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</si>
  <si>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</si>
  <si>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</si>
  <si>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</si>
  <si>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</si>
  <si>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</si>
  <si>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</si>
  <si>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</si>
  <si>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</si>
  <si>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</si>
  <si>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</si>
  <si>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</si>
  <si>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</si>
  <si>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</si>
  <si>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</si>
  <si>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</si>
  <si>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</si>
  <si>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</si>
  <si>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</si>
  <si>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</si>
  <si>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</si>
  <si>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</si>
  <si>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</si>
  <si>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</si>
  <si>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</si>
  <si>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</si>
  <si>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</si>
  <si>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</si>
  <si>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</si>
  <si>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</si>
  <si>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</si>
  <si>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</si>
  <si>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</si>
  <si>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</si>
  <si>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</si>
  <si>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</si>
  <si>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</si>
  <si>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</si>
  <si>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</si>
  <si>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</si>
  <si>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</si>
  <si>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</si>
  <si>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</si>
  <si>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</si>
  <si>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</si>
  <si>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</si>
  <si>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</si>
  <si>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</si>
  <si>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</si>
  <si>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</si>
  <si>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</si>
  <si>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</si>
  <si>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</si>
  <si>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</si>
  <si>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</si>
  <si>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</si>
  <si>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</si>
  <si>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</si>
  <si>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</si>
  <si>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</si>
  <si>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</si>
  <si>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</si>
  <si>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</si>
  <si>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</si>
  <si>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</si>
  <si>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</si>
  <si>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</si>
  <si>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</si>
  <si>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</si>
  <si>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</si>
  <si>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</si>
  <si>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</si>
  <si>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</si>
  <si>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</si>
  <si>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</si>
  <si>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</si>
  <si>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</si>
  <si>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</si>
  <si>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</si>
  <si>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</si>
  <si>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</si>
  <si>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</si>
  <si>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</si>
  <si>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</si>
  <si>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</si>
  <si>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</si>
  <si>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</si>
  <si>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</si>
  <si>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</si>
  <si>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</si>
  <si>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</si>
  <si>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</si>
  <si>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</si>
  <si>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</si>
  <si>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</si>
  <si>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</si>
  <si>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</si>
  <si>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</si>
  <si>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</si>
  <si>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</si>
  <si>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</si>
  <si>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</si>
  <si>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</si>
  <si>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</si>
  <si>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</si>
  <si>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</si>
  <si>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</si>
  <si>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</si>
  <si>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</si>
  <si>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</si>
  <si>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</si>
  <si>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</si>
  <si>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</si>
  <si>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</si>
  <si>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</si>
  <si>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</si>
  <si>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</si>
  <si>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</si>
  <si>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</si>
  <si>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</si>
  <si>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</si>
  <si>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</si>
  <si>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</si>
  <si>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</si>
  <si>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</si>
  <si>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</si>
  <si>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</si>
  <si>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</si>
  <si>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</si>
  <si>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</si>
  <si>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</si>
  <si>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</si>
  <si>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</si>
  <si>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</si>
  <si>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</si>
  <si>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</si>
  <si>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</si>
  <si>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</si>
  <si>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</si>
  <si>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</si>
  <si>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</si>
  <si>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</si>
  <si>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</si>
  <si>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</si>
  <si>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</si>
  <si>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</si>
  <si>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</si>
  <si>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</si>
  <si>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</si>
  <si>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</si>
  <si>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</si>
  <si>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</si>
  <si>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</si>
  <si>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</si>
  <si>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</si>
  <si>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</si>
  <si>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</si>
  <si>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</si>
  <si>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</si>
  <si>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</si>
  <si>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</si>
  <si>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</si>
  <si>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</si>
  <si>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</si>
  <si>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</si>
  <si>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</si>
  <si>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</si>
  <si>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</si>
  <si>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</si>
  <si>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</si>
  <si>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</si>
  <si>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</si>
  <si>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</si>
  <si>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</si>
  <si>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</si>
  <si>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</si>
  <si>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</si>
  <si>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</si>
  <si>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</si>
  <si>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</si>
  <si>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</si>
  <si>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</si>
  <si>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</si>
  <si>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</si>
  <si>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</si>
  <si>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</si>
  <si>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</si>
  <si>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</si>
  <si>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</si>
  <si>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</si>
  <si>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</si>
  <si>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</si>
  <si>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</si>
  <si>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</si>
  <si>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</si>
  <si>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</si>
  <si>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</si>
  <si>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</si>
  <si>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</si>
  <si>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</si>
  <si>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</si>
  <si>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</si>
  <si>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</si>
  <si>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</si>
  <si>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</si>
  <si>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</si>
  <si>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</si>
  <si>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</si>
  <si>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</si>
  <si>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</si>
  <si>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</si>
  <si>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</si>
  <si>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</si>
  <si>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</si>
  <si>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</si>
  <si>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</si>
  <si>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</si>
  <si>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</si>
  <si>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</si>
  <si>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</si>
  <si>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</si>
  <si>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</si>
  <si>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</si>
  <si>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</si>
  <si>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</si>
  <si>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</si>
  <si>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</si>
  <si>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</si>
  <si>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</si>
  <si>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</si>
  <si>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</si>
  <si>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</si>
  <si>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</si>
  <si>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</si>
  <si>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</si>
  <si>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</si>
  <si>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</si>
  <si>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</si>
  <si>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</si>
  <si>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</si>
  <si>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</si>
  <si>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</si>
  <si>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</si>
  <si>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</si>
  <si>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</si>
  <si>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</si>
  <si>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</si>
  <si>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</si>
  <si>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</si>
  <si>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</si>
  <si>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</si>
  <si>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</si>
  <si>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</si>
  <si>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</si>
  <si>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</si>
  <si>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</si>
  <si>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</si>
  <si>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</si>
  <si>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</si>
  <si>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</si>
  <si>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</si>
  <si>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</si>
  <si>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</si>
  <si>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</si>
  <si>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</si>
  <si>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</si>
  <si>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</si>
  <si>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</si>
  <si>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</si>
  <si>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</si>
  <si>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</si>
  <si>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</si>
  <si>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</si>
  <si>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</si>
  <si>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</si>
  <si>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</si>
  <si>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</si>
  <si>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</si>
  <si>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</si>
  <si>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</si>
  <si>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</si>
  <si>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</si>
  <si>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</si>
  <si>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</si>
  <si>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</si>
  <si>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</si>
  <si>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</si>
  <si>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</si>
  <si>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</si>
  <si>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</si>
  <si>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</si>
  <si>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</si>
  <si>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</si>
  <si>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</si>
  <si>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</si>
  <si>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</si>
  <si>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</si>
  <si>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</si>
  <si>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</si>
  <si>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</si>
  <si>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</si>
  <si>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</si>
  <si>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</si>
  <si>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</si>
  <si>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</si>
  <si>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</si>
  <si>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</si>
  <si>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</si>
  <si>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</si>
  <si>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</si>
  <si>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</si>
  <si>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</si>
  <si>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</si>
  <si>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</si>
  <si>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</si>
  <si>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</si>
  <si>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</si>
  <si>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</si>
  <si>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</si>
  <si>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</si>
  <si>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</si>
  <si>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</si>
  <si>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</si>
  <si>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</si>
  <si>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</si>
  <si>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</si>
  <si>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</si>
  <si>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</si>
  <si>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</si>
  <si>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</si>
  <si>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</si>
  <si>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</si>
  <si>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</si>
  <si>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</si>
  <si>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</si>
  <si>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</si>
  <si>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</si>
  <si>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</si>
  <si>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</si>
  <si>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</si>
  <si>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</si>
  <si>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</si>
  <si>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</si>
  <si>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</si>
  <si>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</si>
  <si>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</si>
  <si>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</si>
  <si>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</si>
  <si>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</si>
  <si>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</si>
  <si>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</si>
  <si>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</si>
  <si>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</si>
  <si>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</si>
  <si>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</si>
  <si>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</si>
  <si>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</si>
  <si>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</si>
  <si>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</si>
  <si>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</si>
  <si>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</si>
  <si>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</si>
  <si>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</si>
  <si>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</si>
  <si>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</si>
  <si>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</si>
  <si>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</si>
  <si>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</si>
  <si>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</si>
  <si>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</si>
  <si>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</si>
  <si>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</si>
  <si>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</si>
  <si>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</si>
  <si>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</si>
  <si>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</si>
  <si>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</si>
  <si>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</si>
  <si>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</si>
  <si>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</si>
  <si>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</si>
  <si>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</si>
  <si>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</si>
  <si>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</si>
  <si>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</si>
  <si>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</si>
  <si>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</si>
  <si>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</si>
  <si>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</si>
  <si>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</si>
  <si>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</si>
  <si>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</si>
  <si>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</si>
  <si>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</si>
  <si>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</si>
  <si>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</si>
  <si>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</si>
  <si>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</si>
  <si>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</si>
  <si>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</si>
  <si>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</si>
  <si>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</si>
  <si>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</si>
  <si>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</si>
  <si>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</si>
  <si>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</si>
  <si>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</si>
  <si>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</si>
  <si>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</si>
  <si>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</si>
  <si>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</si>
  <si>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</si>
  <si>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</si>
  <si>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</si>
  <si>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</si>
  <si>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</si>
  <si>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</si>
  <si>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</si>
  <si>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</si>
  <si>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</si>
  <si>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</si>
  <si>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</si>
  <si>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</si>
  <si>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</si>
  <si>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</si>
  <si>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</si>
  <si>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</si>
  <si>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</si>
  <si>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</si>
  <si>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</si>
  <si>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</si>
  <si>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</si>
  <si>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</si>
  <si>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</si>
  <si>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</si>
  <si>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</si>
  <si>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</si>
  <si>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</si>
  <si>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</si>
  <si>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</si>
  <si>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</si>
  <si>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</si>
  <si>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</si>
  <si>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</si>
  <si>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</si>
  <si>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</si>
  <si>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</si>
  <si>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</si>
  <si>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</si>
  <si>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</si>
  <si>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</si>
  <si>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</si>
  <si>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</si>
  <si>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</si>
  <si>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</si>
  <si>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</si>
  <si>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</si>
  <si>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</si>
  <si>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</si>
  <si>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</si>
  <si>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</si>
  <si>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</si>
  <si>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</si>
  <si>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</si>
  <si>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</si>
  <si>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</si>
  <si>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</si>
  <si>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</si>
  <si>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</si>
  <si>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</si>
  <si>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</si>
  <si>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</si>
  <si>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</si>
  <si>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</si>
  <si>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</si>
  <si>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</si>
  <si>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</si>
  <si>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</si>
  <si>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</si>
  <si>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</si>
  <si>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</si>
  <si>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</si>
  <si>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</si>
  <si>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</si>
  <si>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</si>
  <si>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</si>
  <si>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</si>
  <si>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</si>
  <si>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</si>
  <si>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</si>
  <si>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</si>
  <si>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</si>
  <si>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</si>
  <si>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</si>
  <si>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</si>
  <si>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</si>
  <si>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</si>
  <si>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</si>
  <si>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</si>
  <si>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</si>
  <si>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</si>
  <si>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</si>
  <si>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</si>
  <si>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</si>
  <si>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</si>
  <si>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</si>
  <si>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</si>
  <si>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</si>
  <si>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</si>
  <si>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</si>
  <si>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</si>
  <si>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</si>
  <si>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</si>
  <si>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</si>
  <si>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</si>
  <si>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</si>
  <si>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</si>
  <si>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</si>
  <si>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</si>
  <si>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</si>
  <si>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</si>
  <si>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</si>
  <si>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</si>
  <si>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</si>
  <si>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</si>
  <si>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</si>
  <si>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</si>
  <si>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</si>
  <si>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</si>
  <si>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</si>
  <si>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</si>
  <si>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</si>
  <si>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</si>
  <si>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</si>
  <si>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</si>
  <si>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</si>
  <si>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</si>
  <si>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</si>
  <si>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</si>
  <si>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</si>
  <si>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</si>
  <si>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</si>
  <si>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</si>
  <si>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</si>
  <si>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</si>
  <si>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</si>
  <si>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</si>
  <si>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</si>
  <si>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</si>
  <si>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</si>
  <si>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</si>
  <si>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</si>
  <si>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</si>
  <si>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</si>
  <si>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</si>
  <si>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</si>
  <si>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</si>
  <si>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</si>
  <si>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</si>
  <si>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</si>
  <si>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</si>
  <si>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</si>
  <si>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</si>
  <si>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</si>
  <si>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</si>
  <si>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</si>
  <si>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</si>
  <si>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</si>
  <si>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</si>
  <si>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</si>
  <si>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</si>
  <si>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</si>
  <si>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</si>
  <si>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</si>
  <si>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</si>
  <si>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</si>
  <si>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</si>
  <si>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</si>
  <si>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</si>
  <si>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</si>
  <si>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</si>
  <si>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</si>
  <si>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</si>
  <si>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</si>
  <si>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</si>
  <si>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</si>
  <si>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</si>
  <si>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</si>
  <si>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</si>
  <si>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</si>
  <si>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</si>
  <si>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</si>
  <si>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</si>
  <si>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</si>
  <si>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</si>
  <si>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</si>
  <si>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</si>
  <si>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</si>
  <si>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</si>
  <si>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</si>
  <si>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</si>
  <si>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</si>
  <si>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</si>
  <si>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</si>
  <si>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</si>
  <si>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</si>
  <si>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</si>
  <si>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</si>
  <si>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</si>
  <si>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</si>
  <si>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</si>
  <si>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</si>
  <si>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</si>
  <si>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</si>
  <si>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</si>
  <si>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</si>
  <si>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</si>
  <si>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</si>
  <si>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</si>
  <si>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</si>
  <si>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</si>
  <si>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</si>
  <si>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</si>
  <si>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</si>
  <si>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</si>
  <si>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</si>
  <si>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</si>
  <si>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</si>
  <si>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</si>
  <si>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</si>
  <si>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</si>
  <si>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</si>
  <si>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</si>
  <si>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</si>
  <si>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</si>
  <si>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</si>
  <si>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</si>
  <si>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</si>
  <si>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</si>
  <si>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</si>
  <si>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</si>
  <si>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</si>
  <si>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</si>
  <si>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</si>
  <si>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</si>
  <si>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</si>
  <si>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</si>
  <si>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</si>
  <si>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</si>
  <si>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</si>
  <si>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</si>
  <si>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</si>
  <si>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</si>
  <si>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</si>
  <si>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</si>
  <si>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</si>
  <si>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</si>
  <si>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</si>
  <si>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</si>
  <si>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</si>
  <si>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</si>
  <si>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</si>
  <si>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</si>
  <si>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</si>
  <si>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</si>
  <si>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</si>
  <si>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</si>
  <si>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</si>
  <si>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</si>
  <si>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</si>
  <si>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</si>
  <si>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</si>
  <si>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</si>
  <si>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</si>
  <si>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</si>
  <si>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</si>
  <si>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</si>
  <si>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</si>
  <si>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</si>
  <si>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</si>
  <si>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</si>
  <si>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</si>
  <si>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</si>
  <si>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</si>
  <si>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</si>
  <si>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</si>
  <si>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</si>
  <si>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</si>
  <si>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</si>
  <si>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</si>
  <si>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</si>
  <si>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</si>
  <si>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</si>
  <si>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</si>
  <si>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</si>
  <si>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</si>
  <si>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</si>
  <si>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</si>
  <si>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</si>
  <si>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</si>
  <si>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</si>
  <si>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</si>
  <si>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</si>
  <si>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</si>
  <si>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</si>
  <si>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</si>
  <si>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</si>
  <si>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</si>
  <si>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</si>
  <si>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</si>
  <si>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</si>
  <si>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</si>
  <si>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</si>
  <si>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</si>
  <si>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</si>
  <si>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</si>
  <si>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</si>
  <si>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</si>
  <si>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</si>
  <si>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</si>
  <si>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</si>
  <si>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</si>
  <si>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</si>
  <si>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</si>
  <si>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</si>
  <si>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</si>
  <si>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</si>
  <si>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</si>
  <si>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</si>
  <si>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</si>
  <si>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</si>
  <si>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</si>
  <si>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</si>
  <si>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</si>
  <si>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</si>
  <si>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</si>
  <si>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</si>
  <si>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</si>
  <si>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</si>
  <si>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</si>
  <si>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</si>
  <si>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</si>
  <si>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</si>
  <si>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</si>
  <si>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</si>
  <si>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</si>
  <si>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</si>
  <si>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</si>
  <si>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</si>
  <si>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</si>
  <si>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</si>
  <si>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</si>
  <si>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</si>
  <si>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</si>
  <si>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</si>
  <si>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</si>
  <si>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</si>
  <si>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</si>
  <si>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</si>
  <si>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</si>
  <si>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</si>
  <si>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</si>
  <si>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</si>
  <si>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</si>
  <si>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</si>
  <si>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</si>
  <si>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</si>
  <si>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</si>
  <si>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</si>
  <si>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</si>
  <si>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</si>
  <si>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</si>
  <si>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</si>
  <si>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</si>
  <si>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</si>
  <si>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</si>
  <si>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</si>
  <si>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</si>
  <si>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</si>
  <si>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</si>
  <si>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</si>
  <si>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</si>
  <si>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</si>
  <si>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</si>
  <si>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</si>
  <si>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</si>
  <si>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</si>
  <si>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</si>
  <si>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</si>
  <si>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</si>
  <si>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</si>
  <si>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</si>
  <si>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</si>
  <si>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</si>
  <si>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</si>
  <si>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</si>
  <si>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</si>
  <si>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</si>
  <si>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</si>
  <si>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</si>
  <si>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</si>
  <si>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</si>
  <si>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</si>
  <si>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</si>
  <si>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</si>
  <si>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</si>
  <si>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</si>
  <si>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</si>
  <si>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</si>
  <si>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</si>
  <si>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</si>
  <si>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</si>
  <si>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</si>
  <si>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</si>
  <si>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</si>
  <si>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</si>
  <si>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</si>
  <si>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</si>
  <si>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</si>
  <si>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</si>
  <si>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</si>
  <si>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</si>
  <si>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</si>
  <si>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</si>
  <si>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</si>
  <si>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</si>
  <si>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</si>
  <si>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</si>
  <si>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</si>
  <si>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</si>
  <si>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</si>
  <si>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</si>
  <si>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</si>
  <si>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</si>
  <si>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</si>
  <si>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</si>
  <si>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</si>
  <si>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</si>
  <si>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</si>
  <si>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</si>
  <si>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</si>
  <si>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</si>
  <si>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</si>
  <si>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</si>
  <si>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</si>
  <si>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</si>
  <si>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</si>
  <si>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</si>
  <si>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</si>
  <si>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</si>
  <si>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</si>
  <si>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</si>
  <si>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</si>
  <si>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</si>
  <si>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</si>
  <si>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</si>
  <si>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</si>
  <si>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</si>
  <si>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</si>
  <si>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</si>
  <si>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</si>
  <si>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</si>
  <si>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</si>
  <si>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</si>
  <si>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</si>
  <si>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</si>
  <si>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</si>
  <si>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</si>
  <si>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</si>
  <si>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</si>
  <si>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</si>
  <si>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</si>
  <si>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</si>
  <si>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</si>
  <si>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</si>
  <si>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</si>
  <si>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</si>
  <si>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</si>
  <si>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</si>
  <si>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</si>
  <si>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</si>
  <si>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</si>
  <si>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</si>
  <si>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</si>
  <si>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</si>
  <si>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</si>
  <si>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</si>
  <si>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</si>
  <si>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</si>
  <si>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</si>
  <si>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</si>
  <si>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</si>
  <si>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</si>
  <si>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</si>
  <si>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</si>
  <si>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</si>
  <si>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</si>
  <si>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</si>
  <si>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</si>
  <si>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</si>
  <si>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</si>
  <si>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</si>
  <si>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</si>
  <si>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</si>
  <si>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</si>
  <si>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</si>
  <si>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</si>
  <si>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</si>
  <si>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</si>
  <si>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</si>
  <si>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</si>
  <si>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</si>
  <si>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</si>
  <si>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</si>
  <si>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</si>
  <si>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</si>
  <si>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</si>
  <si>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</si>
  <si>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</si>
  <si>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</si>
  <si>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</si>
  <si>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</si>
  <si>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</si>
  <si>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</si>
  <si>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</si>
  <si>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</si>
  <si>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</si>
  <si>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</si>
  <si>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</si>
  <si>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</si>
  <si>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</si>
  <si>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</si>
  <si>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</si>
  <si>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</si>
  <si>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</si>
  <si>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</si>
  <si>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</si>
  <si>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</si>
  <si>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</si>
  <si>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</si>
  <si>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</si>
  <si>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</si>
  <si>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</si>
  <si>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</si>
  <si>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</si>
  <si>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</si>
  <si>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</si>
  <si>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</si>
  <si>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</si>
  <si>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</si>
  <si>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</si>
  <si>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</si>
  <si>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</si>
  <si>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</si>
  <si>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</si>
  <si>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</si>
  <si>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</si>
  <si>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</si>
  <si>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</si>
  <si>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</si>
  <si>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</si>
  <si>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</si>
  <si>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</si>
  <si>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</si>
  <si>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</si>
  <si>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</si>
  <si>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</si>
  <si>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</si>
  <si>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</si>
  <si>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</si>
  <si>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</si>
  <si>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</si>
  <si>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</si>
  <si>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</si>
  <si>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</si>
  <si>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</si>
  <si>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</si>
  <si>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</si>
  <si>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</si>
  <si>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</si>
  <si>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</si>
  <si>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</si>
  <si>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</si>
  <si>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</si>
  <si>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</si>
  <si>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</si>
  <si>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</si>
  <si>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</si>
  <si>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</si>
  <si>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</si>
  <si>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</si>
  <si>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</si>
  <si>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</si>
  <si>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</si>
  <si>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</si>
  <si>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</si>
  <si>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</si>
  <si>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</si>
  <si>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</si>
  <si>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</si>
  <si>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</si>
  <si>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</si>
  <si>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</si>
  <si>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</si>
  <si>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</si>
  <si>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</si>
  <si>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</si>
  <si>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</si>
  <si>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</si>
  <si>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</si>
  <si>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</si>
  <si>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</si>
  <si>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</si>
  <si>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</si>
  <si>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</si>
  <si>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</si>
  <si>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</si>
  <si>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</si>
  <si>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</si>
  <si>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</si>
  <si>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</si>
  <si>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</si>
  <si>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</si>
  <si>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</si>
  <si>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</si>
  <si>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</si>
  <si>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</si>
  <si>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</si>
  <si>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</si>
  <si>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</si>
  <si>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</si>
  <si>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</si>
  <si>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</si>
  <si>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</si>
  <si>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</si>
  <si>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</si>
  <si>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</si>
  <si>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</si>
  <si>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</si>
  <si>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</si>
  <si>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</si>
  <si>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</si>
  <si>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</si>
  <si>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</si>
  <si>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</si>
  <si>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</si>
  <si>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</si>
  <si>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</si>
  <si>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</si>
  <si>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</si>
  <si>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</si>
  <si>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</si>
  <si>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</si>
  <si>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</si>
  <si>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</si>
  <si>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</si>
  <si>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</si>
  <si>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</si>
  <si>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</si>
  <si>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</si>
  <si>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</si>
  <si>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</si>
  <si>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</si>
  <si>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</si>
  <si>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</si>
  <si>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</si>
  <si>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</si>
  <si>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</si>
  <si>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</si>
  <si>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</si>
  <si>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</si>
  <si>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</si>
  <si>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</si>
  <si>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</si>
  <si>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</si>
  <si>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</si>
  <si>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</si>
  <si>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</si>
  <si>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</si>
  <si>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</si>
  <si>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</si>
  <si>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</si>
  <si>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</si>
  <si>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</si>
  <si>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</si>
  <si>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</si>
  <si>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</si>
  <si>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</si>
  <si>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</si>
  <si>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</si>
  <si>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</si>
  <si>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</si>
  <si>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</si>
  <si>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</si>
  <si>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</si>
  <si>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</si>
  <si>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</si>
  <si>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</si>
  <si>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</si>
  <si>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</si>
  <si>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</si>
  <si>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</si>
  <si>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</si>
  <si>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</si>
  <si>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</si>
  <si>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</si>
  <si>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</si>
  <si>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</si>
  <si>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</si>
  <si>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</si>
  <si>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</si>
  <si>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</si>
  <si>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</si>
  <si>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</si>
  <si>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</si>
  <si>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</si>
  <si>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</si>
  <si>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</si>
  <si>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</si>
  <si>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</si>
  <si>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</si>
  <si>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</si>
  <si>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</si>
  <si>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</si>
  <si>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</si>
  <si>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</si>
  <si>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</si>
  <si>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</si>
  <si>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</si>
  <si>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</si>
  <si>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</si>
  <si>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</si>
  <si>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</si>
  <si>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</si>
  <si>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</si>
  <si>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</si>
  <si>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</si>
  <si>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</si>
  <si>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</si>
  <si>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</si>
  <si>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</si>
  <si>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</si>
  <si>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</si>
  <si>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</si>
  <si>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</si>
  <si>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</si>
  <si>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</si>
  <si>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</si>
  <si>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</si>
  <si>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</si>
  <si>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</si>
  <si>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</si>
  <si>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</si>
  <si>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</si>
  <si>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</si>
  <si>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</si>
  <si>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</si>
  <si>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</si>
  <si>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</si>
  <si>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</si>
  <si>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</si>
  <si>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</si>
  <si>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</si>
  <si>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</si>
  <si>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</si>
  <si>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</si>
  <si>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</si>
  <si>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</si>
  <si>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</si>
  <si>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</si>
  <si>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</si>
  <si>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</si>
  <si>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</si>
  <si>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</si>
  <si>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</si>
  <si>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</si>
  <si>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</si>
  <si>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</si>
  <si>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</si>
  <si>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</si>
  <si>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</si>
  <si>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</si>
  <si>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</si>
  <si>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</si>
  <si>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</si>
  <si>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</si>
  <si>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</si>
  <si>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</si>
  <si>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</si>
  <si>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</si>
  <si>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</si>
  <si>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</si>
  <si>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</si>
  <si>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</si>
  <si>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</si>
  <si>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</si>
  <si>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</si>
  <si>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</si>
  <si>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</si>
  <si>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</si>
  <si>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</si>
  <si>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</si>
  <si>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</si>
  <si>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</si>
  <si>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</si>
  <si>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</si>
  <si>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</si>
  <si>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</si>
  <si>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</si>
  <si>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</si>
  <si>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</si>
  <si>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</si>
  <si>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</si>
  <si>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</si>
  <si>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</si>
  <si>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</si>
  <si>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</si>
  <si>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</si>
  <si>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</si>
  <si>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</si>
  <si>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</si>
  <si>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</si>
  <si>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</si>
  <si>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</si>
  <si>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</si>
  <si>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</si>
  <si>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</si>
  <si>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</si>
  <si>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</si>
  <si>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</si>
  <si>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</si>
  <si>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</si>
  <si>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</si>
  <si>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</si>
  <si>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</si>
  <si>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</si>
  <si>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</si>
  <si>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</si>
  <si>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</si>
  <si>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</si>
  <si>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</si>
  <si>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</si>
  <si>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</si>
  <si>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</si>
  <si>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</si>
  <si>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</si>
  <si>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</si>
  <si>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</si>
  <si>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</si>
  <si>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</si>
  <si>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</si>
  <si>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</si>
  <si>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</si>
  <si>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</si>
  <si>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</si>
  <si>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</si>
  <si>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</si>
  <si>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</si>
  <si>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</si>
  <si>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</si>
  <si>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</si>
  <si>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</si>
  <si>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</si>
  <si>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</si>
  <si>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</si>
  <si>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</si>
  <si>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</si>
  <si>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</si>
  <si>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</si>
  <si>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</si>
  <si>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</si>
  <si>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</si>
  <si>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</si>
  <si>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</si>
  <si>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</si>
  <si>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</si>
  <si>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</si>
  <si>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</si>
  <si>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</si>
  <si>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</si>
  <si>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</si>
  <si>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</si>
  <si>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</si>
  <si>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</si>
  <si>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</si>
  <si>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</si>
  <si>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</si>
  <si>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</si>
  <si>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</si>
  <si>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</si>
  <si>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</si>
  <si>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</si>
  <si>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</si>
  <si>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</si>
  <si>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</si>
  <si>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</si>
  <si>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</si>
  <si>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</si>
  <si>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</si>
  <si>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</si>
  <si>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</si>
  <si>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</si>
  <si>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</si>
  <si>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</si>
  <si>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</si>
  <si>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</si>
  <si>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</si>
  <si>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</si>
  <si>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</si>
  <si>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</si>
  <si>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</si>
  <si>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</si>
  <si>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</si>
  <si>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</si>
  <si>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</si>
  <si>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</si>
  <si>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</si>
  <si>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</si>
  <si>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</si>
  <si>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</si>
  <si>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</si>
  <si>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</si>
  <si>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</si>
  <si>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</si>
  <si>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</si>
  <si>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</si>
  <si>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</si>
  <si>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</si>
  <si>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</si>
  <si>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</si>
  <si>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</si>
  <si>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</si>
  <si>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</si>
  <si>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</si>
  <si>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</si>
  <si>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</si>
  <si>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</si>
  <si>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</si>
  <si>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</si>
  <si>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</si>
  <si>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</si>
  <si>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</si>
  <si>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</si>
  <si>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</si>
  <si>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</si>
  <si>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</si>
  <si>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</si>
  <si>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</si>
  <si>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</si>
  <si>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</si>
  <si>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</si>
  <si>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</si>
  <si>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</si>
  <si>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</si>
  <si>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</si>
  <si>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</si>
  <si>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</si>
  <si>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</si>
  <si>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</si>
  <si>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</si>
  <si>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</si>
  <si>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</si>
  <si>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</si>
  <si>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</si>
  <si>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</si>
  <si>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</si>
  <si>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</si>
  <si>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</si>
  <si>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</si>
  <si>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</si>
  <si>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</si>
  <si>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</si>
  <si>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</si>
  <si>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</si>
  <si>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</si>
  <si>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</si>
  <si>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</si>
  <si>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</si>
  <si>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</si>
  <si>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</si>
  <si>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</si>
  <si>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</si>
  <si>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</si>
  <si>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</si>
  <si>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</si>
  <si>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</si>
  <si>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</si>
  <si>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</si>
  <si>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</si>
  <si>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</si>
  <si>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</si>
  <si>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</si>
  <si>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</si>
  <si>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</si>
  <si>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</si>
  <si>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</si>
  <si>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</si>
  <si>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</si>
  <si>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</si>
  <si>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</si>
  <si>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</si>
  <si>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</si>
  <si>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</si>
  <si>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</si>
  <si>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</si>
  <si>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</si>
  <si>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</si>
  <si>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</si>
  <si>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</si>
  <si>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</si>
  <si>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</si>
  <si>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</si>
  <si>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</si>
  <si>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</si>
  <si>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</si>
  <si>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</si>
  <si>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</si>
  <si>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</si>
  <si>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</si>
  <si>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</si>
  <si>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</si>
  <si>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</si>
  <si>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</si>
  <si>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</si>
  <si>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</si>
  <si>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</si>
  <si>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</si>
  <si>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</si>
  <si>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</si>
  <si>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</si>
  <si>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</si>
  <si>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</si>
  <si>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</si>
  <si>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</si>
  <si>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</si>
  <si>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</si>
  <si>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</si>
  <si>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</si>
  <si>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</si>
  <si>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</si>
  <si>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</si>
  <si>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</si>
  <si>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</si>
  <si>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</si>
  <si>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</si>
  <si>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</si>
  <si>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</si>
  <si>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</si>
  <si>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</si>
  <si>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</si>
  <si>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</si>
  <si>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</si>
  <si>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</si>
  <si>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</si>
  <si>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</si>
  <si>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</si>
  <si>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</si>
  <si>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</si>
  <si>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</si>
  <si>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</si>
  <si>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</si>
  <si>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</si>
  <si>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</si>
  <si>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</si>
  <si>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</si>
  <si>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</si>
  <si>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</si>
  <si>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</si>
  <si>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</si>
  <si>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</si>
  <si>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</si>
  <si>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</si>
  <si>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</si>
  <si>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</si>
  <si>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AP</t>
  </si>
  <si>
    <t>PWR</t>
  </si>
  <si>
    <t>BUZ</t>
  </si>
  <si>
    <t xml:space="preserve">R2.8 </t>
  </si>
  <si>
    <t>SUBPUMP1</t>
  </si>
  <si>
    <t>SUBPUMP2</t>
  </si>
  <si>
    <t>SUBPUMP3</t>
  </si>
  <si>
    <t>SERVPUMP1</t>
  </si>
  <si>
    <t>SERVPUMP2</t>
  </si>
  <si>
    <t>STRPUMP</t>
  </si>
  <si>
    <t>CHPUMP</t>
  </si>
  <si>
    <t>R2.8</t>
  </si>
  <si>
    <t>WT</t>
  </si>
  <si>
    <t>DB_EMERG_14E2_VOLTAGE</t>
  </si>
  <si>
    <t>DB_EMERG_14E2_CURRENT</t>
  </si>
  <si>
    <t>24 Vdc DB Emergency 14E2 Voltage Measurement</t>
  </si>
  <si>
    <t>24 Vdc DB Emergency 14E2 Current Measurement</t>
  </si>
  <si>
    <t>136W0009</t>
  </si>
  <si>
    <t>136W0010</t>
  </si>
  <si>
    <t>DB_EMERGENCY_14E2_VOLT_FAULT</t>
  </si>
  <si>
    <t>DB_EMERGENCY_14E2_ISOLATION_FAULT</t>
  </si>
  <si>
    <t>24 Vdc DB Emergency 14E2 Voltage Failure</t>
  </si>
  <si>
    <t>24 Vdc DB Emergency 14E2 Isolation Failure</t>
  </si>
  <si>
    <t>DB_EMERG_14E2_EARTH_FAULT_MON</t>
  </si>
  <si>
    <t>24 Vdc DB Emergency 14E2 Earth Fault Measurement</t>
  </si>
  <si>
    <t>DB_EMERGENCY_14E2_CONS_ALARM</t>
  </si>
  <si>
    <t>24 Vdc DB Emergency 14E2 Consumers Alarms</t>
  </si>
  <si>
    <t>DB_EMERGENCY_14E2_TEMP_ALARM</t>
  </si>
  <si>
    <t>24 Vdc DB Emergency 14E2 Temperature Alarm</t>
  </si>
  <si>
    <t>136W0023</t>
  </si>
  <si>
    <t>19x2x0.75</t>
  </si>
  <si>
    <t>DB_EMERGENCY_14E2_EM_CONS1_FAIL</t>
  </si>
  <si>
    <t>24 Vdc DB Emergency 14E2 Emergency Consumer 1 Failure</t>
  </si>
  <si>
    <t>136W0024</t>
  </si>
  <si>
    <t>DB_EMERGENCY_14E2_EM_CONS2_FAIL</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</si>
  <si>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</si>
  <si>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</si>
  <si>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</si>
  <si>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</si>
  <si>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</si>
  <si>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</si>
  <si>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</si>
  <si>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</si>
  <si>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</si>
  <si>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DB_GMDSS_14E3_VOLT_FAULT</t>
  </si>
  <si>
    <t>DB_GMDSS_14E3_ISOLATION_FAULT</t>
  </si>
  <si>
    <t>721W0010</t>
  </si>
  <si>
    <t>24 Vdc DB GMDSS 14E3 Voltage Failure</t>
  </si>
  <si>
    <t>24 Vdc DB GMDSS 14E3 Isolation Failure</t>
  </si>
  <si>
    <t>DB_GMDSS_14E3_CHARGER_ALARM</t>
  </si>
  <si>
    <t>24 Vdc DB GMDSS 14E3 Charger Alarm</t>
  </si>
  <si>
    <t xml:space="preserve">601W0002 </t>
  </si>
  <si>
    <t xml:space="preserve">401.2W0011 </t>
  </si>
  <si>
    <t>NOVEC_PRESSURE_SWITCH1</t>
  </si>
  <si>
    <t>NOVEC_PRESSURE_SWITCH2</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</si>
  <si>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</si>
  <si>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</si>
  <si>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</si>
  <si>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</si>
  <si>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</si>
  <si>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</si>
  <si>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</si>
  <si>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</si>
  <si>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</si>
  <si>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</si>
  <si>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</si>
  <si>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</si>
  <si>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</si>
  <si>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</si>
  <si>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</si>
  <si>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</si>
  <si>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BURGLAR_ALARM_SYSTEM_ON_OFF</t>
  </si>
  <si>
    <t>Navigation lights common Alarm</t>
  </si>
  <si>
    <t>450000 NAVIGATION LIGHTS</t>
  </si>
  <si>
    <t>NAV_LIGHTS_COMMON_ALARM</t>
  </si>
  <si>
    <t>CREW_AREA_ACCESS_DOOR</t>
  </si>
  <si>
    <t>Crew Area Access Door Nr.19</t>
  </si>
  <si>
    <t>535W0014</t>
  </si>
  <si>
    <t>MAIN_DECKH_ACCESS_DOOR</t>
  </si>
  <si>
    <t>Main Deckhouse Access Door Nr.35</t>
  </si>
  <si>
    <t>AFT_DECKH_ACCESS_DOOR</t>
  </si>
  <si>
    <t>Aft Deckhouse Access Door Nr.36</t>
  </si>
  <si>
    <t>601W0004.4/535W0020?</t>
  </si>
  <si>
    <t>601W0004.5/535W0022?</t>
  </si>
  <si>
    <t>SB Helm Notrot monitor Toggle (Dubbel ?? Zie DI28.3)</t>
  </si>
  <si>
    <t>SB Helm Notrot monitor On/Off (Dubbel ?? Zie DI28.2)</t>
  </si>
  <si>
    <t>VENT_SUPP_TECH_SPACE_START_STOP</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</si>
  <si>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</si>
  <si>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</si>
  <si>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</si>
  <si>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</si>
  <si>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</si>
  <si>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</si>
  <si>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</si>
  <si>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</si>
  <si>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</si>
  <si>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</si>
  <si>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</si>
  <si>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</si>
  <si>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</si>
  <si>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</si>
  <si>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</si>
  <si>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</si>
  <si>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</si>
  <si>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</si>
  <si>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250010037_20</t>
  </si>
  <si>
    <t>250010037_19</t>
  </si>
  <si>
    <t>250010037_22</t>
  </si>
  <si>
    <t>250010037_21</t>
  </si>
  <si>
    <t>250010037_23</t>
  </si>
  <si>
    <t>250010037_25</t>
  </si>
  <si>
    <t>250010037_24</t>
  </si>
  <si>
    <t>250010037_15</t>
  </si>
  <si>
    <t>250010037_14</t>
  </si>
  <si>
    <t>250010037_16</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</si>
  <si>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</si>
  <si>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</si>
  <si>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</si>
  <si>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</si>
  <si>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</si>
  <si>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</si>
  <si>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</si>
  <si>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</si>
  <si>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</si>
  <si>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</si>
  <si>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</si>
  <si>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</si>
  <si>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</si>
  <si>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</si>
  <si>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</si>
  <si>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</si>
  <si>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</si>
  <si>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SEA_WATER_FLOW_OUT</t>
  </si>
  <si>
    <t>SEA_WATER_FLOW_IN</t>
  </si>
  <si>
    <t>Seawater Flow Out</t>
  </si>
  <si>
    <t>Seawater Flow In</t>
  </si>
  <si>
    <t>373W0023</t>
  </si>
  <si>
    <t>38001164_1</t>
  </si>
  <si>
    <t>38001164_2</t>
  </si>
  <si>
    <t>SEA_WATER_VACUUM_ALARM</t>
  </si>
  <si>
    <t xml:space="preserve">Seawater Pressure Vacuum Alarm </t>
  </si>
  <si>
    <t>373W0025</t>
  </si>
  <si>
    <t>1x2x0.75</t>
  </si>
  <si>
    <t>38001156_1</t>
  </si>
  <si>
    <t>38001156_2</t>
  </si>
  <si>
    <t>TECH_WAT_TEMP_CHARCOAL_FILTER_B01</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</si>
  <si>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</si>
  <si>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</si>
  <si>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</si>
  <si>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</si>
  <si>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DB_GEN_SERVICE_14E1_ISOLATION_FAULT</t>
  </si>
  <si>
    <t>DB_GEN_SERVICE_14E1_EARTH_FAULT_MON</t>
  </si>
  <si>
    <t>24 Vdc DB General Service  14E1 Isolation Failure</t>
  </si>
  <si>
    <t>24 Vdc DB General Service 14E1 Earth Fault Measurement</t>
  </si>
  <si>
    <t>DB_GEN_SERVICE_14E1_TEMP_ALARM</t>
  </si>
  <si>
    <t>24 Vdc DB General Service  14E1 Temperature Alarm</t>
  </si>
  <si>
    <t>PT109F01_RMS_Voltage_B_N</t>
  </si>
  <si>
    <t>PT109F01_RMS_Voltage_C_N</t>
  </si>
  <si>
    <t>PT129F01_RMS_Voltage_A_N</t>
  </si>
  <si>
    <t>PT129F01_RMS_Voltage_B_N</t>
  </si>
  <si>
    <t>PT129F01_RMS_Voltage_C_N</t>
  </si>
  <si>
    <t>PT130F01_RMS_Voltage_A_N</t>
  </si>
  <si>
    <t>PT130F01_RMS_Voltage_B_N</t>
  </si>
  <si>
    <t>PT130F01_RMS_Voltage_C_N</t>
  </si>
  <si>
    <t>PT132F01_RMS_Voltage_A_N</t>
  </si>
  <si>
    <t>PT132F01_RMS_Voltage_B_N</t>
  </si>
  <si>
    <t>PT132F01_RMS_Voltage_C_N</t>
  </si>
  <si>
    <t>PT135F01_RMS_Voltage_A_N</t>
  </si>
  <si>
    <t>PT135F01_RMS_Voltage_B_N</t>
  </si>
  <si>
    <t>PT135F01_RMS_Voltage_C_N</t>
  </si>
  <si>
    <t>PT137F01_RMS_Voltage_A_N</t>
  </si>
  <si>
    <t>PT137F01_RMS_Voltage_B_N</t>
  </si>
  <si>
    <t>PT137F01_RMS_Voltage_C_N</t>
  </si>
  <si>
    <t>PT138F01_RMS_Voltage_A_N</t>
  </si>
  <si>
    <t>PT138F01_RMS_Voltage_B_N</t>
  </si>
  <si>
    <t>PT138F01_RMS_Voltage_C_N</t>
  </si>
  <si>
    <t>PT139F01_RMS_Voltage_A_N</t>
  </si>
  <si>
    <t>PT139F01_RMS_Voltage_B_N</t>
  </si>
  <si>
    <t>PT139F01_RMS_Voltage_C_N</t>
  </si>
  <si>
    <t>PT140F01_RMS_Voltage_A_N</t>
  </si>
  <si>
    <t>PT140F01_RMS_Voltage_B_N</t>
  </si>
  <si>
    <t>PT140F01_RMS_Voltage_C_N</t>
  </si>
  <si>
    <t>PT141F01_RMS_Voltage_A_N</t>
  </si>
  <si>
    <t>PT141F01_RMS_Voltage_B_N</t>
  </si>
  <si>
    <t>PT141F01_RMS_Voltage_C_N</t>
  </si>
  <si>
    <t>PT142F01_RMS_Voltage_A_N</t>
  </si>
  <si>
    <t>PT142F01_RMS_Voltage_B_N</t>
  </si>
  <si>
    <t>PT142F01_RMS_Voltage_C_N</t>
  </si>
  <si>
    <t>PT143F01_RMS_Voltage_A_N</t>
  </si>
  <si>
    <t>PT143F01_RMS_Voltage_B_N</t>
  </si>
  <si>
    <t>PT143F01_RMS_Voltage_C_N</t>
  </si>
  <si>
    <t>PT144F01_RMS_Voltage_A_N</t>
  </si>
  <si>
    <t>PT144F01_RMS_Voltage_B_N</t>
  </si>
  <si>
    <t>PT144F01_RMS_Voltage_C_N</t>
  </si>
  <si>
    <t>PT145F01_RMS_Voltage_A_N</t>
  </si>
  <si>
    <t>PT145F01_RMS_Voltage_B_N</t>
  </si>
  <si>
    <t>PT145F01_RMS_Voltage_C_N</t>
  </si>
  <si>
    <t>PT146F01_RMS_Voltage_A_N</t>
  </si>
  <si>
    <t>PT146F01_RMS_Voltage_B_N</t>
  </si>
  <si>
    <t>PT146F01_RMS_Voltage_C_N</t>
  </si>
  <si>
    <t>PT147F01_RMS_Voltage_A_N</t>
  </si>
  <si>
    <t>PT147F01_RMS_Voltage_B_N</t>
  </si>
  <si>
    <t>PT147F01_RMS_Voltage_C_N</t>
  </si>
  <si>
    <t>PT148F01_RMS_Voltage_A_N</t>
  </si>
  <si>
    <t>PT148F01_RMS_Voltage_B_N</t>
  </si>
  <si>
    <t>PT148F01_RMS_Voltage_C_N</t>
  </si>
  <si>
    <t>PT149F01_RMS_Voltage_A_N</t>
  </si>
  <si>
    <t>PT149F01_RMS_Voltage_B_N</t>
  </si>
  <si>
    <t>PT149F01_RMS_Voltage_C_N</t>
  </si>
  <si>
    <t>PT150F01_RMS_Voltage_A_N</t>
  </si>
  <si>
    <t>PT150F01_RMS_Voltage_B_N</t>
  </si>
  <si>
    <t>PT150F01_RMS_Voltage_C_N</t>
  </si>
  <si>
    <t>PT152F01_RMS_Voltage_A_N</t>
  </si>
  <si>
    <t>PT152F01_RMS_Voltage_B_N</t>
  </si>
  <si>
    <t>PT152F01_RMS_Voltage_C_N</t>
  </si>
  <si>
    <t>PT153F01_RMS_Voltage_A_N</t>
  </si>
  <si>
    <t>PT153F01_RMS_Voltage_B_N</t>
  </si>
  <si>
    <t>PT153F01_RMS_Voltage_C_N</t>
  </si>
  <si>
    <t>PT154F01_RMS_Voltage_A_N</t>
  </si>
  <si>
    <t>PT154F01_RMS_Voltage_B_N</t>
  </si>
  <si>
    <t>PT154F01_RMS_Voltage_C_N</t>
  </si>
  <si>
    <t>PT161F01_RMS_Voltage_A_N</t>
  </si>
  <si>
    <t>PT161F01_RMS_Voltage_B_N</t>
  </si>
  <si>
    <t>PT161F01_RMS_Voltage_C_N</t>
  </si>
  <si>
    <t>PT164F01_RMS_Voltage_A_N</t>
  </si>
  <si>
    <t>PT164F01_RMS_Voltage_B_N</t>
  </si>
  <si>
    <t>PT164F01_RMS_Voltage_C_N</t>
  </si>
  <si>
    <t>PT165F01_RMS_Voltage_A_N</t>
  </si>
  <si>
    <t>PT165F01_RMS_Voltage_B_N</t>
  </si>
  <si>
    <t>PT165F01_RMS_Voltage_C_N</t>
  </si>
  <si>
    <t>PT166F01_RMS_Voltage_A_N</t>
  </si>
  <si>
    <t>PT166F01_RMS_Voltage_B_N</t>
  </si>
  <si>
    <t>PT166F01_RMS_Voltage_C_N</t>
  </si>
  <si>
    <t>PT167F01_RMS_Voltage_A_N</t>
  </si>
  <si>
    <t>PT167F01_RMS_Voltage_B_N</t>
  </si>
  <si>
    <t>PT167F01_RMS_Voltage_C_N</t>
  </si>
  <si>
    <t>PT168F01_RMS_Voltage_A_N</t>
  </si>
  <si>
    <t>PT168F01_RMS_Voltage_B_N</t>
  </si>
  <si>
    <t>PT168F01_RMS_Voltage_C_N</t>
  </si>
  <si>
    <t>PT169F01_RMS_Voltage_A_N</t>
  </si>
  <si>
    <t>PT169F01_RMS_Voltage_B_N</t>
  </si>
  <si>
    <t>PT169F01_RMS_Voltage_C_N</t>
  </si>
  <si>
    <t>PT170F01_RMS_Voltage_A_N</t>
  </si>
  <si>
    <t>PT170F01_RMS_Voltage_B_N</t>
  </si>
  <si>
    <t>PT170F01_RMS_Voltage_C_N</t>
  </si>
  <si>
    <t>PT171F01_RMS_Voltage_A_N</t>
  </si>
  <si>
    <t>PT171F01_RMS_Voltage_B_N</t>
  </si>
  <si>
    <t>PT171F01_RMS_Voltage_C_N</t>
  </si>
  <si>
    <t>PT172F01_RMS_Voltage_A_N</t>
  </si>
  <si>
    <t>PT172F01_RMS_Voltage_B_N</t>
  </si>
  <si>
    <t>PT172F01_RMS_Voltage_C_N</t>
  </si>
  <si>
    <t>PT175F01_RMS_Voltage_A_N</t>
  </si>
  <si>
    <t>PT175F01_RMS_Voltage_B_N</t>
  </si>
  <si>
    <t>PT175F01_RMS_Voltage_C_N</t>
  </si>
  <si>
    <t>PT176F01_RMS_Voltage_A_N</t>
  </si>
  <si>
    <t>PT176F01_RMS_Voltage_B_N</t>
  </si>
  <si>
    <t>PT176F01_RMS_Voltage_C_N</t>
  </si>
  <si>
    <t>PT177F01_RMS_Voltage_A_N</t>
  </si>
  <si>
    <t>PT177F01_RMS_Voltage_B_N</t>
  </si>
  <si>
    <t>PT177F01_RMS_Voltage_C_N</t>
  </si>
  <si>
    <t>PT178F01_RMS_Voltage_A_N</t>
  </si>
  <si>
    <t>PT178F01_RMS_Voltage_B_N</t>
  </si>
  <si>
    <t>PT178F01_RMS_Voltage_C_N</t>
  </si>
  <si>
    <t>PT179F01_RMS_Voltage_A_N</t>
  </si>
  <si>
    <t>PT179F01_RMS_Voltage_B_N</t>
  </si>
  <si>
    <t>PT179F01_RMS_Voltage_C_N</t>
  </si>
  <si>
    <t>PT180F01_RMS_Voltage_A_N</t>
  </si>
  <si>
    <t>PT180F01_RMS_Voltage_B_N</t>
  </si>
  <si>
    <t>PT180F01_RMS_Voltage_C_N</t>
  </si>
  <si>
    <t>PT181F01_RMS_Voltage_A_N</t>
  </si>
  <si>
    <t>PT181F01_RMS_Voltage_B_N</t>
  </si>
  <si>
    <t>PT181F01_RMS_Voltage_C_N</t>
  </si>
  <si>
    <t>PT182F01_RMS_Voltage_A_N</t>
  </si>
  <si>
    <t>PT182F01_RMS_Voltage_B_N</t>
  </si>
  <si>
    <t>PT182F01_RMS_Voltage_C_N</t>
  </si>
  <si>
    <t>PT183F01_RMS_Voltage_A_N</t>
  </si>
  <si>
    <t>PT183F01_RMS_Voltage_B_N</t>
  </si>
  <si>
    <t>PT183F01_RMS_Voltage_C_N</t>
  </si>
  <si>
    <t>PT184F01_RMS_Voltage_A_N</t>
  </si>
  <si>
    <t>PT184F01_RMS_Voltage_B_N</t>
  </si>
  <si>
    <t>PT184F01_RMS_Voltage_C_N</t>
  </si>
  <si>
    <t>PT186F01_RMS_Voltage_A_N</t>
  </si>
  <si>
    <t>PT186F01_RMS_Voltage_B_N</t>
  </si>
  <si>
    <t>PT186F01_RMS_Voltage_C_N</t>
  </si>
  <si>
    <t>PT201F01_RMS_Voltage_A_N</t>
  </si>
  <si>
    <t>PT201F01_RMS_Voltage_B_N</t>
  </si>
  <si>
    <t>PT201F01_RMS_Voltage_C_N</t>
  </si>
  <si>
    <t>PT110Q01_RMS_Voltage_A_N</t>
  </si>
  <si>
    <t>PT110Q01_RMS_Voltage_B_N</t>
  </si>
  <si>
    <t>PT110Q01_RMS_Voltage_C_N</t>
  </si>
  <si>
    <t>PT116Q01_RMS_Voltage_A_N</t>
  </si>
  <si>
    <t>PT116Q01_RMS_Voltage_B_N</t>
  </si>
  <si>
    <t>PT116Q01_RMS_Voltage_C_N</t>
  </si>
  <si>
    <t>PT117Q01_RMS_Voltage_A_N</t>
  </si>
  <si>
    <t>PT117Q01_RMS_Voltage_B_N</t>
  </si>
  <si>
    <t>PT117Q01_RMS_Voltage_C_N</t>
  </si>
  <si>
    <t>PT131Q01_RMS_Voltage_A_N</t>
  </si>
  <si>
    <t>PT131Q01_RMS_Voltage_B_N</t>
  </si>
  <si>
    <t>PT131Q01_RMS_Voltage_C_N</t>
  </si>
  <si>
    <t>PT133Q01_RMS_Voltage_A_N</t>
  </si>
  <si>
    <t>PT133Q01_RMS_Voltage_B_N</t>
  </si>
  <si>
    <t>PT133Q01_RMS_Voltage_C_N</t>
  </si>
  <si>
    <t>PT134Q01_RMS_Voltage_A_N</t>
  </si>
  <si>
    <t>PT134Q01_RMS_Voltage_B_N</t>
  </si>
  <si>
    <t>PT134Q01_RMS_Voltage_C_N</t>
  </si>
  <si>
    <t>PT135Q01_RMS_Voltage_A_N</t>
  </si>
  <si>
    <t>PT135Q01_RMS_Voltage_B_N</t>
  </si>
  <si>
    <t>PT135Q01_RMS_Voltage_C_N</t>
  </si>
  <si>
    <t>PT136Q01_RMS_Voltage_A_N</t>
  </si>
  <si>
    <t>PT136Q01_RMS_Voltage_B_N</t>
  </si>
  <si>
    <t>PT136Q01_RMS_Voltage_C_N</t>
  </si>
  <si>
    <t>PT151Q01_RMS_Voltage_A_N</t>
  </si>
  <si>
    <t>PT151Q01_RMS_Voltage_B_N</t>
  </si>
  <si>
    <t>PT151Q01_RMS_Voltage_C_N</t>
  </si>
  <si>
    <t>PT155Q01_RMS_Voltage_A_N</t>
  </si>
  <si>
    <t>PT155Q01_RMS_Voltage_B_N</t>
  </si>
  <si>
    <t>PT155Q01_RMS_Voltage_C_N</t>
  </si>
  <si>
    <t>PT156Q01_RMS_Voltage_A_N</t>
  </si>
  <si>
    <t>PT156Q01_RMS_Voltage_B_N</t>
  </si>
  <si>
    <t>PT156Q01_RMS_Voltage_C_N</t>
  </si>
  <si>
    <t>PT157Q01_RMS_Voltage_A_N</t>
  </si>
  <si>
    <t>PT157Q01_RMS_Voltage_B_N</t>
  </si>
  <si>
    <t>PT157Q01_RMS_Voltage_C_N</t>
  </si>
  <si>
    <t>PT158Q01_RMS_Voltage_A_N</t>
  </si>
  <si>
    <t>PT158Q01_RMS_Voltage_B_N</t>
  </si>
  <si>
    <t>PT158Q01_RMS_Voltage_C_N</t>
  </si>
  <si>
    <t>PT173Q01_RMS_Voltage_A_N</t>
  </si>
  <si>
    <t>PT173Q01_RMS_Voltage_B_N</t>
  </si>
  <si>
    <t>PT173Q01_RMS_Voltage_C_N</t>
  </si>
  <si>
    <t>PT174Q01_RMS_Voltage_A_N</t>
  </si>
  <si>
    <t>PT174Q01_RMS_Voltage_B_N</t>
  </si>
  <si>
    <t>PT174Q01_RMS_Voltage_C_N</t>
  </si>
  <si>
    <t>PT320F01_RMS_Voltage_A_N</t>
  </si>
  <si>
    <t>PT320F01_RMS_Voltage_B_N</t>
  </si>
  <si>
    <t>PT320F01_RMS_Voltage_C_N</t>
  </si>
  <si>
    <t>PT329F01_RMS_Voltage_A_N</t>
  </si>
  <si>
    <t>PT329F01_RMS_Voltage_B_N</t>
  </si>
  <si>
    <t>PT329F01_RMS_Voltage_C_N</t>
  </si>
  <si>
    <t>PT330F01_RMS_Voltage_A_N</t>
  </si>
  <si>
    <t>PT330F01_RMS_Voltage_B_N</t>
  </si>
  <si>
    <t>PT330F01_RMS_Voltage_C_N</t>
  </si>
  <si>
    <t>PT337F01_RMS_Voltage_A_N</t>
  </si>
  <si>
    <t>PT337F01_RMS_Voltage_B_N</t>
  </si>
  <si>
    <t>PT337F01_RMS_Voltage_C_N</t>
  </si>
  <si>
    <t>PT338F01_RMS_Voltage_A_N</t>
  </si>
  <si>
    <t>PT338F01_RMS_Voltage_B_N</t>
  </si>
  <si>
    <t>PT338F01_RMS_Voltage_C_N</t>
  </si>
  <si>
    <t>PT339F01_RMS_Voltage_A_N</t>
  </si>
  <si>
    <t>PT339F01_RMS_Voltage_B_N</t>
  </si>
  <si>
    <t>PT339F01_RMS_Voltage_C_N</t>
  </si>
  <si>
    <t>PT342F01_RMS_Voltage_A_N</t>
  </si>
  <si>
    <t>PT342F01_RMS_Voltage_B_N</t>
  </si>
  <si>
    <t>PT342F01_RMS_Voltage_C_N</t>
  </si>
  <si>
    <t>PT343F01_RMS_Voltage_A_N</t>
  </si>
  <si>
    <t>PT343F01_RMS_Voltage_B_N</t>
  </si>
  <si>
    <t>PT343F01_RMS_Voltage_C_N</t>
  </si>
  <si>
    <t>PT344F01_RMS_Voltage_A_N</t>
  </si>
  <si>
    <t>PT344F01_RMS_Voltage_B_N</t>
  </si>
  <si>
    <t>PT344F01_RMS_Voltage_C_N</t>
  </si>
  <si>
    <t>PT345F01_RMS_Voltage_A_N</t>
  </si>
  <si>
    <t>PT345F01_RMS_Voltage_B_N</t>
  </si>
  <si>
    <t>PT345F01_RMS_Voltage_C_N</t>
  </si>
  <si>
    <t>PT346F01_RMS_Voltage_A_N</t>
  </si>
  <si>
    <t>PT346F01_RMS_Voltage_B_N</t>
  </si>
  <si>
    <t>PT346F01_RMS_Voltage_C_N</t>
  </si>
  <si>
    <t>PT352F01_RMS_Voltage_A_N</t>
  </si>
  <si>
    <t>PT352F01_RMS_Voltage_B_N</t>
  </si>
  <si>
    <t>PT352F01_RMS_Voltage_C_N</t>
  </si>
  <si>
    <t>PT353F01_RMS_Voltage_A_N</t>
  </si>
  <si>
    <t>PT353F01_RMS_Voltage_B_N</t>
  </si>
  <si>
    <t>PT353F01_RMS_Voltage_C_N</t>
  </si>
  <si>
    <t>PT361F01_RMS_Voltage_A_N</t>
  </si>
  <si>
    <t>PT361F01_RMS_Voltage_B_N</t>
  </si>
  <si>
    <t>PT361F01_RMS_Voltage_C_N</t>
  </si>
  <si>
    <t>PT362F01_RMS_Voltage_A_N</t>
  </si>
  <si>
    <t>PT362F01_RMS_Voltage_B_N</t>
  </si>
  <si>
    <t>PT362F01_RMS_Voltage_C_N</t>
  </si>
  <si>
    <t>PT363F01_RMS_Voltage_A_N</t>
  </si>
  <si>
    <t>PT363F01_RMS_Voltage_B_N</t>
  </si>
  <si>
    <t>PT363F01_RMS_Voltage_C_N</t>
  </si>
  <si>
    <t>PT364F01_RMS_Voltage_A_N</t>
  </si>
  <si>
    <t>PT364F01_RMS_Voltage_B_N</t>
  </si>
  <si>
    <t>PT364F01_RMS_Voltage_C_N</t>
  </si>
  <si>
    <t>PT365F01_RMS_Voltage_A_N</t>
  </si>
  <si>
    <t>PT365F01_RMS_Voltage_B_N</t>
  </si>
  <si>
    <t>PT365F01_RMS_Voltage_C_N</t>
  </si>
  <si>
    <t>PT368F01_RMS_Voltage_A_N</t>
  </si>
  <si>
    <t>PT368F01_RMS_Voltage_B_N</t>
  </si>
  <si>
    <t>PT368F01_RMS_Voltage_C_N</t>
  </si>
  <si>
    <t>PT369F01_RMS_Voltage_A_N</t>
  </si>
  <si>
    <t>PT369F01_RMS_Voltage_B_N</t>
  </si>
  <si>
    <t>PT369F01_RMS_Voltage_C_N</t>
  </si>
  <si>
    <t>PT370F01_RMS_Voltage_A_N</t>
  </si>
  <si>
    <t>PT370F01_RMS_Voltage_B_N</t>
  </si>
  <si>
    <t>PT370F01_RMS_Voltage_C_N</t>
  </si>
  <si>
    <t>PT371F01_RMS_Voltage_A_N</t>
  </si>
  <si>
    <t>PT371F01_RMS_Voltage_B_N</t>
  </si>
  <si>
    <t>PT371F01_RMS_Voltage_C_N</t>
  </si>
  <si>
    <t>PT376F01_RMS_Voltage_A_N</t>
  </si>
  <si>
    <t>PT376F01_RMS_Voltage_B_N</t>
  </si>
  <si>
    <t>PT376F01_RMS_Voltage_C_N</t>
  </si>
  <si>
    <t>PT377F01_RMS_Voltage_A_N</t>
  </si>
  <si>
    <t>PT377F01_RMS_Voltage_B_N</t>
  </si>
  <si>
    <t>PT377F01_RMS_Voltage_C_N</t>
  </si>
  <si>
    <t>PT378F01_RMS_Voltage_A_N</t>
  </si>
  <si>
    <t>PT378F01_RMS_Voltage_B_N</t>
  </si>
  <si>
    <t>PT378F01_RMS_Voltage_C_N</t>
  </si>
  <si>
    <t>PT379F01_RMS_Voltage_A_N</t>
  </si>
  <si>
    <t>PT379F01_RMS_Voltage_B_N</t>
  </si>
  <si>
    <t>PT379F01_RMS_Voltage_C_N</t>
  </si>
  <si>
    <t>PT380F01_RMS_Voltage_A_N</t>
  </si>
  <si>
    <t>PT380F01_RMS_Voltage_B_N</t>
  </si>
  <si>
    <t>PT380F01_RMS_Voltage_C_N</t>
  </si>
  <si>
    <t>PT310Q01_RMS_Voltage_A_N</t>
  </si>
  <si>
    <t>PT310Q01_RMS_Voltage_B_N</t>
  </si>
  <si>
    <t>PT310Q01_RMS_Voltage_C_N</t>
  </si>
  <si>
    <t>PT311Q01_RMS_Voltage_A_N</t>
  </si>
  <si>
    <t>PT311Q01_RMS_Voltage_B_N</t>
  </si>
  <si>
    <t>PT311Q01_RMS_Voltage_C_N</t>
  </si>
  <si>
    <t>PT312Q01_RMS_Voltage_A_N</t>
  </si>
  <si>
    <t>PT312Q01_RMS_Voltage_B_N</t>
  </si>
  <si>
    <t>PT312Q01_RMS_Voltage_C_N</t>
  </si>
  <si>
    <t>PT317Q01_RMS_Voltage_A_N</t>
  </si>
  <si>
    <t>PT317Q01_RMS_Voltage_B_N</t>
  </si>
  <si>
    <t>PT317Q01_RMS_Voltage_C_N</t>
  </si>
  <si>
    <t>PT331Q01_RMS_Voltage_A_N</t>
  </si>
  <si>
    <t>PT331Q01_RMS_Voltage_B_N</t>
  </si>
  <si>
    <t>PT331Q01_RMS_Voltage_C_N</t>
  </si>
  <si>
    <t>PT333Q01_RMS_Voltage_A_N</t>
  </si>
  <si>
    <t>PT333Q01_RMS_Voltage_B_N</t>
  </si>
  <si>
    <t>PT333Q01_RMS_Voltage_C_N</t>
  </si>
  <si>
    <t>PT334Q01_RMS_Voltage_A_N</t>
  </si>
  <si>
    <t>PT334Q01_RMS_Voltage_B_N</t>
  </si>
  <si>
    <t>PT334Q01_RMS_Voltage_C_N</t>
  </si>
  <si>
    <t>PT335Q01_RMS_Voltage_A_N</t>
  </si>
  <si>
    <t>PT335Q01_RMS_Voltage_B_N</t>
  </si>
  <si>
    <t>PT335Q01_RMS_Voltage_C_N</t>
  </si>
  <si>
    <t>PT349Q01_RMS_Voltage_A_N</t>
  </si>
  <si>
    <t>PT349Q01_RMS_Voltage_B_N</t>
  </si>
  <si>
    <t>PT349Q01_RMS_Voltage_C_N</t>
  </si>
  <si>
    <t>PT350Q01_RMS_Voltage_A_N</t>
  </si>
  <si>
    <t>PT350Q01_RMS_Voltage_B_N</t>
  </si>
  <si>
    <t>PT350Q01_RMS_Voltage_C_N</t>
  </si>
  <si>
    <t>PT351Q01_RMS_Voltage_A_N</t>
  </si>
  <si>
    <t>PT351Q01_RMS_Voltage_B_N</t>
  </si>
  <si>
    <t>PT351Q01_RMS_Voltage_C_N</t>
  </si>
  <si>
    <t>PT355Q01_RMS_Voltage_A_N</t>
  </si>
  <si>
    <t>PT355Q01_RMS_Voltage_B_N</t>
  </si>
  <si>
    <t>PT355Q01_RMS_Voltage_C_N</t>
  </si>
  <si>
    <t>PT356Q01_RMS_Voltage_A_N</t>
  </si>
  <si>
    <t>PT356Q01_RMS_Voltage_B_N</t>
  </si>
  <si>
    <t>PT356Q01_RMS_Voltage_C_N</t>
  </si>
  <si>
    <t>PT357Q01_RMS_Voltage_A_N</t>
  </si>
  <si>
    <t>PT357Q01_RMS_Voltage_B_N</t>
  </si>
  <si>
    <t>PT357Q01_RMS_Voltage_C_N</t>
  </si>
  <si>
    <t>PT358Q01_RMS_Voltage_A_N</t>
  </si>
  <si>
    <t>PT358Q01_RMS_Voltage_B_N</t>
  </si>
  <si>
    <t>PT358Q01_RMS_Voltage_C_N</t>
  </si>
  <si>
    <t>PT359Q01_RMS_Voltage_A_N</t>
  </si>
  <si>
    <t>PT359Q01_RMS_Voltage_B_N</t>
  </si>
  <si>
    <t>PT359Q01_RMS_Voltage_C_N</t>
  </si>
  <si>
    <t>PT360Q01_RMS_Voltage_A_N</t>
  </si>
  <si>
    <t>PT360Q01_RMS_Voltage_B_N</t>
  </si>
  <si>
    <t>PT360Q01_RMS_Voltage_C_N</t>
  </si>
  <si>
    <t>PT374Q01_RMS_Voltage_A_N</t>
  </si>
  <si>
    <t>PT374Q01_RMS_Voltage_B_N</t>
  </si>
  <si>
    <t>PT374Q01_RMS_Voltage_C_N</t>
  </si>
  <si>
    <t>PT375Q01_RMS_Voltage_A_N</t>
  </si>
  <si>
    <t>PT375Q01_RMS_Voltage_B_N</t>
  </si>
  <si>
    <t>PT375Q01_RMS_Voltage_C_N</t>
  </si>
  <si>
    <t>PT376Q01_RMS_Voltage_A_N</t>
  </si>
  <si>
    <t>PT376Q01_RMS_Voltage_B_N</t>
  </si>
  <si>
    <t>PT376Q01_RMS_Voltage_C_N</t>
  </si>
  <si>
    <t>PT10F01_RMS_Voltage_A_N</t>
  </si>
  <si>
    <t>PT10F01_RMS_Voltage_B_N</t>
  </si>
  <si>
    <t>PT10F01_RMS_Voltage_C_N</t>
  </si>
  <si>
    <t>PT11F01_RMS_Voltage_A_N</t>
  </si>
  <si>
    <t>PT11F01_RMS_Voltage_B_N</t>
  </si>
  <si>
    <t>PT11F01_RMS_Voltage_C_N</t>
  </si>
  <si>
    <t>PT12F01_RMS_Voltage_A_N</t>
  </si>
  <si>
    <t>PT12F01_RMS_Voltage_B_N</t>
  </si>
  <si>
    <t>PT12F01_RMS_Voltage_C_N</t>
  </si>
  <si>
    <t>PT19F01_RMS_Voltage_A_N</t>
  </si>
  <si>
    <t>PT19F01_RMS_Voltage_B_N</t>
  </si>
  <si>
    <t>PT19F01_RMS_Voltage_C_N</t>
  </si>
  <si>
    <t>PT20F01_RMS_Voltage_A_N</t>
  </si>
  <si>
    <t>PT20F01_RMS_Voltage_B_N</t>
  </si>
  <si>
    <t>PT20F01_RMS_Voltage_C_N</t>
  </si>
  <si>
    <t>PT21F01_RMS_Voltage_A_N</t>
  </si>
  <si>
    <t>PT21F01_RMS_Voltage_B_N</t>
  </si>
  <si>
    <t>PT21F01_RMS_Voltage_C_N</t>
  </si>
  <si>
    <t>PT22F01_RMS_Voltage_A_N</t>
  </si>
  <si>
    <t>PT22F01_RMS_Voltage_B_N</t>
  </si>
  <si>
    <t>PT22F01_RMS_Voltage_C_N</t>
  </si>
  <si>
    <t>PT23F01_RMS_Voltage_A_N</t>
  </si>
  <si>
    <t>PT23F01_RMS_Voltage_B_N</t>
  </si>
  <si>
    <t>PT23F01_RMS_Voltage_C_N</t>
  </si>
  <si>
    <t>PT24F01_RMS_Voltage_A_N</t>
  </si>
  <si>
    <t>PT24F01_RMS_Voltage_B_N</t>
  </si>
  <si>
    <t>PT24F01_RMS_Voltage_C_N</t>
  </si>
  <si>
    <t>PT25F01_RMS_Voltage_A_N</t>
  </si>
  <si>
    <t>PT25F01_RMS_Voltage_B_N</t>
  </si>
  <si>
    <t>PT25F01_RMS_Voltage_C_N</t>
  </si>
  <si>
    <t>PT26F01_RMS_Voltage_A_N</t>
  </si>
  <si>
    <t>PT26F01_RMS_Voltage_B_N</t>
  </si>
  <si>
    <t>PT26F01_RMS_Voltage_C_N</t>
  </si>
  <si>
    <t>PT27F01_RMS_Voltage_A_N</t>
  </si>
  <si>
    <t>PT27F01_RMS_Voltage_B_N</t>
  </si>
  <si>
    <t>PT27F01_RMS_Voltage_C_N</t>
  </si>
  <si>
    <t>PT28F01_RMS_Voltage_A_N</t>
  </si>
  <si>
    <t>PT28F01_RMS_Voltage_B_N</t>
  </si>
  <si>
    <t>PT28F01_RMS_Voltage_C_N</t>
  </si>
  <si>
    <t>PT29F01_RMS_Voltage_A_N</t>
  </si>
  <si>
    <t>PT29F01_RMS_Voltage_B_N</t>
  </si>
  <si>
    <t>PT29F01_RMS_Voltage_C_N</t>
  </si>
  <si>
    <t>PT30F01_RMS_Voltage_A_N</t>
  </si>
  <si>
    <t>PT30F01_RMS_Voltage_B_N</t>
  </si>
  <si>
    <t>PT30F01_RMS_Voltage_C_N</t>
  </si>
  <si>
    <t>PT31F01_RMS_Voltage_A_N</t>
  </si>
  <si>
    <t>PT31F01_RMS_Voltage_B_N</t>
  </si>
  <si>
    <t>PT31F01_RMS_Voltage_C_N</t>
  </si>
  <si>
    <t>PT32F01_RMS_Voltage_A_N</t>
  </si>
  <si>
    <t>PT32F01_RMS_Voltage_B_N</t>
  </si>
  <si>
    <t>PT32F01_RMS_Voltage_C_N</t>
  </si>
  <si>
    <t>PT33F01_RMS_Voltage_A_N</t>
  </si>
  <si>
    <t>PT33F01_RMS_Voltage_B_N</t>
  </si>
  <si>
    <t>PT33F01_RMS_Voltage_C_N</t>
  </si>
  <si>
    <t>PT34F01_RMS_Voltage_A_N</t>
  </si>
  <si>
    <t>PT34F01_RMS_Voltage_B_N</t>
  </si>
  <si>
    <t>PT34F01_RMS_Voltage_C_N</t>
  </si>
  <si>
    <t>PT35F01_RMS_Voltage_A_N</t>
  </si>
  <si>
    <t>PT35F01_RMS_Voltage_B_N</t>
  </si>
  <si>
    <t>PT35F01_RMS_Voltage_C_N</t>
  </si>
  <si>
    <t>PT36F01_RMS_Voltage_A_N</t>
  </si>
  <si>
    <t>PT36F01_RMS_Voltage_B_N</t>
  </si>
  <si>
    <t>PT36F01_RMS_Voltage_C_N</t>
  </si>
  <si>
    <t>PT37F01_RMS_Voltage_A_N</t>
  </si>
  <si>
    <t>PT37F01_RMS_Voltage_B_N</t>
  </si>
  <si>
    <t>PT37F01_RMS_Voltage_C_N</t>
  </si>
  <si>
    <t>PT38F01_RMS_Voltage_A_N</t>
  </si>
  <si>
    <t>PT38F01_RMS_Voltage_B_N</t>
  </si>
  <si>
    <t>PT38F01_RMS_Voltage_C_N</t>
  </si>
  <si>
    <t>PT39F01_RMS_Voltage_A_N</t>
  </si>
  <si>
    <t>PT39F01_RMS_Voltage_B_N</t>
  </si>
  <si>
    <t>PT39F01_RMS_Voltage_C_N</t>
  </si>
  <si>
    <t>PT40F01_RMS_Voltage_A_N</t>
  </si>
  <si>
    <t>PT40F01_RMS_Voltage_B_N</t>
  </si>
  <si>
    <t>PT40F01_RMS_Voltage_C_N</t>
  </si>
  <si>
    <t>PT41F01_RMS_Voltage_A_N</t>
  </si>
  <si>
    <t>PT41F01_RMS_Voltage_B_N</t>
  </si>
  <si>
    <t>PT41F01_RMS_Voltage_C_N</t>
  </si>
  <si>
    <t>PT60F01_RMS_Voltage_A_N</t>
  </si>
  <si>
    <t>PT60F01_RMS_Voltage_B_N</t>
  </si>
  <si>
    <t>PT60F01_RMS_Voltage_C_N</t>
  </si>
  <si>
    <t>PT61F01_RMS_Voltage_A_N</t>
  </si>
  <si>
    <t>PT61F01_RMS_Voltage_B_N</t>
  </si>
  <si>
    <t>PT61F01_RMS_Voltage_C_N</t>
  </si>
  <si>
    <t>PT62F01_RMS_Voltage_A_N</t>
  </si>
  <si>
    <t>PT62F01_RMS_Voltage_B_N</t>
  </si>
  <si>
    <t>PT62F01_RMS_Voltage_C_N</t>
  </si>
  <si>
    <t>PT63F01_RMS_Voltage_A_N</t>
  </si>
  <si>
    <t>PT63F01_RMS_Voltage_B_N</t>
  </si>
  <si>
    <t>PT63F01_RMS_Voltage_C_N</t>
  </si>
  <si>
    <t>PT64F01_RMS_Voltage_A_N</t>
  </si>
  <si>
    <t>PT64F01_RMS_Voltage_B_N</t>
  </si>
  <si>
    <t>PT64F01_RMS_Voltage_C_N</t>
  </si>
  <si>
    <t>PT107F01_RMS_Voltage_A_N</t>
  </si>
  <si>
    <t>PT107F01_RMS_Voltage_B_N</t>
  </si>
  <si>
    <t>PT107F01_RMS_Voltage_C_N</t>
  </si>
  <si>
    <t>PT13F01_RMS_Voltage_A_N</t>
  </si>
  <si>
    <t>PT13F01_RMS_Voltage_B_N</t>
  </si>
  <si>
    <t>PT13F01_RMS_Voltage_C_N</t>
  </si>
  <si>
    <t>PT14F01_RMS_Voltage_A_N</t>
  </si>
  <si>
    <t>PT14F01_RMS_Voltage_B_N</t>
  </si>
  <si>
    <t>PT14F01_RMS_Voltage_C_N</t>
  </si>
  <si>
    <t>PT15F01_RMS_Voltage_A_N</t>
  </si>
  <si>
    <t>PT15F01_RMS_Voltage_B_N</t>
  </si>
  <si>
    <t>PT15F01_RMS_Voltage_C_N</t>
  </si>
  <si>
    <t>PT16F01_RMS_Voltage_A_N</t>
  </si>
  <si>
    <t>PT16F01_RMS_Voltage_B_N</t>
  </si>
  <si>
    <t>PT16F01_RMS_Voltage_C_N</t>
  </si>
  <si>
    <t>PT17F01_RMS_Voltage_A_N</t>
  </si>
  <si>
    <t>PT17F01_RMS_Voltage_B_N</t>
  </si>
  <si>
    <t>PT17F01_RMS_Voltage_C_N</t>
  </si>
  <si>
    <t>PT18F01_RMS_Voltage_A_N</t>
  </si>
  <si>
    <t>PT18F01_RMS_Voltage_B_N</t>
  </si>
  <si>
    <t>PT18F01_RMS_Voltage_C_N</t>
  </si>
  <si>
    <t>PT50F01_RMS_Voltage_A_N</t>
  </si>
  <si>
    <t>PT50F01_RMS_Voltage_B_N</t>
  </si>
  <si>
    <t>PT50F01_RMS_Voltage_C_N</t>
  </si>
  <si>
    <t>PT50F02_RMS_Voltage_A_N</t>
  </si>
  <si>
    <t>PT50F02_RMS_Voltage_B_N</t>
  </si>
  <si>
    <t>PT50F02_RMS_Voltage_C_N</t>
  </si>
  <si>
    <t>PT53F01_RMS_Voltage_A_N</t>
  </si>
  <si>
    <t>PT53F01_RMS_Voltage_B_N</t>
  </si>
  <si>
    <t>PT53F01_RMS_Voltage_C_N</t>
  </si>
  <si>
    <t>PT42F01_RMS_Voltage_A_N</t>
  </si>
  <si>
    <t>PT42F01_RMS_Voltage_B_N</t>
  </si>
  <si>
    <t>PT42F01_RMS_Voltage_C_N</t>
  </si>
  <si>
    <t>PT51F01_RMS_Voltage_A_N</t>
  </si>
  <si>
    <t>PT51F01_RMS_Voltage_B_N</t>
  </si>
  <si>
    <t>PT51F01_RMS_Voltage_C_N</t>
  </si>
  <si>
    <t>PT52F01_RMS_Voltage_A_N</t>
  </si>
  <si>
    <t>PT52F01_RMS_Voltage_B_N</t>
  </si>
  <si>
    <t>PT52F01_RMS_Voltage_C_N</t>
  </si>
  <si>
    <t>PT54F01_RMS_Voltage_A_N</t>
  </si>
  <si>
    <t>PT54F01_RMS_Voltage_B_N</t>
  </si>
  <si>
    <t>PT54F01_RMS_Voltage_C_N</t>
  </si>
  <si>
    <t>PT55F01_RMS_Voltage_A_N</t>
  </si>
  <si>
    <t>PT55F01_RMS_Voltage_B_N</t>
  </si>
  <si>
    <t>PT55F01_RMS_Voltage_C_N</t>
  </si>
  <si>
    <t>PT56F01_RMS_Voltage_A_N</t>
  </si>
  <si>
    <t>PT56F01_RMS_Voltage_B_N</t>
  </si>
  <si>
    <t>PT56F01_RMS_Voltage_C_N</t>
  </si>
  <si>
    <t>PT57F01_RMS_Voltage_A_N</t>
  </si>
  <si>
    <t>PT57F01_RMS_Voltage_B_N</t>
  </si>
  <si>
    <t>PT57F01_RMS_Voltage_C_N</t>
  </si>
  <si>
    <t>PT58F01_RMS_Voltage_A_N</t>
  </si>
  <si>
    <t>PT58F01_RMS_Voltage_B_N</t>
  </si>
  <si>
    <t>PT58F01_RMS_Voltage_C_N</t>
  </si>
  <si>
    <t>PT70F01_RMS_Voltage_A_N</t>
  </si>
  <si>
    <t>PT70F01_RMS_Voltage_B_N</t>
  </si>
  <si>
    <t>PT70F01_RMS_Voltage_C_N</t>
  </si>
  <si>
    <t>PT80F01_RMS_Voltage_A_N</t>
  </si>
  <si>
    <t>PT80F01_RMS_Voltage_B_N</t>
  </si>
  <si>
    <t>PT80F01_RMS_Voltage_C_N</t>
  </si>
  <si>
    <t>PT81F01_RMS_Voltage_A_N</t>
  </si>
  <si>
    <t>PT81F01_RMS_Voltage_B_N</t>
  </si>
  <si>
    <t>PT81F01_RMS_Voltage_C_N</t>
  </si>
  <si>
    <t>PT82F01_RMS_Voltage_A_N</t>
  </si>
  <si>
    <t>PT82F01_RMS_Voltage_B_N</t>
  </si>
  <si>
    <t>PT82F01_RMS_Voltage_C_N</t>
  </si>
  <si>
    <t>PT83F01_RMS_Voltage_A_N</t>
  </si>
  <si>
    <t>PT83F01_RMS_Voltage_B_N</t>
  </si>
  <si>
    <t>PT83F01_RMS_Voltage_C_N</t>
  </si>
  <si>
    <t>PT84F01_RMS_Voltage_A_N</t>
  </si>
  <si>
    <t>PT84F01_RMS_Voltage_B_N</t>
  </si>
  <si>
    <t>PT84F01_RMS_Voltage_C_N</t>
  </si>
  <si>
    <t>PT85F01_RMS_Voltage_A_N</t>
  </si>
  <si>
    <t>PT85F01_RMS_Voltage_B_N</t>
  </si>
  <si>
    <t>PT85F01_RMS_Voltage_C_N</t>
  </si>
  <si>
    <t>PT86F01_RMS_Voltage_A_N</t>
  </si>
  <si>
    <t>PT86F01_RMS_Voltage_B_N</t>
  </si>
  <si>
    <t>PT86F01_RMS_Voltage_C_N</t>
  </si>
  <si>
    <t>PT87F01_RMS_Voltage_A_N</t>
  </si>
  <si>
    <t>PT87F01_RMS_Voltage_B_N</t>
  </si>
  <si>
    <t>PT87F01_RMS_Voltage_C_N</t>
  </si>
  <si>
    <t>PT88F01_RMS_Voltage_A_N</t>
  </si>
  <si>
    <t>PT88F01_RMS_Voltage_B_N</t>
  </si>
  <si>
    <t>PT88F01_RMS_Voltage_C_N</t>
  </si>
  <si>
    <t>PT89F01_RMS_Voltage_A_N</t>
  </si>
  <si>
    <t>PT89F01_RMS_Voltage_B_N</t>
  </si>
  <si>
    <t>PT89F01_RMS_Voltage_C_N</t>
  </si>
  <si>
    <t>PT90F01_RMS_Voltage_A_N</t>
  </si>
  <si>
    <t>PT90F01_RMS_Voltage_B_N</t>
  </si>
  <si>
    <t>PT90F01_RMS_Voltage_C_N</t>
  </si>
  <si>
    <t>PT91F01_RMS_Voltage_A_N</t>
  </si>
  <si>
    <t>PT91F01_RMS_Voltage_B_N</t>
  </si>
  <si>
    <t>PT91F01_RMS_Voltage_C_N</t>
  </si>
  <si>
    <t>PT92F01_RMS_Voltage_A_N</t>
  </si>
  <si>
    <t>PT92F01_RMS_Voltage_B_N</t>
  </si>
  <si>
    <t>PT92F01_RMS_Voltage_C_N</t>
  </si>
  <si>
    <t>PT93F01_RMS_Voltage_A_N</t>
  </si>
  <si>
    <t>PT93F01_RMS_Voltage_B_N</t>
  </si>
  <si>
    <t>PT93F01_RMS_Voltage_C_N</t>
  </si>
  <si>
    <t>PT94F01_RMS_Voltage_A_N</t>
  </si>
  <si>
    <t>PT94F01_RMS_Voltage_B_N</t>
  </si>
  <si>
    <t>PT94F01_RMS_Voltage_C_N</t>
  </si>
  <si>
    <t>PT95F01_RMS_Voltage_A_N</t>
  </si>
  <si>
    <t>PT95F01_RMS_Voltage_B_N</t>
  </si>
  <si>
    <t>PT95F01_RMS_Voltage_C_N</t>
  </si>
  <si>
    <t>PT97F01_RMS_Voltage_A_N</t>
  </si>
  <si>
    <t>PT97F01_RMS_Voltage_B_N</t>
  </si>
  <si>
    <t>PT97F01_RMS_Voltage_C_N</t>
  </si>
  <si>
    <t>PT98F01_RMS_Voltage_A_N</t>
  </si>
  <si>
    <t>PT98F01_RMS_Voltage_B_N</t>
  </si>
  <si>
    <t>PT98F01_RMS_Voltage_C_N</t>
  </si>
  <si>
    <t>PT99F01_RMS_Voltage_A_N</t>
  </si>
  <si>
    <t>PT99F01_RMS_Voltage_B_N</t>
  </si>
  <si>
    <t>PT99F01_RMS_Voltage_C_N</t>
  </si>
  <si>
    <t>PT111F01_RMS_Voltage_A_N</t>
  </si>
  <si>
    <t>PT111F01_RMS_Voltage_B_N</t>
  </si>
  <si>
    <t>PT111F01_RMS_Voltage_C_N</t>
  </si>
  <si>
    <t>PT59Q01_RMS_Voltage_A_N</t>
  </si>
  <si>
    <t>PT59Q01_RMS_Voltage_B_N</t>
  </si>
  <si>
    <t>PT59Q01_RMS_Voltage_C_N</t>
  </si>
  <si>
    <t>PT109F01_RMS_Voltage_A_N</t>
  </si>
  <si>
    <t>R2.10</t>
  </si>
  <si>
    <t>Main Propulsion Unit AC Heating Active Power Phase A</t>
  </si>
  <si>
    <t>Main Propulsion Unit AC Heating Active Power Phase B</t>
  </si>
  <si>
    <t>Main Propulsion Unit AC Heating Active Power Phase C</t>
  </si>
  <si>
    <t xml:space="preserve">Main Propulsion Unit AC Heating Total Active Power </t>
  </si>
  <si>
    <t>PVT</t>
  </si>
  <si>
    <t>PVT1_Total_Power_Factor</t>
  </si>
  <si>
    <t>PVT1 Total Power Factor</t>
  </si>
  <si>
    <t>PVT1_Total_Active_Power</t>
  </si>
  <si>
    <t>PVT1 Total Active Power</t>
  </si>
  <si>
    <t>PVT2_Total_Active_Power</t>
  </si>
  <si>
    <t>PVT2_Total_Power_Factor</t>
  </si>
  <si>
    <t>PVT3_Total_Active_Power</t>
  </si>
  <si>
    <t>PVT3_Total_Power_Factor</t>
  </si>
  <si>
    <t>PVT2 Total Active Power</t>
  </si>
  <si>
    <t>PVT2 Total Power Factor</t>
  </si>
  <si>
    <t>PVT3 Total Active Power</t>
  </si>
  <si>
    <t>PVT3 Total Power Factor</t>
  </si>
  <si>
    <t>Shore power Total Active Power</t>
  </si>
  <si>
    <t>Shore power Total Power Factor</t>
  </si>
  <si>
    <t>Shore</t>
  </si>
  <si>
    <t>SHORE1_Total_Active_Power</t>
  </si>
  <si>
    <t>SHORE1_Total_Power_Factor</t>
  </si>
  <si>
    <t>Hydro</t>
  </si>
  <si>
    <t>HYDRO1_Total_Active_Power</t>
  </si>
  <si>
    <t>HYDRO1_Total_Power_Factor</t>
  </si>
  <si>
    <t>HYDRO2_Total_Active_Power</t>
  </si>
  <si>
    <t>HYDRO2_Total_Power_Factor</t>
  </si>
  <si>
    <t>Thruster1 Total Active Power</t>
  </si>
  <si>
    <t>Thruster1 Total Power Factor</t>
  </si>
  <si>
    <t>Thruster2 Total Active Power</t>
  </si>
  <si>
    <t>Thruster2 Total Power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</si>
</sst>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2"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s>
  <fills count="31">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92D050"/>
        <bgColor indexed="64"/>
      </patternFill>
    </fill>
    <fill>
      <patternFill patternType="solid">
        <fgColor rgb="FF92D050"/>
        <bgColor rgb="FFFFFF00"/>
      </patternFill>
    </fill>
    <fill>
      <patternFill patternType="solid">
        <fgColor rgb="FFFFC000"/>
        <bgColor indexed="64"/>
      </patternFill>
    </fill>
    <fill>
      <patternFill patternType="solid">
        <fgColor theme="4"/>
        <bgColor rgb="FFFFFF00"/>
      </patternFill>
    </fill>
    <fill>
      <patternFill patternType="solid">
        <fgColor rgb="FF0070C0"/>
        <bgColor rgb="FFFFFF00"/>
      </patternFill>
    </fill>
    <fill>
      <patternFill patternType="solid">
        <fgColor rgb="FF92D050"/>
        <bgColor rgb="FFFFCCCC"/>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7030A0"/>
        <bgColor rgb="FFFFCCCC"/>
      </patternFill>
    </fill>
    <fill>
      <patternFill patternType="solid">
        <fgColor theme="5"/>
        <bgColor indexed="64"/>
      </patternFill>
    </fill>
    <fill>
      <patternFill patternType="solid">
        <fgColor rgb="FFFF0000"/>
        <bgColor indexed="64"/>
      </patternFill>
    </fill>
  </fills>
  <borders count="39">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cellStyleXfs>
  <cellXfs count="295">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13" fillId="8" borderId="30" xfId="0" applyFont="1" applyFill="1" applyBorder="1" applyAlignment="1">
      <alignment horizontal="center" vertical="center"/>
    </xf>
    <xf numFmtId="0" fontId="0" fillId="9" borderId="5" xfId="0" applyFill="1" applyBorder="1"/>
    <xf numFmtId="0" fontId="0" fillId="4" borderId="4" xfId="0" applyFill="1" applyBorder="1"/>
    <xf numFmtId="0" fontId="0" fillId="8" borderId="4" xfId="0" applyFill="1" applyBorder="1"/>
    <xf numFmtId="0" fontId="13" fillId="8" borderId="4" xfId="0" applyFont="1" applyFill="1" applyBorder="1"/>
    <xf numFmtId="0" fontId="13" fillId="9" borderId="3"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3" xfId="0"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49" fontId="3" fillId="19" borderId="7" xfId="0" applyNumberFormat="1" applyFont="1" applyFill="1" applyBorder="1"/>
    <xf numFmtId="49" fontId="3" fillId="20" borderId="7" xfId="0" applyNumberFormat="1" applyFont="1" applyFill="1" applyBorder="1"/>
    <xf numFmtId="0" fontId="0" fillId="8" borderId="3" xfId="0" applyFill="1" applyBorder="1" applyAlignment="1">
      <alignment horizontal="center"/>
    </xf>
    <xf numFmtId="0" fontId="3" fillId="21" borderId="3" xfId="0" applyFont="1" applyFill="1" applyBorder="1"/>
    <xf numFmtId="0" fontId="3" fillId="21" borderId="3" xfId="0" applyFont="1" applyFill="1" applyBorder="1" applyAlignment="1">
      <alignment horizontal="center"/>
    </xf>
    <xf numFmtId="0" fontId="0" fillId="8" borderId="3" xfId="0" applyFill="1" applyBorder="1"/>
    <xf numFmtId="49" fontId="3" fillId="22" borderId="7" xfId="0" applyNumberFormat="1" applyFont="1" applyFill="1" applyBorder="1"/>
    <xf numFmtId="49" fontId="3" fillId="23" borderId="7" xfId="0" applyNumberFormat="1" applyFont="1" applyFill="1" applyBorder="1"/>
    <xf numFmtId="49" fontId="3" fillId="0" borderId="7" xfId="0" applyNumberFormat="1" applyFont="1" applyBorder="1"/>
    <xf numFmtId="0" fontId="0" fillId="8" borderId="27" xfId="0" applyFill="1" applyBorder="1" applyAlignment="1">
      <alignment horizontal="center" vertical="center"/>
    </xf>
    <xf numFmtId="49" fontId="20" fillId="19" borderId="7" xfId="0" applyNumberFormat="1" applyFont="1" applyFill="1" applyBorder="1"/>
    <xf numFmtId="0" fontId="13" fillId="8" borderId="31" xfId="0" applyFont="1" applyFill="1" applyBorder="1" applyAlignment="1">
      <alignment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24" borderId="30" xfId="0" applyFill="1" applyBorder="1" applyAlignment="1">
      <alignment horizontal="center" vertical="center"/>
    </xf>
    <xf numFmtId="0" fontId="13" fillId="24" borderId="30" xfId="0" applyFont="1" applyFill="1" applyBorder="1" applyAlignment="1">
      <alignment horizontal="center" vertical="center"/>
    </xf>
    <xf numFmtId="0" fontId="0" fillId="24" borderId="5" xfId="0" applyFill="1" applyBorder="1" applyAlignment="1">
      <alignment horizontal="center"/>
    </xf>
    <xf numFmtId="0" fontId="0" fillId="21" borderId="4" xfId="0" applyFill="1" applyBorder="1"/>
    <xf numFmtId="0" fontId="0" fillId="24" borderId="5" xfId="0" applyFill="1" applyBorder="1" applyAlignment="1">
      <alignment horizontal="center" vertical="center"/>
    </xf>
    <xf numFmtId="0" fontId="0" fillId="25" borderId="5" xfId="0" applyFill="1" applyBorder="1" applyAlignment="1">
      <alignment horizontal="center"/>
    </xf>
    <xf numFmtId="0" fontId="0" fillId="25" borderId="30" xfId="0" applyFill="1" applyBorder="1" applyAlignment="1">
      <alignment horizontal="center" vertical="center"/>
    </xf>
    <xf numFmtId="0" fontId="0" fillId="25" borderId="5" xfId="0" applyFill="1" applyBorder="1" applyAlignment="1">
      <alignment horizontal="center" vertical="center"/>
    </xf>
    <xf numFmtId="0" fontId="0" fillId="24" borderId="5" xfId="0" applyFill="1" applyBorder="1"/>
    <xf numFmtId="0" fontId="0" fillId="24" borderId="5" xfId="0" quotePrefix="1" applyFill="1" applyBorder="1"/>
    <xf numFmtId="0" fontId="0" fillId="26" borderId="3" xfId="0" applyFill="1" applyBorder="1"/>
    <xf numFmtId="0" fontId="0" fillId="25" borderId="5" xfId="0" quotePrefix="1" applyFill="1" applyBorder="1" applyAlignment="1">
      <alignment horizontal="center"/>
    </xf>
    <xf numFmtId="0" fontId="13" fillId="24" borderId="5" xfId="0" applyFont="1" applyFill="1" applyBorder="1" applyAlignment="1">
      <alignment horizontal="center" vertical="center"/>
    </xf>
    <xf numFmtId="0" fontId="0" fillId="25" borderId="5" xfId="0" applyFill="1" applyBorder="1"/>
    <xf numFmtId="0" fontId="5" fillId="0" borderId="0" xfId="0" applyFont="1" applyAlignment="1">
      <alignment horizontal="right" textRotation="90"/>
    </xf>
    <xf numFmtId="49" fontId="14" fillId="3" borderId="29" xfId="6" applyNumberFormat="1" applyBorder="1" applyAlignment="1" applyProtection="1">
      <alignment horizontal="left"/>
      <protection locked="0"/>
    </xf>
    <xf numFmtId="49" fontId="14" fillId="3" borderId="37" xfId="6" applyNumberFormat="1" applyBorder="1" applyAlignment="1" applyProtection="1">
      <alignment horizontal="left"/>
      <protection locked="0"/>
    </xf>
    <xf numFmtId="0" fontId="21" fillId="27" borderId="38" xfId="0" applyFont="1" applyFill="1" applyBorder="1" applyAlignment="1">
      <alignment horizontal="left" textRotation="90" wrapText="1"/>
    </xf>
    <xf numFmtId="0" fontId="21" fillId="27" borderId="36" xfId="0" applyFont="1" applyFill="1" applyBorder="1" applyAlignment="1">
      <alignment horizontal="left" textRotation="90" wrapText="1"/>
    </xf>
    <xf numFmtId="0" fontId="0" fillId="28" borderId="5" xfId="0" applyFill="1" applyBorder="1" applyAlignment="1">
      <alignment horizontal="center" vertical="center"/>
    </xf>
    <xf numFmtId="0" fontId="0" fillId="28" borderId="5" xfId="0" applyFill="1" applyBorder="1" applyAlignment="1">
      <alignment horizontal="center"/>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9" borderId="3" xfId="0" applyFont="1" applyFill="1" applyBorder="1"/>
    <xf numFmtId="0" fontId="3" fillId="29" borderId="3" xfId="0" applyFont="1" applyFill="1" applyBorder="1" applyAlignment="1">
      <alignment horizontal="center"/>
    </xf>
    <xf numFmtId="0" fontId="13" fillId="29" borderId="3" xfId="0" applyFont="1" applyFill="1" applyBorder="1"/>
    <xf numFmtId="0" fontId="0" fillId="29" borderId="8" xfId="0" applyFill="1" applyBorder="1"/>
    <xf numFmtId="0" fontId="0" fillId="8" borderId="31" xfId="0" applyFill="1" applyBorder="1" applyAlignment="1">
      <alignment vertical="center"/>
    </xf>
    <xf numFmtId="0" fontId="3" fillId="30" borderId="3" xfId="0" applyFont="1" applyFill="1" applyBorder="1"/>
    <xf numFmtId="0" fontId="3" fillId="30" borderId="3" xfId="0" applyFont="1" applyFill="1" applyBorder="1" applyAlignment="1">
      <alignment horizontal="center"/>
    </xf>
    <xf numFmtId="0" fontId="13" fillId="30" borderId="3" xfId="0" applyFont="1" applyFill="1" applyBorder="1"/>
    <xf numFmtId="0" fontId="0" fillId="30" borderId="8" xfId="0" applyFill="1" applyBorder="1"/>
    <xf numFmtId="0" fontId="0" fillId="24" borderId="30" xfId="0" applyFill="1" applyBorder="1" applyAlignment="1">
      <alignment vertical="center"/>
    </xf>
    <xf numFmtId="0" fontId="0" fillId="24" borderId="30" xfId="0" applyFill="1" applyBorder="1" applyAlignment="1">
      <alignment horizontal="center" vertical="center"/>
    </xf>
    <xf numFmtId="0" fontId="0" fillId="24" borderId="32" xfId="0" applyFill="1" applyBorder="1" applyAlignment="1">
      <alignment horizontal="center" vertical="center"/>
    </xf>
    <xf numFmtId="0" fontId="0" fillId="24"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0" fillId="24" borderId="30" xfId="0" quotePrefix="1" applyFill="1" applyBorder="1" applyAlignment="1">
      <alignment horizontal="center" vertical="center"/>
    </xf>
    <xf numFmtId="0" fontId="0" fillId="8" borderId="32" xfId="0" applyFill="1" applyBorder="1" applyAlignment="1">
      <alignment horizontal="center" vertical="center"/>
    </xf>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0" fontId="13" fillId="24" borderId="30" xfId="0" applyFont="1" applyFill="1" applyBorder="1" applyAlignment="1">
      <alignment horizontal="center" vertical="center"/>
    </xf>
    <xf numFmtId="0" fontId="13" fillId="24" borderId="32" xfId="0" applyFont="1" applyFill="1" applyBorder="1" applyAlignment="1">
      <alignment horizontal="center" vertical="center"/>
    </xf>
    <xf numFmtId="0" fontId="5" fillId="0" borderId="9"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7" fillId="0" borderId="0" xfId="0" applyFont="1"/>
    <xf numFmtId="0" fontId="21" fillId="27" borderId="25" xfId="0" applyFont="1" applyFill="1" applyBorder="1" applyAlignment="1">
      <alignment horizontal="center" wrapText="1"/>
    </xf>
    <xf numFmtId="0" fontId="21" fillId="27" borderId="0" xfId="0" applyFont="1" applyFill="1" applyAlignment="1">
      <alignment horizontal="center" wrapText="1"/>
    </xf>
    <xf numFmtId="0" fontId="21" fillId="27"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5" borderId="30" xfId="0" applyFill="1" applyBorder="1" applyAlignment="1">
      <alignment horizontal="center" vertical="center"/>
    </xf>
    <xf numFmtId="0" fontId="0" fillId="25" borderId="31" xfId="0" applyFill="1" applyBorder="1" applyAlignment="1">
      <alignment horizontal="center" vertical="center"/>
    </xf>
    <xf numFmtId="0" fontId="5" fillId="0" borderId="13" xfId="0" applyFont="1" applyBorder="1"/>
    <xf numFmtId="49" fontId="6" fillId="0" borderId="10"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0" fontId="13" fillId="24" borderId="31" xfId="0" applyFont="1" applyFill="1" applyBorder="1" applyAlignment="1">
      <alignment horizontal="center" vertical="center"/>
    </xf>
    <xf numFmtId="0" fontId="13" fillId="28" borderId="30" xfId="0" applyFont="1" applyFill="1" applyBorder="1" applyAlignment="1">
      <alignment horizontal="center" vertical="center"/>
    </xf>
    <xf numFmtId="0" fontId="13" fillId="28" borderId="31" xfId="0" applyFont="1" applyFill="1" applyBorder="1" applyAlignment="1">
      <alignment horizontal="center" vertical="center"/>
    </xf>
    <xf numFmtId="0" fontId="15" fillId="28" borderId="30" xfId="0" applyFont="1" applyFill="1" applyBorder="1" applyAlignment="1">
      <alignment horizontal="center" vertical="center"/>
    </xf>
    <xf numFmtId="0" fontId="15" fillId="28" borderId="31" xfId="0" applyFont="1" applyFill="1" applyBorder="1" applyAlignment="1">
      <alignment horizontal="center" vertical="center"/>
    </xf>
    <xf numFmtId="0" fontId="0" fillId="28" borderId="30" xfId="0" applyFill="1" applyBorder="1" applyAlignment="1">
      <alignment horizontal="center" vertical="center"/>
    </xf>
    <xf numFmtId="0" fontId="0" fillId="28" borderId="32" xfId="0" applyFill="1" applyBorder="1" applyAlignment="1">
      <alignment horizontal="center" vertical="center"/>
    </xf>
    <xf numFmtId="0" fontId="0" fillId="28" borderId="31" xfId="0" applyFill="1" applyBorder="1" applyAlignment="1">
      <alignment horizontal="center" vertical="center"/>
    </xf>
    <xf numFmtId="0" fontId="0" fillId="24" borderId="32" xfId="0" quotePrefix="1" applyFill="1" applyBorder="1" applyAlignment="1">
      <alignment horizontal="center" vertical="center"/>
    </xf>
    <xf numFmtId="0" fontId="0" fillId="24" borderId="31" xfId="0" quotePrefix="1" applyFill="1" applyBorder="1" applyAlignment="1">
      <alignment horizontal="center" vertical="center"/>
    </xf>
    <xf numFmtId="0" fontId="15" fillId="28" borderId="32" xfId="0" applyFont="1" applyFill="1" applyBorder="1" applyAlignment="1">
      <alignment horizontal="center" vertical="center"/>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7">
    <cellStyle name="Excel Built-in Good" xfId="6" xr:uid="{00000000-0005-0000-0000-000000000000}"/>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24" zoomScaleNormal="100" workbookViewId="0">
      <selection activeCell="B33" sqref="B33"/>
    </sheetView>
  </sheetViews>
  <sheetFormatPr defaultColWidth="8.85546875" defaultRowHeight="15" x14ac:dyDescent="0.25"/>
  <cols>
    <col min="1" max="1" width="9.85546875" customWidth="1"/>
    <col min="2" max="2" width="101.7109375" customWidth="1"/>
  </cols>
  <sheetData>
    <row r="1" spans="1:2" ht="19.5" x14ac:dyDescent="0.3">
      <c r="A1" s="161" t="s">
        <v>0</v>
      </c>
      <c r="B1" s="161" t="s">
        <v>1</v>
      </c>
    </row>
    <row r="2" spans="1:2" x14ac:dyDescent="0.25">
      <c r="A2" s="62" t="s">
        <v>412</v>
      </c>
      <c r="B2" s="62" t="s">
        <v>830</v>
      </c>
    </row>
    <row r="3" spans="1:2" x14ac:dyDescent="0.25">
      <c r="A3" s="62" t="s">
        <v>417</v>
      </c>
      <c r="B3" s="162" t="s">
        <v>831</v>
      </c>
    </row>
    <row r="4" spans="1:2" ht="45" x14ac:dyDescent="0.25">
      <c r="A4" s="62" t="s">
        <v>419</v>
      </c>
      <c r="B4" s="162" t="s">
        <v>832</v>
      </c>
    </row>
    <row r="5" spans="1:2" x14ac:dyDescent="0.25">
      <c r="A5" s="62" t="s">
        <v>833</v>
      </c>
      <c r="B5" s="62" t="s">
        <v>834</v>
      </c>
    </row>
    <row r="6" spans="1:2" ht="30" x14ac:dyDescent="0.25">
      <c r="A6" s="62" t="s">
        <v>420</v>
      </c>
      <c r="B6" s="162" t="s">
        <v>835</v>
      </c>
    </row>
    <row r="7" spans="1:2" x14ac:dyDescent="0.25">
      <c r="A7" s="62" t="s">
        <v>413</v>
      </c>
      <c r="B7" s="62" t="s">
        <v>836</v>
      </c>
    </row>
    <row r="8" spans="1:2" ht="60" x14ac:dyDescent="0.25">
      <c r="A8" s="62" t="s">
        <v>415</v>
      </c>
      <c r="B8" s="162" t="s">
        <v>837</v>
      </c>
    </row>
    <row r="9" spans="1:2" x14ac:dyDescent="0.25">
      <c r="A9" s="62" t="s">
        <v>423</v>
      </c>
      <c r="B9" s="62" t="s">
        <v>838</v>
      </c>
    </row>
    <row r="10" spans="1:2" ht="30" x14ac:dyDescent="0.25">
      <c r="A10" s="62" t="s">
        <v>414</v>
      </c>
      <c r="B10" s="162" t="s">
        <v>839</v>
      </c>
    </row>
    <row r="11" spans="1:2" x14ac:dyDescent="0.25">
      <c r="A11" s="62" t="s">
        <v>421</v>
      </c>
      <c r="B11" s="62" t="s">
        <v>840</v>
      </c>
    </row>
    <row r="12" spans="1:2" ht="45" x14ac:dyDescent="0.25">
      <c r="A12" s="62" t="s">
        <v>418</v>
      </c>
      <c r="B12" s="162" t="s">
        <v>841</v>
      </c>
    </row>
    <row r="13" spans="1:2" x14ac:dyDescent="0.25">
      <c r="A13" s="62" t="s">
        <v>422</v>
      </c>
      <c r="B13" s="62" t="s">
        <v>842</v>
      </c>
    </row>
    <row r="14" spans="1:2" ht="45" x14ac:dyDescent="0.25">
      <c r="A14" s="62" t="s">
        <v>416</v>
      </c>
      <c r="B14" s="163" t="s">
        <v>843</v>
      </c>
    </row>
    <row r="15" spans="1:2" ht="30" x14ac:dyDescent="0.25">
      <c r="A15" s="62" t="s">
        <v>829</v>
      </c>
      <c r="B15" s="162" t="s">
        <v>844</v>
      </c>
    </row>
    <row r="16" spans="1:2" x14ac:dyDescent="0.25">
      <c r="A16" s="6" t="s">
        <v>847</v>
      </c>
      <c r="B16" s="163" t="s">
        <v>848</v>
      </c>
    </row>
    <row r="17" spans="1:2" ht="105" x14ac:dyDescent="0.25">
      <c r="A17" s="6" t="s">
        <v>849</v>
      </c>
      <c r="B17" s="163" t="s">
        <v>1142</v>
      </c>
    </row>
    <row r="18" spans="1:2" ht="60" x14ac:dyDescent="0.25">
      <c r="A18" s="6" t="s">
        <v>1165</v>
      </c>
      <c r="B18" s="163" t="s">
        <v>1183</v>
      </c>
    </row>
    <row r="19" spans="1:2" x14ac:dyDescent="0.25">
      <c r="A19" s="6" t="s">
        <v>1187</v>
      </c>
      <c r="B19" s="6" t="s">
        <v>1190</v>
      </c>
    </row>
    <row r="20" spans="1:2" x14ac:dyDescent="0.25">
      <c r="A20" s="6" t="s">
        <v>1206</v>
      </c>
      <c r="B20" s="6" t="s">
        <v>1207</v>
      </c>
    </row>
    <row r="21" spans="1:2" x14ac:dyDescent="0.25">
      <c r="A21" s="6" t="s">
        <v>1328</v>
      </c>
      <c r="B21" s="6" t="s">
        <v>1329</v>
      </c>
    </row>
    <row r="22" spans="1:2" ht="75" x14ac:dyDescent="0.25">
      <c r="A22" s="6" t="s">
        <v>1330</v>
      </c>
      <c r="B22" s="163" t="s">
        <v>1344</v>
      </c>
    </row>
    <row r="23" spans="1:2" ht="277.5" customHeight="1" x14ac:dyDescent="0.25">
      <c r="A23" s="6" t="s">
        <v>1346</v>
      </c>
      <c r="B23" s="163" t="s">
        <v>1345</v>
      </c>
    </row>
    <row r="24" spans="1:2" ht="105" x14ac:dyDescent="0.25">
      <c r="A24" s="6" t="s">
        <v>1347</v>
      </c>
      <c r="B24" s="163" t="s">
        <v>1462</v>
      </c>
    </row>
    <row r="25" spans="1:2" x14ac:dyDescent="0.25">
      <c r="A25" s="6" t="s">
        <v>1464</v>
      </c>
      <c r="B25" s="6"/>
    </row>
    <row r="26" spans="1:2" ht="30" x14ac:dyDescent="0.25">
      <c r="A26" s="6" t="s">
        <v>1550</v>
      </c>
      <c r="B26" s="163" t="s">
        <v>1578</v>
      </c>
    </row>
    <row r="27" spans="1:2" ht="75" x14ac:dyDescent="0.25">
      <c r="A27" s="6" t="s">
        <v>1585</v>
      </c>
      <c r="B27" s="163" t="s">
        <v>1662</v>
      </c>
    </row>
    <row r="28" spans="1:2" x14ac:dyDescent="0.25">
      <c r="A28" s="6" t="s">
        <v>1663</v>
      </c>
      <c r="B28" s="6" t="s">
        <v>1664</v>
      </c>
    </row>
    <row r="29" spans="1:2" ht="30" x14ac:dyDescent="0.25">
      <c r="A29" s="6" t="s">
        <v>1692</v>
      </c>
      <c r="B29" s="163" t="s">
        <v>4037</v>
      </c>
    </row>
    <row r="30" spans="1:2" ht="45" x14ac:dyDescent="0.25">
      <c r="A30" s="6" t="s">
        <v>6922</v>
      </c>
      <c r="B30" s="163" t="s">
        <v>7218</v>
      </c>
    </row>
    <row r="31" spans="1:2" ht="60" x14ac:dyDescent="0.25">
      <c r="A31" s="6" t="s">
        <v>7224</v>
      </c>
      <c r="B31" s="163" t="s">
        <v>7258</v>
      </c>
    </row>
    <row r="32" spans="1:2" ht="105" x14ac:dyDescent="0.25">
      <c r="A32" s="6" t="s">
        <v>7279</v>
      </c>
      <c r="B32" s="163" t="s">
        <v>7370</v>
      </c>
    </row>
    <row r="33" spans="1:2" x14ac:dyDescent="0.25">
      <c r="A33" s="6"/>
      <c r="B33" s="6"/>
    </row>
    <row r="34" spans="1:2" x14ac:dyDescent="0.25">
      <c r="A34" s="6"/>
      <c r="B34"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C29" sqref="C29"/>
    </sheetView>
  </sheetViews>
  <sheetFormatPr defaultColWidth="8.85546875" defaultRowHeight="15" x14ac:dyDescent="0.25"/>
  <cols>
    <col min="1" max="1" width="24.140625" customWidth="1"/>
    <col min="2" max="2" width="22.710937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610</v>
      </c>
      <c r="D12" s="6"/>
    </row>
    <row r="13" spans="1:4" x14ac:dyDescent="0.25">
      <c r="A13" s="4" t="s">
        <v>32</v>
      </c>
      <c r="B13" s="6"/>
      <c r="C13" s="6" t="s">
        <v>612</v>
      </c>
      <c r="D13" s="6"/>
    </row>
    <row r="14" spans="1:4" x14ac:dyDescent="0.25">
      <c r="A14" s="7" t="s">
        <v>9</v>
      </c>
      <c r="B14" s="6"/>
      <c r="C14" s="6" t="s">
        <v>1365</v>
      </c>
      <c r="D14" s="6"/>
    </row>
    <row r="15" spans="1:4" x14ac:dyDescent="0.25">
      <c r="A15" s="7" t="s">
        <v>13</v>
      </c>
      <c r="B15" s="6"/>
      <c r="C15" s="6" t="s">
        <v>1366</v>
      </c>
      <c r="D15" s="6"/>
    </row>
    <row r="16" spans="1:4" x14ac:dyDescent="0.25">
      <c r="A16" s="7" t="s">
        <v>17</v>
      </c>
      <c r="B16" s="6"/>
      <c r="C16" s="6" t="s">
        <v>603</v>
      </c>
      <c r="D16" s="6"/>
    </row>
    <row r="17" spans="1:4" x14ac:dyDescent="0.25">
      <c r="A17" s="9" t="s">
        <v>33</v>
      </c>
      <c r="B17" s="6"/>
      <c r="C17" s="6" t="s">
        <v>604</v>
      </c>
      <c r="D17" s="6"/>
    </row>
    <row r="18" spans="1:4" x14ac:dyDescent="0.25">
      <c r="A18" s="9" t="s">
        <v>34</v>
      </c>
      <c r="B18" s="6"/>
      <c r="C18" s="6" t="s">
        <v>1367</v>
      </c>
      <c r="D18" s="6"/>
    </row>
    <row r="19" spans="1:4" x14ac:dyDescent="0.25">
      <c r="A19" s="9" t="s">
        <v>35</v>
      </c>
      <c r="B19" s="6"/>
      <c r="C19" s="6" t="s">
        <v>606</v>
      </c>
      <c r="D19" s="6"/>
    </row>
    <row r="20" spans="1:4" x14ac:dyDescent="0.25">
      <c r="A20" s="9" t="s">
        <v>36</v>
      </c>
      <c r="B20" s="6"/>
      <c r="C20" s="6" t="s">
        <v>1368</v>
      </c>
      <c r="D20" s="6"/>
    </row>
    <row r="21" spans="1:4" x14ac:dyDescent="0.25">
      <c r="A21" s="9" t="s">
        <v>37</v>
      </c>
      <c r="B21" s="6"/>
      <c r="C21" s="6" t="s">
        <v>1369</v>
      </c>
      <c r="D21" s="6"/>
    </row>
    <row r="22" spans="1:4" x14ac:dyDescent="0.25">
      <c r="A22" s="9" t="s">
        <v>25</v>
      </c>
      <c r="B22" s="6"/>
      <c r="C22" s="6" t="s">
        <v>1370</v>
      </c>
      <c r="D22" s="6"/>
    </row>
    <row r="23" spans="1:4" x14ac:dyDescent="0.25">
      <c r="A23" s="6" t="s">
        <v>38</v>
      </c>
      <c r="B23" s="6"/>
      <c r="C23" s="6" t="s">
        <v>611</v>
      </c>
      <c r="D23" s="6"/>
    </row>
    <row r="24" spans="1:4" x14ac:dyDescent="0.25">
      <c r="A24" s="6" t="s">
        <v>39</v>
      </c>
      <c r="B24" s="6"/>
      <c r="C24" s="6" t="s">
        <v>1371</v>
      </c>
      <c r="D24" s="6"/>
    </row>
    <row r="25" spans="1:4" x14ac:dyDescent="0.25">
      <c r="A25" s="6" t="s">
        <v>40</v>
      </c>
      <c r="B25" s="6"/>
      <c r="C25" s="6" t="s">
        <v>607</v>
      </c>
      <c r="D25" s="6"/>
    </row>
    <row r="26" spans="1:4" x14ac:dyDescent="0.25">
      <c r="A26" s="6" t="s">
        <v>41</v>
      </c>
      <c r="B26" s="6"/>
      <c r="C26" s="6" t="s">
        <v>1058</v>
      </c>
      <c r="D26" s="6"/>
    </row>
    <row r="27" spans="1:4" x14ac:dyDescent="0.25">
      <c r="A27" s="6" t="s">
        <v>42</v>
      </c>
      <c r="B27" s="6"/>
      <c r="C27" s="6" t="s">
        <v>1372</v>
      </c>
      <c r="D27" s="6"/>
    </row>
    <row r="28" spans="1:4" x14ac:dyDescent="0.25">
      <c r="A28" s="6" t="s">
        <v>43</v>
      </c>
      <c r="B28" s="6"/>
      <c r="C28" s="6" t="s">
        <v>1373</v>
      </c>
      <c r="D28" s="6"/>
    </row>
    <row r="29" spans="1:4" x14ac:dyDescent="0.25">
      <c r="A29" s="7" t="s">
        <v>44</v>
      </c>
      <c r="B29" s="6"/>
      <c r="C29" s="6" t="s">
        <v>1374</v>
      </c>
      <c r="D29" s="6"/>
    </row>
    <row r="30" spans="1:4" x14ac:dyDescent="0.25">
      <c r="A30" s="6" t="s">
        <v>45</v>
      </c>
      <c r="B30" s="6"/>
      <c r="C30" s="6" t="s">
        <v>1375</v>
      </c>
      <c r="D30" s="6"/>
    </row>
    <row r="31" spans="1:4" x14ac:dyDescent="0.25">
      <c r="A31" s="6" t="s">
        <v>46</v>
      </c>
      <c r="B31" s="6"/>
      <c r="C31" s="6" t="s">
        <v>1376</v>
      </c>
      <c r="D31" s="6"/>
    </row>
    <row r="32" spans="1:4" x14ac:dyDescent="0.25">
      <c r="A32" s="6"/>
      <c r="B32" s="6"/>
      <c r="C32" s="6" t="s">
        <v>1377</v>
      </c>
      <c r="D32" s="6"/>
    </row>
    <row r="33" spans="1:4" x14ac:dyDescent="0.25">
      <c r="A33" s="6"/>
      <c r="B33" s="6"/>
      <c r="C33" s="177" t="s">
        <v>1379</v>
      </c>
      <c r="D33" s="6"/>
    </row>
    <row r="34" spans="1:4" x14ac:dyDescent="0.25">
      <c r="A34" s="6"/>
      <c r="B34" s="6"/>
      <c r="C34" s="6" t="s">
        <v>602</v>
      </c>
      <c r="D34" s="6"/>
    </row>
    <row r="35" spans="1:4" x14ac:dyDescent="0.25">
      <c r="A35" s="6"/>
      <c r="B35" s="6"/>
      <c r="C35" s="6" t="s">
        <v>1378</v>
      </c>
      <c r="D35" s="6"/>
    </row>
    <row r="36" spans="1:4" x14ac:dyDescent="0.25">
      <c r="A36" s="6"/>
      <c r="B36" s="6"/>
      <c r="C36" s="6" t="s">
        <v>613</v>
      </c>
      <c r="D36" s="6"/>
    </row>
    <row r="37" spans="1:4" x14ac:dyDescent="0.25">
      <c r="A37" s="6"/>
      <c r="B37" s="6"/>
      <c r="C37" s="6" t="s">
        <v>608</v>
      </c>
      <c r="D37" s="6"/>
    </row>
    <row r="38" spans="1:4" x14ac:dyDescent="0.25">
      <c r="A38" s="6"/>
      <c r="B38" s="6"/>
      <c r="C38" s="6" t="s">
        <v>609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4341"/>
  <sheetViews>
    <sheetView tabSelected="1" zoomScale="85" zoomScaleNormal="85" workbookViewId="0">
      <pane ySplit="2" topLeftCell="A4311" activePane="bottomLeft" state="frozen"/>
      <selection activeCell="E1" sqref="E1"/>
      <selection pane="bottomLeft" activeCell="P4328" sqref="P4328"/>
    </sheetView>
  </sheetViews>
  <sheetFormatPr defaultColWidth="8.85546875" defaultRowHeight="15" x14ac:dyDescent="0.25"/>
  <cols>
    <col min="1" max="1" width="9.7109375" style="53" customWidth="1"/>
    <col min="2" max="2" width="13.28515625" style="58" customWidth="1"/>
    <col min="3" max="3" width="18" style="62" customWidth="1"/>
    <col min="4" max="4" width="20" style="62" customWidth="1"/>
    <col min="5" max="5" width="8.140625" style="62" customWidth="1"/>
    <col min="6" max="6" width="16.85546875" style="62" customWidth="1"/>
    <col min="7" max="7" width="7.28515625" style="62" customWidth="1"/>
    <col min="8" max="8" width="6.85546875" style="62" customWidth="1"/>
    <col min="9" max="9" width="6.85546875" style="10" customWidth="1"/>
    <col min="10" max="10" width="49.7109375" style="11" customWidth="1"/>
    <col min="11" max="11" width="21.7109375" style="76" customWidth="1"/>
    <col min="12" max="12" width="22" style="10" hidden="1" customWidth="1"/>
    <col min="13" max="13" width="17.7109375" style="10" hidden="1" customWidth="1"/>
    <col min="14" max="14" width="25.140625" style="80" bestFit="1" customWidth="1"/>
    <col min="15" max="15" width="12.7109375" style="85" bestFit="1" customWidth="1"/>
    <col min="16" max="16" width="68.85546875" style="78" customWidth="1"/>
    <col min="17" max="17" width="23.7109375" style="78" hidden="1" customWidth="1"/>
    <col min="18" max="18" width="28.28515625" style="78" hidden="1" customWidth="1"/>
    <col min="19" max="19" width="9.28515625" style="85" hidden="1" customWidth="1"/>
    <col min="20" max="20" width="12.28515625" style="76" customWidth="1"/>
    <col min="21" max="21" width="11.28515625" style="85" customWidth="1"/>
    <col min="22" max="22" width="11.28515625" style="98" customWidth="1"/>
    <col min="23" max="23" width="10.28515625" bestFit="1" customWidth="1"/>
    <col min="24" max="24" width="12.42578125" customWidth="1"/>
    <col min="25" max="25" width="48.28515625" customWidth="1"/>
    <col min="26" max="26" width="48.7109375" customWidth="1"/>
    <col min="27" max="27" width="11.28515625" style="12" customWidth="1"/>
    <col min="28" max="28" width="11.85546875" style="62" customWidth="1"/>
    <col min="29" max="29" width="10.85546875" style="106" customWidth="1"/>
    <col min="30" max="30" width="10.28515625" style="106" customWidth="1"/>
    <col min="31" max="31" width="11.7109375" style="11" customWidth="1"/>
    <col min="32" max="32" width="6.140625" style="11" customWidth="1"/>
    <col min="33" max="34" width="11.28515625" style="11" customWidth="1"/>
    <col min="35" max="35" width="11.28515625" style="53" customWidth="1"/>
    <col min="36" max="36" width="11.28515625" style="78" customWidth="1"/>
    <col min="37" max="37" width="11.28515625" style="116" customWidth="1"/>
    <col min="38" max="38" width="8.7109375" style="116" customWidth="1"/>
    <col min="39" max="39" width="10.7109375" style="125" customWidth="1"/>
    <col min="40" max="43" width="6.85546875" style="78" customWidth="1"/>
    <col min="44" max="44" width="6.85546875" style="137" customWidth="1"/>
    <col min="45" max="45" width="9" style="78" customWidth="1"/>
    <col min="46" max="46" width="21.140625" style="62" customWidth="1"/>
    <col min="47" max="47" width="18.140625" style="62" customWidth="1"/>
    <col min="48" max="48" width="12.7109375" style="138" customWidth="1"/>
    <col min="49" max="49" width="76.7109375" style="139" customWidth="1"/>
    <col min="50" max="50" width="3.7109375" style="10" customWidth="1"/>
    <col min="51" max="51" width="5" style="143" customWidth="1"/>
    <col min="52" max="53" width="3.7109375" style="147" customWidth="1"/>
    <col min="54" max="54" width="3.7109375" style="152" bestFit="1" customWidth="1"/>
    <col min="55" max="55" width="42.140625" style="156" customWidth="1"/>
    <col min="56" max="56" width="3.7109375" style="138" customWidth="1"/>
    <col min="57" max="57" width="5.85546875" style="136" customWidth="1"/>
    <col min="58" max="58" width="23" style="136" customWidth="1"/>
    <col min="59" max="59" width="3.7109375" style="138" customWidth="1"/>
    <col min="60" max="60" width="5.85546875" style="136" customWidth="1"/>
    <col min="61" max="61" width="23" style="136" customWidth="1"/>
    <col min="62" max="62" width="3.7109375" style="138" customWidth="1"/>
    <col min="63" max="63" width="5.85546875" style="136" customWidth="1"/>
    <col min="64" max="64" width="23" style="136" customWidth="1"/>
    <col min="65" max="65" width="3.7109375" style="138" customWidth="1"/>
    <col min="66" max="66" width="5.85546875" style="136" customWidth="1"/>
    <col min="67" max="67" width="23" style="136" customWidth="1"/>
    <col min="68" max="68" width="3.7109375" style="138" customWidth="1"/>
    <col min="69" max="69" width="5.85546875" style="136"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7109375" customWidth="1"/>
  </cols>
  <sheetData>
    <row r="1" spans="1:74" s="16" customFormat="1" ht="15" customHeight="1" thickBot="1" x14ac:dyDescent="0.3">
      <c r="A1" s="250" t="s">
        <v>47</v>
      </c>
      <c r="B1" s="251" t="s">
        <v>48</v>
      </c>
      <c r="C1" s="251" t="s">
        <v>49</v>
      </c>
      <c r="D1" s="251" t="s">
        <v>50</v>
      </c>
      <c r="E1" s="251" t="s">
        <v>51</v>
      </c>
      <c r="F1" s="251" t="s">
        <v>52</v>
      </c>
      <c r="G1" s="251" t="s">
        <v>53</v>
      </c>
      <c r="H1" s="255" t="s">
        <v>54</v>
      </c>
      <c r="I1" s="256" t="s">
        <v>55</v>
      </c>
      <c r="J1" s="257" t="s">
        <v>56</v>
      </c>
      <c r="K1" s="252" t="s">
        <v>3</v>
      </c>
      <c r="L1" s="253" t="s">
        <v>64</v>
      </c>
      <c r="M1" s="254"/>
      <c r="N1" s="251" t="s">
        <v>57</v>
      </c>
      <c r="O1" s="251" t="s">
        <v>58</v>
      </c>
      <c r="P1" s="251" t="s">
        <v>59</v>
      </c>
      <c r="Q1" s="251" t="s">
        <v>60</v>
      </c>
      <c r="R1" s="251" t="s">
        <v>61</v>
      </c>
      <c r="S1" s="251" t="s">
        <v>62</v>
      </c>
      <c r="T1" s="261" t="s">
        <v>63</v>
      </c>
      <c r="U1" s="261"/>
      <c r="V1" s="261"/>
      <c r="W1" s="263" t="s">
        <v>1459</v>
      </c>
      <c r="X1" s="264"/>
      <c r="Y1" s="264"/>
      <c r="Z1" s="265"/>
      <c r="AA1" s="262" t="s">
        <v>27</v>
      </c>
      <c r="AB1" s="262"/>
      <c r="AC1" s="262"/>
      <c r="AD1" s="262"/>
      <c r="AE1" s="262"/>
      <c r="AF1" s="262"/>
      <c r="AG1" s="262"/>
      <c r="AH1" s="262"/>
      <c r="AI1" s="266" t="s">
        <v>65</v>
      </c>
      <c r="AJ1" s="266"/>
      <c r="AK1" s="257" t="s">
        <v>66</v>
      </c>
      <c r="AL1" s="257" t="s">
        <v>67</v>
      </c>
      <c r="AM1" s="260" t="s">
        <v>68</v>
      </c>
      <c r="AN1" s="270" t="s">
        <v>69</v>
      </c>
      <c r="AO1" s="270"/>
      <c r="AP1" s="270"/>
      <c r="AQ1" s="270"/>
      <c r="AR1" s="270"/>
      <c r="AS1" s="251" t="s">
        <v>70</v>
      </c>
      <c r="AT1" s="251" t="s">
        <v>71</v>
      </c>
      <c r="AU1" s="251" t="s">
        <v>72</v>
      </c>
      <c r="AV1" s="251" t="s">
        <v>73</v>
      </c>
      <c r="AW1" s="269" t="s">
        <v>74</v>
      </c>
      <c r="AX1" s="273" t="s">
        <v>75</v>
      </c>
      <c r="AY1" s="255" t="s">
        <v>76</v>
      </c>
      <c r="AZ1" s="255" t="s">
        <v>77</v>
      </c>
      <c r="BA1" s="255" t="s">
        <v>78</v>
      </c>
      <c r="BB1" s="255" t="s">
        <v>79</v>
      </c>
      <c r="BC1" s="272" t="s">
        <v>80</v>
      </c>
      <c r="BD1" s="272"/>
      <c r="BE1" s="272"/>
      <c r="BF1" s="272" t="s">
        <v>81</v>
      </c>
      <c r="BG1" s="272"/>
      <c r="BH1" s="272"/>
      <c r="BI1" s="272" t="s">
        <v>82</v>
      </c>
      <c r="BJ1" s="272"/>
      <c r="BK1" s="272"/>
      <c r="BL1" s="272" t="s">
        <v>83</v>
      </c>
      <c r="BM1" s="272"/>
      <c r="BN1" s="272"/>
      <c r="BO1" s="272" t="s">
        <v>84</v>
      </c>
      <c r="BP1" s="272"/>
      <c r="BQ1" s="272"/>
      <c r="BR1" s="260" t="s">
        <v>85</v>
      </c>
      <c r="BS1" s="255" t="s">
        <v>86</v>
      </c>
      <c r="BT1" s="274" t="s">
        <v>87</v>
      </c>
      <c r="BU1" s="271" t="s">
        <v>88</v>
      </c>
      <c r="BV1" s="271" t="s">
        <v>89</v>
      </c>
    </row>
    <row r="2" spans="1:74" ht="124.5" customHeight="1" x14ac:dyDescent="0.25">
      <c r="A2" s="250"/>
      <c r="B2" s="251"/>
      <c r="C2" s="251"/>
      <c r="D2" s="251"/>
      <c r="E2" s="251"/>
      <c r="F2" s="251"/>
      <c r="G2" s="251"/>
      <c r="H2" s="255"/>
      <c r="I2" s="256"/>
      <c r="J2" s="257"/>
      <c r="K2" s="252"/>
      <c r="L2" s="178" t="s">
        <v>93</v>
      </c>
      <c r="M2" s="178" t="s">
        <v>94</v>
      </c>
      <c r="N2" s="251"/>
      <c r="O2" s="251"/>
      <c r="P2" s="251"/>
      <c r="Q2" s="251"/>
      <c r="R2" s="251"/>
      <c r="S2" s="251"/>
      <c r="T2" s="17" t="s">
        <v>90</v>
      </c>
      <c r="U2" s="18" t="s">
        <v>91</v>
      </c>
      <c r="V2" s="19" t="s">
        <v>92</v>
      </c>
      <c r="W2" s="226" t="s">
        <v>50</v>
      </c>
      <c r="X2" s="213" t="s">
        <v>7219</v>
      </c>
      <c r="Y2" s="216" t="s">
        <v>1460</v>
      </c>
      <c r="Z2" s="217" t="s">
        <v>1461</v>
      </c>
      <c r="AA2" s="20" t="s">
        <v>95</v>
      </c>
      <c r="AB2" s="20" t="s">
        <v>96</v>
      </c>
      <c r="AC2" s="20" t="s">
        <v>97</v>
      </c>
      <c r="AD2" s="20" t="s">
        <v>98</v>
      </c>
      <c r="AE2" s="20" t="s">
        <v>99</v>
      </c>
      <c r="AF2" s="20" t="s">
        <v>100</v>
      </c>
      <c r="AG2" s="20" t="s">
        <v>101</v>
      </c>
      <c r="AH2" s="20" t="s">
        <v>102</v>
      </c>
      <c r="AI2" s="17" t="s">
        <v>101</v>
      </c>
      <c r="AJ2" s="18" t="s">
        <v>102</v>
      </c>
      <c r="AK2" s="257"/>
      <c r="AL2" s="257"/>
      <c r="AM2" s="260"/>
      <c r="AN2" s="18" t="s">
        <v>103</v>
      </c>
      <c r="AO2" s="18" t="s">
        <v>104</v>
      </c>
      <c r="AP2" s="18" t="s">
        <v>105</v>
      </c>
      <c r="AQ2" s="18" t="s">
        <v>106</v>
      </c>
      <c r="AR2" s="18" t="s">
        <v>107</v>
      </c>
      <c r="AS2" s="251"/>
      <c r="AT2" s="251"/>
      <c r="AU2" s="251"/>
      <c r="AV2" s="251"/>
      <c r="AW2" s="269"/>
      <c r="AX2" s="273"/>
      <c r="AY2" s="255"/>
      <c r="AZ2" s="255"/>
      <c r="BA2" s="255"/>
      <c r="BB2" s="255"/>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260"/>
      <c r="BS2" s="255"/>
      <c r="BT2" s="274"/>
      <c r="BU2" s="271"/>
      <c r="BV2" s="271"/>
    </row>
    <row r="3" spans="1:74" x14ac:dyDescent="0.25">
      <c r="A3" s="50"/>
      <c r="B3" s="54" t="s">
        <v>110</v>
      </c>
      <c r="C3" s="59"/>
      <c r="D3" s="59"/>
      <c r="E3" s="59"/>
      <c r="F3" s="59"/>
      <c r="G3" s="59"/>
      <c r="H3" s="59"/>
      <c r="I3" s="59"/>
      <c r="J3" s="68"/>
      <c r="K3" s="50"/>
      <c r="L3" s="179"/>
      <c r="M3" s="179"/>
      <c r="N3" s="54"/>
      <c r="O3" s="81"/>
      <c r="P3" s="54" t="s">
        <v>634</v>
      </c>
      <c r="Q3" s="54"/>
      <c r="R3" s="54"/>
      <c r="S3" s="54"/>
      <c r="T3" s="50"/>
      <c r="U3" s="54"/>
      <c r="V3" s="68"/>
      <c r="W3" s="50"/>
      <c r="X3" s="221"/>
      <c r="Y3" s="214"/>
      <c r="Z3" s="215"/>
      <c r="AA3" s="50"/>
      <c r="AB3" s="54"/>
      <c r="AC3" s="103"/>
      <c r="AD3" s="103"/>
      <c r="AE3" s="68"/>
      <c r="AF3" s="68"/>
      <c r="AG3" s="68"/>
      <c r="AH3" s="68"/>
      <c r="AI3" s="54"/>
      <c r="AJ3" s="54"/>
      <c r="AK3" s="113"/>
      <c r="AL3" s="113"/>
      <c r="AM3" s="54"/>
      <c r="AN3" s="54"/>
      <c r="AO3" s="54"/>
      <c r="AP3" s="54"/>
      <c r="AQ3" s="54"/>
      <c r="AR3" s="54"/>
      <c r="AS3" s="54"/>
      <c r="AT3" s="81"/>
      <c r="AU3" s="81"/>
      <c r="AV3" s="81"/>
      <c r="AW3" s="81"/>
      <c r="AX3" s="81"/>
      <c r="AY3" s="81"/>
      <c r="AZ3" s="81"/>
      <c r="BA3" s="81"/>
      <c r="BB3" s="81"/>
      <c r="BC3" s="81"/>
      <c r="BD3" s="81"/>
      <c r="BE3" s="81"/>
      <c r="BF3" s="153"/>
      <c r="BG3" s="81"/>
      <c r="BH3" s="81"/>
      <c r="BI3" s="81"/>
      <c r="BJ3" s="153"/>
      <c r="BK3" s="81"/>
      <c r="BL3" s="81"/>
      <c r="BM3" s="81"/>
      <c r="BN3" s="153"/>
      <c r="BO3" s="81"/>
      <c r="BP3" s="81"/>
      <c r="BQ3" s="81"/>
      <c r="BR3" s="154"/>
      <c r="BS3" s="81"/>
      <c r="BT3" s="153"/>
      <c r="BU3" s="81"/>
      <c r="BV3" s="81"/>
    </row>
    <row r="4" spans="1:74" ht="15.75" x14ac:dyDescent="0.25">
      <c r="A4" s="51" t="s">
        <v>1330</v>
      </c>
      <c r="B4" s="55"/>
      <c r="C4" s="60" t="s">
        <v>111</v>
      </c>
      <c r="D4" s="60" t="s">
        <v>22</v>
      </c>
      <c r="E4" s="60" t="s">
        <v>1331</v>
      </c>
      <c r="F4" s="63" t="s">
        <v>1332</v>
      </c>
      <c r="G4" s="66">
        <v>0</v>
      </c>
      <c r="H4" s="60"/>
      <c r="I4" s="60" t="s">
        <v>110</v>
      </c>
      <c r="J4" s="69" t="s">
        <v>1333</v>
      </c>
      <c r="K4" s="73" t="s">
        <v>599</v>
      </c>
      <c r="L4" s="77"/>
      <c r="M4" s="77">
        <v>1000</v>
      </c>
      <c r="N4" s="77" t="s">
        <v>1645</v>
      </c>
      <c r="O4" s="82"/>
      <c r="P4" s="60" t="s">
        <v>1450</v>
      </c>
      <c r="Q4" s="60"/>
      <c r="R4" s="90"/>
      <c r="S4" s="60"/>
      <c r="T4" s="94"/>
      <c r="U4" s="66"/>
      <c r="V4" s="97"/>
      <c r="W4" s="94" t="str">
        <f t="shared" ref="W4" si="0">IF(COUNTIF(N4,"spare"),"","Mqtt1")</f>
        <v>Mqtt1</v>
      </c>
      <c r="X4" s="155" t="s">
        <v>7222</v>
      </c>
      <c r="Y4" s="90" t="str">
        <f t="shared" ref="Y4:Y11" si="1">IF(COUNTIF(N4,"spare"),"",N4&amp;"/"&amp;X4)</f>
        <v>450000 AMCS/PWR</v>
      </c>
      <c r="Z4" s="104" t="str">
        <f t="shared" ref="Z4:Z67" si="2">IF(COUNTIF(N4,"spare"),"","$."&amp;J4)</f>
        <v>$.GFDEnabled</v>
      </c>
      <c r="AA4" s="94"/>
      <c r="AB4" s="90"/>
      <c r="AC4" s="104"/>
      <c r="AD4" s="104"/>
      <c r="AE4" s="105"/>
      <c r="AF4" s="105"/>
      <c r="AG4" s="105"/>
      <c r="AH4" s="97"/>
      <c r="AI4" s="94"/>
      <c r="AJ4" s="66"/>
      <c r="AK4" s="114"/>
      <c r="AL4" s="114"/>
      <c r="AM4" s="115" t="str">
        <f>IF(ISBLANK(AT4),"",ROW())</f>
        <v/>
      </c>
      <c r="AN4" s="66"/>
      <c r="AO4" s="66"/>
      <c r="AP4" s="66"/>
      <c r="AQ4" s="66"/>
      <c r="AR4" s="128"/>
      <c r="AS4" s="66"/>
      <c r="AT4" s="60"/>
      <c r="AU4" s="60"/>
      <c r="AV4" s="66"/>
      <c r="AW4" s="129"/>
      <c r="AX4" s="129"/>
      <c r="AY4" s="142"/>
      <c r="AZ4" s="146"/>
      <c r="BA4" s="146"/>
      <c r="BB4" s="142" t="str">
        <f>IF(ISNUMBER(AM4),"1","")</f>
        <v/>
      </c>
      <c r="BC4" s="155"/>
      <c r="BD4" s="90"/>
      <c r="BE4" s="66"/>
      <c r="BF4" s="66"/>
      <c r="BG4" s="90"/>
      <c r="BH4" s="66"/>
      <c r="BI4" s="66"/>
      <c r="BJ4" s="90"/>
      <c r="BK4" s="66"/>
      <c r="BL4" s="66"/>
      <c r="BM4" s="90"/>
      <c r="BN4" s="66"/>
      <c r="BO4" s="66"/>
      <c r="BP4" s="90"/>
      <c r="BQ4" s="66"/>
      <c r="BR4" s="94"/>
      <c r="BS4" s="90"/>
      <c r="BT4" s="97"/>
      <c r="BU4" s="66"/>
      <c r="BV4" s="66"/>
    </row>
    <row r="5" spans="1:74" ht="15.75" x14ac:dyDescent="0.25">
      <c r="A5" s="51" t="s">
        <v>1330</v>
      </c>
      <c r="B5" s="55"/>
      <c r="C5" s="60" t="s">
        <v>111</v>
      </c>
      <c r="D5" s="60" t="s">
        <v>22</v>
      </c>
      <c r="E5" s="60" t="s">
        <v>1331</v>
      </c>
      <c r="F5" s="63" t="s">
        <v>1332</v>
      </c>
      <c r="G5" s="66">
        <v>2</v>
      </c>
      <c r="H5" s="60"/>
      <c r="I5" s="60" t="s">
        <v>110</v>
      </c>
      <c r="J5" s="69" t="s">
        <v>1334</v>
      </c>
      <c r="K5" s="73" t="s">
        <v>599</v>
      </c>
      <c r="L5" s="77"/>
      <c r="M5" s="77">
        <v>1000</v>
      </c>
      <c r="N5" s="77" t="s">
        <v>1645</v>
      </c>
      <c r="O5" s="82"/>
      <c r="P5" s="60" t="s">
        <v>1451</v>
      </c>
      <c r="Q5" s="60"/>
      <c r="R5" s="90"/>
      <c r="S5" s="60"/>
      <c r="T5" s="94"/>
      <c r="U5" s="66"/>
      <c r="V5" s="97"/>
      <c r="W5" s="94" t="str">
        <f t="shared" ref="W5:W35" si="3">IF(COUNTIF(N5,"spare"),"","Mqtt1")</f>
        <v>Mqtt1</v>
      </c>
      <c r="X5" s="155" t="s">
        <v>7222</v>
      </c>
      <c r="Y5" s="90" t="str">
        <f t="shared" si="1"/>
        <v>450000 AMCS/PWR</v>
      </c>
      <c r="Z5" s="104" t="str">
        <f t="shared" si="2"/>
        <v>$.FieldVoltageAvailable</v>
      </c>
      <c r="AA5" s="94"/>
      <c r="AB5" s="90"/>
      <c r="AC5" s="104"/>
      <c r="AD5" s="104"/>
      <c r="AE5" s="105"/>
      <c r="AF5" s="105"/>
      <c r="AG5" s="105"/>
      <c r="AH5" s="97"/>
      <c r="AI5" s="94"/>
      <c r="AJ5" s="66"/>
      <c r="AK5" s="114"/>
      <c r="AL5" s="114"/>
      <c r="AM5" s="115" t="str">
        <f t="shared" ref="AM5:AM9" si="4">IF(ISBLANK(AT5),"",ROW())</f>
        <v/>
      </c>
      <c r="AN5" s="66"/>
      <c r="AO5" s="66"/>
      <c r="AP5" s="66"/>
      <c r="AQ5" s="66"/>
      <c r="AR5" s="128"/>
      <c r="AS5" s="66"/>
      <c r="AT5" s="60"/>
      <c r="AU5" s="60"/>
      <c r="AV5" s="66"/>
      <c r="AW5" s="129"/>
      <c r="AX5" s="129"/>
      <c r="AY5" s="142"/>
      <c r="AZ5" s="146"/>
      <c r="BA5" s="146"/>
      <c r="BB5" s="142" t="str">
        <f t="shared" ref="BB5:BB9" si="5">IF(ISNUMBER(AM5),"1","")</f>
        <v/>
      </c>
      <c r="BC5" s="155"/>
      <c r="BD5" s="90"/>
      <c r="BE5" s="66"/>
      <c r="BF5" s="66"/>
      <c r="BG5" s="90"/>
      <c r="BH5" s="66"/>
      <c r="BI5" s="66"/>
      <c r="BJ5" s="90"/>
      <c r="BK5" s="66"/>
      <c r="BL5" s="66"/>
      <c r="BM5" s="90"/>
      <c r="BN5" s="66"/>
      <c r="BO5" s="66"/>
      <c r="BP5" s="90"/>
      <c r="BQ5" s="66"/>
      <c r="BR5" s="94"/>
      <c r="BS5" s="90"/>
      <c r="BT5" s="97"/>
      <c r="BU5" s="66"/>
      <c r="BV5" s="66"/>
    </row>
    <row r="6" spans="1:74" ht="15.75" x14ac:dyDescent="0.25">
      <c r="A6" s="51" t="s">
        <v>1330</v>
      </c>
      <c r="B6" s="55"/>
      <c r="C6" s="60" t="s">
        <v>111</v>
      </c>
      <c r="D6" s="60" t="s">
        <v>22</v>
      </c>
      <c r="E6" s="60" t="s">
        <v>1331</v>
      </c>
      <c r="F6" s="63" t="s">
        <v>1332</v>
      </c>
      <c r="G6" s="66">
        <v>4</v>
      </c>
      <c r="H6" s="60"/>
      <c r="I6" s="60" t="s">
        <v>110</v>
      </c>
      <c r="J6" s="70" t="s">
        <v>1335</v>
      </c>
      <c r="K6" s="73" t="s">
        <v>599</v>
      </c>
      <c r="L6" s="77"/>
      <c r="M6" s="77">
        <v>1000</v>
      </c>
      <c r="N6" s="77" t="s">
        <v>1645</v>
      </c>
      <c r="O6" s="82"/>
      <c r="P6" s="60" t="s">
        <v>1452</v>
      </c>
      <c r="Q6" s="60"/>
      <c r="R6" s="90"/>
      <c r="S6" s="60"/>
      <c r="T6" s="94"/>
      <c r="U6" s="66"/>
      <c r="V6" s="97"/>
      <c r="W6" s="94" t="str">
        <f t="shared" si="3"/>
        <v>Mqtt1</v>
      </c>
      <c r="X6" s="155" t="s">
        <v>7222</v>
      </c>
      <c r="Y6" s="90" t="str">
        <f t="shared" si="1"/>
        <v>450000 AMCS/PWR</v>
      </c>
      <c r="Z6" s="104" t="str">
        <f t="shared" si="2"/>
        <v>$.PA24V</v>
      </c>
      <c r="AA6" s="94"/>
      <c r="AB6" s="90"/>
      <c r="AC6" s="104"/>
      <c r="AD6" s="104"/>
      <c r="AE6" s="105"/>
      <c r="AF6" s="105"/>
      <c r="AG6" s="105"/>
      <c r="AH6" s="97"/>
      <c r="AI6" s="94"/>
      <c r="AJ6" s="66"/>
      <c r="AK6" s="114"/>
      <c r="AL6" s="114"/>
      <c r="AM6" s="115">
        <f t="shared" si="4"/>
        <v>6</v>
      </c>
      <c r="AN6" s="66"/>
      <c r="AO6" s="66"/>
      <c r="AP6" s="66"/>
      <c r="AQ6" s="66"/>
      <c r="AR6" s="128" t="s">
        <v>110</v>
      </c>
      <c r="AS6" s="66"/>
      <c r="AT6" s="60" t="s">
        <v>17</v>
      </c>
      <c r="AU6" s="60"/>
      <c r="AV6" s="66" t="s">
        <v>112</v>
      </c>
      <c r="AW6" s="129" t="s">
        <v>135</v>
      </c>
      <c r="AX6" s="129"/>
      <c r="AY6" s="142"/>
      <c r="AZ6" s="146"/>
      <c r="BA6" s="146"/>
      <c r="BB6" s="142" t="str">
        <f t="shared" si="5"/>
        <v>1</v>
      </c>
      <c r="BC6" s="155"/>
      <c r="BD6" s="90"/>
      <c r="BE6" s="66"/>
      <c r="BF6" s="66"/>
      <c r="BG6" s="90"/>
      <c r="BH6" s="66"/>
      <c r="BI6" s="66"/>
      <c r="BJ6" s="90"/>
      <c r="BK6" s="66"/>
      <c r="BL6" s="66"/>
      <c r="BM6" s="90"/>
      <c r="BN6" s="66"/>
      <c r="BO6" s="66"/>
      <c r="BP6" s="90"/>
      <c r="BQ6" s="66"/>
      <c r="BR6" s="94"/>
      <c r="BS6" s="90"/>
      <c r="BT6" s="97"/>
      <c r="BU6" s="66"/>
      <c r="BV6" s="66"/>
    </row>
    <row r="7" spans="1:74" ht="15.75" x14ac:dyDescent="0.25">
      <c r="A7" s="51" t="s">
        <v>1330</v>
      </c>
      <c r="B7" s="55"/>
      <c r="C7" s="60" t="s">
        <v>111</v>
      </c>
      <c r="D7" s="60" t="s">
        <v>22</v>
      </c>
      <c r="E7" s="60" t="s">
        <v>1331</v>
      </c>
      <c r="F7" s="63" t="s">
        <v>1332</v>
      </c>
      <c r="G7" s="66">
        <v>5</v>
      </c>
      <c r="H7" s="60"/>
      <c r="I7" s="60" t="s">
        <v>110</v>
      </c>
      <c r="J7" s="70" t="s">
        <v>1336</v>
      </c>
      <c r="K7" s="73" t="s">
        <v>599</v>
      </c>
      <c r="L7" s="77"/>
      <c r="M7" s="77">
        <v>1000</v>
      </c>
      <c r="N7" s="77" t="s">
        <v>1645</v>
      </c>
      <c r="O7" s="82"/>
      <c r="P7" s="60" t="s">
        <v>1453</v>
      </c>
      <c r="Q7" s="60"/>
      <c r="R7" s="90"/>
      <c r="S7" s="60"/>
      <c r="T7" s="94"/>
      <c r="U7" s="66"/>
      <c r="V7" s="97"/>
      <c r="W7" s="94" t="str">
        <f t="shared" si="3"/>
        <v>Mqtt1</v>
      </c>
      <c r="X7" s="155" t="s">
        <v>7222</v>
      </c>
      <c r="Y7" s="90" t="str">
        <f t="shared" si="1"/>
        <v>450000 AMCS/PWR</v>
      </c>
      <c r="Z7" s="104" t="str">
        <f t="shared" si="2"/>
        <v>$.MA24V</v>
      </c>
      <c r="AA7" s="94"/>
      <c r="AB7" s="90"/>
      <c r="AC7" s="104"/>
      <c r="AD7" s="104"/>
      <c r="AE7" s="105"/>
      <c r="AF7" s="105"/>
      <c r="AG7" s="105"/>
      <c r="AH7" s="97"/>
      <c r="AI7" s="94"/>
      <c r="AJ7" s="66"/>
      <c r="AK7" s="114"/>
      <c r="AL7" s="114"/>
      <c r="AM7" s="115">
        <f t="shared" si="4"/>
        <v>7</v>
      </c>
      <c r="AN7" s="66"/>
      <c r="AO7" s="66"/>
      <c r="AP7" s="66"/>
      <c r="AQ7" s="66"/>
      <c r="AR7" s="128" t="s">
        <v>110</v>
      </c>
      <c r="AS7" s="66"/>
      <c r="AT7" s="60" t="s">
        <v>17</v>
      </c>
      <c r="AU7" s="60"/>
      <c r="AV7" s="66" t="s">
        <v>112</v>
      </c>
      <c r="AW7" s="129" t="s">
        <v>135</v>
      </c>
      <c r="AX7" s="129"/>
      <c r="AY7" s="142"/>
      <c r="AZ7" s="146"/>
      <c r="BA7" s="146"/>
      <c r="BB7" s="142" t="str">
        <f t="shared" si="5"/>
        <v>1</v>
      </c>
      <c r="BC7" s="155"/>
      <c r="BD7" s="90"/>
      <c r="BE7" s="66"/>
      <c r="BF7" s="66"/>
      <c r="BG7" s="90"/>
      <c r="BH7" s="66"/>
      <c r="BI7" s="66"/>
      <c r="BJ7" s="90"/>
      <c r="BK7" s="66"/>
      <c r="BL7" s="66"/>
      <c r="BM7" s="90"/>
      <c r="BN7" s="66"/>
      <c r="BO7" s="66"/>
      <c r="BP7" s="90"/>
      <c r="BQ7" s="66"/>
      <c r="BR7" s="94"/>
      <c r="BS7" s="90"/>
      <c r="BT7" s="97"/>
      <c r="BU7" s="66"/>
      <c r="BV7" s="66"/>
    </row>
    <row r="8" spans="1:74" ht="15.75" x14ac:dyDescent="0.25">
      <c r="A8" s="51" t="s">
        <v>1330</v>
      </c>
      <c r="B8" s="55"/>
      <c r="C8" s="60" t="s">
        <v>111</v>
      </c>
      <c r="D8" s="60" t="s">
        <v>22</v>
      </c>
      <c r="E8" s="60" t="s">
        <v>1331</v>
      </c>
      <c r="F8" s="63" t="s">
        <v>1332</v>
      </c>
      <c r="G8" s="66">
        <v>6</v>
      </c>
      <c r="H8" s="60"/>
      <c r="I8" s="60" t="s">
        <v>110</v>
      </c>
      <c r="J8" s="70" t="s">
        <v>1337</v>
      </c>
      <c r="K8" s="73" t="s">
        <v>599</v>
      </c>
      <c r="L8" s="77"/>
      <c r="M8" s="77">
        <v>1000</v>
      </c>
      <c r="N8" s="77" t="s">
        <v>1645</v>
      </c>
      <c r="O8" s="82"/>
      <c r="P8" s="60" t="s">
        <v>1454</v>
      </c>
      <c r="Q8" s="60"/>
      <c r="R8" s="90"/>
      <c r="S8" s="60"/>
      <c r="T8" s="94"/>
      <c r="U8" s="66"/>
      <c r="V8" s="97"/>
      <c r="W8" s="94" t="str">
        <f t="shared" si="3"/>
        <v>Mqtt1</v>
      </c>
      <c r="X8" s="155" t="s">
        <v>7222</v>
      </c>
      <c r="Y8" s="90" t="str">
        <f t="shared" si="1"/>
        <v>450000 AMCS/PWR</v>
      </c>
      <c r="Z8" s="104" t="str">
        <f t="shared" si="2"/>
        <v>$.PA0V</v>
      </c>
      <c r="AA8" s="94"/>
      <c r="AB8" s="90"/>
      <c r="AC8" s="104"/>
      <c r="AD8" s="104"/>
      <c r="AE8" s="105"/>
      <c r="AF8" s="105"/>
      <c r="AG8" s="105"/>
      <c r="AH8" s="97"/>
      <c r="AI8" s="94"/>
      <c r="AJ8" s="66"/>
      <c r="AK8" s="114"/>
      <c r="AL8" s="114"/>
      <c r="AM8" s="115">
        <f t="shared" si="4"/>
        <v>8</v>
      </c>
      <c r="AN8" s="66"/>
      <c r="AO8" s="66"/>
      <c r="AP8" s="66"/>
      <c r="AQ8" s="66"/>
      <c r="AR8" s="128" t="s">
        <v>110</v>
      </c>
      <c r="AS8" s="66"/>
      <c r="AT8" s="60" t="s">
        <v>17</v>
      </c>
      <c r="AU8" s="60"/>
      <c r="AV8" s="66" t="s">
        <v>112</v>
      </c>
      <c r="AW8" s="129" t="s">
        <v>135</v>
      </c>
      <c r="AX8" s="129"/>
      <c r="AY8" s="142"/>
      <c r="AZ8" s="146"/>
      <c r="BA8" s="146"/>
      <c r="BB8" s="142" t="str">
        <f t="shared" si="5"/>
        <v>1</v>
      </c>
      <c r="BC8" s="155"/>
      <c r="BD8" s="90"/>
      <c r="BE8" s="66"/>
      <c r="BF8" s="66"/>
      <c r="BG8" s="90"/>
      <c r="BH8" s="66"/>
      <c r="BI8" s="66"/>
      <c r="BJ8" s="90"/>
      <c r="BK8" s="66"/>
      <c r="BL8" s="66"/>
      <c r="BM8" s="90"/>
      <c r="BN8" s="66"/>
      <c r="BO8" s="66"/>
      <c r="BP8" s="90"/>
      <c r="BQ8" s="66"/>
      <c r="BR8" s="94"/>
      <c r="BS8" s="90"/>
      <c r="BT8" s="97"/>
      <c r="BU8" s="66"/>
      <c r="BV8" s="66"/>
    </row>
    <row r="9" spans="1:74" ht="15.75" x14ac:dyDescent="0.25">
      <c r="A9" s="51" t="s">
        <v>1330</v>
      </c>
      <c r="B9" s="55"/>
      <c r="C9" s="60" t="s">
        <v>111</v>
      </c>
      <c r="D9" s="60" t="s">
        <v>22</v>
      </c>
      <c r="E9" s="60" t="s">
        <v>1331</v>
      </c>
      <c r="F9" s="63" t="s">
        <v>1332</v>
      </c>
      <c r="G9" s="66">
        <v>7</v>
      </c>
      <c r="H9" s="60"/>
      <c r="I9" s="60" t="s">
        <v>110</v>
      </c>
      <c r="J9" s="70" t="s">
        <v>1338</v>
      </c>
      <c r="K9" s="73" t="s">
        <v>599</v>
      </c>
      <c r="L9" s="77"/>
      <c r="M9" s="77">
        <v>1000</v>
      </c>
      <c r="N9" s="77" t="s">
        <v>1645</v>
      </c>
      <c r="O9" s="82"/>
      <c r="P9" s="60" t="s">
        <v>1455</v>
      </c>
      <c r="Q9" s="60"/>
      <c r="R9" s="90"/>
      <c r="S9" s="60"/>
      <c r="T9" s="94"/>
      <c r="U9" s="66"/>
      <c r="V9" s="97"/>
      <c r="W9" s="94" t="str">
        <f t="shared" si="3"/>
        <v>Mqtt1</v>
      </c>
      <c r="X9" s="155" t="s">
        <v>7222</v>
      </c>
      <c r="Y9" s="90" t="str">
        <f t="shared" si="1"/>
        <v>450000 AMCS/PWR</v>
      </c>
      <c r="Z9" s="104" t="str">
        <f t="shared" si="2"/>
        <v>$.MA0V</v>
      </c>
      <c r="AA9" s="94"/>
      <c r="AB9" s="90"/>
      <c r="AC9" s="104"/>
      <c r="AD9" s="104"/>
      <c r="AE9" s="105"/>
      <c r="AF9" s="105"/>
      <c r="AG9" s="105"/>
      <c r="AH9" s="97"/>
      <c r="AI9" s="94"/>
      <c r="AJ9" s="66"/>
      <c r="AK9" s="114"/>
      <c r="AL9" s="114"/>
      <c r="AM9" s="115">
        <f t="shared" si="4"/>
        <v>9</v>
      </c>
      <c r="AN9" s="66"/>
      <c r="AO9" s="66"/>
      <c r="AP9" s="66"/>
      <c r="AQ9" s="66"/>
      <c r="AR9" s="128" t="s">
        <v>110</v>
      </c>
      <c r="AS9" s="66"/>
      <c r="AT9" s="60" t="s">
        <v>17</v>
      </c>
      <c r="AU9" s="60"/>
      <c r="AV9" s="66" t="s">
        <v>112</v>
      </c>
      <c r="AW9" s="129" t="s">
        <v>135</v>
      </c>
      <c r="AX9" s="129"/>
      <c r="AY9" s="142"/>
      <c r="AZ9" s="146"/>
      <c r="BA9" s="146"/>
      <c r="BB9" s="142" t="str">
        <f t="shared" si="5"/>
        <v>1</v>
      </c>
      <c r="BC9" s="155"/>
      <c r="BD9" s="90"/>
      <c r="BE9" s="66"/>
      <c r="BF9" s="66"/>
      <c r="BG9" s="90"/>
      <c r="BH9" s="66"/>
      <c r="BI9" s="66"/>
      <c r="BJ9" s="90"/>
      <c r="BK9" s="66"/>
      <c r="BL9" s="66"/>
      <c r="BM9" s="90"/>
      <c r="BN9" s="66"/>
      <c r="BO9" s="66"/>
      <c r="BP9" s="90"/>
      <c r="BQ9" s="66"/>
      <c r="BR9" s="94"/>
      <c r="BS9" s="90"/>
      <c r="BT9" s="97"/>
      <c r="BU9" s="66"/>
      <c r="BV9" s="66"/>
    </row>
    <row r="10" spans="1:74" ht="15.75" x14ac:dyDescent="0.25">
      <c r="A10" s="51" t="s">
        <v>829</v>
      </c>
      <c r="B10" s="55"/>
      <c r="C10" s="60" t="s">
        <v>111</v>
      </c>
      <c r="D10" s="60" t="s">
        <v>22</v>
      </c>
      <c r="E10" s="60" t="s">
        <v>131</v>
      </c>
      <c r="F10" s="63" t="s">
        <v>132</v>
      </c>
      <c r="G10" s="66">
        <v>1</v>
      </c>
      <c r="H10" s="60"/>
      <c r="I10" s="60" t="s">
        <v>110</v>
      </c>
      <c r="J10" s="69" t="s">
        <v>133</v>
      </c>
      <c r="K10" s="73" t="s">
        <v>599</v>
      </c>
      <c r="L10" s="77"/>
      <c r="M10" s="77">
        <v>1000</v>
      </c>
      <c r="N10" s="77" t="s">
        <v>1645</v>
      </c>
      <c r="O10" s="82"/>
      <c r="P10" s="60" t="s">
        <v>1456</v>
      </c>
      <c r="Q10" s="60"/>
      <c r="R10" s="90"/>
      <c r="S10" s="60"/>
      <c r="T10" s="94"/>
      <c r="U10" s="66"/>
      <c r="V10" s="97"/>
      <c r="W10" s="94" t="str">
        <f t="shared" si="3"/>
        <v>Mqtt1</v>
      </c>
      <c r="X10" s="155" t="s">
        <v>7222</v>
      </c>
      <c r="Y10" s="90" t="str">
        <f t="shared" si="1"/>
        <v>450000 AMCS/PWR</v>
      </c>
      <c r="Z10" s="104" t="str">
        <f t="shared" si="2"/>
        <v>$.AmcsPowerSupplyFailure</v>
      </c>
      <c r="AA10" s="94"/>
      <c r="AB10" s="90"/>
      <c r="AC10" s="104"/>
      <c r="AD10" s="104"/>
      <c r="AE10" s="105"/>
      <c r="AF10" s="105"/>
      <c r="AG10" s="105"/>
      <c r="AH10" s="97"/>
      <c r="AI10" s="94"/>
      <c r="AJ10" s="66"/>
      <c r="AK10" s="114"/>
      <c r="AL10" s="114"/>
      <c r="AM10" s="115">
        <f>IF(ISBLANK(AT10),"",ROW())</f>
        <v>10</v>
      </c>
      <c r="AN10" s="66"/>
      <c r="AO10" s="66"/>
      <c r="AP10" s="66"/>
      <c r="AQ10" s="66"/>
      <c r="AR10" s="128" t="s">
        <v>115</v>
      </c>
      <c r="AS10" s="66"/>
      <c r="AT10" s="60" t="s">
        <v>17</v>
      </c>
      <c r="AU10" s="60"/>
      <c r="AV10" s="66" t="s">
        <v>112</v>
      </c>
      <c r="AW10" s="129" t="s">
        <v>134</v>
      </c>
      <c r="AX10" s="129"/>
      <c r="AY10" s="142"/>
      <c r="AZ10" s="146"/>
      <c r="BA10" s="146"/>
      <c r="BB10" s="142" t="str">
        <f>IF(ISNUMBER(AM10),"1","")</f>
        <v>1</v>
      </c>
      <c r="BC10" s="155"/>
      <c r="BD10" s="90"/>
      <c r="BE10" s="66"/>
      <c r="BF10" s="66"/>
      <c r="BG10" s="90"/>
      <c r="BH10" s="66"/>
      <c r="BI10" s="66"/>
      <c r="BJ10" s="90"/>
      <c r="BK10" s="66"/>
      <c r="BL10" s="66"/>
      <c r="BM10" s="90"/>
      <c r="BN10" s="66"/>
      <c r="BO10" s="66"/>
      <c r="BP10" s="90"/>
      <c r="BQ10" s="66"/>
      <c r="BR10" s="94"/>
      <c r="BS10" s="90"/>
      <c r="BT10" s="97"/>
      <c r="BU10" s="66"/>
      <c r="BV10" s="66"/>
    </row>
    <row r="11" spans="1:74" ht="15.75" x14ac:dyDescent="0.25">
      <c r="A11" s="51" t="s">
        <v>846</v>
      </c>
      <c r="B11" s="55"/>
      <c r="C11" s="60" t="s">
        <v>111</v>
      </c>
      <c r="D11" s="60" t="s">
        <v>22</v>
      </c>
      <c r="E11" s="60" t="s">
        <v>131</v>
      </c>
      <c r="F11" s="63" t="s">
        <v>132</v>
      </c>
      <c r="G11" s="66">
        <v>2</v>
      </c>
      <c r="H11" s="60"/>
      <c r="I11" s="60" t="s">
        <v>110</v>
      </c>
      <c r="J11" s="69" t="str">
        <f>CONCATENATE("Spare_",E11,"_",G11)</f>
        <v>Spare_DI00_2</v>
      </c>
      <c r="K11" s="73" t="s">
        <v>599</v>
      </c>
      <c r="L11" s="77"/>
      <c r="M11" s="77">
        <v>1000</v>
      </c>
      <c r="N11" s="77" t="s">
        <v>605</v>
      </c>
      <c r="O11" s="82"/>
      <c r="P11" s="60" t="s">
        <v>146</v>
      </c>
      <c r="Q11" s="60"/>
      <c r="R11" s="90"/>
      <c r="S11" s="60"/>
      <c r="T11" s="94"/>
      <c r="U11" s="66"/>
      <c r="V11" s="97"/>
      <c r="W11" s="94" t="str">
        <f t="shared" si="3"/>
        <v/>
      </c>
      <c r="X11" s="155"/>
      <c r="Y11" s="90" t="str">
        <f t="shared" si="1"/>
        <v/>
      </c>
      <c r="Z11" s="104" t="str">
        <f t="shared" si="2"/>
        <v/>
      </c>
      <c r="AA11" s="94"/>
      <c r="AB11" s="90"/>
      <c r="AC11" s="104"/>
      <c r="AD11" s="104"/>
      <c r="AE11" s="105"/>
      <c r="AF11" s="105"/>
      <c r="AG11" s="105"/>
      <c r="AH11" s="97"/>
      <c r="AI11" s="94"/>
      <c r="AJ11" s="66"/>
      <c r="AK11" s="114"/>
      <c r="AL11" s="114"/>
      <c r="AM11" s="115" t="str">
        <f t="shared" ref="AM11" si="6">IF(ISBLANK(AT11),"",ROW())</f>
        <v/>
      </c>
      <c r="AN11" s="66"/>
      <c r="AO11" s="66"/>
      <c r="AP11" s="66"/>
      <c r="AQ11" s="66"/>
      <c r="AR11" s="128"/>
      <c r="AS11" s="66"/>
      <c r="AT11" s="60"/>
      <c r="AU11" s="60"/>
      <c r="AV11" s="66"/>
      <c r="AW11" s="129" t="str">
        <f t="shared" ref="AW11" si="7">IF(ISNUMBER(AM11),"Please consult operation manual for more information","")</f>
        <v/>
      </c>
      <c r="AX11" s="129"/>
      <c r="AY11" s="142"/>
      <c r="AZ11" s="146"/>
      <c r="BA11" s="146"/>
      <c r="BB11" s="142" t="str">
        <f t="shared" ref="BB11:BB35" si="8">IF(ISNUMBER(AM11),"1","")</f>
        <v/>
      </c>
      <c r="BC11" s="155"/>
      <c r="BD11" s="90"/>
      <c r="BE11" s="66"/>
      <c r="BF11" s="66"/>
      <c r="BG11" s="90"/>
      <c r="BH11" s="66"/>
      <c r="BI11" s="66"/>
      <c r="BJ11" s="90"/>
      <c r="BK11" s="66"/>
      <c r="BL11" s="66"/>
      <c r="BM11" s="90"/>
      <c r="BN11" s="66"/>
      <c r="BO11" s="66"/>
      <c r="BP11" s="90"/>
      <c r="BQ11" s="66"/>
      <c r="BR11" s="94"/>
      <c r="BS11" s="90"/>
      <c r="BT11" s="97"/>
      <c r="BU11" s="66"/>
      <c r="BV11" s="66"/>
    </row>
    <row r="12" spans="1:74" ht="15.75" x14ac:dyDescent="0.25">
      <c r="A12" s="51" t="s">
        <v>412</v>
      </c>
      <c r="B12" s="55"/>
      <c r="C12" s="60" t="s">
        <v>111</v>
      </c>
      <c r="D12" s="60" t="s">
        <v>22</v>
      </c>
      <c r="E12" s="60" t="s">
        <v>131</v>
      </c>
      <c r="F12" s="63" t="s">
        <v>132</v>
      </c>
      <c r="G12" s="66">
        <v>3</v>
      </c>
      <c r="H12" s="60"/>
      <c r="I12" s="60" t="s">
        <v>110</v>
      </c>
      <c r="J12" s="70" t="s">
        <v>136</v>
      </c>
      <c r="K12" s="73" t="s">
        <v>599</v>
      </c>
      <c r="L12" s="77"/>
      <c r="M12" s="77">
        <v>1000</v>
      </c>
      <c r="N12" s="77" t="s">
        <v>1645</v>
      </c>
      <c r="O12" s="82"/>
      <c r="P12" s="60" t="s">
        <v>137</v>
      </c>
      <c r="Q12" s="60"/>
      <c r="R12" s="90"/>
      <c r="S12" s="60"/>
      <c r="T12" s="94"/>
      <c r="U12" s="66"/>
      <c r="V12" s="97"/>
      <c r="W12" s="94" t="str">
        <f t="shared" si="3"/>
        <v>Mqtt1</v>
      </c>
      <c r="X12" s="155" t="s">
        <v>7220</v>
      </c>
      <c r="Y12" s="90" t="str">
        <f t="shared" ref="Y12:Y26" si="9">IF(COUNTIF(N12,"spare"),"",N12&amp;"/"&amp;X12)</f>
        <v>450000 AMCS/UMS</v>
      </c>
      <c r="Z12" s="104" t="str">
        <f t="shared" si="2"/>
        <v>$.UmsEntranceUnitMannedSwitch</v>
      </c>
      <c r="AA12" s="94"/>
      <c r="AB12" s="90"/>
      <c r="AC12" s="104"/>
      <c r="AD12" s="104"/>
      <c r="AE12" s="105"/>
      <c r="AF12" s="105"/>
      <c r="AG12" s="105"/>
      <c r="AH12" s="97"/>
      <c r="AI12" s="94"/>
      <c r="AJ12" s="66"/>
      <c r="AK12" s="114"/>
      <c r="AL12" s="114"/>
      <c r="AM12" s="115" t="str">
        <f t="shared" ref="AM12:AM65" si="10">IF(ISBLANK(AT12),"",ROW())</f>
        <v/>
      </c>
      <c r="AN12" s="66"/>
      <c r="AO12" s="66"/>
      <c r="AP12" s="66"/>
      <c r="AQ12" s="66"/>
      <c r="AR12" s="128"/>
      <c r="AS12" s="66"/>
      <c r="AT12" s="60"/>
      <c r="AU12" s="60"/>
      <c r="AV12" s="66"/>
      <c r="AW12" s="129" t="str">
        <f t="shared" ref="AW12:AW21" si="11">IF(ISNUMBER(AM12),"Please consult operation manual for more information","")</f>
        <v/>
      </c>
      <c r="AX12" s="129"/>
      <c r="AY12" s="142"/>
      <c r="AZ12" s="146"/>
      <c r="BA12" s="146"/>
      <c r="BB12" s="142" t="str">
        <f t="shared" si="8"/>
        <v/>
      </c>
      <c r="BC12" s="155"/>
      <c r="BD12" s="90"/>
      <c r="BE12" s="66"/>
      <c r="BF12" s="66"/>
      <c r="BG12" s="90"/>
      <c r="BH12" s="66"/>
      <c r="BI12" s="66"/>
      <c r="BJ12" s="90"/>
      <c r="BK12" s="66"/>
      <c r="BL12" s="66"/>
      <c r="BM12" s="90"/>
      <c r="BN12" s="66"/>
      <c r="BO12" s="66"/>
      <c r="BP12" s="90"/>
      <c r="BQ12" s="66"/>
      <c r="BR12" s="94"/>
      <c r="BS12" s="90"/>
      <c r="BT12" s="97"/>
      <c r="BU12" s="66"/>
      <c r="BV12" s="66"/>
    </row>
    <row r="13" spans="1:74" ht="15.75" x14ac:dyDescent="0.25">
      <c r="A13" s="51" t="s">
        <v>412</v>
      </c>
      <c r="B13" s="55"/>
      <c r="C13" s="60" t="s">
        <v>111</v>
      </c>
      <c r="D13" s="60" t="s">
        <v>22</v>
      </c>
      <c r="E13" s="60" t="s">
        <v>131</v>
      </c>
      <c r="F13" s="63" t="s">
        <v>132</v>
      </c>
      <c r="G13" s="66">
        <v>4</v>
      </c>
      <c r="H13" s="60"/>
      <c r="I13" s="60" t="s">
        <v>110</v>
      </c>
      <c r="J13" s="70" t="s">
        <v>138</v>
      </c>
      <c r="K13" s="73" t="s">
        <v>599</v>
      </c>
      <c r="L13" s="77"/>
      <c r="M13" s="77">
        <v>1000</v>
      </c>
      <c r="N13" s="77" t="s">
        <v>1645</v>
      </c>
      <c r="O13" s="82"/>
      <c r="P13" s="60" t="s">
        <v>139</v>
      </c>
      <c r="Q13" s="60"/>
      <c r="R13" s="90"/>
      <c r="S13" s="60"/>
      <c r="T13" s="94"/>
      <c r="U13" s="66"/>
      <c r="V13" s="97"/>
      <c r="W13" s="94" t="str">
        <f t="shared" si="3"/>
        <v>Mqtt1</v>
      </c>
      <c r="X13" s="155" t="s">
        <v>7220</v>
      </c>
      <c r="Y13" s="90" t="str">
        <f t="shared" si="9"/>
        <v>450000 AMCS/UMS</v>
      </c>
      <c r="Z13" s="104" t="str">
        <f t="shared" si="2"/>
        <v>$.UmsEntranceUnitUnmannedSwitch</v>
      </c>
      <c r="AA13" s="94"/>
      <c r="AB13" s="90"/>
      <c r="AC13" s="104"/>
      <c r="AD13" s="104"/>
      <c r="AE13" s="105"/>
      <c r="AF13" s="105"/>
      <c r="AG13" s="105"/>
      <c r="AH13" s="97"/>
      <c r="AI13" s="94"/>
      <c r="AJ13" s="66"/>
      <c r="AK13" s="114"/>
      <c r="AL13" s="114"/>
      <c r="AM13" s="115" t="str">
        <f t="shared" si="10"/>
        <v/>
      </c>
      <c r="AN13" s="66"/>
      <c r="AO13" s="66"/>
      <c r="AP13" s="66"/>
      <c r="AQ13" s="66"/>
      <c r="AR13" s="128"/>
      <c r="AS13" s="66"/>
      <c r="AT13" s="60"/>
      <c r="AU13" s="60"/>
      <c r="AV13" s="66"/>
      <c r="AW13" s="129" t="str">
        <f t="shared" si="11"/>
        <v/>
      </c>
      <c r="AX13" s="129"/>
      <c r="AY13" s="142"/>
      <c r="AZ13" s="146"/>
      <c r="BA13" s="146"/>
      <c r="BB13" s="142" t="str">
        <f t="shared" si="8"/>
        <v/>
      </c>
      <c r="BC13" s="155"/>
      <c r="BD13" s="90"/>
      <c r="BE13" s="66"/>
      <c r="BF13" s="66"/>
      <c r="BG13" s="90"/>
      <c r="BH13" s="66"/>
      <c r="BI13" s="66"/>
      <c r="BJ13" s="90"/>
      <c r="BK13" s="66"/>
      <c r="BL13" s="66"/>
      <c r="BM13" s="90"/>
      <c r="BN13" s="66"/>
      <c r="BO13" s="66"/>
      <c r="BP13" s="90"/>
      <c r="BQ13" s="66"/>
      <c r="BR13" s="94"/>
      <c r="BS13" s="90"/>
      <c r="BT13" s="97"/>
      <c r="BU13" s="66"/>
      <c r="BV13" s="66"/>
    </row>
    <row r="14" spans="1:74" ht="15.75" x14ac:dyDescent="0.25">
      <c r="A14" s="51" t="s">
        <v>412</v>
      </c>
      <c r="B14" s="55"/>
      <c r="C14" s="60" t="s">
        <v>111</v>
      </c>
      <c r="D14" s="60" t="s">
        <v>22</v>
      </c>
      <c r="E14" s="60" t="s">
        <v>131</v>
      </c>
      <c r="F14" s="63" t="s">
        <v>132</v>
      </c>
      <c r="G14" s="66">
        <v>5</v>
      </c>
      <c r="H14" s="60"/>
      <c r="I14" s="60" t="s">
        <v>110</v>
      </c>
      <c r="J14" s="70" t="s">
        <v>140</v>
      </c>
      <c r="K14" s="73" t="s">
        <v>599</v>
      </c>
      <c r="L14" s="77"/>
      <c r="M14" s="77">
        <v>1000</v>
      </c>
      <c r="N14" s="77" t="s">
        <v>1645</v>
      </c>
      <c r="O14" s="82"/>
      <c r="P14" s="60" t="s">
        <v>141</v>
      </c>
      <c r="Q14" s="60"/>
      <c r="R14" s="90"/>
      <c r="S14" s="60"/>
      <c r="T14" s="94"/>
      <c r="U14" s="66"/>
      <c r="V14" s="97"/>
      <c r="W14" s="94" t="str">
        <f t="shared" si="3"/>
        <v>Mqtt1</v>
      </c>
      <c r="X14" s="155" t="s">
        <v>7220</v>
      </c>
      <c r="Y14" s="90" t="str">
        <f t="shared" si="9"/>
        <v>450000 AMCS/UMS</v>
      </c>
      <c r="Z14" s="104" t="str">
        <f t="shared" si="2"/>
        <v>$.UmsEntranceUnitOneManSwitch</v>
      </c>
      <c r="AA14" s="94"/>
      <c r="AB14" s="90"/>
      <c r="AC14" s="104"/>
      <c r="AD14" s="104"/>
      <c r="AE14" s="105"/>
      <c r="AF14" s="105"/>
      <c r="AG14" s="105"/>
      <c r="AH14" s="97"/>
      <c r="AI14" s="94"/>
      <c r="AJ14" s="66"/>
      <c r="AK14" s="114"/>
      <c r="AL14" s="114"/>
      <c r="AM14" s="115" t="str">
        <f t="shared" si="10"/>
        <v/>
      </c>
      <c r="AN14" s="66"/>
      <c r="AO14" s="66"/>
      <c r="AP14" s="66"/>
      <c r="AQ14" s="66"/>
      <c r="AR14" s="128"/>
      <c r="AS14" s="66"/>
      <c r="AT14" s="60"/>
      <c r="AU14" s="60"/>
      <c r="AV14" s="66"/>
      <c r="AW14" s="129" t="str">
        <f t="shared" si="11"/>
        <v/>
      </c>
      <c r="AX14" s="129"/>
      <c r="AY14" s="142"/>
      <c r="AZ14" s="146"/>
      <c r="BA14" s="146"/>
      <c r="BB14" s="142" t="str">
        <f t="shared" si="8"/>
        <v/>
      </c>
      <c r="BC14" s="155"/>
      <c r="BD14" s="90"/>
      <c r="BE14" s="66"/>
      <c r="BF14" s="66"/>
      <c r="BG14" s="90"/>
      <c r="BH14" s="66"/>
      <c r="BI14" s="66"/>
      <c r="BJ14" s="90"/>
      <c r="BK14" s="66"/>
      <c r="BL14" s="66"/>
      <c r="BM14" s="90"/>
      <c r="BN14" s="66"/>
      <c r="BO14" s="66"/>
      <c r="BP14" s="90"/>
      <c r="BQ14" s="66"/>
      <c r="BR14" s="94"/>
      <c r="BS14" s="90"/>
      <c r="BT14" s="97"/>
      <c r="BU14" s="66"/>
      <c r="BV14" s="66"/>
    </row>
    <row r="15" spans="1:74" ht="15.75" x14ac:dyDescent="0.25">
      <c r="A15" s="51" t="s">
        <v>412</v>
      </c>
      <c r="B15" s="55"/>
      <c r="C15" s="60" t="s">
        <v>111</v>
      </c>
      <c r="D15" s="60" t="s">
        <v>22</v>
      </c>
      <c r="E15" s="60" t="s">
        <v>131</v>
      </c>
      <c r="F15" s="63" t="s">
        <v>132</v>
      </c>
      <c r="G15" s="66">
        <v>6</v>
      </c>
      <c r="H15" s="60"/>
      <c r="I15" s="60" t="s">
        <v>110</v>
      </c>
      <c r="J15" s="70" t="s">
        <v>142</v>
      </c>
      <c r="K15" s="73" t="s">
        <v>599</v>
      </c>
      <c r="L15" s="77"/>
      <c r="M15" s="77">
        <v>1000</v>
      </c>
      <c r="N15" s="77" t="s">
        <v>1645</v>
      </c>
      <c r="O15" s="82"/>
      <c r="P15" s="60" t="s">
        <v>143</v>
      </c>
      <c r="Q15" s="60"/>
      <c r="R15" s="90"/>
      <c r="S15" s="60"/>
      <c r="T15" s="94"/>
      <c r="U15" s="66"/>
      <c r="V15" s="97"/>
      <c r="W15" s="94" t="str">
        <f t="shared" si="3"/>
        <v>Mqtt1</v>
      </c>
      <c r="X15" s="155" t="s">
        <v>7220</v>
      </c>
      <c r="Y15" s="90" t="str">
        <f t="shared" si="9"/>
        <v>450000 AMCS/UMS</v>
      </c>
      <c r="Z15" s="104" t="str">
        <f t="shared" si="2"/>
        <v>$.UmsEntranceUnitMoreMenSwitch</v>
      </c>
      <c r="AA15" s="94"/>
      <c r="AB15" s="90"/>
      <c r="AC15" s="104"/>
      <c r="AD15" s="104"/>
      <c r="AE15" s="105"/>
      <c r="AF15" s="105"/>
      <c r="AG15" s="105"/>
      <c r="AH15" s="97"/>
      <c r="AI15" s="94"/>
      <c r="AJ15" s="66"/>
      <c r="AK15" s="114"/>
      <c r="AL15" s="114"/>
      <c r="AM15" s="115" t="str">
        <f t="shared" si="10"/>
        <v/>
      </c>
      <c r="AN15" s="66"/>
      <c r="AO15" s="66"/>
      <c r="AP15" s="66"/>
      <c r="AQ15" s="66"/>
      <c r="AR15" s="128"/>
      <c r="AS15" s="66"/>
      <c r="AT15" s="60"/>
      <c r="AU15" s="60"/>
      <c r="AV15" s="66"/>
      <c r="AW15" s="129" t="str">
        <f t="shared" si="11"/>
        <v/>
      </c>
      <c r="AX15" s="129"/>
      <c r="AY15" s="142"/>
      <c r="AZ15" s="146"/>
      <c r="BA15" s="146"/>
      <c r="BB15" s="142" t="str">
        <f t="shared" si="8"/>
        <v/>
      </c>
      <c r="BC15" s="155"/>
      <c r="BD15" s="90"/>
      <c r="BE15" s="66"/>
      <c r="BF15" s="66"/>
      <c r="BG15" s="90"/>
      <c r="BH15" s="66"/>
      <c r="BI15" s="66"/>
      <c r="BJ15" s="90"/>
      <c r="BK15" s="66"/>
      <c r="BL15" s="66"/>
      <c r="BM15" s="90"/>
      <c r="BN15" s="66"/>
      <c r="BO15" s="66"/>
      <c r="BP15" s="90"/>
      <c r="BQ15" s="66"/>
      <c r="BR15" s="94"/>
      <c r="BS15" s="90"/>
      <c r="BT15" s="97"/>
      <c r="BU15" s="66"/>
      <c r="BV15" s="66"/>
    </row>
    <row r="16" spans="1:74" ht="15.75" x14ac:dyDescent="0.25">
      <c r="A16" s="51" t="s">
        <v>412</v>
      </c>
      <c r="B16" s="55"/>
      <c r="C16" s="60" t="s">
        <v>111</v>
      </c>
      <c r="D16" s="60" t="s">
        <v>22</v>
      </c>
      <c r="E16" s="60" t="s">
        <v>131</v>
      </c>
      <c r="F16" s="63" t="s">
        <v>132</v>
      </c>
      <c r="G16" s="66">
        <v>7</v>
      </c>
      <c r="H16" s="60"/>
      <c r="I16" s="60" t="s">
        <v>110</v>
      </c>
      <c r="J16" s="70" t="s">
        <v>144</v>
      </c>
      <c r="K16" s="73" t="s">
        <v>599</v>
      </c>
      <c r="L16" s="77"/>
      <c r="M16" s="77">
        <v>1000</v>
      </c>
      <c r="N16" s="77" t="s">
        <v>1645</v>
      </c>
      <c r="O16" s="82"/>
      <c r="P16" s="60" t="s">
        <v>145</v>
      </c>
      <c r="Q16" s="60"/>
      <c r="R16" s="90"/>
      <c r="S16" s="60"/>
      <c r="T16" s="94"/>
      <c r="U16" s="66"/>
      <c r="V16" s="97"/>
      <c r="W16" s="94" t="str">
        <f t="shared" si="3"/>
        <v>Mqtt1</v>
      </c>
      <c r="X16" s="155" t="s">
        <v>7220</v>
      </c>
      <c r="Y16" s="90" t="str">
        <f t="shared" si="9"/>
        <v>450000 AMCS/UMS</v>
      </c>
      <c r="Z16" s="104" t="str">
        <f t="shared" si="2"/>
        <v>$.UmsOneManTimerResetButton</v>
      </c>
      <c r="AA16" s="94"/>
      <c r="AB16" s="90"/>
      <c r="AC16" s="104"/>
      <c r="AD16" s="104"/>
      <c r="AE16" s="105"/>
      <c r="AF16" s="105"/>
      <c r="AG16" s="105"/>
      <c r="AH16" s="97"/>
      <c r="AI16" s="94"/>
      <c r="AJ16" s="66"/>
      <c r="AK16" s="114"/>
      <c r="AL16" s="114"/>
      <c r="AM16" s="115" t="str">
        <f t="shared" si="10"/>
        <v/>
      </c>
      <c r="AN16" s="66"/>
      <c r="AO16" s="66"/>
      <c r="AP16" s="66"/>
      <c r="AQ16" s="66"/>
      <c r="AR16" s="128"/>
      <c r="AS16" s="66"/>
      <c r="AT16" s="60"/>
      <c r="AU16" s="60"/>
      <c r="AV16" s="66"/>
      <c r="AW16" s="129" t="str">
        <f t="shared" si="11"/>
        <v/>
      </c>
      <c r="AX16" s="129"/>
      <c r="AY16" s="142"/>
      <c r="AZ16" s="146"/>
      <c r="BA16" s="146"/>
      <c r="BB16" s="142" t="str">
        <f t="shared" si="8"/>
        <v/>
      </c>
      <c r="BC16" s="155"/>
      <c r="BD16" s="90"/>
      <c r="BE16" s="66"/>
      <c r="BF16" s="66"/>
      <c r="BG16" s="90"/>
      <c r="BH16" s="66"/>
      <c r="BI16" s="66"/>
      <c r="BJ16" s="90"/>
      <c r="BK16" s="66"/>
      <c r="BL16" s="66"/>
      <c r="BM16" s="90"/>
      <c r="BN16" s="66"/>
      <c r="BO16" s="66"/>
      <c r="BP16" s="90"/>
      <c r="BQ16" s="66"/>
      <c r="BR16" s="94"/>
      <c r="BS16" s="90"/>
      <c r="BT16" s="97"/>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599</v>
      </c>
      <c r="L17" s="77"/>
      <c r="M17" s="77">
        <v>1000</v>
      </c>
      <c r="N17" s="77" t="s">
        <v>605</v>
      </c>
      <c r="O17" s="82"/>
      <c r="P17" s="66" t="s">
        <v>146</v>
      </c>
      <c r="Q17" s="66"/>
      <c r="R17" s="90"/>
      <c r="S17" s="60"/>
      <c r="T17" s="94"/>
      <c r="U17" s="66"/>
      <c r="V17" s="97"/>
      <c r="W17" s="94" t="str">
        <f t="shared" si="3"/>
        <v/>
      </c>
      <c r="X17" s="155"/>
      <c r="Y17" s="90" t="str">
        <f t="shared" si="9"/>
        <v/>
      </c>
      <c r="Z17" s="104" t="str">
        <f t="shared" si="2"/>
        <v/>
      </c>
      <c r="AA17" s="94"/>
      <c r="AB17" s="90"/>
      <c r="AC17" s="104"/>
      <c r="AD17" s="104"/>
      <c r="AE17" s="105"/>
      <c r="AF17" s="105"/>
      <c r="AG17" s="105"/>
      <c r="AH17" s="97"/>
      <c r="AI17" s="94"/>
      <c r="AJ17" s="66"/>
      <c r="AK17" s="114"/>
      <c r="AL17" s="114"/>
      <c r="AM17" s="115" t="str">
        <f t="shared" si="10"/>
        <v/>
      </c>
      <c r="AN17" s="66"/>
      <c r="AO17" s="66"/>
      <c r="AP17" s="66"/>
      <c r="AQ17" s="66"/>
      <c r="AR17" s="128"/>
      <c r="AS17" s="66"/>
      <c r="AT17" s="60"/>
      <c r="AU17" s="60"/>
      <c r="AV17" s="66"/>
      <c r="AW17" s="129" t="str">
        <f t="shared" si="11"/>
        <v/>
      </c>
      <c r="AX17" s="129"/>
      <c r="AY17" s="142"/>
      <c r="AZ17" s="146"/>
      <c r="BA17" s="146"/>
      <c r="BB17" s="142" t="str">
        <f t="shared" si="8"/>
        <v/>
      </c>
      <c r="BC17" s="155"/>
      <c r="BD17" s="90"/>
      <c r="BE17" s="66"/>
      <c r="BF17" s="66"/>
      <c r="BG17" s="90"/>
      <c r="BH17" s="66"/>
      <c r="BI17" s="66"/>
      <c r="BJ17" s="90"/>
      <c r="BK17" s="66"/>
      <c r="BL17" s="66"/>
      <c r="BM17" s="90"/>
      <c r="BN17" s="66"/>
      <c r="BO17" s="66"/>
      <c r="BP17" s="90"/>
      <c r="BQ17" s="66"/>
      <c r="BR17" s="94"/>
      <c r="BS17" s="90"/>
      <c r="BT17" s="97"/>
      <c r="BU17" s="66"/>
      <c r="BV17" s="66"/>
    </row>
    <row r="18" spans="1:74" ht="15.75" x14ac:dyDescent="0.25">
      <c r="A18" s="51" t="s">
        <v>412</v>
      </c>
      <c r="B18" s="55"/>
      <c r="C18" s="60" t="s">
        <v>111</v>
      </c>
      <c r="D18" s="60" t="s">
        <v>22</v>
      </c>
      <c r="E18" s="60" t="s">
        <v>147</v>
      </c>
      <c r="F18" s="63" t="s">
        <v>132</v>
      </c>
      <c r="G18" s="66">
        <v>1</v>
      </c>
      <c r="H18" s="60"/>
      <c r="I18" s="60" t="s">
        <v>110</v>
      </c>
      <c r="J18" s="70" t="s">
        <v>148</v>
      </c>
      <c r="K18" s="73" t="s">
        <v>599</v>
      </c>
      <c r="L18" s="77"/>
      <c r="M18" s="77">
        <v>1000</v>
      </c>
      <c r="N18" s="77" t="s">
        <v>1645</v>
      </c>
      <c r="O18" s="82"/>
      <c r="P18" s="66" t="s">
        <v>149</v>
      </c>
      <c r="Q18" s="66"/>
      <c r="R18" s="90"/>
      <c r="S18" s="60"/>
      <c r="T18" s="94"/>
      <c r="U18" s="66"/>
      <c r="V18" s="97"/>
      <c r="W18" s="94" t="str">
        <f t="shared" si="3"/>
        <v>Mqtt1</v>
      </c>
      <c r="X18" s="155" t="s">
        <v>7221</v>
      </c>
      <c r="Y18" s="90" t="str">
        <f t="shared" si="9"/>
        <v>450000 AMCS/AP</v>
      </c>
      <c r="Z18" s="104" t="str">
        <f t="shared" si="2"/>
        <v>$.AlarmPanelSilenceButton</v>
      </c>
      <c r="AA18" s="94"/>
      <c r="AB18" s="90"/>
      <c r="AC18" s="104"/>
      <c r="AD18" s="104"/>
      <c r="AE18" s="105"/>
      <c r="AF18" s="105"/>
      <c r="AG18" s="105"/>
      <c r="AH18" s="97"/>
      <c r="AI18" s="94"/>
      <c r="AJ18" s="66"/>
      <c r="AK18" s="114"/>
      <c r="AL18" s="114"/>
      <c r="AM18" s="115" t="str">
        <f t="shared" si="10"/>
        <v/>
      </c>
      <c r="AN18" s="66"/>
      <c r="AO18" s="66"/>
      <c r="AP18" s="66"/>
      <c r="AQ18" s="66"/>
      <c r="AR18" s="128"/>
      <c r="AS18" s="66"/>
      <c r="AT18" s="60"/>
      <c r="AU18" s="60"/>
      <c r="AV18" s="66"/>
      <c r="AW18" s="129" t="str">
        <f t="shared" si="11"/>
        <v/>
      </c>
      <c r="AX18" s="129"/>
      <c r="AY18" s="142"/>
      <c r="AZ18" s="146"/>
      <c r="BA18" s="146"/>
      <c r="BB18" s="142" t="str">
        <f t="shared" si="8"/>
        <v/>
      </c>
      <c r="BC18" s="155"/>
      <c r="BD18" s="90"/>
      <c r="BE18" s="66"/>
      <c r="BF18" s="66"/>
      <c r="BG18" s="90"/>
      <c r="BH18" s="66"/>
      <c r="BI18" s="66"/>
      <c r="BJ18" s="90"/>
      <c r="BK18" s="66"/>
      <c r="BL18" s="66"/>
      <c r="BM18" s="90"/>
      <c r="BN18" s="66"/>
      <c r="BO18" s="66"/>
      <c r="BP18" s="90"/>
      <c r="BQ18" s="66"/>
      <c r="BR18" s="94"/>
      <c r="BS18" s="90"/>
      <c r="BT18" s="97"/>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599</v>
      </c>
      <c r="L19" s="77"/>
      <c r="M19" s="77">
        <v>1000</v>
      </c>
      <c r="N19" s="77" t="s">
        <v>605</v>
      </c>
      <c r="O19" s="82"/>
      <c r="P19" s="66" t="s">
        <v>146</v>
      </c>
      <c r="Q19" s="66"/>
      <c r="R19" s="90"/>
      <c r="S19" s="60"/>
      <c r="T19" s="94"/>
      <c r="U19" s="66"/>
      <c r="V19" s="97"/>
      <c r="W19" s="94" t="str">
        <f t="shared" si="3"/>
        <v/>
      </c>
      <c r="X19" s="155"/>
      <c r="Y19" s="90" t="str">
        <f t="shared" si="9"/>
        <v/>
      </c>
      <c r="Z19" s="104" t="str">
        <f t="shared" si="2"/>
        <v/>
      </c>
      <c r="AA19" s="94"/>
      <c r="AB19" s="90"/>
      <c r="AC19" s="104"/>
      <c r="AD19" s="104"/>
      <c r="AE19" s="105"/>
      <c r="AF19" s="105"/>
      <c r="AG19" s="105"/>
      <c r="AH19" s="97"/>
      <c r="AI19" s="94"/>
      <c r="AJ19" s="66"/>
      <c r="AK19" s="114"/>
      <c r="AL19" s="114"/>
      <c r="AM19" s="115" t="str">
        <f t="shared" si="10"/>
        <v/>
      </c>
      <c r="AN19" s="66"/>
      <c r="AO19" s="66"/>
      <c r="AP19" s="66"/>
      <c r="AQ19" s="66"/>
      <c r="AR19" s="128"/>
      <c r="AS19" s="66"/>
      <c r="AT19" s="60"/>
      <c r="AU19" s="60"/>
      <c r="AV19" s="66"/>
      <c r="AW19" s="129" t="str">
        <f t="shared" si="11"/>
        <v/>
      </c>
      <c r="AX19" s="129"/>
      <c r="AY19" s="142"/>
      <c r="AZ19" s="146"/>
      <c r="BA19" s="146"/>
      <c r="BB19" s="142" t="str">
        <f t="shared" si="8"/>
        <v/>
      </c>
      <c r="BC19" s="155"/>
      <c r="BD19" s="90"/>
      <c r="BE19" s="66"/>
      <c r="BF19" s="66"/>
      <c r="BG19" s="90"/>
      <c r="BH19" s="66"/>
      <c r="BI19" s="66"/>
      <c r="BJ19" s="90"/>
      <c r="BK19" s="66"/>
      <c r="BL19" s="66"/>
      <c r="BM19" s="90"/>
      <c r="BN19" s="66"/>
      <c r="BO19" s="66"/>
      <c r="BP19" s="90"/>
      <c r="BQ19" s="66"/>
      <c r="BR19" s="94"/>
      <c r="BS19" s="90"/>
      <c r="BT19" s="97"/>
      <c r="BU19" s="66"/>
      <c r="BV19" s="66"/>
    </row>
    <row r="20" spans="1:74" ht="15.75" x14ac:dyDescent="0.25">
      <c r="A20" s="51" t="s">
        <v>412</v>
      </c>
      <c r="B20" s="55"/>
      <c r="C20" s="60" t="s">
        <v>111</v>
      </c>
      <c r="D20" s="60" t="s">
        <v>22</v>
      </c>
      <c r="E20" s="60" t="s">
        <v>147</v>
      </c>
      <c r="F20" s="63" t="s">
        <v>132</v>
      </c>
      <c r="G20" s="66">
        <v>3</v>
      </c>
      <c r="H20" s="60"/>
      <c r="I20" s="60" t="s">
        <v>110</v>
      </c>
      <c r="J20" s="70" t="s">
        <v>151</v>
      </c>
      <c r="K20" s="73" t="s">
        <v>599</v>
      </c>
      <c r="L20" s="77"/>
      <c r="M20" s="77">
        <v>1000</v>
      </c>
      <c r="N20" s="77" t="s">
        <v>1645</v>
      </c>
      <c r="O20" s="82"/>
      <c r="P20" s="66" t="s">
        <v>635</v>
      </c>
      <c r="Q20" s="66"/>
      <c r="R20" s="90"/>
      <c r="S20" s="60"/>
      <c r="T20" s="94"/>
      <c r="U20" s="66"/>
      <c r="V20" s="97"/>
      <c r="W20" s="94" t="str">
        <f t="shared" si="3"/>
        <v>Mqtt1</v>
      </c>
      <c r="X20" s="155" t="s">
        <v>7221</v>
      </c>
      <c r="Y20" s="90" t="str">
        <f t="shared" si="9"/>
        <v>450000 AMCS/AP</v>
      </c>
      <c r="Z20" s="104" t="str">
        <f t="shared" si="2"/>
        <v>$.AlarmPanelGeaCallRevokeButton</v>
      </c>
      <c r="AA20" s="94"/>
      <c r="AB20" s="90"/>
      <c r="AC20" s="104"/>
      <c r="AD20" s="104"/>
      <c r="AE20" s="105"/>
      <c r="AF20" s="105"/>
      <c r="AG20" s="105"/>
      <c r="AH20" s="97"/>
      <c r="AI20" s="94"/>
      <c r="AJ20" s="66"/>
      <c r="AK20" s="114"/>
      <c r="AL20" s="114"/>
      <c r="AM20" s="115" t="str">
        <f t="shared" si="10"/>
        <v/>
      </c>
      <c r="AN20" s="66"/>
      <c r="AO20" s="66"/>
      <c r="AP20" s="66"/>
      <c r="AQ20" s="66"/>
      <c r="AR20" s="128"/>
      <c r="AS20" s="66"/>
      <c r="AT20" s="60"/>
      <c r="AU20" s="60"/>
      <c r="AV20" s="66"/>
      <c r="AW20" s="129" t="str">
        <f t="shared" si="11"/>
        <v/>
      </c>
      <c r="AX20" s="129"/>
      <c r="AY20" s="142"/>
      <c r="AZ20" s="146"/>
      <c r="BA20" s="146"/>
      <c r="BB20" s="142" t="str">
        <f t="shared" si="8"/>
        <v/>
      </c>
      <c r="BC20" s="155"/>
      <c r="BD20" s="90"/>
      <c r="BE20" s="66"/>
      <c r="BF20" s="66"/>
      <c r="BG20" s="90"/>
      <c r="BH20" s="66"/>
      <c r="BI20" s="66"/>
      <c r="BJ20" s="90"/>
      <c r="BK20" s="66"/>
      <c r="BL20" s="66"/>
      <c r="BM20" s="90"/>
      <c r="BN20" s="66"/>
      <c r="BO20" s="66"/>
      <c r="BP20" s="90"/>
      <c r="BQ20" s="66"/>
      <c r="BR20" s="94"/>
      <c r="BS20" s="90"/>
      <c r="BT20" s="97"/>
      <c r="BU20" s="66"/>
      <c r="BV20" s="66"/>
    </row>
    <row r="21" spans="1:74" ht="15.75" x14ac:dyDescent="0.25">
      <c r="A21" s="51" t="s">
        <v>412</v>
      </c>
      <c r="B21" s="55"/>
      <c r="C21" s="60" t="s">
        <v>111</v>
      </c>
      <c r="D21" s="60" t="s">
        <v>22</v>
      </c>
      <c r="E21" s="60" t="s">
        <v>147</v>
      </c>
      <c r="F21" s="63" t="s">
        <v>132</v>
      </c>
      <c r="G21" s="66">
        <v>4</v>
      </c>
      <c r="H21" s="60"/>
      <c r="I21" s="60" t="s">
        <v>110</v>
      </c>
      <c r="J21" s="70" t="s">
        <v>152</v>
      </c>
      <c r="K21" s="73" t="s">
        <v>599</v>
      </c>
      <c r="L21" s="77"/>
      <c r="M21" s="77">
        <v>1000</v>
      </c>
      <c r="N21" s="77" t="s">
        <v>1645</v>
      </c>
      <c r="O21" s="82"/>
      <c r="P21" s="66" t="s">
        <v>153</v>
      </c>
      <c r="Q21" s="66"/>
      <c r="R21" s="90"/>
      <c r="S21" s="60"/>
      <c r="T21" s="94"/>
      <c r="U21" s="66"/>
      <c r="V21" s="97"/>
      <c r="W21" s="94" t="str">
        <f t="shared" si="3"/>
        <v>Mqtt1</v>
      </c>
      <c r="X21" s="155" t="s">
        <v>7221</v>
      </c>
      <c r="Y21" s="90" t="str">
        <f t="shared" si="9"/>
        <v>450000 AMCS/AP</v>
      </c>
      <c r="Z21" s="104" t="str">
        <f t="shared" si="2"/>
        <v>$.AlarmPanelAcknowledgeButton</v>
      </c>
      <c r="AA21" s="94"/>
      <c r="AB21" s="90"/>
      <c r="AC21" s="104"/>
      <c r="AD21" s="104"/>
      <c r="AE21" s="105"/>
      <c r="AF21" s="105"/>
      <c r="AG21" s="105"/>
      <c r="AH21" s="97"/>
      <c r="AI21" s="94"/>
      <c r="AJ21" s="66"/>
      <c r="AK21" s="114"/>
      <c r="AL21" s="114"/>
      <c r="AM21" s="115" t="str">
        <f t="shared" si="10"/>
        <v/>
      </c>
      <c r="AN21" s="66"/>
      <c r="AO21" s="66"/>
      <c r="AP21" s="66"/>
      <c r="AQ21" s="66"/>
      <c r="AR21" s="128"/>
      <c r="AS21" s="66"/>
      <c r="AT21" s="60"/>
      <c r="AU21" s="60"/>
      <c r="AV21" s="66"/>
      <c r="AW21" s="129" t="str">
        <f t="shared" si="11"/>
        <v/>
      </c>
      <c r="AX21" s="129"/>
      <c r="AY21" s="142"/>
      <c r="AZ21" s="146"/>
      <c r="BA21" s="146"/>
      <c r="BB21" s="142" t="str">
        <f t="shared" si="8"/>
        <v/>
      </c>
      <c r="BC21" s="155"/>
      <c r="BD21" s="90"/>
      <c r="BE21" s="66"/>
      <c r="BF21" s="66"/>
      <c r="BG21" s="90"/>
      <c r="BH21" s="66"/>
      <c r="BI21" s="66"/>
      <c r="BJ21" s="90"/>
      <c r="BK21" s="66"/>
      <c r="BL21" s="66"/>
      <c r="BM21" s="90"/>
      <c r="BN21" s="66"/>
      <c r="BO21" s="66"/>
      <c r="BP21" s="90"/>
      <c r="BQ21" s="66"/>
      <c r="BR21" s="94"/>
      <c r="BS21" s="90"/>
      <c r="BT21" s="97"/>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599</v>
      </c>
      <c r="L22" s="77"/>
      <c r="M22" s="77">
        <v>1000</v>
      </c>
      <c r="N22" s="77" t="s">
        <v>605</v>
      </c>
      <c r="O22" s="82"/>
      <c r="P22" s="66" t="s">
        <v>146</v>
      </c>
      <c r="Q22" s="66"/>
      <c r="R22" s="90"/>
      <c r="S22" s="60"/>
      <c r="T22" s="94"/>
      <c r="U22" s="66"/>
      <c r="V22" s="97"/>
      <c r="W22" s="94" t="str">
        <f t="shared" si="3"/>
        <v/>
      </c>
      <c r="X22" s="155"/>
      <c r="Y22" s="90" t="str">
        <f t="shared" si="9"/>
        <v/>
      </c>
      <c r="Z22" s="104" t="str">
        <f t="shared" si="2"/>
        <v/>
      </c>
      <c r="AA22" s="94"/>
      <c r="AB22" s="90"/>
      <c r="AC22" s="104"/>
      <c r="AD22" s="104"/>
      <c r="AE22" s="105"/>
      <c r="AF22" s="105"/>
      <c r="AG22" s="105"/>
      <c r="AH22" s="97"/>
      <c r="AI22" s="94"/>
      <c r="AJ22" s="66"/>
      <c r="AK22" s="114"/>
      <c r="AL22" s="114"/>
      <c r="AM22" s="115" t="str">
        <f t="shared" si="10"/>
        <v/>
      </c>
      <c r="AN22" s="66"/>
      <c r="AO22" s="66"/>
      <c r="AP22" s="66"/>
      <c r="AQ22" s="66"/>
      <c r="AR22" s="128"/>
      <c r="AS22" s="66"/>
      <c r="AT22" s="60"/>
      <c r="AU22" s="60"/>
      <c r="AV22" s="66"/>
      <c r="AW22" s="129"/>
      <c r="AX22" s="129"/>
      <c r="AY22" s="142"/>
      <c r="AZ22" s="146"/>
      <c r="BA22" s="146"/>
      <c r="BB22" s="142" t="str">
        <f t="shared" si="8"/>
        <v/>
      </c>
      <c r="BC22" s="155"/>
      <c r="BD22" s="90"/>
      <c r="BE22" s="66"/>
      <c r="BF22" s="66"/>
      <c r="BG22" s="90"/>
      <c r="BH22" s="66"/>
      <c r="BI22" s="66"/>
      <c r="BJ22" s="90"/>
      <c r="BK22" s="66"/>
      <c r="BL22" s="66"/>
      <c r="BM22" s="90"/>
      <c r="BN22" s="66"/>
      <c r="BO22" s="66"/>
      <c r="BP22" s="90"/>
      <c r="BQ22" s="66"/>
      <c r="BR22" s="94"/>
      <c r="BS22" s="90"/>
      <c r="BT22" s="97"/>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2">CONCATENATE("Spare_",E23,"_",G23)</f>
        <v>Spare_DI01_6</v>
      </c>
      <c r="K23" s="73" t="s">
        <v>599</v>
      </c>
      <c r="L23" s="77"/>
      <c r="M23" s="77">
        <v>1000</v>
      </c>
      <c r="N23" s="77" t="s">
        <v>605</v>
      </c>
      <c r="O23" s="82"/>
      <c r="P23" s="66" t="s">
        <v>146</v>
      </c>
      <c r="Q23" s="66"/>
      <c r="R23" s="90"/>
      <c r="S23" s="60"/>
      <c r="T23" s="94"/>
      <c r="U23" s="66"/>
      <c r="V23" s="97"/>
      <c r="W23" s="94" t="str">
        <f t="shared" si="3"/>
        <v/>
      </c>
      <c r="X23" s="155"/>
      <c r="Y23" s="90" t="str">
        <f t="shared" si="9"/>
        <v/>
      </c>
      <c r="Z23" s="104" t="str">
        <f t="shared" si="2"/>
        <v/>
      </c>
      <c r="AA23" s="94"/>
      <c r="AB23" s="90"/>
      <c r="AC23" s="104"/>
      <c r="AD23" s="104"/>
      <c r="AE23" s="105"/>
      <c r="AF23" s="105"/>
      <c r="AG23" s="105"/>
      <c r="AH23" s="97"/>
      <c r="AI23" s="94"/>
      <c r="AJ23" s="66"/>
      <c r="AK23" s="114"/>
      <c r="AL23" s="114"/>
      <c r="AM23" s="115" t="str">
        <f t="shared" si="10"/>
        <v/>
      </c>
      <c r="AN23" s="66"/>
      <c r="AO23" s="66"/>
      <c r="AP23" s="66"/>
      <c r="AQ23" s="66"/>
      <c r="AR23" s="128"/>
      <c r="AS23" s="66"/>
      <c r="AT23" s="60"/>
      <c r="AU23" s="60"/>
      <c r="AV23" s="66"/>
      <c r="AW23" s="129"/>
      <c r="AX23" s="129"/>
      <c r="AY23" s="142"/>
      <c r="AZ23" s="146"/>
      <c r="BA23" s="146"/>
      <c r="BB23" s="142" t="str">
        <f t="shared" si="8"/>
        <v/>
      </c>
      <c r="BC23" s="155"/>
      <c r="BD23" s="90"/>
      <c r="BE23" s="66"/>
      <c r="BF23" s="66"/>
      <c r="BG23" s="90"/>
      <c r="BH23" s="66"/>
      <c r="BI23" s="66"/>
      <c r="BJ23" s="90"/>
      <c r="BK23" s="66"/>
      <c r="BL23" s="66"/>
      <c r="BM23" s="90"/>
      <c r="BN23" s="66"/>
      <c r="BO23" s="66"/>
      <c r="BP23" s="90"/>
      <c r="BQ23" s="66"/>
      <c r="BR23" s="94"/>
      <c r="BS23" s="90"/>
      <c r="BT23" s="97"/>
      <c r="BU23" s="66"/>
      <c r="BV23" s="66"/>
    </row>
    <row r="24" spans="1:74" ht="15.75" x14ac:dyDescent="0.25">
      <c r="A24" s="51" t="s">
        <v>412</v>
      </c>
      <c r="B24" s="55"/>
      <c r="C24" s="60" t="s">
        <v>111</v>
      </c>
      <c r="D24" s="60" t="s">
        <v>22</v>
      </c>
      <c r="E24" s="60" t="s">
        <v>147</v>
      </c>
      <c r="F24" s="63" t="s">
        <v>132</v>
      </c>
      <c r="G24" s="66">
        <v>7</v>
      </c>
      <c r="H24" s="60"/>
      <c r="I24" s="60" t="s">
        <v>110</v>
      </c>
      <c r="J24" s="70" t="str">
        <f t="shared" si="12"/>
        <v>Spare_DI01_7</v>
      </c>
      <c r="K24" s="73" t="s">
        <v>599</v>
      </c>
      <c r="L24" s="77"/>
      <c r="M24" s="77">
        <v>1000</v>
      </c>
      <c r="N24" s="77" t="s">
        <v>605</v>
      </c>
      <c r="O24" s="82"/>
      <c r="P24" s="66" t="s">
        <v>146</v>
      </c>
      <c r="Q24" s="66"/>
      <c r="R24" s="90"/>
      <c r="S24" s="60"/>
      <c r="T24" s="94"/>
      <c r="U24" s="66"/>
      <c r="V24" s="97"/>
      <c r="W24" s="94" t="str">
        <f t="shared" si="3"/>
        <v/>
      </c>
      <c r="X24" s="155"/>
      <c r="Y24" s="90" t="str">
        <f t="shared" si="9"/>
        <v/>
      </c>
      <c r="Z24" s="104" t="str">
        <f t="shared" si="2"/>
        <v/>
      </c>
      <c r="AA24" s="94"/>
      <c r="AB24" s="90"/>
      <c r="AC24" s="104"/>
      <c r="AD24" s="104"/>
      <c r="AE24" s="105"/>
      <c r="AF24" s="105"/>
      <c r="AG24" s="105"/>
      <c r="AH24" s="97"/>
      <c r="AI24" s="94"/>
      <c r="AJ24" s="66"/>
      <c r="AK24" s="114"/>
      <c r="AL24" s="114"/>
      <c r="AM24" s="115" t="str">
        <f t="shared" si="10"/>
        <v/>
      </c>
      <c r="AN24" s="66"/>
      <c r="AO24" s="66"/>
      <c r="AP24" s="66"/>
      <c r="AQ24" s="66"/>
      <c r="AR24" s="128"/>
      <c r="AS24" s="66"/>
      <c r="AT24" s="60"/>
      <c r="AU24" s="60"/>
      <c r="AV24" s="66"/>
      <c r="AW24" s="129" t="str">
        <f t="shared" ref="AW24:AW79" si="13">IF(ISNUMBER(AM24),"Please consult operation manual for more information","")</f>
        <v/>
      </c>
      <c r="AX24" s="129"/>
      <c r="AY24" s="142"/>
      <c r="AZ24" s="146"/>
      <c r="BA24" s="146"/>
      <c r="BB24" s="142" t="str">
        <f t="shared" si="8"/>
        <v/>
      </c>
      <c r="BC24" s="155"/>
      <c r="BD24" s="90"/>
      <c r="BE24" s="66"/>
      <c r="BF24" s="66"/>
      <c r="BG24" s="90"/>
      <c r="BH24" s="66"/>
      <c r="BI24" s="66"/>
      <c r="BJ24" s="90"/>
      <c r="BK24" s="66"/>
      <c r="BL24" s="66"/>
      <c r="BM24" s="90"/>
      <c r="BN24" s="66"/>
      <c r="BO24" s="66"/>
      <c r="BP24" s="90"/>
      <c r="BQ24" s="66"/>
      <c r="BR24" s="94"/>
      <c r="BS24" s="90"/>
      <c r="BT24" s="97"/>
      <c r="BU24" s="66"/>
      <c r="BV24" s="66"/>
    </row>
    <row r="25" spans="1:74" ht="15.75" x14ac:dyDescent="0.25">
      <c r="A25" s="51" t="s">
        <v>412</v>
      </c>
      <c r="B25" s="55"/>
      <c r="C25" s="60" t="s">
        <v>111</v>
      </c>
      <c r="D25" s="60" t="s">
        <v>22</v>
      </c>
      <c r="E25" s="60" t="s">
        <v>147</v>
      </c>
      <c r="F25" s="63" t="s">
        <v>132</v>
      </c>
      <c r="G25" s="66">
        <v>8</v>
      </c>
      <c r="H25" s="60"/>
      <c r="I25" s="60" t="s">
        <v>110</v>
      </c>
      <c r="J25" s="70" t="str">
        <f t="shared" si="12"/>
        <v>Spare_DI01_8</v>
      </c>
      <c r="K25" s="73" t="s">
        <v>599</v>
      </c>
      <c r="L25" s="77"/>
      <c r="M25" s="77">
        <v>1000</v>
      </c>
      <c r="N25" s="77" t="s">
        <v>605</v>
      </c>
      <c r="O25" s="82"/>
      <c r="P25" s="66" t="s">
        <v>146</v>
      </c>
      <c r="Q25" s="66"/>
      <c r="R25" s="90"/>
      <c r="S25" s="60"/>
      <c r="T25" s="94"/>
      <c r="U25" s="66"/>
      <c r="V25" s="97"/>
      <c r="W25" s="94" t="str">
        <f t="shared" si="3"/>
        <v/>
      </c>
      <c r="X25" s="155"/>
      <c r="Y25" s="90" t="str">
        <f t="shared" si="9"/>
        <v/>
      </c>
      <c r="Z25" s="104" t="str">
        <f t="shared" si="2"/>
        <v/>
      </c>
      <c r="AA25" s="94"/>
      <c r="AB25" s="90"/>
      <c r="AC25" s="104"/>
      <c r="AD25" s="104"/>
      <c r="AE25" s="105"/>
      <c r="AF25" s="105"/>
      <c r="AG25" s="105"/>
      <c r="AH25" s="97"/>
      <c r="AI25" s="94"/>
      <c r="AJ25" s="66"/>
      <c r="AK25" s="114"/>
      <c r="AL25" s="114"/>
      <c r="AM25" s="115" t="str">
        <f t="shared" si="10"/>
        <v/>
      </c>
      <c r="AN25" s="66"/>
      <c r="AO25" s="66"/>
      <c r="AP25" s="66"/>
      <c r="AQ25" s="66"/>
      <c r="AR25" s="128"/>
      <c r="AS25" s="66"/>
      <c r="AT25" s="60"/>
      <c r="AU25" s="60"/>
      <c r="AV25" s="66"/>
      <c r="AW25" s="129" t="str">
        <f t="shared" si="13"/>
        <v/>
      </c>
      <c r="AX25" s="129"/>
      <c r="AY25" s="142"/>
      <c r="AZ25" s="146"/>
      <c r="BA25" s="146"/>
      <c r="BB25" s="142" t="str">
        <f t="shared" si="8"/>
        <v/>
      </c>
      <c r="BC25" s="155"/>
      <c r="BD25" s="90"/>
      <c r="BE25" s="66"/>
      <c r="BF25" s="66"/>
      <c r="BG25" s="90"/>
      <c r="BH25" s="66"/>
      <c r="BI25" s="66"/>
      <c r="BJ25" s="90"/>
      <c r="BK25" s="66"/>
      <c r="BL25" s="66"/>
      <c r="BM25" s="90"/>
      <c r="BN25" s="66"/>
      <c r="BO25" s="66"/>
      <c r="BP25" s="90"/>
      <c r="BQ25" s="66"/>
      <c r="BR25" s="94"/>
      <c r="BS25" s="90"/>
      <c r="BT25" s="97"/>
      <c r="BU25" s="66"/>
      <c r="BV25" s="66"/>
    </row>
    <row r="26" spans="1:74" ht="15.75" x14ac:dyDescent="0.25">
      <c r="A26" s="51" t="s">
        <v>412</v>
      </c>
      <c r="B26" s="55"/>
      <c r="C26" s="60" t="s">
        <v>111</v>
      </c>
      <c r="D26" s="60" t="s">
        <v>22</v>
      </c>
      <c r="E26" s="60" t="s">
        <v>155</v>
      </c>
      <c r="F26" s="63" t="s">
        <v>156</v>
      </c>
      <c r="G26" s="66">
        <v>1</v>
      </c>
      <c r="H26" s="60"/>
      <c r="I26" s="60" t="s">
        <v>110</v>
      </c>
      <c r="J26" s="70" t="s">
        <v>157</v>
      </c>
      <c r="K26" s="73" t="s">
        <v>599</v>
      </c>
      <c r="L26" s="77"/>
      <c r="M26" s="77">
        <v>1000</v>
      </c>
      <c r="N26" s="77" t="s">
        <v>1645</v>
      </c>
      <c r="O26" s="82"/>
      <c r="P26" s="66" t="s">
        <v>158</v>
      </c>
      <c r="Q26" s="66"/>
      <c r="R26" s="90"/>
      <c r="S26" s="60"/>
      <c r="T26" s="94"/>
      <c r="U26" s="66"/>
      <c r="V26" s="97"/>
      <c r="W26" s="94" t="str">
        <f t="shared" si="3"/>
        <v>Mqtt1</v>
      </c>
      <c r="X26" s="155" t="s">
        <v>7220</v>
      </c>
      <c r="Y26" s="90" t="str">
        <f t="shared" si="9"/>
        <v>450000 AMCS/UMS</v>
      </c>
      <c r="Z26" s="104" t="str">
        <f t="shared" si="2"/>
        <v>$.UmsMannedLight</v>
      </c>
      <c r="AA26" s="94"/>
      <c r="AB26" s="90"/>
      <c r="AC26" s="104"/>
      <c r="AD26" s="104"/>
      <c r="AE26" s="105"/>
      <c r="AF26" s="105"/>
      <c r="AG26" s="105"/>
      <c r="AH26" s="97"/>
      <c r="AI26" s="94"/>
      <c r="AJ26" s="66"/>
      <c r="AK26" s="114"/>
      <c r="AL26" s="114"/>
      <c r="AM26" s="115" t="str">
        <f t="shared" si="10"/>
        <v/>
      </c>
      <c r="AN26" s="66"/>
      <c r="AO26" s="66"/>
      <c r="AP26" s="66"/>
      <c r="AQ26" s="66"/>
      <c r="AR26" s="128"/>
      <c r="AS26" s="66"/>
      <c r="AT26" s="60"/>
      <c r="AU26" s="60"/>
      <c r="AV26" s="66"/>
      <c r="AW26" s="129" t="str">
        <f t="shared" si="13"/>
        <v/>
      </c>
      <c r="AX26" s="129"/>
      <c r="AY26" s="142"/>
      <c r="AZ26" s="146"/>
      <c r="BA26" s="146"/>
      <c r="BB26" s="142" t="str">
        <f t="shared" si="8"/>
        <v/>
      </c>
      <c r="BC26" s="155"/>
      <c r="BD26" s="90"/>
      <c r="BE26" s="66"/>
      <c r="BF26" s="66"/>
      <c r="BG26" s="90"/>
      <c r="BH26" s="66"/>
      <c r="BI26" s="66"/>
      <c r="BJ26" s="90"/>
      <c r="BK26" s="66"/>
      <c r="BL26" s="66"/>
      <c r="BM26" s="90"/>
      <c r="BN26" s="66"/>
      <c r="BO26" s="66"/>
      <c r="BP26" s="90"/>
      <c r="BQ26" s="66"/>
      <c r="BR26" s="94"/>
      <c r="BS26" s="90"/>
      <c r="BT26" s="97"/>
      <c r="BU26" s="66"/>
      <c r="BV26" s="66"/>
    </row>
    <row r="27" spans="1:74" ht="15.75" x14ac:dyDescent="0.25">
      <c r="A27" s="51" t="s">
        <v>412</v>
      </c>
      <c r="B27" s="55"/>
      <c r="C27" s="60" t="s">
        <v>111</v>
      </c>
      <c r="D27" s="60" t="s">
        <v>22</v>
      </c>
      <c r="E27" s="60" t="s">
        <v>155</v>
      </c>
      <c r="F27" s="63" t="s">
        <v>156</v>
      </c>
      <c r="G27" s="66">
        <v>2</v>
      </c>
      <c r="H27" s="60"/>
      <c r="I27" s="60" t="s">
        <v>110</v>
      </c>
      <c r="J27" s="70" t="s">
        <v>159</v>
      </c>
      <c r="K27" s="73" t="s">
        <v>599</v>
      </c>
      <c r="L27" s="77"/>
      <c r="M27" s="77">
        <v>1000</v>
      </c>
      <c r="N27" s="77" t="s">
        <v>1645</v>
      </c>
      <c r="O27" s="82"/>
      <c r="P27" s="66" t="s">
        <v>160</v>
      </c>
      <c r="Q27" s="66"/>
      <c r="R27" s="90"/>
      <c r="S27" s="60"/>
      <c r="T27" s="94"/>
      <c r="U27" s="66"/>
      <c r="V27" s="97"/>
      <c r="W27" s="94" t="str">
        <f t="shared" si="3"/>
        <v>Mqtt1</v>
      </c>
      <c r="X27" s="155" t="s">
        <v>7220</v>
      </c>
      <c r="Y27" s="90" t="str">
        <f>IF(COUNTIF(N27,"spare"),"",N27&amp;"/"&amp;X27)</f>
        <v>450000 AMCS/UMS</v>
      </c>
      <c r="Z27" s="104" t="str">
        <f t="shared" si="2"/>
        <v>$.UmsTimingOnLight</v>
      </c>
      <c r="AA27" s="94"/>
      <c r="AB27" s="90"/>
      <c r="AC27" s="104"/>
      <c r="AD27" s="104"/>
      <c r="AE27" s="105"/>
      <c r="AF27" s="105"/>
      <c r="AG27" s="105"/>
      <c r="AH27" s="97"/>
      <c r="AI27" s="94"/>
      <c r="AJ27" s="66"/>
      <c r="AK27" s="114"/>
      <c r="AL27" s="114"/>
      <c r="AM27" s="115" t="str">
        <f t="shared" si="10"/>
        <v/>
      </c>
      <c r="AN27" s="66"/>
      <c r="AO27" s="66"/>
      <c r="AP27" s="66"/>
      <c r="AQ27" s="66"/>
      <c r="AR27" s="128"/>
      <c r="AS27" s="66"/>
      <c r="AT27" s="60"/>
      <c r="AU27" s="60"/>
      <c r="AV27" s="66"/>
      <c r="AW27" s="129" t="str">
        <f t="shared" si="13"/>
        <v/>
      </c>
      <c r="AX27" s="129"/>
      <c r="AY27" s="142"/>
      <c r="AZ27" s="146"/>
      <c r="BA27" s="146"/>
      <c r="BB27" s="142" t="str">
        <f t="shared" si="8"/>
        <v/>
      </c>
      <c r="BC27" s="155"/>
      <c r="BD27" s="90"/>
      <c r="BE27" s="66"/>
      <c r="BF27" s="66"/>
      <c r="BG27" s="90"/>
      <c r="BH27" s="66"/>
      <c r="BI27" s="66"/>
      <c r="BJ27" s="90"/>
      <c r="BK27" s="66"/>
      <c r="BL27" s="66"/>
      <c r="BM27" s="90"/>
      <c r="BN27" s="66"/>
      <c r="BO27" s="66"/>
      <c r="BP27" s="90"/>
      <c r="BQ27" s="66"/>
      <c r="BR27" s="94"/>
      <c r="BS27" s="90"/>
      <c r="BT27" s="97"/>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599</v>
      </c>
      <c r="L28" s="77"/>
      <c r="M28" s="77">
        <v>1000</v>
      </c>
      <c r="N28" s="77" t="s">
        <v>605</v>
      </c>
      <c r="O28" s="82"/>
      <c r="P28" s="66" t="s">
        <v>146</v>
      </c>
      <c r="Q28" s="66"/>
      <c r="R28" s="90"/>
      <c r="S28" s="60"/>
      <c r="T28" s="94"/>
      <c r="U28" s="66"/>
      <c r="V28" s="97"/>
      <c r="W28" s="94" t="str">
        <f t="shared" si="3"/>
        <v/>
      </c>
      <c r="X28" s="155"/>
      <c r="Y28" s="90" t="str">
        <f>IF(COUNTIF(N28,"spare"),"",N28&amp;"/"&amp;X28)</f>
        <v/>
      </c>
      <c r="Z28" s="104" t="str">
        <f t="shared" si="2"/>
        <v/>
      </c>
      <c r="AA28" s="94"/>
      <c r="AB28" s="90"/>
      <c r="AC28" s="104"/>
      <c r="AD28" s="104"/>
      <c r="AE28" s="105"/>
      <c r="AF28" s="105"/>
      <c r="AG28" s="105"/>
      <c r="AH28" s="97"/>
      <c r="AI28" s="94"/>
      <c r="AJ28" s="66"/>
      <c r="AK28" s="114"/>
      <c r="AL28" s="114"/>
      <c r="AM28" s="115" t="str">
        <f t="shared" si="10"/>
        <v/>
      </c>
      <c r="AN28" s="66"/>
      <c r="AO28" s="66"/>
      <c r="AP28" s="66"/>
      <c r="AQ28" s="66"/>
      <c r="AR28" s="128"/>
      <c r="AS28" s="66"/>
      <c r="AT28" s="60"/>
      <c r="AU28" s="60"/>
      <c r="AV28" s="66"/>
      <c r="AW28" s="129" t="str">
        <f t="shared" si="13"/>
        <v/>
      </c>
      <c r="AX28" s="129"/>
      <c r="AY28" s="142"/>
      <c r="AZ28" s="146"/>
      <c r="BA28" s="146"/>
      <c r="BB28" s="142" t="str">
        <f t="shared" si="8"/>
        <v/>
      </c>
      <c r="BC28" s="155"/>
      <c r="BD28" s="90"/>
      <c r="BE28" s="66"/>
      <c r="BF28" s="66"/>
      <c r="BG28" s="90"/>
      <c r="BH28" s="66"/>
      <c r="BI28" s="66"/>
      <c r="BJ28" s="90"/>
      <c r="BK28" s="66"/>
      <c r="BL28" s="66"/>
      <c r="BM28" s="90"/>
      <c r="BN28" s="66"/>
      <c r="BO28" s="66"/>
      <c r="BP28" s="90"/>
      <c r="BQ28" s="66"/>
      <c r="BR28" s="94"/>
      <c r="BS28" s="90"/>
      <c r="BT28" s="97"/>
      <c r="BU28" s="66"/>
      <c r="BV28" s="66"/>
    </row>
    <row r="29" spans="1:74" ht="15.75" x14ac:dyDescent="0.25">
      <c r="A29" s="51" t="s">
        <v>412</v>
      </c>
      <c r="B29" s="55"/>
      <c r="C29" s="60" t="s">
        <v>111</v>
      </c>
      <c r="D29" s="60" t="s">
        <v>22</v>
      </c>
      <c r="E29" s="60" t="s">
        <v>155</v>
      </c>
      <c r="F29" s="63" t="s">
        <v>156</v>
      </c>
      <c r="G29" s="66">
        <v>4</v>
      </c>
      <c r="H29" s="60"/>
      <c r="I29" s="60" t="s">
        <v>110</v>
      </c>
      <c r="J29" s="70" t="s">
        <v>161</v>
      </c>
      <c r="K29" s="73" t="s">
        <v>599</v>
      </c>
      <c r="L29" s="77"/>
      <c r="M29" s="77">
        <v>1000</v>
      </c>
      <c r="N29" s="77" t="s">
        <v>1645</v>
      </c>
      <c r="O29" s="82"/>
      <c r="P29" s="66" t="s">
        <v>162</v>
      </c>
      <c r="Q29" s="66"/>
      <c r="R29" s="90"/>
      <c r="S29" s="60"/>
      <c r="T29" s="94"/>
      <c r="U29" s="66"/>
      <c r="V29" s="97"/>
      <c r="W29" s="94" t="str">
        <f t="shared" si="3"/>
        <v>Mqtt1</v>
      </c>
      <c r="X29" s="155" t="s">
        <v>7220</v>
      </c>
      <c r="Y29" s="90" t="str">
        <f t="shared" ref="Y29:Y92" si="14">IF(COUNTIF(N29,"spare"),"",N29&amp;"/"&amp;X29)</f>
        <v>450000 AMCS/UMS</v>
      </c>
      <c r="Z29" s="104" t="str">
        <f t="shared" si="2"/>
        <v>$.UmsOneManTimerResetLight</v>
      </c>
      <c r="AA29" s="94"/>
      <c r="AB29" s="90"/>
      <c r="AC29" s="104"/>
      <c r="AD29" s="104"/>
      <c r="AE29" s="105"/>
      <c r="AF29" s="105"/>
      <c r="AG29" s="105"/>
      <c r="AH29" s="97"/>
      <c r="AI29" s="94"/>
      <c r="AJ29" s="66"/>
      <c r="AK29" s="114"/>
      <c r="AL29" s="114"/>
      <c r="AM29" s="115" t="str">
        <f t="shared" si="10"/>
        <v/>
      </c>
      <c r="AN29" s="66"/>
      <c r="AO29" s="66"/>
      <c r="AP29" s="66"/>
      <c r="AQ29" s="66"/>
      <c r="AR29" s="128"/>
      <c r="AS29" s="66"/>
      <c r="AT29" s="60"/>
      <c r="AU29" s="60"/>
      <c r="AV29" s="66"/>
      <c r="AW29" s="129" t="str">
        <f t="shared" si="13"/>
        <v/>
      </c>
      <c r="AX29" s="129"/>
      <c r="AY29" s="142"/>
      <c r="AZ29" s="146"/>
      <c r="BA29" s="146"/>
      <c r="BB29" s="142" t="str">
        <f t="shared" si="8"/>
        <v/>
      </c>
      <c r="BC29" s="155"/>
      <c r="BD29" s="90"/>
      <c r="BE29" s="66"/>
      <c r="BF29" s="66"/>
      <c r="BG29" s="90"/>
      <c r="BH29" s="66"/>
      <c r="BI29" s="66"/>
      <c r="BJ29" s="90"/>
      <c r="BK29" s="66"/>
      <c r="BL29" s="66"/>
      <c r="BM29" s="90"/>
      <c r="BN29" s="66"/>
      <c r="BO29" s="66"/>
      <c r="BP29" s="90"/>
      <c r="BQ29" s="66"/>
      <c r="BR29" s="94"/>
      <c r="BS29" s="90"/>
      <c r="BT29" s="97"/>
      <c r="BU29" s="66"/>
      <c r="BV29" s="66"/>
    </row>
    <row r="30" spans="1:74" ht="15.75" x14ac:dyDescent="0.25">
      <c r="A30" s="51" t="s">
        <v>412</v>
      </c>
      <c r="B30" s="55"/>
      <c r="C30" s="60" t="s">
        <v>111</v>
      </c>
      <c r="D30" s="60" t="s">
        <v>22</v>
      </c>
      <c r="E30" s="60" t="s">
        <v>155</v>
      </c>
      <c r="F30" s="63" t="s">
        <v>156</v>
      </c>
      <c r="G30" s="66">
        <v>5</v>
      </c>
      <c r="H30" s="60"/>
      <c r="I30" s="60" t="s">
        <v>110</v>
      </c>
      <c r="J30" s="70" t="s">
        <v>163</v>
      </c>
      <c r="K30" s="73" t="s">
        <v>599</v>
      </c>
      <c r="L30" s="77"/>
      <c r="M30" s="77">
        <v>1000</v>
      </c>
      <c r="N30" s="77" t="s">
        <v>1645</v>
      </c>
      <c r="O30" s="82"/>
      <c r="P30" s="66" t="s">
        <v>164</v>
      </c>
      <c r="Q30" s="66"/>
      <c r="R30" s="90"/>
      <c r="S30" s="60"/>
      <c r="T30" s="94"/>
      <c r="U30" s="66"/>
      <c r="V30" s="97"/>
      <c r="W30" s="94" t="str">
        <f t="shared" si="3"/>
        <v>Mqtt1</v>
      </c>
      <c r="X30" s="155" t="s">
        <v>7221</v>
      </c>
      <c r="Y30" s="90" t="str">
        <f t="shared" si="14"/>
        <v>450000 AMCS/AP</v>
      </c>
      <c r="Z30" s="104" t="str">
        <f t="shared" si="2"/>
        <v>$.AlarmPanelSilenceLight</v>
      </c>
      <c r="AA30" s="94"/>
      <c r="AB30" s="90"/>
      <c r="AC30" s="104"/>
      <c r="AD30" s="104"/>
      <c r="AE30" s="105"/>
      <c r="AF30" s="105"/>
      <c r="AG30" s="105"/>
      <c r="AH30" s="97"/>
      <c r="AI30" s="94"/>
      <c r="AJ30" s="66"/>
      <c r="AK30" s="114"/>
      <c r="AL30" s="114"/>
      <c r="AM30" s="115" t="str">
        <f t="shared" si="10"/>
        <v/>
      </c>
      <c r="AN30" s="66"/>
      <c r="AO30" s="66"/>
      <c r="AP30" s="66"/>
      <c r="AQ30" s="66"/>
      <c r="AR30" s="128"/>
      <c r="AS30" s="66"/>
      <c r="AT30" s="60"/>
      <c r="AU30" s="60"/>
      <c r="AV30" s="66"/>
      <c r="AW30" s="129" t="str">
        <f t="shared" si="13"/>
        <v/>
      </c>
      <c r="AX30" s="129"/>
      <c r="AY30" s="142"/>
      <c r="AZ30" s="146"/>
      <c r="BA30" s="146"/>
      <c r="BB30" s="142" t="str">
        <f t="shared" si="8"/>
        <v/>
      </c>
      <c r="BC30" s="155"/>
      <c r="BD30" s="90"/>
      <c r="BE30" s="66"/>
      <c r="BF30" s="66"/>
      <c r="BG30" s="90"/>
      <c r="BH30" s="66"/>
      <c r="BI30" s="66"/>
      <c r="BJ30" s="90"/>
      <c r="BK30" s="66"/>
      <c r="BL30" s="66"/>
      <c r="BM30" s="90"/>
      <c r="BN30" s="66"/>
      <c r="BO30" s="66"/>
      <c r="BP30" s="90"/>
      <c r="BQ30" s="66"/>
      <c r="BR30" s="94"/>
      <c r="BS30" s="90"/>
      <c r="BT30" s="97"/>
      <c r="BU30" s="66"/>
      <c r="BV30" s="66"/>
    </row>
    <row r="31" spans="1:74" ht="15.75" x14ac:dyDescent="0.25">
      <c r="A31" s="51" t="s">
        <v>412</v>
      </c>
      <c r="B31" s="55"/>
      <c r="C31" s="60" t="s">
        <v>111</v>
      </c>
      <c r="D31" s="60" t="s">
        <v>22</v>
      </c>
      <c r="E31" s="60" t="s">
        <v>155</v>
      </c>
      <c r="F31" s="63" t="s">
        <v>156</v>
      </c>
      <c r="G31" s="66">
        <v>6</v>
      </c>
      <c r="H31" s="60"/>
      <c r="I31" s="60" t="s">
        <v>110</v>
      </c>
      <c r="J31" s="70" t="s">
        <v>165</v>
      </c>
      <c r="K31" s="73" t="s">
        <v>599</v>
      </c>
      <c r="L31" s="77"/>
      <c r="M31" s="77">
        <v>1000</v>
      </c>
      <c r="N31" s="77" t="s">
        <v>1645</v>
      </c>
      <c r="O31" s="82"/>
      <c r="P31" s="66" t="s">
        <v>636</v>
      </c>
      <c r="Q31" s="66"/>
      <c r="R31" s="90"/>
      <c r="S31" s="60"/>
      <c r="T31" s="94"/>
      <c r="U31" s="66"/>
      <c r="V31" s="97"/>
      <c r="W31" s="94" t="str">
        <f t="shared" si="3"/>
        <v>Mqtt1</v>
      </c>
      <c r="X31" s="155" t="s">
        <v>7221</v>
      </c>
      <c r="Y31" s="90" t="str">
        <f t="shared" si="14"/>
        <v>450000 AMCS/AP</v>
      </c>
      <c r="Z31" s="104" t="str">
        <f t="shared" si="2"/>
        <v>$.AlarmPanelGeaCallRevokeLight</v>
      </c>
      <c r="AA31" s="94"/>
      <c r="AB31" s="90"/>
      <c r="AC31" s="104"/>
      <c r="AD31" s="104"/>
      <c r="AE31" s="105"/>
      <c r="AF31" s="105"/>
      <c r="AG31" s="105"/>
      <c r="AH31" s="97"/>
      <c r="AI31" s="94"/>
      <c r="AJ31" s="66"/>
      <c r="AK31" s="114"/>
      <c r="AL31" s="114"/>
      <c r="AM31" s="115" t="str">
        <f t="shared" si="10"/>
        <v/>
      </c>
      <c r="AN31" s="66"/>
      <c r="AO31" s="66"/>
      <c r="AP31" s="66"/>
      <c r="AQ31" s="66"/>
      <c r="AR31" s="128"/>
      <c r="AS31" s="66"/>
      <c r="AT31" s="60"/>
      <c r="AU31" s="60"/>
      <c r="AV31" s="66"/>
      <c r="AW31" s="129" t="str">
        <f t="shared" si="13"/>
        <v/>
      </c>
      <c r="AX31" s="129"/>
      <c r="AY31" s="142"/>
      <c r="AZ31" s="146"/>
      <c r="BA31" s="146"/>
      <c r="BB31" s="142" t="str">
        <f t="shared" si="8"/>
        <v/>
      </c>
      <c r="BC31" s="155"/>
      <c r="BD31" s="90"/>
      <c r="BE31" s="66"/>
      <c r="BF31" s="66"/>
      <c r="BG31" s="90"/>
      <c r="BH31" s="66"/>
      <c r="BI31" s="66"/>
      <c r="BJ31" s="90"/>
      <c r="BK31" s="66"/>
      <c r="BL31" s="66"/>
      <c r="BM31" s="90"/>
      <c r="BN31" s="66"/>
      <c r="BO31" s="66"/>
      <c r="BP31" s="90"/>
      <c r="BQ31" s="66"/>
      <c r="BR31" s="94"/>
      <c r="BS31" s="90"/>
      <c r="BT31" s="97"/>
      <c r="BU31" s="66"/>
      <c r="BV31" s="66"/>
    </row>
    <row r="32" spans="1:74" ht="15.75" x14ac:dyDescent="0.25">
      <c r="A32" s="51" t="s">
        <v>846</v>
      </c>
      <c r="B32" s="55"/>
      <c r="C32" s="60" t="s">
        <v>111</v>
      </c>
      <c r="D32" s="60" t="s">
        <v>22</v>
      </c>
      <c r="E32" s="60" t="s">
        <v>155</v>
      </c>
      <c r="F32" s="63" t="s">
        <v>156</v>
      </c>
      <c r="G32" s="66">
        <v>7</v>
      </c>
      <c r="H32" s="60"/>
      <c r="I32" s="60" t="s">
        <v>110</v>
      </c>
      <c r="J32" s="97" t="s">
        <v>453</v>
      </c>
      <c r="K32" s="73" t="s">
        <v>599</v>
      </c>
      <c r="L32" s="77"/>
      <c r="M32" s="77">
        <v>1000</v>
      </c>
      <c r="N32" s="77" t="s">
        <v>1645</v>
      </c>
      <c r="O32" s="82"/>
      <c r="P32" s="90" t="s">
        <v>637</v>
      </c>
      <c r="Q32" s="66"/>
      <c r="R32" s="90"/>
      <c r="S32" s="60"/>
      <c r="T32" s="94"/>
      <c r="U32" s="66"/>
      <c r="V32" s="97"/>
      <c r="W32" s="94" t="str">
        <f t="shared" si="3"/>
        <v>Mqtt1</v>
      </c>
      <c r="X32" s="155" t="s">
        <v>7223</v>
      </c>
      <c r="Y32" s="90" t="str">
        <f t="shared" si="14"/>
        <v>450000 AMCS/BUZ</v>
      </c>
      <c r="Z32" s="104" t="str">
        <f t="shared" si="2"/>
        <v>$.MachinerySpaceBuzzerHorn</v>
      </c>
      <c r="AA32" s="94"/>
      <c r="AB32" s="90"/>
      <c r="AC32" s="104"/>
      <c r="AD32" s="104"/>
      <c r="AE32" s="105"/>
      <c r="AF32" s="105"/>
      <c r="AG32" s="105"/>
      <c r="AH32" s="97"/>
      <c r="AI32" s="94"/>
      <c r="AJ32" s="66"/>
      <c r="AK32" s="114"/>
      <c r="AL32" s="114"/>
      <c r="AM32" s="115" t="str">
        <f t="shared" si="10"/>
        <v/>
      </c>
      <c r="AN32" s="66"/>
      <c r="AO32" s="66"/>
      <c r="AP32" s="66"/>
      <c r="AQ32" s="66"/>
      <c r="AR32" s="128"/>
      <c r="AS32" s="66"/>
      <c r="AT32" s="60"/>
      <c r="AU32" s="60"/>
      <c r="AV32" s="66"/>
      <c r="AW32" s="129" t="str">
        <f t="shared" si="13"/>
        <v/>
      </c>
      <c r="AX32" s="129"/>
      <c r="AY32" s="142"/>
      <c r="AZ32" s="146"/>
      <c r="BA32" s="146"/>
      <c r="BB32" s="142" t="str">
        <f t="shared" si="8"/>
        <v/>
      </c>
      <c r="BC32" s="155"/>
      <c r="BD32" s="90"/>
      <c r="BE32" s="66"/>
      <c r="BF32" s="66"/>
      <c r="BG32" s="90"/>
      <c r="BH32" s="66"/>
      <c r="BI32" s="66"/>
      <c r="BJ32" s="90"/>
      <c r="BK32" s="66"/>
      <c r="BL32" s="66"/>
      <c r="BM32" s="90"/>
      <c r="BN32" s="66"/>
      <c r="BO32" s="66"/>
      <c r="BP32" s="90"/>
      <c r="BQ32" s="66"/>
      <c r="BR32" s="94"/>
      <c r="BS32" s="90"/>
      <c r="BT32" s="97"/>
      <c r="BU32" s="66"/>
      <c r="BV32" s="66"/>
    </row>
    <row r="33" spans="1:74" ht="15.75" x14ac:dyDescent="0.25">
      <c r="A33" s="51" t="s">
        <v>412</v>
      </c>
      <c r="B33" s="55"/>
      <c r="C33" s="60" t="s">
        <v>111</v>
      </c>
      <c r="D33" s="60" t="s">
        <v>22</v>
      </c>
      <c r="E33" s="60" t="s">
        <v>155</v>
      </c>
      <c r="F33" s="63" t="s">
        <v>156</v>
      </c>
      <c r="G33" s="66">
        <v>8</v>
      </c>
      <c r="H33" s="60"/>
      <c r="I33" s="60" t="s">
        <v>110</v>
      </c>
      <c r="J33" s="70" t="s">
        <v>167</v>
      </c>
      <c r="K33" s="73" t="s">
        <v>599</v>
      </c>
      <c r="L33" s="77"/>
      <c r="M33" s="77">
        <v>1000</v>
      </c>
      <c r="N33" s="77" t="s">
        <v>1645</v>
      </c>
      <c r="O33" s="82"/>
      <c r="P33" s="66" t="s">
        <v>168</v>
      </c>
      <c r="Q33" s="66"/>
      <c r="R33" s="90"/>
      <c r="S33" s="60"/>
      <c r="T33" s="94"/>
      <c r="U33" s="66"/>
      <c r="V33" s="97"/>
      <c r="W33" s="94" t="str">
        <f t="shared" si="3"/>
        <v>Mqtt1</v>
      </c>
      <c r="X33" s="155" t="s">
        <v>7221</v>
      </c>
      <c r="Y33" s="90" t="str">
        <f t="shared" si="14"/>
        <v>450000 AMCS/AP</v>
      </c>
      <c r="Z33" s="104" t="str">
        <f t="shared" si="2"/>
        <v>$.AlarmPanelAcknowledgeLight</v>
      </c>
      <c r="AA33" s="94"/>
      <c r="AB33" s="90"/>
      <c r="AC33" s="104"/>
      <c r="AD33" s="104"/>
      <c r="AE33" s="105"/>
      <c r="AF33" s="105"/>
      <c r="AG33" s="105"/>
      <c r="AH33" s="97"/>
      <c r="AI33" s="94"/>
      <c r="AJ33" s="66"/>
      <c r="AK33" s="114"/>
      <c r="AL33" s="114"/>
      <c r="AM33" s="115" t="str">
        <f t="shared" si="10"/>
        <v/>
      </c>
      <c r="AN33" s="66"/>
      <c r="AO33" s="66"/>
      <c r="AP33" s="66"/>
      <c r="AQ33" s="66"/>
      <c r="AR33" s="128"/>
      <c r="AS33" s="66"/>
      <c r="AT33" s="60"/>
      <c r="AU33" s="60"/>
      <c r="AV33" s="66"/>
      <c r="AW33" s="129" t="str">
        <f t="shared" si="13"/>
        <v/>
      </c>
      <c r="AX33" s="129"/>
      <c r="AY33" s="142"/>
      <c r="AZ33" s="146"/>
      <c r="BA33" s="146"/>
      <c r="BB33" s="142" t="str">
        <f t="shared" si="8"/>
        <v/>
      </c>
      <c r="BC33" s="155"/>
      <c r="BD33" s="90"/>
      <c r="BE33" s="66"/>
      <c r="BF33" s="66"/>
      <c r="BG33" s="90"/>
      <c r="BH33" s="66"/>
      <c r="BI33" s="66"/>
      <c r="BJ33" s="90"/>
      <c r="BK33" s="66"/>
      <c r="BL33" s="66"/>
      <c r="BM33" s="90"/>
      <c r="BN33" s="66"/>
      <c r="BO33" s="66"/>
      <c r="BP33" s="90"/>
      <c r="BQ33" s="66"/>
      <c r="BR33" s="94"/>
      <c r="BS33" s="90"/>
      <c r="BT33" s="97"/>
      <c r="BU33" s="66"/>
      <c r="BV33" s="66"/>
    </row>
    <row r="34" spans="1:74" ht="15.75" x14ac:dyDescent="0.25">
      <c r="A34" s="51" t="s">
        <v>829</v>
      </c>
      <c r="B34" s="55"/>
      <c r="C34" s="60" t="s">
        <v>111</v>
      </c>
      <c r="D34" s="60" t="s">
        <v>22</v>
      </c>
      <c r="E34" s="60" t="s">
        <v>129</v>
      </c>
      <c r="F34" s="63" t="s">
        <v>130</v>
      </c>
      <c r="G34" s="66">
        <v>1</v>
      </c>
      <c r="H34" s="60"/>
      <c r="I34" s="60" t="s">
        <v>110</v>
      </c>
      <c r="J34" s="70" t="s">
        <v>454</v>
      </c>
      <c r="K34" s="73" t="s">
        <v>599</v>
      </c>
      <c r="L34" s="77"/>
      <c r="M34" s="77">
        <v>1000</v>
      </c>
      <c r="N34" s="77" t="s">
        <v>1645</v>
      </c>
      <c r="O34" s="82"/>
      <c r="P34" s="66" t="s">
        <v>638</v>
      </c>
      <c r="Q34" s="66"/>
      <c r="R34" s="90"/>
      <c r="S34" s="60"/>
      <c r="T34" s="94"/>
      <c r="U34" s="66"/>
      <c r="V34" s="97"/>
      <c r="W34" s="94" t="str">
        <f t="shared" si="3"/>
        <v>Mqtt1</v>
      </c>
      <c r="X34" s="155" t="s">
        <v>7222</v>
      </c>
      <c r="Y34" s="90" t="str">
        <f t="shared" si="14"/>
        <v>450000 AMCS/PWR</v>
      </c>
      <c r="Z34" s="104" t="str">
        <f t="shared" si="2"/>
        <v>$.AmcsPlcPowerModule1InternalFuseBlown</v>
      </c>
      <c r="AA34" s="94"/>
      <c r="AB34" s="90"/>
      <c r="AC34" s="104"/>
      <c r="AD34" s="104"/>
      <c r="AE34" s="105"/>
      <c r="AF34" s="105"/>
      <c r="AG34" s="105"/>
      <c r="AH34" s="97"/>
      <c r="AI34" s="94"/>
      <c r="AJ34" s="66"/>
      <c r="AK34" s="114"/>
      <c r="AL34" s="114"/>
      <c r="AM34" s="115">
        <f t="shared" si="10"/>
        <v>34</v>
      </c>
      <c r="AN34" s="66"/>
      <c r="AO34" s="66"/>
      <c r="AP34" s="66"/>
      <c r="AQ34" s="66"/>
      <c r="AR34" s="128" t="s">
        <v>110</v>
      </c>
      <c r="AS34" s="66"/>
      <c r="AT34" s="60" t="s">
        <v>17</v>
      </c>
      <c r="AU34" s="60"/>
      <c r="AV34" s="66" t="s">
        <v>112</v>
      </c>
      <c r="AW34" s="129" t="str">
        <f t="shared" si="13"/>
        <v>Please consult operation manual for more information</v>
      </c>
      <c r="AX34" s="129"/>
      <c r="AY34" s="142"/>
      <c r="AZ34" s="146"/>
      <c r="BA34" s="146"/>
      <c r="BB34" s="142" t="str">
        <f t="shared" si="8"/>
        <v>1</v>
      </c>
      <c r="BC34" s="155"/>
      <c r="BD34" s="90"/>
      <c r="BE34" s="66"/>
      <c r="BF34" s="66"/>
      <c r="BG34" s="90"/>
      <c r="BH34" s="66"/>
      <c r="BI34" s="66"/>
      <c r="BJ34" s="90"/>
      <c r="BK34" s="66"/>
      <c r="BL34" s="66"/>
      <c r="BM34" s="90"/>
      <c r="BN34" s="66"/>
      <c r="BO34" s="66"/>
      <c r="BP34" s="90"/>
      <c r="BQ34" s="66"/>
      <c r="BR34" s="94"/>
      <c r="BS34" s="90"/>
      <c r="BT34" s="97"/>
      <c r="BU34" s="66"/>
      <c r="BV34" s="66"/>
    </row>
    <row r="35" spans="1:74" ht="15.75" x14ac:dyDescent="0.25">
      <c r="A35" s="51" t="s">
        <v>829</v>
      </c>
      <c r="B35" s="55"/>
      <c r="C35" s="60" t="s">
        <v>111</v>
      </c>
      <c r="D35" s="60" t="s">
        <v>22</v>
      </c>
      <c r="E35" s="60" t="s">
        <v>129</v>
      </c>
      <c r="F35" s="63" t="s">
        <v>130</v>
      </c>
      <c r="G35" s="66">
        <v>2</v>
      </c>
      <c r="H35" s="60"/>
      <c r="I35" s="60" t="s">
        <v>110</v>
      </c>
      <c r="J35" s="70" t="s">
        <v>455</v>
      </c>
      <c r="K35" s="73" t="s">
        <v>599</v>
      </c>
      <c r="L35" s="77"/>
      <c r="M35" s="77">
        <v>1000</v>
      </c>
      <c r="N35" s="77" t="s">
        <v>1645</v>
      </c>
      <c r="O35" s="82"/>
      <c r="P35" s="66" t="s">
        <v>639</v>
      </c>
      <c r="Q35" s="66"/>
      <c r="R35" s="90"/>
      <c r="S35" s="60"/>
      <c r="T35" s="94"/>
      <c r="U35" s="66"/>
      <c r="V35" s="97"/>
      <c r="W35" s="94" t="str">
        <f t="shared" si="3"/>
        <v>Mqtt1</v>
      </c>
      <c r="X35" s="155" t="s">
        <v>7222</v>
      </c>
      <c r="Y35" s="90" t="str">
        <f t="shared" si="14"/>
        <v>450000 AMCS/PWR</v>
      </c>
      <c r="Z35" s="104" t="str">
        <f t="shared" si="2"/>
        <v>$.AmcsPlcPowerModule1PowerFailure</v>
      </c>
      <c r="AA35" s="94"/>
      <c r="AB35" s="90"/>
      <c r="AC35" s="104"/>
      <c r="AD35" s="104"/>
      <c r="AE35" s="105"/>
      <c r="AF35" s="105"/>
      <c r="AG35" s="105"/>
      <c r="AH35" s="97"/>
      <c r="AI35" s="94"/>
      <c r="AJ35" s="66"/>
      <c r="AK35" s="114"/>
      <c r="AL35" s="114"/>
      <c r="AM35" s="115">
        <f t="shared" si="10"/>
        <v>35</v>
      </c>
      <c r="AN35" s="66"/>
      <c r="AO35" s="66"/>
      <c r="AP35" s="66"/>
      <c r="AQ35" s="66"/>
      <c r="AR35" s="128" t="s">
        <v>110</v>
      </c>
      <c r="AS35" s="66"/>
      <c r="AT35" s="60" t="s">
        <v>17</v>
      </c>
      <c r="AU35" s="60"/>
      <c r="AV35" s="66" t="s">
        <v>112</v>
      </c>
      <c r="AW35" s="129" t="str">
        <f t="shared" si="13"/>
        <v>Please consult operation manual for more information</v>
      </c>
      <c r="AX35" s="129"/>
      <c r="AY35" s="142"/>
      <c r="AZ35" s="146"/>
      <c r="BA35" s="146"/>
      <c r="BB35" s="142" t="str">
        <f t="shared" si="8"/>
        <v>1</v>
      </c>
      <c r="BC35" s="155"/>
      <c r="BD35" s="90"/>
      <c r="BE35" s="66"/>
      <c r="BF35" s="66"/>
      <c r="BG35" s="90"/>
      <c r="BH35" s="66"/>
      <c r="BI35" s="66"/>
      <c r="BJ35" s="90"/>
      <c r="BK35" s="66"/>
      <c r="BL35" s="66"/>
      <c r="BM35" s="90"/>
      <c r="BN35" s="66"/>
      <c r="BO35" s="66"/>
      <c r="BP35" s="90"/>
      <c r="BQ35" s="66"/>
      <c r="BR35" s="94"/>
      <c r="BS35" s="90"/>
      <c r="BT35" s="97"/>
      <c r="BU35" s="66"/>
      <c r="BV35" s="66"/>
    </row>
    <row r="36" spans="1:74" ht="15.75" x14ac:dyDescent="0.25">
      <c r="A36" s="52" t="s">
        <v>1464</v>
      </c>
      <c r="B36" s="186"/>
      <c r="C36" s="131" t="s">
        <v>111</v>
      </c>
      <c r="D36" s="7" t="s">
        <v>22</v>
      </c>
      <c r="E36" s="7" t="s">
        <v>178</v>
      </c>
      <c r="F36" s="64" t="s">
        <v>132</v>
      </c>
      <c r="G36" s="62">
        <v>1</v>
      </c>
      <c r="I36" s="10" t="s">
        <v>110</v>
      </c>
      <c r="J36" s="11" t="s">
        <v>1565</v>
      </c>
      <c r="K36" s="74" t="s">
        <v>600</v>
      </c>
      <c r="L36" s="180"/>
      <c r="M36" s="180">
        <v>1000</v>
      </c>
      <c r="N36" s="78" t="s">
        <v>1646</v>
      </c>
      <c r="O36" s="83" t="s">
        <v>614</v>
      </c>
      <c r="P36" s="78" t="s">
        <v>1526</v>
      </c>
      <c r="R36" s="80"/>
      <c r="S36" s="92"/>
      <c r="T36" s="199" t="s">
        <v>1475</v>
      </c>
      <c r="U36" s="240" t="s">
        <v>1529</v>
      </c>
      <c r="W36" s="12" t="str">
        <f t="shared" ref="W36:W60" si="15">IF(COUNTIF(N36,"spare"),"","Mqtt1")</f>
        <v>Mqtt1</v>
      </c>
      <c r="X36" s="222" t="s">
        <v>7225</v>
      </c>
      <c r="Y36" s="6" t="str">
        <f t="shared" si="14"/>
        <v>210000 BILGE FIFI/SUBPUMP1</v>
      </c>
      <c r="Z36" s="106" t="str">
        <f t="shared" si="2"/>
        <v>$.BILGE_LEVEL_SUB_PUMP1_ALARM</v>
      </c>
      <c r="AB36" s="6"/>
      <c r="AM36" s="117">
        <f t="shared" si="10"/>
        <v>36</v>
      </c>
      <c r="AR36" s="130" t="s">
        <v>115</v>
      </c>
      <c r="AT36" s="131" t="s">
        <v>17</v>
      </c>
      <c r="AU36" s="7"/>
      <c r="AV36" s="132" t="s">
        <v>112</v>
      </c>
      <c r="AW36" s="129" t="str">
        <f t="shared" si="13"/>
        <v>Please consult operation manual for more information</v>
      </c>
      <c r="AX36" s="140"/>
      <c r="BB36" s="150" t="str">
        <f>IF(ISNUMBER(AM36),"1","")</f>
        <v>1</v>
      </c>
      <c r="BS36" s="6"/>
      <c r="BT36" s="11"/>
    </row>
    <row r="37" spans="1:74" ht="15.75" x14ac:dyDescent="0.25">
      <c r="A37" s="52" t="s">
        <v>1464</v>
      </c>
      <c r="B37" s="186"/>
      <c r="C37" s="131" t="s">
        <v>111</v>
      </c>
      <c r="D37" s="7" t="s">
        <v>22</v>
      </c>
      <c r="E37" s="7" t="s">
        <v>178</v>
      </c>
      <c r="F37" s="64" t="s">
        <v>132</v>
      </c>
      <c r="G37" s="62">
        <v>2</v>
      </c>
      <c r="I37" s="10" t="s">
        <v>110</v>
      </c>
      <c r="J37" s="71" t="s">
        <v>1566</v>
      </c>
      <c r="K37" s="74" t="s">
        <v>600</v>
      </c>
      <c r="L37" s="180"/>
      <c r="M37" s="180">
        <v>1000</v>
      </c>
      <c r="N37" s="78" t="s">
        <v>1646</v>
      </c>
      <c r="O37" s="83" t="s">
        <v>615</v>
      </c>
      <c r="P37" s="80" t="s">
        <v>1525</v>
      </c>
      <c r="R37" s="80"/>
      <c r="S37" s="92"/>
      <c r="T37" s="199" t="s">
        <v>1475</v>
      </c>
      <c r="U37" s="241"/>
      <c r="W37" s="12" t="str">
        <f t="shared" si="15"/>
        <v>Mqtt1</v>
      </c>
      <c r="X37" s="222" t="s">
        <v>7226</v>
      </c>
      <c r="Y37" s="6" t="str">
        <f t="shared" si="14"/>
        <v>210000 BILGE FIFI/SUBPUMP2</v>
      </c>
      <c r="Z37" s="106" t="str">
        <f t="shared" si="2"/>
        <v>$.BILGE_LEVEL_SUB_PUMP2_ALARM</v>
      </c>
      <c r="AB37" s="6"/>
      <c r="AM37" s="117">
        <f t="shared" si="10"/>
        <v>37</v>
      </c>
      <c r="AR37" s="130" t="s">
        <v>115</v>
      </c>
      <c r="AT37" s="131" t="s">
        <v>17</v>
      </c>
      <c r="AU37" s="7"/>
      <c r="AV37" s="132" t="s">
        <v>112</v>
      </c>
      <c r="AW37" s="129" t="str">
        <f t="shared" si="13"/>
        <v>Please consult operation manual for more information</v>
      </c>
      <c r="AX37" s="140"/>
      <c r="BB37" s="150" t="str">
        <f t="shared" ref="BB37:BB100" si="16">IF(ISNUMBER(AM37),"1","")</f>
        <v>1</v>
      </c>
      <c r="BS37" s="6"/>
      <c r="BT37" s="11"/>
    </row>
    <row r="38" spans="1:74" ht="15.75" x14ac:dyDescent="0.25">
      <c r="A38" s="52" t="s">
        <v>1464</v>
      </c>
      <c r="B38" s="186"/>
      <c r="C38" s="131" t="s">
        <v>111</v>
      </c>
      <c r="D38" s="7" t="s">
        <v>22</v>
      </c>
      <c r="E38" s="7" t="s">
        <v>178</v>
      </c>
      <c r="F38" s="64" t="s">
        <v>132</v>
      </c>
      <c r="G38" s="62">
        <v>3</v>
      </c>
      <c r="I38" s="10" t="s">
        <v>110</v>
      </c>
      <c r="J38" s="71" t="s">
        <v>1567</v>
      </c>
      <c r="K38" s="74" t="s">
        <v>600</v>
      </c>
      <c r="L38" s="180"/>
      <c r="M38" s="180">
        <v>1000</v>
      </c>
      <c r="N38" s="78" t="s">
        <v>1646</v>
      </c>
      <c r="O38" s="83" t="s">
        <v>616</v>
      </c>
      <c r="P38" s="80" t="s">
        <v>1527</v>
      </c>
      <c r="R38" s="80"/>
      <c r="S38" s="92"/>
      <c r="T38" s="199" t="s">
        <v>1475</v>
      </c>
      <c r="U38" s="242"/>
      <c r="W38" s="12" t="str">
        <f t="shared" si="15"/>
        <v>Mqtt1</v>
      </c>
      <c r="X38" s="222" t="s">
        <v>7227</v>
      </c>
      <c r="Y38" s="6" t="str">
        <f t="shared" si="14"/>
        <v>210000 BILGE FIFI/SUBPUMP3</v>
      </c>
      <c r="Z38" s="106" t="str">
        <f t="shared" si="2"/>
        <v>$.BILGE_LEVEL_SUB_PUMP3_ALARM</v>
      </c>
      <c r="AB38" s="6"/>
      <c r="AM38" s="117">
        <f t="shared" si="10"/>
        <v>38</v>
      </c>
      <c r="AR38" s="130" t="s">
        <v>115</v>
      </c>
      <c r="AT38" s="131" t="s">
        <v>17</v>
      </c>
      <c r="AU38" s="7"/>
      <c r="AV38" s="132" t="s">
        <v>112</v>
      </c>
      <c r="AW38" s="129" t="str">
        <f t="shared" si="13"/>
        <v>Please consult operation manual for more information</v>
      </c>
      <c r="AX38" s="140"/>
      <c r="BB38" s="150" t="str">
        <f t="shared" si="16"/>
        <v>1</v>
      </c>
      <c r="BS38" s="6"/>
      <c r="BT38" s="11"/>
    </row>
    <row r="39" spans="1:74" ht="15.75" x14ac:dyDescent="0.25">
      <c r="A39" s="52" t="s">
        <v>413</v>
      </c>
      <c r="B39" s="186"/>
      <c r="C39" s="131" t="s">
        <v>111</v>
      </c>
      <c r="D39" s="7" t="s">
        <v>22</v>
      </c>
      <c r="E39" s="7" t="s">
        <v>178</v>
      </c>
      <c r="F39" s="64" t="s">
        <v>132</v>
      </c>
      <c r="G39" s="62">
        <v>4</v>
      </c>
      <c r="I39" s="10" t="s">
        <v>110</v>
      </c>
      <c r="J39" s="71" t="s">
        <v>456</v>
      </c>
      <c r="K39" s="74" t="s">
        <v>600</v>
      </c>
      <c r="L39" s="180"/>
      <c r="M39" s="180">
        <v>1000</v>
      </c>
      <c r="N39" s="78" t="s">
        <v>1646</v>
      </c>
      <c r="O39" s="83">
        <v>21001001</v>
      </c>
      <c r="P39" s="80" t="s">
        <v>640</v>
      </c>
      <c r="R39" s="80"/>
      <c r="S39" s="92"/>
      <c r="T39" s="200" t="s">
        <v>793</v>
      </c>
      <c r="U39" s="102" t="s">
        <v>1104</v>
      </c>
      <c r="W39" s="12" t="str">
        <f t="shared" si="15"/>
        <v>Mqtt1</v>
      </c>
      <c r="X39" s="222" t="s">
        <v>7228</v>
      </c>
      <c r="Y39" s="6" t="str">
        <f t="shared" si="14"/>
        <v>210000 BILGE FIFI/SERVPUMP1</v>
      </c>
      <c r="Z39" s="106" t="str">
        <f t="shared" si="2"/>
        <v>$.GEN_SERV_PUMP1_REM_AVAIL</v>
      </c>
      <c r="AB39" s="6"/>
      <c r="AM39" s="117" t="str">
        <f t="shared" si="10"/>
        <v/>
      </c>
      <c r="AR39" s="130"/>
      <c r="AT39" s="131"/>
      <c r="AU39" s="7"/>
      <c r="AV39" s="132"/>
      <c r="AW39" s="129" t="str">
        <f t="shared" si="13"/>
        <v/>
      </c>
      <c r="AX39" s="140"/>
      <c r="BB39" s="150" t="str">
        <f t="shared" si="16"/>
        <v/>
      </c>
      <c r="BS39" s="6"/>
      <c r="BT39" s="11"/>
    </row>
    <row r="40" spans="1:74" ht="15.75" x14ac:dyDescent="0.25">
      <c r="A40" s="52" t="s">
        <v>413</v>
      </c>
      <c r="B40" s="186"/>
      <c r="C40" s="131" t="s">
        <v>111</v>
      </c>
      <c r="D40" s="7" t="s">
        <v>22</v>
      </c>
      <c r="E40" s="7" t="s">
        <v>178</v>
      </c>
      <c r="F40" s="64" t="s">
        <v>132</v>
      </c>
      <c r="G40" s="62">
        <v>5</v>
      </c>
      <c r="I40" s="10" t="s">
        <v>110</v>
      </c>
      <c r="J40" s="71" t="s">
        <v>457</v>
      </c>
      <c r="K40" s="74" t="s">
        <v>600</v>
      </c>
      <c r="L40" s="180"/>
      <c r="M40" s="180">
        <v>1000</v>
      </c>
      <c r="N40" s="78" t="s">
        <v>1646</v>
      </c>
      <c r="O40" s="240">
        <v>21001002</v>
      </c>
      <c r="P40" s="78" t="s">
        <v>641</v>
      </c>
      <c r="R40" s="80"/>
      <c r="S40" s="92"/>
      <c r="T40" s="200" t="s">
        <v>794</v>
      </c>
      <c r="U40" s="102" t="s">
        <v>1104</v>
      </c>
      <c r="W40" s="12" t="str">
        <f t="shared" si="15"/>
        <v>Mqtt1</v>
      </c>
      <c r="X40" s="222" t="s">
        <v>7229</v>
      </c>
      <c r="Y40" s="6" t="str">
        <f t="shared" si="14"/>
        <v>210000 BILGE FIFI/SERVPUMP2</v>
      </c>
      <c r="Z40" s="106" t="str">
        <f t="shared" si="2"/>
        <v>$.GEN_SERV_PUMP2_REM_AVAIL</v>
      </c>
      <c r="AB40" s="6"/>
      <c r="AM40" s="117" t="str">
        <f t="shared" si="10"/>
        <v/>
      </c>
      <c r="AR40" s="130"/>
      <c r="AT40" s="131"/>
      <c r="AU40" s="7"/>
      <c r="AV40" s="132"/>
      <c r="AW40" s="129" t="str">
        <f t="shared" si="13"/>
        <v/>
      </c>
      <c r="AX40" s="140"/>
      <c r="BB40" s="150" t="str">
        <f t="shared" si="16"/>
        <v/>
      </c>
      <c r="BS40" s="6"/>
      <c r="BT40" s="11"/>
    </row>
    <row r="41" spans="1:74" ht="15.75" x14ac:dyDescent="0.25">
      <c r="A41" s="52" t="s">
        <v>413</v>
      </c>
      <c r="B41" s="186"/>
      <c r="C41" s="131" t="s">
        <v>111</v>
      </c>
      <c r="D41" s="7" t="s">
        <v>22</v>
      </c>
      <c r="E41" s="7" t="s">
        <v>178</v>
      </c>
      <c r="F41" s="64" t="s">
        <v>132</v>
      </c>
      <c r="G41" s="62">
        <v>6</v>
      </c>
      <c r="I41" s="10" t="s">
        <v>110</v>
      </c>
      <c r="J41" s="71" t="s">
        <v>458</v>
      </c>
      <c r="K41" s="74" t="s">
        <v>600</v>
      </c>
      <c r="L41" s="180"/>
      <c r="M41" s="180">
        <v>1000</v>
      </c>
      <c r="N41" s="78" t="s">
        <v>1646</v>
      </c>
      <c r="O41" s="241"/>
      <c r="P41" s="78" t="s">
        <v>642</v>
      </c>
      <c r="R41" s="80"/>
      <c r="S41" s="92"/>
      <c r="T41" s="258" t="s">
        <v>795</v>
      </c>
      <c r="U41" s="240" t="s">
        <v>1530</v>
      </c>
      <c r="W41" s="12" t="str">
        <f t="shared" si="15"/>
        <v>Mqtt1</v>
      </c>
      <c r="X41" s="222" t="s">
        <v>7229</v>
      </c>
      <c r="Y41" s="6" t="str">
        <f t="shared" si="14"/>
        <v>210000 BILGE FIFI/SERVPUMP2</v>
      </c>
      <c r="Z41" s="106" t="str">
        <f t="shared" si="2"/>
        <v>$.GEN_SERV_PUMP2_FIELD_START</v>
      </c>
      <c r="AB41" s="6"/>
      <c r="AM41" s="117" t="str">
        <f t="shared" si="10"/>
        <v/>
      </c>
      <c r="AR41" s="130"/>
      <c r="AT41" s="131"/>
      <c r="AU41" s="7"/>
      <c r="AV41" s="132"/>
      <c r="AW41" s="129" t="str">
        <f t="shared" si="13"/>
        <v/>
      </c>
      <c r="AX41" s="140"/>
      <c r="BB41" s="150" t="str">
        <f t="shared" si="16"/>
        <v/>
      </c>
      <c r="BS41" s="6"/>
      <c r="BT41" s="11"/>
    </row>
    <row r="42" spans="1:74" ht="15.75" x14ac:dyDescent="0.25">
      <c r="A42" s="52" t="s">
        <v>413</v>
      </c>
      <c r="B42" s="186"/>
      <c r="C42" s="131" t="s">
        <v>111</v>
      </c>
      <c r="D42" s="7" t="s">
        <v>22</v>
      </c>
      <c r="E42" s="7" t="s">
        <v>178</v>
      </c>
      <c r="F42" s="64" t="s">
        <v>132</v>
      </c>
      <c r="G42" s="62">
        <v>7</v>
      </c>
      <c r="I42" s="10" t="s">
        <v>110</v>
      </c>
      <c r="J42" s="71" t="s">
        <v>459</v>
      </c>
      <c r="K42" s="74" t="s">
        <v>600</v>
      </c>
      <c r="L42" s="180"/>
      <c r="M42" s="180">
        <v>1000</v>
      </c>
      <c r="N42" s="78" t="s">
        <v>1646</v>
      </c>
      <c r="O42" s="242"/>
      <c r="P42" s="78" t="s">
        <v>643</v>
      </c>
      <c r="R42" s="80"/>
      <c r="S42" s="92"/>
      <c r="T42" s="275"/>
      <c r="U42" s="242"/>
      <c r="W42" s="12" t="str">
        <f t="shared" si="15"/>
        <v>Mqtt1</v>
      </c>
      <c r="X42" s="222" t="s">
        <v>7229</v>
      </c>
      <c r="Y42" s="6" t="str">
        <f t="shared" si="14"/>
        <v>210000 BILGE FIFI/SERVPUMP2</v>
      </c>
      <c r="Z42" s="106" t="str">
        <f t="shared" si="2"/>
        <v>$.GEN_SERV_PUMP2_FIELD_STOP</v>
      </c>
      <c r="AB42" s="6"/>
      <c r="AM42" s="117" t="str">
        <f t="shared" si="10"/>
        <v/>
      </c>
      <c r="AR42" s="130"/>
      <c r="AT42" s="131"/>
      <c r="AU42" s="7"/>
      <c r="AV42" s="132"/>
      <c r="AW42" s="129" t="str">
        <f t="shared" si="13"/>
        <v/>
      </c>
      <c r="AX42" s="140"/>
      <c r="BB42" s="150" t="str">
        <f t="shared" si="16"/>
        <v/>
      </c>
      <c r="BS42" s="6"/>
      <c r="BT42" s="11"/>
    </row>
    <row r="43" spans="1:74" ht="15.75" x14ac:dyDescent="0.25">
      <c r="A43" s="52" t="s">
        <v>413</v>
      </c>
      <c r="B43" s="186"/>
      <c r="C43" s="131" t="s">
        <v>111</v>
      </c>
      <c r="D43" s="7" t="s">
        <v>22</v>
      </c>
      <c r="E43" s="7" t="s">
        <v>178</v>
      </c>
      <c r="F43" s="64" t="s">
        <v>132</v>
      </c>
      <c r="G43" s="62">
        <v>8</v>
      </c>
      <c r="I43" s="10" t="s">
        <v>110</v>
      </c>
      <c r="J43" s="71" t="s">
        <v>460</v>
      </c>
      <c r="K43" s="74" t="s">
        <v>600</v>
      </c>
      <c r="L43" s="180"/>
      <c r="M43" s="180">
        <v>1000</v>
      </c>
      <c r="N43" s="78" t="s">
        <v>1646</v>
      </c>
      <c r="O43" s="240">
        <v>21001004</v>
      </c>
      <c r="P43" s="78" t="s">
        <v>644</v>
      </c>
      <c r="R43" s="80"/>
      <c r="S43" s="92"/>
      <c r="T43" s="258" t="s">
        <v>796</v>
      </c>
      <c r="U43" s="240" t="s">
        <v>1528</v>
      </c>
      <c r="W43" s="12" t="str">
        <f t="shared" si="15"/>
        <v>Mqtt1</v>
      </c>
      <c r="X43" s="222" t="s">
        <v>7230</v>
      </c>
      <c r="Y43" s="6" t="str">
        <f t="shared" si="14"/>
        <v>210000 BILGE FIFI/STRPUMP</v>
      </c>
      <c r="Z43" s="106" t="str">
        <f t="shared" si="2"/>
        <v>$.STRIP_PUMP_REM_AVAIL</v>
      </c>
      <c r="AB43" s="6"/>
      <c r="AM43" s="117" t="str">
        <f t="shared" si="10"/>
        <v/>
      </c>
      <c r="AR43" s="130"/>
      <c r="AT43" s="131"/>
      <c r="AU43" s="7"/>
      <c r="AV43" s="132"/>
      <c r="AW43" s="129" t="str">
        <f t="shared" si="13"/>
        <v/>
      </c>
      <c r="AX43" s="140"/>
      <c r="BB43" s="150" t="str">
        <f t="shared" si="16"/>
        <v/>
      </c>
      <c r="BS43" s="6"/>
      <c r="BT43" s="11"/>
    </row>
    <row r="44" spans="1:74" ht="15.75" x14ac:dyDescent="0.25">
      <c r="A44" s="52" t="s">
        <v>413</v>
      </c>
      <c r="B44" s="186"/>
      <c r="C44" s="131" t="s">
        <v>111</v>
      </c>
      <c r="D44" s="7" t="s">
        <v>22</v>
      </c>
      <c r="E44" s="7" t="s">
        <v>424</v>
      </c>
      <c r="F44" s="64" t="s">
        <v>132</v>
      </c>
      <c r="G44" s="62">
        <v>1</v>
      </c>
      <c r="I44" s="10" t="s">
        <v>110</v>
      </c>
      <c r="J44" s="71" t="s">
        <v>461</v>
      </c>
      <c r="K44" s="74" t="s">
        <v>600</v>
      </c>
      <c r="L44" s="180"/>
      <c r="M44" s="180">
        <v>1000</v>
      </c>
      <c r="N44" s="78" t="s">
        <v>1646</v>
      </c>
      <c r="O44" s="241"/>
      <c r="P44" s="78" t="s">
        <v>645</v>
      </c>
      <c r="R44" s="80"/>
      <c r="S44" s="92"/>
      <c r="T44" s="259"/>
      <c r="U44" s="242"/>
      <c r="W44" s="12" t="str">
        <f t="shared" si="15"/>
        <v>Mqtt1</v>
      </c>
      <c r="X44" s="222" t="s">
        <v>7230</v>
      </c>
      <c r="Y44" s="6" t="str">
        <f t="shared" si="14"/>
        <v>210000 BILGE FIFI/STRPUMP</v>
      </c>
      <c r="Z44" s="106" t="str">
        <f t="shared" si="2"/>
        <v>$.STRIP_PUMP_RUNNING</v>
      </c>
      <c r="AB44" s="6"/>
      <c r="AM44" s="117" t="str">
        <f t="shared" si="10"/>
        <v/>
      </c>
      <c r="AR44" s="130"/>
      <c r="AT44" s="131"/>
      <c r="AU44" s="7"/>
      <c r="AV44" s="132"/>
      <c r="AW44" s="129" t="str">
        <f t="shared" si="13"/>
        <v/>
      </c>
      <c r="AX44" s="140"/>
      <c r="BB44" s="150" t="str">
        <f t="shared" si="16"/>
        <v/>
      </c>
      <c r="BS44" s="6"/>
      <c r="BT44" s="11"/>
    </row>
    <row r="45" spans="1:74" ht="15.75" x14ac:dyDescent="0.25">
      <c r="A45" s="52" t="s">
        <v>7232</v>
      </c>
      <c r="B45" s="186"/>
      <c r="C45" s="131" t="s">
        <v>111</v>
      </c>
      <c r="D45" s="7" t="s">
        <v>22</v>
      </c>
      <c r="E45" s="7" t="s">
        <v>424</v>
      </c>
      <c r="F45" s="64" t="s">
        <v>132</v>
      </c>
      <c r="G45" s="62">
        <v>2</v>
      </c>
      <c r="I45" s="10" t="s">
        <v>110</v>
      </c>
      <c r="J45" s="71" t="s">
        <v>1031</v>
      </c>
      <c r="K45" s="74" t="s">
        <v>600</v>
      </c>
      <c r="L45" s="180"/>
      <c r="M45" s="180">
        <v>1000</v>
      </c>
      <c r="N45" s="78" t="s">
        <v>1656</v>
      </c>
      <c r="O45" s="83"/>
      <c r="P45" s="78" t="s">
        <v>1028</v>
      </c>
      <c r="R45" s="80"/>
      <c r="S45" s="92"/>
      <c r="T45" s="95" t="s">
        <v>1023</v>
      </c>
      <c r="U45" s="83" t="s">
        <v>1104</v>
      </c>
      <c r="W45" s="12" t="str">
        <f t="shared" si="15"/>
        <v>Mqtt1</v>
      </c>
      <c r="X45" s="222" t="s">
        <v>7233</v>
      </c>
      <c r="Y45" s="6" t="str">
        <f t="shared" si="14"/>
        <v>090000 DOORS HATCHES/WT</v>
      </c>
      <c r="Z45" s="106" t="str">
        <f t="shared" si="2"/>
        <v>$.WTID_TECH_ROOM_ACCESS_DOOR</v>
      </c>
      <c r="AB45" s="6"/>
      <c r="AM45" s="117" t="str">
        <f t="shared" si="10"/>
        <v/>
      </c>
      <c r="AR45" s="130"/>
      <c r="AT45" s="131"/>
      <c r="AU45" s="7"/>
      <c r="AV45" s="132"/>
      <c r="AW45" s="129" t="str">
        <f t="shared" si="13"/>
        <v/>
      </c>
      <c r="AX45" s="140"/>
      <c r="BB45" s="150" t="str">
        <f t="shared" si="16"/>
        <v/>
      </c>
      <c r="BS45" s="6"/>
      <c r="BT45" s="11"/>
    </row>
    <row r="46" spans="1:74" ht="15.75" x14ac:dyDescent="0.25">
      <c r="A46" s="52" t="s">
        <v>413</v>
      </c>
      <c r="B46" s="186"/>
      <c r="C46" s="131" t="s">
        <v>111</v>
      </c>
      <c r="D46" s="7" t="s">
        <v>22</v>
      </c>
      <c r="E46" s="7" t="s">
        <v>424</v>
      </c>
      <c r="F46" s="64" t="s">
        <v>132</v>
      </c>
      <c r="G46" s="62">
        <v>3</v>
      </c>
      <c r="I46" s="10" t="s">
        <v>110</v>
      </c>
      <c r="J46" s="71" t="s">
        <v>462</v>
      </c>
      <c r="K46" s="74" t="s">
        <v>600</v>
      </c>
      <c r="L46" s="180"/>
      <c r="M46" s="180">
        <v>1000</v>
      </c>
      <c r="N46" s="78" t="s">
        <v>1646</v>
      </c>
      <c r="O46" s="240">
        <v>21001005</v>
      </c>
      <c r="P46" s="78" t="s">
        <v>646</v>
      </c>
      <c r="R46" s="80"/>
      <c r="S46" s="92"/>
      <c r="T46" s="258" t="s">
        <v>796</v>
      </c>
      <c r="U46" s="240" t="s">
        <v>1528</v>
      </c>
      <c r="W46" s="12" t="str">
        <f t="shared" si="15"/>
        <v>Mqtt1</v>
      </c>
      <c r="X46" s="222" t="s">
        <v>7231</v>
      </c>
      <c r="Y46" s="6" t="str">
        <f t="shared" si="14"/>
        <v>210000 BILGE FIFI/CHPUMP</v>
      </c>
      <c r="Z46" s="106" t="str">
        <f t="shared" si="2"/>
        <v>$.CHAIN_LOCK_PUMP_REM_AVAIL</v>
      </c>
      <c r="AB46" s="6"/>
      <c r="AM46" s="117" t="str">
        <f t="shared" si="10"/>
        <v/>
      </c>
      <c r="AR46" s="130"/>
      <c r="AT46" s="131"/>
      <c r="AU46" s="7"/>
      <c r="AV46" s="132"/>
      <c r="AW46" s="129" t="str">
        <f t="shared" si="13"/>
        <v/>
      </c>
      <c r="AX46" s="140"/>
      <c r="BB46" s="150" t="str">
        <f t="shared" si="16"/>
        <v/>
      </c>
      <c r="BS46" s="6"/>
      <c r="BT46" s="11"/>
    </row>
    <row r="47" spans="1:74" ht="15.75" x14ac:dyDescent="0.25">
      <c r="A47" s="52" t="s">
        <v>413</v>
      </c>
      <c r="B47" s="186"/>
      <c r="C47" s="131" t="s">
        <v>111</v>
      </c>
      <c r="D47" s="7" t="s">
        <v>22</v>
      </c>
      <c r="E47" s="7" t="s">
        <v>424</v>
      </c>
      <c r="F47" s="64" t="s">
        <v>132</v>
      </c>
      <c r="G47" s="62">
        <v>4</v>
      </c>
      <c r="I47" s="10" t="s">
        <v>110</v>
      </c>
      <c r="J47" s="71" t="s">
        <v>463</v>
      </c>
      <c r="K47" s="74" t="s">
        <v>600</v>
      </c>
      <c r="L47" s="180"/>
      <c r="M47" s="180">
        <v>1000</v>
      </c>
      <c r="N47" s="78" t="s">
        <v>1646</v>
      </c>
      <c r="O47" s="241"/>
      <c r="P47" s="78" t="s">
        <v>647</v>
      </c>
      <c r="R47" s="80"/>
      <c r="S47" s="92"/>
      <c r="T47" s="259"/>
      <c r="U47" s="242"/>
      <c r="W47" s="12" t="str">
        <f t="shared" si="15"/>
        <v>Mqtt1</v>
      </c>
      <c r="X47" s="222" t="s">
        <v>7231</v>
      </c>
      <c r="Y47" s="6" t="str">
        <f t="shared" si="14"/>
        <v>210000 BILGE FIFI/CHPUMP</v>
      </c>
      <c r="Z47" s="106" t="str">
        <f t="shared" si="2"/>
        <v>$.CHAIN_LOCK_PUMP_RUNNING</v>
      </c>
      <c r="AB47" s="6"/>
      <c r="AM47" s="117" t="str">
        <f t="shared" si="10"/>
        <v/>
      </c>
      <c r="AR47" s="130"/>
      <c r="AT47" s="131"/>
      <c r="AU47" s="7"/>
      <c r="AV47" s="132"/>
      <c r="AW47" s="129" t="str">
        <f t="shared" si="13"/>
        <v/>
      </c>
      <c r="AX47" s="140"/>
      <c r="BB47" s="150" t="str">
        <f t="shared" si="16"/>
        <v/>
      </c>
      <c r="BS47" s="6"/>
      <c r="BT47" s="11"/>
    </row>
    <row r="48" spans="1:74" ht="15.75" x14ac:dyDescent="0.25">
      <c r="A48" s="52" t="s">
        <v>1464</v>
      </c>
      <c r="B48" s="186"/>
      <c r="C48" s="131" t="s">
        <v>111</v>
      </c>
      <c r="D48" s="7" t="s">
        <v>22</v>
      </c>
      <c r="E48" s="7" t="s">
        <v>424</v>
      </c>
      <c r="F48" s="64" t="s">
        <v>132</v>
      </c>
      <c r="G48" s="62">
        <v>5</v>
      </c>
      <c r="I48" s="10" t="s">
        <v>110</v>
      </c>
      <c r="J48" s="71" t="str">
        <f>CONCATENATE("Spare_",E48,"_",G48)</f>
        <v>Spare_DI21_5</v>
      </c>
      <c r="K48" s="74" t="s">
        <v>600</v>
      </c>
      <c r="L48" s="180"/>
      <c r="M48" s="180">
        <v>1000</v>
      </c>
      <c r="N48" s="78" t="s">
        <v>605</v>
      </c>
      <c r="O48" s="83"/>
      <c r="P48" s="78" t="str">
        <f>CONCATENATE("Spare Yard ",T48,"_",I48,"_",K48)</f>
        <v>Spare Yard _True_+CB.1</v>
      </c>
      <c r="R48" s="80"/>
      <c r="S48" s="92"/>
      <c r="T48" s="95"/>
      <c r="W48" s="12" t="str">
        <f t="shared" si="15"/>
        <v/>
      </c>
      <c r="X48" s="222"/>
      <c r="Y48" s="6" t="str">
        <f t="shared" si="14"/>
        <v/>
      </c>
      <c r="Z48" s="106" t="str">
        <f t="shared" si="2"/>
        <v/>
      </c>
      <c r="AB48" s="6"/>
      <c r="AM48" s="117" t="str">
        <f t="shared" si="10"/>
        <v/>
      </c>
      <c r="AR48" s="130"/>
      <c r="AT48" s="131"/>
      <c r="AU48" s="7"/>
      <c r="AV48" s="132"/>
      <c r="AW48" s="129" t="str">
        <f t="shared" si="13"/>
        <v/>
      </c>
      <c r="AX48" s="140"/>
      <c r="BB48" s="150" t="str">
        <f t="shared" si="16"/>
        <v/>
      </c>
      <c r="BS48" s="6"/>
      <c r="BT48" s="11"/>
    </row>
    <row r="49" spans="1:72" ht="15.75" x14ac:dyDescent="0.25">
      <c r="A49" s="52" t="s">
        <v>413</v>
      </c>
      <c r="B49" s="186"/>
      <c r="C49" s="131" t="s">
        <v>111</v>
      </c>
      <c r="D49" s="7" t="s">
        <v>22</v>
      </c>
      <c r="E49" s="7" t="s">
        <v>424</v>
      </c>
      <c r="F49" s="64" t="s">
        <v>132</v>
      </c>
      <c r="G49" s="62">
        <v>6</v>
      </c>
      <c r="I49" s="10" t="s">
        <v>110</v>
      </c>
      <c r="J49" s="71" t="s">
        <v>464</v>
      </c>
      <c r="K49" s="74" t="s">
        <v>600</v>
      </c>
      <c r="L49" s="180"/>
      <c r="M49" s="180">
        <v>1000</v>
      </c>
      <c r="N49" s="78" t="s">
        <v>1646</v>
      </c>
      <c r="O49" s="240" t="s">
        <v>617</v>
      </c>
      <c r="P49" s="78" t="s">
        <v>648</v>
      </c>
      <c r="R49" s="80"/>
      <c r="S49" s="92"/>
      <c r="T49" s="258" t="s">
        <v>797</v>
      </c>
      <c r="U49" s="240" t="s">
        <v>1383</v>
      </c>
      <c r="W49" s="12" t="str">
        <f t="shared" si="15"/>
        <v>Mqtt1</v>
      </c>
      <c r="X49" s="222" t="s">
        <v>7225</v>
      </c>
      <c r="Y49" s="6" t="str">
        <f t="shared" si="14"/>
        <v>210000 BILGE FIFI/SUBPUMP1</v>
      </c>
      <c r="Z49" s="106" t="str">
        <f t="shared" si="2"/>
        <v>$.SUBMERS_PUMP1_REM_AVAIL</v>
      </c>
      <c r="AB49" s="6"/>
      <c r="AM49" s="117" t="str">
        <f t="shared" si="10"/>
        <v/>
      </c>
      <c r="AR49" s="130"/>
      <c r="AT49" s="131"/>
      <c r="AU49" s="7"/>
      <c r="AV49" s="132"/>
      <c r="AW49" s="129" t="str">
        <f t="shared" si="13"/>
        <v/>
      </c>
      <c r="AX49" s="140"/>
      <c r="BB49" s="150" t="str">
        <f t="shared" si="16"/>
        <v/>
      </c>
      <c r="BS49" s="6"/>
      <c r="BT49" s="11"/>
    </row>
    <row r="50" spans="1:72" ht="15.75" x14ac:dyDescent="0.25">
      <c r="A50" s="52" t="s">
        <v>413</v>
      </c>
      <c r="B50" s="186"/>
      <c r="C50" s="131" t="s">
        <v>111</v>
      </c>
      <c r="D50" s="7" t="s">
        <v>22</v>
      </c>
      <c r="E50" s="7" t="s">
        <v>424</v>
      </c>
      <c r="F50" s="64" t="s">
        <v>132</v>
      </c>
      <c r="G50" s="62">
        <v>7</v>
      </c>
      <c r="I50" s="10" t="s">
        <v>110</v>
      </c>
      <c r="J50" s="71" t="s">
        <v>465</v>
      </c>
      <c r="K50" s="74" t="s">
        <v>600</v>
      </c>
      <c r="L50" s="180"/>
      <c r="M50" s="180">
        <v>1000</v>
      </c>
      <c r="N50" s="78" t="s">
        <v>1646</v>
      </c>
      <c r="O50" s="241"/>
      <c r="P50" s="78" t="s">
        <v>649</v>
      </c>
      <c r="R50" s="80"/>
      <c r="S50" s="92"/>
      <c r="T50" s="259"/>
      <c r="U50" s="242"/>
      <c r="W50" s="12" t="str">
        <f t="shared" si="15"/>
        <v>Mqtt1</v>
      </c>
      <c r="X50" s="222" t="s">
        <v>7225</v>
      </c>
      <c r="Y50" s="6" t="str">
        <f t="shared" si="14"/>
        <v>210000 BILGE FIFI/SUBPUMP1</v>
      </c>
      <c r="Z50" s="106" t="str">
        <f t="shared" si="2"/>
        <v>$.SUBMERS_PUMP1_RUNNING</v>
      </c>
      <c r="AB50" s="6"/>
      <c r="AM50" s="117" t="str">
        <f t="shared" si="10"/>
        <v/>
      </c>
      <c r="AR50" s="130"/>
      <c r="AT50" s="131"/>
      <c r="AU50" s="7"/>
      <c r="AV50" s="132"/>
      <c r="AW50" s="129" t="str">
        <f t="shared" si="13"/>
        <v/>
      </c>
      <c r="AX50" s="140"/>
      <c r="BB50" s="150" t="str">
        <f t="shared" si="16"/>
        <v/>
      </c>
      <c r="BS50" s="6"/>
      <c r="BT50" s="11"/>
    </row>
    <row r="51" spans="1:72" ht="15.75" x14ac:dyDescent="0.25">
      <c r="A51" s="52" t="s">
        <v>414</v>
      </c>
      <c r="B51" s="186"/>
      <c r="C51" s="131" t="s">
        <v>111</v>
      </c>
      <c r="D51" s="7" t="s">
        <v>22</v>
      </c>
      <c r="E51" s="7" t="s">
        <v>424</v>
      </c>
      <c r="F51" s="64" t="s">
        <v>132</v>
      </c>
      <c r="G51" s="62">
        <v>8</v>
      </c>
      <c r="I51" s="10" t="s">
        <v>110</v>
      </c>
      <c r="J51" s="71" t="str">
        <f>CONCATENATE("Spare_",E51,"_",G51)</f>
        <v>Spare_DI21_8</v>
      </c>
      <c r="K51" s="74" t="s">
        <v>600</v>
      </c>
      <c r="L51" s="180"/>
      <c r="M51" s="180">
        <v>1000</v>
      </c>
      <c r="N51" s="78" t="s">
        <v>605</v>
      </c>
      <c r="O51" s="242"/>
      <c r="P51" s="78" t="str">
        <f>CONCATENATE("Spare Yard ",T51,"_",I51,"_",K51)</f>
        <v>Spare Yard _True_+CB.1</v>
      </c>
      <c r="R51" s="80"/>
      <c r="S51" s="92"/>
      <c r="T51" s="175"/>
      <c r="W51" s="12" t="str">
        <f t="shared" si="15"/>
        <v/>
      </c>
      <c r="X51" s="222"/>
      <c r="Y51" s="6" t="str">
        <f t="shared" si="14"/>
        <v/>
      </c>
      <c r="Z51" s="106" t="str">
        <f t="shared" si="2"/>
        <v/>
      </c>
      <c r="AB51" s="6"/>
      <c r="AM51" s="117" t="str">
        <f t="shared" si="10"/>
        <v/>
      </c>
      <c r="AR51" s="130"/>
      <c r="AT51" s="131"/>
      <c r="AU51" s="7"/>
      <c r="AV51" s="132"/>
      <c r="AW51" s="129" t="str">
        <f t="shared" si="13"/>
        <v/>
      </c>
      <c r="AX51" s="140"/>
      <c r="AY51" s="144"/>
      <c r="BB51" s="150" t="str">
        <f t="shared" si="16"/>
        <v/>
      </c>
      <c r="BS51" s="6"/>
      <c r="BT51" s="11"/>
    </row>
    <row r="52" spans="1:72" ht="15.75" x14ac:dyDescent="0.25">
      <c r="A52" s="52" t="s">
        <v>413</v>
      </c>
      <c r="B52" s="186"/>
      <c r="C52" s="131" t="s">
        <v>111</v>
      </c>
      <c r="D52" s="7" t="s">
        <v>22</v>
      </c>
      <c r="E52" s="7" t="s">
        <v>425</v>
      </c>
      <c r="F52" s="64" t="s">
        <v>132</v>
      </c>
      <c r="G52" s="62">
        <v>1</v>
      </c>
      <c r="I52" s="10" t="s">
        <v>110</v>
      </c>
      <c r="J52" s="71" t="s">
        <v>466</v>
      </c>
      <c r="K52" s="74" t="s">
        <v>600</v>
      </c>
      <c r="L52" s="180"/>
      <c r="M52" s="180">
        <v>1000</v>
      </c>
      <c r="N52" s="78" t="s">
        <v>1646</v>
      </c>
      <c r="O52" s="240" t="s">
        <v>618</v>
      </c>
      <c r="P52" s="78" t="s">
        <v>650</v>
      </c>
      <c r="R52" s="80"/>
      <c r="S52" s="92"/>
      <c r="T52" s="258" t="s">
        <v>798</v>
      </c>
      <c r="U52" s="240" t="s">
        <v>974</v>
      </c>
      <c r="W52" s="12" t="str">
        <f t="shared" si="15"/>
        <v>Mqtt1</v>
      </c>
      <c r="X52" s="222" t="s">
        <v>7226</v>
      </c>
      <c r="Y52" s="6" t="str">
        <f t="shared" si="14"/>
        <v>210000 BILGE FIFI/SUBPUMP2</v>
      </c>
      <c r="Z52" s="106" t="str">
        <f t="shared" si="2"/>
        <v>$.SUBMERS_PUMP2_REM_AVAIL</v>
      </c>
      <c r="AB52" s="6"/>
      <c r="AM52" s="117" t="str">
        <f t="shared" si="10"/>
        <v/>
      </c>
      <c r="AR52" s="130"/>
      <c r="AT52" s="131"/>
      <c r="AU52" s="7"/>
      <c r="AV52" s="132"/>
      <c r="AW52" s="129" t="str">
        <f t="shared" si="13"/>
        <v/>
      </c>
      <c r="AX52" s="140"/>
      <c r="BB52" s="150" t="str">
        <f t="shared" si="16"/>
        <v/>
      </c>
      <c r="BS52" s="6"/>
      <c r="BT52" s="11"/>
    </row>
    <row r="53" spans="1:72" ht="15.75" x14ac:dyDescent="0.25">
      <c r="A53" s="52" t="s">
        <v>413</v>
      </c>
      <c r="B53" s="186"/>
      <c r="C53" s="131" t="s">
        <v>111</v>
      </c>
      <c r="D53" s="7" t="s">
        <v>22</v>
      </c>
      <c r="E53" s="7" t="s">
        <v>425</v>
      </c>
      <c r="F53" s="64" t="s">
        <v>132</v>
      </c>
      <c r="G53" s="62">
        <v>2</v>
      </c>
      <c r="I53" s="10" t="s">
        <v>110</v>
      </c>
      <c r="J53" s="71" t="s">
        <v>467</v>
      </c>
      <c r="K53" s="74" t="s">
        <v>600</v>
      </c>
      <c r="L53" s="180"/>
      <c r="M53" s="180">
        <v>1000</v>
      </c>
      <c r="N53" s="78" t="s">
        <v>1646</v>
      </c>
      <c r="O53" s="241"/>
      <c r="P53" s="78" t="s">
        <v>651</v>
      </c>
      <c r="R53" s="80"/>
      <c r="S53" s="92"/>
      <c r="T53" s="259"/>
      <c r="U53" s="242"/>
      <c r="W53" s="12" t="str">
        <f t="shared" si="15"/>
        <v>Mqtt1</v>
      </c>
      <c r="X53" s="222" t="s">
        <v>7226</v>
      </c>
      <c r="Y53" s="6" t="str">
        <f t="shared" si="14"/>
        <v>210000 BILGE FIFI/SUBPUMP2</v>
      </c>
      <c r="Z53" s="106" t="str">
        <f t="shared" si="2"/>
        <v>$.SUBMERS_PUMP2_RUNNING</v>
      </c>
      <c r="AB53" s="6"/>
      <c r="AM53" s="117" t="str">
        <f t="shared" si="10"/>
        <v/>
      </c>
      <c r="AR53" s="130"/>
      <c r="AT53" s="131"/>
      <c r="AU53" s="7"/>
      <c r="AV53" s="132"/>
      <c r="AW53" s="129" t="str">
        <f t="shared" si="13"/>
        <v/>
      </c>
      <c r="AX53" s="140"/>
      <c r="BB53" s="150" t="str">
        <f t="shared" si="16"/>
        <v/>
      </c>
      <c r="BS53" s="6"/>
      <c r="BT53" s="11"/>
    </row>
    <row r="54" spans="1:72" ht="15.75" x14ac:dyDescent="0.25">
      <c r="A54" s="52" t="s">
        <v>414</v>
      </c>
      <c r="B54" s="186"/>
      <c r="C54" s="131" t="s">
        <v>111</v>
      </c>
      <c r="D54" s="7" t="s">
        <v>22</v>
      </c>
      <c r="E54" s="7" t="s">
        <v>425</v>
      </c>
      <c r="F54" s="64" t="s">
        <v>132</v>
      </c>
      <c r="G54" s="62">
        <v>3</v>
      </c>
      <c r="I54" s="10" t="s">
        <v>110</v>
      </c>
      <c r="J54" s="71" t="str">
        <f>CONCATENATE("Spare_",E54,"_",G54)</f>
        <v>Spare_DI22_3</v>
      </c>
      <c r="K54" s="74" t="s">
        <v>600</v>
      </c>
      <c r="L54" s="180"/>
      <c r="M54" s="180">
        <v>1000</v>
      </c>
      <c r="N54" s="78" t="s">
        <v>605</v>
      </c>
      <c r="O54" s="242"/>
      <c r="P54" s="78" t="str">
        <f>CONCATENATE("Spare Yard ",T54,"_",I54,"_",K54)</f>
        <v>Spare Yard _True_+CB.1</v>
      </c>
      <c r="R54" s="80"/>
      <c r="S54" s="92"/>
      <c r="T54" s="175"/>
      <c r="W54" s="12" t="str">
        <f t="shared" si="15"/>
        <v/>
      </c>
      <c r="X54" s="222"/>
      <c r="Y54" s="6" t="str">
        <f t="shared" si="14"/>
        <v/>
      </c>
      <c r="Z54" s="106" t="str">
        <f t="shared" si="2"/>
        <v/>
      </c>
      <c r="AB54" s="6"/>
      <c r="AM54" s="117" t="str">
        <f t="shared" si="10"/>
        <v/>
      </c>
      <c r="AR54" s="130"/>
      <c r="AT54" s="131"/>
      <c r="AU54" s="7"/>
      <c r="AV54" s="132"/>
      <c r="AW54" s="129" t="str">
        <f t="shared" si="13"/>
        <v/>
      </c>
      <c r="AX54" s="140"/>
      <c r="BB54" s="150" t="str">
        <f t="shared" si="16"/>
        <v/>
      </c>
      <c r="BS54" s="6"/>
      <c r="BT54" s="11"/>
    </row>
    <row r="55" spans="1:72" ht="15.75" x14ac:dyDescent="0.25">
      <c r="A55" s="52" t="s">
        <v>413</v>
      </c>
      <c r="B55" s="186"/>
      <c r="C55" s="131" t="s">
        <v>111</v>
      </c>
      <c r="D55" s="7" t="s">
        <v>22</v>
      </c>
      <c r="E55" s="7" t="s">
        <v>425</v>
      </c>
      <c r="F55" s="64" t="s">
        <v>132</v>
      </c>
      <c r="G55" s="62">
        <v>4</v>
      </c>
      <c r="I55" s="10" t="s">
        <v>110</v>
      </c>
      <c r="J55" s="71" t="s">
        <v>468</v>
      </c>
      <c r="K55" s="74" t="s">
        <v>600</v>
      </c>
      <c r="L55" s="180"/>
      <c r="M55" s="180">
        <v>1000</v>
      </c>
      <c r="N55" s="78" t="s">
        <v>1646</v>
      </c>
      <c r="O55" s="240" t="s">
        <v>1313</v>
      </c>
      <c r="P55" s="78" t="s">
        <v>652</v>
      </c>
      <c r="R55" s="80"/>
      <c r="S55" s="92"/>
      <c r="T55" s="258" t="s">
        <v>797</v>
      </c>
      <c r="U55" s="240" t="s">
        <v>1383</v>
      </c>
      <c r="W55" s="12" t="str">
        <f t="shared" si="15"/>
        <v>Mqtt1</v>
      </c>
      <c r="X55" s="222" t="s">
        <v>7227</v>
      </c>
      <c r="Y55" s="6" t="str">
        <f t="shared" si="14"/>
        <v>210000 BILGE FIFI/SUBPUMP3</v>
      </c>
      <c r="Z55" s="106" t="str">
        <f t="shared" si="2"/>
        <v>$.SUBMERS_PUMP3_REM_AVAIL</v>
      </c>
      <c r="AB55" s="6"/>
      <c r="AM55" s="117" t="str">
        <f t="shared" si="10"/>
        <v/>
      </c>
      <c r="AR55" s="130"/>
      <c r="AT55" s="131"/>
      <c r="AU55" s="7"/>
      <c r="AV55" s="132"/>
      <c r="AW55" s="129" t="str">
        <f t="shared" si="13"/>
        <v/>
      </c>
      <c r="AX55" s="140"/>
      <c r="BB55" s="150" t="str">
        <f t="shared" si="16"/>
        <v/>
      </c>
      <c r="BS55" s="6"/>
      <c r="BT55" s="11"/>
    </row>
    <row r="56" spans="1:72" ht="15.75" x14ac:dyDescent="0.25">
      <c r="A56" s="52" t="s">
        <v>413</v>
      </c>
      <c r="B56" s="186"/>
      <c r="C56" s="131" t="s">
        <v>111</v>
      </c>
      <c r="D56" s="7" t="s">
        <v>22</v>
      </c>
      <c r="E56" s="7" t="s">
        <v>425</v>
      </c>
      <c r="F56" s="64" t="s">
        <v>132</v>
      </c>
      <c r="G56" s="62">
        <v>5</v>
      </c>
      <c r="I56" s="10" t="s">
        <v>110</v>
      </c>
      <c r="J56" s="71" t="s">
        <v>469</v>
      </c>
      <c r="K56" s="74" t="s">
        <v>600</v>
      </c>
      <c r="L56" s="180"/>
      <c r="M56" s="180">
        <v>1000</v>
      </c>
      <c r="N56" s="78" t="s">
        <v>1646</v>
      </c>
      <c r="O56" s="241"/>
      <c r="P56" s="78" t="s">
        <v>653</v>
      </c>
      <c r="R56" s="80"/>
      <c r="S56" s="92"/>
      <c r="T56" s="259"/>
      <c r="U56" s="242"/>
      <c r="W56" s="12" t="str">
        <f t="shared" si="15"/>
        <v>Mqtt1</v>
      </c>
      <c r="X56" s="222" t="s">
        <v>7227</v>
      </c>
      <c r="Y56" s="6" t="str">
        <f t="shared" si="14"/>
        <v>210000 BILGE FIFI/SUBPUMP3</v>
      </c>
      <c r="Z56" s="106" t="str">
        <f t="shared" si="2"/>
        <v>$.SUBMERS_PUMP3_RUNNING</v>
      </c>
      <c r="AB56" s="6"/>
      <c r="AM56" s="117" t="str">
        <f t="shared" si="10"/>
        <v/>
      </c>
      <c r="AR56" s="130"/>
      <c r="AT56" s="131"/>
      <c r="AU56" s="7"/>
      <c r="AV56" s="132"/>
      <c r="AW56" s="129" t="str">
        <f t="shared" si="13"/>
        <v/>
      </c>
      <c r="AX56" s="140"/>
      <c r="BB56" s="150" t="str">
        <f t="shared" si="16"/>
        <v/>
      </c>
      <c r="BS56" s="6"/>
      <c r="BT56" s="11"/>
    </row>
    <row r="57" spans="1:72" ht="15.75" x14ac:dyDescent="0.25">
      <c r="A57" s="52" t="s">
        <v>414</v>
      </c>
      <c r="B57" s="186"/>
      <c r="C57" s="131" t="s">
        <v>111</v>
      </c>
      <c r="D57" s="7" t="s">
        <v>22</v>
      </c>
      <c r="E57" s="7" t="s">
        <v>425</v>
      </c>
      <c r="F57" s="64" t="s">
        <v>132</v>
      </c>
      <c r="G57" s="62">
        <v>6</v>
      </c>
      <c r="I57" s="10" t="s">
        <v>110</v>
      </c>
      <c r="J57" s="71" t="str">
        <f>CONCATENATE("Spare_",E57,"_",G57)</f>
        <v>Spare_DI22_6</v>
      </c>
      <c r="K57" s="74" t="s">
        <v>600</v>
      </c>
      <c r="L57" s="180"/>
      <c r="M57" s="180">
        <v>1000</v>
      </c>
      <c r="N57" s="78" t="s">
        <v>605</v>
      </c>
      <c r="O57" s="242"/>
      <c r="P57" s="78" t="str">
        <f>CONCATENATE("Spare Yard ",T57,"_",I57,"_",K57)</f>
        <v>Spare Yard _True_+CB.1</v>
      </c>
      <c r="R57" s="80"/>
      <c r="S57" s="92"/>
      <c r="T57" s="175"/>
      <c r="W57" s="12" t="str">
        <f t="shared" si="15"/>
        <v/>
      </c>
      <c r="X57" s="222"/>
      <c r="Y57" s="6" t="str">
        <f t="shared" si="14"/>
        <v/>
      </c>
      <c r="Z57" s="106" t="str">
        <f t="shared" si="2"/>
        <v/>
      </c>
      <c r="AB57" s="6"/>
      <c r="AM57" s="117" t="str">
        <f t="shared" si="10"/>
        <v/>
      </c>
      <c r="AR57" s="130"/>
      <c r="AT57" s="131"/>
      <c r="AU57" s="7"/>
      <c r="AV57" s="132"/>
      <c r="AW57" s="129" t="str">
        <f t="shared" si="13"/>
        <v/>
      </c>
      <c r="AX57" s="140"/>
      <c r="BB57" s="150" t="str">
        <f t="shared" si="16"/>
        <v/>
      </c>
      <c r="BS57" s="6"/>
      <c r="BT57" s="11"/>
    </row>
    <row r="58" spans="1:72" ht="15.75" x14ac:dyDescent="0.25">
      <c r="A58" s="52" t="s">
        <v>829</v>
      </c>
      <c r="B58" s="186"/>
      <c r="C58" s="131" t="s">
        <v>111</v>
      </c>
      <c r="D58" s="7" t="s">
        <v>22</v>
      </c>
      <c r="E58" s="7" t="s">
        <v>425</v>
      </c>
      <c r="F58" s="64" t="s">
        <v>132</v>
      </c>
      <c r="G58" s="62">
        <v>7</v>
      </c>
      <c r="I58" s="10" t="s">
        <v>110</v>
      </c>
      <c r="J58" s="71" t="s">
        <v>470</v>
      </c>
      <c r="K58" s="74" t="s">
        <v>600</v>
      </c>
      <c r="L58" s="180"/>
      <c r="M58" s="180">
        <v>1000</v>
      </c>
      <c r="N58" s="78" t="s">
        <v>1647</v>
      </c>
      <c r="O58" s="83" t="s">
        <v>619</v>
      </c>
      <c r="P58" s="78" t="s">
        <v>654</v>
      </c>
      <c r="S58" s="92"/>
      <c r="T58" s="219" t="s">
        <v>799</v>
      </c>
      <c r="U58" s="102" t="s">
        <v>974</v>
      </c>
      <c r="W58" s="12" t="str">
        <f t="shared" si="15"/>
        <v>Mqtt1</v>
      </c>
      <c r="X58" s="222"/>
      <c r="Y58" s="6" t="str">
        <f t="shared" si="14"/>
        <v>250000 FRESH WATER/</v>
      </c>
      <c r="Z58" s="106" t="str">
        <f t="shared" si="2"/>
        <v>$.FRESH_WATER_MAK1_ALARM</v>
      </c>
      <c r="AB58" s="6"/>
      <c r="AM58" s="117">
        <f t="shared" si="10"/>
        <v>58</v>
      </c>
      <c r="AR58" s="130" t="s">
        <v>115</v>
      </c>
      <c r="AT58" s="131" t="s">
        <v>17</v>
      </c>
      <c r="AU58" s="7"/>
      <c r="AV58" s="132" t="s">
        <v>112</v>
      </c>
      <c r="AW58" s="129" t="str">
        <f t="shared" si="13"/>
        <v>Please consult operation manual for more information</v>
      </c>
      <c r="AX58" s="140"/>
      <c r="AY58" s="144"/>
      <c r="BB58" s="150" t="str">
        <f t="shared" si="16"/>
        <v>1</v>
      </c>
      <c r="BS58" s="6"/>
      <c r="BT58" s="11"/>
    </row>
    <row r="59" spans="1:72" ht="15.75" x14ac:dyDescent="0.25">
      <c r="A59" s="52" t="s">
        <v>829</v>
      </c>
      <c r="B59" s="186"/>
      <c r="C59" s="131" t="s">
        <v>111</v>
      </c>
      <c r="D59" s="7" t="s">
        <v>22</v>
      </c>
      <c r="E59" s="7" t="s">
        <v>425</v>
      </c>
      <c r="F59" s="64" t="s">
        <v>132</v>
      </c>
      <c r="G59" s="62">
        <v>8</v>
      </c>
      <c r="I59" s="10" t="s">
        <v>110</v>
      </c>
      <c r="J59" s="71" t="s">
        <v>471</v>
      </c>
      <c r="K59" s="74" t="s">
        <v>600</v>
      </c>
      <c r="L59" s="180"/>
      <c r="M59" s="180">
        <v>1000</v>
      </c>
      <c r="N59" s="78" t="s">
        <v>1647</v>
      </c>
      <c r="O59" s="83" t="s">
        <v>620</v>
      </c>
      <c r="P59" s="78" t="s">
        <v>655</v>
      </c>
      <c r="S59" s="92"/>
      <c r="T59" s="219" t="s">
        <v>800</v>
      </c>
      <c r="U59" s="102" t="s">
        <v>974</v>
      </c>
      <c r="W59" s="12" t="str">
        <f t="shared" si="15"/>
        <v>Mqtt1</v>
      </c>
      <c r="X59" s="222"/>
      <c r="Y59" s="6" t="str">
        <f t="shared" si="14"/>
        <v>250000 FRESH WATER/</v>
      </c>
      <c r="Z59" s="106" t="str">
        <f t="shared" si="2"/>
        <v>$.FRESH_WATER_MAK2_ALARM</v>
      </c>
      <c r="AB59" s="6"/>
      <c r="AM59" s="117">
        <f t="shared" si="10"/>
        <v>59</v>
      </c>
      <c r="AR59" s="130" t="s">
        <v>115</v>
      </c>
      <c r="AT59" s="131" t="s">
        <v>17</v>
      </c>
      <c r="AU59" s="7"/>
      <c r="AV59" s="132" t="s">
        <v>112</v>
      </c>
      <c r="AW59" s="129" t="str">
        <f t="shared" si="13"/>
        <v>Please consult operation manual for more information</v>
      </c>
      <c r="AX59" s="140"/>
      <c r="BB59" s="150" t="str">
        <f t="shared" si="16"/>
        <v>1</v>
      </c>
      <c r="BS59" s="6"/>
      <c r="BT59" s="11"/>
    </row>
    <row r="60" spans="1:72" ht="15.75" x14ac:dyDescent="0.25">
      <c r="A60" s="52" t="s">
        <v>829</v>
      </c>
      <c r="B60" s="186"/>
      <c r="C60" s="131" t="s">
        <v>111</v>
      </c>
      <c r="D60" s="7" t="s">
        <v>22</v>
      </c>
      <c r="E60" s="7" t="s">
        <v>426</v>
      </c>
      <c r="F60" s="64" t="s">
        <v>132</v>
      </c>
      <c r="G60" s="62">
        <v>1</v>
      </c>
      <c r="I60" s="10" t="s">
        <v>110</v>
      </c>
      <c r="J60" s="71" t="s">
        <v>1107</v>
      </c>
      <c r="K60" s="74" t="s">
        <v>600</v>
      </c>
      <c r="L60" s="180"/>
      <c r="M60" s="180">
        <v>1000</v>
      </c>
      <c r="N60" s="78" t="s">
        <v>1647</v>
      </c>
      <c r="O60" s="83">
        <v>25001017</v>
      </c>
      <c r="P60" s="78" t="s">
        <v>656</v>
      </c>
      <c r="S60" s="92"/>
      <c r="T60" s="219" t="s">
        <v>801</v>
      </c>
      <c r="U60" s="102" t="s">
        <v>1024</v>
      </c>
      <c r="W60" s="12" t="str">
        <f t="shared" si="15"/>
        <v>Mqtt1</v>
      </c>
      <c r="X60" s="222"/>
      <c r="Y60" s="6" t="str">
        <f t="shared" si="14"/>
        <v>250000 FRESH WATER/</v>
      </c>
      <c r="Z60" s="106" t="str">
        <f t="shared" si="2"/>
        <v>$.FRESH_WATER_CHLORINE_UNIT_ALARM</v>
      </c>
      <c r="AB60" s="6"/>
      <c r="AM60" s="117">
        <f t="shared" si="10"/>
        <v>60</v>
      </c>
      <c r="AR60" s="130" t="s">
        <v>110</v>
      </c>
      <c r="AT60" s="131" t="s">
        <v>17</v>
      </c>
      <c r="AU60" s="7"/>
      <c r="AV60" s="132" t="s">
        <v>112</v>
      </c>
      <c r="AW60" s="129" t="str">
        <f t="shared" si="13"/>
        <v>Please consult operation manual for more information</v>
      </c>
      <c r="AX60" s="140"/>
      <c r="BB60" s="150" t="str">
        <f t="shared" si="16"/>
        <v>1</v>
      </c>
      <c r="BS60" s="6"/>
      <c r="BT60" s="11"/>
    </row>
    <row r="61" spans="1:72" ht="15.75" x14ac:dyDescent="0.25">
      <c r="A61" s="52" t="s">
        <v>416</v>
      </c>
      <c r="B61" s="186"/>
      <c r="C61" s="131" t="s">
        <v>111</v>
      </c>
      <c r="D61" s="7" t="s">
        <v>22</v>
      </c>
      <c r="E61" s="7" t="s">
        <v>426</v>
      </c>
      <c r="F61" s="64" t="s">
        <v>132</v>
      </c>
      <c r="G61" s="62">
        <v>2</v>
      </c>
      <c r="I61" s="10" t="s">
        <v>110</v>
      </c>
      <c r="J61" s="71" t="s">
        <v>472</v>
      </c>
      <c r="K61" s="74" t="s">
        <v>600</v>
      </c>
      <c r="L61" s="180"/>
      <c r="M61" s="180">
        <v>1000</v>
      </c>
      <c r="N61" s="78" t="s">
        <v>1648</v>
      </c>
      <c r="O61" s="240">
        <v>34001001</v>
      </c>
      <c r="P61" s="78" t="s">
        <v>1260</v>
      </c>
      <c r="S61" s="92"/>
      <c r="T61" s="237" t="s">
        <v>981</v>
      </c>
      <c r="U61" s="240" t="s">
        <v>1383</v>
      </c>
      <c r="W61" s="12" t="str">
        <f t="shared" ref="W61:W86" si="17">IF(COUNTIF(N61,"spare"),"","Mqtt1")</f>
        <v>Mqtt1</v>
      </c>
      <c r="X61" s="222"/>
      <c r="Y61" s="6" t="str">
        <f t="shared" si="14"/>
        <v>340000 SEWAGE/</v>
      </c>
      <c r="Z61" s="106" t="str">
        <f t="shared" si="2"/>
        <v>$.TRANS_PUMP_BLCK_WAT_REM_AVAIL</v>
      </c>
      <c r="AB61" s="6"/>
      <c r="AM61" s="117" t="str">
        <f t="shared" si="10"/>
        <v/>
      </c>
      <c r="AR61" s="130"/>
      <c r="AT61" s="131"/>
      <c r="AU61" s="7"/>
      <c r="AV61" s="132"/>
      <c r="AW61" s="129" t="str">
        <f t="shared" si="13"/>
        <v/>
      </c>
      <c r="AX61" s="140"/>
      <c r="AY61" s="144"/>
      <c r="BB61" s="150" t="str">
        <f t="shared" si="16"/>
        <v/>
      </c>
      <c r="BS61" s="6"/>
      <c r="BT61" s="11"/>
    </row>
    <row r="62" spans="1:72" ht="15.75" x14ac:dyDescent="0.25">
      <c r="A62" s="52" t="s">
        <v>416</v>
      </c>
      <c r="B62" s="186"/>
      <c r="C62" s="131" t="s">
        <v>111</v>
      </c>
      <c r="D62" s="7" t="s">
        <v>22</v>
      </c>
      <c r="E62" s="7" t="s">
        <v>426</v>
      </c>
      <c r="F62" s="64" t="s">
        <v>132</v>
      </c>
      <c r="G62" s="62">
        <v>3</v>
      </c>
      <c r="I62" s="10" t="s">
        <v>110</v>
      </c>
      <c r="J62" s="71" t="s">
        <v>473</v>
      </c>
      <c r="K62" s="74" t="s">
        <v>600</v>
      </c>
      <c r="L62" s="180"/>
      <c r="M62" s="180">
        <v>1000</v>
      </c>
      <c r="N62" s="78" t="s">
        <v>1648</v>
      </c>
      <c r="O62" s="242"/>
      <c r="P62" s="78" t="s">
        <v>1261</v>
      </c>
      <c r="S62" s="92"/>
      <c r="T62" s="239"/>
      <c r="U62" s="242"/>
      <c r="W62" s="12" t="str">
        <f t="shared" si="17"/>
        <v>Mqtt1</v>
      </c>
      <c r="X62" s="222"/>
      <c r="Y62" s="6" t="str">
        <f t="shared" si="14"/>
        <v>340000 SEWAGE/</v>
      </c>
      <c r="Z62" s="106" t="str">
        <f t="shared" si="2"/>
        <v>$.TRANS_PUMP_BLCK_WAT_RUNNING</v>
      </c>
      <c r="AB62" s="6"/>
      <c r="AM62" s="117" t="str">
        <f t="shared" si="10"/>
        <v/>
      </c>
      <c r="AR62" s="130"/>
      <c r="AT62" s="131"/>
      <c r="AU62" s="7"/>
      <c r="AV62" s="132"/>
      <c r="AW62" s="129" t="str">
        <f t="shared" si="13"/>
        <v/>
      </c>
      <c r="AX62" s="140"/>
      <c r="BB62" s="150" t="str">
        <f t="shared" si="16"/>
        <v/>
      </c>
      <c r="BS62" s="6"/>
      <c r="BT62" s="11"/>
    </row>
    <row r="63" spans="1:72" ht="15.75" x14ac:dyDescent="0.25">
      <c r="A63" s="52" t="s">
        <v>416</v>
      </c>
      <c r="B63" s="186"/>
      <c r="C63" s="131" t="s">
        <v>111</v>
      </c>
      <c r="D63" s="7" t="s">
        <v>22</v>
      </c>
      <c r="E63" s="7" t="s">
        <v>426</v>
      </c>
      <c r="F63" s="64" t="s">
        <v>132</v>
      </c>
      <c r="G63" s="62">
        <v>4</v>
      </c>
      <c r="I63" s="10" t="s">
        <v>110</v>
      </c>
      <c r="J63" s="71" t="s">
        <v>474</v>
      </c>
      <c r="K63" s="74" t="s">
        <v>600</v>
      </c>
      <c r="L63" s="180"/>
      <c r="M63" s="180">
        <v>1000</v>
      </c>
      <c r="N63" s="78" t="s">
        <v>1648</v>
      </c>
      <c r="O63" s="240">
        <v>34001002</v>
      </c>
      <c r="P63" s="78" t="s">
        <v>1258</v>
      </c>
      <c r="S63" s="92"/>
      <c r="T63" s="237" t="s">
        <v>975</v>
      </c>
      <c r="U63" s="240" t="s">
        <v>1530</v>
      </c>
      <c r="W63" s="12" t="str">
        <f t="shared" si="17"/>
        <v>Mqtt1</v>
      </c>
      <c r="X63" s="222"/>
      <c r="Y63" s="6" t="str">
        <f t="shared" si="14"/>
        <v>340000 SEWAGE/</v>
      </c>
      <c r="Z63" s="106" t="str">
        <f t="shared" si="2"/>
        <v>$.TRANS_PUMP_GREY_WAT_REM_AVAIL</v>
      </c>
      <c r="AB63" s="6"/>
      <c r="AM63" s="117" t="str">
        <f t="shared" si="10"/>
        <v/>
      </c>
      <c r="AR63" s="130"/>
      <c r="AT63" s="131"/>
      <c r="AU63" s="7"/>
      <c r="AV63" s="132"/>
      <c r="AW63" s="129" t="str">
        <f t="shared" si="13"/>
        <v/>
      </c>
      <c r="AX63" s="140"/>
      <c r="BB63" s="150" t="str">
        <f t="shared" si="16"/>
        <v/>
      </c>
      <c r="BS63" s="6"/>
      <c r="BT63" s="11"/>
    </row>
    <row r="64" spans="1:72" ht="15.75" x14ac:dyDescent="0.25">
      <c r="A64" s="52" t="s">
        <v>416</v>
      </c>
      <c r="B64" s="186"/>
      <c r="C64" s="131" t="s">
        <v>111</v>
      </c>
      <c r="D64" s="7" t="s">
        <v>22</v>
      </c>
      <c r="E64" s="7" t="s">
        <v>426</v>
      </c>
      <c r="F64" s="64" t="s">
        <v>132</v>
      </c>
      <c r="G64" s="62">
        <v>5</v>
      </c>
      <c r="I64" s="10" t="s">
        <v>110</v>
      </c>
      <c r="J64" s="71" t="s">
        <v>475</v>
      </c>
      <c r="K64" s="74" t="s">
        <v>600</v>
      </c>
      <c r="L64" s="180"/>
      <c r="M64" s="180">
        <v>1000</v>
      </c>
      <c r="N64" s="78" t="s">
        <v>1648</v>
      </c>
      <c r="O64" s="242"/>
      <c r="P64" s="78" t="s">
        <v>1259</v>
      </c>
      <c r="S64" s="92"/>
      <c r="T64" s="239"/>
      <c r="U64" s="242"/>
      <c r="W64" s="12" t="str">
        <f t="shared" si="17"/>
        <v>Mqtt1</v>
      </c>
      <c r="X64" s="222"/>
      <c r="Y64" s="6" t="str">
        <f t="shared" si="14"/>
        <v>340000 SEWAGE/</v>
      </c>
      <c r="Z64" s="106" t="str">
        <f t="shared" si="2"/>
        <v>$.TRANS_PUMP_GREY_WAT_RUNNING</v>
      </c>
      <c r="AB64" s="6"/>
      <c r="AM64" s="117" t="str">
        <f t="shared" si="10"/>
        <v/>
      </c>
      <c r="AR64" s="130"/>
      <c r="AT64" s="131"/>
      <c r="AU64" s="7"/>
      <c r="AV64" s="132"/>
      <c r="AW64" s="129" t="str">
        <f t="shared" si="13"/>
        <v/>
      </c>
      <c r="AX64" s="140"/>
      <c r="BB64" s="150" t="str">
        <f t="shared" si="16"/>
        <v/>
      </c>
      <c r="BS64" s="6"/>
      <c r="BT64" s="11"/>
    </row>
    <row r="65" spans="1:72" ht="15.75" x14ac:dyDescent="0.25">
      <c r="A65" s="52" t="s">
        <v>416</v>
      </c>
      <c r="B65" s="186"/>
      <c r="C65" s="131" t="s">
        <v>111</v>
      </c>
      <c r="D65" s="7" t="s">
        <v>22</v>
      </c>
      <c r="E65" s="7" t="s">
        <v>426</v>
      </c>
      <c r="F65" s="64" t="s">
        <v>132</v>
      </c>
      <c r="G65" s="62">
        <v>6</v>
      </c>
      <c r="I65" s="10" t="s">
        <v>110</v>
      </c>
      <c r="J65" s="71" t="s">
        <v>476</v>
      </c>
      <c r="K65" s="74" t="s">
        <v>600</v>
      </c>
      <c r="L65" s="180"/>
      <c r="M65" s="180">
        <v>1000</v>
      </c>
      <c r="N65" s="78" t="s">
        <v>1648</v>
      </c>
      <c r="O65" s="240">
        <v>34001003</v>
      </c>
      <c r="P65" s="78" t="s">
        <v>982</v>
      </c>
      <c r="R65" s="80"/>
      <c r="S65" s="92"/>
      <c r="T65" s="237" t="s">
        <v>981</v>
      </c>
      <c r="U65" s="240" t="s">
        <v>1383</v>
      </c>
      <c r="W65" s="12" t="str">
        <f t="shared" si="17"/>
        <v>Mqtt1</v>
      </c>
      <c r="X65" s="222"/>
      <c r="Y65" s="6" t="str">
        <f t="shared" si="14"/>
        <v>340000 SEWAGE/</v>
      </c>
      <c r="Z65" s="106" t="str">
        <f t="shared" si="2"/>
        <v>$.PUMP_FWD_GREY_WAT_REM_AVAIL</v>
      </c>
      <c r="AB65" s="6"/>
      <c r="AM65" s="117" t="str">
        <f t="shared" si="10"/>
        <v/>
      </c>
      <c r="AR65" s="130"/>
      <c r="AT65" s="131"/>
      <c r="AU65" s="7"/>
      <c r="AV65" s="132"/>
      <c r="AW65" s="129" t="str">
        <f t="shared" si="13"/>
        <v/>
      </c>
      <c r="AX65" s="140"/>
      <c r="BB65" s="150" t="str">
        <f t="shared" si="16"/>
        <v/>
      </c>
      <c r="BS65" s="6"/>
      <c r="BT65" s="11"/>
    </row>
    <row r="66" spans="1:72" ht="15.75" x14ac:dyDescent="0.25">
      <c r="A66" s="52" t="s">
        <v>416</v>
      </c>
      <c r="B66" s="186"/>
      <c r="C66" s="131" t="s">
        <v>111</v>
      </c>
      <c r="D66" s="7" t="s">
        <v>22</v>
      </c>
      <c r="E66" s="7" t="s">
        <v>426</v>
      </c>
      <c r="F66" s="64" t="s">
        <v>132</v>
      </c>
      <c r="G66" s="62">
        <v>7</v>
      </c>
      <c r="I66" s="10" t="s">
        <v>110</v>
      </c>
      <c r="J66" s="71" t="s">
        <v>477</v>
      </c>
      <c r="K66" s="74" t="s">
        <v>600</v>
      </c>
      <c r="L66" s="180"/>
      <c r="M66" s="180">
        <v>1000</v>
      </c>
      <c r="N66" s="78" t="s">
        <v>1648</v>
      </c>
      <c r="O66" s="242"/>
      <c r="P66" s="78" t="s">
        <v>983</v>
      </c>
      <c r="R66" s="80"/>
      <c r="S66" s="92"/>
      <c r="T66" s="239"/>
      <c r="U66" s="242"/>
      <c r="W66" s="12" t="str">
        <f t="shared" si="17"/>
        <v>Mqtt1</v>
      </c>
      <c r="X66" s="222"/>
      <c r="Y66" s="6" t="str">
        <f t="shared" si="14"/>
        <v>340000 SEWAGE/</v>
      </c>
      <c r="Z66" s="106" t="str">
        <f t="shared" si="2"/>
        <v>$.PUMP_FWD_GREY_WAT_RUNNING</v>
      </c>
      <c r="AB66" s="6"/>
      <c r="AM66" s="117" t="str">
        <f t="shared" ref="AM66:AM129" si="18">IF(ISBLANK(AT66),"",ROW())</f>
        <v/>
      </c>
      <c r="AR66" s="130"/>
      <c r="AT66" s="131"/>
      <c r="AU66" s="7"/>
      <c r="AV66" s="132"/>
      <c r="AW66" s="129" t="str">
        <f t="shared" si="13"/>
        <v/>
      </c>
      <c r="AX66" s="140"/>
      <c r="BB66" s="150" t="str">
        <f t="shared" si="16"/>
        <v/>
      </c>
      <c r="BS66" s="6"/>
      <c r="BT66" s="11"/>
    </row>
    <row r="67" spans="1:72" ht="15.75" x14ac:dyDescent="0.25">
      <c r="A67" s="52" t="s">
        <v>1663</v>
      </c>
      <c r="B67" s="186"/>
      <c r="C67" s="131" t="s">
        <v>111</v>
      </c>
      <c r="D67" s="7" t="s">
        <v>22</v>
      </c>
      <c r="E67" s="7" t="s">
        <v>426</v>
      </c>
      <c r="F67" s="64" t="s">
        <v>132</v>
      </c>
      <c r="G67" s="62">
        <v>8</v>
      </c>
      <c r="I67" s="10" t="s">
        <v>110</v>
      </c>
      <c r="J67" s="11" t="s">
        <v>1667</v>
      </c>
      <c r="K67" s="74" t="s">
        <v>600</v>
      </c>
      <c r="L67" s="180"/>
      <c r="M67" s="180">
        <v>1000</v>
      </c>
      <c r="N67" s="78" t="s">
        <v>1647</v>
      </c>
      <c r="O67" s="83">
        <v>25001150</v>
      </c>
      <c r="P67" s="80" t="s">
        <v>1668</v>
      </c>
      <c r="R67" s="80"/>
      <c r="S67" s="92"/>
      <c r="T67" s="76" t="s">
        <v>1666</v>
      </c>
      <c r="U67" s="83" t="s">
        <v>1024</v>
      </c>
      <c r="W67" s="12" t="str">
        <f t="shared" si="17"/>
        <v>Mqtt1</v>
      </c>
      <c r="X67" s="222"/>
      <c r="Y67" s="6" t="str">
        <f t="shared" si="14"/>
        <v>250000 FRESH WATER/</v>
      </c>
      <c r="Z67" s="106" t="str">
        <f t="shared" si="2"/>
        <v>$.FRESH_WATER_CIRC_PUMP_RUNNING</v>
      </c>
      <c r="AB67" s="6"/>
      <c r="AM67" s="117" t="str">
        <f t="shared" si="18"/>
        <v/>
      </c>
      <c r="AR67" s="130"/>
      <c r="AT67" s="131"/>
      <c r="AU67" s="7"/>
      <c r="AV67" s="132"/>
      <c r="AW67" s="129" t="str">
        <f t="shared" si="13"/>
        <v/>
      </c>
      <c r="AX67" s="140"/>
      <c r="BB67" s="150" t="str">
        <f t="shared" si="16"/>
        <v/>
      </c>
      <c r="BS67" s="6"/>
      <c r="BT67" s="11"/>
    </row>
    <row r="68" spans="1:72" ht="15.75" x14ac:dyDescent="0.25">
      <c r="A68" s="52" t="s">
        <v>416</v>
      </c>
      <c r="B68" s="186"/>
      <c r="C68" s="131" t="s">
        <v>111</v>
      </c>
      <c r="D68" s="7" t="s">
        <v>22</v>
      </c>
      <c r="E68" s="7" t="s">
        <v>427</v>
      </c>
      <c r="F68" s="64" t="s">
        <v>132</v>
      </c>
      <c r="G68" s="62">
        <v>1</v>
      </c>
      <c r="I68" s="10" t="s">
        <v>110</v>
      </c>
      <c r="J68" s="11" t="s">
        <v>478</v>
      </c>
      <c r="K68" s="74" t="s">
        <v>600</v>
      </c>
      <c r="L68" s="180"/>
      <c r="M68" s="180">
        <v>1000</v>
      </c>
      <c r="N68" s="78" t="s">
        <v>1648</v>
      </c>
      <c r="O68" s="83"/>
      <c r="P68" s="78" t="s">
        <v>657</v>
      </c>
      <c r="R68" s="80"/>
      <c r="S68" s="92"/>
      <c r="T68" s="237" t="s">
        <v>1531</v>
      </c>
      <c r="U68" s="240" t="s">
        <v>1103</v>
      </c>
      <c r="W68" s="12" t="str">
        <f t="shared" si="17"/>
        <v>Mqtt1</v>
      </c>
      <c r="X68" s="222"/>
      <c r="Y68" s="6" t="str">
        <f t="shared" si="14"/>
        <v>340000 SEWAGE/</v>
      </c>
      <c r="Z68" s="106" t="str">
        <f t="shared" ref="Z68:Z131" si="19">IF(COUNTIF(N68,"spare"),"","$."&amp;J68)</f>
        <v>$.SEW_TREAT_RELEASE</v>
      </c>
      <c r="AB68" s="6"/>
      <c r="AM68" s="117" t="str">
        <f t="shared" si="18"/>
        <v/>
      </c>
      <c r="AR68" s="130"/>
      <c r="AT68" s="131"/>
      <c r="AU68" s="7"/>
      <c r="AV68" s="132"/>
      <c r="AW68" s="129" t="str">
        <f t="shared" si="13"/>
        <v/>
      </c>
      <c r="AX68" s="140"/>
      <c r="BB68" s="150" t="str">
        <f t="shared" si="16"/>
        <v/>
      </c>
      <c r="BS68" s="6"/>
      <c r="BT68" s="11"/>
    </row>
    <row r="69" spans="1:72" ht="15.75" x14ac:dyDescent="0.25">
      <c r="A69" s="52" t="s">
        <v>416</v>
      </c>
      <c r="B69" s="186"/>
      <c r="C69" s="131" t="s">
        <v>111</v>
      </c>
      <c r="D69" s="7" t="s">
        <v>22</v>
      </c>
      <c r="E69" s="7" t="s">
        <v>427</v>
      </c>
      <c r="F69" s="64" t="s">
        <v>132</v>
      </c>
      <c r="G69" s="62">
        <v>2</v>
      </c>
      <c r="I69" s="10" t="s">
        <v>110</v>
      </c>
      <c r="J69" s="11" t="s">
        <v>1494</v>
      </c>
      <c r="K69" s="74" t="s">
        <v>600</v>
      </c>
      <c r="L69" s="180"/>
      <c r="M69" s="180">
        <v>1000</v>
      </c>
      <c r="N69" s="78" t="s">
        <v>1648</v>
      </c>
      <c r="O69" s="83"/>
      <c r="P69" s="80" t="s">
        <v>1495</v>
      </c>
      <c r="R69" s="80"/>
      <c r="S69" s="92"/>
      <c r="T69" s="239"/>
      <c r="U69" s="242"/>
      <c r="W69" s="12" t="str">
        <f t="shared" si="17"/>
        <v>Mqtt1</v>
      </c>
      <c r="X69" s="222"/>
      <c r="Y69" s="6" t="str">
        <f t="shared" si="14"/>
        <v>340000 SEWAGE/</v>
      </c>
      <c r="Z69" s="106" t="str">
        <f t="shared" si="19"/>
        <v>$.SEW_TREAT_GEN_WARNING_ALARM</v>
      </c>
      <c r="AB69" s="6"/>
      <c r="AM69" s="117">
        <f t="shared" si="18"/>
        <v>69</v>
      </c>
      <c r="AR69" s="130" t="s">
        <v>115</v>
      </c>
      <c r="AT69" s="131" t="s">
        <v>17</v>
      </c>
      <c r="AU69" s="7"/>
      <c r="AV69" s="132" t="s">
        <v>112</v>
      </c>
      <c r="AW69" s="129" t="str">
        <f t="shared" si="13"/>
        <v>Please consult operation manual for more information</v>
      </c>
      <c r="AX69" s="140"/>
      <c r="BB69" s="150" t="str">
        <f t="shared" si="16"/>
        <v>1</v>
      </c>
      <c r="BS69" s="6"/>
      <c r="BT69" s="11"/>
    </row>
    <row r="70" spans="1:72" ht="15.75" x14ac:dyDescent="0.25">
      <c r="A70" s="52" t="s">
        <v>1663</v>
      </c>
      <c r="B70" s="56"/>
      <c r="C70" s="131" t="s">
        <v>111</v>
      </c>
      <c r="D70" s="7" t="s">
        <v>22</v>
      </c>
      <c r="E70" s="7" t="s">
        <v>427</v>
      </c>
      <c r="F70" s="64" t="s">
        <v>132</v>
      </c>
      <c r="G70" s="62">
        <v>3</v>
      </c>
      <c r="I70" s="10" t="s">
        <v>110</v>
      </c>
      <c r="J70" s="71" t="str">
        <f>SUBSTITUTE(P70," ","_")</f>
        <v>Sewage_Treatment_Plant_General_Alarm</v>
      </c>
      <c r="K70" s="74" t="s">
        <v>600</v>
      </c>
      <c r="L70" s="180"/>
      <c r="M70" s="180">
        <v>1000</v>
      </c>
      <c r="N70" s="78" t="s">
        <v>1648</v>
      </c>
      <c r="O70" s="83"/>
      <c r="P70" s="80" t="s">
        <v>1690</v>
      </c>
      <c r="R70" s="80"/>
      <c r="S70" s="92"/>
      <c r="U70" s="83"/>
      <c r="W70" s="12" t="str">
        <f t="shared" si="17"/>
        <v>Mqtt1</v>
      </c>
      <c r="X70" s="222"/>
      <c r="Y70" s="6" t="str">
        <f t="shared" si="14"/>
        <v>340000 SEWAGE/</v>
      </c>
      <c r="Z70" s="106" t="str">
        <f t="shared" si="19"/>
        <v>$.Sewage_Treatment_Plant_General_Alarm</v>
      </c>
      <c r="AB70" s="6"/>
      <c r="AM70" s="117" t="str">
        <f t="shared" si="18"/>
        <v/>
      </c>
      <c r="AR70" s="130"/>
      <c r="AT70" s="131"/>
      <c r="AU70" s="7"/>
      <c r="AV70" s="132"/>
      <c r="AW70" s="129" t="str">
        <f t="shared" si="13"/>
        <v/>
      </c>
      <c r="AX70" s="140"/>
      <c r="BB70" s="150" t="str">
        <f t="shared" si="16"/>
        <v/>
      </c>
      <c r="BS70" s="6"/>
      <c r="BT70" s="11"/>
    </row>
    <row r="71" spans="1:72" ht="15.75" x14ac:dyDescent="0.25">
      <c r="A71" s="52" t="s">
        <v>416</v>
      </c>
      <c r="B71" s="186"/>
      <c r="C71" s="131" t="s">
        <v>111</v>
      </c>
      <c r="D71" s="7" t="s">
        <v>22</v>
      </c>
      <c r="E71" s="7" t="s">
        <v>427</v>
      </c>
      <c r="F71" s="64" t="s">
        <v>132</v>
      </c>
      <c r="G71" s="62">
        <v>4</v>
      </c>
      <c r="I71" s="10" t="s">
        <v>110</v>
      </c>
      <c r="J71" s="11" t="s">
        <v>479</v>
      </c>
      <c r="K71" s="74" t="s">
        <v>600</v>
      </c>
      <c r="L71" s="180"/>
      <c r="M71" s="180">
        <v>1000</v>
      </c>
      <c r="N71" s="78" t="s">
        <v>1648</v>
      </c>
      <c r="O71" s="83"/>
      <c r="P71" s="80" t="s">
        <v>1502</v>
      </c>
      <c r="R71" s="80"/>
      <c r="S71" s="92"/>
      <c r="T71" s="203" t="s">
        <v>1531</v>
      </c>
      <c r="U71" s="102" t="s">
        <v>1103</v>
      </c>
      <c r="W71" s="12" t="str">
        <f t="shared" si="17"/>
        <v>Mqtt1</v>
      </c>
      <c r="X71" s="222"/>
      <c r="Y71" s="6" t="str">
        <f t="shared" si="14"/>
        <v>340000 SEWAGE/</v>
      </c>
      <c r="Z71" s="106" t="str">
        <f t="shared" si="19"/>
        <v>$.SEW_TREAT_DRY_RUNN_PROT</v>
      </c>
      <c r="AB71" s="6"/>
      <c r="AM71" s="117" t="str">
        <f t="shared" si="18"/>
        <v/>
      </c>
      <c r="AR71" s="130"/>
      <c r="AT71" s="131"/>
      <c r="AU71" s="7"/>
      <c r="AV71" s="132"/>
      <c r="AW71" s="129" t="str">
        <f t="shared" si="13"/>
        <v/>
      </c>
      <c r="AX71" s="140"/>
      <c r="BB71" s="150" t="str">
        <f t="shared" si="16"/>
        <v/>
      </c>
      <c r="BS71" s="6"/>
      <c r="BT71" s="11"/>
    </row>
    <row r="72" spans="1:72" ht="15.75" x14ac:dyDescent="0.25">
      <c r="A72" s="52" t="s">
        <v>1464</v>
      </c>
      <c r="B72" s="186"/>
      <c r="C72" s="131" t="s">
        <v>111</v>
      </c>
      <c r="D72" s="7" t="s">
        <v>22</v>
      </c>
      <c r="E72" s="7" t="s">
        <v>427</v>
      </c>
      <c r="F72" s="64" t="s">
        <v>132</v>
      </c>
      <c r="G72" s="62">
        <v>5</v>
      </c>
      <c r="I72" s="10" t="s">
        <v>110</v>
      </c>
      <c r="J72" s="71" t="s">
        <v>480</v>
      </c>
      <c r="K72" s="74" t="s">
        <v>600</v>
      </c>
      <c r="L72" s="180"/>
      <c r="M72" s="180">
        <v>1000</v>
      </c>
      <c r="N72" s="78" t="s">
        <v>1649</v>
      </c>
      <c r="P72" s="78" t="s">
        <v>658</v>
      </c>
      <c r="R72" s="80"/>
      <c r="T72" s="201" t="s">
        <v>1532</v>
      </c>
      <c r="U72" s="102" t="s">
        <v>1508</v>
      </c>
      <c r="W72" s="12" t="str">
        <f t="shared" si="17"/>
        <v>Mqtt1</v>
      </c>
      <c r="X72" s="222"/>
      <c r="Y72" s="6" t="str">
        <f t="shared" si="14"/>
        <v>750000 DECK EQUIP/</v>
      </c>
      <c r="Z72" s="106" t="str">
        <f t="shared" si="19"/>
        <v>$.PASS_HATCH_CL_LOCK</v>
      </c>
      <c r="AB72" s="6"/>
      <c r="AM72" s="117" t="str">
        <f t="shared" si="18"/>
        <v/>
      </c>
      <c r="AR72" s="130"/>
      <c r="AT72" s="131"/>
      <c r="AU72" s="7"/>
      <c r="AV72" s="132"/>
      <c r="AW72" s="129" t="str">
        <f t="shared" si="13"/>
        <v/>
      </c>
      <c r="AX72" s="140"/>
      <c r="BB72" s="150" t="str">
        <f t="shared" si="16"/>
        <v/>
      </c>
      <c r="BS72" s="6"/>
      <c r="BT72" s="11"/>
    </row>
    <row r="73" spans="1:72" ht="15.75" x14ac:dyDescent="0.25">
      <c r="A73" s="52" t="s">
        <v>416</v>
      </c>
      <c r="B73" s="186"/>
      <c r="C73" s="131" t="s">
        <v>111</v>
      </c>
      <c r="D73" s="7" t="s">
        <v>22</v>
      </c>
      <c r="E73" s="7" t="s">
        <v>427</v>
      </c>
      <c r="F73" s="64" t="s">
        <v>132</v>
      </c>
      <c r="G73" s="62">
        <v>6</v>
      </c>
      <c r="I73" s="10" t="s">
        <v>110</v>
      </c>
      <c r="J73" s="71" t="s">
        <v>851</v>
      </c>
      <c r="K73" s="74" t="s">
        <v>600</v>
      </c>
      <c r="L73" s="180"/>
      <c r="M73" s="180">
        <v>1000</v>
      </c>
      <c r="N73" s="78" t="s">
        <v>1649</v>
      </c>
      <c r="P73" s="78" t="s">
        <v>850</v>
      </c>
      <c r="R73" s="80"/>
      <c r="T73" s="258" t="s">
        <v>802</v>
      </c>
      <c r="U73" s="240" t="s">
        <v>1533</v>
      </c>
      <c r="W73" s="12" t="str">
        <f t="shared" si="17"/>
        <v>Mqtt1</v>
      </c>
      <c r="X73" s="222"/>
      <c r="Y73" s="6" t="str">
        <f t="shared" si="14"/>
        <v>750000 DECK EQUIP/</v>
      </c>
      <c r="Z73" s="106" t="str">
        <f t="shared" si="19"/>
        <v>$.SBL_SB_CLOSED_LOCKED</v>
      </c>
      <c r="AB73" s="6"/>
      <c r="AM73" s="117" t="str">
        <f t="shared" si="18"/>
        <v/>
      </c>
      <c r="AR73" s="130"/>
      <c r="AT73" s="131"/>
      <c r="AU73" s="7"/>
      <c r="AV73" s="132"/>
      <c r="AW73" s="129" t="str">
        <f t="shared" si="13"/>
        <v/>
      </c>
      <c r="AX73" s="140"/>
      <c r="BB73" s="150" t="str">
        <f t="shared" si="16"/>
        <v/>
      </c>
      <c r="BS73" s="6"/>
      <c r="BT73" s="11"/>
    </row>
    <row r="74" spans="1:72" ht="15.75" x14ac:dyDescent="0.25">
      <c r="A74" s="52" t="s">
        <v>1464</v>
      </c>
      <c r="B74" s="186"/>
      <c r="C74" s="131" t="s">
        <v>111</v>
      </c>
      <c r="D74" s="7" t="s">
        <v>22</v>
      </c>
      <c r="E74" s="7" t="s">
        <v>427</v>
      </c>
      <c r="F74" s="64" t="s">
        <v>132</v>
      </c>
      <c r="G74" s="62">
        <v>7</v>
      </c>
      <c r="I74" s="10" t="s">
        <v>110</v>
      </c>
      <c r="J74" s="11" t="s">
        <v>1503</v>
      </c>
      <c r="K74" s="74" t="s">
        <v>600</v>
      </c>
      <c r="L74" s="180"/>
      <c r="M74" s="180">
        <v>1000</v>
      </c>
      <c r="N74" s="78" t="s">
        <v>1649</v>
      </c>
      <c r="P74" s="80" t="s">
        <v>1504</v>
      </c>
      <c r="R74" s="80"/>
      <c r="T74" s="275"/>
      <c r="U74" s="242"/>
      <c r="W74" s="12" t="str">
        <f t="shared" si="17"/>
        <v>Mqtt1</v>
      </c>
      <c r="X74" s="222"/>
      <c r="Y74" s="6" t="str">
        <f t="shared" si="14"/>
        <v>750000 DECK EQUIP/</v>
      </c>
      <c r="Z74" s="106" t="str">
        <f t="shared" si="19"/>
        <v>$.SBL_COMMON_ALARM</v>
      </c>
      <c r="AB74" s="6"/>
      <c r="AM74" s="117">
        <f t="shared" si="18"/>
        <v>74</v>
      </c>
      <c r="AR74" s="130" t="s">
        <v>115</v>
      </c>
      <c r="AT74" s="131" t="s">
        <v>17</v>
      </c>
      <c r="AU74" s="7"/>
      <c r="AV74" s="132" t="s">
        <v>112</v>
      </c>
      <c r="AW74" s="129" t="str">
        <f t="shared" si="13"/>
        <v>Please consult operation manual for more information</v>
      </c>
      <c r="AX74" s="140"/>
      <c r="BB74" s="150" t="str">
        <f t="shared" si="16"/>
        <v>1</v>
      </c>
      <c r="BS74" s="6"/>
      <c r="BT74" s="11"/>
    </row>
    <row r="75" spans="1:72" ht="15.75" x14ac:dyDescent="0.25">
      <c r="A75" s="52" t="s">
        <v>1663</v>
      </c>
      <c r="B75" s="56"/>
      <c r="C75" s="131" t="s">
        <v>111</v>
      </c>
      <c r="D75" s="7" t="s">
        <v>22</v>
      </c>
      <c r="E75" s="7" t="s">
        <v>427</v>
      </c>
      <c r="F75" s="64" t="s">
        <v>132</v>
      </c>
      <c r="G75" s="62">
        <v>8</v>
      </c>
      <c r="I75" s="10" t="s">
        <v>110</v>
      </c>
      <c r="J75" s="71" t="str">
        <f>SUBSTITUTE(P75," ","_")</f>
        <v>Sewage_Treatment_Plant_On</v>
      </c>
      <c r="K75" s="74" t="s">
        <v>600</v>
      </c>
      <c r="L75" s="180"/>
      <c r="M75" s="180">
        <v>1000</v>
      </c>
      <c r="N75" s="78" t="s">
        <v>1648</v>
      </c>
      <c r="O75" s="83"/>
      <c r="P75" s="80" t="s">
        <v>1691</v>
      </c>
      <c r="R75" s="80"/>
      <c r="S75" s="92"/>
      <c r="T75" s="175"/>
      <c r="U75" s="102"/>
      <c r="W75" s="12" t="str">
        <f t="shared" si="17"/>
        <v>Mqtt1</v>
      </c>
      <c r="X75" s="222"/>
      <c r="Y75" s="6" t="str">
        <f t="shared" si="14"/>
        <v>340000 SEWAGE/</v>
      </c>
      <c r="Z75" s="106" t="str">
        <f t="shared" si="19"/>
        <v>$.Sewage_Treatment_Plant_On</v>
      </c>
      <c r="AB75" s="6"/>
      <c r="AM75" s="117" t="str">
        <f t="shared" si="18"/>
        <v/>
      </c>
      <c r="AR75" s="130"/>
      <c r="AT75" s="131"/>
      <c r="AU75" s="7"/>
      <c r="AV75" s="132"/>
      <c r="AW75" s="129" t="str">
        <f t="shared" si="13"/>
        <v/>
      </c>
      <c r="AX75" s="140"/>
      <c r="BB75" s="150" t="str">
        <f t="shared" si="16"/>
        <v/>
      </c>
      <c r="BS75" s="6"/>
      <c r="BT75" s="11"/>
    </row>
    <row r="76" spans="1:72" ht="15.75" x14ac:dyDescent="0.25">
      <c r="A76" s="52" t="s">
        <v>416</v>
      </c>
      <c r="B76" s="56"/>
      <c r="C76" s="131" t="s">
        <v>111</v>
      </c>
      <c r="D76" s="7" t="s">
        <v>22</v>
      </c>
      <c r="E76" s="7" t="s">
        <v>428</v>
      </c>
      <c r="F76" s="64" t="s">
        <v>132</v>
      </c>
      <c r="G76" s="62">
        <v>1</v>
      </c>
      <c r="I76" s="10" t="s">
        <v>110</v>
      </c>
      <c r="J76" s="71" t="s">
        <v>481</v>
      </c>
      <c r="K76" s="74" t="s">
        <v>600</v>
      </c>
      <c r="L76" s="180"/>
      <c r="M76" s="180">
        <v>1000</v>
      </c>
      <c r="N76" s="78" t="s">
        <v>1656</v>
      </c>
      <c r="O76" s="83"/>
      <c r="P76" s="88" t="s">
        <v>659</v>
      </c>
      <c r="R76" s="80"/>
      <c r="S76" s="92"/>
      <c r="T76" s="201" t="s">
        <v>803</v>
      </c>
      <c r="U76" s="102" t="s">
        <v>1104</v>
      </c>
      <c r="W76" s="12" t="str">
        <f t="shared" si="17"/>
        <v>Mqtt1</v>
      </c>
      <c r="X76" s="222"/>
      <c r="Y76" s="6" t="str">
        <f t="shared" si="14"/>
        <v>090000 DOORS HATCHES/</v>
      </c>
      <c r="Z76" s="106" t="str">
        <f t="shared" si="19"/>
        <v>$.TECH_CORRIDOR_ESC_HATCH_SB</v>
      </c>
      <c r="AB76" s="6"/>
      <c r="AM76" s="117" t="str">
        <f t="shared" si="18"/>
        <v/>
      </c>
      <c r="AR76" s="130"/>
      <c r="AT76" s="131"/>
      <c r="AU76" s="7"/>
      <c r="AV76" s="132"/>
      <c r="AW76" s="129" t="str">
        <f t="shared" si="13"/>
        <v/>
      </c>
      <c r="AX76" s="140"/>
      <c r="BB76" s="150" t="str">
        <f t="shared" si="16"/>
        <v/>
      </c>
      <c r="BS76" s="6"/>
      <c r="BT76" s="11"/>
    </row>
    <row r="77" spans="1:72" ht="15.75" x14ac:dyDescent="0.25">
      <c r="A77" s="52" t="s">
        <v>1464</v>
      </c>
      <c r="B77" s="186"/>
      <c r="C77" s="131" t="s">
        <v>111</v>
      </c>
      <c r="D77" s="7" t="s">
        <v>22</v>
      </c>
      <c r="E77" s="7" t="s">
        <v>428</v>
      </c>
      <c r="F77" s="64" t="s">
        <v>132</v>
      </c>
      <c r="G77" s="62">
        <v>2</v>
      </c>
      <c r="I77" s="10" t="s">
        <v>110</v>
      </c>
      <c r="J77" s="71" t="s">
        <v>482</v>
      </c>
      <c r="K77" s="74" t="s">
        <v>600</v>
      </c>
      <c r="L77" s="180"/>
      <c r="M77" s="180">
        <v>1000</v>
      </c>
      <c r="N77" s="78" t="s">
        <v>1656</v>
      </c>
      <c r="O77" s="83"/>
      <c r="P77" s="80" t="s">
        <v>660</v>
      </c>
      <c r="R77" s="80"/>
      <c r="S77" s="92"/>
      <c r="T77" s="236" t="s">
        <v>1475</v>
      </c>
      <c r="U77" s="240" t="s">
        <v>1529</v>
      </c>
      <c r="W77" s="12" t="str">
        <f t="shared" si="17"/>
        <v>Mqtt1</v>
      </c>
      <c r="X77" s="222"/>
      <c r="Y77" s="6" t="str">
        <f t="shared" si="14"/>
        <v>090000 DOORS HATCHES/</v>
      </c>
      <c r="Z77" s="106" t="str">
        <f t="shared" si="19"/>
        <v>$.TECH_ROOM_ESC_HATCH_PS</v>
      </c>
      <c r="AB77" s="6"/>
      <c r="AM77" s="117" t="str">
        <f t="shared" si="18"/>
        <v/>
      </c>
      <c r="AR77" s="130"/>
      <c r="AT77" s="131"/>
      <c r="AU77" s="7"/>
      <c r="AV77" s="132"/>
      <c r="AW77" s="129" t="str">
        <f t="shared" si="13"/>
        <v/>
      </c>
      <c r="AX77" s="140"/>
      <c r="BB77" s="150" t="str">
        <f t="shared" si="16"/>
        <v/>
      </c>
      <c r="BS77" s="6"/>
      <c r="BT77" s="11"/>
    </row>
    <row r="78" spans="1:72" ht="15.75" x14ac:dyDescent="0.25">
      <c r="A78" s="52" t="s">
        <v>1464</v>
      </c>
      <c r="B78" s="186"/>
      <c r="C78" s="131" t="s">
        <v>111</v>
      </c>
      <c r="D78" s="7" t="s">
        <v>22</v>
      </c>
      <c r="E78" s="7" t="s">
        <v>428</v>
      </c>
      <c r="F78" s="64" t="s">
        <v>132</v>
      </c>
      <c r="G78" s="62">
        <v>3</v>
      </c>
      <c r="I78" s="10" t="s">
        <v>110</v>
      </c>
      <c r="J78" s="71" t="s">
        <v>483</v>
      </c>
      <c r="K78" s="74" t="s">
        <v>600</v>
      </c>
      <c r="L78" s="180"/>
      <c r="M78" s="180">
        <v>1000</v>
      </c>
      <c r="N78" s="78" t="s">
        <v>1656</v>
      </c>
      <c r="O78" s="83"/>
      <c r="P78" s="80" t="s">
        <v>661</v>
      </c>
      <c r="R78" s="80"/>
      <c r="S78" s="92"/>
      <c r="T78" s="236" t="s">
        <v>7303</v>
      </c>
      <c r="U78" s="241"/>
      <c r="W78" s="12" t="str">
        <f t="shared" si="17"/>
        <v>Mqtt1</v>
      </c>
      <c r="X78" s="222"/>
      <c r="Y78" s="6" t="str">
        <f t="shared" si="14"/>
        <v>090000 DOORS HATCHES/</v>
      </c>
      <c r="Z78" s="106" t="str">
        <f t="shared" si="19"/>
        <v>$.MAIN_DECKH_VENT_HATCH_SB</v>
      </c>
      <c r="AB78" s="6"/>
      <c r="AM78" s="117" t="str">
        <f t="shared" si="18"/>
        <v/>
      </c>
      <c r="AR78" s="130"/>
      <c r="AT78" s="131"/>
      <c r="AU78" s="7"/>
      <c r="AV78" s="132"/>
      <c r="AW78" s="129" t="str">
        <f t="shared" si="13"/>
        <v/>
      </c>
      <c r="AX78" s="140"/>
      <c r="BB78" s="150" t="str">
        <f t="shared" si="16"/>
        <v/>
      </c>
      <c r="BS78" s="6"/>
      <c r="BT78" s="11"/>
    </row>
    <row r="79" spans="1:72" ht="15.75" x14ac:dyDescent="0.25">
      <c r="A79" s="52" t="s">
        <v>1464</v>
      </c>
      <c r="B79" s="186"/>
      <c r="C79" s="131" t="s">
        <v>111</v>
      </c>
      <c r="D79" s="7" t="s">
        <v>22</v>
      </c>
      <c r="E79" s="7" t="s">
        <v>428</v>
      </c>
      <c r="F79" s="64" t="s">
        <v>132</v>
      </c>
      <c r="G79" s="62">
        <v>4</v>
      </c>
      <c r="I79" s="10" t="s">
        <v>110</v>
      </c>
      <c r="J79" s="71" t="s">
        <v>484</v>
      </c>
      <c r="K79" s="74" t="s">
        <v>600</v>
      </c>
      <c r="L79" s="180"/>
      <c r="M79" s="180">
        <v>1000</v>
      </c>
      <c r="N79" s="78" t="s">
        <v>1656</v>
      </c>
      <c r="O79" s="83"/>
      <c r="P79" s="80" t="s">
        <v>662</v>
      </c>
      <c r="R79" s="80"/>
      <c r="S79" s="92"/>
      <c r="T79" s="236" t="s">
        <v>7304</v>
      </c>
      <c r="U79" s="241"/>
      <c r="W79" s="12" t="str">
        <f t="shared" si="17"/>
        <v>Mqtt1</v>
      </c>
      <c r="X79" s="222"/>
      <c r="Y79" s="6" t="str">
        <f t="shared" si="14"/>
        <v>090000 DOORS HATCHES/</v>
      </c>
      <c r="Z79" s="106" t="str">
        <f t="shared" si="19"/>
        <v>$.MAIN_DECKH_VENT_HATCH_PS</v>
      </c>
      <c r="AB79" s="6"/>
      <c r="AM79" s="117" t="str">
        <f t="shared" si="18"/>
        <v/>
      </c>
      <c r="AR79" s="130"/>
      <c r="AT79" s="131"/>
      <c r="AU79" s="7"/>
      <c r="AV79" s="132"/>
      <c r="AW79" s="129" t="str">
        <f t="shared" si="13"/>
        <v/>
      </c>
      <c r="AX79" s="140"/>
      <c r="BB79" s="150" t="str">
        <f t="shared" si="16"/>
        <v/>
      </c>
      <c r="BS79" s="6"/>
      <c r="BT79" s="11"/>
    </row>
    <row r="80" spans="1:72" ht="15.75" x14ac:dyDescent="0.25">
      <c r="A80" s="52" t="s">
        <v>7232</v>
      </c>
      <c r="B80" s="186"/>
      <c r="C80" s="131" t="s">
        <v>111</v>
      </c>
      <c r="D80" s="7" t="s">
        <v>22</v>
      </c>
      <c r="E80" s="7" t="s">
        <v>428</v>
      </c>
      <c r="F80" s="64" t="s">
        <v>132</v>
      </c>
      <c r="G80" s="62">
        <v>5</v>
      </c>
      <c r="I80" s="10" t="s">
        <v>110</v>
      </c>
      <c r="J80" s="71" t="s">
        <v>7274</v>
      </c>
      <c r="K80" s="74" t="s">
        <v>600</v>
      </c>
      <c r="L80" s="180"/>
      <c r="M80" s="180">
        <v>1000</v>
      </c>
      <c r="N80" s="78" t="s">
        <v>1660</v>
      </c>
      <c r="O80" s="83"/>
      <c r="P80" s="78" t="s">
        <v>7276</v>
      </c>
      <c r="R80" s="80"/>
      <c r="S80" s="92"/>
      <c r="T80" s="243" t="s">
        <v>7273</v>
      </c>
      <c r="U80" s="240" t="s">
        <v>1024</v>
      </c>
      <c r="W80" s="12" t="str">
        <f t="shared" si="17"/>
        <v>Mqtt1</v>
      </c>
      <c r="X80" s="222"/>
      <c r="Y80" s="6" t="str">
        <f t="shared" si="14"/>
        <v>220000 NOVEC/</v>
      </c>
      <c r="Z80" s="106" t="str">
        <f t="shared" si="19"/>
        <v>$.NOVEC_PRESSURE_SWITCH1</v>
      </c>
      <c r="AB80" s="6"/>
      <c r="AM80" s="117" t="str">
        <f t="shared" si="18"/>
        <v/>
      </c>
      <c r="AR80" s="130"/>
      <c r="AT80" s="131"/>
      <c r="AU80" s="7"/>
      <c r="AV80" s="132"/>
      <c r="AW80" s="129" t="str">
        <f t="shared" ref="AW80:AW143" si="20">IF(ISNUMBER(AM80),"Please consult operation manual for more information","")</f>
        <v/>
      </c>
      <c r="AX80" s="140"/>
      <c r="BB80" s="150" t="str">
        <f t="shared" si="16"/>
        <v/>
      </c>
      <c r="BS80" s="6"/>
      <c r="BT80" s="11"/>
    </row>
    <row r="81" spans="1:72" ht="15.75" x14ac:dyDescent="0.25">
      <c r="A81" s="52" t="s">
        <v>7232</v>
      </c>
      <c r="B81" s="185"/>
      <c r="C81" s="131" t="s">
        <v>111</v>
      </c>
      <c r="D81" s="7" t="s">
        <v>22</v>
      </c>
      <c r="E81" s="7" t="s">
        <v>428</v>
      </c>
      <c r="F81" s="64" t="s">
        <v>132</v>
      </c>
      <c r="G81" s="62">
        <v>6</v>
      </c>
      <c r="I81" s="10" t="s">
        <v>110</v>
      </c>
      <c r="J81" s="71" t="s">
        <v>7275</v>
      </c>
      <c r="K81" s="74" t="s">
        <v>600</v>
      </c>
      <c r="L81" s="180"/>
      <c r="M81" s="180">
        <v>1000</v>
      </c>
      <c r="N81" s="78" t="s">
        <v>1660</v>
      </c>
      <c r="O81" s="83"/>
      <c r="P81" s="78" t="s">
        <v>7277</v>
      </c>
      <c r="R81" s="80"/>
      <c r="S81" s="92"/>
      <c r="T81" s="244"/>
      <c r="U81" s="242"/>
      <c r="W81" s="12" t="str">
        <f t="shared" si="17"/>
        <v>Mqtt1</v>
      </c>
      <c r="X81" s="222"/>
      <c r="Y81" s="6" t="str">
        <f t="shared" si="14"/>
        <v>220000 NOVEC/</v>
      </c>
      <c r="Z81" s="106" t="str">
        <f t="shared" si="19"/>
        <v>$.NOVEC_PRESSURE_SWITCH2</v>
      </c>
      <c r="AB81" s="6"/>
      <c r="AM81" s="117" t="str">
        <f t="shared" si="18"/>
        <v/>
      </c>
      <c r="AR81" s="130"/>
      <c r="AT81" s="131"/>
      <c r="AU81" s="7"/>
      <c r="AV81" s="132"/>
      <c r="AW81" s="129" t="str">
        <f t="shared" si="20"/>
        <v/>
      </c>
      <c r="AX81" s="140"/>
      <c r="BB81" s="150" t="str">
        <f t="shared" si="16"/>
        <v/>
      </c>
      <c r="BS81" s="6"/>
      <c r="BT81" s="11"/>
    </row>
    <row r="82" spans="1:72" ht="15.75" x14ac:dyDescent="0.25">
      <c r="A82" s="52" t="s">
        <v>1464</v>
      </c>
      <c r="B82" s="186"/>
      <c r="C82" s="131" t="s">
        <v>111</v>
      </c>
      <c r="D82" s="7" t="s">
        <v>22</v>
      </c>
      <c r="E82" s="7" t="s">
        <v>428</v>
      </c>
      <c r="F82" s="64" t="s">
        <v>132</v>
      </c>
      <c r="G82" s="62">
        <v>7</v>
      </c>
      <c r="I82" s="10" t="s">
        <v>110</v>
      </c>
      <c r="J82" s="71" t="s">
        <v>485</v>
      </c>
      <c r="K82" s="74" t="s">
        <v>600</v>
      </c>
      <c r="L82" s="180"/>
      <c r="M82" s="180">
        <v>1000</v>
      </c>
      <c r="N82" s="78" t="s">
        <v>1656</v>
      </c>
      <c r="O82" s="83"/>
      <c r="P82" s="80" t="s">
        <v>663</v>
      </c>
      <c r="R82" s="80"/>
      <c r="S82" s="92"/>
      <c r="T82" s="237" t="s">
        <v>1476</v>
      </c>
      <c r="U82" s="240" t="s">
        <v>1534</v>
      </c>
      <c r="W82" s="12" t="str">
        <f t="shared" si="17"/>
        <v>Mqtt1</v>
      </c>
      <c r="X82" s="222"/>
      <c r="Y82" s="6" t="str">
        <f t="shared" si="14"/>
        <v>090000 DOORS HATCHES/</v>
      </c>
      <c r="Z82" s="106" t="str">
        <f t="shared" si="19"/>
        <v>$.LAZA_ACCESS_HATCH_SB_FWD</v>
      </c>
      <c r="AB82" s="6"/>
      <c r="AM82" s="117" t="str">
        <f t="shared" si="18"/>
        <v/>
      </c>
      <c r="AR82" s="130"/>
      <c r="AT82" s="131"/>
      <c r="AU82" s="7"/>
      <c r="AV82" s="132"/>
      <c r="AW82" s="129" t="str">
        <f t="shared" si="20"/>
        <v/>
      </c>
      <c r="AX82" s="140"/>
      <c r="BB82" s="150" t="str">
        <f t="shared" si="16"/>
        <v/>
      </c>
      <c r="BS82" s="6"/>
      <c r="BT82" s="11"/>
    </row>
    <row r="83" spans="1:72" ht="15.75" x14ac:dyDescent="0.25">
      <c r="A83" s="52" t="s">
        <v>1464</v>
      </c>
      <c r="B83" s="186"/>
      <c r="C83" s="131" t="s">
        <v>111</v>
      </c>
      <c r="D83" s="7" t="s">
        <v>22</v>
      </c>
      <c r="E83" s="7" t="s">
        <v>428</v>
      </c>
      <c r="F83" s="64" t="s">
        <v>132</v>
      </c>
      <c r="G83" s="62">
        <v>8</v>
      </c>
      <c r="I83" s="10" t="s">
        <v>110</v>
      </c>
      <c r="J83" s="71" t="s">
        <v>486</v>
      </c>
      <c r="K83" s="74" t="s">
        <v>600</v>
      </c>
      <c r="L83" s="180"/>
      <c r="M83" s="180">
        <v>1000</v>
      </c>
      <c r="N83" s="78" t="s">
        <v>1656</v>
      </c>
      <c r="O83" s="83"/>
      <c r="P83" s="80" t="s">
        <v>664</v>
      </c>
      <c r="R83" s="80"/>
      <c r="S83" s="92"/>
      <c r="T83" s="238"/>
      <c r="U83" s="241"/>
      <c r="W83" s="12" t="str">
        <f t="shared" si="17"/>
        <v>Mqtt1</v>
      </c>
      <c r="X83" s="222"/>
      <c r="Y83" s="6" t="str">
        <f t="shared" si="14"/>
        <v>090000 DOORS HATCHES/</v>
      </c>
      <c r="Z83" s="106" t="str">
        <f t="shared" si="19"/>
        <v>$.LAZA_ACCESS_HATCH_PS_FWD</v>
      </c>
      <c r="AB83" s="6"/>
      <c r="AM83" s="117" t="str">
        <f t="shared" si="18"/>
        <v/>
      </c>
      <c r="AR83" s="130"/>
      <c r="AT83" s="131"/>
      <c r="AU83" s="7"/>
      <c r="AV83" s="132"/>
      <c r="AW83" s="129" t="str">
        <f t="shared" si="20"/>
        <v/>
      </c>
      <c r="AX83" s="140"/>
      <c r="BB83" s="150" t="str">
        <f t="shared" si="16"/>
        <v/>
      </c>
      <c r="BS83" s="6"/>
      <c r="BT83" s="11"/>
    </row>
    <row r="84" spans="1:72" ht="15.75" x14ac:dyDescent="0.25">
      <c r="A84" s="52" t="s">
        <v>1464</v>
      </c>
      <c r="B84" s="186"/>
      <c r="C84" s="131" t="s">
        <v>111</v>
      </c>
      <c r="D84" s="7" t="s">
        <v>22</v>
      </c>
      <c r="E84" s="7" t="s">
        <v>429</v>
      </c>
      <c r="F84" s="64" t="s">
        <v>132</v>
      </c>
      <c r="G84" s="62">
        <v>1</v>
      </c>
      <c r="I84" s="10" t="s">
        <v>110</v>
      </c>
      <c r="J84" s="71" t="s">
        <v>487</v>
      </c>
      <c r="K84" s="74" t="s">
        <v>600</v>
      </c>
      <c r="L84" s="180"/>
      <c r="M84" s="180">
        <v>1000</v>
      </c>
      <c r="N84" s="78" t="s">
        <v>1656</v>
      </c>
      <c r="O84" s="83"/>
      <c r="P84" s="80" t="s">
        <v>665</v>
      </c>
      <c r="R84" s="80"/>
      <c r="S84" s="92"/>
      <c r="T84" s="238"/>
      <c r="U84" s="241"/>
      <c r="W84" s="12" t="str">
        <f t="shared" si="17"/>
        <v>Mqtt1</v>
      </c>
      <c r="X84" s="222"/>
      <c r="Y84" s="6" t="str">
        <f t="shared" si="14"/>
        <v>090000 DOORS HATCHES/</v>
      </c>
      <c r="Z84" s="106" t="str">
        <f t="shared" si="19"/>
        <v>$.LAZA_ACCESS_HATCH_SB_MID</v>
      </c>
      <c r="AB84" s="6"/>
      <c r="AM84" s="117" t="str">
        <f t="shared" si="18"/>
        <v/>
      </c>
      <c r="AR84" s="130"/>
      <c r="AT84" s="131"/>
      <c r="AU84" s="7"/>
      <c r="AV84" s="132"/>
      <c r="AW84" s="129" t="str">
        <f t="shared" si="20"/>
        <v/>
      </c>
      <c r="AX84" s="140"/>
      <c r="BB84" s="150" t="str">
        <f t="shared" si="16"/>
        <v/>
      </c>
      <c r="BS84" s="6"/>
      <c r="BT84" s="11"/>
    </row>
    <row r="85" spans="1:72" ht="15.75" x14ac:dyDescent="0.25">
      <c r="A85" s="52" t="s">
        <v>1464</v>
      </c>
      <c r="B85" s="186"/>
      <c r="C85" s="131" t="s">
        <v>111</v>
      </c>
      <c r="D85" s="7" t="s">
        <v>22</v>
      </c>
      <c r="E85" s="7" t="s">
        <v>429</v>
      </c>
      <c r="F85" s="64" t="s">
        <v>132</v>
      </c>
      <c r="G85" s="62">
        <v>2</v>
      </c>
      <c r="I85" s="10" t="s">
        <v>110</v>
      </c>
      <c r="J85" s="71" t="s">
        <v>488</v>
      </c>
      <c r="K85" s="74" t="s">
        <v>600</v>
      </c>
      <c r="L85" s="180"/>
      <c r="M85" s="180">
        <v>1000</v>
      </c>
      <c r="N85" s="78" t="s">
        <v>1656</v>
      </c>
      <c r="O85" s="83"/>
      <c r="P85" s="78" t="s">
        <v>666</v>
      </c>
      <c r="R85" s="80"/>
      <c r="S85" s="92"/>
      <c r="T85" s="238"/>
      <c r="U85" s="241"/>
      <c r="W85" s="12" t="str">
        <f t="shared" si="17"/>
        <v>Mqtt1</v>
      </c>
      <c r="X85" s="222"/>
      <c r="Y85" s="6" t="str">
        <f t="shared" si="14"/>
        <v>090000 DOORS HATCHES/</v>
      </c>
      <c r="Z85" s="106" t="str">
        <f t="shared" si="19"/>
        <v>$.LAZA_ACCESS_HATCH_PS_MID</v>
      </c>
      <c r="AB85" s="6"/>
      <c r="AM85" s="117" t="str">
        <f t="shared" si="18"/>
        <v/>
      </c>
      <c r="AR85" s="130"/>
      <c r="AT85" s="131"/>
      <c r="AU85" s="7"/>
      <c r="AV85" s="132"/>
      <c r="AW85" s="129" t="str">
        <f t="shared" si="20"/>
        <v/>
      </c>
      <c r="AX85" s="140"/>
      <c r="BB85" s="150" t="str">
        <f t="shared" si="16"/>
        <v/>
      </c>
      <c r="BS85" s="6"/>
      <c r="BT85" s="11"/>
    </row>
    <row r="86" spans="1:72" ht="15.75" x14ac:dyDescent="0.25">
      <c r="A86" s="52" t="s">
        <v>1464</v>
      </c>
      <c r="B86" s="186"/>
      <c r="C86" s="131" t="s">
        <v>111</v>
      </c>
      <c r="D86" s="7" t="s">
        <v>22</v>
      </c>
      <c r="E86" s="7" t="s">
        <v>429</v>
      </c>
      <c r="F86" s="64" t="s">
        <v>132</v>
      </c>
      <c r="G86" s="62">
        <v>3</v>
      </c>
      <c r="I86" s="10" t="s">
        <v>110</v>
      </c>
      <c r="J86" s="71" t="s">
        <v>489</v>
      </c>
      <c r="K86" s="74" t="s">
        <v>600</v>
      </c>
      <c r="L86" s="180"/>
      <c r="M86" s="180">
        <v>1000</v>
      </c>
      <c r="N86" s="78" t="s">
        <v>1656</v>
      </c>
      <c r="O86" s="83"/>
      <c r="P86" s="80" t="s">
        <v>667</v>
      </c>
      <c r="R86" s="80"/>
      <c r="S86" s="92"/>
      <c r="T86" s="238"/>
      <c r="U86" s="241"/>
      <c r="W86" s="12" t="str">
        <f t="shared" si="17"/>
        <v>Mqtt1</v>
      </c>
      <c r="X86" s="222"/>
      <c r="Y86" s="6" t="str">
        <f t="shared" si="14"/>
        <v>090000 DOORS HATCHES/</v>
      </c>
      <c r="Z86" s="106" t="str">
        <f t="shared" si="19"/>
        <v>$.LAZA_ACCESS_HATCH_SB_AFT</v>
      </c>
      <c r="AB86" s="6"/>
      <c r="AM86" s="117" t="str">
        <f t="shared" si="18"/>
        <v/>
      </c>
      <c r="AR86" s="130"/>
      <c r="AT86" s="131"/>
      <c r="AU86" s="7"/>
      <c r="AV86" s="132"/>
      <c r="AW86" s="129" t="str">
        <f t="shared" si="20"/>
        <v/>
      </c>
      <c r="AX86" s="140"/>
      <c r="BB86" s="150" t="str">
        <f t="shared" si="16"/>
        <v/>
      </c>
      <c r="BS86" s="6"/>
      <c r="BT86" s="11"/>
    </row>
    <row r="87" spans="1:72" ht="15.75" x14ac:dyDescent="0.25">
      <c r="A87" s="52" t="s">
        <v>1464</v>
      </c>
      <c r="B87" s="186"/>
      <c r="C87" s="131" t="s">
        <v>111</v>
      </c>
      <c r="D87" s="7" t="s">
        <v>22</v>
      </c>
      <c r="E87" s="7" t="s">
        <v>429</v>
      </c>
      <c r="F87" s="64" t="s">
        <v>132</v>
      </c>
      <c r="G87" s="62">
        <v>4</v>
      </c>
      <c r="I87" s="10" t="s">
        <v>110</v>
      </c>
      <c r="J87" s="71" t="s">
        <v>490</v>
      </c>
      <c r="K87" s="74" t="s">
        <v>600</v>
      </c>
      <c r="L87" s="180"/>
      <c r="M87" s="180">
        <v>1000</v>
      </c>
      <c r="N87" s="78" t="s">
        <v>1656</v>
      </c>
      <c r="O87" s="83"/>
      <c r="P87" s="80" t="s">
        <v>668</v>
      </c>
      <c r="R87" s="80"/>
      <c r="S87" s="92"/>
      <c r="T87" s="238"/>
      <c r="U87" s="241"/>
      <c r="W87" s="12" t="str">
        <f t="shared" ref="W87:W150" si="21">IF(COUNTIF(N87,"spare"),"","Mqtt1")</f>
        <v>Mqtt1</v>
      </c>
      <c r="X87" s="222"/>
      <c r="Y87" s="6" t="str">
        <f t="shared" si="14"/>
        <v>090000 DOORS HATCHES/</v>
      </c>
      <c r="Z87" s="106" t="str">
        <f t="shared" si="19"/>
        <v>$.LAZA_ACCESS_HATCH_PS_AFT</v>
      </c>
      <c r="AB87" s="6"/>
      <c r="AM87" s="117" t="str">
        <f t="shared" si="18"/>
        <v/>
      </c>
      <c r="AR87" s="130"/>
      <c r="AT87" s="131"/>
      <c r="AU87" s="7"/>
      <c r="AV87" s="132"/>
      <c r="AW87" s="129" t="str">
        <f t="shared" si="20"/>
        <v/>
      </c>
      <c r="AX87" s="140"/>
      <c r="BB87" s="150" t="str">
        <f t="shared" si="16"/>
        <v/>
      </c>
      <c r="BS87" s="6"/>
      <c r="BT87" s="11"/>
    </row>
    <row r="88" spans="1:72" ht="15.75" x14ac:dyDescent="0.25">
      <c r="A88" s="52" t="s">
        <v>1464</v>
      </c>
      <c r="B88" s="186"/>
      <c r="C88" s="131" t="s">
        <v>111</v>
      </c>
      <c r="D88" s="7" t="s">
        <v>22</v>
      </c>
      <c r="E88" s="7" t="s">
        <v>429</v>
      </c>
      <c r="F88" s="64" t="s">
        <v>132</v>
      </c>
      <c r="G88" s="62">
        <v>5</v>
      </c>
      <c r="I88" s="10" t="s">
        <v>110</v>
      </c>
      <c r="J88" s="71" t="s">
        <v>491</v>
      </c>
      <c r="K88" s="74" t="s">
        <v>600</v>
      </c>
      <c r="L88" s="180"/>
      <c r="M88" s="180">
        <v>1000</v>
      </c>
      <c r="N88" s="78" t="s">
        <v>1656</v>
      </c>
      <c r="O88" s="83"/>
      <c r="P88" s="80" t="s">
        <v>669</v>
      </c>
      <c r="R88" s="80"/>
      <c r="S88" s="92"/>
      <c r="T88" s="239"/>
      <c r="U88" s="242"/>
      <c r="W88" s="12" t="str">
        <f t="shared" si="21"/>
        <v>Mqtt1</v>
      </c>
      <c r="X88" s="222"/>
      <c r="Y88" s="6" t="str">
        <f t="shared" si="14"/>
        <v>090000 DOORS HATCHES/</v>
      </c>
      <c r="Z88" s="106" t="str">
        <f t="shared" si="19"/>
        <v>$.AFT_DECKH_VENT_HATCH</v>
      </c>
      <c r="AB88" s="6"/>
      <c r="AM88" s="117" t="str">
        <f t="shared" si="18"/>
        <v/>
      </c>
      <c r="AR88" s="130"/>
      <c r="AT88" s="131"/>
      <c r="AU88" s="7"/>
      <c r="AV88" s="132"/>
      <c r="AW88" s="129" t="str">
        <f t="shared" si="20"/>
        <v/>
      </c>
      <c r="AX88" s="140"/>
      <c r="BB88" s="150" t="str">
        <f t="shared" si="16"/>
        <v/>
      </c>
      <c r="BS88" s="6"/>
      <c r="BT88" s="11"/>
    </row>
    <row r="89" spans="1:72" ht="15.75" x14ac:dyDescent="0.25">
      <c r="A89" s="52" t="s">
        <v>1585</v>
      </c>
      <c r="B89" s="56"/>
      <c r="C89" s="131" t="s">
        <v>111</v>
      </c>
      <c r="D89" s="7" t="s">
        <v>22</v>
      </c>
      <c r="E89" s="7" t="s">
        <v>429</v>
      </c>
      <c r="F89" s="64" t="s">
        <v>132</v>
      </c>
      <c r="G89" s="62">
        <v>6</v>
      </c>
      <c r="I89" s="10" t="s">
        <v>110</v>
      </c>
      <c r="J89" s="71" t="s">
        <v>852</v>
      </c>
      <c r="K89" s="74" t="s">
        <v>600</v>
      </c>
      <c r="L89" s="180"/>
      <c r="M89" s="180">
        <v>1000</v>
      </c>
      <c r="N89" s="78" t="s">
        <v>1656</v>
      </c>
      <c r="O89" s="83"/>
      <c r="P89" s="78" t="s">
        <v>1559</v>
      </c>
      <c r="R89" s="80"/>
      <c r="S89" s="92"/>
      <c r="T89" s="201" t="s">
        <v>802</v>
      </c>
      <c r="U89" s="102" t="s">
        <v>1584</v>
      </c>
      <c r="W89" s="12" t="str">
        <f t="shared" si="21"/>
        <v>Mqtt1</v>
      </c>
      <c r="X89" s="222"/>
      <c r="Y89" s="6" t="str">
        <f t="shared" si="14"/>
        <v>090000 DOORS HATCHES/</v>
      </c>
      <c r="Z89" s="106" t="str">
        <f t="shared" si="19"/>
        <v>$.SBP_PS_CLOSED_LOCKED</v>
      </c>
      <c r="AB89" s="6"/>
      <c r="AM89" s="117" t="str">
        <f t="shared" si="18"/>
        <v/>
      </c>
      <c r="AR89" s="130"/>
      <c r="AT89" s="131"/>
      <c r="AU89" s="7"/>
      <c r="AV89" s="132"/>
      <c r="AW89" s="129" t="str">
        <f t="shared" si="20"/>
        <v/>
      </c>
      <c r="AX89" s="140"/>
      <c r="BB89" s="150" t="str">
        <f t="shared" si="16"/>
        <v/>
      </c>
      <c r="BS89" s="6"/>
      <c r="BT89" s="11"/>
    </row>
    <row r="90" spans="1:72" ht="15.75" x14ac:dyDescent="0.25">
      <c r="A90" s="52" t="s">
        <v>1464</v>
      </c>
      <c r="B90" s="186"/>
      <c r="C90" s="131" t="s">
        <v>111</v>
      </c>
      <c r="D90" s="7" t="s">
        <v>22</v>
      </c>
      <c r="E90" s="7" t="s">
        <v>429</v>
      </c>
      <c r="F90" s="64" t="s">
        <v>132</v>
      </c>
      <c r="G90" s="62">
        <v>7</v>
      </c>
      <c r="I90" s="10" t="s">
        <v>110</v>
      </c>
      <c r="J90" s="71" t="s">
        <v>978</v>
      </c>
      <c r="K90" s="74" t="s">
        <v>600</v>
      </c>
      <c r="L90" s="180"/>
      <c r="M90" s="180">
        <v>1000</v>
      </c>
      <c r="N90" s="78" t="s">
        <v>1650</v>
      </c>
      <c r="O90" s="83"/>
      <c r="P90" s="78" t="s">
        <v>976</v>
      </c>
      <c r="R90" s="80"/>
      <c r="S90" s="92"/>
      <c r="T90" s="237" t="s">
        <v>1500</v>
      </c>
      <c r="U90" s="240" t="s">
        <v>1024</v>
      </c>
      <c r="W90" s="12" t="str">
        <f t="shared" si="21"/>
        <v>Mqtt1</v>
      </c>
      <c r="X90" s="222"/>
      <c r="Y90" s="6" t="str">
        <f t="shared" si="14"/>
        <v>350000 VENTILATION/</v>
      </c>
      <c r="Z90" s="106" t="str">
        <f t="shared" si="19"/>
        <v>$.VENT_SUPP_TECH_SPACE_REM_AVAIL</v>
      </c>
      <c r="AB90" s="6"/>
      <c r="AM90" s="117" t="str">
        <f t="shared" si="18"/>
        <v/>
      </c>
      <c r="AR90" s="130"/>
      <c r="AT90" s="131"/>
      <c r="AU90" s="7"/>
      <c r="AV90" s="132"/>
      <c r="AW90" s="129" t="str">
        <f t="shared" si="20"/>
        <v/>
      </c>
      <c r="AX90" s="140"/>
      <c r="BB90" s="150" t="str">
        <f t="shared" si="16"/>
        <v/>
      </c>
      <c r="BS90" s="6"/>
      <c r="BT90" s="11"/>
    </row>
    <row r="91" spans="1:72" ht="15.75" x14ac:dyDescent="0.25">
      <c r="A91" s="52" t="s">
        <v>1464</v>
      </c>
      <c r="B91" s="186"/>
      <c r="C91" s="131" t="s">
        <v>111</v>
      </c>
      <c r="D91" s="7" t="s">
        <v>22</v>
      </c>
      <c r="E91" s="7" t="s">
        <v>429</v>
      </c>
      <c r="F91" s="64" t="s">
        <v>132</v>
      </c>
      <c r="G91" s="62">
        <v>8</v>
      </c>
      <c r="I91" s="10" t="s">
        <v>110</v>
      </c>
      <c r="J91" s="71" t="s">
        <v>979</v>
      </c>
      <c r="K91" s="74" t="s">
        <v>600</v>
      </c>
      <c r="L91" s="180"/>
      <c r="M91" s="180">
        <v>1000</v>
      </c>
      <c r="N91" s="78" t="s">
        <v>1650</v>
      </c>
      <c r="O91" s="83"/>
      <c r="P91" s="78" t="s">
        <v>977</v>
      </c>
      <c r="R91" s="80"/>
      <c r="S91" s="92"/>
      <c r="T91" s="239"/>
      <c r="U91" s="242"/>
      <c r="W91" s="12" t="str">
        <f t="shared" si="21"/>
        <v>Mqtt1</v>
      </c>
      <c r="X91" s="222"/>
      <c r="Y91" s="6" t="str">
        <f t="shared" si="14"/>
        <v>350000 VENTILATION/</v>
      </c>
      <c r="Z91" s="106" t="str">
        <f t="shared" si="19"/>
        <v>$.VENT_SUPP_TECH_SPACE_RUNNING</v>
      </c>
      <c r="AB91" s="6"/>
      <c r="AM91" s="117" t="str">
        <f t="shared" si="18"/>
        <v/>
      </c>
      <c r="AR91" s="130"/>
      <c r="AT91" s="131"/>
      <c r="AU91" s="7"/>
      <c r="AV91" s="132"/>
      <c r="AW91" s="129" t="str">
        <f t="shared" si="20"/>
        <v/>
      </c>
      <c r="AX91" s="140"/>
      <c r="BB91" s="150" t="str">
        <f t="shared" si="16"/>
        <v/>
      </c>
      <c r="BS91" s="6"/>
      <c r="BT91" s="11"/>
    </row>
    <row r="92" spans="1:72" ht="15.75" x14ac:dyDescent="0.25">
      <c r="A92" s="52" t="s">
        <v>1464</v>
      </c>
      <c r="B92" s="186"/>
      <c r="C92" s="131" t="s">
        <v>111</v>
      </c>
      <c r="D92" s="7" t="s">
        <v>22</v>
      </c>
      <c r="E92" s="7" t="s">
        <v>430</v>
      </c>
      <c r="F92" s="64" t="s">
        <v>132</v>
      </c>
      <c r="G92" s="62">
        <v>1</v>
      </c>
      <c r="I92" s="10" t="s">
        <v>110</v>
      </c>
      <c r="J92" s="71" t="s">
        <v>986</v>
      </c>
      <c r="K92" s="74" t="s">
        <v>600</v>
      </c>
      <c r="L92" s="180"/>
      <c r="M92" s="180">
        <v>1000</v>
      </c>
      <c r="N92" s="78" t="s">
        <v>1650</v>
      </c>
      <c r="O92" s="83"/>
      <c r="P92" s="78" t="s">
        <v>984</v>
      </c>
      <c r="R92" s="80"/>
      <c r="S92" s="92"/>
      <c r="T92" s="237" t="s">
        <v>1501</v>
      </c>
      <c r="U92" s="240" t="s">
        <v>1024</v>
      </c>
      <c r="W92" s="12" t="str">
        <f t="shared" si="21"/>
        <v>Mqtt1</v>
      </c>
      <c r="X92" s="222"/>
      <c r="Y92" s="6" t="str">
        <f t="shared" si="14"/>
        <v>350000 VENTILATION/</v>
      </c>
      <c r="Z92" s="106" t="str">
        <f t="shared" si="19"/>
        <v>$.VENT_EXTR_TECH_SPACE_REM_AVAIL</v>
      </c>
      <c r="AA92" s="107"/>
      <c r="AC92" s="108"/>
      <c r="AD92" s="108"/>
      <c r="AE92" s="71"/>
      <c r="AF92" s="71"/>
      <c r="AG92" s="71"/>
      <c r="AH92" s="71"/>
      <c r="AI92" s="118"/>
      <c r="AK92" s="119"/>
      <c r="AL92" s="119"/>
      <c r="AM92" s="117" t="str">
        <f t="shared" si="18"/>
        <v/>
      </c>
      <c r="AR92" s="130"/>
      <c r="AT92" s="131"/>
      <c r="AU92" s="7"/>
      <c r="AV92" s="132"/>
      <c r="AW92" s="129" t="str">
        <f t="shared" si="20"/>
        <v/>
      </c>
      <c r="AX92" s="140"/>
      <c r="BB92" s="150" t="str">
        <f t="shared" si="16"/>
        <v/>
      </c>
      <c r="BS92" s="6"/>
      <c r="BT92" s="11"/>
    </row>
    <row r="93" spans="1:72" ht="15.75" x14ac:dyDescent="0.25">
      <c r="A93" s="52" t="s">
        <v>1464</v>
      </c>
      <c r="B93" s="186"/>
      <c r="C93" s="131" t="s">
        <v>111</v>
      </c>
      <c r="D93" s="7" t="s">
        <v>22</v>
      </c>
      <c r="E93" s="7" t="s">
        <v>430</v>
      </c>
      <c r="F93" s="64" t="s">
        <v>132</v>
      </c>
      <c r="G93" s="62">
        <v>2</v>
      </c>
      <c r="I93" s="10" t="s">
        <v>110</v>
      </c>
      <c r="J93" s="71" t="s">
        <v>987</v>
      </c>
      <c r="K93" s="74" t="s">
        <v>600</v>
      </c>
      <c r="L93" s="180"/>
      <c r="M93" s="180">
        <v>1000</v>
      </c>
      <c r="N93" s="78" t="s">
        <v>1650</v>
      </c>
      <c r="O93" s="83"/>
      <c r="P93" s="78" t="s">
        <v>985</v>
      </c>
      <c r="R93" s="80"/>
      <c r="S93" s="92"/>
      <c r="T93" s="239"/>
      <c r="U93" s="242"/>
      <c r="W93" s="12" t="str">
        <f t="shared" si="21"/>
        <v>Mqtt1</v>
      </c>
      <c r="X93" s="222"/>
      <c r="Y93" s="6" t="str">
        <f t="shared" ref="Y93:Y156" si="22">IF(COUNTIF(N93,"spare"),"",N93&amp;"/"&amp;X93)</f>
        <v>350000 VENTILATION/</v>
      </c>
      <c r="Z93" s="106" t="str">
        <f t="shared" si="19"/>
        <v>$.VENT_EXTR_TECH_SPACE_RUNNING</v>
      </c>
      <c r="AA93" s="107"/>
      <c r="AC93" s="108"/>
      <c r="AD93" s="108"/>
      <c r="AE93" s="71"/>
      <c r="AF93" s="71"/>
      <c r="AG93" s="71"/>
      <c r="AH93" s="71"/>
      <c r="AI93" s="118"/>
      <c r="AK93" s="119"/>
      <c r="AL93" s="119"/>
      <c r="AM93" s="117" t="str">
        <f t="shared" si="18"/>
        <v/>
      </c>
      <c r="AR93" s="130"/>
      <c r="AT93" s="131"/>
      <c r="AU93" s="7"/>
      <c r="AV93" s="132"/>
      <c r="AW93" s="129" t="str">
        <f t="shared" si="20"/>
        <v/>
      </c>
      <c r="AX93" s="140"/>
      <c r="BB93" s="150" t="str">
        <f t="shared" si="16"/>
        <v/>
      </c>
      <c r="BS93" s="6"/>
      <c r="BT93" s="11"/>
    </row>
    <row r="94" spans="1:72" ht="15.75" x14ac:dyDescent="0.25">
      <c r="A94" s="52" t="s">
        <v>849</v>
      </c>
      <c r="B94" s="186"/>
      <c r="C94" s="131" t="s">
        <v>111</v>
      </c>
      <c r="D94" s="7" t="s">
        <v>22</v>
      </c>
      <c r="E94" s="7" t="s">
        <v>430</v>
      </c>
      <c r="F94" s="64" t="s">
        <v>132</v>
      </c>
      <c r="G94" s="62">
        <v>3</v>
      </c>
      <c r="I94" s="10" t="s">
        <v>110</v>
      </c>
      <c r="J94" s="71" t="s">
        <v>992</v>
      </c>
      <c r="K94" s="74" t="s">
        <v>600</v>
      </c>
      <c r="L94" s="180"/>
      <c r="M94" s="180">
        <v>1000</v>
      </c>
      <c r="N94" s="78" t="s">
        <v>1650</v>
      </c>
      <c r="O94" s="83"/>
      <c r="P94" s="78" t="s">
        <v>989</v>
      </c>
      <c r="R94" s="80"/>
      <c r="S94" s="92"/>
      <c r="T94" s="237" t="s">
        <v>1111</v>
      </c>
      <c r="U94" s="240" t="s">
        <v>974</v>
      </c>
      <c r="W94" s="12" t="str">
        <f t="shared" si="21"/>
        <v>Mqtt1</v>
      </c>
      <c r="X94" s="222"/>
      <c r="Y94" s="6" t="str">
        <f t="shared" si="22"/>
        <v>350000 VENTILATION/</v>
      </c>
      <c r="Z94" s="106" t="str">
        <f t="shared" si="19"/>
        <v>$.BATT_VENT_AFT_PS_ON_RUN</v>
      </c>
      <c r="AA94" s="107"/>
      <c r="AC94" s="108"/>
      <c r="AD94" s="108"/>
      <c r="AE94" s="71"/>
      <c r="AF94" s="71"/>
      <c r="AG94" s="71"/>
      <c r="AH94" s="71"/>
      <c r="AI94" s="118"/>
      <c r="AK94" s="119"/>
      <c r="AL94" s="119"/>
      <c r="AM94" s="117" t="str">
        <f t="shared" si="18"/>
        <v/>
      </c>
      <c r="AR94" s="130"/>
      <c r="AT94" s="131"/>
      <c r="AU94" s="7"/>
      <c r="AV94" s="132"/>
      <c r="AW94" s="129" t="str">
        <f t="shared" si="20"/>
        <v/>
      </c>
      <c r="AX94" s="140"/>
      <c r="BB94" s="150" t="str">
        <f t="shared" si="16"/>
        <v/>
      </c>
      <c r="BS94" s="6"/>
      <c r="BT94" s="11"/>
    </row>
    <row r="95" spans="1:72" ht="15.75" x14ac:dyDescent="0.25">
      <c r="A95" s="52" t="s">
        <v>849</v>
      </c>
      <c r="B95" s="186"/>
      <c r="C95" s="131" t="s">
        <v>111</v>
      </c>
      <c r="D95" s="7" t="s">
        <v>22</v>
      </c>
      <c r="E95" s="7" t="s">
        <v>430</v>
      </c>
      <c r="F95" s="64" t="s">
        <v>132</v>
      </c>
      <c r="G95" s="62">
        <v>4</v>
      </c>
      <c r="I95" s="10" t="s">
        <v>110</v>
      </c>
      <c r="J95" s="71" t="s">
        <v>993</v>
      </c>
      <c r="K95" s="74" t="s">
        <v>600</v>
      </c>
      <c r="L95" s="180"/>
      <c r="M95" s="180">
        <v>1000</v>
      </c>
      <c r="N95" s="78" t="s">
        <v>1650</v>
      </c>
      <c r="O95" s="83"/>
      <c r="P95" s="78" t="s">
        <v>990</v>
      </c>
      <c r="R95" s="80"/>
      <c r="S95" s="92"/>
      <c r="T95" s="238"/>
      <c r="U95" s="241"/>
      <c r="W95" s="12" t="str">
        <f t="shared" si="21"/>
        <v>Mqtt1</v>
      </c>
      <c r="X95" s="222"/>
      <c r="Y95" s="6" t="str">
        <f t="shared" si="22"/>
        <v>350000 VENTILATION/</v>
      </c>
      <c r="Z95" s="106" t="str">
        <f t="shared" si="19"/>
        <v>$.BATT_VENT_AFT_PS_ON_FAULT</v>
      </c>
      <c r="AA95" s="107"/>
      <c r="AC95" s="108"/>
      <c r="AD95" s="108"/>
      <c r="AE95" s="71"/>
      <c r="AF95" s="71"/>
      <c r="AG95" s="71"/>
      <c r="AH95" s="71"/>
      <c r="AI95" s="118"/>
      <c r="AK95" s="119"/>
      <c r="AL95" s="119"/>
      <c r="AM95" s="117">
        <f t="shared" si="18"/>
        <v>95</v>
      </c>
      <c r="AR95" s="130" t="s">
        <v>115</v>
      </c>
      <c r="AT95" s="131" t="s">
        <v>17</v>
      </c>
      <c r="AU95" s="7"/>
      <c r="AV95" s="132" t="s">
        <v>112</v>
      </c>
      <c r="AW95" s="129" t="str">
        <f t="shared" si="20"/>
        <v>Please consult operation manual for more information</v>
      </c>
      <c r="AX95" s="140"/>
      <c r="BB95" s="150" t="str">
        <f t="shared" si="16"/>
        <v>1</v>
      </c>
      <c r="BS95" s="6"/>
      <c r="BT95" s="11"/>
    </row>
    <row r="96" spans="1:72" ht="15.75" x14ac:dyDescent="0.25">
      <c r="A96" s="52" t="s">
        <v>849</v>
      </c>
      <c r="B96" s="186"/>
      <c r="C96" s="131" t="s">
        <v>111</v>
      </c>
      <c r="D96" s="7" t="s">
        <v>22</v>
      </c>
      <c r="E96" s="7" t="s">
        <v>430</v>
      </c>
      <c r="F96" s="64" t="s">
        <v>132</v>
      </c>
      <c r="G96" s="62">
        <v>5</v>
      </c>
      <c r="I96" s="10" t="s">
        <v>110</v>
      </c>
      <c r="J96" s="71" t="s">
        <v>994</v>
      </c>
      <c r="K96" s="74" t="s">
        <v>600</v>
      </c>
      <c r="L96" s="180"/>
      <c r="M96" s="180">
        <v>1000</v>
      </c>
      <c r="N96" s="78" t="s">
        <v>1650</v>
      </c>
      <c r="O96" s="83"/>
      <c r="P96" s="78" t="s">
        <v>991</v>
      </c>
      <c r="R96" s="80"/>
      <c r="S96" s="92"/>
      <c r="T96" s="239"/>
      <c r="U96" s="242"/>
      <c r="W96" s="12" t="str">
        <f t="shared" si="21"/>
        <v>Mqtt1</v>
      </c>
      <c r="X96" s="222"/>
      <c r="Y96" s="6" t="str">
        <f t="shared" si="22"/>
        <v>350000 VENTILATION/</v>
      </c>
      <c r="Z96" s="106" t="str">
        <f t="shared" si="19"/>
        <v>$.BATT_VENT_AFT_PS_ON_READY</v>
      </c>
      <c r="AA96" s="107"/>
      <c r="AC96" s="108"/>
      <c r="AD96" s="108"/>
      <c r="AE96" s="71"/>
      <c r="AF96" s="71"/>
      <c r="AG96" s="71"/>
      <c r="AH96" s="71"/>
      <c r="AI96" s="118"/>
      <c r="AK96" s="119"/>
      <c r="AL96" s="119"/>
      <c r="AM96" s="117" t="str">
        <f t="shared" si="18"/>
        <v/>
      </c>
      <c r="AR96" s="130"/>
      <c r="AT96" s="131"/>
      <c r="AU96" s="7"/>
      <c r="AV96" s="132"/>
      <c r="AW96" s="129" t="str">
        <f t="shared" si="20"/>
        <v/>
      </c>
      <c r="AX96" s="140"/>
      <c r="BB96" s="150" t="str">
        <f t="shared" si="16"/>
        <v/>
      </c>
      <c r="BS96" s="6"/>
      <c r="BT96" s="11"/>
    </row>
    <row r="97" spans="1:72" ht="15.75" x14ac:dyDescent="0.25">
      <c r="A97" s="52" t="s">
        <v>849</v>
      </c>
      <c r="B97" s="186"/>
      <c r="C97" s="131" t="s">
        <v>111</v>
      </c>
      <c r="D97" s="7" t="s">
        <v>22</v>
      </c>
      <c r="E97" s="7" t="s">
        <v>430</v>
      </c>
      <c r="F97" s="64" t="s">
        <v>132</v>
      </c>
      <c r="G97" s="62">
        <v>6</v>
      </c>
      <c r="I97" s="10" t="s">
        <v>110</v>
      </c>
      <c r="J97" s="71" t="s">
        <v>999</v>
      </c>
      <c r="K97" s="74" t="s">
        <v>600</v>
      </c>
      <c r="L97" s="180"/>
      <c r="M97" s="180">
        <v>1000</v>
      </c>
      <c r="N97" s="78" t="s">
        <v>1650</v>
      </c>
      <c r="O97" s="83"/>
      <c r="P97" s="78" t="s">
        <v>1002</v>
      </c>
      <c r="R97" s="80"/>
      <c r="S97" s="92"/>
      <c r="T97" s="237" t="s">
        <v>1110</v>
      </c>
      <c r="U97" s="240" t="s">
        <v>974</v>
      </c>
      <c r="W97" s="12" t="str">
        <f t="shared" si="21"/>
        <v>Mqtt1</v>
      </c>
      <c r="X97" s="222"/>
      <c r="Y97" s="6" t="str">
        <f t="shared" si="22"/>
        <v>350000 VENTILATION/</v>
      </c>
      <c r="Z97" s="106" t="str">
        <f t="shared" si="19"/>
        <v>$.BATT_VENT_AFT_SB_ON_RUN</v>
      </c>
      <c r="AA97" s="107"/>
      <c r="AC97" s="108"/>
      <c r="AD97" s="108"/>
      <c r="AE97" s="71"/>
      <c r="AF97" s="71"/>
      <c r="AG97" s="71"/>
      <c r="AH97" s="71"/>
      <c r="AI97" s="118"/>
      <c r="AK97" s="119"/>
      <c r="AL97" s="119"/>
      <c r="AM97" s="117" t="str">
        <f t="shared" si="18"/>
        <v/>
      </c>
      <c r="AR97" s="130"/>
      <c r="AT97" s="131"/>
      <c r="AU97" s="7"/>
      <c r="AV97" s="132"/>
      <c r="AW97" s="129" t="str">
        <f t="shared" si="20"/>
        <v/>
      </c>
      <c r="AX97" s="140"/>
      <c r="BB97" s="150" t="str">
        <f t="shared" si="16"/>
        <v/>
      </c>
      <c r="BS97" s="6"/>
      <c r="BT97" s="11"/>
    </row>
    <row r="98" spans="1:72" ht="15.75" x14ac:dyDescent="0.25">
      <c r="A98" s="52" t="s">
        <v>849</v>
      </c>
      <c r="B98" s="186"/>
      <c r="C98" s="131" t="s">
        <v>111</v>
      </c>
      <c r="D98" s="7" t="s">
        <v>22</v>
      </c>
      <c r="E98" s="7" t="s">
        <v>430</v>
      </c>
      <c r="F98" s="64" t="s">
        <v>132</v>
      </c>
      <c r="G98" s="62">
        <v>7</v>
      </c>
      <c r="I98" s="10" t="s">
        <v>110</v>
      </c>
      <c r="J98" s="71" t="s">
        <v>1000</v>
      </c>
      <c r="K98" s="74" t="s">
        <v>600</v>
      </c>
      <c r="L98" s="180"/>
      <c r="M98" s="180">
        <v>1000</v>
      </c>
      <c r="N98" s="78" t="s">
        <v>1650</v>
      </c>
      <c r="O98" s="83"/>
      <c r="P98" s="78" t="s">
        <v>1003</v>
      </c>
      <c r="R98" s="80"/>
      <c r="S98" s="92"/>
      <c r="T98" s="238"/>
      <c r="U98" s="241"/>
      <c r="W98" s="12" t="str">
        <f t="shared" si="21"/>
        <v>Mqtt1</v>
      </c>
      <c r="X98" s="222"/>
      <c r="Y98" s="6" t="str">
        <f t="shared" si="22"/>
        <v>350000 VENTILATION/</v>
      </c>
      <c r="Z98" s="106" t="str">
        <f t="shared" si="19"/>
        <v>$.BATT_VENT_AFT_SB_ON_FAULT</v>
      </c>
      <c r="AA98" s="107"/>
      <c r="AC98" s="108"/>
      <c r="AD98" s="108"/>
      <c r="AE98" s="71"/>
      <c r="AF98" s="71"/>
      <c r="AG98" s="71"/>
      <c r="AH98" s="71"/>
      <c r="AI98" s="118"/>
      <c r="AK98" s="119"/>
      <c r="AL98" s="119"/>
      <c r="AM98" s="117">
        <f t="shared" si="18"/>
        <v>98</v>
      </c>
      <c r="AR98" s="130" t="s">
        <v>115</v>
      </c>
      <c r="AT98" s="131" t="s">
        <v>17</v>
      </c>
      <c r="AU98" s="7"/>
      <c r="AV98" s="132" t="s">
        <v>112</v>
      </c>
      <c r="AW98" s="129" t="str">
        <f t="shared" si="20"/>
        <v>Please consult operation manual for more information</v>
      </c>
      <c r="AX98" s="140"/>
      <c r="BB98" s="150" t="str">
        <f t="shared" si="16"/>
        <v>1</v>
      </c>
      <c r="BS98" s="6"/>
      <c r="BT98" s="11"/>
    </row>
    <row r="99" spans="1:72" ht="15.75" x14ac:dyDescent="0.25">
      <c r="A99" s="52" t="s">
        <v>849</v>
      </c>
      <c r="B99" s="186"/>
      <c r="C99" s="131" t="s">
        <v>111</v>
      </c>
      <c r="D99" s="7" t="s">
        <v>22</v>
      </c>
      <c r="E99" s="7" t="s">
        <v>430</v>
      </c>
      <c r="F99" s="64" t="s">
        <v>132</v>
      </c>
      <c r="G99" s="62">
        <v>8</v>
      </c>
      <c r="I99" s="10" t="s">
        <v>110</v>
      </c>
      <c r="J99" s="71" t="s">
        <v>1001</v>
      </c>
      <c r="K99" s="74" t="s">
        <v>600</v>
      </c>
      <c r="L99" s="180"/>
      <c r="M99" s="180">
        <v>1000</v>
      </c>
      <c r="N99" s="78" t="s">
        <v>1650</v>
      </c>
      <c r="O99" s="83"/>
      <c r="P99" s="78" t="s">
        <v>1004</v>
      </c>
      <c r="R99" s="80"/>
      <c r="S99" s="92"/>
      <c r="T99" s="239"/>
      <c r="U99" s="242"/>
      <c r="W99" s="12" t="str">
        <f t="shared" si="21"/>
        <v>Mqtt1</v>
      </c>
      <c r="X99" s="222"/>
      <c r="Y99" s="6" t="str">
        <f t="shared" si="22"/>
        <v>350000 VENTILATION/</v>
      </c>
      <c r="Z99" s="106" t="str">
        <f t="shared" si="19"/>
        <v>$.BATT_VENT_AFT_SB_ON_READY</v>
      </c>
      <c r="AA99" s="107"/>
      <c r="AC99" s="108"/>
      <c r="AD99" s="108"/>
      <c r="AE99" s="71"/>
      <c r="AF99" s="71"/>
      <c r="AG99" s="71"/>
      <c r="AH99" s="71"/>
      <c r="AI99" s="118"/>
      <c r="AK99" s="119"/>
      <c r="AL99" s="119"/>
      <c r="AM99" s="117" t="str">
        <f t="shared" si="18"/>
        <v/>
      </c>
      <c r="AR99" s="130"/>
      <c r="AT99" s="131"/>
      <c r="AU99" s="7"/>
      <c r="AV99" s="132"/>
      <c r="AW99" s="129" t="str">
        <f t="shared" si="20"/>
        <v/>
      </c>
      <c r="AX99" s="140"/>
      <c r="BB99" s="150" t="str">
        <f t="shared" si="16"/>
        <v/>
      </c>
      <c r="BS99" s="6"/>
      <c r="BT99" s="11"/>
    </row>
    <row r="100" spans="1:72" ht="15.75" x14ac:dyDescent="0.25">
      <c r="A100" s="52" t="s">
        <v>849</v>
      </c>
      <c r="B100" s="56"/>
      <c r="C100" s="131" t="s">
        <v>111</v>
      </c>
      <c r="D100" s="7" t="s">
        <v>22</v>
      </c>
      <c r="E100" s="7" t="s">
        <v>431</v>
      </c>
      <c r="F100" s="64" t="s">
        <v>132</v>
      </c>
      <c r="G100" s="62">
        <v>1</v>
      </c>
      <c r="I100" s="10" t="s">
        <v>110</v>
      </c>
      <c r="J100" s="71" t="s">
        <v>1098</v>
      </c>
      <c r="K100" s="74" t="s">
        <v>600</v>
      </c>
      <c r="L100" s="180"/>
      <c r="M100" s="180">
        <v>1000</v>
      </c>
      <c r="N100" s="78" t="s">
        <v>1651</v>
      </c>
      <c r="O100" s="83" t="s">
        <v>1101</v>
      </c>
      <c r="P100" s="78" t="s">
        <v>1099</v>
      </c>
      <c r="R100" s="80"/>
      <c r="S100" s="92"/>
      <c r="T100" s="267" t="s">
        <v>1535</v>
      </c>
      <c r="U100" s="240" t="s">
        <v>1104</v>
      </c>
      <c r="W100" s="12" t="str">
        <f t="shared" si="21"/>
        <v>Mqtt1</v>
      </c>
      <c r="X100" s="222"/>
      <c r="Y100" s="6" t="str">
        <f t="shared" si="22"/>
        <v>250000 TECHWATER/</v>
      </c>
      <c r="Z100" s="106" t="str">
        <f t="shared" si="19"/>
        <v>$.DRAIN_VLV_Y01_POS_OVERBOARD</v>
      </c>
      <c r="AA100" s="107"/>
      <c r="AC100" s="108"/>
      <c r="AD100" s="108"/>
      <c r="AE100" s="71"/>
      <c r="AF100" s="71"/>
      <c r="AG100" s="71"/>
      <c r="AH100" s="71"/>
      <c r="AI100" s="118"/>
      <c r="AK100" s="119"/>
      <c r="AL100" s="119"/>
      <c r="AM100" s="117" t="str">
        <f t="shared" si="18"/>
        <v/>
      </c>
      <c r="AR100" s="130"/>
      <c r="AT100" s="131"/>
      <c r="AU100" s="7"/>
      <c r="AV100" s="132"/>
      <c r="AW100" s="129" t="str">
        <f t="shared" si="20"/>
        <v/>
      </c>
      <c r="AX100" s="140"/>
      <c r="BB100" s="150" t="str">
        <f t="shared" si="16"/>
        <v/>
      </c>
      <c r="BS100" s="6"/>
      <c r="BT100" s="11"/>
    </row>
    <row r="101" spans="1:72" ht="15.75" x14ac:dyDescent="0.25">
      <c r="A101" s="52" t="s">
        <v>849</v>
      </c>
      <c r="B101" s="56"/>
      <c r="C101" s="131" t="s">
        <v>111</v>
      </c>
      <c r="D101" s="7" t="s">
        <v>22</v>
      </c>
      <c r="E101" s="7" t="s">
        <v>431</v>
      </c>
      <c r="F101" s="64" t="s">
        <v>132</v>
      </c>
      <c r="G101" s="62">
        <v>2</v>
      </c>
      <c r="I101" s="10" t="s">
        <v>110</v>
      </c>
      <c r="J101" s="71" t="s">
        <v>1095</v>
      </c>
      <c r="K101" s="74" t="s">
        <v>600</v>
      </c>
      <c r="L101" s="180"/>
      <c r="M101" s="180">
        <v>1000</v>
      </c>
      <c r="N101" s="78" t="s">
        <v>1651</v>
      </c>
      <c r="O101" s="83" t="s">
        <v>1101</v>
      </c>
      <c r="P101" s="78" t="s">
        <v>1093</v>
      </c>
      <c r="R101" s="80"/>
      <c r="S101" s="92"/>
      <c r="T101" s="268"/>
      <c r="U101" s="242"/>
      <c r="W101" s="12" t="str">
        <f t="shared" si="21"/>
        <v>Mqtt1</v>
      </c>
      <c r="X101" s="222"/>
      <c r="Y101" s="6" t="str">
        <f t="shared" si="22"/>
        <v>250000 TECHWATER/</v>
      </c>
      <c r="Z101" s="106" t="str">
        <f t="shared" si="19"/>
        <v>$.DRAIN_VLV_Y01_POS_TO_PURO</v>
      </c>
      <c r="AA101" s="107"/>
      <c r="AC101" s="108"/>
      <c r="AD101" s="108"/>
      <c r="AE101" s="71"/>
      <c r="AF101" s="71"/>
      <c r="AG101" s="71"/>
      <c r="AH101" s="71"/>
      <c r="AI101" s="118"/>
      <c r="AK101" s="119"/>
      <c r="AL101" s="119"/>
      <c r="AM101" s="117" t="str">
        <f t="shared" si="18"/>
        <v/>
      </c>
      <c r="AR101" s="130"/>
      <c r="AT101" s="131"/>
      <c r="AU101" s="7"/>
      <c r="AV101" s="132"/>
      <c r="AW101" s="129" t="str">
        <f t="shared" si="20"/>
        <v/>
      </c>
      <c r="AX101" s="140"/>
      <c r="BB101" s="150" t="str">
        <f t="shared" ref="BB101:BB164" si="23">IF(ISNUMBER(AM101),"1","")</f>
        <v/>
      </c>
      <c r="BS101" s="6"/>
      <c r="BT101" s="11"/>
    </row>
    <row r="102" spans="1:72" ht="15.75" x14ac:dyDescent="0.25">
      <c r="A102" s="52" t="s">
        <v>849</v>
      </c>
      <c r="B102" s="186"/>
      <c r="C102" s="131" t="s">
        <v>111</v>
      </c>
      <c r="D102" s="7" t="s">
        <v>22</v>
      </c>
      <c r="E102" s="7" t="s">
        <v>431</v>
      </c>
      <c r="F102" s="64" t="s">
        <v>132</v>
      </c>
      <c r="G102" s="62">
        <v>3</v>
      </c>
      <c r="I102" s="10" t="s">
        <v>110</v>
      </c>
      <c r="J102" s="71" t="s">
        <v>1108</v>
      </c>
      <c r="K102" s="74" t="s">
        <v>600</v>
      </c>
      <c r="L102" s="180"/>
      <c r="M102" s="180">
        <v>1000</v>
      </c>
      <c r="N102" s="78" t="s">
        <v>1651</v>
      </c>
      <c r="O102" s="83">
        <v>25004035</v>
      </c>
      <c r="P102" s="78" t="s">
        <v>656</v>
      </c>
      <c r="R102" s="80"/>
      <c r="S102" s="92"/>
      <c r="T102" s="201" t="s">
        <v>1109</v>
      </c>
      <c r="U102" s="102" t="s">
        <v>1104</v>
      </c>
      <c r="W102" s="12" t="str">
        <f t="shared" si="21"/>
        <v>Mqtt1</v>
      </c>
      <c r="X102" s="222"/>
      <c r="Y102" s="6" t="str">
        <f t="shared" si="22"/>
        <v>250000 TECHWATER/</v>
      </c>
      <c r="Z102" s="106" t="str">
        <f t="shared" si="19"/>
        <v>$.TECH_WATER_CHLORINE_UNIT_ALARM</v>
      </c>
      <c r="AA102" s="107"/>
      <c r="AC102" s="108"/>
      <c r="AD102" s="108"/>
      <c r="AE102" s="71"/>
      <c r="AF102" s="71"/>
      <c r="AG102" s="71"/>
      <c r="AH102" s="71"/>
      <c r="AI102" s="118"/>
      <c r="AK102" s="119"/>
      <c r="AL102" s="119"/>
      <c r="AM102" s="117">
        <f t="shared" si="18"/>
        <v>102</v>
      </c>
      <c r="AR102" s="130" t="s">
        <v>110</v>
      </c>
      <c r="AT102" s="131" t="s">
        <v>17</v>
      </c>
      <c r="AU102" s="7"/>
      <c r="AV102" s="132" t="s">
        <v>112</v>
      </c>
      <c r="AW102" s="129" t="str">
        <f t="shared" si="20"/>
        <v>Please consult operation manual for more information</v>
      </c>
      <c r="AX102" s="140"/>
      <c r="BB102" s="150" t="str">
        <f t="shared" si="23"/>
        <v>1</v>
      </c>
      <c r="BS102" s="6"/>
      <c r="BT102" s="11"/>
    </row>
    <row r="103" spans="1:72" ht="15.75" x14ac:dyDescent="0.25">
      <c r="A103" s="52" t="s">
        <v>1166</v>
      </c>
      <c r="B103" s="186"/>
      <c r="C103" s="131" t="s">
        <v>111</v>
      </c>
      <c r="D103" s="7" t="s">
        <v>22</v>
      </c>
      <c r="E103" s="7" t="s">
        <v>431</v>
      </c>
      <c r="F103" s="64" t="s">
        <v>132</v>
      </c>
      <c r="G103" s="62">
        <v>4</v>
      </c>
      <c r="I103" s="10" t="s">
        <v>110</v>
      </c>
      <c r="J103" s="71" t="s">
        <v>1167</v>
      </c>
      <c r="K103" s="74" t="s">
        <v>600</v>
      </c>
      <c r="L103" s="180"/>
      <c r="M103" s="180">
        <v>1000</v>
      </c>
      <c r="N103" s="78" t="s">
        <v>1651</v>
      </c>
      <c r="O103" s="83" t="s">
        <v>1171</v>
      </c>
      <c r="P103" s="78" t="s">
        <v>1169</v>
      </c>
      <c r="R103" s="80"/>
      <c r="S103" s="92"/>
      <c r="T103" s="237" t="s">
        <v>1386</v>
      </c>
      <c r="U103" s="240" t="s">
        <v>974</v>
      </c>
      <c r="W103" s="12" t="str">
        <f t="shared" si="21"/>
        <v>Mqtt1</v>
      </c>
      <c r="X103" s="222"/>
      <c r="Y103" s="6" t="str">
        <f t="shared" si="22"/>
        <v>250000 TECHWATER/</v>
      </c>
      <c r="Z103" s="106" t="str">
        <f t="shared" si="19"/>
        <v>$.MTS_INLET_FIRE_FLAP_RELEASED</v>
      </c>
      <c r="AA103" s="107"/>
      <c r="AC103" s="108"/>
      <c r="AD103" s="108"/>
      <c r="AE103" s="71"/>
      <c r="AF103" s="71"/>
      <c r="AG103" s="71"/>
      <c r="AH103" s="71"/>
      <c r="AI103" s="118"/>
      <c r="AK103" s="119"/>
      <c r="AL103" s="119"/>
      <c r="AM103" s="117">
        <f t="shared" si="18"/>
        <v>103</v>
      </c>
      <c r="AR103" s="130" t="s">
        <v>110</v>
      </c>
      <c r="AT103" s="131" t="s">
        <v>17</v>
      </c>
      <c r="AU103" s="7"/>
      <c r="AV103" s="132" t="s">
        <v>112</v>
      </c>
      <c r="AW103" s="129" t="str">
        <f t="shared" si="20"/>
        <v>Please consult operation manual for more information</v>
      </c>
      <c r="AX103" s="140"/>
      <c r="BB103" s="150" t="str">
        <f t="shared" si="23"/>
        <v>1</v>
      </c>
      <c r="BS103" s="6"/>
      <c r="BT103" s="11"/>
    </row>
    <row r="104" spans="1:72" ht="15.75" x14ac:dyDescent="0.25">
      <c r="A104" s="52" t="s">
        <v>1166</v>
      </c>
      <c r="B104" s="186"/>
      <c r="C104" s="131" t="s">
        <v>111</v>
      </c>
      <c r="D104" s="7" t="s">
        <v>22</v>
      </c>
      <c r="E104" s="7" t="s">
        <v>431</v>
      </c>
      <c r="F104" s="64" t="s">
        <v>132</v>
      </c>
      <c r="G104" s="62">
        <v>5</v>
      </c>
      <c r="I104" s="10" t="s">
        <v>110</v>
      </c>
      <c r="J104" s="71" t="s">
        <v>1173</v>
      </c>
      <c r="K104" s="74" t="s">
        <v>600</v>
      </c>
      <c r="L104" s="180"/>
      <c r="M104" s="180">
        <v>1000</v>
      </c>
      <c r="N104" s="78" t="s">
        <v>1651</v>
      </c>
      <c r="O104" s="83" t="s">
        <v>1171</v>
      </c>
      <c r="P104" s="78" t="s">
        <v>1175</v>
      </c>
      <c r="R104" s="80"/>
      <c r="S104" s="92"/>
      <c r="T104" s="239"/>
      <c r="U104" s="242"/>
      <c r="W104" s="12" t="str">
        <f t="shared" si="21"/>
        <v>Mqtt1</v>
      </c>
      <c r="X104" s="222"/>
      <c r="Y104" s="6" t="str">
        <f t="shared" si="22"/>
        <v>250000 TECHWATER/</v>
      </c>
      <c r="Z104" s="106" t="str">
        <f t="shared" si="19"/>
        <v>$.MTS_INLET_FIRE_FLAP_FULLY_RESET</v>
      </c>
      <c r="AA104" s="107"/>
      <c r="AC104" s="108"/>
      <c r="AD104" s="108"/>
      <c r="AE104" s="71"/>
      <c r="AF104" s="71"/>
      <c r="AG104" s="71"/>
      <c r="AH104" s="71"/>
      <c r="AI104" s="118"/>
      <c r="AK104" s="119"/>
      <c r="AL104" s="119"/>
      <c r="AM104" s="117">
        <f t="shared" si="18"/>
        <v>104</v>
      </c>
      <c r="AR104" s="130" t="s">
        <v>110</v>
      </c>
      <c r="AT104" s="131" t="s">
        <v>17</v>
      </c>
      <c r="AU104" s="7"/>
      <c r="AV104" s="132" t="s">
        <v>112</v>
      </c>
      <c r="AW104" s="129" t="str">
        <f t="shared" si="20"/>
        <v>Please consult operation manual for more information</v>
      </c>
      <c r="AX104" s="140"/>
      <c r="BB104" s="150" t="str">
        <f t="shared" si="23"/>
        <v>1</v>
      </c>
      <c r="BS104" s="6"/>
      <c r="BT104" s="11"/>
    </row>
    <row r="105" spans="1:72" ht="15.75" x14ac:dyDescent="0.25">
      <c r="A105" s="52" t="s">
        <v>1166</v>
      </c>
      <c r="B105" s="186"/>
      <c r="C105" s="131" t="s">
        <v>111</v>
      </c>
      <c r="D105" s="7" t="s">
        <v>22</v>
      </c>
      <c r="E105" s="7" t="s">
        <v>431</v>
      </c>
      <c r="F105" s="64" t="s">
        <v>132</v>
      </c>
      <c r="G105" s="62">
        <v>6</v>
      </c>
      <c r="I105" s="10" t="s">
        <v>110</v>
      </c>
      <c r="J105" s="71" t="s">
        <v>1168</v>
      </c>
      <c r="K105" s="74" t="s">
        <v>600</v>
      </c>
      <c r="L105" s="180"/>
      <c r="M105" s="180">
        <v>1000</v>
      </c>
      <c r="N105" s="78" t="s">
        <v>1651</v>
      </c>
      <c r="O105" s="83" t="s">
        <v>1172</v>
      </c>
      <c r="P105" s="78" t="s">
        <v>1170</v>
      </c>
      <c r="R105" s="80"/>
      <c r="S105" s="92"/>
      <c r="T105" s="237" t="s">
        <v>1387</v>
      </c>
      <c r="U105" s="240" t="s">
        <v>974</v>
      </c>
      <c r="W105" s="12" t="str">
        <f t="shared" si="21"/>
        <v>Mqtt1</v>
      </c>
      <c r="X105" s="222"/>
      <c r="Y105" s="6" t="str">
        <f t="shared" si="22"/>
        <v>250000 TECHWATER/</v>
      </c>
      <c r="Z105" s="106" t="str">
        <f t="shared" si="19"/>
        <v>$.MTS_EXHAUST_FIRE_FLAP_RELEASED</v>
      </c>
      <c r="AA105" s="107"/>
      <c r="AC105" s="108"/>
      <c r="AD105" s="108"/>
      <c r="AE105" s="71"/>
      <c r="AF105" s="71"/>
      <c r="AG105" s="71"/>
      <c r="AH105" s="71"/>
      <c r="AI105" s="118"/>
      <c r="AK105" s="119"/>
      <c r="AL105" s="119"/>
      <c r="AM105" s="117">
        <f t="shared" si="18"/>
        <v>105</v>
      </c>
      <c r="AR105" s="130" t="s">
        <v>110</v>
      </c>
      <c r="AT105" s="131" t="s">
        <v>17</v>
      </c>
      <c r="AU105" s="7"/>
      <c r="AV105" s="132" t="s">
        <v>112</v>
      </c>
      <c r="AW105" s="129" t="str">
        <f t="shared" si="20"/>
        <v>Please consult operation manual for more information</v>
      </c>
      <c r="AX105" s="140"/>
      <c r="BB105" s="150" t="str">
        <f t="shared" si="23"/>
        <v>1</v>
      </c>
      <c r="BS105" s="6"/>
      <c r="BT105" s="11"/>
    </row>
    <row r="106" spans="1:72" ht="15.75" x14ac:dyDescent="0.25">
      <c r="A106" s="52" t="s">
        <v>1166</v>
      </c>
      <c r="B106" s="186"/>
      <c r="C106" s="131" t="s">
        <v>111</v>
      </c>
      <c r="D106" s="7" t="s">
        <v>22</v>
      </c>
      <c r="E106" s="7" t="s">
        <v>431</v>
      </c>
      <c r="F106" s="64" t="s">
        <v>132</v>
      </c>
      <c r="G106" s="62">
        <v>7</v>
      </c>
      <c r="I106" s="10" t="s">
        <v>110</v>
      </c>
      <c r="J106" s="71" t="s">
        <v>1174</v>
      </c>
      <c r="K106" s="74" t="s">
        <v>600</v>
      </c>
      <c r="L106" s="180"/>
      <c r="M106" s="180">
        <v>1000</v>
      </c>
      <c r="N106" s="78" t="s">
        <v>1651</v>
      </c>
      <c r="O106" s="83" t="s">
        <v>1172</v>
      </c>
      <c r="P106" s="78" t="s">
        <v>1176</v>
      </c>
      <c r="R106" s="80"/>
      <c r="S106" s="92"/>
      <c r="T106" s="239"/>
      <c r="U106" s="242"/>
      <c r="W106" s="12" t="str">
        <f t="shared" si="21"/>
        <v>Mqtt1</v>
      </c>
      <c r="X106" s="222"/>
      <c r="Y106" s="6" t="str">
        <f t="shared" si="22"/>
        <v>250000 TECHWATER/</v>
      </c>
      <c r="Z106" s="106" t="str">
        <f t="shared" si="19"/>
        <v>$.MTS_EXHAUST_FIRE_FLAP_FULLY_RESET</v>
      </c>
      <c r="AA106" s="107"/>
      <c r="AC106" s="108"/>
      <c r="AD106" s="108"/>
      <c r="AE106" s="71"/>
      <c r="AF106" s="71"/>
      <c r="AG106" s="71"/>
      <c r="AH106" s="71"/>
      <c r="AI106" s="118"/>
      <c r="AK106" s="119"/>
      <c r="AL106" s="119"/>
      <c r="AM106" s="117">
        <f t="shared" si="18"/>
        <v>106</v>
      </c>
      <c r="AR106" s="130" t="s">
        <v>110</v>
      </c>
      <c r="AT106" s="131" t="s">
        <v>17</v>
      </c>
      <c r="AU106" s="7"/>
      <c r="AV106" s="132" t="s">
        <v>112</v>
      </c>
      <c r="AW106" s="129" t="str">
        <f t="shared" si="20"/>
        <v>Please consult operation manual for more information</v>
      </c>
      <c r="AX106" s="140"/>
      <c r="BB106" s="150" t="str">
        <f t="shared" si="23"/>
        <v>1</v>
      </c>
      <c r="BS106" s="6"/>
      <c r="BT106" s="11"/>
    </row>
    <row r="107" spans="1:72" ht="15.75" x14ac:dyDescent="0.25">
      <c r="A107" s="52" t="s">
        <v>1347</v>
      </c>
      <c r="B107" s="186"/>
      <c r="C107" s="131" t="s">
        <v>111</v>
      </c>
      <c r="D107" s="7" t="s">
        <v>22</v>
      </c>
      <c r="E107" s="7" t="s">
        <v>431</v>
      </c>
      <c r="F107" s="64" t="s">
        <v>132</v>
      </c>
      <c r="G107" s="62">
        <v>8</v>
      </c>
      <c r="I107" s="10" t="s">
        <v>110</v>
      </c>
      <c r="J107" s="71" t="s">
        <v>1213</v>
      </c>
      <c r="K107" s="74" t="s">
        <v>600</v>
      </c>
      <c r="L107" s="180"/>
      <c r="M107" s="180">
        <v>1000</v>
      </c>
      <c r="N107" s="78" t="s">
        <v>1350</v>
      </c>
      <c r="O107" s="83"/>
      <c r="P107" s="78" t="s">
        <v>1208</v>
      </c>
      <c r="R107" s="80"/>
      <c r="S107" s="176"/>
      <c r="T107" s="204" t="s">
        <v>1362</v>
      </c>
      <c r="U107" s="83" t="s">
        <v>826</v>
      </c>
      <c r="W107" s="12" t="str">
        <f t="shared" si="21"/>
        <v>Mqtt1</v>
      </c>
      <c r="X107" s="222"/>
      <c r="Y107" s="6" t="str">
        <f t="shared" si="22"/>
        <v>KVM SWITCHING/</v>
      </c>
      <c r="Z107" s="106" t="str">
        <f t="shared" si="19"/>
        <v>$.HELM_PS_OUT_DISP_ON_OFF</v>
      </c>
      <c r="AA107" s="107"/>
      <c r="AC107" s="108"/>
      <c r="AD107" s="108"/>
      <c r="AE107" s="71"/>
      <c r="AF107" s="71"/>
      <c r="AG107" s="71"/>
      <c r="AH107" s="71"/>
      <c r="AI107" s="118"/>
      <c r="AK107" s="119"/>
      <c r="AL107" s="119"/>
      <c r="AM107" s="117" t="str">
        <f t="shared" si="18"/>
        <v/>
      </c>
      <c r="AR107" s="130"/>
      <c r="AT107" s="131"/>
      <c r="AU107" s="7"/>
      <c r="AV107" s="132"/>
      <c r="AW107" s="129" t="str">
        <f t="shared" si="20"/>
        <v/>
      </c>
      <c r="AX107" s="140"/>
      <c r="BB107" s="150" t="str">
        <f t="shared" si="23"/>
        <v/>
      </c>
      <c r="BS107" s="6"/>
      <c r="BT107" s="11"/>
    </row>
    <row r="108" spans="1:72" ht="15.75" x14ac:dyDescent="0.25">
      <c r="A108" s="52" t="s">
        <v>1347</v>
      </c>
      <c r="B108" s="186"/>
      <c r="C108" s="131" t="s">
        <v>111</v>
      </c>
      <c r="D108" s="7" t="s">
        <v>22</v>
      </c>
      <c r="E108" s="7" t="s">
        <v>432</v>
      </c>
      <c r="F108" s="64" t="s">
        <v>132</v>
      </c>
      <c r="G108" s="62">
        <v>1</v>
      </c>
      <c r="I108" s="10" t="s">
        <v>110</v>
      </c>
      <c r="J108" s="71" t="s">
        <v>1214</v>
      </c>
      <c r="K108" s="74" t="s">
        <v>600</v>
      </c>
      <c r="L108" s="180"/>
      <c r="M108" s="180">
        <v>1000</v>
      </c>
      <c r="N108" s="78" t="s">
        <v>1350</v>
      </c>
      <c r="O108" s="83"/>
      <c r="P108" s="78" t="s">
        <v>1209</v>
      </c>
      <c r="R108" s="80"/>
      <c r="S108" s="176"/>
      <c r="T108" s="201" t="s">
        <v>1560</v>
      </c>
      <c r="U108" s="102" t="s">
        <v>826</v>
      </c>
      <c r="W108" s="12" t="str">
        <f t="shared" si="21"/>
        <v>Mqtt1</v>
      </c>
      <c r="X108" s="222"/>
      <c r="Y108" s="6" t="str">
        <f t="shared" si="22"/>
        <v>KVM SWITCHING/</v>
      </c>
      <c r="Z108" s="106" t="str">
        <f t="shared" si="19"/>
        <v>$.HELM_PS_OUT_DISP_TOGG</v>
      </c>
      <c r="AA108" s="107"/>
      <c r="AC108" s="108"/>
      <c r="AD108" s="108"/>
      <c r="AE108" s="71"/>
      <c r="AF108" s="71"/>
      <c r="AG108" s="71"/>
      <c r="AH108" s="71"/>
      <c r="AI108" s="118"/>
      <c r="AK108" s="119"/>
      <c r="AL108" s="119"/>
      <c r="AM108" s="117" t="str">
        <f t="shared" si="18"/>
        <v/>
      </c>
      <c r="AR108" s="130"/>
      <c r="AT108" s="131"/>
      <c r="AU108" s="7"/>
      <c r="AV108" s="132"/>
      <c r="AW108" s="129" t="str">
        <f t="shared" si="20"/>
        <v/>
      </c>
      <c r="AX108" s="140"/>
      <c r="BB108" s="150" t="str">
        <f t="shared" si="23"/>
        <v/>
      </c>
      <c r="BS108" s="6"/>
      <c r="BT108" s="11"/>
    </row>
    <row r="109" spans="1:72" ht="15.75" x14ac:dyDescent="0.25">
      <c r="A109" s="52" t="s">
        <v>1347</v>
      </c>
      <c r="B109" s="186"/>
      <c r="C109" s="131" t="s">
        <v>111</v>
      </c>
      <c r="D109" s="7" t="s">
        <v>22</v>
      </c>
      <c r="E109" s="7" t="s">
        <v>432</v>
      </c>
      <c r="F109" s="64" t="s">
        <v>132</v>
      </c>
      <c r="G109" s="62">
        <v>2</v>
      </c>
      <c r="I109" s="10" t="s">
        <v>110</v>
      </c>
      <c r="J109" s="71" t="s">
        <v>1215</v>
      </c>
      <c r="K109" s="74" t="s">
        <v>600</v>
      </c>
      <c r="L109" s="180"/>
      <c r="M109" s="180">
        <v>1000</v>
      </c>
      <c r="N109" s="78" t="s">
        <v>1350</v>
      </c>
      <c r="O109" s="83"/>
      <c r="P109" s="78" t="s">
        <v>1210</v>
      </c>
      <c r="R109" s="80"/>
      <c r="S109" s="92"/>
      <c r="T109" s="204" t="s">
        <v>1362</v>
      </c>
      <c r="U109" s="102" t="s">
        <v>826</v>
      </c>
      <c r="W109" s="12" t="str">
        <f t="shared" si="21"/>
        <v>Mqtt1</v>
      </c>
      <c r="X109" s="222"/>
      <c r="Y109" s="6" t="str">
        <f t="shared" si="22"/>
        <v>KVM SWITCHING/</v>
      </c>
      <c r="Z109" s="106" t="str">
        <f t="shared" si="19"/>
        <v>$.HELM_PS_IN_DISP_ON_OFF</v>
      </c>
      <c r="AA109" s="107"/>
      <c r="AC109" s="108"/>
      <c r="AD109" s="108"/>
      <c r="AE109" s="71"/>
      <c r="AF109" s="71"/>
      <c r="AG109" s="71"/>
      <c r="AH109" s="71"/>
      <c r="AI109" s="118"/>
      <c r="AK109" s="119"/>
      <c r="AL109" s="119"/>
      <c r="AM109" s="117" t="str">
        <f t="shared" si="18"/>
        <v/>
      </c>
      <c r="AR109" s="130"/>
      <c r="AT109" s="131"/>
      <c r="AU109" s="7"/>
      <c r="AV109" s="132"/>
      <c r="AW109" s="129" t="str">
        <f t="shared" si="20"/>
        <v/>
      </c>
      <c r="AX109" s="140"/>
      <c r="BB109" s="150" t="str">
        <f t="shared" si="23"/>
        <v/>
      </c>
      <c r="BS109" s="6"/>
      <c r="BT109" s="11"/>
    </row>
    <row r="110" spans="1:72" ht="15.75" x14ac:dyDescent="0.25">
      <c r="A110" s="52" t="s">
        <v>1347</v>
      </c>
      <c r="B110" s="186"/>
      <c r="C110" s="131" t="s">
        <v>111</v>
      </c>
      <c r="D110" s="7" t="s">
        <v>22</v>
      </c>
      <c r="E110" s="7" t="s">
        <v>432</v>
      </c>
      <c r="F110" s="64" t="s">
        <v>132</v>
      </c>
      <c r="G110" s="62">
        <v>3</v>
      </c>
      <c r="I110" s="10" t="s">
        <v>110</v>
      </c>
      <c r="J110" s="71" t="s">
        <v>1216</v>
      </c>
      <c r="K110" s="74" t="s">
        <v>600</v>
      </c>
      <c r="L110" s="180"/>
      <c r="M110" s="180">
        <v>1000</v>
      </c>
      <c r="N110" s="78" t="s">
        <v>1350</v>
      </c>
      <c r="O110" s="83"/>
      <c r="P110" s="78" t="s">
        <v>1211</v>
      </c>
      <c r="R110" s="80"/>
      <c r="S110" s="92"/>
      <c r="T110" s="205" t="s">
        <v>1351</v>
      </c>
      <c r="U110" s="241" t="s">
        <v>826</v>
      </c>
      <c r="W110" s="12" t="str">
        <f t="shared" si="21"/>
        <v>Mqtt1</v>
      </c>
      <c r="X110" s="222"/>
      <c r="Y110" s="6" t="str">
        <f t="shared" si="22"/>
        <v>KVM SWITCHING/</v>
      </c>
      <c r="Z110" s="106" t="str">
        <f t="shared" si="19"/>
        <v>$.HELM_PS_IN_DISP_TOGG</v>
      </c>
      <c r="AA110" s="107"/>
      <c r="AC110" s="108"/>
      <c r="AD110" s="108"/>
      <c r="AE110" s="71"/>
      <c r="AF110" s="71"/>
      <c r="AG110" s="71"/>
      <c r="AH110" s="71"/>
      <c r="AI110" s="118"/>
      <c r="AK110" s="119"/>
      <c r="AL110" s="119"/>
      <c r="AM110" s="117" t="str">
        <f t="shared" si="18"/>
        <v/>
      </c>
      <c r="AR110" s="130"/>
      <c r="AT110" s="131"/>
      <c r="AU110" s="7"/>
      <c r="AV110" s="132"/>
      <c r="AW110" s="129" t="str">
        <f t="shared" si="20"/>
        <v/>
      </c>
      <c r="AX110" s="140"/>
      <c r="BB110" s="150" t="str">
        <f t="shared" si="23"/>
        <v/>
      </c>
      <c r="BS110" s="6"/>
      <c r="BT110" s="11"/>
    </row>
    <row r="111" spans="1:72" ht="15.75" x14ac:dyDescent="0.25">
      <c r="A111" s="52" t="s">
        <v>1347</v>
      </c>
      <c r="B111" s="186"/>
      <c r="C111" s="131" t="s">
        <v>111</v>
      </c>
      <c r="D111" s="7" t="s">
        <v>22</v>
      </c>
      <c r="E111" s="7" t="s">
        <v>432</v>
      </c>
      <c r="F111" s="64" t="s">
        <v>132</v>
      </c>
      <c r="G111" s="62">
        <v>4</v>
      </c>
      <c r="I111" s="10" t="s">
        <v>110</v>
      </c>
      <c r="J111" s="71" t="s">
        <v>1217</v>
      </c>
      <c r="K111" s="74" t="s">
        <v>600</v>
      </c>
      <c r="L111" s="180"/>
      <c r="M111" s="180">
        <v>1000</v>
      </c>
      <c r="N111" s="78" t="s">
        <v>1350</v>
      </c>
      <c r="O111" s="83"/>
      <c r="P111" s="78" t="s">
        <v>1212</v>
      </c>
      <c r="R111" s="80"/>
      <c r="S111" s="92"/>
      <c r="T111" s="205" t="s">
        <v>1351</v>
      </c>
      <c r="U111" s="242"/>
      <c r="W111" s="12" t="str">
        <f t="shared" si="21"/>
        <v>Mqtt1</v>
      </c>
      <c r="X111" s="222"/>
      <c r="Y111" s="6" t="str">
        <f t="shared" si="22"/>
        <v>KVM SWITCHING/</v>
      </c>
      <c r="Z111" s="106" t="str">
        <f t="shared" si="19"/>
        <v>$.HELM_PS_IN_DISP_AMCS</v>
      </c>
      <c r="AA111" s="107"/>
      <c r="AC111" s="108"/>
      <c r="AD111" s="108"/>
      <c r="AE111" s="71"/>
      <c r="AF111" s="71"/>
      <c r="AG111" s="71"/>
      <c r="AH111" s="71"/>
      <c r="AI111" s="118"/>
      <c r="AK111" s="119"/>
      <c r="AL111" s="119"/>
      <c r="AM111" s="117" t="str">
        <f t="shared" si="18"/>
        <v/>
      </c>
      <c r="AR111" s="130"/>
      <c r="AT111" s="131"/>
      <c r="AU111" s="7"/>
      <c r="AV111" s="132"/>
      <c r="AW111" s="129" t="str">
        <f t="shared" si="20"/>
        <v/>
      </c>
      <c r="AX111" s="140"/>
      <c r="BB111" s="150" t="str">
        <f t="shared" si="23"/>
        <v/>
      </c>
      <c r="BS111" s="6"/>
      <c r="BT111" s="11"/>
    </row>
    <row r="112" spans="1:72" ht="15.75" x14ac:dyDescent="0.25">
      <c r="A112" s="52" t="s">
        <v>1347</v>
      </c>
      <c r="B112" s="186"/>
      <c r="C112" s="131" t="s">
        <v>111</v>
      </c>
      <c r="D112" s="7" t="s">
        <v>22</v>
      </c>
      <c r="E112" s="7" t="s">
        <v>432</v>
      </c>
      <c r="F112" s="64" t="s">
        <v>132</v>
      </c>
      <c r="G112" s="62">
        <v>5</v>
      </c>
      <c r="I112" s="10" t="s">
        <v>110</v>
      </c>
      <c r="J112" s="71" t="s">
        <v>1229</v>
      </c>
      <c r="K112" s="74" t="s">
        <v>600</v>
      </c>
      <c r="L112" s="180"/>
      <c r="M112" s="180">
        <v>1000</v>
      </c>
      <c r="N112" s="78" t="s">
        <v>1645</v>
      </c>
      <c r="O112" s="83"/>
      <c r="P112" s="78" t="s">
        <v>1228</v>
      </c>
      <c r="R112" s="80"/>
      <c r="S112" s="92"/>
      <c r="T112" s="206" t="s">
        <v>1536</v>
      </c>
      <c r="U112" s="83" t="s">
        <v>1537</v>
      </c>
      <c r="W112" s="12" t="str">
        <f t="shared" si="21"/>
        <v>Mqtt1</v>
      </c>
      <c r="X112" s="222"/>
      <c r="Y112" s="6" t="str">
        <f t="shared" si="22"/>
        <v>450000 AMCS/</v>
      </c>
      <c r="Z112" s="106" t="str">
        <f t="shared" si="19"/>
        <v>$.HELM_PS_MUTE_AMCS</v>
      </c>
      <c r="AA112" s="107"/>
      <c r="AC112" s="108"/>
      <c r="AD112" s="108"/>
      <c r="AE112" s="71"/>
      <c r="AF112" s="71"/>
      <c r="AG112" s="71"/>
      <c r="AH112" s="71"/>
      <c r="AI112" s="118"/>
      <c r="AK112" s="119"/>
      <c r="AL112" s="119"/>
      <c r="AM112" s="117" t="str">
        <f t="shared" si="18"/>
        <v/>
      </c>
      <c r="AR112" s="130"/>
      <c r="AT112" s="131"/>
      <c r="AU112" s="7"/>
      <c r="AV112" s="132"/>
      <c r="AW112" s="129" t="str">
        <f t="shared" si="20"/>
        <v/>
      </c>
      <c r="AX112" s="140"/>
      <c r="BB112" s="150" t="str">
        <f t="shared" si="23"/>
        <v/>
      </c>
      <c r="BS112" s="6"/>
      <c r="BT112" s="11"/>
    </row>
    <row r="113" spans="1:72" ht="15.75" x14ac:dyDescent="0.25">
      <c r="A113" s="52" t="s">
        <v>1347</v>
      </c>
      <c r="B113" s="56"/>
      <c r="C113" s="131" t="s">
        <v>111</v>
      </c>
      <c r="D113" s="7" t="s">
        <v>22</v>
      </c>
      <c r="E113" s="7" t="s">
        <v>432</v>
      </c>
      <c r="F113" s="64" t="s">
        <v>132</v>
      </c>
      <c r="G113" s="62">
        <v>6</v>
      </c>
      <c r="I113" s="10" t="s">
        <v>110</v>
      </c>
      <c r="J113" s="11" t="s">
        <v>1230</v>
      </c>
      <c r="K113" s="74" t="s">
        <v>600</v>
      </c>
      <c r="L113" s="180"/>
      <c r="M113" s="180">
        <v>1000</v>
      </c>
      <c r="N113" s="78" t="s">
        <v>1645</v>
      </c>
      <c r="O113" s="83"/>
      <c r="P113" s="78" t="s">
        <v>1231</v>
      </c>
      <c r="R113" s="80"/>
      <c r="S113" s="92"/>
      <c r="T113" s="204" t="s">
        <v>1362</v>
      </c>
      <c r="U113" s="83" t="s">
        <v>826</v>
      </c>
      <c r="W113" s="12" t="str">
        <f t="shared" si="21"/>
        <v>Mqtt1</v>
      </c>
      <c r="X113" s="222"/>
      <c r="Y113" s="6" t="str">
        <f t="shared" si="22"/>
        <v>450000 AMCS/</v>
      </c>
      <c r="Z113" s="106" t="str">
        <f t="shared" si="19"/>
        <v>$.HELM_PS_BACKLIGHT_UP_DOWN</v>
      </c>
      <c r="AA113" s="107"/>
      <c r="AC113" s="108"/>
      <c r="AD113" s="108"/>
      <c r="AE113" s="71"/>
      <c r="AF113" s="71"/>
      <c r="AG113" s="71"/>
      <c r="AH113" s="71"/>
      <c r="AI113" s="118"/>
      <c r="AK113" s="119"/>
      <c r="AL113" s="119"/>
      <c r="AM113" s="117" t="str">
        <f t="shared" si="18"/>
        <v/>
      </c>
      <c r="AR113" s="130"/>
      <c r="AT113" s="131"/>
      <c r="AU113" s="7"/>
      <c r="AV113" s="132"/>
      <c r="AW113" s="129" t="str">
        <f t="shared" si="20"/>
        <v/>
      </c>
      <c r="AX113" s="140"/>
      <c r="BB113" s="150" t="str">
        <f t="shared" si="23"/>
        <v/>
      </c>
      <c r="BS113" s="6"/>
      <c r="BT113" s="11"/>
    </row>
    <row r="114" spans="1:72" ht="15.75" x14ac:dyDescent="0.25">
      <c r="A114" s="52" t="s">
        <v>1347</v>
      </c>
      <c r="B114" s="186"/>
      <c r="C114" s="131" t="s">
        <v>111</v>
      </c>
      <c r="D114" s="7" t="s">
        <v>22</v>
      </c>
      <c r="E114" s="7" t="s">
        <v>432</v>
      </c>
      <c r="F114" s="64" t="s">
        <v>132</v>
      </c>
      <c r="G114" s="62">
        <v>7</v>
      </c>
      <c r="I114" s="10" t="s">
        <v>110</v>
      </c>
      <c r="J114" s="71" t="s">
        <v>1240</v>
      </c>
      <c r="K114" s="74" t="s">
        <v>600</v>
      </c>
      <c r="L114" s="180"/>
      <c r="M114" s="180">
        <v>1000</v>
      </c>
      <c r="N114" s="78" t="s">
        <v>1645</v>
      </c>
      <c r="O114" s="83"/>
      <c r="P114" s="78" t="s">
        <v>1241</v>
      </c>
      <c r="R114" s="80"/>
      <c r="S114" s="92"/>
      <c r="T114" s="206" t="s">
        <v>1536</v>
      </c>
      <c r="U114" s="83" t="s">
        <v>1537</v>
      </c>
      <c r="W114" s="12" t="str">
        <f t="shared" si="21"/>
        <v>Mqtt1</v>
      </c>
      <c r="X114" s="222"/>
      <c r="Y114" s="6" t="str">
        <f t="shared" si="22"/>
        <v>450000 AMCS/</v>
      </c>
      <c r="Z114" s="106" t="str">
        <f t="shared" si="19"/>
        <v>$.HELM_PS_CREW_CALL</v>
      </c>
      <c r="AA114" s="107"/>
      <c r="AC114" s="108"/>
      <c r="AD114" s="108"/>
      <c r="AE114" s="71"/>
      <c r="AF114" s="71"/>
      <c r="AG114" s="71"/>
      <c r="AH114" s="71"/>
      <c r="AI114" s="118"/>
      <c r="AK114" s="119"/>
      <c r="AL114" s="119"/>
      <c r="AM114" s="117">
        <f t="shared" si="18"/>
        <v>114</v>
      </c>
      <c r="AR114" s="130" t="s">
        <v>110</v>
      </c>
      <c r="AT114" s="131" t="s">
        <v>17</v>
      </c>
      <c r="AU114" s="7"/>
      <c r="AV114" s="132" t="s">
        <v>112</v>
      </c>
      <c r="AW114" s="129" t="str">
        <f t="shared" si="20"/>
        <v>Please consult operation manual for more information</v>
      </c>
      <c r="AX114" s="140"/>
      <c r="BB114" s="150" t="str">
        <f t="shared" si="23"/>
        <v>1</v>
      </c>
      <c r="BS114" s="6"/>
      <c r="BT114" s="11"/>
    </row>
    <row r="115" spans="1:72" ht="15.75" x14ac:dyDescent="0.25">
      <c r="A115" s="52" t="s">
        <v>1347</v>
      </c>
      <c r="B115" s="56"/>
      <c r="C115" s="131" t="s">
        <v>111</v>
      </c>
      <c r="D115" s="7" t="s">
        <v>22</v>
      </c>
      <c r="E115" s="7" t="s">
        <v>432</v>
      </c>
      <c r="F115" s="64" t="s">
        <v>132</v>
      </c>
      <c r="G115" s="62">
        <v>8</v>
      </c>
      <c r="I115" s="10" t="s">
        <v>110</v>
      </c>
      <c r="J115" s="71" t="s">
        <v>1360</v>
      </c>
      <c r="K115" s="74" t="s">
        <v>600</v>
      </c>
      <c r="L115" s="180"/>
      <c r="M115" s="180">
        <v>1000</v>
      </c>
      <c r="N115" s="78" t="s">
        <v>1350</v>
      </c>
      <c r="O115" s="83"/>
      <c r="P115" s="78" t="s">
        <v>1361</v>
      </c>
      <c r="R115" s="80"/>
      <c r="S115" s="92"/>
      <c r="T115" s="206" t="s">
        <v>812</v>
      </c>
      <c r="U115" s="102" t="s">
        <v>826</v>
      </c>
      <c r="W115" s="12" t="str">
        <f t="shared" si="21"/>
        <v>Mqtt1</v>
      </c>
      <c r="X115" s="222"/>
      <c r="Y115" s="6" t="str">
        <f t="shared" si="22"/>
        <v>KVM SWITCHING/</v>
      </c>
      <c r="Z115" s="106" t="str">
        <f t="shared" si="19"/>
        <v>$.SHIPS_OFF_DISP_TOGG</v>
      </c>
      <c r="AA115" s="107"/>
      <c r="AC115" s="108"/>
      <c r="AD115" s="108"/>
      <c r="AE115" s="71"/>
      <c r="AF115" s="71"/>
      <c r="AG115" s="71"/>
      <c r="AH115" s="71"/>
      <c r="AI115" s="118"/>
      <c r="AK115" s="119"/>
      <c r="AL115" s="119"/>
      <c r="AM115" s="117" t="str">
        <f t="shared" si="18"/>
        <v/>
      </c>
      <c r="AR115" s="130"/>
      <c r="AT115" s="131"/>
      <c r="AU115" s="7"/>
      <c r="AV115" s="132"/>
      <c r="AW115" s="129" t="str">
        <f t="shared" si="20"/>
        <v/>
      </c>
      <c r="AX115" s="140"/>
      <c r="BB115" s="150" t="str">
        <f t="shared" si="23"/>
        <v/>
      </c>
      <c r="BS115" s="6"/>
      <c r="BT115" s="11"/>
    </row>
    <row r="116" spans="1:72" ht="15.75" x14ac:dyDescent="0.25">
      <c r="A116" s="52" t="s">
        <v>1464</v>
      </c>
      <c r="B116" s="186"/>
      <c r="C116" s="131" t="s">
        <v>111</v>
      </c>
      <c r="D116" s="7" t="s">
        <v>22</v>
      </c>
      <c r="E116" s="7" t="s">
        <v>433</v>
      </c>
      <c r="F116" s="64" t="s">
        <v>132</v>
      </c>
      <c r="G116" s="62">
        <v>1</v>
      </c>
      <c r="I116" s="10" t="s">
        <v>110</v>
      </c>
      <c r="J116" s="11" t="s">
        <v>1440</v>
      </c>
      <c r="K116" s="74" t="s">
        <v>600</v>
      </c>
      <c r="L116" s="180"/>
      <c r="M116" s="180">
        <v>1000</v>
      </c>
      <c r="N116" s="78" t="s">
        <v>1652</v>
      </c>
      <c r="O116" s="83"/>
      <c r="P116" s="78" t="s">
        <v>1380</v>
      </c>
      <c r="R116" s="80"/>
      <c r="S116" s="92"/>
      <c r="T116" s="237" t="s">
        <v>1382</v>
      </c>
      <c r="U116" s="245" t="s">
        <v>1383</v>
      </c>
      <c r="W116" s="12" t="str">
        <f t="shared" si="21"/>
        <v>Mqtt1</v>
      </c>
      <c r="X116" s="222"/>
      <c r="Y116" s="6" t="str">
        <f t="shared" si="22"/>
        <v>450000 24VDC SYSTEM/</v>
      </c>
      <c r="Z116" s="106" t="str">
        <f t="shared" si="19"/>
        <v>$.DB_GEN_SERVICE_14E1_01V01_FAULT</v>
      </c>
      <c r="AA116" s="107"/>
      <c r="AC116" s="108"/>
      <c r="AD116" s="108"/>
      <c r="AE116" s="71"/>
      <c r="AF116" s="71"/>
      <c r="AG116" s="71"/>
      <c r="AH116" s="71"/>
      <c r="AI116" s="118"/>
      <c r="AK116" s="119"/>
      <c r="AL116" s="119"/>
      <c r="AM116" s="117">
        <f t="shared" si="18"/>
        <v>116</v>
      </c>
      <c r="AR116" s="130" t="s">
        <v>115</v>
      </c>
      <c r="AT116" s="131" t="s">
        <v>17</v>
      </c>
      <c r="AU116" s="7"/>
      <c r="AV116" s="132" t="s">
        <v>112</v>
      </c>
      <c r="AW116" s="129" t="str">
        <f t="shared" si="20"/>
        <v>Please consult operation manual for more information</v>
      </c>
      <c r="AX116" s="140"/>
      <c r="BB116" s="150" t="str">
        <f t="shared" si="23"/>
        <v>1</v>
      </c>
      <c r="BS116" s="6"/>
      <c r="BT116" s="11"/>
    </row>
    <row r="117" spans="1:72" ht="15.75" x14ac:dyDescent="0.25">
      <c r="A117" s="52" t="s">
        <v>1347</v>
      </c>
      <c r="B117" s="186"/>
      <c r="C117" s="131" t="s">
        <v>111</v>
      </c>
      <c r="D117" s="7" t="s">
        <v>22</v>
      </c>
      <c r="E117" s="7" t="s">
        <v>433</v>
      </c>
      <c r="F117" s="64" t="s">
        <v>132</v>
      </c>
      <c r="G117" s="62">
        <v>2</v>
      </c>
      <c r="I117" s="10" t="s">
        <v>110</v>
      </c>
      <c r="J117" s="11" t="s">
        <v>1441</v>
      </c>
      <c r="K117" s="74" t="s">
        <v>600</v>
      </c>
      <c r="L117" s="180"/>
      <c r="M117" s="180">
        <v>1000</v>
      </c>
      <c r="N117" s="78" t="s">
        <v>1652</v>
      </c>
      <c r="O117" s="83"/>
      <c r="P117" s="78" t="s">
        <v>1381</v>
      </c>
      <c r="R117" s="80"/>
      <c r="S117" s="92"/>
      <c r="T117" s="238"/>
      <c r="U117" s="246"/>
      <c r="W117" s="12" t="str">
        <f t="shared" si="21"/>
        <v>Mqtt1</v>
      </c>
      <c r="X117" s="222"/>
      <c r="Y117" s="6" t="str">
        <f t="shared" si="22"/>
        <v>450000 24VDC SYSTEM/</v>
      </c>
      <c r="Z117" s="106" t="str">
        <f t="shared" si="19"/>
        <v>$.DB_GEN_SERVICE_14E1_01V02_FAULT</v>
      </c>
      <c r="AA117" s="107"/>
      <c r="AC117" s="108"/>
      <c r="AD117" s="108"/>
      <c r="AE117" s="71"/>
      <c r="AF117" s="71"/>
      <c r="AG117" s="71"/>
      <c r="AH117" s="71"/>
      <c r="AI117" s="118"/>
      <c r="AK117" s="119"/>
      <c r="AL117" s="119"/>
      <c r="AM117" s="117">
        <f t="shared" si="18"/>
        <v>117</v>
      </c>
      <c r="AR117" s="130" t="s">
        <v>115</v>
      </c>
      <c r="AT117" s="131" t="s">
        <v>17</v>
      </c>
      <c r="AU117" s="7"/>
      <c r="AV117" s="132" t="s">
        <v>112</v>
      </c>
      <c r="AW117" s="129" t="str">
        <f t="shared" si="20"/>
        <v>Please consult operation manual for more information</v>
      </c>
      <c r="AX117" s="140"/>
      <c r="BB117" s="150" t="str">
        <f t="shared" si="23"/>
        <v>1</v>
      </c>
      <c r="BS117" s="6"/>
      <c r="BT117" s="11"/>
    </row>
    <row r="118" spans="1:72" ht="15.75" x14ac:dyDescent="0.25">
      <c r="A118" s="52" t="s">
        <v>417</v>
      </c>
      <c r="B118" s="186"/>
      <c r="C118" s="131" t="s">
        <v>111</v>
      </c>
      <c r="D118" s="7" t="s">
        <v>22</v>
      </c>
      <c r="E118" s="7" t="s">
        <v>433</v>
      </c>
      <c r="F118" s="64" t="s">
        <v>132</v>
      </c>
      <c r="G118" s="62">
        <v>3</v>
      </c>
      <c r="I118" s="10" t="s">
        <v>110</v>
      </c>
      <c r="J118" s="11" t="s">
        <v>1442</v>
      </c>
      <c r="K118" s="74" t="s">
        <v>600</v>
      </c>
      <c r="L118" s="180"/>
      <c r="M118" s="180">
        <v>1000</v>
      </c>
      <c r="N118" s="78" t="s">
        <v>1652</v>
      </c>
      <c r="O118" s="83"/>
      <c r="P118" s="78" t="s">
        <v>1384</v>
      </c>
      <c r="R118" s="80"/>
      <c r="S118" s="92"/>
      <c r="T118" s="238"/>
      <c r="U118" s="246"/>
      <c r="W118" s="12" t="str">
        <f t="shared" si="21"/>
        <v>Mqtt1</v>
      </c>
      <c r="X118" s="222"/>
      <c r="Y118" s="6" t="str">
        <f t="shared" si="22"/>
        <v>450000 24VDC SYSTEM/</v>
      </c>
      <c r="Z118" s="106" t="str">
        <f t="shared" si="19"/>
        <v>$.DB_GEN_SERVICE_14E1_02V01_FAULT</v>
      </c>
      <c r="AA118" s="107"/>
      <c r="AC118" s="108"/>
      <c r="AD118" s="108"/>
      <c r="AE118" s="71"/>
      <c r="AF118" s="71"/>
      <c r="AG118" s="71"/>
      <c r="AH118" s="71"/>
      <c r="AI118" s="118"/>
      <c r="AK118" s="119"/>
      <c r="AL118" s="119"/>
      <c r="AM118" s="117">
        <f t="shared" si="18"/>
        <v>118</v>
      </c>
      <c r="AR118" s="130" t="s">
        <v>115</v>
      </c>
      <c r="AT118" s="131" t="s">
        <v>17</v>
      </c>
      <c r="AU118" s="7"/>
      <c r="AV118" s="132" t="s">
        <v>112</v>
      </c>
      <c r="AW118" s="129" t="str">
        <f t="shared" si="20"/>
        <v>Please consult operation manual for more information</v>
      </c>
      <c r="AX118" s="140"/>
      <c r="BB118" s="150" t="str">
        <f t="shared" si="23"/>
        <v>1</v>
      </c>
      <c r="BS118" s="6"/>
      <c r="BT118" s="11"/>
    </row>
    <row r="119" spans="1:72" ht="15.75" x14ac:dyDescent="0.25">
      <c r="A119" s="52" t="s">
        <v>417</v>
      </c>
      <c r="B119" s="186"/>
      <c r="C119" s="131" t="s">
        <v>111</v>
      </c>
      <c r="D119" s="7" t="s">
        <v>22</v>
      </c>
      <c r="E119" s="7" t="s">
        <v>433</v>
      </c>
      <c r="F119" s="64" t="s">
        <v>132</v>
      </c>
      <c r="G119" s="62">
        <v>4</v>
      </c>
      <c r="I119" s="10" t="s">
        <v>110</v>
      </c>
      <c r="J119" s="11" t="s">
        <v>1443</v>
      </c>
      <c r="K119" s="74" t="s">
        <v>600</v>
      </c>
      <c r="L119" s="180"/>
      <c r="M119" s="180">
        <v>1000</v>
      </c>
      <c r="N119" s="78" t="s">
        <v>1652</v>
      </c>
      <c r="O119" s="83"/>
      <c r="P119" s="78" t="s">
        <v>1385</v>
      </c>
      <c r="R119" s="80"/>
      <c r="S119" s="92"/>
      <c r="T119" s="239"/>
      <c r="U119" s="247"/>
      <c r="W119" s="12" t="str">
        <f t="shared" si="21"/>
        <v>Mqtt1</v>
      </c>
      <c r="X119" s="222"/>
      <c r="Y119" s="6" t="str">
        <f t="shared" si="22"/>
        <v>450000 24VDC SYSTEM/</v>
      </c>
      <c r="Z119" s="106" t="str">
        <f t="shared" si="19"/>
        <v>$.DB_GEN_SERVICE_14E1_02V02_FAULT</v>
      </c>
      <c r="AA119" s="107"/>
      <c r="AC119" s="108"/>
      <c r="AD119" s="108"/>
      <c r="AE119" s="71"/>
      <c r="AF119" s="71"/>
      <c r="AG119" s="71"/>
      <c r="AH119" s="71"/>
      <c r="AI119" s="118"/>
      <c r="AK119" s="119"/>
      <c r="AL119" s="119"/>
      <c r="AM119" s="117">
        <f t="shared" si="18"/>
        <v>119</v>
      </c>
      <c r="AR119" s="130" t="s">
        <v>115</v>
      </c>
      <c r="AT119" s="131" t="s">
        <v>17</v>
      </c>
      <c r="AU119" s="7"/>
      <c r="AV119" s="132" t="s">
        <v>112</v>
      </c>
      <c r="AW119" s="129" t="str">
        <f t="shared" si="20"/>
        <v>Please consult operation manual for more information</v>
      </c>
      <c r="AX119" s="140"/>
      <c r="BB119" s="150" t="str">
        <f t="shared" si="23"/>
        <v>1</v>
      </c>
      <c r="BS119" s="6"/>
      <c r="BT119" s="11"/>
    </row>
    <row r="120" spans="1:72" ht="15.75" x14ac:dyDescent="0.25">
      <c r="A120" s="52" t="s">
        <v>1550</v>
      </c>
      <c r="B120" s="56"/>
      <c r="C120" s="131" t="s">
        <v>111</v>
      </c>
      <c r="D120" s="7" t="s">
        <v>22</v>
      </c>
      <c r="E120" s="7" t="s">
        <v>433</v>
      </c>
      <c r="F120" s="64" t="s">
        <v>132</v>
      </c>
      <c r="G120" s="62">
        <v>5</v>
      </c>
      <c r="I120" s="10" t="s">
        <v>110</v>
      </c>
      <c r="J120" s="71" t="s">
        <v>1570</v>
      </c>
      <c r="K120" s="74" t="s">
        <v>600</v>
      </c>
      <c r="L120" s="180"/>
      <c r="M120" s="180">
        <v>1000</v>
      </c>
      <c r="N120" s="78" t="s">
        <v>1653</v>
      </c>
      <c r="O120" s="83" t="s">
        <v>7364</v>
      </c>
      <c r="P120" s="78" t="s">
        <v>1572</v>
      </c>
      <c r="R120" s="80"/>
      <c r="S120" s="92"/>
      <c r="T120" s="237" t="s">
        <v>1562</v>
      </c>
      <c r="U120" s="240" t="s">
        <v>1533</v>
      </c>
      <c r="W120" s="12" t="str">
        <f t="shared" si="21"/>
        <v>Mqtt1</v>
      </c>
      <c r="X120" s="222"/>
      <c r="Y120" s="6" t="str">
        <f t="shared" si="22"/>
        <v>380000 SEAWATER/</v>
      </c>
      <c r="Z120" s="106" t="str">
        <f t="shared" si="19"/>
        <v>$.SEA_WATER_COOL_PMP1_RUNNING</v>
      </c>
      <c r="AA120" s="107"/>
      <c r="AC120" s="108"/>
      <c r="AD120" s="108"/>
      <c r="AE120" s="71"/>
      <c r="AF120" s="71"/>
      <c r="AG120" s="71"/>
      <c r="AH120" s="71"/>
      <c r="AI120" s="118"/>
      <c r="AK120" s="119"/>
      <c r="AL120" s="119"/>
      <c r="AM120" s="117" t="str">
        <f t="shared" si="18"/>
        <v/>
      </c>
      <c r="AR120" s="130"/>
      <c r="AT120" s="131"/>
      <c r="AU120" s="7"/>
      <c r="AV120" s="132"/>
      <c r="AW120" s="129" t="str">
        <f t="shared" si="20"/>
        <v/>
      </c>
      <c r="AX120" s="140"/>
      <c r="BB120" s="150" t="str">
        <f t="shared" si="23"/>
        <v/>
      </c>
      <c r="BS120" s="6"/>
      <c r="BT120" s="11"/>
    </row>
    <row r="121" spans="1:72" ht="15.75" x14ac:dyDescent="0.25">
      <c r="A121" s="52" t="s">
        <v>1550</v>
      </c>
      <c r="B121" s="56"/>
      <c r="C121" s="131" t="s">
        <v>111</v>
      </c>
      <c r="D121" s="7" t="s">
        <v>22</v>
      </c>
      <c r="E121" s="7" t="s">
        <v>433</v>
      </c>
      <c r="F121" s="64" t="s">
        <v>132</v>
      </c>
      <c r="G121" s="62">
        <v>6</v>
      </c>
      <c r="I121" s="10" t="s">
        <v>110</v>
      </c>
      <c r="J121" s="71" t="s">
        <v>1571</v>
      </c>
      <c r="K121" s="74" t="s">
        <v>600</v>
      </c>
      <c r="L121" s="180"/>
      <c r="M121" s="180">
        <v>1000</v>
      </c>
      <c r="N121" s="78" t="s">
        <v>1653</v>
      </c>
      <c r="O121" s="83" t="s">
        <v>7364</v>
      </c>
      <c r="P121" s="78" t="s">
        <v>1573</v>
      </c>
      <c r="R121" s="80"/>
      <c r="S121" s="92"/>
      <c r="T121" s="239"/>
      <c r="U121" s="242"/>
      <c r="W121" s="12" t="str">
        <f t="shared" si="21"/>
        <v>Mqtt1</v>
      </c>
      <c r="X121" s="222"/>
      <c r="Y121" s="6" t="str">
        <f t="shared" si="22"/>
        <v>380000 SEAWATER/</v>
      </c>
      <c r="Z121" s="106" t="str">
        <f t="shared" si="19"/>
        <v>$.SEA_WATER_COOL_PMP1_REMOTE</v>
      </c>
      <c r="AA121" s="107"/>
      <c r="AC121" s="108"/>
      <c r="AD121" s="108"/>
      <c r="AE121" s="71"/>
      <c r="AF121" s="71"/>
      <c r="AG121" s="71"/>
      <c r="AH121" s="71"/>
      <c r="AI121" s="118"/>
      <c r="AK121" s="119"/>
      <c r="AL121" s="119"/>
      <c r="AM121" s="117" t="str">
        <f t="shared" si="18"/>
        <v/>
      </c>
      <c r="AR121" s="130"/>
      <c r="AT121" s="131"/>
      <c r="AU121" s="7"/>
      <c r="AV121" s="132"/>
      <c r="AW121" s="129" t="str">
        <f t="shared" si="20"/>
        <v/>
      </c>
      <c r="AX121" s="140"/>
      <c r="BB121" s="150" t="str">
        <f t="shared" si="23"/>
        <v/>
      </c>
      <c r="BS121" s="6"/>
      <c r="BT121" s="11"/>
    </row>
    <row r="122" spans="1:72" ht="15.75" x14ac:dyDescent="0.25">
      <c r="A122" s="52" t="s">
        <v>7232</v>
      </c>
      <c r="B122" s="56"/>
      <c r="C122" s="131" t="s">
        <v>111</v>
      </c>
      <c r="D122" s="7" t="s">
        <v>22</v>
      </c>
      <c r="E122" s="7" t="s">
        <v>433</v>
      </c>
      <c r="F122" s="64" t="s">
        <v>132</v>
      </c>
      <c r="G122" s="62">
        <v>7</v>
      </c>
      <c r="I122" s="10" t="s">
        <v>110</v>
      </c>
      <c r="J122" s="11" t="s">
        <v>7240</v>
      </c>
      <c r="K122" s="74" t="s">
        <v>600</v>
      </c>
      <c r="L122" s="180"/>
      <c r="M122" s="180">
        <v>1000</v>
      </c>
      <c r="N122" s="78" t="s">
        <v>1652</v>
      </c>
      <c r="O122" s="83"/>
      <c r="P122" s="78" t="s">
        <v>7242</v>
      </c>
      <c r="R122" s="80"/>
      <c r="S122" s="92"/>
      <c r="T122" s="243" t="s">
        <v>7239</v>
      </c>
      <c r="U122" s="240" t="s">
        <v>1383</v>
      </c>
      <c r="W122" s="12" t="str">
        <f t="shared" si="21"/>
        <v>Mqtt1</v>
      </c>
      <c r="X122" s="222"/>
      <c r="Y122" s="6" t="str">
        <f t="shared" si="22"/>
        <v>450000 24VDC SYSTEM/</v>
      </c>
      <c r="Z122" s="106" t="str">
        <f t="shared" si="19"/>
        <v>$.DB_EMERGENCY_14E2_VOLT_FAULT</v>
      </c>
      <c r="AA122" s="107"/>
      <c r="AC122" s="108"/>
      <c r="AD122" s="108"/>
      <c r="AE122" s="71"/>
      <c r="AF122" s="71"/>
      <c r="AG122" s="71"/>
      <c r="AH122" s="71"/>
      <c r="AI122" s="118"/>
      <c r="AK122" s="119"/>
      <c r="AL122" s="119"/>
      <c r="AM122" s="117" t="str">
        <f t="shared" si="18"/>
        <v/>
      </c>
      <c r="AR122" s="130"/>
      <c r="AT122" s="131"/>
      <c r="AU122" s="7"/>
      <c r="AV122" s="132"/>
      <c r="AW122" s="129" t="str">
        <f t="shared" si="20"/>
        <v/>
      </c>
      <c r="AX122" s="140"/>
      <c r="BB122" s="150" t="str">
        <f t="shared" si="23"/>
        <v/>
      </c>
      <c r="BS122" s="6"/>
      <c r="BT122" s="11"/>
    </row>
    <row r="123" spans="1:72" ht="15.75" x14ac:dyDescent="0.25">
      <c r="A123" s="52" t="s">
        <v>7232</v>
      </c>
      <c r="B123" s="56"/>
      <c r="C123" s="131" t="s">
        <v>111</v>
      </c>
      <c r="D123" s="7" t="s">
        <v>22</v>
      </c>
      <c r="E123" s="7" t="s">
        <v>433</v>
      </c>
      <c r="F123" s="64" t="s">
        <v>132</v>
      </c>
      <c r="G123" s="62">
        <v>8</v>
      </c>
      <c r="I123" s="10" t="s">
        <v>110</v>
      </c>
      <c r="J123" s="11" t="s">
        <v>7241</v>
      </c>
      <c r="K123" s="74" t="s">
        <v>600</v>
      </c>
      <c r="L123" s="180"/>
      <c r="M123" s="180">
        <v>1000</v>
      </c>
      <c r="N123" s="78" t="s">
        <v>1652</v>
      </c>
      <c r="O123" s="83"/>
      <c r="P123" s="78" t="s">
        <v>7243</v>
      </c>
      <c r="R123" s="80"/>
      <c r="S123" s="92"/>
      <c r="T123" s="244"/>
      <c r="U123" s="242"/>
      <c r="W123" s="12" t="str">
        <f t="shared" si="21"/>
        <v>Mqtt1</v>
      </c>
      <c r="X123" s="222"/>
      <c r="Y123" s="6" t="str">
        <f t="shared" si="22"/>
        <v>450000 24VDC SYSTEM/</v>
      </c>
      <c r="Z123" s="106" t="str">
        <f t="shared" si="19"/>
        <v>$.DB_EMERGENCY_14E2_ISOLATION_FAULT</v>
      </c>
      <c r="AA123" s="107"/>
      <c r="AC123" s="108"/>
      <c r="AD123" s="108"/>
      <c r="AE123" s="71"/>
      <c r="AF123" s="71"/>
      <c r="AG123" s="71"/>
      <c r="AH123" s="71"/>
      <c r="AI123" s="118"/>
      <c r="AK123" s="119"/>
      <c r="AL123" s="119"/>
      <c r="AM123" s="117" t="str">
        <f t="shared" si="18"/>
        <v/>
      </c>
      <c r="AR123" s="130"/>
      <c r="AT123" s="131"/>
      <c r="AU123" s="7"/>
      <c r="AV123" s="132"/>
      <c r="AW123" s="129" t="str">
        <f t="shared" si="20"/>
        <v/>
      </c>
      <c r="AX123" s="140"/>
      <c r="BB123" s="150" t="str">
        <f t="shared" si="23"/>
        <v/>
      </c>
      <c r="BS123" s="6"/>
      <c r="BT123" s="11"/>
    </row>
    <row r="124" spans="1:72" ht="15.75" x14ac:dyDescent="0.25">
      <c r="A124" s="52" t="s">
        <v>1347</v>
      </c>
      <c r="B124" s="186"/>
      <c r="C124" s="131" t="s">
        <v>111</v>
      </c>
      <c r="D124" s="7" t="s">
        <v>22</v>
      </c>
      <c r="E124" s="7" t="s">
        <v>434</v>
      </c>
      <c r="F124" s="64" t="s">
        <v>132</v>
      </c>
      <c r="G124" s="62">
        <v>1</v>
      </c>
      <c r="I124" s="10" t="s">
        <v>110</v>
      </c>
      <c r="J124" s="71" t="s">
        <v>1403</v>
      </c>
      <c r="K124" s="74" t="s">
        <v>600</v>
      </c>
      <c r="L124" s="180"/>
      <c r="M124" s="180">
        <v>1000</v>
      </c>
      <c r="N124" s="78" t="s">
        <v>1654</v>
      </c>
      <c r="O124" s="83"/>
      <c r="P124" s="78" t="s">
        <v>1415</v>
      </c>
      <c r="R124" s="80"/>
      <c r="S124" s="92"/>
      <c r="T124" s="248" t="s">
        <v>1538</v>
      </c>
      <c r="U124" s="240" t="s">
        <v>1383</v>
      </c>
      <c r="W124" s="12" t="str">
        <f t="shared" si="21"/>
        <v>Mqtt1</v>
      </c>
      <c r="X124" s="222"/>
      <c r="Y124" s="6" t="str">
        <f t="shared" si="22"/>
        <v>150000 PCS/</v>
      </c>
      <c r="Z124" s="106" t="str">
        <f t="shared" si="19"/>
        <v>$.PCS_CB.10_COM_ALARM</v>
      </c>
      <c r="AA124" s="107"/>
      <c r="AC124" s="108"/>
      <c r="AD124" s="108"/>
      <c r="AE124" s="71"/>
      <c r="AF124" s="71"/>
      <c r="AG124" s="71"/>
      <c r="AH124" s="71"/>
      <c r="AI124" s="118"/>
      <c r="AK124" s="119"/>
      <c r="AL124" s="119"/>
      <c r="AM124" s="117">
        <f t="shared" si="18"/>
        <v>124</v>
      </c>
      <c r="AR124" s="130" t="s">
        <v>115</v>
      </c>
      <c r="AT124" s="131" t="s">
        <v>17</v>
      </c>
      <c r="AU124" s="7"/>
      <c r="AV124" s="132" t="s">
        <v>112</v>
      </c>
      <c r="AW124" s="129" t="str">
        <f t="shared" si="20"/>
        <v>Please consult operation manual for more information</v>
      </c>
      <c r="AX124" s="140"/>
      <c r="AY124" s="143">
        <v>1</v>
      </c>
      <c r="BB124" s="150" t="str">
        <f t="shared" si="23"/>
        <v>1</v>
      </c>
      <c r="BS124" s="6"/>
      <c r="BT124" s="11"/>
    </row>
    <row r="125" spans="1:72" ht="15.75" x14ac:dyDescent="0.25">
      <c r="A125" s="52" t="s">
        <v>1347</v>
      </c>
      <c r="B125" s="186"/>
      <c r="C125" s="131" t="s">
        <v>111</v>
      </c>
      <c r="D125" s="7" t="s">
        <v>22</v>
      </c>
      <c r="E125" s="7" t="s">
        <v>434</v>
      </c>
      <c r="F125" s="64" t="s">
        <v>132</v>
      </c>
      <c r="G125" s="62">
        <v>2</v>
      </c>
      <c r="I125" s="10" t="s">
        <v>110</v>
      </c>
      <c r="J125" s="71" t="s">
        <v>1404</v>
      </c>
      <c r="K125" s="74" t="s">
        <v>600</v>
      </c>
      <c r="L125" s="180"/>
      <c r="M125" s="180">
        <v>1000</v>
      </c>
      <c r="N125" s="78" t="s">
        <v>1654</v>
      </c>
      <c r="O125" s="83"/>
      <c r="P125" s="78" t="s">
        <v>1392</v>
      </c>
      <c r="R125" s="80"/>
      <c r="S125" s="92"/>
      <c r="T125" s="238"/>
      <c r="U125" s="241"/>
      <c r="W125" s="12" t="str">
        <f t="shared" si="21"/>
        <v>Mqtt1</v>
      </c>
      <c r="X125" s="222"/>
      <c r="Y125" s="6" t="str">
        <f t="shared" si="22"/>
        <v>150000 PCS/</v>
      </c>
      <c r="Z125" s="106" t="str">
        <f t="shared" si="19"/>
        <v>$.PCS_CB.10_24VDC_SERV_FAIL</v>
      </c>
      <c r="AA125" s="107"/>
      <c r="AC125" s="108"/>
      <c r="AD125" s="108"/>
      <c r="AE125" s="71"/>
      <c r="AF125" s="71"/>
      <c r="AG125" s="71"/>
      <c r="AH125" s="71"/>
      <c r="AI125" s="118"/>
      <c r="AK125" s="119"/>
      <c r="AL125" s="119"/>
      <c r="AM125" s="117">
        <f t="shared" si="18"/>
        <v>125</v>
      </c>
      <c r="AR125" s="130" t="s">
        <v>115</v>
      </c>
      <c r="AT125" s="131" t="s">
        <v>17</v>
      </c>
      <c r="AU125" s="7"/>
      <c r="AV125" s="132" t="s">
        <v>112</v>
      </c>
      <c r="AW125" s="129" t="str">
        <f t="shared" si="20"/>
        <v>Please consult operation manual for more information</v>
      </c>
      <c r="AX125" s="140"/>
      <c r="BB125" s="150" t="str">
        <f t="shared" si="23"/>
        <v>1</v>
      </c>
      <c r="BS125" s="6"/>
      <c r="BT125" s="11"/>
    </row>
    <row r="126" spans="1:72" ht="15.75" x14ac:dyDescent="0.25">
      <c r="A126" s="52" t="s">
        <v>1347</v>
      </c>
      <c r="B126" s="186"/>
      <c r="C126" s="131" t="s">
        <v>111</v>
      </c>
      <c r="D126" s="7" t="s">
        <v>22</v>
      </c>
      <c r="E126" s="7" t="s">
        <v>434</v>
      </c>
      <c r="F126" s="64" t="s">
        <v>132</v>
      </c>
      <c r="G126" s="62">
        <v>3</v>
      </c>
      <c r="I126" s="10" t="s">
        <v>110</v>
      </c>
      <c r="J126" s="71" t="s">
        <v>1405</v>
      </c>
      <c r="K126" s="74" t="s">
        <v>600</v>
      </c>
      <c r="L126" s="180"/>
      <c r="M126" s="180">
        <v>1000</v>
      </c>
      <c r="N126" s="78" t="s">
        <v>1654</v>
      </c>
      <c r="O126" s="83"/>
      <c r="P126" s="78" t="s">
        <v>1393</v>
      </c>
      <c r="R126" s="80"/>
      <c r="S126" s="92"/>
      <c r="T126" s="238"/>
      <c r="U126" s="241"/>
      <c r="W126" s="12" t="str">
        <f t="shared" si="21"/>
        <v>Mqtt1</v>
      </c>
      <c r="X126" s="222"/>
      <c r="Y126" s="6" t="str">
        <f t="shared" si="22"/>
        <v>150000 PCS/</v>
      </c>
      <c r="Z126" s="106" t="str">
        <f t="shared" si="19"/>
        <v>$.PCS_CB.10_24VDC_EMERG_FAIL</v>
      </c>
      <c r="AA126" s="107"/>
      <c r="AC126" s="108"/>
      <c r="AD126" s="108"/>
      <c r="AE126" s="71"/>
      <c r="AF126" s="71"/>
      <c r="AG126" s="71"/>
      <c r="AH126" s="71"/>
      <c r="AI126" s="118"/>
      <c r="AK126" s="119"/>
      <c r="AL126" s="119"/>
      <c r="AM126" s="117">
        <f t="shared" si="18"/>
        <v>126</v>
      </c>
      <c r="AR126" s="130" t="s">
        <v>115</v>
      </c>
      <c r="AT126" s="131" t="s">
        <v>17</v>
      </c>
      <c r="AU126" s="7"/>
      <c r="AV126" s="132" t="s">
        <v>112</v>
      </c>
      <c r="AW126" s="129" t="str">
        <f t="shared" si="20"/>
        <v>Please consult operation manual for more information</v>
      </c>
      <c r="AX126" s="140"/>
      <c r="BB126" s="150" t="str">
        <f t="shared" si="23"/>
        <v>1</v>
      </c>
      <c r="BS126" s="6"/>
      <c r="BT126" s="11"/>
    </row>
    <row r="127" spans="1:72" ht="15.75" x14ac:dyDescent="0.25">
      <c r="A127" s="52" t="s">
        <v>1347</v>
      </c>
      <c r="B127" s="186"/>
      <c r="C127" s="131" t="s">
        <v>111</v>
      </c>
      <c r="D127" s="7" t="s">
        <v>22</v>
      </c>
      <c r="E127" s="7" t="s">
        <v>434</v>
      </c>
      <c r="F127" s="64" t="s">
        <v>132</v>
      </c>
      <c r="G127" s="62">
        <v>4</v>
      </c>
      <c r="I127" s="10" t="s">
        <v>110</v>
      </c>
      <c r="J127" s="71" t="s">
        <v>1406</v>
      </c>
      <c r="K127" s="74" t="s">
        <v>600</v>
      </c>
      <c r="L127" s="180"/>
      <c r="M127" s="180">
        <v>1000</v>
      </c>
      <c r="N127" s="78" t="s">
        <v>1654</v>
      </c>
      <c r="O127" s="83"/>
      <c r="P127" s="78" t="s">
        <v>1394</v>
      </c>
      <c r="R127" s="80"/>
      <c r="S127" s="92"/>
      <c r="T127" s="238"/>
      <c r="U127" s="241"/>
      <c r="W127" s="12" t="str">
        <f t="shared" si="21"/>
        <v>Mqtt1</v>
      </c>
      <c r="X127" s="222"/>
      <c r="Y127" s="6" t="str">
        <f t="shared" si="22"/>
        <v>150000 PCS/</v>
      </c>
      <c r="Z127" s="106" t="str">
        <f t="shared" si="19"/>
        <v>$.PCS_CB.10_POWER_DISTR_INS</v>
      </c>
      <c r="AA127" s="107"/>
      <c r="AC127" s="108"/>
      <c r="AD127" s="108"/>
      <c r="AE127" s="71"/>
      <c r="AF127" s="71"/>
      <c r="AG127" s="71"/>
      <c r="AH127" s="71"/>
      <c r="AI127" s="118"/>
      <c r="AK127" s="119"/>
      <c r="AL127" s="119"/>
      <c r="AM127" s="117">
        <f t="shared" si="18"/>
        <v>127</v>
      </c>
      <c r="AR127" s="130" t="s">
        <v>115</v>
      </c>
      <c r="AT127" s="131" t="s">
        <v>17</v>
      </c>
      <c r="AU127" s="7"/>
      <c r="AV127" s="132" t="s">
        <v>112</v>
      </c>
      <c r="AW127" s="129" t="str">
        <f t="shared" si="20"/>
        <v>Please consult operation manual for more information</v>
      </c>
      <c r="AX127" s="140"/>
      <c r="BB127" s="150" t="str">
        <f t="shared" si="23"/>
        <v>1</v>
      </c>
      <c r="BS127" s="6"/>
      <c r="BT127" s="11"/>
    </row>
    <row r="128" spans="1:72" ht="15.75" x14ac:dyDescent="0.25">
      <c r="A128" s="52" t="s">
        <v>1347</v>
      </c>
      <c r="B128" s="186"/>
      <c r="C128" s="131" t="s">
        <v>111</v>
      </c>
      <c r="D128" s="7" t="s">
        <v>22</v>
      </c>
      <c r="E128" s="7" t="s">
        <v>434</v>
      </c>
      <c r="F128" s="64" t="s">
        <v>132</v>
      </c>
      <c r="G128" s="62">
        <v>5</v>
      </c>
      <c r="I128" s="10" t="s">
        <v>110</v>
      </c>
      <c r="J128" s="71" t="s">
        <v>1407</v>
      </c>
      <c r="K128" s="74" t="s">
        <v>600</v>
      </c>
      <c r="L128" s="180"/>
      <c r="M128" s="180">
        <v>1000</v>
      </c>
      <c r="N128" s="78" t="s">
        <v>1654</v>
      </c>
      <c r="O128" s="83"/>
      <c r="P128" s="78" t="s">
        <v>1395</v>
      </c>
      <c r="R128" s="80"/>
      <c r="S128" s="92"/>
      <c r="T128" s="238"/>
      <c r="U128" s="241"/>
      <c r="W128" s="12" t="str">
        <f t="shared" si="21"/>
        <v>Mqtt1</v>
      </c>
      <c r="X128" s="222"/>
      <c r="Y128" s="6" t="str">
        <f t="shared" si="22"/>
        <v>150000 PCS/</v>
      </c>
      <c r="Z128" s="106" t="str">
        <f t="shared" si="19"/>
        <v>$.PCS_CB.10_HYDR_PRESS_ALARM</v>
      </c>
      <c r="AA128" s="107"/>
      <c r="AC128" s="108"/>
      <c r="AD128" s="108"/>
      <c r="AE128" s="71"/>
      <c r="AF128" s="71"/>
      <c r="AG128" s="71"/>
      <c r="AH128" s="71"/>
      <c r="AI128" s="118"/>
      <c r="AK128" s="119"/>
      <c r="AL128" s="119"/>
      <c r="AM128" s="117">
        <f t="shared" si="18"/>
        <v>128</v>
      </c>
      <c r="AR128" s="130" t="s">
        <v>115</v>
      </c>
      <c r="AT128" s="131" t="s">
        <v>17</v>
      </c>
      <c r="AU128" s="7"/>
      <c r="AV128" s="132" t="s">
        <v>112</v>
      </c>
      <c r="AW128" s="129" t="str">
        <f t="shared" si="20"/>
        <v>Please consult operation manual for more information</v>
      </c>
      <c r="AX128" s="140"/>
      <c r="BB128" s="150" t="str">
        <f t="shared" si="23"/>
        <v>1</v>
      </c>
      <c r="BS128" s="6"/>
      <c r="BT128" s="11"/>
    </row>
    <row r="129" spans="1:72" ht="15.75" x14ac:dyDescent="0.25">
      <c r="A129" s="52" t="s">
        <v>1347</v>
      </c>
      <c r="B129" s="186"/>
      <c r="C129" s="131" t="s">
        <v>111</v>
      </c>
      <c r="D129" s="7" t="s">
        <v>22</v>
      </c>
      <c r="E129" s="7" t="s">
        <v>434</v>
      </c>
      <c r="F129" s="64" t="s">
        <v>132</v>
      </c>
      <c r="G129" s="62">
        <v>6</v>
      </c>
      <c r="I129" s="10" t="s">
        <v>110</v>
      </c>
      <c r="J129" s="71" t="s">
        <v>1408</v>
      </c>
      <c r="K129" s="74" t="s">
        <v>600</v>
      </c>
      <c r="L129" s="180"/>
      <c r="M129" s="180">
        <v>1000</v>
      </c>
      <c r="N129" s="78" t="s">
        <v>1654</v>
      </c>
      <c r="O129" s="83"/>
      <c r="P129" s="78" t="s">
        <v>1396</v>
      </c>
      <c r="R129" s="80"/>
      <c r="S129" s="92"/>
      <c r="T129" s="238"/>
      <c r="U129" s="241"/>
      <c r="W129" s="12" t="str">
        <f t="shared" si="21"/>
        <v>Mqtt1</v>
      </c>
      <c r="X129" s="222"/>
      <c r="Y129" s="6" t="str">
        <f t="shared" si="22"/>
        <v>150000 PCS/</v>
      </c>
      <c r="Z129" s="106" t="str">
        <f t="shared" si="19"/>
        <v>$.PCS_CB.10_OIL_LEV_ALARM_SEAL_TANK</v>
      </c>
      <c r="AA129" s="107"/>
      <c r="AC129" s="108"/>
      <c r="AD129" s="108"/>
      <c r="AE129" s="71"/>
      <c r="AF129" s="71"/>
      <c r="AG129" s="71"/>
      <c r="AH129" s="71"/>
      <c r="AI129" s="118"/>
      <c r="AK129" s="119"/>
      <c r="AL129" s="119"/>
      <c r="AM129" s="117">
        <f t="shared" si="18"/>
        <v>129</v>
      </c>
      <c r="AR129" s="130" t="s">
        <v>115</v>
      </c>
      <c r="AT129" s="131" t="s">
        <v>17</v>
      </c>
      <c r="AU129" s="7"/>
      <c r="AV129" s="132" t="s">
        <v>112</v>
      </c>
      <c r="AW129" s="129" t="str">
        <f t="shared" si="20"/>
        <v>Please consult operation manual for more information</v>
      </c>
      <c r="AX129" s="140"/>
      <c r="BB129" s="150" t="str">
        <f t="shared" si="23"/>
        <v>1</v>
      </c>
      <c r="BS129" s="6"/>
      <c r="BT129" s="11"/>
    </row>
    <row r="130" spans="1:72" ht="15.75" x14ac:dyDescent="0.25">
      <c r="A130" s="52" t="s">
        <v>1347</v>
      </c>
      <c r="B130" s="186"/>
      <c r="C130" s="131" t="s">
        <v>111</v>
      </c>
      <c r="D130" s="7" t="s">
        <v>22</v>
      </c>
      <c r="E130" s="7" t="s">
        <v>434</v>
      </c>
      <c r="F130" s="64" t="s">
        <v>132</v>
      </c>
      <c r="G130" s="62">
        <v>7</v>
      </c>
      <c r="I130" s="10" t="s">
        <v>110</v>
      </c>
      <c r="J130" s="71" t="s">
        <v>1409</v>
      </c>
      <c r="K130" s="74" t="s">
        <v>600</v>
      </c>
      <c r="L130" s="180"/>
      <c r="M130" s="180">
        <v>1000</v>
      </c>
      <c r="N130" s="78" t="s">
        <v>1654</v>
      </c>
      <c r="O130" s="83"/>
      <c r="P130" s="78" t="s">
        <v>1397</v>
      </c>
      <c r="R130" s="80"/>
      <c r="S130" s="92"/>
      <c r="T130" s="238"/>
      <c r="U130" s="241"/>
      <c r="W130" s="12" t="str">
        <f t="shared" si="21"/>
        <v>Mqtt1</v>
      </c>
      <c r="X130" s="222"/>
      <c r="Y130" s="6" t="str">
        <f t="shared" si="22"/>
        <v>150000 PCS/</v>
      </c>
      <c r="Z130" s="106" t="str">
        <f t="shared" si="19"/>
        <v>$.PCS_CB.10_GEAR_OIL_LEV_ALARM</v>
      </c>
      <c r="AA130" s="107"/>
      <c r="AC130" s="108"/>
      <c r="AD130" s="108"/>
      <c r="AE130" s="71"/>
      <c r="AF130" s="71"/>
      <c r="AG130" s="71"/>
      <c r="AH130" s="71"/>
      <c r="AI130" s="118"/>
      <c r="AK130" s="119"/>
      <c r="AL130" s="119"/>
      <c r="AM130" s="117">
        <f t="shared" ref="AM130:AM171" si="24">IF(ISBLANK(AT130),"",ROW())</f>
        <v>130</v>
      </c>
      <c r="AR130" s="130" t="s">
        <v>115</v>
      </c>
      <c r="AT130" s="131" t="s">
        <v>17</v>
      </c>
      <c r="AU130" s="7"/>
      <c r="AV130" s="132" t="s">
        <v>112</v>
      </c>
      <c r="AW130" s="129" t="str">
        <f t="shared" si="20"/>
        <v>Please consult operation manual for more information</v>
      </c>
      <c r="AX130" s="140"/>
      <c r="BB130" s="150" t="str">
        <f t="shared" si="23"/>
        <v>1</v>
      </c>
      <c r="BS130" s="6"/>
      <c r="BT130" s="11"/>
    </row>
    <row r="131" spans="1:72" ht="15.75" x14ac:dyDescent="0.25">
      <c r="A131" s="52" t="s">
        <v>1347</v>
      </c>
      <c r="B131" s="186"/>
      <c r="C131" s="131" t="s">
        <v>111</v>
      </c>
      <c r="D131" s="7" t="s">
        <v>22</v>
      </c>
      <c r="E131" s="7" t="s">
        <v>434</v>
      </c>
      <c r="F131" s="64" t="s">
        <v>132</v>
      </c>
      <c r="G131" s="62">
        <v>8</v>
      </c>
      <c r="I131" s="10" t="s">
        <v>110</v>
      </c>
      <c r="J131" s="71" t="s">
        <v>1410</v>
      </c>
      <c r="K131" s="74" t="s">
        <v>600</v>
      </c>
      <c r="L131" s="180"/>
      <c r="M131" s="180">
        <v>1000</v>
      </c>
      <c r="N131" s="78" t="s">
        <v>1654</v>
      </c>
      <c r="O131" s="83"/>
      <c r="P131" s="78" t="s">
        <v>1398</v>
      </c>
      <c r="R131" s="80"/>
      <c r="S131" s="92"/>
      <c r="T131" s="238"/>
      <c r="U131" s="241"/>
      <c r="W131" s="12" t="str">
        <f t="shared" si="21"/>
        <v>Mqtt1</v>
      </c>
      <c r="X131" s="222"/>
      <c r="Y131" s="6" t="str">
        <f t="shared" si="22"/>
        <v>150000 PCS/</v>
      </c>
      <c r="Z131" s="106" t="str">
        <f t="shared" si="19"/>
        <v>$.PCS_CB.10_GEAR_OIL_TEMP_ALARM</v>
      </c>
      <c r="AA131" s="107"/>
      <c r="AC131" s="108"/>
      <c r="AD131" s="108"/>
      <c r="AE131" s="71"/>
      <c r="AF131" s="71"/>
      <c r="AG131" s="71"/>
      <c r="AH131" s="71"/>
      <c r="AI131" s="118"/>
      <c r="AK131" s="119"/>
      <c r="AL131" s="119"/>
      <c r="AM131" s="117">
        <f t="shared" si="24"/>
        <v>131</v>
      </c>
      <c r="AR131" s="130" t="s">
        <v>115</v>
      </c>
      <c r="AT131" s="131" t="s">
        <v>17</v>
      </c>
      <c r="AU131" s="7"/>
      <c r="AV131" s="132" t="s">
        <v>112</v>
      </c>
      <c r="AW131" s="129" t="str">
        <f t="shared" si="20"/>
        <v>Please consult operation manual for more information</v>
      </c>
      <c r="AX131" s="140"/>
      <c r="BB131" s="150" t="str">
        <f t="shared" si="23"/>
        <v>1</v>
      </c>
      <c r="BS131" s="6"/>
      <c r="BT131" s="11"/>
    </row>
    <row r="132" spans="1:72" ht="15.75" x14ac:dyDescent="0.25">
      <c r="A132" s="52" t="s">
        <v>1347</v>
      </c>
      <c r="B132" s="186"/>
      <c r="C132" s="131" t="s">
        <v>111</v>
      </c>
      <c r="D132" s="7" t="s">
        <v>22</v>
      </c>
      <c r="E132" s="7" t="s">
        <v>435</v>
      </c>
      <c r="F132" s="64" t="s">
        <v>132</v>
      </c>
      <c r="G132" s="62">
        <v>1</v>
      </c>
      <c r="I132" s="10" t="s">
        <v>110</v>
      </c>
      <c r="J132" s="71" t="s">
        <v>1411</v>
      </c>
      <c r="K132" s="74" t="s">
        <v>600</v>
      </c>
      <c r="L132" s="180"/>
      <c r="M132" s="180">
        <v>1000</v>
      </c>
      <c r="N132" s="78" t="s">
        <v>1654</v>
      </c>
      <c r="O132" s="83"/>
      <c r="P132" s="78" t="s">
        <v>1399</v>
      </c>
      <c r="R132" s="80"/>
      <c r="S132" s="92"/>
      <c r="T132" s="238"/>
      <c r="U132" s="241"/>
      <c r="W132" s="12" t="str">
        <f t="shared" si="21"/>
        <v>Mqtt1</v>
      </c>
      <c r="X132" s="222"/>
      <c r="Y132" s="6" t="str">
        <f t="shared" si="22"/>
        <v>150000 PCS/</v>
      </c>
      <c r="Z132" s="106" t="str">
        <f t="shared" ref="Z132:Z195" si="25">IF(COUNTIF(N132,"spare"),"","$."&amp;J132)</f>
        <v>$.PCS_CB.10_OVERSP_ALARM</v>
      </c>
      <c r="AA132" s="107"/>
      <c r="AC132" s="108"/>
      <c r="AD132" s="108"/>
      <c r="AE132" s="71"/>
      <c r="AF132" s="71"/>
      <c r="AG132" s="71"/>
      <c r="AH132" s="71"/>
      <c r="AI132" s="118"/>
      <c r="AK132" s="119"/>
      <c r="AL132" s="119"/>
      <c r="AM132" s="117">
        <f t="shared" si="24"/>
        <v>132</v>
      </c>
      <c r="AR132" s="130" t="s">
        <v>115</v>
      </c>
      <c r="AT132" s="131" t="s">
        <v>17</v>
      </c>
      <c r="AU132" s="7"/>
      <c r="AV132" s="132" t="s">
        <v>112</v>
      </c>
      <c r="AW132" s="129" t="str">
        <f t="shared" si="20"/>
        <v>Please consult operation manual for more information</v>
      </c>
      <c r="AX132" s="140"/>
      <c r="BB132" s="150" t="str">
        <f t="shared" si="23"/>
        <v>1</v>
      </c>
      <c r="BS132" s="6"/>
      <c r="BT132" s="11"/>
    </row>
    <row r="133" spans="1:72" ht="15.75" x14ac:dyDescent="0.25">
      <c r="A133" s="52" t="s">
        <v>1347</v>
      </c>
      <c r="B133" s="186"/>
      <c r="C133" s="131" t="s">
        <v>111</v>
      </c>
      <c r="D133" s="7" t="s">
        <v>22</v>
      </c>
      <c r="E133" s="7" t="s">
        <v>435</v>
      </c>
      <c r="F133" s="64" t="s">
        <v>132</v>
      </c>
      <c r="G133" s="62">
        <v>2</v>
      </c>
      <c r="I133" s="10" t="s">
        <v>110</v>
      </c>
      <c r="J133" s="71" t="s">
        <v>1412</v>
      </c>
      <c r="K133" s="74" t="s">
        <v>600</v>
      </c>
      <c r="L133" s="180"/>
      <c r="M133" s="180">
        <v>1000</v>
      </c>
      <c r="N133" s="78" t="s">
        <v>1654</v>
      </c>
      <c r="O133" s="83"/>
      <c r="P133" s="78" t="s">
        <v>1400</v>
      </c>
      <c r="R133" s="80"/>
      <c r="S133" s="92"/>
      <c r="T133" s="238"/>
      <c r="U133" s="241"/>
      <c r="W133" s="12" t="str">
        <f t="shared" si="21"/>
        <v>Mqtt1</v>
      </c>
      <c r="X133" s="222"/>
      <c r="Y133" s="6" t="str">
        <f t="shared" si="22"/>
        <v>150000 PCS/</v>
      </c>
      <c r="Z133" s="106" t="str">
        <f t="shared" si="25"/>
        <v>$.PCS_CB.10_OVERL_ALARM</v>
      </c>
      <c r="AA133" s="107"/>
      <c r="AC133" s="108"/>
      <c r="AD133" s="108"/>
      <c r="AE133" s="71"/>
      <c r="AF133" s="71"/>
      <c r="AG133" s="71"/>
      <c r="AH133" s="71"/>
      <c r="AI133" s="118"/>
      <c r="AK133" s="119"/>
      <c r="AL133" s="119"/>
      <c r="AM133" s="117">
        <f t="shared" si="24"/>
        <v>133</v>
      </c>
      <c r="AR133" s="130" t="s">
        <v>115</v>
      </c>
      <c r="AT133" s="131" t="s">
        <v>17</v>
      </c>
      <c r="AU133" s="7"/>
      <c r="AV133" s="132" t="s">
        <v>112</v>
      </c>
      <c r="AW133" s="129" t="str">
        <f t="shared" si="20"/>
        <v>Please consult operation manual for more information</v>
      </c>
      <c r="AX133" s="140"/>
      <c r="BB133" s="150" t="str">
        <f t="shared" si="23"/>
        <v>1</v>
      </c>
      <c r="BS133" s="6"/>
      <c r="BT133" s="11"/>
    </row>
    <row r="134" spans="1:72" ht="15.75" x14ac:dyDescent="0.25">
      <c r="A134" s="52" t="s">
        <v>1347</v>
      </c>
      <c r="B134" s="186"/>
      <c r="C134" s="131" t="s">
        <v>111</v>
      </c>
      <c r="D134" s="7" t="s">
        <v>22</v>
      </c>
      <c r="E134" s="7" t="s">
        <v>435</v>
      </c>
      <c r="F134" s="64" t="s">
        <v>132</v>
      </c>
      <c r="G134" s="62">
        <v>3</v>
      </c>
      <c r="I134" s="10" t="s">
        <v>110</v>
      </c>
      <c r="J134" s="71" t="s">
        <v>1413</v>
      </c>
      <c r="K134" s="74" t="s">
        <v>600</v>
      </c>
      <c r="L134" s="180"/>
      <c r="M134" s="180">
        <v>1000</v>
      </c>
      <c r="N134" s="78" t="s">
        <v>1654</v>
      </c>
      <c r="O134" s="83"/>
      <c r="P134" s="78" t="s">
        <v>1401</v>
      </c>
      <c r="R134" s="80"/>
      <c r="S134" s="92"/>
      <c r="T134" s="238"/>
      <c r="U134" s="241"/>
      <c r="W134" s="12" t="str">
        <f t="shared" si="21"/>
        <v>Mqtt1</v>
      </c>
      <c r="X134" s="222"/>
      <c r="Y134" s="6" t="str">
        <f t="shared" si="22"/>
        <v>150000 PCS/</v>
      </c>
      <c r="Z134" s="106" t="str">
        <f t="shared" si="25"/>
        <v>$.PCS_CB.10_AZI_FOLL_UP_FAIL_ALARM</v>
      </c>
      <c r="AA134" s="107"/>
      <c r="AC134" s="108"/>
      <c r="AD134" s="108"/>
      <c r="AE134" s="71"/>
      <c r="AF134" s="71"/>
      <c r="AG134" s="71"/>
      <c r="AH134" s="71"/>
      <c r="AI134" s="118"/>
      <c r="AK134" s="119"/>
      <c r="AL134" s="119"/>
      <c r="AM134" s="117">
        <f t="shared" si="24"/>
        <v>134</v>
      </c>
      <c r="AR134" s="130" t="s">
        <v>115</v>
      </c>
      <c r="AT134" s="131" t="s">
        <v>17</v>
      </c>
      <c r="AU134" s="7"/>
      <c r="AV134" s="132" t="s">
        <v>112</v>
      </c>
      <c r="AW134" s="129" t="str">
        <f t="shared" si="20"/>
        <v>Please consult operation manual for more information</v>
      </c>
      <c r="AX134" s="140"/>
      <c r="BB134" s="150" t="str">
        <f t="shared" si="23"/>
        <v>1</v>
      </c>
      <c r="BS134" s="6"/>
      <c r="BT134" s="11"/>
    </row>
    <row r="135" spans="1:72" ht="15.75" x14ac:dyDescent="0.25">
      <c r="A135" s="52" t="s">
        <v>1347</v>
      </c>
      <c r="B135" s="186"/>
      <c r="C135" s="131" t="s">
        <v>111</v>
      </c>
      <c r="D135" s="7" t="s">
        <v>22</v>
      </c>
      <c r="E135" s="7" t="s">
        <v>435</v>
      </c>
      <c r="F135" s="64" t="s">
        <v>132</v>
      </c>
      <c r="G135" s="62">
        <v>4</v>
      </c>
      <c r="I135" s="10" t="s">
        <v>110</v>
      </c>
      <c r="J135" s="71" t="s">
        <v>1414</v>
      </c>
      <c r="K135" s="74" t="s">
        <v>600</v>
      </c>
      <c r="L135" s="180"/>
      <c r="M135" s="180">
        <v>1000</v>
      </c>
      <c r="N135" s="78" t="s">
        <v>1654</v>
      </c>
      <c r="O135" s="83"/>
      <c r="P135" s="78" t="s">
        <v>1402</v>
      </c>
      <c r="R135" s="80"/>
      <c r="S135" s="92"/>
      <c r="T135" s="239"/>
      <c r="U135" s="242"/>
      <c r="W135" s="12" t="str">
        <f t="shared" si="21"/>
        <v>Mqtt1</v>
      </c>
      <c r="X135" s="222"/>
      <c r="Y135" s="6" t="str">
        <f t="shared" si="22"/>
        <v>150000 PCS/</v>
      </c>
      <c r="Z135" s="106" t="str">
        <f t="shared" si="25"/>
        <v>$.PCS_CB.10_PITCH_FOLL_UP_FAIL_ALARM</v>
      </c>
      <c r="AA135" s="107"/>
      <c r="AC135" s="108"/>
      <c r="AD135" s="108"/>
      <c r="AE135" s="71"/>
      <c r="AF135" s="71"/>
      <c r="AG135" s="71"/>
      <c r="AH135" s="71"/>
      <c r="AI135" s="118"/>
      <c r="AK135" s="119"/>
      <c r="AL135" s="119"/>
      <c r="AM135" s="117">
        <f t="shared" si="24"/>
        <v>135</v>
      </c>
      <c r="AR135" s="130" t="s">
        <v>115</v>
      </c>
      <c r="AT135" s="131" t="s">
        <v>17</v>
      </c>
      <c r="AU135" s="7"/>
      <c r="AV135" s="132" t="s">
        <v>112</v>
      </c>
      <c r="AW135" s="129" t="str">
        <f t="shared" si="20"/>
        <v>Please consult operation manual for more information</v>
      </c>
      <c r="AX135" s="140"/>
      <c r="BB135" s="150" t="str">
        <f t="shared" si="23"/>
        <v>1</v>
      </c>
      <c r="BS135" s="6"/>
      <c r="BT135" s="11"/>
    </row>
    <row r="136" spans="1:72" ht="15.75" x14ac:dyDescent="0.25">
      <c r="A136" s="52" t="s">
        <v>1585</v>
      </c>
      <c r="B136" s="186"/>
      <c r="C136" s="131" t="s">
        <v>111</v>
      </c>
      <c r="D136" s="7" t="s">
        <v>22</v>
      </c>
      <c r="E136" s="7" t="s">
        <v>435</v>
      </c>
      <c r="F136" s="64" t="s">
        <v>132</v>
      </c>
      <c r="G136" s="62">
        <v>5</v>
      </c>
      <c r="I136" s="10" t="s">
        <v>110</v>
      </c>
      <c r="J136" s="71" t="s">
        <v>1593</v>
      </c>
      <c r="K136" s="74" t="s">
        <v>600</v>
      </c>
      <c r="L136" s="180"/>
      <c r="M136" s="180">
        <v>1000</v>
      </c>
      <c r="N136" s="78" t="s">
        <v>1656</v>
      </c>
      <c r="O136" s="83"/>
      <c r="P136" s="78" t="s">
        <v>1592</v>
      </c>
      <c r="R136" s="80"/>
      <c r="S136" s="92"/>
      <c r="T136" s="237" t="s">
        <v>1599</v>
      </c>
      <c r="U136" s="240" t="s">
        <v>1534</v>
      </c>
      <c r="W136" s="12" t="str">
        <f t="shared" si="21"/>
        <v>Mqtt1</v>
      </c>
      <c r="X136" s="222"/>
      <c r="Y136" s="6" t="str">
        <f t="shared" si="22"/>
        <v>090000 DOORS HATCHES/</v>
      </c>
      <c r="Z136" s="106" t="str">
        <f t="shared" si="25"/>
        <v>$.DECK_SLIDE_WIND_DRIVE FAIL</v>
      </c>
      <c r="AA136" s="107"/>
      <c r="AC136" s="108"/>
      <c r="AD136" s="108"/>
      <c r="AE136" s="71"/>
      <c r="AF136" s="71"/>
      <c r="AG136" s="71"/>
      <c r="AH136" s="71"/>
      <c r="AI136" s="118"/>
      <c r="AK136" s="119"/>
      <c r="AL136" s="119"/>
      <c r="AM136" s="117">
        <f t="shared" si="24"/>
        <v>136</v>
      </c>
      <c r="AR136" s="130" t="s">
        <v>115</v>
      </c>
      <c r="AT136" s="131" t="s">
        <v>17</v>
      </c>
      <c r="AU136" s="7"/>
      <c r="AV136" s="132" t="s">
        <v>1596</v>
      </c>
      <c r="AW136" s="129" t="str">
        <f t="shared" si="20"/>
        <v>Please consult operation manual for more information</v>
      </c>
      <c r="AX136" s="140"/>
      <c r="BB136" s="150" t="str">
        <f t="shared" si="23"/>
        <v>1</v>
      </c>
      <c r="BS136" s="6"/>
      <c r="BT136" s="11"/>
    </row>
    <row r="137" spans="1:72" ht="15.75" x14ac:dyDescent="0.25">
      <c r="A137" s="52" t="s">
        <v>1585</v>
      </c>
      <c r="B137" s="186"/>
      <c r="C137" s="131" t="s">
        <v>111</v>
      </c>
      <c r="D137" s="7" t="s">
        <v>22</v>
      </c>
      <c r="E137" s="7" t="s">
        <v>435</v>
      </c>
      <c r="F137" s="64" t="s">
        <v>132</v>
      </c>
      <c r="G137" s="62">
        <v>6</v>
      </c>
      <c r="I137" s="10" t="s">
        <v>110</v>
      </c>
      <c r="J137" s="71" t="s">
        <v>1594</v>
      </c>
      <c r="K137" s="74" t="s">
        <v>600</v>
      </c>
      <c r="L137" s="180"/>
      <c r="M137" s="180">
        <v>1000</v>
      </c>
      <c r="N137" s="78" t="s">
        <v>1656</v>
      </c>
      <c r="O137" s="83"/>
      <c r="P137" s="78" t="s">
        <v>1591</v>
      </c>
      <c r="R137" s="80"/>
      <c r="S137" s="92"/>
      <c r="T137" s="238"/>
      <c r="U137" s="241"/>
      <c r="W137" s="12" t="str">
        <f t="shared" si="21"/>
        <v>Mqtt1</v>
      </c>
      <c r="X137" s="222"/>
      <c r="Y137" s="6" t="str">
        <f t="shared" si="22"/>
        <v>090000 DOORS HATCHES/</v>
      </c>
      <c r="Z137" s="106" t="str">
        <f t="shared" si="25"/>
        <v>$.DECK_SLIDE_WIND_REM_AVAIL</v>
      </c>
      <c r="AA137" s="107"/>
      <c r="AC137" s="108"/>
      <c r="AD137" s="108"/>
      <c r="AE137" s="71"/>
      <c r="AF137" s="71"/>
      <c r="AG137" s="71"/>
      <c r="AH137" s="71"/>
      <c r="AI137" s="118"/>
      <c r="AK137" s="119"/>
      <c r="AL137" s="119"/>
      <c r="AM137" s="117" t="str">
        <f t="shared" si="24"/>
        <v/>
      </c>
      <c r="AR137" s="130"/>
      <c r="AT137" s="131"/>
      <c r="AU137" s="7"/>
      <c r="AV137" s="132"/>
      <c r="AW137" s="129" t="str">
        <f t="shared" si="20"/>
        <v/>
      </c>
      <c r="AX137" s="140"/>
      <c r="BB137" s="150" t="str">
        <f t="shared" si="23"/>
        <v/>
      </c>
      <c r="BS137" s="6"/>
      <c r="BT137" s="11"/>
    </row>
    <row r="138" spans="1:72" ht="15.75" x14ac:dyDescent="0.25">
      <c r="A138" s="52" t="s">
        <v>1585</v>
      </c>
      <c r="B138" s="186"/>
      <c r="C138" s="131" t="s">
        <v>111</v>
      </c>
      <c r="D138" s="7" t="s">
        <v>22</v>
      </c>
      <c r="E138" s="7" t="s">
        <v>435</v>
      </c>
      <c r="F138" s="64" t="s">
        <v>132</v>
      </c>
      <c r="G138" s="62">
        <v>7</v>
      </c>
      <c r="I138" s="10" t="s">
        <v>110</v>
      </c>
      <c r="J138" s="71" t="s">
        <v>1595</v>
      </c>
      <c r="K138" s="74" t="s">
        <v>600</v>
      </c>
      <c r="L138" s="180"/>
      <c r="M138" s="180">
        <v>1000</v>
      </c>
      <c r="N138" s="78" t="s">
        <v>1656</v>
      </c>
      <c r="O138" s="83"/>
      <c r="P138" s="78" t="s">
        <v>1590</v>
      </c>
      <c r="R138" s="80"/>
      <c r="S138" s="92"/>
      <c r="T138" s="239"/>
      <c r="U138" s="242"/>
      <c r="W138" s="12" t="str">
        <f t="shared" si="21"/>
        <v>Mqtt1</v>
      </c>
      <c r="X138" s="222"/>
      <c r="Y138" s="6" t="str">
        <f t="shared" si="22"/>
        <v>090000 DOORS HATCHES/</v>
      </c>
      <c r="Z138" s="106" t="str">
        <f t="shared" si="25"/>
        <v>$.DECK_SLIDE_WIND_DRIVE_RUNN</v>
      </c>
      <c r="AA138" s="107"/>
      <c r="AC138" s="108"/>
      <c r="AD138" s="108"/>
      <c r="AE138" s="71"/>
      <c r="AF138" s="71"/>
      <c r="AG138" s="71"/>
      <c r="AH138" s="71"/>
      <c r="AI138" s="118"/>
      <c r="AK138" s="119"/>
      <c r="AL138" s="119"/>
      <c r="AM138" s="117" t="str">
        <f t="shared" si="24"/>
        <v/>
      </c>
      <c r="AR138" s="130"/>
      <c r="AT138" s="131"/>
      <c r="AU138" s="7"/>
      <c r="AV138" s="132"/>
      <c r="AW138" s="129" t="str">
        <f t="shared" si="20"/>
        <v/>
      </c>
      <c r="AX138" s="140"/>
      <c r="BB138" s="150" t="str">
        <f t="shared" si="23"/>
        <v/>
      </c>
      <c r="BS138" s="6"/>
      <c r="BT138" s="11"/>
    </row>
    <row r="139" spans="1:72" ht="15.75" x14ac:dyDescent="0.25">
      <c r="A139" s="52" t="s">
        <v>7232</v>
      </c>
      <c r="B139" s="186"/>
      <c r="C139" s="131" t="s">
        <v>111</v>
      </c>
      <c r="D139" s="7" t="s">
        <v>22</v>
      </c>
      <c r="E139" s="7" t="s">
        <v>435</v>
      </c>
      <c r="F139" s="64" t="s">
        <v>132</v>
      </c>
      <c r="G139" s="62">
        <v>8</v>
      </c>
      <c r="I139" s="10" t="s">
        <v>110</v>
      </c>
      <c r="J139" s="11" t="s">
        <v>7246</v>
      </c>
      <c r="K139" s="74" t="s">
        <v>600</v>
      </c>
      <c r="L139" s="180"/>
      <c r="M139" s="180">
        <v>1000</v>
      </c>
      <c r="N139" s="78" t="s">
        <v>1652</v>
      </c>
      <c r="O139" s="83"/>
      <c r="P139" s="78" t="s">
        <v>7247</v>
      </c>
      <c r="R139" s="80"/>
      <c r="S139" s="92"/>
      <c r="T139" s="174" t="s">
        <v>7239</v>
      </c>
      <c r="U139" s="102" t="s">
        <v>1383</v>
      </c>
      <c r="W139" s="12" t="str">
        <f t="shared" si="21"/>
        <v>Mqtt1</v>
      </c>
      <c r="X139" s="222"/>
      <c r="Y139" s="6" t="str">
        <f t="shared" si="22"/>
        <v>450000 24VDC SYSTEM/</v>
      </c>
      <c r="Z139" s="106" t="str">
        <f t="shared" si="25"/>
        <v>$.DB_EMERGENCY_14E2_CONS_ALARM</v>
      </c>
      <c r="AA139" s="107"/>
      <c r="AC139" s="108"/>
      <c r="AD139" s="108"/>
      <c r="AE139" s="71"/>
      <c r="AF139" s="71"/>
      <c r="AG139" s="71"/>
      <c r="AH139" s="71"/>
      <c r="AI139" s="118"/>
      <c r="AK139" s="119"/>
      <c r="AL139" s="119"/>
      <c r="AM139" s="117" t="str">
        <f t="shared" si="24"/>
        <v/>
      </c>
      <c r="AR139" s="130"/>
      <c r="AT139" s="131"/>
      <c r="AU139" s="7"/>
      <c r="AV139" s="132"/>
      <c r="AW139" s="129" t="str">
        <f t="shared" si="20"/>
        <v/>
      </c>
      <c r="AX139" s="140"/>
      <c r="BB139" s="150" t="str">
        <f t="shared" si="23"/>
        <v/>
      </c>
      <c r="BS139" s="6"/>
      <c r="BT139" s="11"/>
    </row>
    <row r="140" spans="1:72" ht="15.75" x14ac:dyDescent="0.25">
      <c r="A140" s="52" t="s">
        <v>1464</v>
      </c>
      <c r="B140" s="185"/>
      <c r="C140" s="131" t="s">
        <v>111</v>
      </c>
      <c r="D140" s="7" t="s">
        <v>22</v>
      </c>
      <c r="E140" s="7" t="s">
        <v>436</v>
      </c>
      <c r="F140" s="64" t="s">
        <v>132</v>
      </c>
      <c r="G140" s="62">
        <v>1</v>
      </c>
      <c r="I140" s="10" t="s">
        <v>110</v>
      </c>
      <c r="J140" s="11" t="s">
        <v>541</v>
      </c>
      <c r="K140" s="74" t="s">
        <v>600</v>
      </c>
      <c r="L140" s="180"/>
      <c r="M140" s="180">
        <v>1000</v>
      </c>
      <c r="N140" s="78" t="s">
        <v>1646</v>
      </c>
      <c r="O140" s="187" t="s">
        <v>1304</v>
      </c>
      <c r="P140" s="78" t="s">
        <v>727</v>
      </c>
      <c r="R140" s="80"/>
      <c r="S140" s="92"/>
      <c r="T140" s="237" t="s">
        <v>1498</v>
      </c>
      <c r="U140" s="240" t="s">
        <v>1103</v>
      </c>
      <c r="W140" s="12" t="str">
        <f t="shared" si="21"/>
        <v>Mqtt1</v>
      </c>
      <c r="X140" s="222"/>
      <c r="Y140" s="6" t="str">
        <f t="shared" si="22"/>
        <v>210000 BILGE FIFI/</v>
      </c>
      <c r="Z140" s="106" t="str">
        <f t="shared" si="25"/>
        <v>$.BILGE_FRAME68_ALARM</v>
      </c>
      <c r="AA140" s="107"/>
      <c r="AC140" s="108"/>
      <c r="AD140" s="108"/>
      <c r="AE140" s="71"/>
      <c r="AF140" s="71"/>
      <c r="AG140" s="71"/>
      <c r="AH140" s="71"/>
      <c r="AI140" s="118"/>
      <c r="AK140" s="119"/>
      <c r="AL140" s="119"/>
      <c r="AM140" s="117">
        <f t="shared" si="24"/>
        <v>140</v>
      </c>
      <c r="AR140" s="130" t="s">
        <v>115</v>
      </c>
      <c r="AS140" s="78">
        <v>10</v>
      </c>
      <c r="AT140" s="131" t="s">
        <v>17</v>
      </c>
      <c r="AU140" s="7" t="s">
        <v>9</v>
      </c>
      <c r="AV140" s="132" t="s">
        <v>173</v>
      </c>
      <c r="AW140" s="129" t="str">
        <f t="shared" si="20"/>
        <v>Please consult operation manual for more information</v>
      </c>
      <c r="AX140" s="140"/>
      <c r="BB140" s="150" t="str">
        <f t="shared" si="23"/>
        <v>1</v>
      </c>
      <c r="BS140" s="6"/>
      <c r="BT140" s="11"/>
    </row>
    <row r="141" spans="1:72" ht="15.75" x14ac:dyDescent="0.25">
      <c r="A141" s="52" t="s">
        <v>1464</v>
      </c>
      <c r="B141" s="185"/>
      <c r="C141" s="131" t="s">
        <v>111</v>
      </c>
      <c r="D141" s="7" t="s">
        <v>22</v>
      </c>
      <c r="E141" s="7" t="s">
        <v>436</v>
      </c>
      <c r="F141" s="64" t="s">
        <v>132</v>
      </c>
      <c r="G141" s="62">
        <v>2</v>
      </c>
      <c r="I141" s="10" t="s">
        <v>110</v>
      </c>
      <c r="J141" s="11" t="s">
        <v>542</v>
      </c>
      <c r="K141" s="74" t="s">
        <v>600</v>
      </c>
      <c r="L141" s="180"/>
      <c r="M141" s="180">
        <v>1000</v>
      </c>
      <c r="N141" s="78" t="s">
        <v>1646</v>
      </c>
      <c r="O141" s="83" t="s">
        <v>1312</v>
      </c>
      <c r="P141" s="78" t="s">
        <v>728</v>
      </c>
      <c r="R141" s="80"/>
      <c r="S141" s="92"/>
      <c r="T141" s="238"/>
      <c r="U141" s="241"/>
      <c r="W141" s="12" t="str">
        <f t="shared" si="21"/>
        <v>Mqtt1</v>
      </c>
      <c r="X141" s="222"/>
      <c r="Y141" s="6" t="str">
        <f t="shared" si="22"/>
        <v>210000 BILGE FIFI/</v>
      </c>
      <c r="Z141" s="106" t="str">
        <f t="shared" si="25"/>
        <v>$.BILGE_FRAME53_ALARM</v>
      </c>
      <c r="AA141" s="107"/>
      <c r="AC141" s="108"/>
      <c r="AD141" s="108"/>
      <c r="AE141" s="71"/>
      <c r="AF141" s="71"/>
      <c r="AG141" s="71"/>
      <c r="AH141" s="71"/>
      <c r="AI141" s="118"/>
      <c r="AK141" s="119"/>
      <c r="AL141" s="119"/>
      <c r="AM141" s="117">
        <f t="shared" si="24"/>
        <v>141</v>
      </c>
      <c r="AR141" s="130" t="s">
        <v>115</v>
      </c>
      <c r="AS141" s="78">
        <v>10</v>
      </c>
      <c r="AT141" s="131" t="s">
        <v>17</v>
      </c>
      <c r="AU141" s="7" t="s">
        <v>9</v>
      </c>
      <c r="AV141" s="132" t="s">
        <v>173</v>
      </c>
      <c r="AW141" s="129" t="str">
        <f t="shared" si="20"/>
        <v>Please consult operation manual for more information</v>
      </c>
      <c r="AX141" s="140"/>
      <c r="BB141" s="150" t="str">
        <f t="shared" si="23"/>
        <v>1</v>
      </c>
      <c r="BS141" s="6"/>
      <c r="BT141" s="11"/>
    </row>
    <row r="142" spans="1:72" ht="15.75" x14ac:dyDescent="0.25">
      <c r="A142" s="52" t="s">
        <v>1464</v>
      </c>
      <c r="B142" s="195"/>
      <c r="C142" s="131" t="s">
        <v>111</v>
      </c>
      <c r="D142" s="7" t="s">
        <v>22</v>
      </c>
      <c r="E142" s="7" t="s">
        <v>436</v>
      </c>
      <c r="F142" s="64" t="s">
        <v>132</v>
      </c>
      <c r="G142" s="62">
        <v>3</v>
      </c>
      <c r="I142" s="10" t="s">
        <v>110</v>
      </c>
      <c r="J142" s="11" t="s">
        <v>1513</v>
      </c>
      <c r="K142" s="74" t="s">
        <v>600</v>
      </c>
      <c r="L142" s="180"/>
      <c r="M142" s="180">
        <v>1000</v>
      </c>
      <c r="N142" s="78" t="s">
        <v>1646</v>
      </c>
      <c r="O142" s="187" t="s">
        <v>1305</v>
      </c>
      <c r="P142" s="80" t="s">
        <v>1511</v>
      </c>
      <c r="R142" s="80"/>
      <c r="S142" s="92"/>
      <c r="T142" s="238"/>
      <c r="U142" s="241"/>
      <c r="W142" s="12" t="str">
        <f t="shared" si="21"/>
        <v>Mqtt1</v>
      </c>
      <c r="X142" s="222"/>
      <c r="Y142" s="6" t="str">
        <f t="shared" si="22"/>
        <v>210000 BILGE FIFI/</v>
      </c>
      <c r="Z142" s="106" t="str">
        <f t="shared" si="25"/>
        <v>$.BILGE_BATT_COMP_5_ALARM</v>
      </c>
      <c r="AA142" s="107"/>
      <c r="AC142" s="108"/>
      <c r="AD142" s="108"/>
      <c r="AE142" s="71"/>
      <c r="AF142" s="71"/>
      <c r="AG142" s="71"/>
      <c r="AH142" s="71"/>
      <c r="AI142" s="118"/>
      <c r="AK142" s="119"/>
      <c r="AL142" s="119"/>
      <c r="AM142" s="117">
        <f t="shared" si="24"/>
        <v>142</v>
      </c>
      <c r="AR142" s="130" t="s">
        <v>115</v>
      </c>
      <c r="AS142" s="78">
        <v>10</v>
      </c>
      <c r="AT142" s="131" t="s">
        <v>17</v>
      </c>
      <c r="AU142" s="7" t="s">
        <v>9</v>
      </c>
      <c r="AV142" s="132" t="s">
        <v>173</v>
      </c>
      <c r="AW142" s="129" t="str">
        <f t="shared" si="20"/>
        <v>Please consult operation manual for more information</v>
      </c>
      <c r="AX142" s="140"/>
      <c r="BB142" s="150" t="str">
        <f t="shared" si="23"/>
        <v>1</v>
      </c>
      <c r="BS142" s="6"/>
      <c r="BT142" s="11"/>
    </row>
    <row r="143" spans="1:72" ht="15.75" x14ac:dyDescent="0.25">
      <c r="A143" s="52" t="s">
        <v>1464</v>
      </c>
      <c r="B143" s="185"/>
      <c r="C143" s="131" t="s">
        <v>111</v>
      </c>
      <c r="D143" s="7" t="s">
        <v>22</v>
      </c>
      <c r="E143" s="7" t="s">
        <v>436</v>
      </c>
      <c r="F143" s="64" t="s">
        <v>132</v>
      </c>
      <c r="G143" s="62">
        <v>4</v>
      </c>
      <c r="I143" s="10" t="s">
        <v>110</v>
      </c>
      <c r="J143" s="11" t="s">
        <v>1514</v>
      </c>
      <c r="K143" s="74" t="s">
        <v>600</v>
      </c>
      <c r="L143" s="180"/>
      <c r="M143" s="180">
        <v>1000</v>
      </c>
      <c r="N143" s="78" t="s">
        <v>1646</v>
      </c>
      <c r="O143" s="83" t="s">
        <v>1306</v>
      </c>
      <c r="P143" s="80" t="s">
        <v>1512</v>
      </c>
      <c r="R143" s="80"/>
      <c r="S143" s="92"/>
      <c r="T143" s="239"/>
      <c r="U143" s="242"/>
      <c r="W143" s="12" t="str">
        <f t="shared" si="21"/>
        <v>Mqtt1</v>
      </c>
      <c r="X143" s="222"/>
      <c r="Y143" s="6" t="str">
        <f t="shared" si="22"/>
        <v>210000 BILGE FIFI/</v>
      </c>
      <c r="Z143" s="106" t="str">
        <f t="shared" si="25"/>
        <v>$.BILGE_BATT_COMP_6_ALARM</v>
      </c>
      <c r="AA143" s="107"/>
      <c r="AC143" s="108"/>
      <c r="AD143" s="108"/>
      <c r="AE143" s="71"/>
      <c r="AF143" s="71"/>
      <c r="AG143" s="71"/>
      <c r="AH143" s="71"/>
      <c r="AI143" s="118"/>
      <c r="AK143" s="119"/>
      <c r="AL143" s="119"/>
      <c r="AM143" s="117">
        <f t="shared" si="24"/>
        <v>143</v>
      </c>
      <c r="AR143" s="130" t="s">
        <v>115</v>
      </c>
      <c r="AS143" s="78">
        <v>10</v>
      </c>
      <c r="AT143" s="131" t="s">
        <v>17</v>
      </c>
      <c r="AU143" s="7" t="s">
        <v>9</v>
      </c>
      <c r="AV143" s="132" t="s">
        <v>173</v>
      </c>
      <c r="AW143" s="129" t="str">
        <f t="shared" si="20"/>
        <v>Please consult operation manual for more information</v>
      </c>
      <c r="AX143" s="140"/>
      <c r="BB143" s="150" t="str">
        <f t="shared" si="23"/>
        <v>1</v>
      </c>
      <c r="BS143" s="6"/>
      <c r="BT143" s="11"/>
    </row>
    <row r="144" spans="1:72" ht="15.75" x14ac:dyDescent="0.25">
      <c r="A144" s="52" t="s">
        <v>1585</v>
      </c>
      <c r="B144" s="186"/>
      <c r="C144" s="131" t="s">
        <v>111</v>
      </c>
      <c r="D144" s="7" t="s">
        <v>22</v>
      </c>
      <c r="E144" s="7" t="s">
        <v>436</v>
      </c>
      <c r="F144" s="64" t="s">
        <v>132</v>
      </c>
      <c r="G144" s="62">
        <v>5</v>
      </c>
      <c r="I144" s="10" t="s">
        <v>110</v>
      </c>
      <c r="J144" s="11" t="s">
        <v>1613</v>
      </c>
      <c r="K144" s="74" t="s">
        <v>600</v>
      </c>
      <c r="L144" s="180"/>
      <c r="M144" s="180">
        <v>1000</v>
      </c>
      <c r="N144" s="78" t="s">
        <v>1656</v>
      </c>
      <c r="O144" s="83"/>
      <c r="P144" s="80" t="s">
        <v>1607</v>
      </c>
      <c r="R144" s="80"/>
      <c r="S144" s="92"/>
      <c r="T144" s="237" t="s">
        <v>1606</v>
      </c>
      <c r="U144" s="240" t="s">
        <v>1533</v>
      </c>
      <c r="W144" s="12" t="str">
        <f t="shared" si="21"/>
        <v>Mqtt1</v>
      </c>
      <c r="X144" s="222"/>
      <c r="Y144" s="6" t="str">
        <f t="shared" si="22"/>
        <v>090000 DOORS HATCHES/</v>
      </c>
      <c r="Z144" s="106" t="str">
        <f t="shared" si="25"/>
        <v>$.W_TIGHT_HATCH_RM35_SEAL_INFLATED</v>
      </c>
      <c r="AA144" s="107"/>
      <c r="AC144" s="108"/>
      <c r="AD144" s="108"/>
      <c r="AE144" s="71"/>
      <c r="AF144" s="71"/>
      <c r="AG144" s="71"/>
      <c r="AH144" s="71"/>
      <c r="AI144" s="118"/>
      <c r="AK144" s="119"/>
      <c r="AL144" s="119"/>
      <c r="AM144" s="117" t="str">
        <f t="shared" si="24"/>
        <v/>
      </c>
      <c r="AR144" s="130"/>
      <c r="AT144" s="131"/>
      <c r="AU144" s="7"/>
      <c r="AV144" s="132"/>
      <c r="AW144" s="129" t="str">
        <f t="shared" ref="AW144:AW183" si="26">IF(ISNUMBER(AM144),"Please consult operation manual for more information","")</f>
        <v/>
      </c>
      <c r="AX144" s="140"/>
      <c r="BB144" s="150" t="str">
        <f t="shared" si="23"/>
        <v/>
      </c>
      <c r="BS144" s="6"/>
      <c r="BT144" s="11"/>
    </row>
    <row r="145" spans="1:72" ht="15.75" x14ac:dyDescent="0.25">
      <c r="A145" s="52" t="s">
        <v>1585</v>
      </c>
      <c r="B145" s="186"/>
      <c r="C145" s="131" t="s">
        <v>111</v>
      </c>
      <c r="D145" s="7" t="s">
        <v>22</v>
      </c>
      <c r="E145" s="7" t="s">
        <v>436</v>
      </c>
      <c r="F145" s="64" t="s">
        <v>132</v>
      </c>
      <c r="G145" s="62">
        <v>6</v>
      </c>
      <c r="I145" s="10" t="s">
        <v>110</v>
      </c>
      <c r="J145" s="11" t="s">
        <v>1614</v>
      </c>
      <c r="K145" s="74" t="s">
        <v>600</v>
      </c>
      <c r="L145" s="180"/>
      <c r="M145" s="180">
        <v>1000</v>
      </c>
      <c r="N145" s="78" t="s">
        <v>1656</v>
      </c>
      <c r="O145" s="83"/>
      <c r="P145" s="80" t="s">
        <v>1608</v>
      </c>
      <c r="R145" s="80"/>
      <c r="S145" s="92"/>
      <c r="T145" s="238"/>
      <c r="U145" s="241"/>
      <c r="W145" s="12" t="str">
        <f t="shared" si="21"/>
        <v>Mqtt1</v>
      </c>
      <c r="X145" s="222"/>
      <c r="Y145" s="6" t="str">
        <f t="shared" si="22"/>
        <v>090000 DOORS HATCHES/</v>
      </c>
      <c r="Z145" s="106" t="str">
        <f t="shared" si="25"/>
        <v>$.W_TIGHT_HATCH_RM35_DOOR_OPEN</v>
      </c>
      <c r="AA145" s="107"/>
      <c r="AC145" s="108"/>
      <c r="AD145" s="108"/>
      <c r="AE145" s="71"/>
      <c r="AF145" s="71"/>
      <c r="AG145" s="71"/>
      <c r="AH145" s="71"/>
      <c r="AI145" s="118"/>
      <c r="AK145" s="119"/>
      <c r="AL145" s="119"/>
      <c r="AM145" s="117">
        <f t="shared" si="24"/>
        <v>145</v>
      </c>
      <c r="AR145" s="130" t="s">
        <v>115</v>
      </c>
      <c r="AT145" s="131" t="s">
        <v>17</v>
      </c>
      <c r="AU145" s="7" t="s">
        <v>9</v>
      </c>
      <c r="AV145" s="132" t="s">
        <v>112</v>
      </c>
      <c r="AW145" s="129" t="str">
        <f t="shared" si="26"/>
        <v>Please consult operation manual for more information</v>
      </c>
      <c r="AX145" s="140"/>
      <c r="BB145" s="150" t="str">
        <f t="shared" si="23"/>
        <v>1</v>
      </c>
      <c r="BS145" s="6"/>
      <c r="BT145" s="11"/>
    </row>
    <row r="146" spans="1:72" ht="15.75" x14ac:dyDescent="0.25">
      <c r="A146" s="52" t="s">
        <v>1585</v>
      </c>
      <c r="B146" s="186"/>
      <c r="C146" s="131" t="s">
        <v>111</v>
      </c>
      <c r="D146" s="7" t="s">
        <v>22</v>
      </c>
      <c r="E146" s="7" t="s">
        <v>436</v>
      </c>
      <c r="F146" s="64" t="s">
        <v>132</v>
      </c>
      <c r="G146" s="62">
        <v>7</v>
      </c>
      <c r="I146" s="10" t="s">
        <v>110</v>
      </c>
      <c r="J146" s="11" t="s">
        <v>1615</v>
      </c>
      <c r="K146" s="74" t="s">
        <v>600</v>
      </c>
      <c r="L146" s="180"/>
      <c r="M146" s="180">
        <v>1000</v>
      </c>
      <c r="N146" s="78" t="s">
        <v>1656</v>
      </c>
      <c r="O146" s="83"/>
      <c r="P146" s="80" t="s">
        <v>1609</v>
      </c>
      <c r="R146" s="80"/>
      <c r="S146" s="92"/>
      <c r="T146" s="238"/>
      <c r="U146" s="241"/>
      <c r="W146" s="12" t="str">
        <f t="shared" si="21"/>
        <v>Mqtt1</v>
      </c>
      <c r="X146" s="222"/>
      <c r="Y146" s="6" t="str">
        <f t="shared" si="22"/>
        <v>090000 DOORS HATCHES/</v>
      </c>
      <c r="Z146" s="106" t="str">
        <f t="shared" si="25"/>
        <v>$.W_TIGHT_HATCH_RM35_POS_PROG_SWITCH</v>
      </c>
      <c r="AA146" s="107"/>
      <c r="AC146" s="108"/>
      <c r="AD146" s="108"/>
      <c r="AE146" s="71"/>
      <c r="AF146" s="71"/>
      <c r="AG146" s="71"/>
      <c r="AH146" s="71"/>
      <c r="AI146" s="118"/>
      <c r="AK146" s="119"/>
      <c r="AL146" s="119"/>
      <c r="AM146" s="117" t="str">
        <f t="shared" si="24"/>
        <v/>
      </c>
      <c r="AR146" s="130"/>
      <c r="AT146" s="131"/>
      <c r="AU146" s="7"/>
      <c r="AV146" s="132"/>
      <c r="AW146" s="129" t="str">
        <f t="shared" si="26"/>
        <v/>
      </c>
      <c r="AX146" s="140"/>
      <c r="BB146" s="150" t="str">
        <f t="shared" si="23"/>
        <v/>
      </c>
      <c r="BS146" s="6"/>
      <c r="BT146" s="11"/>
    </row>
    <row r="147" spans="1:72" ht="15.75" x14ac:dyDescent="0.25">
      <c r="A147" s="52" t="s">
        <v>1585</v>
      </c>
      <c r="B147" s="186"/>
      <c r="C147" s="131" t="s">
        <v>111</v>
      </c>
      <c r="D147" s="7" t="s">
        <v>22</v>
      </c>
      <c r="E147" s="7" t="s">
        <v>436</v>
      </c>
      <c r="F147" s="64" t="s">
        <v>132</v>
      </c>
      <c r="G147" s="62">
        <v>8</v>
      </c>
      <c r="I147" s="10" t="s">
        <v>110</v>
      </c>
      <c r="J147" s="11" t="s">
        <v>1616</v>
      </c>
      <c r="K147" s="74" t="s">
        <v>600</v>
      </c>
      <c r="L147" s="180"/>
      <c r="M147" s="180">
        <v>1000</v>
      </c>
      <c r="N147" s="78" t="s">
        <v>1656</v>
      </c>
      <c r="O147" s="83"/>
      <c r="P147" s="80" t="s">
        <v>1610</v>
      </c>
      <c r="R147" s="80"/>
      <c r="S147" s="92"/>
      <c r="T147" s="239"/>
      <c r="U147" s="242"/>
      <c r="W147" s="12" t="str">
        <f t="shared" si="21"/>
        <v>Mqtt1</v>
      </c>
      <c r="X147" s="222"/>
      <c r="Y147" s="6" t="str">
        <f t="shared" si="22"/>
        <v>090000 DOORS HATCHES/</v>
      </c>
      <c r="Z147" s="106" t="str">
        <f t="shared" si="25"/>
        <v>$.W_TIGHT_HATCH_RM35_COMMON_ALARM</v>
      </c>
      <c r="AA147" s="107"/>
      <c r="AC147" s="108"/>
      <c r="AD147" s="108"/>
      <c r="AE147" s="71"/>
      <c r="AF147" s="71"/>
      <c r="AG147" s="71"/>
      <c r="AH147" s="71"/>
      <c r="AI147" s="118"/>
      <c r="AK147" s="119"/>
      <c r="AL147" s="119"/>
      <c r="AM147" s="117">
        <f>IF(ISBLANK(AT147),"",ROW())</f>
        <v>147</v>
      </c>
      <c r="AR147" s="130" t="s">
        <v>115</v>
      </c>
      <c r="AT147" s="131" t="s">
        <v>17</v>
      </c>
      <c r="AU147" s="7" t="s">
        <v>9</v>
      </c>
      <c r="AV147" s="132" t="s">
        <v>112</v>
      </c>
      <c r="AW147" s="129" t="str">
        <f t="shared" si="26"/>
        <v>Please consult operation manual for more information</v>
      </c>
      <c r="AX147" s="140"/>
      <c r="BB147" s="150" t="str">
        <f t="shared" si="23"/>
        <v>1</v>
      </c>
      <c r="BS147" s="6"/>
      <c r="BT147" s="11"/>
    </row>
    <row r="148" spans="1:72" ht="15.75" x14ac:dyDescent="0.25">
      <c r="A148" s="52" t="s">
        <v>1585</v>
      </c>
      <c r="B148" s="186"/>
      <c r="C148" s="131" t="s">
        <v>111</v>
      </c>
      <c r="D148" s="7" t="s">
        <v>22</v>
      </c>
      <c r="E148" s="7" t="s">
        <v>437</v>
      </c>
      <c r="F148" s="64" t="s">
        <v>132</v>
      </c>
      <c r="G148" s="62">
        <v>1</v>
      </c>
      <c r="I148" s="10" t="s">
        <v>110</v>
      </c>
      <c r="J148" s="11" t="s">
        <v>1611</v>
      </c>
      <c r="K148" s="74" t="s">
        <v>600</v>
      </c>
      <c r="L148" s="180"/>
      <c r="M148" s="180">
        <v>1000</v>
      </c>
      <c r="N148" s="78" t="s">
        <v>1656</v>
      </c>
      <c r="O148" s="83"/>
      <c r="P148" s="80" t="s">
        <v>1619</v>
      </c>
      <c r="R148" s="80"/>
      <c r="S148" s="92"/>
      <c r="T148" s="237" t="s">
        <v>1623</v>
      </c>
      <c r="U148" s="240" t="s">
        <v>1533</v>
      </c>
      <c r="W148" s="12" t="str">
        <f t="shared" si="21"/>
        <v>Mqtt1</v>
      </c>
      <c r="X148" s="222"/>
      <c r="Y148" s="6" t="str">
        <f t="shared" si="22"/>
        <v>090000 DOORS HATCHES/</v>
      </c>
      <c r="Z148" s="106" t="str">
        <f t="shared" si="25"/>
        <v>$.W_TIGHT_HATCH_RM36_SEAL_INFLATED</v>
      </c>
      <c r="AA148" s="107"/>
      <c r="AC148" s="108"/>
      <c r="AD148" s="108"/>
      <c r="AE148" s="71"/>
      <c r="AF148" s="71"/>
      <c r="AG148" s="71"/>
      <c r="AH148" s="71"/>
      <c r="AI148" s="118"/>
      <c r="AK148" s="119"/>
      <c r="AL148" s="119"/>
      <c r="AM148" s="117" t="str">
        <f t="shared" si="24"/>
        <v/>
      </c>
      <c r="AR148" s="130"/>
      <c r="AT148" s="131"/>
      <c r="AU148" s="7"/>
      <c r="AV148" s="132"/>
      <c r="AW148" s="129" t="str">
        <f t="shared" si="26"/>
        <v/>
      </c>
      <c r="AX148" s="140"/>
      <c r="BB148" s="150" t="str">
        <f t="shared" si="23"/>
        <v/>
      </c>
      <c r="BS148" s="6"/>
      <c r="BT148" s="11"/>
    </row>
    <row r="149" spans="1:72" ht="15.75" x14ac:dyDescent="0.25">
      <c r="A149" s="52" t="s">
        <v>1585</v>
      </c>
      <c r="B149" s="186"/>
      <c r="C149" s="131" t="s">
        <v>111</v>
      </c>
      <c r="D149" s="7" t="s">
        <v>22</v>
      </c>
      <c r="E149" s="7" t="s">
        <v>437</v>
      </c>
      <c r="F149" s="64" t="s">
        <v>132</v>
      </c>
      <c r="G149" s="62">
        <v>2</v>
      </c>
      <c r="I149" s="10" t="s">
        <v>110</v>
      </c>
      <c r="J149" s="11" t="s">
        <v>1612</v>
      </c>
      <c r="K149" s="74" t="s">
        <v>600</v>
      </c>
      <c r="L149" s="180"/>
      <c r="M149" s="180">
        <v>1000</v>
      </c>
      <c r="N149" s="78" t="s">
        <v>1656</v>
      </c>
      <c r="O149" s="83"/>
      <c r="P149" s="80" t="s">
        <v>1620</v>
      </c>
      <c r="R149" s="80"/>
      <c r="S149" s="92"/>
      <c r="T149" s="238"/>
      <c r="U149" s="241"/>
      <c r="W149" s="12" t="str">
        <f t="shared" si="21"/>
        <v>Mqtt1</v>
      </c>
      <c r="X149" s="222"/>
      <c r="Y149" s="6" t="str">
        <f t="shared" si="22"/>
        <v>090000 DOORS HATCHES/</v>
      </c>
      <c r="Z149" s="106" t="str">
        <f t="shared" si="25"/>
        <v>$.W_TIGHT_HATCH_RM36_DOOR_OPEN</v>
      </c>
      <c r="AA149" s="107"/>
      <c r="AC149" s="108"/>
      <c r="AD149" s="108"/>
      <c r="AE149" s="71"/>
      <c r="AF149" s="71"/>
      <c r="AG149" s="71"/>
      <c r="AH149" s="71"/>
      <c r="AI149" s="118"/>
      <c r="AK149" s="119"/>
      <c r="AL149" s="119"/>
      <c r="AM149" s="117">
        <f t="shared" si="24"/>
        <v>149</v>
      </c>
      <c r="AR149" s="130" t="s">
        <v>115</v>
      </c>
      <c r="AT149" s="131" t="s">
        <v>17</v>
      </c>
      <c r="AU149" s="7" t="s">
        <v>9</v>
      </c>
      <c r="AV149" s="132" t="s">
        <v>112</v>
      </c>
      <c r="AW149" s="129" t="str">
        <f t="shared" si="26"/>
        <v>Please consult operation manual for more information</v>
      </c>
      <c r="AX149" s="140"/>
      <c r="BB149" s="150" t="str">
        <f t="shared" si="23"/>
        <v>1</v>
      </c>
      <c r="BS149" s="6"/>
      <c r="BT149" s="11"/>
    </row>
    <row r="150" spans="1:72" ht="15.75" x14ac:dyDescent="0.25">
      <c r="A150" s="52" t="s">
        <v>1585</v>
      </c>
      <c r="B150" s="186"/>
      <c r="C150" s="131" t="s">
        <v>111</v>
      </c>
      <c r="D150" s="7" t="s">
        <v>22</v>
      </c>
      <c r="E150" s="7" t="s">
        <v>437</v>
      </c>
      <c r="F150" s="64" t="s">
        <v>132</v>
      </c>
      <c r="G150" s="62">
        <v>3</v>
      </c>
      <c r="I150" s="10" t="s">
        <v>110</v>
      </c>
      <c r="J150" s="11" t="s">
        <v>1617</v>
      </c>
      <c r="K150" s="74" t="s">
        <v>600</v>
      </c>
      <c r="L150" s="180"/>
      <c r="M150" s="180">
        <v>1000</v>
      </c>
      <c r="N150" s="78" t="s">
        <v>1656</v>
      </c>
      <c r="O150" s="83"/>
      <c r="P150" s="80" t="s">
        <v>1621</v>
      </c>
      <c r="R150" s="80"/>
      <c r="S150" s="92"/>
      <c r="T150" s="238"/>
      <c r="U150" s="241"/>
      <c r="W150" s="12" t="str">
        <f t="shared" si="21"/>
        <v>Mqtt1</v>
      </c>
      <c r="X150" s="222"/>
      <c r="Y150" s="6" t="str">
        <f t="shared" si="22"/>
        <v>090000 DOORS HATCHES/</v>
      </c>
      <c r="Z150" s="106" t="str">
        <f t="shared" si="25"/>
        <v>$.W_TIGHT_HATCH_RM36_POS_PROG_SWITCH</v>
      </c>
      <c r="AA150" s="107"/>
      <c r="AC150" s="108"/>
      <c r="AD150" s="108"/>
      <c r="AE150" s="71"/>
      <c r="AF150" s="71"/>
      <c r="AG150" s="71"/>
      <c r="AH150" s="71"/>
      <c r="AI150" s="118"/>
      <c r="AK150" s="119"/>
      <c r="AL150" s="119"/>
      <c r="AM150" s="117" t="str">
        <f t="shared" si="24"/>
        <v/>
      </c>
      <c r="AR150" s="130"/>
      <c r="AT150" s="131"/>
      <c r="AU150" s="7"/>
      <c r="AV150" s="132"/>
      <c r="AW150" s="129" t="str">
        <f t="shared" si="26"/>
        <v/>
      </c>
      <c r="AX150" s="140"/>
      <c r="BB150" s="150" t="str">
        <f t="shared" si="23"/>
        <v/>
      </c>
      <c r="BS150" s="6"/>
      <c r="BT150" s="11"/>
    </row>
    <row r="151" spans="1:72" ht="15.75" x14ac:dyDescent="0.25">
      <c r="A151" s="52" t="s">
        <v>1585</v>
      </c>
      <c r="B151" s="186"/>
      <c r="C151" s="131" t="s">
        <v>111</v>
      </c>
      <c r="D151" s="7" t="s">
        <v>22</v>
      </c>
      <c r="E151" s="7" t="s">
        <v>437</v>
      </c>
      <c r="F151" s="64" t="s">
        <v>132</v>
      </c>
      <c r="G151" s="62">
        <v>4</v>
      </c>
      <c r="I151" s="10" t="s">
        <v>110</v>
      </c>
      <c r="J151" s="11" t="s">
        <v>1618</v>
      </c>
      <c r="K151" s="74" t="s">
        <v>600</v>
      </c>
      <c r="L151" s="180"/>
      <c r="M151" s="180">
        <v>1000</v>
      </c>
      <c r="N151" s="78" t="s">
        <v>1656</v>
      </c>
      <c r="O151" s="83"/>
      <c r="P151" s="80" t="s">
        <v>1622</v>
      </c>
      <c r="R151" s="80"/>
      <c r="S151" s="92"/>
      <c r="T151" s="239"/>
      <c r="U151" s="242"/>
      <c r="W151" s="12" t="str">
        <f t="shared" ref="W151:W214" si="27">IF(COUNTIF(N151,"spare"),"","Mqtt1")</f>
        <v>Mqtt1</v>
      </c>
      <c r="X151" s="222"/>
      <c r="Y151" s="6" t="str">
        <f t="shared" si="22"/>
        <v>090000 DOORS HATCHES/</v>
      </c>
      <c r="Z151" s="106" t="str">
        <f t="shared" si="25"/>
        <v>$.W_TIGHT_HATCH_RM36_COMMON_ALARM</v>
      </c>
      <c r="AA151" s="107"/>
      <c r="AC151" s="108"/>
      <c r="AD151" s="108"/>
      <c r="AE151" s="71"/>
      <c r="AF151" s="71"/>
      <c r="AG151" s="71"/>
      <c r="AH151" s="71"/>
      <c r="AI151" s="118"/>
      <c r="AK151" s="119"/>
      <c r="AL151" s="119"/>
      <c r="AM151" s="117">
        <f t="shared" si="24"/>
        <v>151</v>
      </c>
      <c r="AR151" s="130" t="s">
        <v>115</v>
      </c>
      <c r="AT151" s="131" t="s">
        <v>17</v>
      </c>
      <c r="AU151" s="7" t="s">
        <v>9</v>
      </c>
      <c r="AV151" s="132" t="s">
        <v>112</v>
      </c>
      <c r="AW151" s="129" t="str">
        <f t="shared" si="26"/>
        <v>Please consult operation manual for more information</v>
      </c>
      <c r="AX151" s="140"/>
      <c r="BB151" s="150" t="str">
        <f t="shared" si="23"/>
        <v>1</v>
      </c>
      <c r="BS151" s="6"/>
      <c r="BT151" s="11"/>
    </row>
    <row r="152" spans="1:72" ht="15.75" x14ac:dyDescent="0.25">
      <c r="A152" s="52" t="s">
        <v>1692</v>
      </c>
      <c r="B152" s="193"/>
      <c r="C152" s="131" t="s">
        <v>111</v>
      </c>
      <c r="D152" s="7" t="s">
        <v>22</v>
      </c>
      <c r="E152" s="7" t="s">
        <v>437</v>
      </c>
      <c r="F152" s="64" t="s">
        <v>132</v>
      </c>
      <c r="G152" s="62">
        <v>5</v>
      </c>
      <c r="I152" s="10" t="s">
        <v>110</v>
      </c>
      <c r="J152" s="71" t="s">
        <v>5202</v>
      </c>
      <c r="K152" s="74" t="s">
        <v>600</v>
      </c>
      <c r="L152" s="180"/>
      <c r="M152" s="180">
        <v>1000</v>
      </c>
      <c r="N152" s="78" t="s">
        <v>5200</v>
      </c>
      <c r="O152" s="83"/>
      <c r="P152" s="78" t="s">
        <v>7286</v>
      </c>
      <c r="R152" s="80"/>
      <c r="S152" s="92"/>
      <c r="T152" s="243" t="s">
        <v>1532</v>
      </c>
      <c r="W152" s="12" t="str">
        <f t="shared" si="27"/>
        <v>Mqtt1</v>
      </c>
      <c r="X152" s="222"/>
      <c r="Y152" s="6" t="str">
        <f t="shared" si="22"/>
        <v>450000 BURGLAR/</v>
      </c>
      <c r="Z152" s="106" t="str">
        <f t="shared" si="25"/>
        <v>$.BURGLAR_ALARM_206U01</v>
      </c>
      <c r="AB152" s="6"/>
      <c r="AI152" s="118"/>
      <c r="AK152" s="119"/>
      <c r="AL152" s="119"/>
      <c r="AM152" s="117" t="str">
        <f t="shared" si="24"/>
        <v/>
      </c>
      <c r="AR152" s="130"/>
      <c r="AT152" s="131"/>
      <c r="AU152" s="7"/>
      <c r="AV152" s="132"/>
      <c r="AW152" s="129" t="str">
        <f t="shared" si="26"/>
        <v/>
      </c>
      <c r="AX152" s="140"/>
      <c r="BB152" s="150" t="str">
        <f t="shared" si="23"/>
        <v/>
      </c>
      <c r="BS152" s="6"/>
      <c r="BT152" s="11"/>
    </row>
    <row r="153" spans="1:72" ht="15.75" x14ac:dyDescent="0.25">
      <c r="A153" s="52" t="s">
        <v>1692</v>
      </c>
      <c r="B153" s="193"/>
      <c r="C153" s="131" t="s">
        <v>111</v>
      </c>
      <c r="D153" s="7" t="s">
        <v>22</v>
      </c>
      <c r="E153" s="7" t="s">
        <v>437</v>
      </c>
      <c r="F153" s="64" t="s">
        <v>132</v>
      </c>
      <c r="G153" s="62">
        <v>6</v>
      </c>
      <c r="I153" s="10" t="s">
        <v>110</v>
      </c>
      <c r="J153" s="71" t="s">
        <v>5203</v>
      </c>
      <c r="K153" s="74" t="s">
        <v>600</v>
      </c>
      <c r="L153" s="180"/>
      <c r="M153" s="180">
        <v>1000</v>
      </c>
      <c r="N153" s="78" t="s">
        <v>5200</v>
      </c>
      <c r="O153" s="83"/>
      <c r="P153" s="78" t="s">
        <v>7287</v>
      </c>
      <c r="R153" s="80"/>
      <c r="S153" s="92"/>
      <c r="T153" s="244"/>
      <c r="W153" s="12" t="str">
        <f t="shared" si="27"/>
        <v>Mqtt1</v>
      </c>
      <c r="X153" s="222"/>
      <c r="Y153" s="6" t="str">
        <f t="shared" si="22"/>
        <v>450000 BURGLAR/</v>
      </c>
      <c r="Z153" s="106" t="str">
        <f t="shared" si="25"/>
        <v>$.BURGLAR_ALARM_206U02</v>
      </c>
      <c r="AB153" s="6"/>
      <c r="AI153" s="118"/>
      <c r="AK153" s="119"/>
      <c r="AL153" s="119"/>
      <c r="AM153" s="117" t="str">
        <f t="shared" si="24"/>
        <v/>
      </c>
      <c r="AR153" s="130"/>
      <c r="AT153" s="131"/>
      <c r="AU153" s="7"/>
      <c r="AV153" s="132"/>
      <c r="AW153" s="129" t="str">
        <f t="shared" si="26"/>
        <v/>
      </c>
      <c r="AX153" s="140"/>
      <c r="BB153" s="150" t="str">
        <f t="shared" si="23"/>
        <v/>
      </c>
      <c r="BS153" s="6"/>
      <c r="BT153" s="11"/>
    </row>
    <row r="154" spans="1:72" ht="15.75" x14ac:dyDescent="0.25">
      <c r="A154" s="52" t="s">
        <v>1692</v>
      </c>
      <c r="B154" s="193"/>
      <c r="C154" s="131" t="s">
        <v>111</v>
      </c>
      <c r="D154" s="7" t="s">
        <v>22</v>
      </c>
      <c r="E154" s="7" t="s">
        <v>437</v>
      </c>
      <c r="F154" s="64" t="s">
        <v>132</v>
      </c>
      <c r="G154" s="62">
        <v>7</v>
      </c>
      <c r="I154" s="10" t="s">
        <v>110</v>
      </c>
      <c r="J154" s="71" t="s">
        <v>5204</v>
      </c>
      <c r="K154" s="74" t="s">
        <v>600</v>
      </c>
      <c r="L154" s="180"/>
      <c r="M154" s="180">
        <v>1000</v>
      </c>
      <c r="N154" s="78" t="s">
        <v>5200</v>
      </c>
      <c r="O154" s="83"/>
      <c r="P154" s="78" t="s">
        <v>7288</v>
      </c>
      <c r="R154" s="80"/>
      <c r="S154" s="92"/>
      <c r="T154" s="175" t="s">
        <v>5201</v>
      </c>
      <c r="W154" s="12" t="str">
        <f t="shared" si="27"/>
        <v>Mqtt1</v>
      </c>
      <c r="X154" s="222"/>
      <c r="Y154" s="6" t="str">
        <f t="shared" si="22"/>
        <v>450000 BURGLAR/</v>
      </c>
      <c r="Z154" s="106" t="str">
        <f t="shared" si="25"/>
        <v>$.BURGLAR_ALARM_206U03</v>
      </c>
      <c r="AB154" s="6"/>
      <c r="AI154" s="118"/>
      <c r="AK154" s="119"/>
      <c r="AL154" s="119"/>
      <c r="AM154" s="117" t="str">
        <f t="shared" si="24"/>
        <v/>
      </c>
      <c r="AR154" s="130"/>
      <c r="AT154" s="131"/>
      <c r="AU154" s="7"/>
      <c r="AV154" s="132"/>
      <c r="AW154" s="129" t="str">
        <f t="shared" si="26"/>
        <v/>
      </c>
      <c r="AX154" s="140"/>
      <c r="BB154" s="150" t="str">
        <f t="shared" si="23"/>
        <v/>
      </c>
      <c r="BS154" s="6"/>
      <c r="BT154" s="11"/>
    </row>
    <row r="155" spans="1:72" ht="15.75" x14ac:dyDescent="0.25">
      <c r="A155" s="52" t="s">
        <v>7232</v>
      </c>
      <c r="B155" s="193"/>
      <c r="C155" s="131" t="s">
        <v>111</v>
      </c>
      <c r="D155" s="7" t="s">
        <v>22</v>
      </c>
      <c r="E155" s="7" t="s">
        <v>437</v>
      </c>
      <c r="F155" s="64" t="s">
        <v>132</v>
      </c>
      <c r="G155" s="62">
        <v>8</v>
      </c>
      <c r="I155" s="10" t="s">
        <v>110</v>
      </c>
      <c r="J155" s="71" t="s">
        <v>7248</v>
      </c>
      <c r="K155" s="74" t="s">
        <v>600</v>
      </c>
      <c r="L155" s="180"/>
      <c r="M155" s="180">
        <v>1000</v>
      </c>
      <c r="N155" s="78" t="s">
        <v>1652</v>
      </c>
      <c r="O155" s="83"/>
      <c r="P155" s="78" t="s">
        <v>7249</v>
      </c>
      <c r="R155" s="80"/>
      <c r="S155" s="92"/>
      <c r="T155" s="174" t="s">
        <v>7239</v>
      </c>
      <c r="U155" s="102" t="s">
        <v>1383</v>
      </c>
      <c r="W155" s="12" t="str">
        <f t="shared" si="27"/>
        <v>Mqtt1</v>
      </c>
      <c r="X155" s="222"/>
      <c r="Y155" s="6" t="str">
        <f t="shared" si="22"/>
        <v>450000 24VDC SYSTEM/</v>
      </c>
      <c r="Z155" s="106" t="str">
        <f t="shared" si="25"/>
        <v>$.DB_EMERGENCY_14E2_TEMP_ALARM</v>
      </c>
      <c r="AB155" s="6"/>
      <c r="AK155" s="119"/>
      <c r="AL155" s="119"/>
      <c r="AM155" s="117" t="str">
        <f t="shared" si="24"/>
        <v/>
      </c>
      <c r="AR155" s="130"/>
      <c r="AT155" s="131"/>
      <c r="AU155" s="7"/>
      <c r="AV155" s="132"/>
      <c r="AW155" s="129" t="str">
        <f t="shared" si="26"/>
        <v/>
      </c>
      <c r="AX155" s="140"/>
      <c r="BB155" s="150" t="str">
        <f t="shared" si="23"/>
        <v/>
      </c>
      <c r="BS155" s="6"/>
      <c r="BT155" s="11"/>
    </row>
    <row r="156" spans="1:72" ht="15.75" x14ac:dyDescent="0.25">
      <c r="A156" s="52" t="s">
        <v>7232</v>
      </c>
      <c r="B156" s="193"/>
      <c r="C156" s="131" t="s">
        <v>111</v>
      </c>
      <c r="D156" s="7" t="s">
        <v>22</v>
      </c>
      <c r="E156" s="7" t="s">
        <v>438</v>
      </c>
      <c r="F156" s="64" t="s">
        <v>132</v>
      </c>
      <c r="G156" s="62">
        <v>1</v>
      </c>
      <c r="I156" s="10" t="s">
        <v>110</v>
      </c>
      <c r="J156" s="71" t="s">
        <v>7252</v>
      </c>
      <c r="K156" s="74" t="s">
        <v>600</v>
      </c>
      <c r="L156" s="180"/>
      <c r="M156" s="180">
        <v>1000</v>
      </c>
      <c r="N156" s="78" t="s">
        <v>1652</v>
      </c>
      <c r="O156" s="83"/>
      <c r="P156" s="78" t="s">
        <v>7253</v>
      </c>
      <c r="R156" s="80"/>
      <c r="S156" s="92"/>
      <c r="T156" s="175" t="s">
        <v>7250</v>
      </c>
      <c r="U156" s="83" t="s">
        <v>7251</v>
      </c>
      <c r="W156" s="12" t="str">
        <f t="shared" si="27"/>
        <v>Mqtt1</v>
      </c>
      <c r="X156" s="222"/>
      <c r="Y156" s="6" t="str">
        <f t="shared" si="22"/>
        <v>450000 24VDC SYSTEM/</v>
      </c>
      <c r="Z156" s="106" t="str">
        <f t="shared" si="25"/>
        <v>$.DB_EMERGENCY_14E2_EM_CONS1_FAIL</v>
      </c>
      <c r="AB156" s="6"/>
      <c r="AI156" s="118"/>
      <c r="AK156" s="119"/>
      <c r="AL156" s="119"/>
      <c r="AM156" s="117" t="str">
        <f t="shared" si="24"/>
        <v/>
      </c>
      <c r="AR156" s="130"/>
      <c r="AT156" s="131"/>
      <c r="AU156" s="7"/>
      <c r="AV156" s="132"/>
      <c r="AW156" s="129" t="str">
        <f t="shared" si="26"/>
        <v/>
      </c>
      <c r="AX156" s="140"/>
      <c r="BB156" s="150" t="str">
        <f t="shared" si="23"/>
        <v/>
      </c>
      <c r="BS156" s="6"/>
      <c r="BT156" s="11"/>
    </row>
    <row r="157" spans="1:72" ht="15.75" x14ac:dyDescent="0.25">
      <c r="A157" s="52" t="s">
        <v>7232</v>
      </c>
      <c r="B157" s="193"/>
      <c r="C157" s="131" t="s">
        <v>111</v>
      </c>
      <c r="D157" s="7" t="s">
        <v>22</v>
      </c>
      <c r="E157" s="7" t="s">
        <v>438</v>
      </c>
      <c r="F157" s="64" t="s">
        <v>132</v>
      </c>
      <c r="G157" s="62">
        <v>2</v>
      </c>
      <c r="I157" s="10" t="s">
        <v>110</v>
      </c>
      <c r="J157" s="71" t="s">
        <v>7255</v>
      </c>
      <c r="K157" s="74" t="s">
        <v>600</v>
      </c>
      <c r="L157" s="180"/>
      <c r="M157" s="180">
        <v>1000</v>
      </c>
      <c r="N157" s="78" t="s">
        <v>1652</v>
      </c>
      <c r="O157" s="83"/>
      <c r="P157" s="78" t="s">
        <v>7256</v>
      </c>
      <c r="R157" s="80"/>
      <c r="S157" s="92"/>
      <c r="T157" s="175" t="s">
        <v>7254</v>
      </c>
      <c r="U157" s="83" t="s">
        <v>7251</v>
      </c>
      <c r="W157" s="12" t="str">
        <f t="shared" si="27"/>
        <v>Mqtt1</v>
      </c>
      <c r="X157" s="222"/>
      <c r="Y157" s="6" t="str">
        <f t="shared" ref="Y157:Y228" si="28">IF(COUNTIF(N157,"spare"),"",N157&amp;"/"&amp;X157)</f>
        <v>450000 24VDC SYSTEM/</v>
      </c>
      <c r="Z157" s="106" t="str">
        <f t="shared" si="25"/>
        <v>$.DB_EMERGENCY_14E2_EM_CONS2_FAIL</v>
      </c>
      <c r="AB157" s="6"/>
      <c r="AI157" s="118"/>
      <c r="AK157" s="119"/>
      <c r="AL157" s="119"/>
      <c r="AM157" s="117" t="str">
        <f t="shared" si="24"/>
        <v/>
      </c>
      <c r="AR157" s="130"/>
      <c r="AT157" s="131"/>
      <c r="AU157" s="7"/>
      <c r="AV157" s="132"/>
      <c r="AW157" s="129" t="str">
        <f t="shared" si="26"/>
        <v/>
      </c>
      <c r="AX157" s="140"/>
      <c r="BB157" s="150" t="str">
        <f t="shared" si="23"/>
        <v/>
      </c>
      <c r="BS157" s="6"/>
      <c r="BT157" s="11"/>
    </row>
    <row r="158" spans="1:72" ht="15.75" x14ac:dyDescent="0.25">
      <c r="A158" s="52" t="s">
        <v>7232</v>
      </c>
      <c r="B158" s="193"/>
      <c r="C158" s="131" t="s">
        <v>111</v>
      </c>
      <c r="D158" s="7" t="s">
        <v>22</v>
      </c>
      <c r="E158" s="7" t="s">
        <v>438</v>
      </c>
      <c r="F158" s="64" t="s">
        <v>132</v>
      </c>
      <c r="G158" s="62">
        <v>3</v>
      </c>
      <c r="I158" s="10" t="s">
        <v>110</v>
      </c>
      <c r="J158" s="11" t="s">
        <v>7265</v>
      </c>
      <c r="K158" s="74" t="s">
        <v>600</v>
      </c>
      <c r="L158" s="180"/>
      <c r="M158" s="180">
        <v>1000</v>
      </c>
      <c r="N158" s="78" t="s">
        <v>1652</v>
      </c>
      <c r="O158" s="83"/>
      <c r="P158" s="78" t="s">
        <v>7268</v>
      </c>
      <c r="R158" s="80"/>
      <c r="S158" s="92"/>
      <c r="T158" s="243" t="s">
        <v>7267</v>
      </c>
      <c r="U158" s="240" t="s">
        <v>1533</v>
      </c>
      <c r="W158" s="12" t="str">
        <f t="shared" si="27"/>
        <v>Mqtt1</v>
      </c>
      <c r="X158" s="222"/>
      <c r="Y158" s="6" t="str">
        <f t="shared" si="28"/>
        <v>450000 24VDC SYSTEM/</v>
      </c>
      <c r="Z158" s="106" t="str">
        <f t="shared" si="25"/>
        <v>$.DB_GMDSS_14E3_VOLT_FAULT</v>
      </c>
      <c r="AB158" s="6"/>
      <c r="AK158" s="119"/>
      <c r="AL158" s="119"/>
      <c r="AM158" s="117" t="str">
        <f t="shared" si="24"/>
        <v/>
      </c>
      <c r="AR158" s="130"/>
      <c r="AT158" s="131"/>
      <c r="AU158" s="7"/>
      <c r="AV158" s="132"/>
      <c r="AW158" s="129" t="str">
        <f t="shared" si="26"/>
        <v/>
      </c>
      <c r="AX158" s="140"/>
      <c r="BB158" s="150" t="str">
        <f t="shared" si="23"/>
        <v/>
      </c>
      <c r="BS158" s="6"/>
      <c r="BT158" s="11"/>
    </row>
    <row r="159" spans="1:72" ht="15.75" x14ac:dyDescent="0.25">
      <c r="A159" s="52" t="s">
        <v>7232</v>
      </c>
      <c r="B159" s="193"/>
      <c r="C159" s="131" t="s">
        <v>111</v>
      </c>
      <c r="D159" s="7" t="s">
        <v>22</v>
      </c>
      <c r="E159" s="7" t="s">
        <v>438</v>
      </c>
      <c r="F159" s="64" t="s">
        <v>132</v>
      </c>
      <c r="G159" s="62">
        <v>4</v>
      </c>
      <c r="I159" s="10" t="s">
        <v>110</v>
      </c>
      <c r="J159" s="11" t="s">
        <v>7266</v>
      </c>
      <c r="K159" s="74" t="s">
        <v>600</v>
      </c>
      <c r="L159" s="180"/>
      <c r="M159" s="180">
        <v>1000</v>
      </c>
      <c r="N159" s="78" t="s">
        <v>1652</v>
      </c>
      <c r="O159" s="83"/>
      <c r="P159" s="78" t="s">
        <v>7269</v>
      </c>
      <c r="R159" s="80"/>
      <c r="S159" s="92"/>
      <c r="T159" s="249"/>
      <c r="U159" s="241"/>
      <c r="W159" s="12" t="str">
        <f t="shared" si="27"/>
        <v>Mqtt1</v>
      </c>
      <c r="X159" s="222"/>
      <c r="Y159" s="6" t="str">
        <f t="shared" si="28"/>
        <v>450000 24VDC SYSTEM/</v>
      </c>
      <c r="Z159" s="106" t="str">
        <f t="shared" si="25"/>
        <v>$.DB_GMDSS_14E3_ISOLATION_FAULT</v>
      </c>
      <c r="AB159" s="6"/>
      <c r="AK159" s="119"/>
      <c r="AL159" s="119"/>
      <c r="AM159" s="117" t="str">
        <f t="shared" si="24"/>
        <v/>
      </c>
      <c r="AR159" s="130"/>
      <c r="AT159" s="131"/>
      <c r="AU159" s="7"/>
      <c r="AV159" s="132"/>
      <c r="AW159" s="129" t="str">
        <f t="shared" si="26"/>
        <v/>
      </c>
      <c r="AX159" s="140"/>
      <c r="BB159" s="150" t="str">
        <f t="shared" si="23"/>
        <v/>
      </c>
      <c r="BS159" s="6"/>
      <c r="BT159" s="11"/>
    </row>
    <row r="160" spans="1:72" ht="15.75" x14ac:dyDescent="0.25">
      <c r="A160" s="52" t="s">
        <v>7232</v>
      </c>
      <c r="B160" s="193"/>
      <c r="C160" s="131" t="s">
        <v>111</v>
      </c>
      <c r="D160" s="7" t="s">
        <v>22</v>
      </c>
      <c r="E160" s="7" t="s">
        <v>438</v>
      </c>
      <c r="F160" s="64" t="s">
        <v>132</v>
      </c>
      <c r="G160" s="62">
        <v>5</v>
      </c>
      <c r="I160" s="10" t="s">
        <v>110</v>
      </c>
      <c r="J160" s="71" t="s">
        <v>7270</v>
      </c>
      <c r="K160" s="74" t="s">
        <v>600</v>
      </c>
      <c r="L160" s="180"/>
      <c r="M160" s="180">
        <v>1000</v>
      </c>
      <c r="N160" s="78" t="s">
        <v>1652</v>
      </c>
      <c r="O160" s="83"/>
      <c r="P160" s="78" t="s">
        <v>7271</v>
      </c>
      <c r="R160" s="80"/>
      <c r="S160" s="92"/>
      <c r="T160" s="244"/>
      <c r="U160" s="242"/>
      <c r="W160" s="12" t="str">
        <f t="shared" si="27"/>
        <v>Mqtt1</v>
      </c>
      <c r="X160" s="222"/>
      <c r="Y160" s="6" t="str">
        <f t="shared" si="28"/>
        <v>450000 24VDC SYSTEM/</v>
      </c>
      <c r="Z160" s="106" t="str">
        <f t="shared" si="25"/>
        <v>$.DB_GMDSS_14E3_CHARGER_ALARM</v>
      </c>
      <c r="AB160" s="6"/>
      <c r="AI160" s="118"/>
      <c r="AK160" s="119"/>
      <c r="AL160" s="119"/>
      <c r="AM160" s="117" t="str">
        <f t="shared" si="24"/>
        <v/>
      </c>
      <c r="AR160" s="130"/>
      <c r="AT160" s="131"/>
      <c r="AU160" s="7"/>
      <c r="AV160" s="132"/>
      <c r="AW160" s="129" t="str">
        <f t="shared" si="26"/>
        <v/>
      </c>
      <c r="AX160" s="140"/>
      <c r="BB160" s="150" t="str">
        <f t="shared" si="23"/>
        <v/>
      </c>
      <c r="BS160" s="6"/>
      <c r="BT160" s="11"/>
    </row>
    <row r="161" spans="1:72" ht="15.75" x14ac:dyDescent="0.25">
      <c r="A161" s="52" t="s">
        <v>7279</v>
      </c>
      <c r="B161" s="193"/>
      <c r="C161" s="131" t="s">
        <v>111</v>
      </c>
      <c r="D161" s="7" t="s">
        <v>22</v>
      </c>
      <c r="E161" s="7" t="s">
        <v>438</v>
      </c>
      <c r="F161" s="64" t="s">
        <v>132</v>
      </c>
      <c r="G161" s="62">
        <v>6</v>
      </c>
      <c r="I161" s="10" t="s">
        <v>110</v>
      </c>
      <c r="J161" s="71" t="s">
        <v>7299</v>
      </c>
      <c r="K161" s="74" t="s">
        <v>600</v>
      </c>
      <c r="L161" s="180"/>
      <c r="M161" s="180">
        <v>1000</v>
      </c>
      <c r="N161" s="78" t="s">
        <v>1656</v>
      </c>
      <c r="O161" s="83"/>
      <c r="P161" s="78" t="s">
        <v>7300</v>
      </c>
      <c r="R161" s="80"/>
      <c r="S161" s="92"/>
      <c r="T161" s="76" t="s">
        <v>1475</v>
      </c>
      <c r="U161" s="85" t="s">
        <v>1529</v>
      </c>
      <c r="W161" s="12" t="str">
        <f t="shared" si="27"/>
        <v>Mqtt1</v>
      </c>
      <c r="X161" s="222"/>
      <c r="Y161" s="6" t="str">
        <f t="shared" si="28"/>
        <v>090000 DOORS HATCHES/</v>
      </c>
      <c r="Z161" s="106" t="str">
        <f t="shared" si="25"/>
        <v>$.MAIN_DECKH_ACCESS_DOOR</v>
      </c>
      <c r="AB161" s="6"/>
      <c r="AI161" s="118"/>
      <c r="AK161" s="119"/>
      <c r="AL161" s="119"/>
      <c r="AM161" s="117" t="str">
        <f t="shared" si="24"/>
        <v/>
      </c>
      <c r="AR161" s="130"/>
      <c r="AT161" s="131"/>
      <c r="AU161" s="7"/>
      <c r="AV161" s="132"/>
      <c r="AW161" s="129" t="str">
        <f t="shared" si="26"/>
        <v/>
      </c>
      <c r="AX161" s="140"/>
      <c r="BB161" s="150" t="str">
        <f t="shared" si="23"/>
        <v/>
      </c>
      <c r="BS161" s="6"/>
      <c r="BT161" s="11"/>
    </row>
    <row r="162" spans="1:72" ht="15.75" x14ac:dyDescent="0.25">
      <c r="A162" s="52" t="s">
        <v>7279</v>
      </c>
      <c r="B162" s="193"/>
      <c r="C162" s="131" t="s">
        <v>111</v>
      </c>
      <c r="D162" s="7" t="s">
        <v>22</v>
      </c>
      <c r="E162" s="7" t="s">
        <v>438</v>
      </c>
      <c r="F162" s="64" t="s">
        <v>132</v>
      </c>
      <c r="G162" s="62">
        <v>7</v>
      </c>
      <c r="I162" s="10" t="s">
        <v>110</v>
      </c>
      <c r="J162" s="71" t="s">
        <v>7301</v>
      </c>
      <c r="K162" s="74" t="s">
        <v>600</v>
      </c>
      <c r="L162" s="180"/>
      <c r="M162" s="180">
        <v>1000</v>
      </c>
      <c r="N162" s="78" t="s">
        <v>1656</v>
      </c>
      <c r="O162" s="83"/>
      <c r="P162" s="78" t="s">
        <v>7302</v>
      </c>
      <c r="R162" s="80"/>
      <c r="S162" s="92"/>
      <c r="T162" s="76" t="s">
        <v>1476</v>
      </c>
      <c r="U162" s="85" t="s">
        <v>1024</v>
      </c>
      <c r="W162" s="12" t="str">
        <f t="shared" si="27"/>
        <v>Mqtt1</v>
      </c>
      <c r="X162" s="222"/>
      <c r="Y162" s="6" t="str">
        <f t="shared" si="28"/>
        <v>090000 DOORS HATCHES/</v>
      </c>
      <c r="Z162" s="106" t="str">
        <f t="shared" si="25"/>
        <v>$.AFT_DECKH_ACCESS_DOOR</v>
      </c>
      <c r="AB162" s="6"/>
      <c r="AI162" s="118"/>
      <c r="AK162" s="119"/>
      <c r="AL162" s="119"/>
      <c r="AM162" s="117" t="str">
        <f t="shared" si="24"/>
        <v/>
      </c>
      <c r="AR162" s="130"/>
      <c r="AT162" s="131"/>
      <c r="AU162" s="7"/>
      <c r="AV162" s="132"/>
      <c r="AW162" s="129" t="str">
        <f t="shared" si="26"/>
        <v/>
      </c>
      <c r="AX162" s="140"/>
      <c r="BB162" s="150" t="str">
        <f t="shared" si="23"/>
        <v/>
      </c>
      <c r="BS162" s="6"/>
      <c r="BT162" s="11"/>
    </row>
    <row r="163" spans="1:72" ht="15.75" x14ac:dyDescent="0.25">
      <c r="A163" s="52" t="s">
        <v>7279</v>
      </c>
      <c r="B163" s="193"/>
      <c r="C163" s="131" t="s">
        <v>111</v>
      </c>
      <c r="D163" s="7" t="s">
        <v>22</v>
      </c>
      <c r="E163" s="7" t="s">
        <v>438</v>
      </c>
      <c r="F163" s="64" t="s">
        <v>132</v>
      </c>
      <c r="G163" s="62">
        <v>8</v>
      </c>
      <c r="I163" s="10" t="s">
        <v>110</v>
      </c>
      <c r="J163" s="71" t="s">
        <v>7360</v>
      </c>
      <c r="K163" s="74" t="s">
        <v>600</v>
      </c>
      <c r="L163" s="180"/>
      <c r="M163" s="180">
        <v>1000</v>
      </c>
      <c r="N163" s="78" t="s">
        <v>1653</v>
      </c>
      <c r="O163" s="83">
        <v>38001014</v>
      </c>
      <c r="P163" s="78" t="s">
        <v>7361</v>
      </c>
      <c r="R163" s="80"/>
      <c r="S163" s="92"/>
      <c r="T163" s="76" t="s">
        <v>7362</v>
      </c>
      <c r="U163" s="85" t="s">
        <v>7363</v>
      </c>
      <c r="W163" s="12" t="str">
        <f t="shared" si="27"/>
        <v>Mqtt1</v>
      </c>
      <c r="X163" s="222"/>
      <c r="Y163" s="6" t="str">
        <f t="shared" si="28"/>
        <v>380000 SEAWATER/</v>
      </c>
      <c r="Z163" s="106" t="str">
        <f t="shared" si="25"/>
        <v>$.SEA_WATER_VACUUM_ALARM</v>
      </c>
      <c r="AB163" s="6"/>
      <c r="AI163" s="118"/>
      <c r="AK163" s="119"/>
      <c r="AL163" s="119"/>
      <c r="AM163" s="117">
        <f t="shared" si="24"/>
        <v>163</v>
      </c>
      <c r="AR163" s="130" t="s">
        <v>115</v>
      </c>
      <c r="AT163" s="131" t="s">
        <v>17</v>
      </c>
      <c r="AU163" s="7"/>
      <c r="AV163" s="132" t="s">
        <v>112</v>
      </c>
      <c r="AW163" s="129" t="str">
        <f t="shared" si="26"/>
        <v>Please consult operation manual for more information</v>
      </c>
      <c r="AX163" s="140"/>
      <c r="BB163" s="150" t="str">
        <f t="shared" si="23"/>
        <v>1</v>
      </c>
      <c r="BS163" s="6"/>
      <c r="BT163" s="11"/>
    </row>
    <row r="164" spans="1:72" ht="15.75" x14ac:dyDescent="0.25">
      <c r="A164" s="52" t="s">
        <v>7279</v>
      </c>
      <c r="B164" s="193"/>
      <c r="C164" s="131" t="s">
        <v>111</v>
      </c>
      <c r="D164" s="7" t="s">
        <v>22</v>
      </c>
      <c r="E164" s="7" t="s">
        <v>439</v>
      </c>
      <c r="F164" s="64" t="s">
        <v>132</v>
      </c>
      <c r="G164" s="62">
        <v>1</v>
      </c>
      <c r="I164" s="10" t="s">
        <v>110</v>
      </c>
      <c r="J164" s="71" t="s">
        <v>7371</v>
      </c>
      <c r="K164" s="74" t="s">
        <v>600</v>
      </c>
      <c r="L164" s="180"/>
      <c r="M164" s="180">
        <v>1000</v>
      </c>
      <c r="N164" s="78" t="s">
        <v>1652</v>
      </c>
      <c r="O164" s="83"/>
      <c r="P164" s="78" t="s">
        <v>7373</v>
      </c>
      <c r="R164" s="80"/>
      <c r="S164" s="92"/>
      <c r="W164" s="12" t="str">
        <f t="shared" si="27"/>
        <v>Mqtt1</v>
      </c>
      <c r="X164" s="222"/>
      <c r="Y164" s="6" t="str">
        <f t="shared" si="28"/>
        <v>450000 24VDC SYSTEM/</v>
      </c>
      <c r="Z164" s="106" t="str">
        <f t="shared" si="25"/>
        <v>$.DB_GEN_SERVICE_14E1_ISOLATION_FAULT</v>
      </c>
      <c r="AB164" s="6"/>
      <c r="AK164" s="119"/>
      <c r="AL164" s="119"/>
      <c r="AM164" s="117" t="str">
        <f t="shared" si="24"/>
        <v/>
      </c>
      <c r="AR164" s="130"/>
      <c r="AT164" s="131"/>
      <c r="AU164" s="7"/>
      <c r="AV164" s="132"/>
      <c r="AW164" s="129" t="str">
        <f t="shared" si="26"/>
        <v/>
      </c>
      <c r="AX164" s="140"/>
      <c r="BB164" s="150" t="str">
        <f t="shared" si="23"/>
        <v/>
      </c>
      <c r="BS164" s="6"/>
      <c r="BT164" s="11"/>
    </row>
    <row r="165" spans="1:72" ht="15.75" x14ac:dyDescent="0.25">
      <c r="A165" s="52" t="s">
        <v>417</v>
      </c>
      <c r="B165" s="193"/>
      <c r="C165" s="131" t="s">
        <v>111</v>
      </c>
      <c r="D165" s="7" t="s">
        <v>22</v>
      </c>
      <c r="E165" s="7" t="s">
        <v>439</v>
      </c>
      <c r="F165" s="64" t="s">
        <v>132</v>
      </c>
      <c r="G165" s="62">
        <v>2</v>
      </c>
      <c r="I165" s="10" t="s">
        <v>110</v>
      </c>
      <c r="J165" s="71" t="s">
        <v>7375</v>
      </c>
      <c r="K165" s="74" t="s">
        <v>600</v>
      </c>
      <c r="L165" s="180"/>
      <c r="M165" s="180">
        <v>1000</v>
      </c>
      <c r="N165" s="78" t="s">
        <v>1652</v>
      </c>
      <c r="O165" s="83"/>
      <c r="P165" s="78" t="s">
        <v>7376</v>
      </c>
      <c r="R165" s="80"/>
      <c r="S165" s="92"/>
      <c r="W165" s="12" t="str">
        <f t="shared" si="27"/>
        <v>Mqtt1</v>
      </c>
      <c r="X165" s="222"/>
      <c r="Y165" s="6" t="str">
        <f t="shared" si="28"/>
        <v>450000 24VDC SYSTEM/</v>
      </c>
      <c r="Z165" s="106" t="str">
        <f t="shared" si="25"/>
        <v>$.DB_GEN_SERVICE_14E1_TEMP_ALARM</v>
      </c>
      <c r="AB165" s="6"/>
      <c r="AM165" s="117" t="str">
        <f t="shared" si="24"/>
        <v/>
      </c>
      <c r="AR165" s="130"/>
      <c r="AT165" s="131"/>
      <c r="AU165" s="7"/>
      <c r="AV165" s="132"/>
      <c r="AW165" s="129" t="str">
        <f t="shared" si="26"/>
        <v/>
      </c>
      <c r="AX165" s="140"/>
      <c r="BB165" s="150" t="str">
        <f t="shared" ref="BB165:BB204" si="29">IF(ISNUMBER(AM165),"1","")</f>
        <v/>
      </c>
      <c r="BS165" s="6"/>
      <c r="BT165" s="11"/>
    </row>
    <row r="166" spans="1:72" ht="15.75" x14ac:dyDescent="0.25">
      <c r="A166" s="52" t="s">
        <v>417</v>
      </c>
      <c r="B166" s="193"/>
      <c r="C166" s="131" t="s">
        <v>111</v>
      </c>
      <c r="D166" s="7" t="s">
        <v>22</v>
      </c>
      <c r="E166" s="7" t="s">
        <v>439</v>
      </c>
      <c r="F166" s="64" t="s">
        <v>132</v>
      </c>
      <c r="G166" s="62">
        <v>3</v>
      </c>
      <c r="I166" s="10" t="s">
        <v>110</v>
      </c>
      <c r="J166" s="71" t="str">
        <f t="shared" ref="J166:J171" si="30">CONCATENATE("Spare_",E166,"_",G166)</f>
        <v>Spare_DI36_3</v>
      </c>
      <c r="K166" s="74" t="s">
        <v>600</v>
      </c>
      <c r="L166" s="180"/>
      <c r="M166" s="180">
        <v>1000</v>
      </c>
      <c r="N166" s="78" t="s">
        <v>605</v>
      </c>
      <c r="O166" s="83"/>
      <c r="P166" s="78" t="str">
        <f t="shared" ref="P166:P171" si="31">CONCATENATE("Spare Yard ",T166,"_",I166,"_",K166)</f>
        <v>Spare Yard _True_+CB.1</v>
      </c>
      <c r="R166" s="80"/>
      <c r="S166" s="92"/>
      <c r="W166" s="12" t="str">
        <f t="shared" si="27"/>
        <v/>
      </c>
      <c r="X166" s="222"/>
      <c r="Y166" s="6" t="str">
        <f t="shared" si="28"/>
        <v/>
      </c>
      <c r="Z166" s="106" t="str">
        <f t="shared" si="25"/>
        <v/>
      </c>
      <c r="AB166" s="6"/>
      <c r="AM166" s="117" t="str">
        <f t="shared" si="24"/>
        <v/>
      </c>
      <c r="AR166" s="130"/>
      <c r="AT166" s="131"/>
      <c r="AU166" s="7"/>
      <c r="AV166" s="132"/>
      <c r="AW166" s="129" t="str">
        <f t="shared" si="26"/>
        <v/>
      </c>
      <c r="AX166" s="140"/>
      <c r="BB166" s="150" t="str">
        <f t="shared" si="29"/>
        <v/>
      </c>
      <c r="BS166" s="6"/>
      <c r="BT166" s="11"/>
    </row>
    <row r="167" spans="1:72" ht="15.75" x14ac:dyDescent="0.25">
      <c r="A167" s="52" t="s">
        <v>417</v>
      </c>
      <c r="B167" s="193"/>
      <c r="C167" s="131" t="s">
        <v>111</v>
      </c>
      <c r="D167" s="7" t="s">
        <v>22</v>
      </c>
      <c r="E167" s="7" t="s">
        <v>439</v>
      </c>
      <c r="F167" s="64" t="s">
        <v>132</v>
      </c>
      <c r="G167" s="62">
        <v>4</v>
      </c>
      <c r="I167" s="10" t="s">
        <v>110</v>
      </c>
      <c r="J167" s="71" t="str">
        <f t="shared" si="30"/>
        <v>Spare_DI36_4</v>
      </c>
      <c r="K167" s="74" t="s">
        <v>600</v>
      </c>
      <c r="L167" s="180"/>
      <c r="M167" s="180">
        <v>1000</v>
      </c>
      <c r="N167" s="78" t="s">
        <v>605</v>
      </c>
      <c r="O167" s="83"/>
      <c r="P167" s="78" t="str">
        <f t="shared" si="31"/>
        <v>Spare Yard _True_+CB.1</v>
      </c>
      <c r="R167" s="80"/>
      <c r="S167" s="92"/>
      <c r="W167" s="12" t="str">
        <f t="shared" si="27"/>
        <v/>
      </c>
      <c r="X167" s="222"/>
      <c r="Y167" s="6" t="str">
        <f t="shared" si="28"/>
        <v/>
      </c>
      <c r="Z167" s="106" t="str">
        <f t="shared" si="25"/>
        <v/>
      </c>
      <c r="AB167" s="6"/>
      <c r="AM167" s="117" t="str">
        <f t="shared" si="24"/>
        <v/>
      </c>
      <c r="AR167" s="130"/>
      <c r="AT167" s="131"/>
      <c r="AU167" s="7"/>
      <c r="AV167" s="132"/>
      <c r="AW167" s="129" t="str">
        <f t="shared" si="26"/>
        <v/>
      </c>
      <c r="AX167" s="140"/>
      <c r="BB167" s="150" t="str">
        <f t="shared" si="29"/>
        <v/>
      </c>
      <c r="BS167" s="6"/>
      <c r="BT167" s="11"/>
    </row>
    <row r="168" spans="1:72" ht="15.75" x14ac:dyDescent="0.25">
      <c r="A168" s="52" t="s">
        <v>417</v>
      </c>
      <c r="B168" s="193"/>
      <c r="C168" s="131" t="s">
        <v>111</v>
      </c>
      <c r="D168" s="7" t="s">
        <v>22</v>
      </c>
      <c r="E168" s="7" t="s">
        <v>439</v>
      </c>
      <c r="F168" s="64" t="s">
        <v>132</v>
      </c>
      <c r="G168" s="62">
        <v>5</v>
      </c>
      <c r="I168" s="10" t="s">
        <v>110</v>
      </c>
      <c r="J168" s="71" t="str">
        <f t="shared" si="30"/>
        <v>Spare_DI36_5</v>
      </c>
      <c r="K168" s="74" t="s">
        <v>600</v>
      </c>
      <c r="L168" s="180"/>
      <c r="M168" s="180">
        <v>1000</v>
      </c>
      <c r="N168" s="78" t="s">
        <v>605</v>
      </c>
      <c r="O168" s="83"/>
      <c r="P168" s="78" t="str">
        <f t="shared" si="31"/>
        <v>Spare Yard _True_+CB.1</v>
      </c>
      <c r="S168" s="92"/>
      <c r="T168" s="74"/>
      <c r="V168" s="99"/>
      <c r="W168" s="12" t="str">
        <f t="shared" si="27"/>
        <v/>
      </c>
      <c r="X168" s="222"/>
      <c r="Y168" s="6" t="str">
        <f t="shared" si="28"/>
        <v/>
      </c>
      <c r="Z168" s="106" t="str">
        <f t="shared" si="25"/>
        <v/>
      </c>
      <c r="AA168" s="107"/>
      <c r="AC168" s="108"/>
      <c r="AD168" s="108"/>
      <c r="AE168" s="71"/>
      <c r="AF168" s="71"/>
      <c r="AG168" s="71"/>
      <c r="AH168" s="71"/>
      <c r="AI168" s="120"/>
      <c r="AK168" s="119"/>
      <c r="AL168" s="119"/>
      <c r="AM168" s="117" t="str">
        <f t="shared" si="24"/>
        <v/>
      </c>
      <c r="AR168" s="130"/>
      <c r="AT168" s="131"/>
      <c r="AU168" s="7"/>
      <c r="AV168" s="132"/>
      <c r="AW168" s="129" t="str">
        <f t="shared" si="26"/>
        <v/>
      </c>
      <c r="AX168" s="140"/>
      <c r="AZ168" s="148"/>
      <c r="BA168" s="148"/>
      <c r="BB168" s="150" t="str">
        <f t="shared" si="29"/>
        <v/>
      </c>
      <c r="BC168" s="157"/>
      <c r="BD168" s="136"/>
      <c r="BG168" s="136"/>
      <c r="BJ168" s="136"/>
      <c r="BM168" s="136"/>
      <c r="BP168" s="136"/>
      <c r="BQ168" s="158"/>
      <c r="BR168" s="107"/>
      <c r="BS168" s="62"/>
      <c r="BT168" s="71"/>
    </row>
    <row r="169" spans="1:72" ht="15.75" x14ac:dyDescent="0.25">
      <c r="A169" s="52" t="s">
        <v>417</v>
      </c>
      <c r="B169" s="193"/>
      <c r="C169" s="131" t="s">
        <v>111</v>
      </c>
      <c r="D169" s="7" t="s">
        <v>22</v>
      </c>
      <c r="E169" s="7" t="s">
        <v>439</v>
      </c>
      <c r="F169" s="64" t="s">
        <v>132</v>
      </c>
      <c r="G169" s="62">
        <v>6</v>
      </c>
      <c r="I169" s="10" t="s">
        <v>110</v>
      </c>
      <c r="J169" s="71" t="str">
        <f t="shared" si="30"/>
        <v>Spare_DI36_6</v>
      </c>
      <c r="K169" s="74" t="s">
        <v>600</v>
      </c>
      <c r="L169" s="180"/>
      <c r="M169" s="180">
        <v>1000</v>
      </c>
      <c r="N169" s="78" t="s">
        <v>605</v>
      </c>
      <c r="O169" s="83"/>
      <c r="P169" s="78" t="str">
        <f t="shared" si="31"/>
        <v>Spare Yard _True_+CB.1</v>
      </c>
      <c r="R169" s="80"/>
      <c r="S169" s="92"/>
      <c r="W169" s="12" t="str">
        <f t="shared" si="27"/>
        <v/>
      </c>
      <c r="X169" s="222"/>
      <c r="Y169" s="6" t="str">
        <f t="shared" si="28"/>
        <v/>
      </c>
      <c r="Z169" s="106" t="str">
        <f t="shared" si="25"/>
        <v/>
      </c>
      <c r="AA169" s="107"/>
      <c r="AC169" s="108"/>
      <c r="AD169" s="108"/>
      <c r="AE169" s="71"/>
      <c r="AF169" s="71"/>
      <c r="AG169" s="71"/>
      <c r="AH169" s="71"/>
      <c r="AI169" s="120"/>
      <c r="AK169" s="119"/>
      <c r="AL169" s="119"/>
      <c r="AM169" s="117" t="str">
        <f t="shared" si="24"/>
        <v/>
      </c>
      <c r="AR169" s="130"/>
      <c r="AT169" s="131"/>
      <c r="AU169" s="7"/>
      <c r="AV169" s="132"/>
      <c r="AW169" s="129" t="str">
        <f t="shared" si="26"/>
        <v/>
      </c>
      <c r="AX169" s="140"/>
      <c r="AY169" s="144"/>
      <c r="BB169" s="150" t="str">
        <f t="shared" si="29"/>
        <v/>
      </c>
      <c r="BQ169" s="158"/>
      <c r="BS169" s="6"/>
      <c r="BT169" s="11"/>
    </row>
    <row r="170" spans="1:72" ht="15.75" x14ac:dyDescent="0.25">
      <c r="A170" s="52" t="s">
        <v>417</v>
      </c>
      <c r="B170" s="193"/>
      <c r="C170" s="131" t="s">
        <v>111</v>
      </c>
      <c r="D170" s="7" t="s">
        <v>22</v>
      </c>
      <c r="E170" s="7" t="s">
        <v>439</v>
      </c>
      <c r="F170" s="64" t="s">
        <v>132</v>
      </c>
      <c r="G170" s="62">
        <v>7</v>
      </c>
      <c r="I170" s="10" t="s">
        <v>110</v>
      </c>
      <c r="J170" s="71" t="str">
        <f t="shared" si="30"/>
        <v>Spare_DI36_7</v>
      </c>
      <c r="K170" s="74" t="s">
        <v>600</v>
      </c>
      <c r="L170" s="180"/>
      <c r="M170" s="180">
        <v>1000</v>
      </c>
      <c r="N170" s="78" t="s">
        <v>605</v>
      </c>
      <c r="O170" s="83"/>
      <c r="P170" s="78" t="str">
        <f t="shared" si="31"/>
        <v>Spare Yard _True_+CB.1</v>
      </c>
      <c r="R170" s="80"/>
      <c r="S170" s="92"/>
      <c r="W170" s="12" t="str">
        <f t="shared" si="27"/>
        <v/>
      </c>
      <c r="X170" s="222"/>
      <c r="Y170" s="6" t="str">
        <f t="shared" si="28"/>
        <v/>
      </c>
      <c r="Z170" s="106" t="str">
        <f t="shared" si="25"/>
        <v/>
      </c>
      <c r="AA170" s="107"/>
      <c r="AC170" s="108"/>
      <c r="AD170" s="108"/>
      <c r="AE170" s="71"/>
      <c r="AF170" s="71"/>
      <c r="AG170" s="71"/>
      <c r="AH170" s="71"/>
      <c r="AI170" s="120"/>
      <c r="AK170" s="119"/>
      <c r="AL170" s="119"/>
      <c r="AM170" s="117" t="str">
        <f t="shared" si="24"/>
        <v/>
      </c>
      <c r="AR170" s="130"/>
      <c r="AT170" s="131"/>
      <c r="AU170" s="7"/>
      <c r="AV170" s="132"/>
      <c r="AW170" s="129" t="str">
        <f t="shared" si="26"/>
        <v/>
      </c>
      <c r="AX170" s="140"/>
      <c r="BB170" s="150" t="str">
        <f t="shared" si="29"/>
        <v/>
      </c>
      <c r="BQ170" s="158"/>
      <c r="BS170" s="6"/>
      <c r="BT170" s="11"/>
    </row>
    <row r="171" spans="1:72" ht="15.75" x14ac:dyDescent="0.25">
      <c r="A171" s="52" t="s">
        <v>417</v>
      </c>
      <c r="B171" s="193"/>
      <c r="C171" s="131" t="s">
        <v>111</v>
      </c>
      <c r="D171" s="7" t="s">
        <v>22</v>
      </c>
      <c r="E171" s="7" t="s">
        <v>439</v>
      </c>
      <c r="F171" s="64" t="s">
        <v>132</v>
      </c>
      <c r="G171" s="62">
        <v>8</v>
      </c>
      <c r="I171" s="10" t="s">
        <v>110</v>
      </c>
      <c r="J171" s="71" t="str">
        <f t="shared" si="30"/>
        <v>Spare_DI36_8</v>
      </c>
      <c r="K171" s="74" t="s">
        <v>600</v>
      </c>
      <c r="L171" s="180"/>
      <c r="M171" s="180">
        <v>1000</v>
      </c>
      <c r="N171" s="78" t="s">
        <v>605</v>
      </c>
      <c r="O171" s="83"/>
      <c r="P171" s="78" t="str">
        <f t="shared" si="31"/>
        <v>Spare Yard _True_+CB.1</v>
      </c>
      <c r="R171" s="80"/>
      <c r="S171" s="92"/>
      <c r="W171" s="12" t="str">
        <f t="shared" si="27"/>
        <v/>
      </c>
      <c r="X171" s="222"/>
      <c r="Y171" s="6" t="str">
        <f t="shared" si="28"/>
        <v/>
      </c>
      <c r="Z171" s="106" t="str">
        <f t="shared" si="25"/>
        <v/>
      </c>
      <c r="AA171" s="107"/>
      <c r="AC171" s="108"/>
      <c r="AD171" s="108"/>
      <c r="AE171" s="71"/>
      <c r="AF171" s="71"/>
      <c r="AG171" s="71"/>
      <c r="AH171" s="71"/>
      <c r="AI171" s="120"/>
      <c r="AK171" s="119"/>
      <c r="AL171" s="119"/>
      <c r="AM171" s="117" t="str">
        <f t="shared" si="24"/>
        <v/>
      </c>
      <c r="AR171" s="130"/>
      <c r="AT171" s="131"/>
      <c r="AU171" s="7"/>
      <c r="AV171" s="132"/>
      <c r="AW171" s="129" t="str">
        <f t="shared" si="26"/>
        <v/>
      </c>
      <c r="AX171" s="140"/>
      <c r="BB171" s="150" t="str">
        <f t="shared" si="29"/>
        <v/>
      </c>
      <c r="BQ171" s="158"/>
      <c r="BS171" s="6"/>
      <c r="BT171" s="11"/>
    </row>
    <row r="172" spans="1:72" ht="15.75" x14ac:dyDescent="0.25">
      <c r="A172" s="52" t="s">
        <v>1464</v>
      </c>
      <c r="B172" s="186"/>
      <c r="C172" s="131" t="s">
        <v>118</v>
      </c>
      <c r="D172" s="7" t="s">
        <v>22</v>
      </c>
      <c r="E172" s="7" t="s">
        <v>170</v>
      </c>
      <c r="F172" s="64" t="s">
        <v>171</v>
      </c>
      <c r="G172" s="62">
        <v>1</v>
      </c>
      <c r="I172" s="10" t="s">
        <v>110</v>
      </c>
      <c r="J172" s="11" t="s">
        <v>492</v>
      </c>
      <c r="K172" s="74" t="s">
        <v>600</v>
      </c>
      <c r="L172" s="180"/>
      <c r="M172" s="180">
        <v>1000</v>
      </c>
      <c r="N172" s="78" t="s">
        <v>1647</v>
      </c>
      <c r="O172" s="83" t="s">
        <v>7310</v>
      </c>
      <c r="P172" s="78" t="s">
        <v>670</v>
      </c>
      <c r="R172" s="80"/>
      <c r="S172" s="92"/>
      <c r="T172" s="218" t="s">
        <v>1484</v>
      </c>
      <c r="U172" s="102" t="s">
        <v>1534</v>
      </c>
      <c r="W172" s="12" t="str">
        <f t="shared" si="27"/>
        <v>Mqtt1</v>
      </c>
      <c r="X172" s="222"/>
      <c r="Y172" s="6" t="str">
        <f t="shared" si="28"/>
        <v>250000 FRESH WATER/</v>
      </c>
      <c r="Z172" s="106" t="str">
        <f t="shared" si="25"/>
        <v>$.FLOW_LOWER_SALOON_COLD_WATER</v>
      </c>
      <c r="AB172" s="6"/>
      <c r="AI172" s="53">
        <v>0.05</v>
      </c>
      <c r="AJ172" s="78">
        <v>35</v>
      </c>
      <c r="AK172" s="116" t="s">
        <v>1687</v>
      </c>
      <c r="AM172" s="117" t="str">
        <f t="shared" ref="AM172:AM231" si="32">IF(ISBLANK(AT172),"",ROW())</f>
        <v/>
      </c>
      <c r="AR172" s="130"/>
      <c r="AT172" s="131"/>
      <c r="AU172" s="7"/>
      <c r="AV172" s="132"/>
      <c r="AW172" s="129" t="str">
        <f t="shared" si="26"/>
        <v/>
      </c>
      <c r="AX172" s="140"/>
      <c r="BB172" s="150" t="str">
        <f t="shared" si="29"/>
        <v/>
      </c>
      <c r="BS172" s="6"/>
      <c r="BT172" s="11"/>
    </row>
    <row r="173" spans="1:72" ht="15.75" x14ac:dyDescent="0.25">
      <c r="A173" s="52" t="s">
        <v>829</v>
      </c>
      <c r="B173" s="186"/>
      <c r="C173" s="131" t="s">
        <v>118</v>
      </c>
      <c r="D173" s="7" t="s">
        <v>22</v>
      </c>
      <c r="E173" s="7" t="s">
        <v>170</v>
      </c>
      <c r="F173" s="64" t="s">
        <v>171</v>
      </c>
      <c r="G173" s="62">
        <v>2</v>
      </c>
      <c r="I173" s="10" t="s">
        <v>110</v>
      </c>
      <c r="J173" s="11" t="s">
        <v>493</v>
      </c>
      <c r="K173" s="74" t="s">
        <v>600</v>
      </c>
      <c r="L173" s="180"/>
      <c r="M173" s="180">
        <v>1000</v>
      </c>
      <c r="N173" s="78" t="s">
        <v>1647</v>
      </c>
      <c r="O173" s="187" t="s">
        <v>7311</v>
      </c>
      <c r="P173" s="78" t="s">
        <v>671</v>
      </c>
      <c r="R173" s="80"/>
      <c r="S173" s="92"/>
      <c r="T173" s="280" t="s">
        <v>1487</v>
      </c>
      <c r="U173" s="240" t="s">
        <v>1534</v>
      </c>
      <c r="W173" s="12" t="str">
        <f t="shared" si="27"/>
        <v>Mqtt1</v>
      </c>
      <c r="X173" s="222"/>
      <c r="Y173" s="6" t="str">
        <f t="shared" si="28"/>
        <v>250000 FRESH WATER/</v>
      </c>
      <c r="Z173" s="106" t="str">
        <f t="shared" si="25"/>
        <v>$.FLOW_DAYHEAD_COLD_WATER</v>
      </c>
      <c r="AB173" s="6"/>
      <c r="AI173" s="53">
        <v>0.05</v>
      </c>
      <c r="AJ173" s="78">
        <v>35</v>
      </c>
      <c r="AK173" s="116" t="s">
        <v>1687</v>
      </c>
      <c r="AM173" s="117" t="str">
        <f t="shared" si="32"/>
        <v/>
      </c>
      <c r="AR173" s="130"/>
      <c r="AT173" s="131"/>
      <c r="AU173" s="7"/>
      <c r="AV173" s="132"/>
      <c r="AW173" s="129" t="str">
        <f t="shared" si="26"/>
        <v/>
      </c>
      <c r="AX173" s="140"/>
      <c r="BB173" s="150" t="str">
        <f t="shared" si="29"/>
        <v/>
      </c>
      <c r="BS173" s="6"/>
      <c r="BT173" s="11"/>
    </row>
    <row r="174" spans="1:72" ht="15.75" x14ac:dyDescent="0.25">
      <c r="A174" s="52" t="s">
        <v>1464</v>
      </c>
      <c r="B174" s="186"/>
      <c r="C174" s="131" t="s">
        <v>118</v>
      </c>
      <c r="D174" s="7" t="s">
        <v>22</v>
      </c>
      <c r="E174" s="7" t="s">
        <v>170</v>
      </c>
      <c r="F174" s="64" t="s">
        <v>171</v>
      </c>
      <c r="G174" s="62">
        <v>3</v>
      </c>
      <c r="I174" s="10" t="s">
        <v>110</v>
      </c>
      <c r="J174" s="11" t="s">
        <v>494</v>
      </c>
      <c r="K174" s="74" t="s">
        <v>600</v>
      </c>
      <c r="L174" s="180"/>
      <c r="M174" s="180">
        <v>1000</v>
      </c>
      <c r="N174" s="78" t="s">
        <v>1647</v>
      </c>
      <c r="O174" s="83" t="s">
        <v>7312</v>
      </c>
      <c r="P174" s="88" t="s">
        <v>672</v>
      </c>
      <c r="R174" s="80"/>
      <c r="S174" s="92"/>
      <c r="T174" s="281"/>
      <c r="U174" s="241"/>
      <c r="W174" s="12" t="str">
        <f t="shared" si="27"/>
        <v>Mqtt1</v>
      </c>
      <c r="X174" s="222"/>
      <c r="Y174" s="6" t="str">
        <f t="shared" si="28"/>
        <v>250000 FRESH WATER/</v>
      </c>
      <c r="Z174" s="106" t="str">
        <f t="shared" si="25"/>
        <v>$.FLOW_GUEST_CABIN_SB_HOT_WATER</v>
      </c>
      <c r="AB174" s="6"/>
      <c r="AI174" s="53">
        <v>0.05</v>
      </c>
      <c r="AJ174" s="78">
        <v>35</v>
      </c>
      <c r="AK174" s="116" t="s">
        <v>1687</v>
      </c>
      <c r="AM174" s="117" t="str">
        <f t="shared" si="32"/>
        <v/>
      </c>
      <c r="AR174" s="130"/>
      <c r="AT174" s="131"/>
      <c r="AU174" s="7"/>
      <c r="AV174" s="132"/>
      <c r="AW174" s="129" t="str">
        <f t="shared" si="26"/>
        <v/>
      </c>
      <c r="AX174" s="140"/>
      <c r="BB174" s="150" t="str">
        <f t="shared" si="29"/>
        <v/>
      </c>
      <c r="BS174" s="6"/>
      <c r="BT174" s="11"/>
    </row>
    <row r="175" spans="1:72" ht="15.75" x14ac:dyDescent="0.25">
      <c r="A175" s="52" t="s">
        <v>1464</v>
      </c>
      <c r="B175" s="186"/>
      <c r="C175" s="131" t="s">
        <v>118</v>
      </c>
      <c r="D175" s="7" t="s">
        <v>22</v>
      </c>
      <c r="E175" s="7" t="s">
        <v>170</v>
      </c>
      <c r="F175" s="64" t="s">
        <v>171</v>
      </c>
      <c r="G175" s="62">
        <v>4</v>
      </c>
      <c r="I175" s="10" t="s">
        <v>110</v>
      </c>
      <c r="J175" s="71" t="s">
        <v>495</v>
      </c>
      <c r="K175" s="74" t="s">
        <v>600</v>
      </c>
      <c r="L175" s="180"/>
      <c r="M175" s="180">
        <v>1000</v>
      </c>
      <c r="N175" s="78" t="s">
        <v>1647</v>
      </c>
      <c r="O175" s="83" t="s">
        <v>7313</v>
      </c>
      <c r="P175" s="78" t="s">
        <v>673</v>
      </c>
      <c r="R175" s="80"/>
      <c r="S175" s="92"/>
      <c r="T175" s="281"/>
      <c r="U175" s="241"/>
      <c r="W175" s="12" t="str">
        <f t="shared" si="27"/>
        <v>Mqtt1</v>
      </c>
      <c r="X175" s="222"/>
      <c r="Y175" s="6" t="str">
        <f t="shared" si="28"/>
        <v>250000 FRESH WATER/</v>
      </c>
      <c r="Z175" s="106" t="str">
        <f t="shared" si="25"/>
        <v>$.FLOW_GUEST_CABIN_SB_COLD_WATER</v>
      </c>
      <c r="AB175" s="6"/>
      <c r="AI175" s="53">
        <v>0.05</v>
      </c>
      <c r="AJ175" s="78">
        <v>35</v>
      </c>
      <c r="AK175" s="116" t="s">
        <v>1687</v>
      </c>
      <c r="AM175" s="117" t="str">
        <f t="shared" si="32"/>
        <v/>
      </c>
      <c r="AR175" s="130"/>
      <c r="AT175" s="131"/>
      <c r="AU175" s="7"/>
      <c r="AV175" s="132"/>
      <c r="AW175" s="129" t="str">
        <f t="shared" si="26"/>
        <v/>
      </c>
      <c r="AX175" s="140"/>
      <c r="BB175" s="150" t="str">
        <f t="shared" si="29"/>
        <v/>
      </c>
      <c r="BS175" s="6"/>
      <c r="BT175" s="11"/>
    </row>
    <row r="176" spans="1:72" ht="15.75" x14ac:dyDescent="0.25">
      <c r="A176" s="52" t="s">
        <v>1464</v>
      </c>
      <c r="B176" s="186"/>
      <c r="C176" s="131" t="s">
        <v>118</v>
      </c>
      <c r="D176" s="7" t="s">
        <v>22</v>
      </c>
      <c r="E176" s="7" t="s">
        <v>174</v>
      </c>
      <c r="F176" s="64" t="s">
        <v>171</v>
      </c>
      <c r="G176" s="62">
        <v>1</v>
      </c>
      <c r="I176" s="10" t="s">
        <v>110</v>
      </c>
      <c r="J176" s="11" t="s">
        <v>496</v>
      </c>
      <c r="K176" s="74" t="s">
        <v>600</v>
      </c>
      <c r="L176" s="180"/>
      <c r="M176" s="180">
        <v>1000</v>
      </c>
      <c r="N176" s="78" t="s">
        <v>1647</v>
      </c>
      <c r="O176" s="83" t="s">
        <v>7314</v>
      </c>
      <c r="P176" s="78" t="s">
        <v>674</v>
      </c>
      <c r="R176" s="80"/>
      <c r="S176" s="92"/>
      <c r="T176" s="281"/>
      <c r="U176" s="241"/>
      <c r="W176" s="12" t="str">
        <f t="shared" si="27"/>
        <v>Mqtt1</v>
      </c>
      <c r="X176" s="222"/>
      <c r="Y176" s="6" t="str">
        <f t="shared" si="28"/>
        <v>250000 FRESH WATER/</v>
      </c>
      <c r="Z176" s="106" t="str">
        <f t="shared" si="25"/>
        <v>$.FLOW_GUEST_CABIN_PS_FWD_HOT_WATER</v>
      </c>
      <c r="AB176" s="6"/>
      <c r="AI176" s="53">
        <v>0.05</v>
      </c>
      <c r="AJ176" s="78">
        <v>35</v>
      </c>
      <c r="AK176" s="116" t="s">
        <v>1687</v>
      </c>
      <c r="AM176" s="117" t="str">
        <f t="shared" si="32"/>
        <v/>
      </c>
      <c r="AR176" s="130"/>
      <c r="AT176" s="131"/>
      <c r="AU176" s="7"/>
      <c r="AV176" s="132"/>
      <c r="AW176" s="129" t="str">
        <f t="shared" si="26"/>
        <v/>
      </c>
      <c r="AX176" s="140"/>
      <c r="BB176" s="150" t="str">
        <f t="shared" si="29"/>
        <v/>
      </c>
      <c r="BS176" s="6"/>
      <c r="BT176" s="11"/>
    </row>
    <row r="177" spans="1:72" ht="15.75" x14ac:dyDescent="0.25">
      <c r="A177" s="52" t="s">
        <v>1464</v>
      </c>
      <c r="B177" s="186"/>
      <c r="C177" s="131" t="s">
        <v>118</v>
      </c>
      <c r="D177" s="7" t="s">
        <v>22</v>
      </c>
      <c r="E177" s="7" t="s">
        <v>174</v>
      </c>
      <c r="F177" s="64" t="s">
        <v>171</v>
      </c>
      <c r="G177" s="62">
        <v>2</v>
      </c>
      <c r="I177" s="10" t="s">
        <v>110</v>
      </c>
      <c r="J177" s="11" t="s">
        <v>497</v>
      </c>
      <c r="K177" s="74" t="s">
        <v>600</v>
      </c>
      <c r="L177" s="180"/>
      <c r="M177" s="180">
        <v>1000</v>
      </c>
      <c r="N177" s="78" t="s">
        <v>1647</v>
      </c>
      <c r="O177" s="83" t="s">
        <v>7315</v>
      </c>
      <c r="P177" s="78" t="s">
        <v>675</v>
      </c>
      <c r="R177" s="80"/>
      <c r="S177" s="92"/>
      <c r="T177" s="281"/>
      <c r="U177" s="241"/>
      <c r="W177" s="12" t="str">
        <f t="shared" si="27"/>
        <v>Mqtt1</v>
      </c>
      <c r="X177" s="222"/>
      <c r="Y177" s="6" t="str">
        <f t="shared" si="28"/>
        <v>250000 FRESH WATER/</v>
      </c>
      <c r="Z177" s="106" t="str">
        <f t="shared" si="25"/>
        <v>$.FLOW_GUEST_CABIN_PS_FWD_COLD_WATER</v>
      </c>
      <c r="AB177" s="6"/>
      <c r="AI177" s="53">
        <v>0.05</v>
      </c>
      <c r="AJ177" s="78">
        <v>35</v>
      </c>
      <c r="AK177" s="116" t="s">
        <v>1687</v>
      </c>
      <c r="AM177" s="117" t="str">
        <f t="shared" si="32"/>
        <v/>
      </c>
      <c r="AR177" s="130"/>
      <c r="AT177" s="131"/>
      <c r="AU177" s="7"/>
      <c r="AV177" s="132"/>
      <c r="AW177" s="129" t="str">
        <f t="shared" si="26"/>
        <v/>
      </c>
      <c r="AX177" s="140"/>
      <c r="BB177" s="150" t="str">
        <f t="shared" si="29"/>
        <v/>
      </c>
      <c r="BS177" s="6"/>
      <c r="BT177" s="11"/>
    </row>
    <row r="178" spans="1:72" ht="15.75" x14ac:dyDescent="0.25">
      <c r="A178" s="52" t="s">
        <v>1464</v>
      </c>
      <c r="B178" s="186"/>
      <c r="C178" s="131" t="s">
        <v>118</v>
      </c>
      <c r="D178" s="7" t="s">
        <v>22</v>
      </c>
      <c r="E178" s="7" t="s">
        <v>174</v>
      </c>
      <c r="F178" s="64" t="s">
        <v>171</v>
      </c>
      <c r="G178" s="62">
        <v>3</v>
      </c>
      <c r="I178" s="10" t="s">
        <v>110</v>
      </c>
      <c r="J178" s="11" t="s">
        <v>498</v>
      </c>
      <c r="K178" s="74" t="s">
        <v>600</v>
      </c>
      <c r="L178" s="180"/>
      <c r="M178" s="180">
        <v>1000</v>
      </c>
      <c r="N178" s="78" t="s">
        <v>1647</v>
      </c>
      <c r="O178" s="83" t="s">
        <v>7316</v>
      </c>
      <c r="P178" s="78" t="s">
        <v>676</v>
      </c>
      <c r="R178" s="80"/>
      <c r="S178" s="92"/>
      <c r="T178" s="281"/>
      <c r="U178" s="241"/>
      <c r="W178" s="12" t="str">
        <f t="shared" si="27"/>
        <v>Mqtt1</v>
      </c>
      <c r="X178" s="222"/>
      <c r="Y178" s="6" t="str">
        <f t="shared" si="28"/>
        <v>250000 FRESH WATER/</v>
      </c>
      <c r="Z178" s="106" t="str">
        <f t="shared" si="25"/>
        <v>$.FLOW_GUEST_CABIN_PS_AFT_HOT_WATER</v>
      </c>
      <c r="AB178" s="6"/>
      <c r="AI178" s="53">
        <v>0.05</v>
      </c>
      <c r="AJ178" s="78">
        <v>35</v>
      </c>
      <c r="AK178" s="116" t="s">
        <v>1687</v>
      </c>
      <c r="AM178" s="117" t="str">
        <f t="shared" si="32"/>
        <v/>
      </c>
      <c r="AR178" s="130"/>
      <c r="AT178" s="131"/>
      <c r="AU178" s="7"/>
      <c r="AV178" s="132"/>
      <c r="AW178" s="129" t="str">
        <f t="shared" si="26"/>
        <v/>
      </c>
      <c r="AX178" s="140"/>
      <c r="BB178" s="150" t="str">
        <f t="shared" si="29"/>
        <v/>
      </c>
      <c r="BS178" s="6"/>
      <c r="BT178" s="11"/>
    </row>
    <row r="179" spans="1:72" ht="15.75" x14ac:dyDescent="0.25">
      <c r="A179" s="52" t="s">
        <v>1464</v>
      </c>
      <c r="B179" s="186"/>
      <c r="C179" s="131" t="s">
        <v>118</v>
      </c>
      <c r="D179" s="7" t="s">
        <v>22</v>
      </c>
      <c r="E179" s="7" t="s">
        <v>174</v>
      </c>
      <c r="F179" s="64" t="s">
        <v>171</v>
      </c>
      <c r="G179" s="62">
        <v>4</v>
      </c>
      <c r="I179" s="10" t="s">
        <v>110</v>
      </c>
      <c r="J179" s="11" t="s">
        <v>499</v>
      </c>
      <c r="K179" s="74" t="s">
        <v>600</v>
      </c>
      <c r="L179" s="180"/>
      <c r="M179" s="180">
        <v>1000</v>
      </c>
      <c r="N179" s="78" t="s">
        <v>1647</v>
      </c>
      <c r="O179" s="83" t="s">
        <v>7317</v>
      </c>
      <c r="P179" s="78" t="s">
        <v>677</v>
      </c>
      <c r="R179" s="80"/>
      <c r="S179" s="92"/>
      <c r="T179" s="282"/>
      <c r="U179" s="242"/>
      <c r="W179" s="12" t="str">
        <f t="shared" si="27"/>
        <v>Mqtt1</v>
      </c>
      <c r="X179" s="222"/>
      <c r="Y179" s="6" t="str">
        <f t="shared" si="28"/>
        <v>250000 FRESH WATER/</v>
      </c>
      <c r="Z179" s="106" t="str">
        <f t="shared" si="25"/>
        <v>$.FLOW_GUEST_CABIN_PS_AFT_COLD_WATER</v>
      </c>
      <c r="AB179" s="6"/>
      <c r="AI179" s="53">
        <v>0.05</v>
      </c>
      <c r="AJ179" s="78">
        <v>35</v>
      </c>
      <c r="AK179" s="116" t="s">
        <v>1687</v>
      </c>
      <c r="AM179" s="117" t="str">
        <f t="shared" si="32"/>
        <v/>
      </c>
      <c r="AR179" s="130"/>
      <c r="AT179" s="131"/>
      <c r="AU179" s="7"/>
      <c r="AV179" s="132"/>
      <c r="AW179" s="129" t="str">
        <f t="shared" si="26"/>
        <v/>
      </c>
      <c r="AX179" s="140"/>
      <c r="BB179" s="150" t="str">
        <f t="shared" si="29"/>
        <v/>
      </c>
      <c r="BS179" s="6"/>
      <c r="BT179" s="11"/>
    </row>
    <row r="180" spans="1:72" ht="15.75" x14ac:dyDescent="0.25">
      <c r="A180" s="52" t="s">
        <v>1464</v>
      </c>
      <c r="B180" s="186"/>
      <c r="C180" s="131" t="s">
        <v>118</v>
      </c>
      <c r="D180" s="7" t="s">
        <v>22</v>
      </c>
      <c r="E180" s="7" t="s">
        <v>176</v>
      </c>
      <c r="F180" s="64" t="s">
        <v>171</v>
      </c>
      <c r="G180" s="62">
        <v>1</v>
      </c>
      <c r="I180" s="10" t="s">
        <v>110</v>
      </c>
      <c r="J180" s="11" t="s">
        <v>500</v>
      </c>
      <c r="K180" s="74" t="s">
        <v>600</v>
      </c>
      <c r="L180" s="180"/>
      <c r="M180" s="180">
        <v>1000</v>
      </c>
      <c r="N180" s="78" t="s">
        <v>1647</v>
      </c>
      <c r="O180" s="187" t="s">
        <v>7318</v>
      </c>
      <c r="P180" s="78" t="s">
        <v>678</v>
      </c>
      <c r="R180" s="80"/>
      <c r="S180" s="92"/>
      <c r="T180" s="280" t="s">
        <v>1484</v>
      </c>
      <c r="U180" s="240" t="s">
        <v>1534</v>
      </c>
      <c r="W180" s="12" t="str">
        <f t="shared" si="27"/>
        <v>Mqtt1</v>
      </c>
      <c r="X180" s="222"/>
      <c r="Y180" s="6" t="str">
        <f t="shared" si="28"/>
        <v>250000 FRESH WATER/</v>
      </c>
      <c r="Z180" s="106" t="str">
        <f t="shared" si="25"/>
        <v>$.FLOW_MASTER_CABIN_SB_HOT_WATER</v>
      </c>
      <c r="AB180" s="6"/>
      <c r="AI180" s="53">
        <v>0.05</v>
      </c>
      <c r="AJ180" s="78">
        <v>35</v>
      </c>
      <c r="AK180" s="116" t="s">
        <v>1687</v>
      </c>
      <c r="AM180" s="117" t="str">
        <f t="shared" si="32"/>
        <v/>
      </c>
      <c r="AR180" s="130"/>
      <c r="AT180" s="131"/>
      <c r="AU180" s="7"/>
      <c r="AV180" s="132"/>
      <c r="AW180" s="129" t="str">
        <f t="shared" si="26"/>
        <v/>
      </c>
      <c r="AX180" s="140"/>
      <c r="BB180" s="150" t="str">
        <f t="shared" si="29"/>
        <v/>
      </c>
      <c r="BS180" s="6"/>
      <c r="BT180" s="11"/>
    </row>
    <row r="181" spans="1:72" ht="15.75" x14ac:dyDescent="0.25">
      <c r="A181" s="52" t="s">
        <v>1464</v>
      </c>
      <c r="B181" s="186"/>
      <c r="C181" s="131" t="s">
        <v>118</v>
      </c>
      <c r="D181" s="7" t="s">
        <v>22</v>
      </c>
      <c r="E181" s="7" t="s">
        <v>176</v>
      </c>
      <c r="F181" s="64" t="s">
        <v>171</v>
      </c>
      <c r="G181" s="62">
        <v>2</v>
      </c>
      <c r="I181" s="10" t="s">
        <v>110</v>
      </c>
      <c r="J181" s="11" t="s">
        <v>501</v>
      </c>
      <c r="K181" s="74" t="s">
        <v>600</v>
      </c>
      <c r="L181" s="180"/>
      <c r="M181" s="180">
        <v>1000</v>
      </c>
      <c r="N181" s="78" t="s">
        <v>1647</v>
      </c>
      <c r="O181" s="83" t="s">
        <v>7319</v>
      </c>
      <c r="P181" s="78" t="s">
        <v>679</v>
      </c>
      <c r="R181" s="80"/>
      <c r="S181" s="92"/>
      <c r="T181" s="281"/>
      <c r="U181" s="241"/>
      <c r="W181" s="12" t="str">
        <f t="shared" si="27"/>
        <v>Mqtt1</v>
      </c>
      <c r="X181" s="222"/>
      <c r="Y181" s="6" t="str">
        <f t="shared" si="28"/>
        <v>250000 FRESH WATER/</v>
      </c>
      <c r="Z181" s="106" t="str">
        <f t="shared" si="25"/>
        <v>$.FLOW_MASTER_CABIN_SB_COLD_WATER</v>
      </c>
      <c r="AB181" s="6"/>
      <c r="AI181" s="53">
        <v>0.05</v>
      </c>
      <c r="AJ181" s="78">
        <v>35</v>
      </c>
      <c r="AK181" s="116" t="s">
        <v>1687</v>
      </c>
      <c r="AM181" s="117" t="str">
        <f t="shared" si="32"/>
        <v/>
      </c>
      <c r="AR181" s="130"/>
      <c r="AT181" s="131"/>
      <c r="AU181" s="7"/>
      <c r="AV181" s="132"/>
      <c r="AW181" s="129" t="str">
        <f t="shared" si="26"/>
        <v/>
      </c>
      <c r="AX181" s="140"/>
      <c r="BB181" s="150" t="str">
        <f t="shared" si="29"/>
        <v/>
      </c>
      <c r="BS181" s="6"/>
      <c r="BT181" s="11"/>
    </row>
    <row r="182" spans="1:72" ht="15.75" x14ac:dyDescent="0.25">
      <c r="A182" s="52" t="s">
        <v>1464</v>
      </c>
      <c r="B182" s="186"/>
      <c r="C182" s="131" t="s">
        <v>118</v>
      </c>
      <c r="D182" s="7" t="s">
        <v>22</v>
      </c>
      <c r="E182" s="7" t="s">
        <v>176</v>
      </c>
      <c r="F182" s="64" t="s">
        <v>171</v>
      </c>
      <c r="G182" s="62">
        <v>3</v>
      </c>
      <c r="I182" s="10" t="s">
        <v>110</v>
      </c>
      <c r="J182" s="11" t="s">
        <v>502</v>
      </c>
      <c r="K182" s="74" t="s">
        <v>600</v>
      </c>
      <c r="L182" s="180"/>
      <c r="M182" s="180">
        <v>1000</v>
      </c>
      <c r="N182" s="78" t="s">
        <v>1647</v>
      </c>
      <c r="O182" s="83" t="s">
        <v>7320</v>
      </c>
      <c r="P182" s="78" t="s">
        <v>680</v>
      </c>
      <c r="R182" s="80"/>
      <c r="S182" s="92"/>
      <c r="T182" s="281"/>
      <c r="U182" s="241"/>
      <c r="W182" s="12" t="str">
        <f t="shared" si="27"/>
        <v>Mqtt1</v>
      </c>
      <c r="X182" s="222"/>
      <c r="Y182" s="6" t="str">
        <f t="shared" si="28"/>
        <v>250000 FRESH WATER/</v>
      </c>
      <c r="Z182" s="106" t="str">
        <f t="shared" si="25"/>
        <v>$.FLOW_MASTER_CABIN_PS_HOT_WATER</v>
      </c>
      <c r="AB182" s="6"/>
      <c r="AI182" s="53">
        <v>0.05</v>
      </c>
      <c r="AJ182" s="78">
        <v>35</v>
      </c>
      <c r="AK182" s="116" t="s">
        <v>1687</v>
      </c>
      <c r="AM182" s="117" t="str">
        <f t="shared" si="32"/>
        <v/>
      </c>
      <c r="AR182" s="130"/>
      <c r="AT182" s="131"/>
      <c r="AU182" s="7"/>
      <c r="AV182" s="132"/>
      <c r="AW182" s="129" t="str">
        <f t="shared" si="26"/>
        <v/>
      </c>
      <c r="AX182" s="140"/>
      <c r="BB182" s="150" t="str">
        <f t="shared" si="29"/>
        <v/>
      </c>
      <c r="BS182" s="6"/>
      <c r="BT182" s="11"/>
    </row>
    <row r="183" spans="1:72" ht="15.75" x14ac:dyDescent="0.25">
      <c r="A183" s="52" t="s">
        <v>1464</v>
      </c>
      <c r="B183" s="186"/>
      <c r="C183" s="131" t="s">
        <v>118</v>
      </c>
      <c r="D183" s="7" t="s">
        <v>22</v>
      </c>
      <c r="E183" s="7" t="s">
        <v>176</v>
      </c>
      <c r="F183" s="64" t="s">
        <v>171</v>
      </c>
      <c r="G183" s="62">
        <v>4</v>
      </c>
      <c r="I183" s="10" t="s">
        <v>110</v>
      </c>
      <c r="J183" s="11" t="s">
        <v>503</v>
      </c>
      <c r="K183" s="74" t="s">
        <v>600</v>
      </c>
      <c r="L183" s="180"/>
      <c r="M183" s="180">
        <v>1000</v>
      </c>
      <c r="N183" s="78" t="s">
        <v>1647</v>
      </c>
      <c r="O183" s="83" t="s">
        <v>7321</v>
      </c>
      <c r="P183" s="78" t="s">
        <v>681</v>
      </c>
      <c r="R183" s="80"/>
      <c r="S183" s="92"/>
      <c r="T183" s="282"/>
      <c r="U183" s="242"/>
      <c r="W183" s="12" t="str">
        <f t="shared" si="27"/>
        <v>Mqtt1</v>
      </c>
      <c r="X183" s="222"/>
      <c r="Y183" s="6" t="str">
        <f t="shared" si="28"/>
        <v>250000 FRESH WATER/</v>
      </c>
      <c r="Z183" s="106" t="str">
        <f t="shared" si="25"/>
        <v>$.FLOW_MASTER_CABIN_PS_COLD_WATER</v>
      </c>
      <c r="AB183" s="6"/>
      <c r="AI183" s="53">
        <v>0.05</v>
      </c>
      <c r="AJ183" s="78">
        <v>35</v>
      </c>
      <c r="AK183" s="116" t="s">
        <v>1687</v>
      </c>
      <c r="AM183" s="117" t="str">
        <f t="shared" si="32"/>
        <v/>
      </c>
      <c r="AR183" s="130"/>
      <c r="AT183" s="131"/>
      <c r="AU183" s="7"/>
      <c r="AV183" s="132"/>
      <c r="AW183" s="129" t="str">
        <f t="shared" si="26"/>
        <v/>
      </c>
      <c r="AX183" s="140"/>
      <c r="BB183" s="150" t="str">
        <f t="shared" si="29"/>
        <v/>
      </c>
      <c r="BS183" s="6"/>
      <c r="BT183" s="11"/>
    </row>
    <row r="184" spans="1:72" ht="15.75" x14ac:dyDescent="0.25">
      <c r="A184" s="52" t="s">
        <v>1464</v>
      </c>
      <c r="B184" s="186"/>
      <c r="C184" s="131" t="s">
        <v>118</v>
      </c>
      <c r="D184" s="7" t="s">
        <v>22</v>
      </c>
      <c r="E184" s="7" t="s">
        <v>440</v>
      </c>
      <c r="F184" s="64" t="s">
        <v>171</v>
      </c>
      <c r="G184" s="62">
        <v>1</v>
      </c>
      <c r="I184" s="10" t="s">
        <v>110</v>
      </c>
      <c r="J184" s="11" t="s">
        <v>504</v>
      </c>
      <c r="K184" s="74" t="s">
        <v>600</v>
      </c>
      <c r="L184" s="180"/>
      <c r="M184" s="180">
        <v>1000</v>
      </c>
      <c r="N184" s="78" t="s">
        <v>1647</v>
      </c>
      <c r="O184" s="187" t="s">
        <v>1477</v>
      </c>
      <c r="P184" s="78" t="s">
        <v>682</v>
      </c>
      <c r="R184" s="80"/>
      <c r="S184" s="92"/>
      <c r="T184" s="280" t="s">
        <v>1488</v>
      </c>
      <c r="U184" s="240" t="s">
        <v>1539</v>
      </c>
      <c r="W184" s="12" t="str">
        <f t="shared" si="27"/>
        <v>Mqtt1</v>
      </c>
      <c r="X184" s="222"/>
      <c r="Y184" s="6" t="str">
        <f t="shared" si="28"/>
        <v>250000 FRESH WATER/</v>
      </c>
      <c r="Z184" s="106" t="str">
        <f t="shared" si="25"/>
        <v>$.FLOW_LAZARET_HOT_WATER</v>
      </c>
      <c r="AB184" s="6"/>
      <c r="AI184" s="53">
        <v>0.05</v>
      </c>
      <c r="AJ184" s="78">
        <v>35</v>
      </c>
      <c r="AK184" s="116" t="s">
        <v>1687</v>
      </c>
      <c r="AM184" s="117" t="str">
        <f t="shared" si="32"/>
        <v/>
      </c>
      <c r="AR184" s="130"/>
      <c r="AT184" s="131"/>
      <c r="AU184" s="7"/>
      <c r="AV184" s="132"/>
      <c r="AW184" s="129" t="str">
        <f t="shared" ref="AW184:AW231" si="33">IF(ISNUMBER(AM184),"Please consult operation manual for more information","")</f>
        <v/>
      </c>
      <c r="AX184" s="140"/>
      <c r="BB184" s="150" t="str">
        <f t="shared" si="29"/>
        <v/>
      </c>
      <c r="BS184" s="6"/>
      <c r="BT184" s="11"/>
    </row>
    <row r="185" spans="1:72" ht="15.75" x14ac:dyDescent="0.25">
      <c r="A185" s="52" t="s">
        <v>1464</v>
      </c>
      <c r="B185" s="186"/>
      <c r="C185" s="131" t="s">
        <v>118</v>
      </c>
      <c r="D185" s="7" t="s">
        <v>22</v>
      </c>
      <c r="E185" s="7" t="s">
        <v>440</v>
      </c>
      <c r="F185" s="64" t="s">
        <v>171</v>
      </c>
      <c r="G185" s="62">
        <v>2</v>
      </c>
      <c r="I185" s="10" t="s">
        <v>110</v>
      </c>
      <c r="J185" s="11" t="s">
        <v>505</v>
      </c>
      <c r="K185" s="74" t="s">
        <v>600</v>
      </c>
      <c r="L185" s="180"/>
      <c r="M185" s="180">
        <v>1000</v>
      </c>
      <c r="N185" s="78" t="s">
        <v>1647</v>
      </c>
      <c r="O185" s="83" t="s">
        <v>7322</v>
      </c>
      <c r="P185" s="78" t="s">
        <v>683</v>
      </c>
      <c r="R185" s="80"/>
      <c r="S185" s="92"/>
      <c r="T185" s="281"/>
      <c r="U185" s="241"/>
      <c r="W185" s="12" t="str">
        <f t="shared" si="27"/>
        <v>Mqtt1</v>
      </c>
      <c r="X185" s="222"/>
      <c r="Y185" s="6" t="str">
        <f t="shared" si="28"/>
        <v>250000 FRESH WATER/</v>
      </c>
      <c r="Z185" s="106" t="str">
        <f t="shared" si="25"/>
        <v>$.FLOW_LAZARET_COLD_WATER</v>
      </c>
      <c r="AB185" s="6"/>
      <c r="AI185" s="53">
        <v>0.05</v>
      </c>
      <c r="AJ185" s="78">
        <v>35</v>
      </c>
      <c r="AK185" s="116" t="s">
        <v>1687</v>
      </c>
      <c r="AM185" s="117" t="str">
        <f t="shared" si="32"/>
        <v/>
      </c>
      <c r="AR185" s="130"/>
      <c r="AT185" s="131"/>
      <c r="AU185" s="7"/>
      <c r="AV185" s="132"/>
      <c r="AW185" s="129" t="str">
        <f t="shared" si="33"/>
        <v/>
      </c>
      <c r="AX185" s="140"/>
      <c r="BB185" s="150" t="str">
        <f t="shared" si="29"/>
        <v/>
      </c>
      <c r="BS185" s="6"/>
      <c r="BT185" s="11"/>
    </row>
    <row r="186" spans="1:72" ht="15.75" x14ac:dyDescent="0.25">
      <c r="A186" s="52" t="s">
        <v>1464</v>
      </c>
      <c r="B186" s="186"/>
      <c r="C186" s="131" t="s">
        <v>118</v>
      </c>
      <c r="D186" s="7" t="s">
        <v>22</v>
      </c>
      <c r="E186" s="7" t="s">
        <v>440</v>
      </c>
      <c r="F186" s="64" t="s">
        <v>171</v>
      </c>
      <c r="G186" s="62">
        <v>3</v>
      </c>
      <c r="I186" s="10" t="s">
        <v>110</v>
      </c>
      <c r="J186" s="11" t="s">
        <v>506</v>
      </c>
      <c r="K186" s="74" t="s">
        <v>600</v>
      </c>
      <c r="L186" s="180"/>
      <c r="M186" s="180">
        <v>1000</v>
      </c>
      <c r="N186" s="78" t="s">
        <v>1647</v>
      </c>
      <c r="O186" s="83">
        <v>25001124</v>
      </c>
      <c r="P186" s="78" t="s">
        <v>684</v>
      </c>
      <c r="R186" s="80"/>
      <c r="S186" s="92"/>
      <c r="T186" s="282"/>
      <c r="U186" s="242"/>
      <c r="W186" s="12" t="str">
        <f t="shared" si="27"/>
        <v>Mqtt1</v>
      </c>
      <c r="X186" s="222"/>
      <c r="Y186" s="6" t="str">
        <f t="shared" si="28"/>
        <v>250000 FRESH WATER/</v>
      </c>
      <c r="Z186" s="106" t="str">
        <f t="shared" si="25"/>
        <v>$.FLOW_WATER_SOFTNER_COLD_WATER</v>
      </c>
      <c r="AB186" s="6"/>
      <c r="AI186" s="53">
        <v>0.1</v>
      </c>
      <c r="AJ186" s="78">
        <v>75</v>
      </c>
      <c r="AK186" s="116" t="s">
        <v>1687</v>
      </c>
      <c r="AM186" s="117" t="str">
        <f t="shared" si="32"/>
        <v/>
      </c>
      <c r="AR186" s="130"/>
      <c r="AT186" s="131"/>
      <c r="AU186" s="7"/>
      <c r="AV186" s="132"/>
      <c r="AW186" s="129" t="str">
        <f t="shared" si="33"/>
        <v/>
      </c>
      <c r="AX186" s="140"/>
      <c r="BB186" s="150" t="str">
        <f t="shared" si="29"/>
        <v/>
      </c>
      <c r="BS186" s="6"/>
      <c r="BT186" s="11"/>
    </row>
    <row r="187" spans="1:72" ht="15.75" x14ac:dyDescent="0.25">
      <c r="A187" s="52" t="s">
        <v>1464</v>
      </c>
      <c r="B187" s="186"/>
      <c r="C187" s="131" t="s">
        <v>118</v>
      </c>
      <c r="D187" s="7" t="s">
        <v>22</v>
      </c>
      <c r="E187" s="7" t="s">
        <v>440</v>
      </c>
      <c r="F187" s="64" t="s">
        <v>171</v>
      </c>
      <c r="G187" s="62">
        <v>4</v>
      </c>
      <c r="I187" s="10" t="s">
        <v>110</v>
      </c>
      <c r="J187" s="11" t="s">
        <v>507</v>
      </c>
      <c r="K187" s="74" t="s">
        <v>600</v>
      </c>
      <c r="L187" s="180"/>
      <c r="M187" s="180">
        <v>1000</v>
      </c>
      <c r="N187" s="78" t="s">
        <v>1647</v>
      </c>
      <c r="O187" s="83" t="s">
        <v>621</v>
      </c>
      <c r="P187" s="78" t="s">
        <v>685</v>
      </c>
      <c r="R187" s="80"/>
      <c r="S187" s="92"/>
      <c r="T187" s="218" t="s">
        <v>1489</v>
      </c>
      <c r="U187" s="102" t="s">
        <v>1534</v>
      </c>
      <c r="W187" s="12" t="str">
        <f t="shared" si="27"/>
        <v>Mqtt1</v>
      </c>
      <c r="X187" s="222"/>
      <c r="Y187" s="6" t="str">
        <f t="shared" si="28"/>
        <v>250000 FRESH WATER/</v>
      </c>
      <c r="Z187" s="106" t="str">
        <f t="shared" si="25"/>
        <v>$.FLOW_MAIN_TECH_SPACE_HOT_WATER</v>
      </c>
      <c r="AB187" s="6"/>
      <c r="AI187" s="53">
        <v>5</v>
      </c>
      <c r="AJ187" s="78">
        <v>300</v>
      </c>
      <c r="AK187" s="116" t="s">
        <v>1687</v>
      </c>
      <c r="AM187" s="117" t="str">
        <f t="shared" si="32"/>
        <v/>
      </c>
      <c r="AR187" s="130"/>
      <c r="AT187" s="131"/>
      <c r="AU187" s="7"/>
      <c r="AV187" s="132"/>
      <c r="AW187" s="129" t="str">
        <f t="shared" si="33"/>
        <v/>
      </c>
      <c r="AX187" s="140"/>
      <c r="BB187" s="150" t="str">
        <f t="shared" si="29"/>
        <v/>
      </c>
      <c r="BS187" s="6"/>
      <c r="BT187" s="11"/>
    </row>
    <row r="188" spans="1:72" ht="15.75" x14ac:dyDescent="0.25">
      <c r="A188" s="52" t="s">
        <v>1464</v>
      </c>
      <c r="B188" s="186"/>
      <c r="C188" s="131" t="s">
        <v>118</v>
      </c>
      <c r="D188" s="7" t="s">
        <v>22</v>
      </c>
      <c r="E188" s="7" t="s">
        <v>441</v>
      </c>
      <c r="F188" s="64" t="s">
        <v>171</v>
      </c>
      <c r="G188" s="62">
        <v>1</v>
      </c>
      <c r="I188" s="10" t="s">
        <v>110</v>
      </c>
      <c r="J188" s="11" t="s">
        <v>508</v>
      </c>
      <c r="K188" s="74" t="s">
        <v>600</v>
      </c>
      <c r="L188" s="180"/>
      <c r="M188" s="180">
        <v>1000</v>
      </c>
      <c r="N188" s="78" t="s">
        <v>1647</v>
      </c>
      <c r="O188" s="83" t="s">
        <v>7323</v>
      </c>
      <c r="P188" s="78" t="s">
        <v>686</v>
      </c>
      <c r="R188" s="80"/>
      <c r="S188" s="92"/>
      <c r="T188" s="218" t="s">
        <v>1490</v>
      </c>
      <c r="U188" s="102" t="s">
        <v>1103</v>
      </c>
      <c r="W188" s="12" t="str">
        <f t="shared" si="27"/>
        <v>Mqtt1</v>
      </c>
      <c r="X188" s="222"/>
      <c r="Y188" s="6" t="str">
        <f t="shared" si="28"/>
        <v>250000 FRESH WATER/</v>
      </c>
      <c r="Z188" s="106" t="str">
        <f t="shared" si="25"/>
        <v>$.FLOW_MAIN_TECH_SPACE_COLD_WATER</v>
      </c>
      <c r="AB188" s="6"/>
      <c r="AI188" s="53">
        <v>0.05</v>
      </c>
      <c r="AJ188" s="78">
        <v>35</v>
      </c>
      <c r="AK188" s="116" t="s">
        <v>1687</v>
      </c>
      <c r="AM188" s="117" t="str">
        <f t="shared" si="32"/>
        <v/>
      </c>
      <c r="AR188" s="130"/>
      <c r="AT188" s="131"/>
      <c r="AU188" s="7"/>
      <c r="AV188" s="132"/>
      <c r="AW188" s="129" t="str">
        <f t="shared" si="33"/>
        <v/>
      </c>
      <c r="AX188" s="140"/>
      <c r="BB188" s="150" t="str">
        <f t="shared" si="29"/>
        <v/>
      </c>
      <c r="BS188" s="6"/>
      <c r="BT188" s="11"/>
    </row>
    <row r="189" spans="1:72" ht="15.75" x14ac:dyDescent="0.25">
      <c r="A189" s="52" t="s">
        <v>1464</v>
      </c>
      <c r="B189" s="186"/>
      <c r="C189" s="131" t="s">
        <v>118</v>
      </c>
      <c r="D189" s="7" t="s">
        <v>22</v>
      </c>
      <c r="E189" s="7" t="s">
        <v>441</v>
      </c>
      <c r="F189" s="64" t="s">
        <v>171</v>
      </c>
      <c r="G189" s="62">
        <v>2</v>
      </c>
      <c r="I189" s="10" t="s">
        <v>110</v>
      </c>
      <c r="J189" s="11" t="s">
        <v>509</v>
      </c>
      <c r="K189" s="74" t="s">
        <v>600</v>
      </c>
      <c r="L189" s="180"/>
      <c r="M189" s="180">
        <v>1000</v>
      </c>
      <c r="N189" s="78" t="s">
        <v>1647</v>
      </c>
      <c r="O189" s="83" t="s">
        <v>622</v>
      </c>
      <c r="P189" s="78" t="s">
        <v>687</v>
      </c>
      <c r="R189" s="80"/>
      <c r="S189" s="92"/>
      <c r="T189" s="218" t="s">
        <v>1489</v>
      </c>
      <c r="U189" s="102" t="s">
        <v>1534</v>
      </c>
      <c r="W189" s="12" t="str">
        <f t="shared" si="27"/>
        <v>Mqtt1</v>
      </c>
      <c r="X189" s="222"/>
      <c r="Y189" s="6" t="str">
        <f t="shared" si="28"/>
        <v>250000 FRESH WATER/</v>
      </c>
      <c r="Z189" s="106" t="str">
        <f t="shared" si="25"/>
        <v>$.FLOW_MAIN_TECH_SPACE_FR45_COLD_WATER</v>
      </c>
      <c r="AB189" s="6"/>
      <c r="AI189" s="53">
        <v>5</v>
      </c>
      <c r="AJ189" s="78">
        <v>300</v>
      </c>
      <c r="AK189" s="116" t="s">
        <v>1687</v>
      </c>
      <c r="AM189" s="117" t="str">
        <f t="shared" si="32"/>
        <v/>
      </c>
      <c r="AR189" s="130"/>
      <c r="AT189" s="131"/>
      <c r="AU189" s="7"/>
      <c r="AV189" s="132"/>
      <c r="AW189" s="129" t="str">
        <f t="shared" si="33"/>
        <v/>
      </c>
      <c r="AX189" s="140"/>
      <c r="BB189" s="150" t="str">
        <f t="shared" si="29"/>
        <v/>
      </c>
      <c r="BS189" s="6"/>
      <c r="BT189" s="11"/>
    </row>
    <row r="190" spans="1:72" ht="15.75" x14ac:dyDescent="0.25">
      <c r="A190" s="52" t="s">
        <v>829</v>
      </c>
      <c r="B190" s="186"/>
      <c r="C190" s="131" t="s">
        <v>118</v>
      </c>
      <c r="D190" s="7" t="s">
        <v>22</v>
      </c>
      <c r="E190" s="7" t="s">
        <v>441</v>
      </c>
      <c r="F190" s="64" t="s">
        <v>171</v>
      </c>
      <c r="G190" s="62">
        <v>3</v>
      </c>
      <c r="I190" s="10" t="s">
        <v>110</v>
      </c>
      <c r="J190" s="71" t="s">
        <v>510</v>
      </c>
      <c r="K190" s="74" t="s">
        <v>600</v>
      </c>
      <c r="L190" s="180"/>
      <c r="M190" s="180">
        <v>1000</v>
      </c>
      <c r="N190" s="78" t="s">
        <v>1647</v>
      </c>
      <c r="O190" s="83" t="s">
        <v>623</v>
      </c>
      <c r="P190" s="78" t="s">
        <v>688</v>
      </c>
      <c r="R190" s="80"/>
      <c r="S190" s="92"/>
      <c r="T190" s="218" t="s">
        <v>806</v>
      </c>
      <c r="U190" s="102" t="s">
        <v>1024</v>
      </c>
      <c r="W190" s="12" t="str">
        <f t="shared" si="27"/>
        <v>Mqtt1</v>
      </c>
      <c r="X190" s="222"/>
      <c r="Y190" s="6" t="str">
        <f t="shared" si="28"/>
        <v>250000 FRESH WATER/</v>
      </c>
      <c r="Z190" s="106" t="str">
        <f t="shared" si="25"/>
        <v>$.LEVEL_FRESH_WATER_TANK_1_FR_45_PS</v>
      </c>
      <c r="AB190" s="6"/>
      <c r="AI190" s="53">
        <v>4</v>
      </c>
      <c r="AJ190" s="78">
        <v>20</v>
      </c>
      <c r="AK190" s="116" t="s">
        <v>828</v>
      </c>
      <c r="AM190" s="117" t="str">
        <f t="shared" si="32"/>
        <v/>
      </c>
      <c r="AR190" s="130"/>
      <c r="AT190" s="131"/>
      <c r="AU190" s="7"/>
      <c r="AV190" s="132"/>
      <c r="AW190" s="129" t="str">
        <f t="shared" si="33"/>
        <v/>
      </c>
      <c r="AX190" s="140"/>
      <c r="BB190" s="150" t="str">
        <f t="shared" si="29"/>
        <v/>
      </c>
      <c r="BS190" s="6"/>
      <c r="BT190" s="11"/>
    </row>
    <row r="191" spans="1:72" ht="15.75" x14ac:dyDescent="0.25">
      <c r="A191" s="52" t="s">
        <v>829</v>
      </c>
      <c r="B191" s="186"/>
      <c r="C191" s="131" t="s">
        <v>118</v>
      </c>
      <c r="D191" s="7" t="s">
        <v>22</v>
      </c>
      <c r="E191" s="7" t="s">
        <v>441</v>
      </c>
      <c r="F191" s="64" t="s">
        <v>171</v>
      </c>
      <c r="G191" s="62">
        <v>4</v>
      </c>
      <c r="I191" s="10" t="s">
        <v>110</v>
      </c>
      <c r="J191" s="71" t="s">
        <v>511</v>
      </c>
      <c r="K191" s="74" t="s">
        <v>600</v>
      </c>
      <c r="L191" s="180"/>
      <c r="M191" s="180">
        <v>1000</v>
      </c>
      <c r="N191" s="78" t="s">
        <v>1647</v>
      </c>
      <c r="O191" s="83" t="s">
        <v>624</v>
      </c>
      <c r="P191" s="78" t="s">
        <v>689</v>
      </c>
      <c r="R191" s="80"/>
      <c r="S191" s="92"/>
      <c r="T191" s="218" t="s">
        <v>807</v>
      </c>
      <c r="U191" s="102" t="s">
        <v>1024</v>
      </c>
      <c r="W191" s="12" t="str">
        <f t="shared" si="27"/>
        <v>Mqtt1</v>
      </c>
      <c r="X191" s="222"/>
      <c r="Y191" s="6" t="str">
        <f t="shared" si="28"/>
        <v>250000 FRESH WATER/</v>
      </c>
      <c r="Z191" s="106" t="str">
        <f t="shared" si="25"/>
        <v>$.LEVEL_FRESH_WATER_TANK_2_FR_45_SB</v>
      </c>
      <c r="AB191" s="6"/>
      <c r="AI191" s="53">
        <v>4</v>
      </c>
      <c r="AJ191" s="78">
        <v>20</v>
      </c>
      <c r="AK191" s="116" t="s">
        <v>828</v>
      </c>
      <c r="AM191" s="117" t="str">
        <f t="shared" si="32"/>
        <v/>
      </c>
      <c r="AR191" s="130"/>
      <c r="AT191" s="131"/>
      <c r="AU191" s="7"/>
      <c r="AV191" s="132"/>
      <c r="AW191" s="129" t="str">
        <f t="shared" si="33"/>
        <v/>
      </c>
      <c r="AX191" s="140"/>
      <c r="BB191" s="150" t="str">
        <f t="shared" si="29"/>
        <v/>
      </c>
      <c r="BS191" s="6"/>
      <c r="BT191" s="11"/>
    </row>
    <row r="192" spans="1:72" ht="15.75" x14ac:dyDescent="0.25">
      <c r="A192" s="52" t="s">
        <v>1464</v>
      </c>
      <c r="B192" s="186"/>
      <c r="C192" s="131" t="s">
        <v>118</v>
      </c>
      <c r="D192" s="7" t="s">
        <v>22</v>
      </c>
      <c r="E192" s="7" t="s">
        <v>442</v>
      </c>
      <c r="F192" s="64" t="s">
        <v>171</v>
      </c>
      <c r="G192" s="62">
        <v>1</v>
      </c>
      <c r="I192" s="10" t="s">
        <v>110</v>
      </c>
      <c r="J192" s="11" t="s">
        <v>1485</v>
      </c>
      <c r="K192" s="74" t="s">
        <v>600</v>
      </c>
      <c r="L192" s="180"/>
      <c r="M192" s="180">
        <v>1000</v>
      </c>
      <c r="N192" s="78" t="s">
        <v>1647</v>
      </c>
      <c r="O192" s="187" t="s">
        <v>1540</v>
      </c>
      <c r="P192" s="80" t="s">
        <v>1486</v>
      </c>
      <c r="T192" s="218" t="s">
        <v>1487</v>
      </c>
      <c r="U192" s="102" t="s">
        <v>1534</v>
      </c>
      <c r="W192" s="12" t="str">
        <f t="shared" si="27"/>
        <v>Mqtt1</v>
      </c>
      <c r="X192" s="222"/>
      <c r="Y192" s="6" t="str">
        <f t="shared" si="28"/>
        <v>250000 FRESH WATER/</v>
      </c>
      <c r="Z192" s="106" t="str">
        <f t="shared" si="25"/>
        <v>$.FLOW_DAYHEAD_HOT_WATER</v>
      </c>
      <c r="AB192" s="6"/>
      <c r="AI192" s="53">
        <v>0.05</v>
      </c>
      <c r="AJ192" s="78">
        <v>35</v>
      </c>
      <c r="AK192" s="116" t="s">
        <v>1687</v>
      </c>
      <c r="AM192" s="117" t="str">
        <f t="shared" si="32"/>
        <v/>
      </c>
      <c r="AR192" s="130"/>
      <c r="AT192" s="131"/>
      <c r="AU192" s="7"/>
      <c r="AV192" s="132"/>
      <c r="AW192" s="129" t="str">
        <f t="shared" si="33"/>
        <v/>
      </c>
      <c r="AX192" s="140"/>
      <c r="BB192" s="150" t="str">
        <f t="shared" si="29"/>
        <v/>
      </c>
      <c r="BS192" s="6"/>
      <c r="BT192" s="11"/>
    </row>
    <row r="193" spans="1:72" ht="15.75" x14ac:dyDescent="0.25">
      <c r="A193" s="52" t="s">
        <v>6922</v>
      </c>
      <c r="B193" s="56"/>
      <c r="C193" s="131" t="s">
        <v>118</v>
      </c>
      <c r="D193" s="7" t="s">
        <v>22</v>
      </c>
      <c r="E193" s="7" t="s">
        <v>442</v>
      </c>
      <c r="F193" s="64" t="s">
        <v>171</v>
      </c>
      <c r="G193" s="62">
        <v>2</v>
      </c>
      <c r="I193" s="10" t="s">
        <v>110</v>
      </c>
      <c r="J193" s="71" t="s">
        <v>563</v>
      </c>
      <c r="K193" s="74" t="s">
        <v>600</v>
      </c>
      <c r="L193" s="180"/>
      <c r="M193" s="180">
        <v>1000</v>
      </c>
      <c r="N193" s="78" t="s">
        <v>1646</v>
      </c>
      <c r="O193" s="85">
        <v>21001050</v>
      </c>
      <c r="P193" s="80" t="s">
        <v>749</v>
      </c>
      <c r="T193" s="207" t="s">
        <v>816</v>
      </c>
      <c r="U193" s="85" t="s">
        <v>1104</v>
      </c>
      <c r="W193" s="12" t="str">
        <f t="shared" si="27"/>
        <v>Mqtt1</v>
      </c>
      <c r="X193" s="222"/>
      <c r="Y193" s="6" t="str">
        <f t="shared" si="28"/>
        <v>210000 BILGE FIFI/</v>
      </c>
      <c r="Z193" s="106" t="str">
        <f t="shared" si="25"/>
        <v>$.BILGE_TANK_PRESS_SENSOR</v>
      </c>
      <c r="AB193" s="6"/>
      <c r="AI193" s="53">
        <v>4</v>
      </c>
      <c r="AJ193" s="78">
        <v>20</v>
      </c>
      <c r="AK193" s="116" t="s">
        <v>828</v>
      </c>
      <c r="AM193" s="117" t="str">
        <f t="shared" si="32"/>
        <v/>
      </c>
      <c r="AR193" s="130"/>
      <c r="AT193" s="131"/>
      <c r="AU193" s="7"/>
      <c r="AV193" s="132"/>
      <c r="AW193" s="129" t="str">
        <f t="shared" si="33"/>
        <v/>
      </c>
      <c r="AX193" s="140"/>
      <c r="BB193" s="150" t="str">
        <f t="shared" si="29"/>
        <v/>
      </c>
      <c r="BS193" s="6"/>
      <c r="BT193" s="11"/>
    </row>
    <row r="194" spans="1:72" ht="15.75" x14ac:dyDescent="0.25">
      <c r="A194" s="52" t="s">
        <v>1464</v>
      </c>
      <c r="B194" s="186"/>
      <c r="C194" s="131" t="s">
        <v>118</v>
      </c>
      <c r="D194" s="7" t="s">
        <v>22</v>
      </c>
      <c r="E194" s="7" t="s">
        <v>442</v>
      </c>
      <c r="F194" s="64" t="s">
        <v>171</v>
      </c>
      <c r="G194" s="62">
        <v>3</v>
      </c>
      <c r="I194" s="10" t="s">
        <v>110</v>
      </c>
      <c r="J194" s="11" t="s">
        <v>512</v>
      </c>
      <c r="K194" s="74" t="s">
        <v>600</v>
      </c>
      <c r="L194" s="180"/>
      <c r="M194" s="180">
        <v>1000</v>
      </c>
      <c r="N194" s="80" t="s">
        <v>1645</v>
      </c>
      <c r="O194" s="245" t="s">
        <v>625</v>
      </c>
      <c r="P194" s="80" t="s">
        <v>690</v>
      </c>
      <c r="R194" s="80"/>
      <c r="S194" s="92"/>
      <c r="T194" s="237" t="s">
        <v>1532</v>
      </c>
      <c r="U194" s="240" t="s">
        <v>1529</v>
      </c>
      <c r="W194" s="12" t="str">
        <f t="shared" si="27"/>
        <v>Mqtt1</v>
      </c>
      <c r="X194" s="222"/>
      <c r="Y194" s="6" t="str">
        <f t="shared" si="28"/>
        <v>450000 AMCS/</v>
      </c>
      <c r="Z194" s="106" t="str">
        <f t="shared" si="25"/>
        <v>$.ACC_SENSOR_2_OUTPX</v>
      </c>
      <c r="AB194" s="6"/>
      <c r="AI194" s="53">
        <v>4</v>
      </c>
      <c r="AJ194" s="78">
        <v>20</v>
      </c>
      <c r="AK194" s="116" t="s">
        <v>828</v>
      </c>
      <c r="AM194" s="117" t="str">
        <f t="shared" si="32"/>
        <v/>
      </c>
      <c r="AR194" s="130"/>
      <c r="AT194" s="131"/>
      <c r="AU194" s="7"/>
      <c r="AV194" s="132"/>
      <c r="AW194" s="129" t="str">
        <f t="shared" si="33"/>
        <v/>
      </c>
      <c r="AX194" s="140"/>
      <c r="BB194" s="150" t="str">
        <f t="shared" si="29"/>
        <v/>
      </c>
      <c r="BS194" s="6"/>
      <c r="BT194" s="11"/>
    </row>
    <row r="195" spans="1:72" ht="15.75" x14ac:dyDescent="0.25">
      <c r="A195" s="52" t="s">
        <v>1464</v>
      </c>
      <c r="B195" s="186"/>
      <c r="C195" s="131" t="s">
        <v>118</v>
      </c>
      <c r="D195" s="7" t="s">
        <v>22</v>
      </c>
      <c r="E195" s="7" t="s">
        <v>442</v>
      </c>
      <c r="F195" s="64" t="s">
        <v>171</v>
      </c>
      <c r="G195" s="62">
        <v>4</v>
      </c>
      <c r="I195" s="10" t="s">
        <v>110</v>
      </c>
      <c r="J195" s="71" t="s">
        <v>513</v>
      </c>
      <c r="K195" s="74" t="s">
        <v>600</v>
      </c>
      <c r="L195" s="180"/>
      <c r="M195" s="180">
        <v>1000</v>
      </c>
      <c r="N195" s="80" t="s">
        <v>1645</v>
      </c>
      <c r="O195" s="241"/>
      <c r="P195" s="78" t="s">
        <v>691</v>
      </c>
      <c r="R195" s="80"/>
      <c r="S195" s="92"/>
      <c r="T195" s="259"/>
      <c r="U195" s="241"/>
      <c r="W195" s="12" t="str">
        <f t="shared" si="27"/>
        <v>Mqtt1</v>
      </c>
      <c r="X195" s="222"/>
      <c r="Y195" s="6" t="str">
        <f t="shared" si="28"/>
        <v>450000 AMCS/</v>
      </c>
      <c r="Z195" s="106" t="str">
        <f t="shared" si="25"/>
        <v>$.ACC_SENSOR_2_OUTPY</v>
      </c>
      <c r="AB195" s="6"/>
      <c r="AI195" s="53">
        <v>4</v>
      </c>
      <c r="AJ195" s="78">
        <v>20</v>
      </c>
      <c r="AK195" s="116" t="s">
        <v>828</v>
      </c>
      <c r="AM195" s="117" t="str">
        <f t="shared" si="32"/>
        <v/>
      </c>
      <c r="AR195" s="130"/>
      <c r="AT195" s="131"/>
      <c r="AU195" s="7"/>
      <c r="AV195" s="132"/>
      <c r="AW195" s="129" t="str">
        <f t="shared" si="33"/>
        <v/>
      </c>
      <c r="AX195" s="140"/>
      <c r="BB195" s="150" t="str">
        <f t="shared" si="29"/>
        <v/>
      </c>
      <c r="BS195" s="6"/>
      <c r="BT195" s="11"/>
    </row>
    <row r="196" spans="1:72" ht="15.75" x14ac:dyDescent="0.25">
      <c r="A196" s="52" t="s">
        <v>1464</v>
      </c>
      <c r="B196" s="186"/>
      <c r="C196" s="131" t="s">
        <v>118</v>
      </c>
      <c r="D196" s="7" t="s">
        <v>22</v>
      </c>
      <c r="E196" s="7" t="s">
        <v>443</v>
      </c>
      <c r="F196" s="64" t="s">
        <v>171</v>
      </c>
      <c r="G196" s="62">
        <v>1</v>
      </c>
      <c r="I196" s="10" t="s">
        <v>110</v>
      </c>
      <c r="J196" s="71" t="s">
        <v>514</v>
      </c>
      <c r="K196" s="74" t="s">
        <v>600</v>
      </c>
      <c r="L196" s="180"/>
      <c r="M196" s="180">
        <v>1000</v>
      </c>
      <c r="N196" s="80" t="s">
        <v>1645</v>
      </c>
      <c r="O196" s="242"/>
      <c r="P196" s="78" t="s">
        <v>692</v>
      </c>
      <c r="R196" s="80"/>
      <c r="S196" s="92"/>
      <c r="T196" s="275"/>
      <c r="U196" s="242"/>
      <c r="W196" s="12" t="str">
        <f t="shared" si="27"/>
        <v>Mqtt1</v>
      </c>
      <c r="X196" s="222"/>
      <c r="Y196" s="6" t="str">
        <f t="shared" si="28"/>
        <v>450000 AMCS/</v>
      </c>
      <c r="Z196" s="106" t="str">
        <f t="shared" ref="Z196:Z267" si="34">IF(COUNTIF(N196,"spare"),"","$."&amp;J196)</f>
        <v>$.ACC_SENSOR_2_OUTPZ</v>
      </c>
      <c r="AB196" s="6"/>
      <c r="AI196" s="53">
        <v>4</v>
      </c>
      <c r="AJ196" s="78">
        <v>20</v>
      </c>
      <c r="AK196" s="116" t="s">
        <v>828</v>
      </c>
      <c r="AM196" s="117" t="str">
        <f t="shared" si="32"/>
        <v/>
      </c>
      <c r="AR196" s="130"/>
      <c r="AT196" s="131"/>
      <c r="AU196" s="7"/>
      <c r="AV196" s="132"/>
      <c r="AW196" s="129" t="str">
        <f t="shared" si="33"/>
        <v/>
      </c>
      <c r="AX196" s="140"/>
      <c r="BB196" s="150" t="str">
        <f t="shared" si="29"/>
        <v/>
      </c>
      <c r="BS196" s="6"/>
      <c r="BT196" s="11"/>
    </row>
    <row r="197" spans="1:72" ht="15.75" x14ac:dyDescent="0.25">
      <c r="A197" s="52" t="s">
        <v>829</v>
      </c>
      <c r="B197" s="186"/>
      <c r="C197" s="131" t="s">
        <v>118</v>
      </c>
      <c r="D197" s="7" t="s">
        <v>22</v>
      </c>
      <c r="E197" s="7" t="s">
        <v>443</v>
      </c>
      <c r="F197" s="64" t="s">
        <v>171</v>
      </c>
      <c r="G197" s="62">
        <v>2</v>
      </c>
      <c r="I197" s="10" t="s">
        <v>110</v>
      </c>
      <c r="J197" s="71" t="s">
        <v>515</v>
      </c>
      <c r="K197" s="74" t="s">
        <v>600</v>
      </c>
      <c r="L197" s="180"/>
      <c r="M197" s="180">
        <v>1000</v>
      </c>
      <c r="N197" s="78" t="s">
        <v>1655</v>
      </c>
      <c r="O197" s="83">
        <v>29001019</v>
      </c>
      <c r="P197" s="78" t="s">
        <v>693</v>
      </c>
      <c r="R197" s="80"/>
      <c r="S197" s="92"/>
      <c r="T197" s="203" t="s">
        <v>809</v>
      </c>
      <c r="U197" s="83" t="s">
        <v>1104</v>
      </c>
      <c r="W197" s="12" t="str">
        <f t="shared" si="27"/>
        <v>Mqtt1</v>
      </c>
      <c r="X197" s="222"/>
      <c r="Y197" s="6" t="str">
        <f t="shared" si="28"/>
        <v>290000 PNEUMATIC /</v>
      </c>
      <c r="Z197" s="106" t="str">
        <f t="shared" si="34"/>
        <v>$.PNEUMATIC_PRESSURE</v>
      </c>
      <c r="AB197" s="6"/>
      <c r="AI197" s="78">
        <v>0</v>
      </c>
      <c r="AJ197" s="78">
        <v>16</v>
      </c>
      <c r="AK197" s="119" t="s">
        <v>827</v>
      </c>
      <c r="AL197" s="121"/>
      <c r="AM197" s="117">
        <f t="shared" si="32"/>
        <v>197</v>
      </c>
      <c r="AP197" s="78">
        <v>6</v>
      </c>
      <c r="AR197" s="130"/>
      <c r="AS197" s="78">
        <v>3</v>
      </c>
      <c r="AT197" s="131" t="s">
        <v>17</v>
      </c>
      <c r="AU197" s="7"/>
      <c r="AV197" s="132" t="s">
        <v>112</v>
      </c>
      <c r="AW197" s="129" t="str">
        <f t="shared" si="33"/>
        <v>Please consult operation manual for more information</v>
      </c>
      <c r="AX197" s="140"/>
      <c r="BB197" s="150" t="str">
        <f t="shared" si="29"/>
        <v>1</v>
      </c>
      <c r="BS197" s="6"/>
      <c r="BT197" s="11"/>
    </row>
    <row r="198" spans="1:72" ht="15.75" x14ac:dyDescent="0.25">
      <c r="A198" s="52" t="s">
        <v>1464</v>
      </c>
      <c r="B198" s="186"/>
      <c r="C198" s="131" t="s">
        <v>118</v>
      </c>
      <c r="D198" s="7" t="s">
        <v>22</v>
      </c>
      <c r="E198" s="7" t="s">
        <v>443</v>
      </c>
      <c r="F198" s="64" t="s">
        <v>171</v>
      </c>
      <c r="G198" s="62">
        <v>3</v>
      </c>
      <c r="I198" s="10" t="s">
        <v>110</v>
      </c>
      <c r="J198" s="11" t="s">
        <v>516</v>
      </c>
      <c r="K198" s="74" t="s">
        <v>600</v>
      </c>
      <c r="L198" s="180"/>
      <c r="M198" s="180">
        <v>1000</v>
      </c>
      <c r="N198" s="78" t="s">
        <v>1648</v>
      </c>
      <c r="O198" s="187" t="s">
        <v>626</v>
      </c>
      <c r="P198" s="78" t="s">
        <v>1267</v>
      </c>
      <c r="R198" s="80"/>
      <c r="S198" s="92"/>
      <c r="T198" s="203" t="s">
        <v>1498</v>
      </c>
      <c r="U198" s="83" t="s">
        <v>1103</v>
      </c>
      <c r="W198" s="12" t="str">
        <f t="shared" si="27"/>
        <v>Mqtt1</v>
      </c>
      <c r="X198" s="222"/>
      <c r="Y198" s="6" t="str">
        <f t="shared" si="28"/>
        <v>340000 SEWAGE/</v>
      </c>
      <c r="Z198" s="106" t="str">
        <f t="shared" si="34"/>
        <v>$.LEVEL_GREY_WATER_TANK_AFT_SB</v>
      </c>
      <c r="AB198" s="6"/>
      <c r="AI198" s="53">
        <v>4</v>
      </c>
      <c r="AJ198" s="78">
        <v>20</v>
      </c>
      <c r="AK198" s="116" t="s">
        <v>828</v>
      </c>
      <c r="AM198" s="117" t="str">
        <f t="shared" si="32"/>
        <v/>
      </c>
      <c r="AR198" s="130"/>
      <c r="AT198" s="131"/>
      <c r="AU198" s="7"/>
      <c r="AV198" s="132"/>
      <c r="AW198" s="129" t="str">
        <f t="shared" si="33"/>
        <v/>
      </c>
      <c r="AX198" s="140"/>
      <c r="BB198" s="150" t="str">
        <f t="shared" si="29"/>
        <v/>
      </c>
      <c r="BS198" s="6"/>
      <c r="BT198" s="11"/>
    </row>
    <row r="199" spans="1:72" ht="15.75" x14ac:dyDescent="0.25">
      <c r="A199" s="52" t="s">
        <v>1464</v>
      </c>
      <c r="B199" s="186"/>
      <c r="C199" s="131" t="s">
        <v>118</v>
      </c>
      <c r="D199" s="7" t="s">
        <v>22</v>
      </c>
      <c r="E199" s="7" t="s">
        <v>443</v>
      </c>
      <c r="F199" s="64" t="s">
        <v>171</v>
      </c>
      <c r="G199" s="62">
        <v>4</v>
      </c>
      <c r="I199" s="10" t="s">
        <v>110</v>
      </c>
      <c r="J199" s="11" t="s">
        <v>1496</v>
      </c>
      <c r="K199" s="74" t="s">
        <v>600</v>
      </c>
      <c r="L199" s="180"/>
      <c r="M199" s="180">
        <v>1000</v>
      </c>
      <c r="N199" s="78" t="s">
        <v>1648</v>
      </c>
      <c r="O199" s="83" t="s">
        <v>627</v>
      </c>
      <c r="P199" s="78" t="s">
        <v>1266</v>
      </c>
      <c r="R199" s="80"/>
      <c r="S199" s="92"/>
      <c r="T199" s="237" t="s">
        <v>1490</v>
      </c>
      <c r="U199" s="240" t="s">
        <v>1103</v>
      </c>
      <c r="W199" s="12" t="str">
        <f t="shared" si="27"/>
        <v>Mqtt1</v>
      </c>
      <c r="X199" s="222"/>
      <c r="Y199" s="6" t="str">
        <f t="shared" si="28"/>
        <v>340000 SEWAGE/</v>
      </c>
      <c r="Z199" s="106" t="str">
        <f t="shared" si="34"/>
        <v>$.LEVEL_BLACK_GREY_WATER_TANK_AFT_PS</v>
      </c>
      <c r="AB199" s="6"/>
      <c r="AI199" s="53">
        <v>4</v>
      </c>
      <c r="AJ199" s="78">
        <v>20</v>
      </c>
      <c r="AK199" s="116" t="s">
        <v>828</v>
      </c>
      <c r="AM199" s="117" t="str">
        <f t="shared" si="32"/>
        <v/>
      </c>
      <c r="AR199" s="130"/>
      <c r="AT199" s="131"/>
      <c r="AU199" s="7"/>
      <c r="AV199" s="132"/>
      <c r="AW199" s="129" t="str">
        <f t="shared" si="33"/>
        <v/>
      </c>
      <c r="AX199" s="140"/>
      <c r="BB199" s="150" t="str">
        <f t="shared" si="29"/>
        <v/>
      </c>
      <c r="BS199" s="6"/>
      <c r="BT199" s="11"/>
    </row>
    <row r="200" spans="1:72" ht="15.75" x14ac:dyDescent="0.25">
      <c r="A200" s="52" t="s">
        <v>1464</v>
      </c>
      <c r="B200" s="186"/>
      <c r="C200" s="131" t="s">
        <v>118</v>
      </c>
      <c r="D200" s="7" t="s">
        <v>22</v>
      </c>
      <c r="E200" s="7" t="s">
        <v>444</v>
      </c>
      <c r="F200" s="64" t="s">
        <v>171</v>
      </c>
      <c r="G200" s="62">
        <v>1</v>
      </c>
      <c r="I200" s="10" t="s">
        <v>110</v>
      </c>
      <c r="J200" s="11" t="s">
        <v>1497</v>
      </c>
      <c r="K200" s="74" t="s">
        <v>600</v>
      </c>
      <c r="L200" s="180"/>
      <c r="M200" s="180">
        <v>1000</v>
      </c>
      <c r="N200" s="78" t="s">
        <v>1648</v>
      </c>
      <c r="O200" s="83" t="s">
        <v>628</v>
      </c>
      <c r="P200" s="78" t="s">
        <v>694</v>
      </c>
      <c r="R200" s="80"/>
      <c r="S200" s="92"/>
      <c r="T200" s="239"/>
      <c r="U200" s="242"/>
      <c r="W200" s="12" t="str">
        <f t="shared" si="27"/>
        <v>Mqtt1</v>
      </c>
      <c r="X200" s="222"/>
      <c r="Y200" s="6" t="str">
        <f t="shared" si="28"/>
        <v>340000 SEWAGE/</v>
      </c>
      <c r="Z200" s="106" t="str">
        <f t="shared" si="34"/>
        <v>$.LEVEL_SLUDGE_TANK_PS</v>
      </c>
      <c r="AB200" s="6"/>
      <c r="AI200" s="53">
        <v>4</v>
      </c>
      <c r="AJ200" s="78">
        <v>20</v>
      </c>
      <c r="AK200" s="116" t="s">
        <v>828</v>
      </c>
      <c r="AM200" s="117" t="str">
        <f t="shared" si="32"/>
        <v/>
      </c>
      <c r="AR200" s="130"/>
      <c r="AT200" s="131"/>
      <c r="AU200" s="7"/>
      <c r="AV200" s="132"/>
      <c r="AW200" s="129" t="str">
        <f t="shared" si="33"/>
        <v/>
      </c>
      <c r="AX200" s="140"/>
      <c r="BB200" s="150" t="str">
        <f t="shared" si="29"/>
        <v/>
      </c>
      <c r="BS200" s="6"/>
      <c r="BT200" s="11"/>
    </row>
    <row r="201" spans="1:72" ht="15.75" x14ac:dyDescent="0.25">
      <c r="A201" s="52" t="s">
        <v>849</v>
      </c>
      <c r="B201" s="191" t="s">
        <v>1509</v>
      </c>
      <c r="C201" s="131" t="s">
        <v>118</v>
      </c>
      <c r="D201" s="7" t="s">
        <v>22</v>
      </c>
      <c r="E201" s="7" t="s">
        <v>444</v>
      </c>
      <c r="F201" s="64" t="s">
        <v>171</v>
      </c>
      <c r="G201" s="62">
        <v>2</v>
      </c>
      <c r="I201" s="10" t="s">
        <v>110</v>
      </c>
      <c r="J201" s="11" t="s">
        <v>1054</v>
      </c>
      <c r="K201" s="74" t="s">
        <v>600</v>
      </c>
      <c r="L201" s="180"/>
      <c r="M201" s="180">
        <v>1000</v>
      </c>
      <c r="N201" s="78" t="s">
        <v>1656</v>
      </c>
      <c r="O201" s="83"/>
      <c r="P201" s="80" t="s">
        <v>1052</v>
      </c>
      <c r="R201" s="80"/>
      <c r="S201" s="92"/>
      <c r="T201" s="201" t="s">
        <v>804</v>
      </c>
      <c r="U201" s="102" t="s">
        <v>1533</v>
      </c>
      <c r="W201" s="12" t="str">
        <f t="shared" si="27"/>
        <v>Mqtt1</v>
      </c>
      <c r="X201" s="222"/>
      <c r="Y201" s="6" t="str">
        <f t="shared" si="28"/>
        <v>090000 DOORS HATCHES/</v>
      </c>
      <c r="Z201" s="106" t="str">
        <f t="shared" si="34"/>
        <v>$.MAIN_DECKH_VENT_HATCH_SB_PERC</v>
      </c>
      <c r="AB201" s="6"/>
      <c r="AI201" s="53">
        <v>0</v>
      </c>
      <c r="AJ201" s="78">
        <v>100</v>
      </c>
      <c r="AK201" s="116" t="s">
        <v>1020</v>
      </c>
      <c r="AM201" s="117" t="str">
        <f t="shared" si="32"/>
        <v/>
      </c>
      <c r="AR201" s="130"/>
      <c r="AT201" s="131"/>
      <c r="AU201" s="7"/>
      <c r="AV201" s="132"/>
      <c r="AW201" s="129" t="str">
        <f t="shared" si="33"/>
        <v/>
      </c>
      <c r="AX201" s="140"/>
      <c r="BB201" s="150" t="str">
        <f t="shared" si="29"/>
        <v/>
      </c>
      <c r="BS201" s="6"/>
      <c r="BT201" s="11"/>
    </row>
    <row r="202" spans="1:72" ht="15.75" x14ac:dyDescent="0.25">
      <c r="A202" s="52" t="s">
        <v>849</v>
      </c>
      <c r="B202" s="191" t="s">
        <v>1509</v>
      </c>
      <c r="C202" s="131" t="s">
        <v>118</v>
      </c>
      <c r="D202" s="7" t="s">
        <v>22</v>
      </c>
      <c r="E202" s="7" t="s">
        <v>444</v>
      </c>
      <c r="F202" s="64" t="s">
        <v>171</v>
      </c>
      <c r="G202" s="62">
        <v>3</v>
      </c>
      <c r="I202" s="10" t="s">
        <v>110</v>
      </c>
      <c r="J202" s="11" t="s">
        <v>1055</v>
      </c>
      <c r="K202" s="74" t="s">
        <v>600</v>
      </c>
      <c r="L202" s="180"/>
      <c r="M202" s="180">
        <v>1000</v>
      </c>
      <c r="N202" s="78" t="s">
        <v>1656</v>
      </c>
      <c r="O202" s="83"/>
      <c r="P202" s="78" t="s">
        <v>1053</v>
      </c>
      <c r="R202" s="80"/>
      <c r="S202" s="92"/>
      <c r="T202" s="201" t="s">
        <v>805</v>
      </c>
      <c r="U202" s="102" t="s">
        <v>1533</v>
      </c>
      <c r="W202" s="12" t="str">
        <f t="shared" si="27"/>
        <v>Mqtt1</v>
      </c>
      <c r="X202" s="222"/>
      <c r="Y202" s="6" t="str">
        <f t="shared" si="28"/>
        <v>090000 DOORS HATCHES/</v>
      </c>
      <c r="Z202" s="106" t="str">
        <f t="shared" si="34"/>
        <v>$.MAIN_DECKH_VENT_HATCH_PS_PERC</v>
      </c>
      <c r="AB202" s="6"/>
      <c r="AI202" s="53">
        <v>0</v>
      </c>
      <c r="AJ202" s="78">
        <v>100</v>
      </c>
      <c r="AK202" s="116" t="s">
        <v>1020</v>
      </c>
      <c r="AM202" s="117" t="str">
        <f t="shared" si="32"/>
        <v/>
      </c>
      <c r="AR202" s="130"/>
      <c r="AT202" s="131"/>
      <c r="AU202" s="7"/>
      <c r="AV202" s="132"/>
      <c r="AW202" s="129" t="str">
        <f t="shared" si="33"/>
        <v/>
      </c>
      <c r="AX202" s="140"/>
      <c r="BB202" s="150" t="str">
        <f t="shared" si="29"/>
        <v/>
      </c>
      <c r="BS202" s="6"/>
      <c r="BT202" s="11"/>
    </row>
    <row r="203" spans="1:72" ht="15.75" x14ac:dyDescent="0.25">
      <c r="A203" s="52" t="s">
        <v>849</v>
      </c>
      <c r="B203" s="191" t="s">
        <v>1509</v>
      </c>
      <c r="C203" s="131" t="s">
        <v>118</v>
      </c>
      <c r="D203" s="7" t="s">
        <v>22</v>
      </c>
      <c r="E203" s="7" t="s">
        <v>444</v>
      </c>
      <c r="F203" s="64" t="s">
        <v>171</v>
      </c>
      <c r="G203" s="62">
        <v>4</v>
      </c>
      <c r="I203" s="10" t="s">
        <v>110</v>
      </c>
      <c r="J203" s="11" t="s">
        <v>1056</v>
      </c>
      <c r="K203" s="74" t="s">
        <v>600</v>
      </c>
      <c r="L203" s="180"/>
      <c r="M203" s="180">
        <v>1000</v>
      </c>
      <c r="N203" s="78" t="s">
        <v>1656</v>
      </c>
      <c r="O203" s="83"/>
      <c r="P203" s="78" t="s">
        <v>1051</v>
      </c>
      <c r="R203" s="80"/>
      <c r="S203" s="92"/>
      <c r="T203" s="204" t="s">
        <v>1476</v>
      </c>
      <c r="W203" s="12" t="str">
        <f t="shared" si="27"/>
        <v>Mqtt1</v>
      </c>
      <c r="X203" s="222"/>
      <c r="Y203" s="6" t="str">
        <f t="shared" si="28"/>
        <v>090000 DOORS HATCHES/</v>
      </c>
      <c r="Z203" s="106" t="str">
        <f t="shared" si="34"/>
        <v>$.AFT_DECKH_VENT_HATCH_PERC</v>
      </c>
      <c r="AB203" s="6"/>
      <c r="AI203" s="53">
        <v>0</v>
      </c>
      <c r="AJ203" s="78">
        <v>100</v>
      </c>
      <c r="AK203" s="116" t="s">
        <v>1020</v>
      </c>
      <c r="AM203" s="117" t="str">
        <f t="shared" si="32"/>
        <v/>
      </c>
      <c r="AR203" s="130"/>
      <c r="AT203" s="131"/>
      <c r="AU203" s="7"/>
      <c r="AV203" s="132"/>
      <c r="AW203" s="129" t="str">
        <f t="shared" si="33"/>
        <v/>
      </c>
      <c r="AX203" s="140"/>
      <c r="BB203" s="150" t="str">
        <f t="shared" si="29"/>
        <v/>
      </c>
      <c r="BS203" s="6"/>
      <c r="BT203" s="11"/>
    </row>
    <row r="204" spans="1:72" ht="15.75" x14ac:dyDescent="0.25">
      <c r="A204" s="52" t="s">
        <v>849</v>
      </c>
      <c r="B204" s="191" t="s">
        <v>1509</v>
      </c>
      <c r="C204" s="131" t="s">
        <v>118</v>
      </c>
      <c r="D204" s="7" t="s">
        <v>22</v>
      </c>
      <c r="E204" s="7" t="s">
        <v>445</v>
      </c>
      <c r="F204" s="64" t="s">
        <v>171</v>
      </c>
      <c r="G204" s="62">
        <v>1</v>
      </c>
      <c r="I204" s="10" t="s">
        <v>110</v>
      </c>
      <c r="J204" s="71" t="s">
        <v>1106</v>
      </c>
      <c r="K204" s="74" t="s">
        <v>600</v>
      </c>
      <c r="L204" s="180"/>
      <c r="M204" s="180">
        <v>1000</v>
      </c>
      <c r="N204" s="78" t="s">
        <v>1651</v>
      </c>
      <c r="O204" s="83"/>
      <c r="P204" s="80" t="s">
        <v>1105</v>
      </c>
      <c r="R204" s="80"/>
      <c r="S204" s="92"/>
      <c r="T204" s="204" t="s">
        <v>1535</v>
      </c>
      <c r="W204" s="12" t="str">
        <f t="shared" si="27"/>
        <v>Mqtt1</v>
      </c>
      <c r="X204" s="222"/>
      <c r="Y204" s="6" t="str">
        <f t="shared" si="28"/>
        <v>250000 TECHWATER/</v>
      </c>
      <c r="Z204" s="106" t="str">
        <f t="shared" si="34"/>
        <v>$.TECH_WAT_SALINITY</v>
      </c>
      <c r="AB204" s="6"/>
      <c r="AI204" s="53">
        <v>4</v>
      </c>
      <c r="AJ204" s="78">
        <v>20</v>
      </c>
      <c r="AK204" s="116" t="s">
        <v>828</v>
      </c>
      <c r="AM204" s="117" t="str">
        <f t="shared" si="32"/>
        <v/>
      </c>
      <c r="AR204" s="130"/>
      <c r="AT204" s="131"/>
      <c r="AU204" s="7"/>
      <c r="AV204" s="132"/>
      <c r="AW204" s="129" t="str">
        <f t="shared" si="33"/>
        <v/>
      </c>
      <c r="AX204" s="140"/>
      <c r="BB204" s="150" t="str">
        <f t="shared" si="29"/>
        <v/>
      </c>
      <c r="BS204" s="6"/>
      <c r="BT204" s="11"/>
    </row>
    <row r="205" spans="1:72" ht="15.75" x14ac:dyDescent="0.25">
      <c r="A205" s="52" t="s">
        <v>849</v>
      </c>
      <c r="B205" s="186"/>
      <c r="C205" s="131" t="s">
        <v>118</v>
      </c>
      <c r="D205" s="7" t="s">
        <v>22</v>
      </c>
      <c r="E205" s="7" t="s">
        <v>445</v>
      </c>
      <c r="F205" s="64" t="s">
        <v>171</v>
      </c>
      <c r="G205" s="62">
        <v>2</v>
      </c>
      <c r="I205" s="10" t="s">
        <v>110</v>
      </c>
      <c r="J205" s="71" t="s">
        <v>1127</v>
      </c>
      <c r="K205" s="74" t="s">
        <v>600</v>
      </c>
      <c r="L205" s="180"/>
      <c r="M205" s="180">
        <v>1000</v>
      </c>
      <c r="N205" s="78" t="s">
        <v>1651</v>
      </c>
      <c r="O205" s="83" t="s">
        <v>1122</v>
      </c>
      <c r="P205" s="78" t="s">
        <v>1121</v>
      </c>
      <c r="R205" s="80"/>
      <c r="S205" s="92"/>
      <c r="T205" s="201" t="s">
        <v>1125</v>
      </c>
      <c r="U205" s="102" t="s">
        <v>1024</v>
      </c>
      <c r="W205" s="12" t="str">
        <f t="shared" si="27"/>
        <v>Mqtt1</v>
      </c>
      <c r="X205" s="222"/>
      <c r="Y205" s="6" t="str">
        <f t="shared" si="28"/>
        <v>250000 TECHWATER/</v>
      </c>
      <c r="Z205" s="106" t="str">
        <f t="shared" si="34"/>
        <v>$.TECH_WAT_TANK1_LEVEL</v>
      </c>
      <c r="AB205" s="6"/>
      <c r="AI205" s="53">
        <v>0</v>
      </c>
      <c r="AJ205" s="78">
        <v>100</v>
      </c>
      <c r="AK205" s="116" t="s">
        <v>1020</v>
      </c>
      <c r="AM205" s="117">
        <f t="shared" si="32"/>
        <v>205</v>
      </c>
      <c r="AN205" s="78">
        <v>90</v>
      </c>
      <c r="AO205" s="78">
        <v>80</v>
      </c>
      <c r="AR205" s="130"/>
      <c r="AS205" s="78">
        <v>3</v>
      </c>
      <c r="AT205" s="131" t="s">
        <v>17</v>
      </c>
      <c r="AU205" s="7"/>
      <c r="AV205" s="132" t="s">
        <v>112</v>
      </c>
      <c r="AW205" s="129" t="str">
        <f t="shared" si="33"/>
        <v>Please consult operation manual for more information</v>
      </c>
      <c r="AX205" s="140"/>
      <c r="BB205" s="150" t="str">
        <f t="shared" ref="BB205:BB231" si="35">IF(ISNUMBER(AM205),"1","")</f>
        <v>1</v>
      </c>
      <c r="BS205" s="6"/>
      <c r="BT205" s="11"/>
    </row>
    <row r="206" spans="1:72" ht="15.75" x14ac:dyDescent="0.25">
      <c r="A206" s="52" t="s">
        <v>849</v>
      </c>
      <c r="B206" s="186"/>
      <c r="C206" s="131" t="s">
        <v>118</v>
      </c>
      <c r="D206" s="7" t="s">
        <v>22</v>
      </c>
      <c r="E206" s="7" t="s">
        <v>445</v>
      </c>
      <c r="F206" s="64" t="s">
        <v>171</v>
      </c>
      <c r="G206" s="62">
        <v>3</v>
      </c>
      <c r="I206" s="10" t="s">
        <v>110</v>
      </c>
      <c r="J206" s="71" t="s">
        <v>1128</v>
      </c>
      <c r="K206" s="74" t="s">
        <v>600</v>
      </c>
      <c r="L206" s="180"/>
      <c r="M206" s="180">
        <v>1000</v>
      </c>
      <c r="N206" s="78" t="s">
        <v>1651</v>
      </c>
      <c r="O206" s="83" t="s">
        <v>1123</v>
      </c>
      <c r="P206" s="78" t="s">
        <v>1124</v>
      </c>
      <c r="R206" s="80"/>
      <c r="S206" s="92"/>
      <c r="T206" s="201" t="s">
        <v>1126</v>
      </c>
      <c r="U206" s="102" t="s">
        <v>1024</v>
      </c>
      <c r="W206" s="12" t="str">
        <f t="shared" si="27"/>
        <v>Mqtt1</v>
      </c>
      <c r="X206" s="222"/>
      <c r="Y206" s="6" t="str">
        <f t="shared" si="28"/>
        <v>250000 TECHWATER/</v>
      </c>
      <c r="Z206" s="106" t="str">
        <f t="shared" si="34"/>
        <v>$.TECH_WAT_TANK2_LEVEL</v>
      </c>
      <c r="AB206" s="6"/>
      <c r="AI206" s="53">
        <v>0</v>
      </c>
      <c r="AJ206" s="78">
        <v>100</v>
      </c>
      <c r="AK206" s="116" t="s">
        <v>1020</v>
      </c>
      <c r="AM206" s="117">
        <f t="shared" si="32"/>
        <v>206</v>
      </c>
      <c r="AN206" s="78">
        <v>90</v>
      </c>
      <c r="AO206" s="78">
        <v>80</v>
      </c>
      <c r="AR206" s="130"/>
      <c r="AS206" s="78">
        <v>3</v>
      </c>
      <c r="AT206" s="131" t="s">
        <v>17</v>
      </c>
      <c r="AU206" s="7"/>
      <c r="AV206" s="132" t="s">
        <v>112</v>
      </c>
      <c r="AW206" s="129" t="str">
        <f t="shared" si="33"/>
        <v>Please consult operation manual for more information</v>
      </c>
      <c r="AX206" s="140"/>
      <c r="BB206" s="150" t="str">
        <f t="shared" si="35"/>
        <v>1</v>
      </c>
      <c r="BS206" s="6"/>
      <c r="BT206" s="11"/>
    </row>
    <row r="207" spans="1:72" ht="15.75" x14ac:dyDescent="0.25">
      <c r="A207" s="52" t="s">
        <v>1464</v>
      </c>
      <c r="B207" s="186"/>
      <c r="C207" s="131" t="s">
        <v>118</v>
      </c>
      <c r="D207" s="7" t="s">
        <v>22</v>
      </c>
      <c r="E207" s="7" t="s">
        <v>445</v>
      </c>
      <c r="F207" s="64" t="s">
        <v>171</v>
      </c>
      <c r="G207" s="62">
        <v>4</v>
      </c>
      <c r="I207" s="10" t="s">
        <v>110</v>
      </c>
      <c r="J207" s="11" t="s">
        <v>1143</v>
      </c>
      <c r="K207" s="74" t="s">
        <v>600</v>
      </c>
      <c r="L207" s="180"/>
      <c r="M207" s="180">
        <v>1000</v>
      </c>
      <c r="N207" s="78" t="s">
        <v>1651</v>
      </c>
      <c r="O207" s="187" t="s">
        <v>1130</v>
      </c>
      <c r="P207" s="78" t="s">
        <v>1129</v>
      </c>
      <c r="R207" s="80"/>
      <c r="S207" s="92"/>
      <c r="T207" s="201" t="s">
        <v>1489</v>
      </c>
      <c r="U207" s="102" t="s">
        <v>1534</v>
      </c>
      <c r="W207" s="12" t="str">
        <f t="shared" si="27"/>
        <v>Mqtt1</v>
      </c>
      <c r="X207" s="222"/>
      <c r="Y207" s="6" t="str">
        <f t="shared" si="28"/>
        <v>250000 TECHWATER/</v>
      </c>
      <c r="Z207" s="106" t="str">
        <f t="shared" si="34"/>
        <v>$.TECH_WAT_FLOW_CHARCOAL_FILTER_B01</v>
      </c>
      <c r="AB207" s="6"/>
      <c r="AI207" s="53">
        <v>0.2</v>
      </c>
      <c r="AJ207" s="78">
        <v>150</v>
      </c>
      <c r="AK207" s="116" t="s">
        <v>1687</v>
      </c>
      <c r="AM207" s="117" t="str">
        <f t="shared" si="32"/>
        <v/>
      </c>
      <c r="AR207" s="130"/>
      <c r="AT207" s="131"/>
      <c r="AU207" s="7"/>
      <c r="AV207" s="132"/>
      <c r="AW207" s="129" t="str">
        <f t="shared" si="33"/>
        <v/>
      </c>
      <c r="AX207" s="140"/>
      <c r="BB207" s="150" t="str">
        <f t="shared" si="35"/>
        <v/>
      </c>
      <c r="BS207" s="6"/>
      <c r="BT207" s="11"/>
    </row>
    <row r="208" spans="1:72" ht="15.75" x14ac:dyDescent="0.25">
      <c r="A208" s="52" t="s">
        <v>1464</v>
      </c>
      <c r="B208" s="186"/>
      <c r="C208" s="131" t="s">
        <v>118</v>
      </c>
      <c r="D208" s="7" t="s">
        <v>22</v>
      </c>
      <c r="E208" s="7" t="s">
        <v>446</v>
      </c>
      <c r="F208" s="64" t="s">
        <v>171</v>
      </c>
      <c r="G208" s="62">
        <v>1</v>
      </c>
      <c r="I208" s="10" t="s">
        <v>110</v>
      </c>
      <c r="J208" s="11" t="s">
        <v>1135</v>
      </c>
      <c r="K208" s="74" t="s">
        <v>600</v>
      </c>
      <c r="L208" s="180"/>
      <c r="M208" s="180">
        <v>1000</v>
      </c>
      <c r="N208" s="78" t="s">
        <v>1651</v>
      </c>
      <c r="O208" s="83" t="s">
        <v>7368</v>
      </c>
      <c r="P208" s="78" t="s">
        <v>1131</v>
      </c>
      <c r="R208" s="80"/>
      <c r="S208" s="92"/>
      <c r="T208" s="201" t="s">
        <v>1488</v>
      </c>
      <c r="U208" s="102" t="s">
        <v>1539</v>
      </c>
      <c r="W208" s="12" t="str">
        <f t="shared" si="27"/>
        <v>Mqtt1</v>
      </c>
      <c r="X208" s="222"/>
      <c r="Y208" s="6" t="str">
        <f t="shared" si="28"/>
        <v>250000 TECHWATER/</v>
      </c>
      <c r="Z208" s="106" t="str">
        <f t="shared" si="34"/>
        <v>$.TECH_WAT_FLOW_REEL_FOR_DECKWASH_B04</v>
      </c>
      <c r="AB208" s="6"/>
      <c r="AI208" s="53">
        <v>0.2</v>
      </c>
      <c r="AJ208" s="78">
        <v>150</v>
      </c>
      <c r="AK208" s="116" t="s">
        <v>1687</v>
      </c>
      <c r="AM208" s="117" t="str">
        <f t="shared" si="32"/>
        <v/>
      </c>
      <c r="AR208" s="130"/>
      <c r="AT208" s="131"/>
      <c r="AU208" s="7"/>
      <c r="AV208" s="132"/>
      <c r="AW208" s="129" t="str">
        <f t="shared" si="33"/>
        <v/>
      </c>
      <c r="AX208" s="140"/>
      <c r="BB208" s="150" t="str">
        <f t="shared" si="35"/>
        <v/>
      </c>
      <c r="BS208" s="6"/>
      <c r="BT208" s="11"/>
    </row>
    <row r="209" spans="1:72" ht="15.75" x14ac:dyDescent="0.25">
      <c r="A209" s="52" t="s">
        <v>1464</v>
      </c>
      <c r="B209" s="186"/>
      <c r="C209" s="131" t="s">
        <v>118</v>
      </c>
      <c r="D209" s="7" t="s">
        <v>22</v>
      </c>
      <c r="E209" s="7" t="s">
        <v>446</v>
      </c>
      <c r="F209" s="64" t="s">
        <v>171</v>
      </c>
      <c r="G209" s="62">
        <v>2</v>
      </c>
      <c r="I209" s="10" t="s">
        <v>110</v>
      </c>
      <c r="J209" s="11" t="s">
        <v>7366</v>
      </c>
      <c r="K209" s="74" t="s">
        <v>600</v>
      </c>
      <c r="L209" s="180"/>
      <c r="M209" s="180">
        <v>1000</v>
      </c>
      <c r="N209" s="78" t="s">
        <v>1651</v>
      </c>
      <c r="O209" s="83">
        <v>25004038</v>
      </c>
      <c r="P209" s="78" t="s">
        <v>7367</v>
      </c>
      <c r="R209" s="80"/>
      <c r="S209" s="92"/>
      <c r="T209" s="237" t="s">
        <v>1489</v>
      </c>
      <c r="U209" s="240" t="s">
        <v>1534</v>
      </c>
      <c r="W209" s="12" t="str">
        <f t="shared" si="27"/>
        <v>Mqtt1</v>
      </c>
      <c r="X209" s="222"/>
      <c r="Y209" s="6" t="str">
        <f t="shared" si="28"/>
        <v>250000 TECHWATER/</v>
      </c>
      <c r="Z209" s="106" t="str">
        <f t="shared" si="34"/>
        <v>$.TECH_WAT_TEMP_CHARCOAL_FILTER_B01</v>
      </c>
      <c r="AB209" s="6"/>
      <c r="AI209" s="53">
        <v>-40</v>
      </c>
      <c r="AJ209" s="78">
        <v>150</v>
      </c>
      <c r="AK209" s="116" t="s">
        <v>1341</v>
      </c>
      <c r="AM209" s="117" t="str">
        <f t="shared" si="32"/>
        <v/>
      </c>
      <c r="AR209" s="130"/>
      <c r="AT209" s="131"/>
      <c r="AU209" s="7"/>
      <c r="AV209" s="132"/>
      <c r="AW209" s="129" t="str">
        <f t="shared" si="33"/>
        <v/>
      </c>
      <c r="AX209" s="140"/>
      <c r="BB209" s="150" t="str">
        <f t="shared" si="35"/>
        <v/>
      </c>
      <c r="BS209" s="6"/>
      <c r="BT209" s="11"/>
    </row>
    <row r="210" spans="1:72" ht="15.75" x14ac:dyDescent="0.25">
      <c r="A210" s="52" t="s">
        <v>1464</v>
      </c>
      <c r="B210" s="186"/>
      <c r="C210" s="131" t="s">
        <v>118</v>
      </c>
      <c r="D210" s="7" t="s">
        <v>22</v>
      </c>
      <c r="E210" s="7" t="s">
        <v>446</v>
      </c>
      <c r="F210" s="64" t="s">
        <v>171</v>
      </c>
      <c r="G210" s="62">
        <v>3</v>
      </c>
      <c r="I210" s="10" t="s">
        <v>110</v>
      </c>
      <c r="J210" s="11" t="s">
        <v>1145</v>
      </c>
      <c r="K210" s="74" t="s">
        <v>600</v>
      </c>
      <c r="L210" s="180"/>
      <c r="M210" s="180">
        <v>1000</v>
      </c>
      <c r="N210" s="78" t="s">
        <v>1651</v>
      </c>
      <c r="O210" s="83" t="s">
        <v>1146</v>
      </c>
      <c r="P210" s="78" t="s">
        <v>1144</v>
      </c>
      <c r="R210" s="80"/>
      <c r="S210" s="92"/>
      <c r="T210" s="239"/>
      <c r="U210" s="242"/>
      <c r="W210" s="12" t="str">
        <f t="shared" si="27"/>
        <v>Mqtt1</v>
      </c>
      <c r="X210" s="222"/>
      <c r="Y210" s="6" t="str">
        <f t="shared" si="28"/>
        <v>250000 TECHWATER/</v>
      </c>
      <c r="Z210" s="106" t="str">
        <f t="shared" si="34"/>
        <v>$.TECH_WAT_FLOW_ADIABATIC_COOL_B03</v>
      </c>
      <c r="AB210" s="6"/>
      <c r="AI210" s="53">
        <v>0.05</v>
      </c>
      <c r="AJ210" s="78">
        <v>35</v>
      </c>
      <c r="AK210" s="116" t="s">
        <v>1687</v>
      </c>
      <c r="AM210" s="117" t="str">
        <f t="shared" si="32"/>
        <v/>
      </c>
      <c r="AR210" s="130"/>
      <c r="AT210" s="131"/>
      <c r="AU210" s="7"/>
      <c r="AV210" s="132"/>
      <c r="AW210" s="129" t="str">
        <f t="shared" si="33"/>
        <v/>
      </c>
      <c r="AX210" s="140"/>
      <c r="BB210" s="150" t="str">
        <f t="shared" si="35"/>
        <v/>
      </c>
      <c r="BS210" s="6"/>
      <c r="BT210" s="11"/>
    </row>
    <row r="211" spans="1:72" ht="15.75" x14ac:dyDescent="0.25">
      <c r="A211" s="52" t="s">
        <v>1663</v>
      </c>
      <c r="B211" s="186"/>
      <c r="C211" s="131" t="s">
        <v>118</v>
      </c>
      <c r="D211" s="7" t="s">
        <v>22</v>
      </c>
      <c r="E211" s="7" t="s">
        <v>446</v>
      </c>
      <c r="F211" s="64" t="s">
        <v>171</v>
      </c>
      <c r="G211" s="62">
        <v>4</v>
      </c>
      <c r="I211" s="10" t="s">
        <v>110</v>
      </c>
      <c r="J211" s="11" t="s">
        <v>1670</v>
      </c>
      <c r="K211" s="74" t="s">
        <v>600</v>
      </c>
      <c r="N211" s="78" t="s">
        <v>1647</v>
      </c>
      <c r="O211" s="83">
        <v>25001139</v>
      </c>
      <c r="P211" s="78" t="s">
        <v>1671</v>
      </c>
      <c r="T211" s="76" t="s">
        <v>1669</v>
      </c>
      <c r="U211" s="102" t="s">
        <v>1024</v>
      </c>
      <c r="W211" s="12" t="str">
        <f t="shared" si="27"/>
        <v>Mqtt1</v>
      </c>
      <c r="X211" s="222"/>
      <c r="Y211" s="6" t="str">
        <f t="shared" si="28"/>
        <v>250000 FRESH WATER/</v>
      </c>
      <c r="Z211" s="106" t="str">
        <f t="shared" si="34"/>
        <v>$.FLOW_TECHNICAL_ROOM_ENERG_REC</v>
      </c>
      <c r="AB211" s="6"/>
      <c r="AI211" s="53">
        <v>0.1</v>
      </c>
      <c r="AJ211" s="78">
        <v>75</v>
      </c>
      <c r="AK211" s="116" t="s">
        <v>1687</v>
      </c>
      <c r="AM211" s="117" t="str">
        <f t="shared" si="32"/>
        <v/>
      </c>
      <c r="AR211" s="130"/>
      <c r="AT211" s="131"/>
      <c r="AU211" s="7"/>
      <c r="AV211" s="132"/>
      <c r="AW211" s="129" t="str">
        <f t="shared" si="33"/>
        <v/>
      </c>
      <c r="AX211" s="140"/>
      <c r="BB211" s="150" t="str">
        <f t="shared" si="35"/>
        <v/>
      </c>
      <c r="BS211" s="6"/>
      <c r="BT211" s="11"/>
    </row>
    <row r="212" spans="1:72" ht="15.75" x14ac:dyDescent="0.25">
      <c r="A212" s="52" t="s">
        <v>7279</v>
      </c>
      <c r="B212" s="186"/>
      <c r="C212" s="232" t="s">
        <v>118</v>
      </c>
      <c r="D212" s="232" t="s">
        <v>22</v>
      </c>
      <c r="E212" s="232" t="s">
        <v>447</v>
      </c>
      <c r="F212" s="233" t="s">
        <v>171</v>
      </c>
      <c r="G212" s="234">
        <v>1</v>
      </c>
      <c r="H212" s="234"/>
      <c r="I212" s="235" t="s">
        <v>110</v>
      </c>
      <c r="J212" s="71" t="s">
        <v>7283</v>
      </c>
      <c r="K212" s="74" t="s">
        <v>600</v>
      </c>
      <c r="N212" s="80" t="s">
        <v>7280</v>
      </c>
      <c r="O212" s="102">
        <v>30001021</v>
      </c>
      <c r="P212" s="78" t="s">
        <v>7281</v>
      </c>
      <c r="T212" s="174" t="s">
        <v>7282</v>
      </c>
      <c r="U212" s="102" t="s">
        <v>1024</v>
      </c>
      <c r="W212" s="12" t="str">
        <f t="shared" si="27"/>
        <v>Mqtt1</v>
      </c>
      <c r="X212" s="222"/>
      <c r="Y212" s="6" t="str">
        <f t="shared" si="28"/>
        <v>300000 DIRTY OIL/</v>
      </c>
      <c r="Z212" s="106" t="str">
        <f t="shared" si="34"/>
        <v>$.DIRTY_OIL_SLUDGE_TANK_LEVEL</v>
      </c>
      <c r="AB212" s="6"/>
      <c r="AI212" s="53">
        <v>4</v>
      </c>
      <c r="AJ212" s="78">
        <v>20</v>
      </c>
      <c r="AK212" s="116" t="s">
        <v>828</v>
      </c>
      <c r="AM212" s="117" t="str">
        <f t="shared" ref="AM212:AM215" si="36">IF(ISBLANK(AT212),"",ROW())</f>
        <v/>
      </c>
      <c r="AR212" s="130"/>
      <c r="AT212" s="131"/>
      <c r="AU212" s="7"/>
      <c r="AV212" s="132"/>
      <c r="AW212" s="129" t="str">
        <f t="shared" ref="AW212:AW215" si="37">IF(ISNUMBER(AM212),"Please consult operation manual for more information","")</f>
        <v/>
      </c>
      <c r="AX212" s="140"/>
      <c r="BB212" s="150" t="str">
        <f t="shared" ref="BB212:BB215" si="38">IF(ISNUMBER(AM212),"1","")</f>
        <v/>
      </c>
      <c r="BS212" s="6"/>
      <c r="BT212" s="11"/>
    </row>
    <row r="213" spans="1:72" ht="15.75" x14ac:dyDescent="0.25">
      <c r="A213" s="52" t="s">
        <v>1464</v>
      </c>
      <c r="B213" s="186"/>
      <c r="C213" s="131" t="s">
        <v>118</v>
      </c>
      <c r="D213" s="7" t="s">
        <v>22</v>
      </c>
      <c r="E213" s="7" t="s">
        <v>447</v>
      </c>
      <c r="F213" s="64" t="s">
        <v>171</v>
      </c>
      <c r="G213" s="62">
        <v>2</v>
      </c>
      <c r="I213" s="10" t="s">
        <v>110</v>
      </c>
      <c r="J213" s="11" t="s">
        <v>1155</v>
      </c>
      <c r="K213" s="74" t="s">
        <v>600</v>
      </c>
      <c r="L213" s="180"/>
      <c r="M213" s="180">
        <v>1000</v>
      </c>
      <c r="N213" s="78" t="s">
        <v>1651</v>
      </c>
      <c r="O213" s="187" t="s">
        <v>1154</v>
      </c>
      <c r="P213" s="78" t="s">
        <v>1153</v>
      </c>
      <c r="R213" s="80"/>
      <c r="S213" s="92"/>
      <c r="T213" s="203" t="s">
        <v>1489</v>
      </c>
      <c r="U213" s="102" t="s">
        <v>1534</v>
      </c>
      <c r="W213" s="12" t="str">
        <f t="shared" si="27"/>
        <v>Mqtt1</v>
      </c>
      <c r="X213" s="222"/>
      <c r="Y213" s="6" t="str">
        <f t="shared" si="28"/>
        <v>250000 TECHWATER/</v>
      </c>
      <c r="Z213" s="106" t="str">
        <f t="shared" si="34"/>
        <v>$.TECH_WAT_FLOW_ADIABATIC_COOL_B09</v>
      </c>
      <c r="AB213" s="6"/>
      <c r="AI213" s="53">
        <v>0.05</v>
      </c>
      <c r="AJ213" s="78">
        <v>35</v>
      </c>
      <c r="AK213" s="116" t="s">
        <v>1687</v>
      </c>
      <c r="AM213" s="117" t="str">
        <f t="shared" si="36"/>
        <v/>
      </c>
      <c r="AR213" s="130"/>
      <c r="AT213" s="131"/>
      <c r="AU213" s="7"/>
      <c r="AV213" s="132"/>
      <c r="AW213" s="129" t="str">
        <f t="shared" si="37"/>
        <v/>
      </c>
      <c r="AX213" s="140"/>
      <c r="BB213" s="150" t="str">
        <f t="shared" si="38"/>
        <v/>
      </c>
      <c r="BS213" s="6"/>
      <c r="BT213" s="11"/>
    </row>
    <row r="214" spans="1:72" ht="15.75" x14ac:dyDescent="0.25">
      <c r="A214" s="52" t="s">
        <v>7232</v>
      </c>
      <c r="B214" s="186"/>
      <c r="C214" s="131" t="s">
        <v>118</v>
      </c>
      <c r="D214" s="7" t="s">
        <v>22</v>
      </c>
      <c r="E214" s="7" t="s">
        <v>447</v>
      </c>
      <c r="F214" s="64" t="s">
        <v>171</v>
      </c>
      <c r="G214" s="62">
        <v>3</v>
      </c>
      <c r="I214" s="10" t="s">
        <v>110</v>
      </c>
      <c r="J214" s="71" t="s">
        <v>7234</v>
      </c>
      <c r="K214" s="74" t="s">
        <v>600</v>
      </c>
      <c r="L214" s="180"/>
      <c r="M214" s="180">
        <v>1000</v>
      </c>
      <c r="N214" s="78" t="s">
        <v>1652</v>
      </c>
      <c r="O214" s="83"/>
      <c r="P214" s="78" t="s">
        <v>7236</v>
      </c>
      <c r="R214" s="80"/>
      <c r="S214" s="92"/>
      <c r="T214" s="243" t="s">
        <v>7238</v>
      </c>
      <c r="U214" s="240" t="s">
        <v>1104</v>
      </c>
      <c r="W214" s="12" t="str">
        <f t="shared" si="27"/>
        <v>Mqtt1</v>
      </c>
      <c r="X214" s="222"/>
      <c r="Y214" s="6" t="str">
        <f t="shared" si="28"/>
        <v>450000 24VDC SYSTEM/</v>
      </c>
      <c r="Z214" s="106" t="str">
        <f t="shared" si="34"/>
        <v>$.DB_EMERG_14E2_VOLTAGE</v>
      </c>
      <c r="AB214" s="6"/>
      <c r="AI214" s="53">
        <v>4</v>
      </c>
      <c r="AJ214" s="78">
        <v>20</v>
      </c>
      <c r="AK214" s="116" t="s">
        <v>828</v>
      </c>
      <c r="AM214" s="117" t="str">
        <f t="shared" si="36"/>
        <v/>
      </c>
      <c r="AR214" s="130"/>
      <c r="AT214" s="131"/>
      <c r="AU214" s="7"/>
      <c r="AV214" s="132"/>
      <c r="AW214" s="129" t="str">
        <f t="shared" si="37"/>
        <v/>
      </c>
      <c r="AX214" s="140"/>
      <c r="BB214" s="150" t="str">
        <f t="shared" si="38"/>
        <v/>
      </c>
      <c r="BS214" s="6"/>
      <c r="BT214" s="11"/>
    </row>
    <row r="215" spans="1:72" ht="15.75" x14ac:dyDescent="0.25">
      <c r="A215" s="52" t="s">
        <v>7232</v>
      </c>
      <c r="B215" s="186"/>
      <c r="C215" s="131" t="s">
        <v>118</v>
      </c>
      <c r="D215" s="7" t="s">
        <v>22</v>
      </c>
      <c r="E215" s="7" t="s">
        <v>447</v>
      </c>
      <c r="F215" s="64" t="s">
        <v>171</v>
      </c>
      <c r="G215" s="62">
        <v>4</v>
      </c>
      <c r="I215" s="10" t="s">
        <v>110</v>
      </c>
      <c r="J215" s="71" t="s">
        <v>7235</v>
      </c>
      <c r="K215" s="74" t="s">
        <v>600</v>
      </c>
      <c r="L215" s="181"/>
      <c r="M215" s="180">
        <v>1000</v>
      </c>
      <c r="N215" s="78" t="s">
        <v>1652</v>
      </c>
      <c r="O215" s="83"/>
      <c r="P215" s="78" t="s">
        <v>7237</v>
      </c>
      <c r="R215" s="80"/>
      <c r="S215" s="92"/>
      <c r="T215" s="244"/>
      <c r="U215" s="242"/>
      <c r="W215" s="12" t="str">
        <f t="shared" ref="W215:W231" si="39">IF(COUNTIF(N215,"spare"),"","Mqtt1")</f>
        <v>Mqtt1</v>
      </c>
      <c r="X215" s="222"/>
      <c r="Y215" s="6" t="str">
        <f t="shared" si="28"/>
        <v>450000 24VDC SYSTEM/</v>
      </c>
      <c r="Z215" s="106" t="str">
        <f t="shared" si="34"/>
        <v>$.DB_EMERG_14E2_CURRENT</v>
      </c>
      <c r="AB215" s="6"/>
      <c r="AI215" s="53">
        <v>4</v>
      </c>
      <c r="AJ215" s="78">
        <v>20</v>
      </c>
      <c r="AK215" s="116" t="s">
        <v>828</v>
      </c>
      <c r="AM215" s="117" t="str">
        <f t="shared" si="36"/>
        <v/>
      </c>
      <c r="AR215" s="130"/>
      <c r="AT215" s="131"/>
      <c r="AU215" s="7"/>
      <c r="AV215" s="132"/>
      <c r="AW215" s="129" t="str">
        <f t="shared" si="37"/>
        <v/>
      </c>
      <c r="AX215" s="140"/>
      <c r="BB215" s="150" t="str">
        <f t="shared" si="38"/>
        <v/>
      </c>
      <c r="BS215" s="6"/>
      <c r="BT215" s="11"/>
    </row>
    <row r="216" spans="1:72" ht="15.75" x14ac:dyDescent="0.25">
      <c r="A216" s="52" t="s">
        <v>7232</v>
      </c>
      <c r="B216" s="186"/>
      <c r="C216" s="227" t="s">
        <v>118</v>
      </c>
      <c r="D216" s="227" t="s">
        <v>22</v>
      </c>
      <c r="E216" s="227" t="s">
        <v>448</v>
      </c>
      <c r="F216" s="228" t="s">
        <v>171</v>
      </c>
      <c r="G216" s="229">
        <v>1</v>
      </c>
      <c r="H216" s="229"/>
      <c r="I216" s="230" t="s">
        <v>110</v>
      </c>
      <c r="J216" s="71" t="s">
        <v>7260</v>
      </c>
      <c r="K216" s="74" t="s">
        <v>600</v>
      </c>
      <c r="N216" s="78" t="s">
        <v>1652</v>
      </c>
      <c r="P216" s="78" t="s">
        <v>7263</v>
      </c>
      <c r="T216" s="243" t="s">
        <v>7261</v>
      </c>
      <c r="U216" s="240" t="s">
        <v>974</v>
      </c>
      <c r="W216" s="12" t="str">
        <f t="shared" si="39"/>
        <v>Mqtt1</v>
      </c>
      <c r="X216" s="222"/>
      <c r="Y216" s="6" t="str">
        <f t="shared" ref="Y216:Y219" si="40">IF(COUNTIF(N216,"spare"),"",N216&amp;"/"&amp;X216)</f>
        <v>450000 24VDC SYSTEM/</v>
      </c>
      <c r="Z216" s="106" t="str">
        <f t="shared" ref="Z216:Z219" si="41">IF(COUNTIF(N216,"spare"),"","$."&amp;J216)</f>
        <v>$.DB_GMDSS_14E3_VOLTAGE</v>
      </c>
      <c r="AB216" s="6"/>
      <c r="AI216" s="53">
        <v>4</v>
      </c>
      <c r="AJ216" s="78">
        <v>20</v>
      </c>
      <c r="AK216" s="116" t="s">
        <v>828</v>
      </c>
      <c r="AM216" s="117" t="str">
        <f t="shared" ref="AM216:AM219" si="42">IF(ISBLANK(AT216),"",ROW())</f>
        <v/>
      </c>
      <c r="AR216" s="130"/>
      <c r="AT216" s="131"/>
      <c r="AU216" s="7"/>
      <c r="AV216" s="132"/>
      <c r="AW216" s="129" t="str">
        <f t="shared" ref="AW216:AW219" si="43">IF(ISNUMBER(AM216),"Please consult operation manual for more information","")</f>
        <v/>
      </c>
      <c r="AX216" s="140"/>
      <c r="BB216" s="150" t="str">
        <f t="shared" ref="BB216:BB219" si="44">IF(ISNUMBER(AM216),"1","")</f>
        <v/>
      </c>
      <c r="BS216" s="6"/>
      <c r="BT216" s="11"/>
    </row>
    <row r="217" spans="1:72" ht="15.75" x14ac:dyDescent="0.25">
      <c r="A217" s="52" t="s">
        <v>7232</v>
      </c>
      <c r="B217" s="186"/>
      <c r="C217" s="227" t="s">
        <v>118</v>
      </c>
      <c r="D217" s="227" t="s">
        <v>22</v>
      </c>
      <c r="E217" s="227" t="s">
        <v>448</v>
      </c>
      <c r="F217" s="228" t="s">
        <v>171</v>
      </c>
      <c r="G217" s="229">
        <v>2</v>
      </c>
      <c r="H217" s="229"/>
      <c r="I217" s="230" t="s">
        <v>110</v>
      </c>
      <c r="J217" s="71" t="s">
        <v>7259</v>
      </c>
      <c r="K217" s="74" t="s">
        <v>600</v>
      </c>
      <c r="L217" s="180"/>
      <c r="M217" s="180">
        <v>1000</v>
      </c>
      <c r="N217" s="78" t="s">
        <v>1652</v>
      </c>
      <c r="O217" s="187"/>
      <c r="P217" s="78" t="s">
        <v>7264</v>
      </c>
      <c r="R217" s="80"/>
      <c r="S217" s="92"/>
      <c r="T217" s="249"/>
      <c r="U217" s="241"/>
      <c r="W217" s="12" t="str">
        <f t="shared" si="39"/>
        <v>Mqtt1</v>
      </c>
      <c r="X217" s="222"/>
      <c r="Y217" s="6" t="str">
        <f t="shared" si="40"/>
        <v>450000 24VDC SYSTEM/</v>
      </c>
      <c r="Z217" s="106" t="str">
        <f t="shared" si="41"/>
        <v>$.DB_GMDSS_14E3_CURRENT</v>
      </c>
      <c r="AB217" s="6"/>
      <c r="AI217" s="53">
        <v>4</v>
      </c>
      <c r="AJ217" s="78">
        <v>20</v>
      </c>
      <c r="AK217" s="116" t="s">
        <v>828</v>
      </c>
      <c r="AM217" s="117" t="str">
        <f t="shared" si="42"/>
        <v/>
      </c>
      <c r="AR217" s="130"/>
      <c r="AT217" s="131"/>
      <c r="AU217" s="7"/>
      <c r="AV217" s="132"/>
      <c r="AW217" s="129" t="str">
        <f t="shared" si="43"/>
        <v/>
      </c>
      <c r="AX217" s="140"/>
      <c r="BB217" s="150" t="str">
        <f t="shared" si="44"/>
        <v/>
      </c>
      <c r="BS217" s="6"/>
      <c r="BT217" s="11"/>
    </row>
    <row r="218" spans="1:72" ht="15.75" x14ac:dyDescent="0.25">
      <c r="A218" s="52" t="s">
        <v>7232</v>
      </c>
      <c r="B218" s="186"/>
      <c r="C218" s="227" t="s">
        <v>118</v>
      </c>
      <c r="D218" s="227" t="s">
        <v>22</v>
      </c>
      <c r="E218" s="227" t="s">
        <v>448</v>
      </c>
      <c r="F218" s="228" t="s">
        <v>171</v>
      </c>
      <c r="G218" s="229">
        <v>3</v>
      </c>
      <c r="H218" s="229"/>
      <c r="I218" s="230" t="s">
        <v>110</v>
      </c>
      <c r="J218" s="71" t="s">
        <v>7259</v>
      </c>
      <c r="K218" s="74" t="s">
        <v>600</v>
      </c>
      <c r="L218" s="180"/>
      <c r="M218" s="180">
        <v>1000</v>
      </c>
      <c r="N218" s="78" t="s">
        <v>1652</v>
      </c>
      <c r="O218" s="83"/>
      <c r="P218" s="78" t="s">
        <v>7262</v>
      </c>
      <c r="R218" s="80"/>
      <c r="S218" s="92"/>
      <c r="T218" s="244"/>
      <c r="U218" s="242"/>
      <c r="W218" s="12" t="str">
        <f t="shared" si="39"/>
        <v>Mqtt1</v>
      </c>
      <c r="X218" s="222"/>
      <c r="Y218" s="6" t="str">
        <f t="shared" si="40"/>
        <v>450000 24VDC SYSTEM/</v>
      </c>
      <c r="Z218" s="106" t="str">
        <f t="shared" si="41"/>
        <v>$.DB_GMDSS_14E3_CURRENT</v>
      </c>
      <c r="AB218" s="6"/>
      <c r="AI218" s="53">
        <v>4</v>
      </c>
      <c r="AJ218" s="78">
        <v>20</v>
      </c>
      <c r="AK218" s="116" t="s">
        <v>828</v>
      </c>
      <c r="AM218" s="117" t="str">
        <f t="shared" si="42"/>
        <v/>
      </c>
      <c r="AR218" s="130"/>
      <c r="AT218" s="131"/>
      <c r="AU218" s="7"/>
      <c r="AV218" s="132"/>
      <c r="AW218" s="129" t="str">
        <f t="shared" si="43"/>
        <v/>
      </c>
      <c r="AX218" s="140"/>
      <c r="BB218" s="150" t="str">
        <f t="shared" si="44"/>
        <v/>
      </c>
      <c r="BS218" s="6"/>
      <c r="BT218" s="11"/>
    </row>
    <row r="219" spans="1:72" ht="15.75" x14ac:dyDescent="0.25">
      <c r="A219" s="52" t="s">
        <v>7279</v>
      </c>
      <c r="B219" s="186"/>
      <c r="C219" s="227" t="s">
        <v>118</v>
      </c>
      <c r="D219" s="227" t="s">
        <v>22</v>
      </c>
      <c r="E219" s="227" t="s">
        <v>448</v>
      </c>
      <c r="F219" s="228" t="s">
        <v>171</v>
      </c>
      <c r="G219" s="229">
        <v>4</v>
      </c>
      <c r="H219" s="229"/>
      <c r="I219" s="230" t="s">
        <v>110</v>
      </c>
      <c r="J219" s="71" t="s">
        <v>7244</v>
      </c>
      <c r="K219" s="74" t="s">
        <v>600</v>
      </c>
      <c r="L219" s="181"/>
      <c r="M219" s="180">
        <v>1000</v>
      </c>
      <c r="N219" s="80" t="s">
        <v>1652</v>
      </c>
      <c r="O219" s="83"/>
      <c r="P219" s="78" t="s">
        <v>7245</v>
      </c>
      <c r="R219" s="80"/>
      <c r="S219" s="92"/>
      <c r="T219" s="174" t="s">
        <v>7239</v>
      </c>
      <c r="U219" s="102" t="s">
        <v>1383</v>
      </c>
      <c r="W219" s="12" t="str">
        <f t="shared" ref="W219:W222" si="45">IF(COUNTIF(N219,"spare"),"","Mqtt1")</f>
        <v>Mqtt1</v>
      </c>
      <c r="X219" s="222"/>
      <c r="Y219" s="6" t="str">
        <f t="shared" si="40"/>
        <v>450000 24VDC SYSTEM/</v>
      </c>
      <c r="Z219" s="106" t="str">
        <f t="shared" si="41"/>
        <v>$.DB_EMERG_14E2_EARTH_FAULT_MON</v>
      </c>
      <c r="AB219" s="6"/>
      <c r="AI219" s="53">
        <v>4</v>
      </c>
      <c r="AJ219" s="78">
        <v>20</v>
      </c>
      <c r="AK219" s="116" t="s">
        <v>828</v>
      </c>
      <c r="AM219" s="117" t="str">
        <f t="shared" si="42"/>
        <v/>
      </c>
      <c r="AR219" s="130"/>
      <c r="AT219" s="131"/>
      <c r="AU219" s="7"/>
      <c r="AV219" s="132"/>
      <c r="AW219" s="129" t="str">
        <f t="shared" si="43"/>
        <v/>
      </c>
      <c r="AX219" s="140"/>
      <c r="BB219" s="150" t="str">
        <f t="shared" si="44"/>
        <v/>
      </c>
      <c r="BS219" s="6"/>
      <c r="BT219" s="11"/>
    </row>
    <row r="220" spans="1:72" ht="15.75" x14ac:dyDescent="0.25">
      <c r="A220" s="52" t="s">
        <v>7279</v>
      </c>
      <c r="B220" s="186"/>
      <c r="C220" s="227" t="s">
        <v>118</v>
      </c>
      <c r="D220" s="227" t="s">
        <v>22</v>
      </c>
      <c r="E220" s="227" t="s">
        <v>449</v>
      </c>
      <c r="F220" s="228" t="s">
        <v>171</v>
      </c>
      <c r="G220" s="229">
        <v>1</v>
      </c>
      <c r="H220" s="229"/>
      <c r="I220" s="230" t="s">
        <v>110</v>
      </c>
      <c r="J220" s="71" t="s">
        <v>7354</v>
      </c>
      <c r="K220" s="74" t="s">
        <v>600</v>
      </c>
      <c r="N220" s="80" t="s">
        <v>1653</v>
      </c>
      <c r="O220" s="83" t="s">
        <v>7358</v>
      </c>
      <c r="P220" s="78" t="s">
        <v>7356</v>
      </c>
      <c r="T220" s="243" t="s">
        <v>7357</v>
      </c>
      <c r="U220" s="240" t="s">
        <v>974</v>
      </c>
      <c r="W220" s="12" t="str">
        <f t="shared" si="45"/>
        <v>Mqtt1</v>
      </c>
      <c r="X220" s="222"/>
      <c r="Y220" s="6" t="str">
        <f t="shared" ref="Y220:Y223" si="46">IF(COUNTIF(N220,"spare"),"",N220&amp;"/"&amp;X220)</f>
        <v>380000 SEAWATER/</v>
      </c>
      <c r="Z220" s="106" t="str">
        <f t="shared" ref="Z220:Z223" si="47">IF(COUNTIF(N220,"spare"),"","$."&amp;J220)</f>
        <v>$.SEA_WATER_FLOW_IN</v>
      </c>
      <c r="AB220" s="6"/>
      <c r="AI220" s="53">
        <v>4</v>
      </c>
      <c r="AJ220" s="78">
        <v>20</v>
      </c>
      <c r="AK220" s="116" t="s">
        <v>828</v>
      </c>
      <c r="AM220" s="117" t="str">
        <f t="shared" ref="AM220:AM223" si="48">IF(ISBLANK(AT220),"",ROW())</f>
        <v/>
      </c>
      <c r="AR220" s="130"/>
      <c r="AT220" s="131"/>
      <c r="AU220" s="7"/>
      <c r="AV220" s="132"/>
      <c r="AW220" s="129" t="str">
        <f t="shared" ref="AW220:AW223" si="49">IF(ISNUMBER(AM220),"Please consult operation manual for more information","")</f>
        <v/>
      </c>
      <c r="AX220" s="140"/>
      <c r="BB220" s="150" t="str">
        <f t="shared" ref="BB220:BB223" si="50">IF(ISNUMBER(AM220),"1","")</f>
        <v/>
      </c>
      <c r="BS220" s="6"/>
      <c r="BT220" s="11"/>
    </row>
    <row r="221" spans="1:72" ht="15.75" x14ac:dyDescent="0.25">
      <c r="A221" s="52" t="s">
        <v>7279</v>
      </c>
      <c r="B221" s="186"/>
      <c r="C221" s="227" t="s">
        <v>118</v>
      </c>
      <c r="D221" s="227" t="s">
        <v>22</v>
      </c>
      <c r="E221" s="227" t="s">
        <v>449</v>
      </c>
      <c r="F221" s="228" t="s">
        <v>171</v>
      </c>
      <c r="G221" s="229">
        <v>2</v>
      </c>
      <c r="H221" s="229"/>
      <c r="I221" s="230" t="s">
        <v>110</v>
      </c>
      <c r="J221" s="71" t="s">
        <v>7353</v>
      </c>
      <c r="K221" s="74" t="s">
        <v>600</v>
      </c>
      <c r="L221" s="180"/>
      <c r="M221" s="180">
        <v>1000</v>
      </c>
      <c r="N221" s="80" t="s">
        <v>1653</v>
      </c>
      <c r="O221" s="187" t="s">
        <v>7359</v>
      </c>
      <c r="P221" s="78" t="s">
        <v>7355</v>
      </c>
      <c r="R221" s="80"/>
      <c r="S221" s="92"/>
      <c r="T221" s="244"/>
      <c r="U221" s="242"/>
      <c r="W221" s="12" t="str">
        <f t="shared" si="45"/>
        <v>Mqtt1</v>
      </c>
      <c r="X221" s="222"/>
      <c r="Y221" s="6" t="str">
        <f t="shared" si="46"/>
        <v>380000 SEAWATER/</v>
      </c>
      <c r="Z221" s="106" t="str">
        <f t="shared" si="47"/>
        <v>$.SEA_WATER_FLOW_OUT</v>
      </c>
      <c r="AB221" s="6"/>
      <c r="AI221" s="53">
        <v>4</v>
      </c>
      <c r="AJ221" s="78">
        <v>20</v>
      </c>
      <c r="AK221" s="116" t="s">
        <v>828</v>
      </c>
      <c r="AM221" s="117" t="str">
        <f t="shared" si="48"/>
        <v/>
      </c>
      <c r="AR221" s="130"/>
      <c r="AT221" s="131"/>
      <c r="AU221" s="7"/>
      <c r="AV221" s="132"/>
      <c r="AW221" s="129" t="str">
        <f t="shared" si="49"/>
        <v/>
      </c>
      <c r="AX221" s="140"/>
      <c r="BB221" s="150" t="str">
        <f t="shared" si="50"/>
        <v/>
      </c>
      <c r="BS221" s="6"/>
      <c r="BT221" s="11"/>
    </row>
    <row r="222" spans="1:72" ht="15.75" x14ac:dyDescent="0.25">
      <c r="A222" s="52" t="s">
        <v>7279</v>
      </c>
      <c r="B222" s="186"/>
      <c r="C222" s="227" t="s">
        <v>118</v>
      </c>
      <c r="D222" s="227" t="s">
        <v>22</v>
      </c>
      <c r="E222" s="227" t="s">
        <v>449</v>
      </c>
      <c r="F222" s="228" t="s">
        <v>171</v>
      </c>
      <c r="G222" s="229">
        <v>3</v>
      </c>
      <c r="H222" s="229"/>
      <c r="I222" s="230" t="s">
        <v>110</v>
      </c>
      <c r="J222" s="71" t="s">
        <v>7372</v>
      </c>
      <c r="K222" s="74" t="s">
        <v>600</v>
      </c>
      <c r="L222" s="180"/>
      <c r="M222" s="180">
        <v>1000</v>
      </c>
      <c r="N222" s="78" t="s">
        <v>1652</v>
      </c>
      <c r="O222" s="83"/>
      <c r="P222" s="78" t="s">
        <v>7374</v>
      </c>
      <c r="R222" s="80"/>
      <c r="S222" s="92"/>
      <c r="T222" s="231"/>
      <c r="U222" s="102"/>
      <c r="W222" s="12" t="str">
        <f t="shared" si="45"/>
        <v>Mqtt1</v>
      </c>
      <c r="X222" s="222"/>
      <c r="Y222" s="6" t="str">
        <f t="shared" si="46"/>
        <v>450000 24VDC SYSTEM/</v>
      </c>
      <c r="Z222" s="106" t="str">
        <f t="shared" si="47"/>
        <v>$.DB_GEN_SERVICE_14E1_EARTH_FAULT_MON</v>
      </c>
      <c r="AB222" s="6"/>
      <c r="AI222" s="53">
        <v>4</v>
      </c>
      <c r="AJ222" s="78">
        <v>20</v>
      </c>
      <c r="AK222" s="116" t="s">
        <v>828</v>
      </c>
      <c r="AM222" s="117" t="str">
        <f t="shared" si="48"/>
        <v/>
      </c>
      <c r="AR222" s="130"/>
      <c r="AT222" s="131"/>
      <c r="AU222" s="7"/>
      <c r="AV222" s="132"/>
      <c r="AW222" s="129" t="str">
        <f t="shared" si="49"/>
        <v/>
      </c>
      <c r="AX222" s="140"/>
      <c r="BB222" s="150" t="str">
        <f t="shared" si="50"/>
        <v/>
      </c>
      <c r="BS222" s="6"/>
      <c r="BT222" s="11"/>
    </row>
    <row r="223" spans="1:72" ht="15.75" x14ac:dyDescent="0.25">
      <c r="A223" s="52" t="s">
        <v>7279</v>
      </c>
      <c r="B223" s="186"/>
      <c r="C223" s="227" t="s">
        <v>118</v>
      </c>
      <c r="D223" s="227" t="s">
        <v>22</v>
      </c>
      <c r="E223" s="227" t="s">
        <v>449</v>
      </c>
      <c r="F223" s="228" t="s">
        <v>171</v>
      </c>
      <c r="G223" s="229">
        <v>4</v>
      </c>
      <c r="H223" s="229"/>
      <c r="I223" s="230" t="s">
        <v>110</v>
      </c>
      <c r="J223" s="71" t="str">
        <f t="shared" ref="J223" si="51">CONCATENATE("Spare_",E223,"_",G223)</f>
        <v>Spare_AI32_4</v>
      </c>
      <c r="K223" s="74" t="s">
        <v>600</v>
      </c>
      <c r="L223" s="181"/>
      <c r="M223" s="180">
        <v>1000</v>
      </c>
      <c r="N223" s="80" t="s">
        <v>605</v>
      </c>
      <c r="O223" s="83"/>
      <c r="P223" s="78" t="str">
        <f>CONCATENATE("Spare Yard ",T223,"_",I223,"_",K223)</f>
        <v>Spare Yard _True_+CB.1</v>
      </c>
      <c r="R223" s="80"/>
      <c r="S223" s="92"/>
      <c r="T223" s="231"/>
      <c r="U223" s="102"/>
      <c r="W223" s="12" t="str">
        <f t="shared" ref="W223" si="52">IF(COUNTIF(N223,"spare"),"","Mqtt1")</f>
        <v/>
      </c>
      <c r="X223" s="222"/>
      <c r="Y223" s="6" t="str">
        <f t="shared" si="46"/>
        <v/>
      </c>
      <c r="Z223" s="106" t="str">
        <f t="shared" si="47"/>
        <v/>
      </c>
      <c r="AB223" s="6"/>
      <c r="AI223" s="53">
        <v>4</v>
      </c>
      <c r="AJ223" s="78">
        <v>20</v>
      </c>
      <c r="AK223" s="116" t="s">
        <v>828</v>
      </c>
      <c r="AM223" s="117" t="str">
        <f t="shared" si="48"/>
        <v/>
      </c>
      <c r="AR223" s="130"/>
      <c r="AT223" s="131"/>
      <c r="AU223" s="7"/>
      <c r="AV223" s="132"/>
      <c r="AW223" s="129" t="str">
        <f t="shared" si="49"/>
        <v/>
      </c>
      <c r="AX223" s="140"/>
      <c r="BB223" s="150" t="str">
        <f t="shared" si="50"/>
        <v/>
      </c>
      <c r="BS223" s="6"/>
      <c r="BT223" s="11"/>
    </row>
    <row r="224" spans="1:72" ht="15.75" x14ac:dyDescent="0.25">
      <c r="A224" s="52" t="s">
        <v>846</v>
      </c>
      <c r="B224" s="186"/>
      <c r="C224" s="131" t="s">
        <v>118</v>
      </c>
      <c r="D224" s="7" t="s">
        <v>22</v>
      </c>
      <c r="E224" s="227" t="s">
        <v>7257</v>
      </c>
      <c r="F224" s="64" t="s">
        <v>845</v>
      </c>
      <c r="G224" s="62">
        <v>1</v>
      </c>
      <c r="I224" s="10" t="s">
        <v>110</v>
      </c>
      <c r="J224" s="71" t="s">
        <v>517</v>
      </c>
      <c r="K224" s="74" t="s">
        <v>600</v>
      </c>
      <c r="L224" s="181"/>
      <c r="M224" s="180">
        <v>1000</v>
      </c>
      <c r="N224" s="78" t="s">
        <v>1657</v>
      </c>
      <c r="O224" s="83"/>
      <c r="P224" s="78" t="s">
        <v>695</v>
      </c>
      <c r="R224" s="80"/>
      <c r="S224" s="92"/>
      <c r="T224" s="208" t="s">
        <v>1541</v>
      </c>
      <c r="U224" s="102" t="s">
        <v>1542</v>
      </c>
      <c r="W224" s="12" t="str">
        <f t="shared" si="39"/>
        <v>Mqtt1</v>
      </c>
      <c r="X224" s="222"/>
      <c r="Y224" s="6" t="str">
        <f t="shared" si="28"/>
        <v>150000 PROPULSION/</v>
      </c>
      <c r="Z224" s="106" t="str">
        <f t="shared" si="34"/>
        <v>$.STERN_THRUST_BEARING_TEMP_DE</v>
      </c>
      <c r="AB224" s="6"/>
      <c r="AI224" s="53">
        <v>0</v>
      </c>
      <c r="AJ224" s="78">
        <v>150</v>
      </c>
      <c r="AK224" s="116" t="s">
        <v>1341</v>
      </c>
      <c r="AM224" s="117">
        <f t="shared" si="32"/>
        <v>224</v>
      </c>
      <c r="AN224" s="78">
        <v>90</v>
      </c>
      <c r="AO224" s="78">
        <v>80</v>
      </c>
      <c r="AR224" s="130"/>
      <c r="AT224" s="131" t="s">
        <v>17</v>
      </c>
      <c r="AU224" s="7"/>
      <c r="AV224" s="132" t="s">
        <v>112</v>
      </c>
      <c r="AW224" s="129" t="str">
        <f t="shared" si="33"/>
        <v>Please consult operation manual for more information</v>
      </c>
      <c r="AX224" s="140"/>
      <c r="BB224" s="150" t="str">
        <f t="shared" si="35"/>
        <v>1</v>
      </c>
      <c r="BS224" s="6"/>
      <c r="BT224" s="11"/>
    </row>
    <row r="225" spans="1:74" ht="15.75" x14ac:dyDescent="0.25">
      <c r="A225" s="52" t="s">
        <v>846</v>
      </c>
      <c r="B225" s="186"/>
      <c r="C225" s="131" t="s">
        <v>118</v>
      </c>
      <c r="D225" s="7" t="s">
        <v>22</v>
      </c>
      <c r="E225" s="227" t="s">
        <v>7257</v>
      </c>
      <c r="F225" s="64" t="s">
        <v>845</v>
      </c>
      <c r="G225" s="62">
        <v>2</v>
      </c>
      <c r="I225" s="10" t="s">
        <v>110</v>
      </c>
      <c r="J225" s="71" t="s">
        <v>518</v>
      </c>
      <c r="K225" s="74" t="s">
        <v>600</v>
      </c>
      <c r="L225" s="181"/>
      <c r="M225" s="180">
        <v>1000</v>
      </c>
      <c r="N225" s="78" t="s">
        <v>1657</v>
      </c>
      <c r="O225" s="83"/>
      <c r="P225" s="78" t="s">
        <v>696</v>
      </c>
      <c r="R225" s="80"/>
      <c r="S225" s="92"/>
      <c r="T225" s="208" t="s">
        <v>1543</v>
      </c>
      <c r="U225" s="102" t="s">
        <v>1542</v>
      </c>
      <c r="W225" s="12" t="str">
        <f t="shared" si="39"/>
        <v>Mqtt1</v>
      </c>
      <c r="X225" s="222"/>
      <c r="Y225" s="6" t="str">
        <f t="shared" si="28"/>
        <v>150000 PROPULSION/</v>
      </c>
      <c r="Z225" s="106" t="str">
        <f t="shared" si="34"/>
        <v>$.STERN_THRUST_BEARING_TEMP_NDE</v>
      </c>
      <c r="AB225" s="6"/>
      <c r="AI225" s="53">
        <v>0</v>
      </c>
      <c r="AJ225" s="78">
        <v>150</v>
      </c>
      <c r="AK225" s="116" t="s">
        <v>1341</v>
      </c>
      <c r="AM225" s="117">
        <f t="shared" si="32"/>
        <v>225</v>
      </c>
      <c r="AN225" s="78">
        <v>90</v>
      </c>
      <c r="AO225" s="78">
        <v>80</v>
      </c>
      <c r="AR225" s="130"/>
      <c r="AT225" s="131" t="s">
        <v>17</v>
      </c>
      <c r="AU225" s="7"/>
      <c r="AV225" s="132" t="s">
        <v>112</v>
      </c>
      <c r="AW225" s="129" t="str">
        <f t="shared" si="33"/>
        <v>Please consult operation manual for more information</v>
      </c>
      <c r="AX225" s="140"/>
      <c r="BB225" s="150" t="str">
        <f t="shared" si="35"/>
        <v>1</v>
      </c>
      <c r="BS225" s="6"/>
      <c r="BT225" s="11"/>
    </row>
    <row r="226" spans="1:74" ht="15.75" x14ac:dyDescent="0.25">
      <c r="A226" s="52" t="s">
        <v>7279</v>
      </c>
      <c r="B226" s="186"/>
      <c r="C226" s="131" t="s">
        <v>118</v>
      </c>
      <c r="D226" s="7" t="s">
        <v>22</v>
      </c>
      <c r="E226" s="227" t="s">
        <v>7257</v>
      </c>
      <c r="F226" s="64" t="s">
        <v>845</v>
      </c>
      <c r="G226" s="62">
        <v>3</v>
      </c>
      <c r="I226" s="10" t="s">
        <v>110</v>
      </c>
      <c r="J226" s="71" t="str">
        <f t="shared" ref="J226" si="53">CONCATENATE("Spare_",E226,"_",G226)</f>
        <v>Spare_AI33_3</v>
      </c>
      <c r="K226" s="74" t="s">
        <v>600</v>
      </c>
      <c r="L226" s="181"/>
      <c r="M226" s="180">
        <v>1000</v>
      </c>
      <c r="N226" s="78" t="s">
        <v>605</v>
      </c>
      <c r="O226" s="83"/>
      <c r="P226" s="78" t="str">
        <f>CONCATENATE("Spare Yard ",T226,"_",I226,"_",K226)</f>
        <v>Spare Yard _True_+CB.1</v>
      </c>
      <c r="R226" s="80"/>
      <c r="S226" s="92"/>
      <c r="T226" s="174"/>
      <c r="U226" s="102"/>
      <c r="W226" s="12" t="str">
        <f t="shared" si="39"/>
        <v/>
      </c>
      <c r="X226" s="222"/>
      <c r="Y226" s="6" t="str">
        <f t="shared" si="28"/>
        <v/>
      </c>
      <c r="Z226" s="106" t="str">
        <f t="shared" si="34"/>
        <v/>
      </c>
      <c r="AB226" s="6"/>
      <c r="AI226" s="53">
        <v>4</v>
      </c>
      <c r="AJ226" s="78">
        <v>20</v>
      </c>
      <c r="AK226" s="116" t="s">
        <v>1341</v>
      </c>
      <c r="AM226" s="117" t="str">
        <f t="shared" si="32"/>
        <v/>
      </c>
      <c r="AR226" s="130"/>
      <c r="AT226" s="131"/>
      <c r="AU226" s="7"/>
      <c r="AV226" s="132"/>
      <c r="AW226" s="129" t="str">
        <f t="shared" si="33"/>
        <v/>
      </c>
      <c r="AX226" s="140"/>
      <c r="BB226" s="150" t="str">
        <f t="shared" si="35"/>
        <v/>
      </c>
      <c r="BS226" s="6"/>
      <c r="BT226" s="11"/>
    </row>
    <row r="227" spans="1:74" ht="15.75" x14ac:dyDescent="0.25">
      <c r="A227" s="52" t="s">
        <v>1663</v>
      </c>
      <c r="B227" s="186"/>
      <c r="C227" s="131" t="s">
        <v>118</v>
      </c>
      <c r="D227" s="7" t="s">
        <v>22</v>
      </c>
      <c r="E227" s="227" t="s">
        <v>7257</v>
      </c>
      <c r="F227" s="64" t="s">
        <v>845</v>
      </c>
      <c r="G227" s="62">
        <v>4</v>
      </c>
      <c r="I227" s="10" t="s">
        <v>110</v>
      </c>
      <c r="J227" s="11" t="s">
        <v>1685</v>
      </c>
      <c r="K227" s="74" t="s">
        <v>600</v>
      </c>
      <c r="L227" s="180"/>
      <c r="M227" s="180">
        <v>1000</v>
      </c>
      <c r="N227" s="78" t="s">
        <v>1647</v>
      </c>
      <c r="O227" s="83" t="s">
        <v>1680</v>
      </c>
      <c r="P227" s="78" t="s">
        <v>1686</v>
      </c>
      <c r="R227" s="80"/>
      <c r="S227" s="92"/>
      <c r="T227" s="76" t="s">
        <v>1679</v>
      </c>
      <c r="U227" s="83" t="s">
        <v>1024</v>
      </c>
      <c r="W227" s="12" t="str">
        <f t="shared" si="39"/>
        <v>Mqtt1</v>
      </c>
      <c r="X227" s="222"/>
      <c r="Y227" s="6" t="str">
        <f t="shared" si="28"/>
        <v>250000 FRESH WATER/</v>
      </c>
      <c r="Z227" s="106" t="str">
        <f t="shared" si="34"/>
        <v>$.TEMP7_FOR_ENERGY_REC_SYSTEM</v>
      </c>
      <c r="AB227" s="6"/>
      <c r="AI227" s="53">
        <v>-40</v>
      </c>
      <c r="AJ227" s="78">
        <v>150</v>
      </c>
      <c r="AK227" s="116" t="s">
        <v>1341</v>
      </c>
      <c r="AM227" s="117" t="str">
        <f t="shared" si="32"/>
        <v/>
      </c>
      <c r="AR227" s="130"/>
      <c r="AT227" s="131"/>
      <c r="AU227" s="7"/>
      <c r="AV227" s="132"/>
      <c r="AW227" s="129" t="str">
        <f t="shared" si="33"/>
        <v/>
      </c>
      <c r="AX227" s="140"/>
      <c r="BB227" s="150" t="str">
        <f t="shared" si="35"/>
        <v/>
      </c>
      <c r="BS227" s="6"/>
      <c r="BT227" s="11"/>
    </row>
    <row r="228" spans="1:74" ht="15.75" x14ac:dyDescent="0.25">
      <c r="A228" s="52" t="s">
        <v>1464</v>
      </c>
      <c r="B228" s="186"/>
      <c r="C228" s="131" t="s">
        <v>118</v>
      </c>
      <c r="D228" s="7" t="s">
        <v>22</v>
      </c>
      <c r="E228" s="227" t="s">
        <v>7352</v>
      </c>
      <c r="F228" s="64" t="s">
        <v>845</v>
      </c>
      <c r="G228" s="62">
        <v>1</v>
      </c>
      <c r="I228" s="10" t="s">
        <v>110</v>
      </c>
      <c r="J228" s="11" t="s">
        <v>1681</v>
      </c>
      <c r="K228" s="74" t="s">
        <v>600</v>
      </c>
      <c r="L228" s="180"/>
      <c r="M228" s="180">
        <v>1000</v>
      </c>
      <c r="N228" s="78" t="s">
        <v>1647</v>
      </c>
      <c r="O228" s="83" t="s">
        <v>1544</v>
      </c>
      <c r="P228" s="78" t="s">
        <v>1546</v>
      </c>
      <c r="R228" s="80"/>
      <c r="S228" s="92"/>
      <c r="T228" s="276" t="s">
        <v>808</v>
      </c>
      <c r="U228" s="240" t="s">
        <v>1533</v>
      </c>
      <c r="W228" s="12" t="str">
        <f t="shared" si="39"/>
        <v>Mqtt1</v>
      </c>
      <c r="X228" s="222"/>
      <c r="Y228" s="6" t="str">
        <f t="shared" si="28"/>
        <v>250000 FRESH WATER/</v>
      </c>
      <c r="Z228" s="106" t="str">
        <f t="shared" si="34"/>
        <v>$.TEMP4_FOR_ENERGY_REC_SYSTEM</v>
      </c>
      <c r="AB228" s="6"/>
      <c r="AI228" s="53">
        <v>-40</v>
      </c>
      <c r="AJ228" s="78">
        <v>150</v>
      </c>
      <c r="AK228" s="116" t="s">
        <v>1341</v>
      </c>
      <c r="AM228" s="117" t="str">
        <f t="shared" si="32"/>
        <v/>
      </c>
      <c r="AR228" s="130"/>
      <c r="AT228" s="131"/>
      <c r="AU228" s="7"/>
      <c r="AV228" s="132"/>
      <c r="AW228" s="129" t="str">
        <f t="shared" si="33"/>
        <v/>
      </c>
      <c r="AX228" s="140"/>
      <c r="BB228" s="150" t="str">
        <f t="shared" si="35"/>
        <v/>
      </c>
      <c r="BS228" s="6"/>
      <c r="BT228" s="11"/>
    </row>
    <row r="229" spans="1:74" ht="15.75" x14ac:dyDescent="0.25">
      <c r="A229" s="52" t="s">
        <v>1464</v>
      </c>
      <c r="B229" s="186"/>
      <c r="C229" s="131" t="s">
        <v>118</v>
      </c>
      <c r="D229" s="7" t="s">
        <v>22</v>
      </c>
      <c r="E229" s="227" t="s">
        <v>7352</v>
      </c>
      <c r="F229" s="64" t="s">
        <v>845</v>
      </c>
      <c r="G229" s="62">
        <v>2</v>
      </c>
      <c r="I229" s="10" t="s">
        <v>110</v>
      </c>
      <c r="J229" s="11" t="s">
        <v>1683</v>
      </c>
      <c r="K229" s="74" t="s">
        <v>600</v>
      </c>
      <c r="L229" s="180"/>
      <c r="M229" s="180">
        <v>1000</v>
      </c>
      <c r="N229" s="78" t="s">
        <v>1647</v>
      </c>
      <c r="O229" s="83" t="s">
        <v>1545</v>
      </c>
      <c r="P229" s="78" t="s">
        <v>1547</v>
      </c>
      <c r="R229" s="80"/>
      <c r="S229" s="92"/>
      <c r="T229" s="277"/>
      <c r="U229" s="242"/>
      <c r="W229" s="12" t="str">
        <f t="shared" si="39"/>
        <v>Mqtt1</v>
      </c>
      <c r="X229" s="222"/>
      <c r="Y229" s="6" t="str">
        <f t="shared" ref="Y229:Y233" si="54">IF(COUNTIF(N229,"spare"),"",N229&amp;"/"&amp;X229)</f>
        <v>250000 FRESH WATER/</v>
      </c>
      <c r="Z229" s="106" t="str">
        <f t="shared" si="34"/>
        <v>$.TEMP5_FOR_ENERGY_REC_SYSTEM</v>
      </c>
      <c r="AB229" s="6"/>
      <c r="AI229" s="53">
        <v>-40</v>
      </c>
      <c r="AJ229" s="78">
        <v>150</v>
      </c>
      <c r="AK229" s="116" t="s">
        <v>1341</v>
      </c>
      <c r="AM229" s="117" t="str">
        <f t="shared" si="32"/>
        <v/>
      </c>
      <c r="AR229" s="130"/>
      <c r="AT229" s="131"/>
      <c r="AU229" s="7"/>
      <c r="AV229" s="132"/>
      <c r="AW229" s="129" t="str">
        <f t="shared" si="33"/>
        <v/>
      </c>
      <c r="AX229" s="140"/>
      <c r="BB229" s="150" t="str">
        <f t="shared" si="35"/>
        <v/>
      </c>
      <c r="BS229" s="6"/>
      <c r="BT229" s="11"/>
    </row>
    <row r="230" spans="1:74" ht="15.75" x14ac:dyDescent="0.25">
      <c r="A230" s="52" t="s">
        <v>1663</v>
      </c>
      <c r="B230" s="186"/>
      <c r="C230" s="131" t="s">
        <v>118</v>
      </c>
      <c r="D230" s="7" t="s">
        <v>22</v>
      </c>
      <c r="E230" s="227" t="s">
        <v>7352</v>
      </c>
      <c r="F230" s="64" t="s">
        <v>845</v>
      </c>
      <c r="G230" s="62">
        <v>3</v>
      </c>
      <c r="I230" s="10" t="s">
        <v>110</v>
      </c>
      <c r="J230" s="11" t="s">
        <v>1684</v>
      </c>
      <c r="K230" s="74" t="s">
        <v>600</v>
      </c>
      <c r="L230" s="180"/>
      <c r="M230" s="180">
        <v>1000</v>
      </c>
      <c r="N230" s="78" t="s">
        <v>1647</v>
      </c>
      <c r="O230" s="83" t="s">
        <v>1673</v>
      </c>
      <c r="P230" s="78" t="s">
        <v>1674</v>
      </c>
      <c r="R230" s="80"/>
      <c r="S230" s="92"/>
      <c r="T230" s="76" t="s">
        <v>1675</v>
      </c>
      <c r="U230" s="83" t="s">
        <v>1024</v>
      </c>
      <c r="W230" s="12" t="str">
        <f t="shared" si="39"/>
        <v>Mqtt1</v>
      </c>
      <c r="X230" s="222"/>
      <c r="Y230" s="6" t="str">
        <f t="shared" si="54"/>
        <v>250000 FRESH WATER/</v>
      </c>
      <c r="Z230" s="106" t="str">
        <f t="shared" si="34"/>
        <v>$.TEMP8_FOR_ENERGY_REC_SYSTEM</v>
      </c>
      <c r="AB230" s="6"/>
      <c r="AI230" s="53">
        <v>-40</v>
      </c>
      <c r="AJ230" s="78">
        <v>150</v>
      </c>
      <c r="AK230" s="116" t="s">
        <v>1341</v>
      </c>
      <c r="AM230" s="117" t="str">
        <f t="shared" si="32"/>
        <v/>
      </c>
      <c r="AR230" s="130"/>
      <c r="AT230" s="131"/>
      <c r="AU230" s="7"/>
      <c r="AV230" s="132"/>
      <c r="AW230" s="129" t="str">
        <f t="shared" si="33"/>
        <v/>
      </c>
      <c r="AX230" s="140"/>
      <c r="BB230" s="150" t="str">
        <f t="shared" si="35"/>
        <v/>
      </c>
      <c r="BS230" s="6"/>
      <c r="BT230" s="11"/>
    </row>
    <row r="231" spans="1:74" ht="15.75" x14ac:dyDescent="0.25">
      <c r="A231" s="52" t="s">
        <v>1663</v>
      </c>
      <c r="B231" s="186"/>
      <c r="C231" s="131" t="s">
        <v>118</v>
      </c>
      <c r="D231" s="7" t="s">
        <v>22</v>
      </c>
      <c r="E231" s="227" t="s">
        <v>7352</v>
      </c>
      <c r="F231" s="64" t="s">
        <v>845</v>
      </c>
      <c r="G231" s="62">
        <v>4</v>
      </c>
      <c r="I231" s="10" t="s">
        <v>110</v>
      </c>
      <c r="J231" s="11" t="s">
        <v>1682</v>
      </c>
      <c r="K231" s="74" t="s">
        <v>600</v>
      </c>
      <c r="L231" s="180"/>
      <c r="M231" s="180">
        <v>1000</v>
      </c>
      <c r="N231" s="78" t="s">
        <v>1647</v>
      </c>
      <c r="O231" s="83" t="s">
        <v>1677</v>
      </c>
      <c r="P231" s="78" t="s">
        <v>1678</v>
      </c>
      <c r="R231" s="80"/>
      <c r="S231" s="92"/>
      <c r="T231" s="76" t="s">
        <v>1676</v>
      </c>
      <c r="U231" s="83" t="s">
        <v>1024</v>
      </c>
      <c r="W231" s="12" t="str">
        <f t="shared" si="39"/>
        <v>Mqtt1</v>
      </c>
      <c r="X231" s="222"/>
      <c r="Y231" s="6" t="str">
        <f t="shared" si="54"/>
        <v>250000 FRESH WATER/</v>
      </c>
      <c r="Z231" s="106" t="str">
        <f t="shared" si="34"/>
        <v>$.TEMP6_FOR_ENERGY_REC_SYSTEM</v>
      </c>
      <c r="AB231" s="6"/>
      <c r="AI231" s="53">
        <v>-40</v>
      </c>
      <c r="AJ231" s="78">
        <v>150</v>
      </c>
      <c r="AK231" s="116" t="s">
        <v>1341</v>
      </c>
      <c r="AM231" s="117" t="str">
        <f t="shared" si="32"/>
        <v/>
      </c>
      <c r="AR231" s="130"/>
      <c r="AT231" s="131"/>
      <c r="AU231" s="7"/>
      <c r="AV231" s="132"/>
      <c r="AW231" s="129" t="str">
        <f t="shared" si="33"/>
        <v/>
      </c>
      <c r="AX231" s="140"/>
      <c r="BB231" s="150" t="str">
        <f t="shared" si="35"/>
        <v/>
      </c>
      <c r="BS231" s="6"/>
      <c r="BT231" s="11"/>
    </row>
    <row r="232" spans="1:74" ht="15.75" x14ac:dyDescent="0.25">
      <c r="A232" s="57" t="s">
        <v>829</v>
      </c>
      <c r="B232" s="57"/>
      <c r="C232" s="61" t="s">
        <v>111</v>
      </c>
      <c r="D232" s="61" t="s">
        <v>22</v>
      </c>
      <c r="E232" s="61" t="s">
        <v>450</v>
      </c>
      <c r="F232" s="65" t="s">
        <v>130</v>
      </c>
      <c r="G232" s="67">
        <v>1</v>
      </c>
      <c r="H232" s="67"/>
      <c r="I232" s="67" t="s">
        <v>110</v>
      </c>
      <c r="J232" s="72" t="s">
        <v>519</v>
      </c>
      <c r="K232" s="75" t="s">
        <v>600</v>
      </c>
      <c r="L232" s="79"/>
      <c r="M232" s="79">
        <v>1000</v>
      </c>
      <c r="N232" s="79" t="s">
        <v>1645</v>
      </c>
      <c r="O232" s="86"/>
      <c r="P232" s="79" t="s">
        <v>697</v>
      </c>
      <c r="Q232" s="79"/>
      <c r="R232" s="91"/>
      <c r="S232" s="93"/>
      <c r="T232" s="96"/>
      <c r="U232" s="100"/>
      <c r="V232" s="101"/>
      <c r="W232" s="109" t="str">
        <f t="shared" ref="W232" si="55">IF(COUNTIF(N232,"spare"),"","Mqtt1")</f>
        <v>Mqtt1</v>
      </c>
      <c r="X232" s="223" t="s">
        <v>7222</v>
      </c>
      <c r="Y232" s="110" t="str">
        <f t="shared" si="54"/>
        <v>450000 AMCS/PWR</v>
      </c>
      <c r="Z232" s="111" t="str">
        <f t="shared" si="34"/>
        <v>$.AmcsPlcPowerModule2FuseBlown</v>
      </c>
      <c r="AA232" s="109"/>
      <c r="AB232" s="110"/>
      <c r="AC232" s="111"/>
      <c r="AD232" s="111"/>
      <c r="AE232" s="112"/>
      <c r="AF232" s="112"/>
      <c r="AG232" s="112"/>
      <c r="AH232" s="112"/>
      <c r="AI232" s="122"/>
      <c r="AJ232" s="79"/>
      <c r="AK232" s="123"/>
      <c r="AL232" s="123"/>
      <c r="AM232" s="124">
        <f t="shared" ref="AM232:AM253" si="56">IF(ISBLANK(AT232),"",ROW())</f>
        <v>232</v>
      </c>
      <c r="AN232" s="79"/>
      <c r="AO232" s="79"/>
      <c r="AP232" s="79"/>
      <c r="AQ232" s="79"/>
      <c r="AR232" s="133" t="s">
        <v>110</v>
      </c>
      <c r="AS232" s="79"/>
      <c r="AT232" s="61" t="s">
        <v>17</v>
      </c>
      <c r="AU232" s="61"/>
      <c r="AV232" s="134" t="s">
        <v>112</v>
      </c>
      <c r="AW232" s="135" t="str">
        <f t="shared" ref="AW232:AW253" si="57">IF(ISNUMBER(AM232),"Please consult operation manual for more information","")</f>
        <v>Please consult operation manual for more information</v>
      </c>
      <c r="AX232" s="141"/>
      <c r="AY232" s="145"/>
      <c r="AZ232" s="149"/>
      <c r="BA232" s="149"/>
      <c r="BB232" s="151" t="str">
        <f>IF(ISNUMBER(AM232),"1","")</f>
        <v>1</v>
      </c>
      <c r="BC232" s="159"/>
      <c r="BD232" s="160"/>
      <c r="BE232" s="134"/>
      <c r="BF232" s="134"/>
      <c r="BG232" s="160"/>
      <c r="BH232" s="134"/>
      <c r="BI232" s="134"/>
      <c r="BJ232" s="160"/>
      <c r="BK232" s="134"/>
      <c r="BL232" s="134"/>
      <c r="BM232" s="160"/>
      <c r="BN232" s="134"/>
      <c r="BO232" s="134"/>
      <c r="BP232" s="160"/>
      <c r="BQ232" s="134"/>
      <c r="BR232" s="109"/>
      <c r="BS232" s="110"/>
      <c r="BT232" s="112"/>
      <c r="BU232" s="67"/>
      <c r="BV232" s="67"/>
    </row>
    <row r="233" spans="1:74" ht="15.75" x14ac:dyDescent="0.25">
      <c r="A233" s="57" t="s">
        <v>829</v>
      </c>
      <c r="B233" s="57"/>
      <c r="C233" s="61" t="s">
        <v>111</v>
      </c>
      <c r="D233" s="61" t="s">
        <v>22</v>
      </c>
      <c r="E233" s="61" t="s">
        <v>450</v>
      </c>
      <c r="F233" s="65" t="s">
        <v>130</v>
      </c>
      <c r="G233" s="67">
        <v>2</v>
      </c>
      <c r="H233" s="67"/>
      <c r="I233" s="67" t="s">
        <v>110</v>
      </c>
      <c r="J233" s="72" t="s">
        <v>520</v>
      </c>
      <c r="K233" s="75" t="s">
        <v>600</v>
      </c>
      <c r="L233" s="79"/>
      <c r="M233" s="79">
        <v>1000</v>
      </c>
      <c r="N233" s="79" t="s">
        <v>1645</v>
      </c>
      <c r="O233" s="86"/>
      <c r="P233" s="79" t="s">
        <v>698</v>
      </c>
      <c r="Q233" s="79"/>
      <c r="R233" s="91"/>
      <c r="S233" s="93"/>
      <c r="T233" s="96"/>
      <c r="U233" s="100"/>
      <c r="V233" s="101"/>
      <c r="W233" s="109" t="str">
        <f t="shared" ref="W233:W234" si="58">IF(COUNTIF(N233,"spare"),"","Mqtt1")</f>
        <v>Mqtt1</v>
      </c>
      <c r="X233" s="223" t="s">
        <v>7222</v>
      </c>
      <c r="Y233" s="110" t="str">
        <f t="shared" si="54"/>
        <v>450000 AMCS/PWR</v>
      </c>
      <c r="Z233" s="111" t="str">
        <f t="shared" si="34"/>
        <v>$.AmcsPlcPowerModule2PowerFailure</v>
      </c>
      <c r="AA233" s="109"/>
      <c r="AB233" s="110"/>
      <c r="AC233" s="111"/>
      <c r="AD233" s="111"/>
      <c r="AE233" s="112"/>
      <c r="AF233" s="112"/>
      <c r="AG233" s="112"/>
      <c r="AH233" s="112"/>
      <c r="AI233" s="122"/>
      <c r="AJ233" s="79"/>
      <c r="AK233" s="123"/>
      <c r="AL233" s="123"/>
      <c r="AM233" s="124">
        <f t="shared" si="56"/>
        <v>233</v>
      </c>
      <c r="AN233" s="79"/>
      <c r="AO233" s="79"/>
      <c r="AP233" s="79"/>
      <c r="AQ233" s="79"/>
      <c r="AR233" s="133" t="s">
        <v>110</v>
      </c>
      <c r="AS233" s="79"/>
      <c r="AT233" s="61" t="s">
        <v>17</v>
      </c>
      <c r="AU233" s="61"/>
      <c r="AV233" s="134" t="s">
        <v>112</v>
      </c>
      <c r="AW233" s="135" t="str">
        <f t="shared" si="57"/>
        <v>Please consult operation manual for more information</v>
      </c>
      <c r="AX233" s="141"/>
      <c r="AY233" s="145"/>
      <c r="AZ233" s="149"/>
      <c r="BA233" s="149"/>
      <c r="BB233" s="151" t="str">
        <f>IF(ISNUMBER(AM233),"1","")</f>
        <v>1</v>
      </c>
      <c r="BC233" s="159"/>
      <c r="BD233" s="160"/>
      <c r="BE233" s="134"/>
      <c r="BF233" s="134"/>
      <c r="BG233" s="160"/>
      <c r="BH233" s="134"/>
      <c r="BI233" s="134"/>
      <c r="BJ233" s="160"/>
      <c r="BK233" s="134"/>
      <c r="BL233" s="134"/>
      <c r="BM233" s="160"/>
      <c r="BN233" s="134"/>
      <c r="BO233" s="134"/>
      <c r="BP233" s="160"/>
      <c r="BQ233" s="134"/>
      <c r="BR233" s="109"/>
      <c r="BS233" s="110"/>
      <c r="BT233" s="112"/>
      <c r="BU233" s="67"/>
      <c r="BV233" s="67"/>
    </row>
    <row r="234" spans="1:74" ht="15.75" x14ac:dyDescent="0.25">
      <c r="A234" s="52" t="s">
        <v>1464</v>
      </c>
      <c r="B234" s="186"/>
      <c r="C234" s="131" t="s">
        <v>118</v>
      </c>
      <c r="D234" s="7" t="s">
        <v>22</v>
      </c>
      <c r="E234" s="7" t="s">
        <v>451</v>
      </c>
      <c r="F234" s="64" t="s">
        <v>175</v>
      </c>
      <c r="G234" s="62">
        <v>1</v>
      </c>
      <c r="I234" s="10" t="s">
        <v>110</v>
      </c>
      <c r="J234" s="71" t="s">
        <v>995</v>
      </c>
      <c r="K234" s="74" t="s">
        <v>600</v>
      </c>
      <c r="L234" s="180"/>
      <c r="M234" s="180">
        <v>1000</v>
      </c>
      <c r="N234" s="78" t="s">
        <v>1650</v>
      </c>
      <c r="O234" s="83"/>
      <c r="P234" s="78" t="s">
        <v>996</v>
      </c>
      <c r="R234" s="80"/>
      <c r="S234" s="92"/>
      <c r="T234" s="203" t="s">
        <v>1548</v>
      </c>
      <c r="U234" s="102" t="s">
        <v>1104</v>
      </c>
      <c r="W234" s="12" t="str">
        <f t="shared" si="58"/>
        <v>Mqtt1</v>
      </c>
      <c r="X234" s="222"/>
      <c r="Y234" s="6" t="str">
        <f t="shared" ref="Y234" si="59">IF(COUNTIF(N234,"spare"),"",N234)</f>
        <v>350000 VENTILATION</v>
      </c>
      <c r="Z234" s="106" t="str">
        <f t="shared" si="34"/>
        <v>$.BATT_VENT_AFT_PS_SPEED</v>
      </c>
      <c r="AB234" s="6"/>
      <c r="AI234" s="53">
        <v>0</v>
      </c>
      <c r="AJ234" s="78">
        <v>100</v>
      </c>
      <c r="AK234" s="116" t="s">
        <v>1020</v>
      </c>
      <c r="AM234" s="117" t="str">
        <f t="shared" si="56"/>
        <v/>
      </c>
      <c r="AR234" s="130"/>
      <c r="AT234" s="131"/>
      <c r="AU234" s="7"/>
      <c r="AV234" s="132"/>
      <c r="AW234" s="129" t="str">
        <f t="shared" si="57"/>
        <v/>
      </c>
      <c r="AX234" s="140"/>
      <c r="BB234" s="150" t="str">
        <f>IF(ISNUMBER(AM234),"1","")</f>
        <v/>
      </c>
      <c r="BS234" s="6"/>
      <c r="BT234" s="11"/>
    </row>
    <row r="235" spans="1:74" ht="15.75" x14ac:dyDescent="0.25">
      <c r="A235" s="52" t="s">
        <v>1346</v>
      </c>
      <c r="B235" s="186"/>
      <c r="C235" s="131" t="s">
        <v>118</v>
      </c>
      <c r="D235" s="7" t="s">
        <v>22</v>
      </c>
      <c r="E235" s="7" t="s">
        <v>451</v>
      </c>
      <c r="F235" s="64" t="s">
        <v>175</v>
      </c>
      <c r="G235" s="62">
        <v>2</v>
      </c>
      <c r="I235" s="10" t="s">
        <v>110</v>
      </c>
      <c r="J235" s="71" t="s">
        <v>997</v>
      </c>
      <c r="K235" s="74" t="s">
        <v>600</v>
      </c>
      <c r="L235" s="180"/>
      <c r="M235" s="180">
        <v>1000</v>
      </c>
      <c r="N235" s="78" t="s">
        <v>1650</v>
      </c>
      <c r="O235" s="83"/>
      <c r="P235" s="78" t="s">
        <v>998</v>
      </c>
      <c r="R235" s="80"/>
      <c r="S235" s="92"/>
      <c r="T235" s="203" t="s">
        <v>1139</v>
      </c>
      <c r="U235" s="102" t="s">
        <v>1104</v>
      </c>
      <c r="W235" s="12" t="str">
        <f t="shared" ref="W235:W285" si="60">IF(COUNTIF(N235,"spare"),"","Mqtt1")</f>
        <v>Mqtt1</v>
      </c>
      <c r="X235" s="222"/>
      <c r="Y235" s="6" t="str">
        <f t="shared" ref="Y235:Y285" si="61">IF(COUNTIF(N235,"spare"),"",N235)</f>
        <v>350000 VENTILATION</v>
      </c>
      <c r="Z235" s="106" t="str">
        <f t="shared" si="34"/>
        <v>$.BATT_VENT_AFT_SB_SPEED</v>
      </c>
      <c r="AB235" s="6"/>
      <c r="AI235" s="53">
        <v>0</v>
      </c>
      <c r="AJ235" s="78">
        <v>100</v>
      </c>
      <c r="AK235" s="116" t="s">
        <v>1020</v>
      </c>
      <c r="AM235" s="117" t="str">
        <f t="shared" si="56"/>
        <v/>
      </c>
      <c r="AR235" s="130"/>
      <c r="AT235" s="131"/>
      <c r="AU235" s="7"/>
      <c r="AV235" s="132"/>
      <c r="AW235" s="129" t="str">
        <f t="shared" si="57"/>
        <v/>
      </c>
      <c r="AX235" s="140"/>
      <c r="BB235" s="150" t="str">
        <f t="shared" ref="BB235:BB269" si="62">IF(ISNUMBER(AM235),"1","")</f>
        <v/>
      </c>
      <c r="BS235" s="6"/>
      <c r="BT235" s="11"/>
    </row>
    <row r="236" spans="1:74" ht="15.75" x14ac:dyDescent="0.25">
      <c r="A236" s="52" t="s">
        <v>1464</v>
      </c>
      <c r="B236" s="186"/>
      <c r="C236" s="131" t="s">
        <v>118</v>
      </c>
      <c r="D236" s="7" t="s">
        <v>22</v>
      </c>
      <c r="E236" s="7" t="s">
        <v>451</v>
      </c>
      <c r="F236" s="64" t="s">
        <v>175</v>
      </c>
      <c r="G236" s="62">
        <v>3</v>
      </c>
      <c r="I236" s="10" t="s">
        <v>110</v>
      </c>
      <c r="J236" s="11" t="s">
        <v>1492</v>
      </c>
      <c r="K236" s="74" t="s">
        <v>600</v>
      </c>
      <c r="L236" s="180"/>
      <c r="M236" s="180">
        <v>1000</v>
      </c>
      <c r="N236" s="80" t="s">
        <v>1648</v>
      </c>
      <c r="O236" s="83" t="s">
        <v>627</v>
      </c>
      <c r="P236" s="209" t="s">
        <v>7284</v>
      </c>
      <c r="R236" s="80"/>
      <c r="S236" s="92"/>
      <c r="T236" s="237" t="s">
        <v>1549</v>
      </c>
      <c r="U236" s="240" t="s">
        <v>1533</v>
      </c>
      <c r="W236" s="12" t="str">
        <f t="shared" si="60"/>
        <v>Mqtt1</v>
      </c>
      <c r="X236" s="222"/>
      <c r="Y236" s="6" t="str">
        <f t="shared" si="61"/>
        <v>340000 SEWAGE</v>
      </c>
      <c r="Z236" s="106" t="str">
        <f t="shared" si="34"/>
        <v>$.SEW_TREAT_LEVEL_HOLDING_TANK</v>
      </c>
      <c r="AB236" s="6"/>
      <c r="AK236" s="116" t="s">
        <v>1458</v>
      </c>
      <c r="AM236" s="117" t="str">
        <f t="shared" si="56"/>
        <v/>
      </c>
      <c r="AR236" s="130"/>
      <c r="AT236" s="131"/>
      <c r="AU236" s="7"/>
      <c r="AV236" s="132"/>
      <c r="AW236" s="129" t="str">
        <f t="shared" si="57"/>
        <v/>
      </c>
      <c r="AX236" s="140"/>
      <c r="BB236" s="150" t="str">
        <f t="shared" si="62"/>
        <v/>
      </c>
      <c r="BS236" s="6"/>
      <c r="BT236" s="11"/>
    </row>
    <row r="237" spans="1:74" ht="15.75" x14ac:dyDescent="0.25">
      <c r="A237" s="52" t="s">
        <v>1464</v>
      </c>
      <c r="B237" s="186"/>
      <c r="C237" s="131" t="s">
        <v>118</v>
      </c>
      <c r="D237" s="7" t="s">
        <v>22</v>
      </c>
      <c r="E237" s="7" t="s">
        <v>451</v>
      </c>
      <c r="F237" s="64" t="s">
        <v>175</v>
      </c>
      <c r="G237" s="62">
        <v>4</v>
      </c>
      <c r="I237" s="10" t="s">
        <v>110</v>
      </c>
      <c r="J237" s="11" t="s">
        <v>1493</v>
      </c>
      <c r="K237" s="74" t="s">
        <v>600</v>
      </c>
      <c r="L237" s="180"/>
      <c r="M237" s="180">
        <v>1000</v>
      </c>
      <c r="N237" s="80" t="s">
        <v>1648</v>
      </c>
      <c r="O237" s="83" t="s">
        <v>628</v>
      </c>
      <c r="P237" s="209" t="s">
        <v>7285</v>
      </c>
      <c r="R237" s="80"/>
      <c r="S237" s="92"/>
      <c r="T237" s="239"/>
      <c r="U237" s="242"/>
      <c r="W237" s="12" t="str">
        <f t="shared" si="60"/>
        <v>Mqtt1</v>
      </c>
      <c r="X237" s="222"/>
      <c r="Y237" s="6" t="str">
        <f t="shared" si="61"/>
        <v>340000 SEWAGE</v>
      </c>
      <c r="Z237" s="106" t="str">
        <f t="shared" si="34"/>
        <v>$.SEW_TREAT_LEVEL_SLUDGE_TANK</v>
      </c>
      <c r="AB237" s="6"/>
      <c r="AK237" s="116" t="s">
        <v>1458</v>
      </c>
      <c r="AM237" s="117" t="str">
        <f t="shared" si="56"/>
        <v/>
      </c>
      <c r="AR237" s="130"/>
      <c r="AT237" s="131"/>
      <c r="AU237" s="7"/>
      <c r="AV237" s="132"/>
      <c r="AW237" s="129" t="str">
        <f t="shared" si="57"/>
        <v/>
      </c>
      <c r="AX237" s="140"/>
      <c r="BB237" s="150" t="str">
        <f t="shared" si="62"/>
        <v/>
      </c>
      <c r="BS237" s="6"/>
      <c r="BT237" s="11"/>
    </row>
    <row r="238" spans="1:74" ht="15.75" x14ac:dyDescent="0.25">
      <c r="A238" s="52" t="s">
        <v>1550</v>
      </c>
      <c r="B238" s="56"/>
      <c r="C238" s="131" t="s">
        <v>111</v>
      </c>
      <c r="D238" s="7" t="s">
        <v>22</v>
      </c>
      <c r="E238" s="7" t="s">
        <v>452</v>
      </c>
      <c r="F238" s="64" t="s">
        <v>193</v>
      </c>
      <c r="G238" s="62">
        <v>1</v>
      </c>
      <c r="I238" s="10" t="s">
        <v>110</v>
      </c>
      <c r="J238" s="71" t="s">
        <v>1579</v>
      </c>
      <c r="K238" s="74" t="s">
        <v>600</v>
      </c>
      <c r="L238" s="180"/>
      <c r="M238" s="180">
        <v>1000</v>
      </c>
      <c r="N238" s="78" t="s">
        <v>1650</v>
      </c>
      <c r="O238" s="83"/>
      <c r="P238" s="78" t="s">
        <v>1580</v>
      </c>
      <c r="R238" s="80"/>
      <c r="S238" s="92"/>
      <c r="T238" s="204" t="s">
        <v>1558</v>
      </c>
      <c r="U238" s="102"/>
      <c r="W238" s="12" t="str">
        <f t="shared" si="60"/>
        <v>Mqtt1</v>
      </c>
      <c r="X238" s="222"/>
      <c r="Y238" s="6" t="str">
        <f t="shared" si="61"/>
        <v>350000 VENTILATION</v>
      </c>
      <c r="Z238" s="106" t="str">
        <f t="shared" si="34"/>
        <v>$.VENT_EXTR_TECH_SPACE_START_STOP</v>
      </c>
      <c r="AB238" s="6"/>
      <c r="AM238" s="117" t="str">
        <f t="shared" si="56"/>
        <v/>
      </c>
      <c r="AR238" s="130"/>
      <c r="AT238" s="131"/>
      <c r="AU238" s="7"/>
      <c r="AV238" s="132"/>
      <c r="AW238" s="129" t="str">
        <f t="shared" si="57"/>
        <v/>
      </c>
      <c r="AX238" s="140"/>
      <c r="BB238" s="150" t="str">
        <f t="shared" si="62"/>
        <v/>
      </c>
      <c r="BS238" s="6"/>
      <c r="BT238" s="11"/>
    </row>
    <row r="239" spans="1:74" ht="15.75" x14ac:dyDescent="0.25">
      <c r="A239" s="52" t="s">
        <v>1464</v>
      </c>
      <c r="B239" s="186"/>
      <c r="C239" s="131" t="s">
        <v>111</v>
      </c>
      <c r="D239" s="7" t="s">
        <v>22</v>
      </c>
      <c r="E239" s="7" t="s">
        <v>452</v>
      </c>
      <c r="F239" s="64" t="s">
        <v>193</v>
      </c>
      <c r="G239" s="62">
        <v>2</v>
      </c>
      <c r="I239" s="10" t="s">
        <v>110</v>
      </c>
      <c r="J239" s="11" t="s">
        <v>1470</v>
      </c>
      <c r="K239" s="74" t="s">
        <v>600</v>
      </c>
      <c r="L239" s="180"/>
      <c r="M239" s="180">
        <v>1000</v>
      </c>
      <c r="N239" s="78" t="s">
        <v>1646</v>
      </c>
      <c r="O239" s="84">
        <v>21001004</v>
      </c>
      <c r="P239" s="80" t="s">
        <v>1471</v>
      </c>
      <c r="R239" s="80"/>
      <c r="S239" s="176"/>
      <c r="T239" s="201" t="s">
        <v>796</v>
      </c>
      <c r="U239" s="83" t="s">
        <v>1528</v>
      </c>
      <c r="W239" s="12" t="str">
        <f t="shared" si="60"/>
        <v>Mqtt1</v>
      </c>
      <c r="X239" s="222"/>
      <c r="Y239" s="6" t="str">
        <f t="shared" si="61"/>
        <v>210000 BILGE FIFI</v>
      </c>
      <c r="Z239" s="106" t="str">
        <f t="shared" si="34"/>
        <v>$.STRIP_PUMP_START_STOP</v>
      </c>
      <c r="AB239" s="6"/>
      <c r="AM239" s="117" t="str">
        <f t="shared" si="56"/>
        <v/>
      </c>
      <c r="AR239" s="130"/>
      <c r="AT239" s="131"/>
      <c r="AU239" s="7"/>
      <c r="AV239" s="132"/>
      <c r="AW239" s="129" t="str">
        <f t="shared" si="57"/>
        <v/>
      </c>
      <c r="AX239" s="140"/>
      <c r="AY239" s="144"/>
      <c r="BB239" s="150" t="str">
        <f t="shared" si="62"/>
        <v/>
      </c>
      <c r="BS239" s="6"/>
      <c r="BT239" s="11"/>
    </row>
    <row r="240" spans="1:74" ht="15.75" x14ac:dyDescent="0.25">
      <c r="A240" s="52" t="s">
        <v>1550</v>
      </c>
      <c r="B240" s="56"/>
      <c r="C240" s="131" t="s">
        <v>111</v>
      </c>
      <c r="D240" s="7" t="s">
        <v>22</v>
      </c>
      <c r="E240" s="7" t="s">
        <v>452</v>
      </c>
      <c r="F240" s="64" t="s">
        <v>193</v>
      </c>
      <c r="G240" s="62">
        <v>3</v>
      </c>
      <c r="I240" s="10" t="s">
        <v>110</v>
      </c>
      <c r="J240" s="11" t="s">
        <v>1568</v>
      </c>
      <c r="K240" s="74" t="s">
        <v>600</v>
      </c>
      <c r="L240" s="180"/>
      <c r="M240" s="180">
        <v>1000</v>
      </c>
      <c r="N240" s="78" t="s">
        <v>1653</v>
      </c>
      <c r="O240" s="83" t="s">
        <v>7364</v>
      </c>
      <c r="P240" s="80" t="s">
        <v>1561</v>
      </c>
      <c r="R240" s="80"/>
      <c r="S240" s="176"/>
      <c r="T240" s="201" t="s">
        <v>1562</v>
      </c>
      <c r="U240" s="102" t="s">
        <v>1533</v>
      </c>
      <c r="W240" s="12" t="str">
        <f t="shared" si="60"/>
        <v>Mqtt1</v>
      </c>
      <c r="X240" s="222"/>
      <c r="Y240" s="6" t="str">
        <f t="shared" si="61"/>
        <v>380000 SEAWATER</v>
      </c>
      <c r="Z240" s="106" t="str">
        <f t="shared" si="34"/>
        <v>$.SEA_WATER_COOL_PMP1_START_STOP</v>
      </c>
      <c r="AB240" s="6"/>
      <c r="AM240" s="117" t="str">
        <f t="shared" si="56"/>
        <v/>
      </c>
      <c r="AR240" s="130"/>
      <c r="AT240" s="131"/>
      <c r="AU240" s="7"/>
      <c r="AV240" s="132"/>
      <c r="AW240" s="129" t="str">
        <f t="shared" si="57"/>
        <v/>
      </c>
      <c r="AX240" s="140"/>
      <c r="BB240" s="150" t="str">
        <f t="shared" si="62"/>
        <v/>
      </c>
      <c r="BS240" s="6"/>
      <c r="BT240" s="11"/>
    </row>
    <row r="241" spans="1:72" ht="15.75" x14ac:dyDescent="0.25">
      <c r="A241" s="52" t="s">
        <v>1464</v>
      </c>
      <c r="B241" s="186"/>
      <c r="C241" s="131" t="s">
        <v>111</v>
      </c>
      <c r="D241" s="7" t="s">
        <v>22</v>
      </c>
      <c r="E241" s="7" t="s">
        <v>452</v>
      </c>
      <c r="F241" s="64" t="s">
        <v>193</v>
      </c>
      <c r="G241" s="62">
        <v>4</v>
      </c>
      <c r="I241" s="10" t="s">
        <v>110</v>
      </c>
      <c r="J241" s="11" t="s">
        <v>1472</v>
      </c>
      <c r="K241" s="74" t="s">
        <v>600</v>
      </c>
      <c r="L241" s="180"/>
      <c r="M241" s="180">
        <v>1000</v>
      </c>
      <c r="N241" s="78" t="s">
        <v>1646</v>
      </c>
      <c r="O241" s="84">
        <v>21001005</v>
      </c>
      <c r="P241" s="80" t="s">
        <v>1473</v>
      </c>
      <c r="R241" s="80"/>
      <c r="S241" s="176"/>
      <c r="T241" s="201" t="s">
        <v>796</v>
      </c>
      <c r="U241" s="83" t="s">
        <v>1528</v>
      </c>
      <c r="W241" s="12" t="str">
        <f t="shared" si="60"/>
        <v>Mqtt1</v>
      </c>
      <c r="X241" s="222"/>
      <c r="Y241" s="6" t="str">
        <f t="shared" si="61"/>
        <v>210000 BILGE FIFI</v>
      </c>
      <c r="Z241" s="106" t="str">
        <f t="shared" si="34"/>
        <v>$.CHAIN_LOCK_PUMP_START_STOP</v>
      </c>
      <c r="AB241" s="6"/>
      <c r="AM241" s="117" t="str">
        <f t="shared" si="56"/>
        <v/>
      </c>
      <c r="AR241" s="130"/>
      <c r="AT241" s="131"/>
      <c r="AU241" s="7"/>
      <c r="AV241" s="132"/>
      <c r="AW241" s="129" t="str">
        <f t="shared" si="57"/>
        <v/>
      </c>
      <c r="AX241" s="140"/>
      <c r="BB241" s="150" t="str">
        <f t="shared" si="62"/>
        <v/>
      </c>
      <c r="BS241" s="6"/>
      <c r="BT241" s="11"/>
    </row>
    <row r="242" spans="1:72" ht="15.75" x14ac:dyDescent="0.25">
      <c r="A242" s="52" t="s">
        <v>1550</v>
      </c>
      <c r="B242" s="186"/>
      <c r="C242" s="131" t="s">
        <v>111</v>
      </c>
      <c r="D242" s="7" t="s">
        <v>22</v>
      </c>
      <c r="E242" s="7" t="s">
        <v>452</v>
      </c>
      <c r="F242" s="64" t="s">
        <v>193</v>
      </c>
      <c r="G242" s="62">
        <v>5</v>
      </c>
      <c r="I242" s="10" t="s">
        <v>110</v>
      </c>
      <c r="J242" s="11" t="s">
        <v>1474</v>
      </c>
      <c r="K242" s="74" t="s">
        <v>600</v>
      </c>
      <c r="L242" s="180"/>
      <c r="M242" s="180">
        <v>1000</v>
      </c>
      <c r="N242" s="78" t="s">
        <v>1646</v>
      </c>
      <c r="O242" s="83"/>
      <c r="P242" s="80"/>
      <c r="R242" s="80"/>
      <c r="S242" s="176"/>
      <c r="T242" s="175"/>
      <c r="W242" s="12" t="str">
        <f t="shared" si="60"/>
        <v>Mqtt1</v>
      </c>
      <c r="X242" s="222"/>
      <c r="Y242" s="6" t="str">
        <f t="shared" si="61"/>
        <v>210000 BILGE FIFI</v>
      </c>
      <c r="Z242" s="106" t="str">
        <f t="shared" si="34"/>
        <v>$.GEN_SERV_PUMP1_FAULT_FDBCK</v>
      </c>
      <c r="AB242" s="6"/>
      <c r="AM242" s="117" t="str">
        <f t="shared" si="56"/>
        <v/>
      </c>
      <c r="AR242" s="130"/>
      <c r="AT242" s="131"/>
      <c r="AU242" s="7"/>
      <c r="AV242" s="132"/>
      <c r="AW242" s="129" t="str">
        <f t="shared" si="57"/>
        <v/>
      </c>
      <c r="AX242" s="140"/>
      <c r="BB242" s="150" t="str">
        <f t="shared" si="62"/>
        <v/>
      </c>
      <c r="BS242" s="6"/>
      <c r="BT242" s="11"/>
    </row>
    <row r="243" spans="1:72" ht="15.75" x14ac:dyDescent="0.25">
      <c r="A243" s="52" t="s">
        <v>1464</v>
      </c>
      <c r="B243" s="186"/>
      <c r="C243" s="131" t="s">
        <v>111</v>
      </c>
      <c r="D243" s="7" t="s">
        <v>22</v>
      </c>
      <c r="E243" s="7" t="s">
        <v>452</v>
      </c>
      <c r="F243" s="64" t="s">
        <v>193</v>
      </c>
      <c r="G243" s="62">
        <v>6</v>
      </c>
      <c r="I243" s="10" t="s">
        <v>110</v>
      </c>
      <c r="J243" s="11" t="s">
        <v>1465</v>
      </c>
      <c r="K243" s="74" t="s">
        <v>600</v>
      </c>
      <c r="L243" s="180"/>
      <c r="M243" s="180">
        <v>1000</v>
      </c>
      <c r="N243" s="78" t="s">
        <v>1646</v>
      </c>
      <c r="O243" s="83" t="s">
        <v>1302</v>
      </c>
      <c r="P243" s="80" t="s">
        <v>1463</v>
      </c>
      <c r="Q243" s="89"/>
      <c r="R243" s="80"/>
      <c r="S243" s="92"/>
      <c r="T243" s="201" t="s">
        <v>797</v>
      </c>
      <c r="U243" s="83" t="s">
        <v>1103</v>
      </c>
      <c r="W243" s="12" t="str">
        <f t="shared" si="60"/>
        <v>Mqtt1</v>
      </c>
      <c r="X243" s="222"/>
      <c r="Y243" s="6" t="str">
        <f t="shared" si="61"/>
        <v>210000 BILGE FIFI</v>
      </c>
      <c r="Z243" s="106" t="str">
        <f t="shared" si="34"/>
        <v>$.SUBMERS_PUMP1_START_STOP</v>
      </c>
      <c r="AB243" s="6"/>
      <c r="AM243" s="117" t="str">
        <f t="shared" si="56"/>
        <v/>
      </c>
      <c r="AR243" s="130"/>
      <c r="AT243" s="131"/>
      <c r="AU243" s="7"/>
      <c r="AV243" s="132"/>
      <c r="AW243" s="129" t="str">
        <f t="shared" si="57"/>
        <v/>
      </c>
      <c r="AX243" s="140"/>
      <c r="AY243" s="144"/>
      <c r="BB243" s="150" t="str">
        <f t="shared" si="62"/>
        <v/>
      </c>
      <c r="BS243" s="6"/>
      <c r="BT243" s="11"/>
    </row>
    <row r="244" spans="1:72" ht="15.75" x14ac:dyDescent="0.25">
      <c r="A244" s="52" t="s">
        <v>1464</v>
      </c>
      <c r="B244" s="186"/>
      <c r="C244" s="131" t="s">
        <v>111</v>
      </c>
      <c r="D244" s="7" t="s">
        <v>22</v>
      </c>
      <c r="E244" s="7" t="s">
        <v>452</v>
      </c>
      <c r="F244" s="64" t="s">
        <v>193</v>
      </c>
      <c r="G244" s="62">
        <v>7</v>
      </c>
      <c r="I244" s="10" t="s">
        <v>110</v>
      </c>
      <c r="J244" s="11" t="s">
        <v>1468</v>
      </c>
      <c r="K244" s="74" t="s">
        <v>600</v>
      </c>
      <c r="L244" s="180"/>
      <c r="M244" s="180">
        <v>1000</v>
      </c>
      <c r="N244" s="78" t="s">
        <v>1646</v>
      </c>
      <c r="O244" s="83" t="s">
        <v>1310</v>
      </c>
      <c r="P244" s="80" t="s">
        <v>1469</v>
      </c>
      <c r="R244" s="80"/>
      <c r="S244" s="92"/>
      <c r="T244" s="201" t="s">
        <v>798</v>
      </c>
      <c r="U244" s="83" t="s">
        <v>1533</v>
      </c>
      <c r="W244" s="12" t="str">
        <f t="shared" si="60"/>
        <v>Mqtt1</v>
      </c>
      <c r="X244" s="222"/>
      <c r="Y244" s="6" t="str">
        <f t="shared" si="61"/>
        <v>210000 BILGE FIFI</v>
      </c>
      <c r="Z244" s="106" t="str">
        <f t="shared" si="34"/>
        <v>$.SUBMERS_PUMP2_START_STOP</v>
      </c>
      <c r="AB244" s="6"/>
      <c r="AM244" s="117" t="str">
        <f t="shared" si="56"/>
        <v/>
      </c>
      <c r="AR244" s="130"/>
      <c r="AT244" s="131"/>
      <c r="AU244" s="7"/>
      <c r="AV244" s="132"/>
      <c r="AW244" s="129" t="str">
        <f t="shared" si="57"/>
        <v/>
      </c>
      <c r="AX244" s="140"/>
      <c r="BB244" s="150" t="str">
        <f t="shared" si="62"/>
        <v/>
      </c>
      <c r="BS244" s="6"/>
      <c r="BT244" s="11"/>
    </row>
    <row r="245" spans="1:72" ht="15.75" x14ac:dyDescent="0.25">
      <c r="A245" s="52" t="s">
        <v>1464</v>
      </c>
      <c r="B245" s="186"/>
      <c r="C245" s="131" t="s">
        <v>111</v>
      </c>
      <c r="D245" s="7" t="s">
        <v>22</v>
      </c>
      <c r="E245" s="7" t="s">
        <v>452</v>
      </c>
      <c r="F245" s="64" t="s">
        <v>193</v>
      </c>
      <c r="G245" s="62">
        <v>8</v>
      </c>
      <c r="I245" s="10" t="s">
        <v>110</v>
      </c>
      <c r="J245" s="11" t="s">
        <v>1466</v>
      </c>
      <c r="K245" s="74" t="s">
        <v>600</v>
      </c>
      <c r="L245" s="180"/>
      <c r="M245" s="180">
        <v>1000</v>
      </c>
      <c r="N245" s="78" t="s">
        <v>1646</v>
      </c>
      <c r="O245" s="83" t="s">
        <v>1313</v>
      </c>
      <c r="P245" s="80" t="s">
        <v>1467</v>
      </c>
      <c r="R245" s="80"/>
      <c r="S245" s="92"/>
      <c r="T245" s="201" t="s">
        <v>797</v>
      </c>
      <c r="U245" s="83" t="s">
        <v>1103</v>
      </c>
      <c r="W245" s="12" t="str">
        <f t="shared" si="60"/>
        <v>Mqtt1</v>
      </c>
      <c r="X245" s="222"/>
      <c r="Y245" s="6" t="str">
        <f t="shared" si="61"/>
        <v>210000 BILGE FIFI</v>
      </c>
      <c r="Z245" s="106" t="str">
        <f t="shared" si="34"/>
        <v>$.SUBMERS_PUMP3_START_STOP</v>
      </c>
      <c r="AB245" s="6"/>
      <c r="AM245" s="117" t="str">
        <f t="shared" si="56"/>
        <v/>
      </c>
      <c r="AR245" s="130"/>
      <c r="AT245" s="131"/>
      <c r="AU245" s="7"/>
      <c r="AV245" s="132"/>
      <c r="AW245" s="129" t="str">
        <f t="shared" si="57"/>
        <v/>
      </c>
      <c r="AX245" s="140"/>
      <c r="BB245" s="150" t="str">
        <f t="shared" si="62"/>
        <v/>
      </c>
      <c r="BS245" s="6"/>
      <c r="BT245" s="11"/>
    </row>
    <row r="246" spans="1:72" ht="15.75" x14ac:dyDescent="0.25">
      <c r="A246" s="52" t="s">
        <v>413</v>
      </c>
      <c r="B246" s="192" t="s">
        <v>1510</v>
      </c>
      <c r="C246" s="131" t="s">
        <v>111</v>
      </c>
      <c r="D246" s="7" t="s">
        <v>22</v>
      </c>
      <c r="E246" s="7" t="s">
        <v>452</v>
      </c>
      <c r="F246" s="64" t="s">
        <v>193</v>
      </c>
      <c r="G246" s="62">
        <v>9</v>
      </c>
      <c r="I246" s="10" t="s">
        <v>110</v>
      </c>
      <c r="J246" s="71" t="s">
        <v>521</v>
      </c>
      <c r="K246" s="74" t="s">
        <v>600</v>
      </c>
      <c r="L246" s="180"/>
      <c r="M246" s="180">
        <v>1000</v>
      </c>
      <c r="N246" s="78" t="s">
        <v>1646</v>
      </c>
      <c r="O246" s="83">
        <v>21001007</v>
      </c>
      <c r="P246" s="80" t="s">
        <v>700</v>
      </c>
      <c r="R246" s="80"/>
      <c r="S246" s="92"/>
      <c r="T246" s="204" t="s">
        <v>7278</v>
      </c>
      <c r="W246" s="12" t="str">
        <f t="shared" si="60"/>
        <v>Mqtt1</v>
      </c>
      <c r="X246" s="222"/>
      <c r="Y246" s="6" t="str">
        <f t="shared" si="61"/>
        <v>210000 BILGE FIFI</v>
      </c>
      <c r="Z246" s="106" t="str">
        <f t="shared" si="34"/>
        <v>$.SEPARATOR_START</v>
      </c>
      <c r="AB246" s="6"/>
      <c r="AM246" s="117" t="str">
        <f t="shared" si="56"/>
        <v/>
      </c>
      <c r="AR246" s="130"/>
      <c r="AT246" s="131"/>
      <c r="AU246" s="7"/>
      <c r="AV246" s="132"/>
      <c r="AW246" s="129" t="str">
        <f t="shared" si="57"/>
        <v/>
      </c>
      <c r="AX246" s="140"/>
      <c r="BB246" s="150" t="str">
        <f t="shared" si="62"/>
        <v/>
      </c>
      <c r="BS246" s="6"/>
      <c r="BT246" s="11"/>
    </row>
    <row r="247" spans="1:72" ht="15.75" x14ac:dyDescent="0.25">
      <c r="A247" s="52" t="s">
        <v>1464</v>
      </c>
      <c r="B247" s="186"/>
      <c r="C247" s="131" t="s">
        <v>111</v>
      </c>
      <c r="D247" s="7" t="s">
        <v>22</v>
      </c>
      <c r="E247" s="7" t="s">
        <v>452</v>
      </c>
      <c r="F247" s="64" t="s">
        <v>193</v>
      </c>
      <c r="G247" s="62">
        <v>10</v>
      </c>
      <c r="I247" s="10" t="s">
        <v>110</v>
      </c>
      <c r="J247" s="11" t="s">
        <v>1506</v>
      </c>
      <c r="K247" s="74" t="s">
        <v>600</v>
      </c>
      <c r="L247" s="180"/>
      <c r="M247" s="180">
        <v>1000</v>
      </c>
      <c r="N247" s="80" t="s">
        <v>1645</v>
      </c>
      <c r="O247" s="83"/>
      <c r="P247" s="80" t="s">
        <v>1505</v>
      </c>
      <c r="R247" s="80"/>
      <c r="S247" s="92"/>
      <c r="T247" s="203" t="s">
        <v>1532</v>
      </c>
      <c r="U247" s="85" t="s">
        <v>1552</v>
      </c>
      <c r="W247" s="12" t="str">
        <f t="shared" si="60"/>
        <v>Mqtt1</v>
      </c>
      <c r="X247" s="222"/>
      <c r="Y247" s="6" t="str">
        <f t="shared" si="61"/>
        <v>450000 AMCS</v>
      </c>
      <c r="Z247" s="106" t="str">
        <f t="shared" si="34"/>
        <v>$.ZEROING_ACC_SENSOR_1</v>
      </c>
      <c r="AB247" s="6"/>
      <c r="AM247" s="117" t="str">
        <f t="shared" si="56"/>
        <v/>
      </c>
      <c r="AR247" s="130"/>
      <c r="AT247" s="131"/>
      <c r="AU247" s="7"/>
      <c r="AV247" s="132"/>
      <c r="AW247" s="129" t="str">
        <f t="shared" si="57"/>
        <v/>
      </c>
      <c r="AX247" s="140"/>
      <c r="AY247" s="144"/>
      <c r="BB247" s="150" t="str">
        <f t="shared" si="62"/>
        <v/>
      </c>
      <c r="BS247" s="6"/>
      <c r="BT247" s="11"/>
    </row>
    <row r="248" spans="1:72" ht="15.75" x14ac:dyDescent="0.25">
      <c r="A248" s="52" t="s">
        <v>1585</v>
      </c>
      <c r="B248" s="186"/>
      <c r="C248" s="131" t="s">
        <v>111</v>
      </c>
      <c r="D248" s="7" t="s">
        <v>22</v>
      </c>
      <c r="E248" s="7" t="s">
        <v>452</v>
      </c>
      <c r="F248" s="64" t="s">
        <v>193</v>
      </c>
      <c r="G248" s="62">
        <v>11</v>
      </c>
      <c r="I248" s="10" t="s">
        <v>110</v>
      </c>
      <c r="J248" s="71" t="s">
        <v>1597</v>
      </c>
      <c r="K248" s="74" t="s">
        <v>600</v>
      </c>
      <c r="L248" s="180"/>
      <c r="M248" s="180">
        <v>1000</v>
      </c>
      <c r="N248" s="78" t="s">
        <v>1656</v>
      </c>
      <c r="O248" s="83"/>
      <c r="P248" s="78" t="s">
        <v>1598</v>
      </c>
      <c r="R248" s="80"/>
      <c r="S248" s="92"/>
      <c r="T248" s="207" t="s">
        <v>1599</v>
      </c>
      <c r="U248" s="102" t="s">
        <v>1534</v>
      </c>
      <c r="W248" s="12" t="str">
        <f t="shared" si="60"/>
        <v>Mqtt1</v>
      </c>
      <c r="X248" s="222"/>
      <c r="Y248" s="6" t="str">
        <f t="shared" si="61"/>
        <v>090000 DOORS HATCHES</v>
      </c>
      <c r="Z248" s="106" t="str">
        <f t="shared" si="34"/>
        <v>$.DECK_SLIDE_WIND_ON_OFF</v>
      </c>
      <c r="AB248" s="6"/>
      <c r="AM248" s="117" t="str">
        <f t="shared" si="56"/>
        <v/>
      </c>
      <c r="AR248" s="130"/>
      <c r="AT248" s="131"/>
      <c r="AU248" s="7"/>
      <c r="AV248" s="132"/>
      <c r="AW248" s="129" t="str">
        <f t="shared" si="57"/>
        <v/>
      </c>
      <c r="AX248" s="140"/>
      <c r="BB248" s="150" t="str">
        <f t="shared" si="62"/>
        <v/>
      </c>
      <c r="BS248" s="6"/>
      <c r="BT248" s="11"/>
    </row>
    <row r="249" spans="1:72" ht="15.75" x14ac:dyDescent="0.25">
      <c r="A249" s="52" t="s">
        <v>414</v>
      </c>
      <c r="B249" s="186"/>
      <c r="C249" s="131" t="s">
        <v>111</v>
      </c>
      <c r="D249" s="7" t="s">
        <v>22</v>
      </c>
      <c r="E249" s="7" t="s">
        <v>452</v>
      </c>
      <c r="F249" s="64" t="s">
        <v>193</v>
      </c>
      <c r="G249" s="62">
        <v>12</v>
      </c>
      <c r="I249" s="10" t="s">
        <v>110</v>
      </c>
      <c r="J249" s="71" t="s">
        <v>522</v>
      </c>
      <c r="K249" s="74" t="s">
        <v>600</v>
      </c>
      <c r="L249" s="180"/>
      <c r="M249" s="180">
        <v>1000</v>
      </c>
      <c r="N249" s="80" t="s">
        <v>1645</v>
      </c>
      <c r="O249" s="83"/>
      <c r="P249" s="80" t="s">
        <v>703</v>
      </c>
      <c r="R249" s="80"/>
      <c r="S249" s="92"/>
      <c r="T249" s="174" t="s">
        <v>1553</v>
      </c>
      <c r="W249" s="12" t="str">
        <f t="shared" si="60"/>
        <v>Mqtt1</v>
      </c>
      <c r="X249" s="222"/>
      <c r="Y249" s="6" t="str">
        <f t="shared" si="61"/>
        <v>450000 AMCS</v>
      </c>
      <c r="Z249" s="106" t="str">
        <f t="shared" si="34"/>
        <v>$.ACTIVATE_HULL_TEMP_MEASUREMENT</v>
      </c>
      <c r="AB249" s="6"/>
      <c r="AM249" s="117" t="str">
        <f t="shared" si="56"/>
        <v/>
      </c>
      <c r="AR249" s="130"/>
      <c r="AT249" s="131"/>
      <c r="AU249" s="7"/>
      <c r="AV249" s="132"/>
      <c r="AW249" s="129" t="str">
        <f t="shared" si="57"/>
        <v/>
      </c>
      <c r="AX249" s="140"/>
      <c r="BB249" s="150" t="str">
        <f t="shared" si="62"/>
        <v/>
      </c>
      <c r="BS249" s="6"/>
      <c r="BT249" s="11"/>
    </row>
    <row r="250" spans="1:72" ht="15.75" x14ac:dyDescent="0.25">
      <c r="A250" s="52" t="s">
        <v>418</v>
      </c>
      <c r="B250" s="186"/>
      <c r="C250" s="131" t="s">
        <v>111</v>
      </c>
      <c r="D250" s="7" t="s">
        <v>22</v>
      </c>
      <c r="E250" s="7" t="s">
        <v>452</v>
      </c>
      <c r="F250" s="64" t="s">
        <v>193</v>
      </c>
      <c r="G250" s="62">
        <v>13</v>
      </c>
      <c r="I250" s="10" t="s">
        <v>110</v>
      </c>
      <c r="J250" s="71" t="s">
        <v>523</v>
      </c>
      <c r="K250" s="74" t="s">
        <v>600</v>
      </c>
      <c r="L250" s="180"/>
      <c r="M250" s="180">
        <v>1000</v>
      </c>
      <c r="N250" s="78" t="s">
        <v>1648</v>
      </c>
      <c r="O250" s="83">
        <v>34001001</v>
      </c>
      <c r="P250" s="78" t="s">
        <v>1265</v>
      </c>
      <c r="R250" s="80"/>
      <c r="S250" s="92"/>
      <c r="T250" s="201" t="s">
        <v>980</v>
      </c>
      <c r="U250" s="102" t="s">
        <v>1554</v>
      </c>
      <c r="W250" s="12" t="str">
        <f t="shared" si="60"/>
        <v>Mqtt1</v>
      </c>
      <c r="X250" s="222"/>
      <c r="Y250" s="6" t="str">
        <f t="shared" si="61"/>
        <v>340000 SEWAGE</v>
      </c>
      <c r="Z250" s="106" t="str">
        <f t="shared" si="34"/>
        <v>$.TRANS_PUMP_BLCK_WAT_START_STOP</v>
      </c>
      <c r="AB250" s="6"/>
      <c r="AM250" s="117" t="str">
        <f t="shared" si="56"/>
        <v/>
      </c>
      <c r="AR250" s="130"/>
      <c r="AT250" s="131"/>
      <c r="AU250" s="7"/>
      <c r="AV250" s="132"/>
      <c r="AW250" s="129" t="str">
        <f t="shared" si="57"/>
        <v/>
      </c>
      <c r="AX250" s="140"/>
      <c r="BB250" s="150" t="str">
        <f t="shared" si="62"/>
        <v/>
      </c>
      <c r="BS250" s="6"/>
      <c r="BT250" s="11"/>
    </row>
    <row r="251" spans="1:72" ht="15.75" x14ac:dyDescent="0.25">
      <c r="A251" s="52" t="s">
        <v>416</v>
      </c>
      <c r="B251" s="186"/>
      <c r="C251" s="131" t="s">
        <v>111</v>
      </c>
      <c r="D251" s="7" t="s">
        <v>22</v>
      </c>
      <c r="E251" s="7" t="s">
        <v>452</v>
      </c>
      <c r="F251" s="64" t="s">
        <v>193</v>
      </c>
      <c r="G251" s="62">
        <v>14</v>
      </c>
      <c r="I251" s="10" t="s">
        <v>110</v>
      </c>
      <c r="J251" s="71" t="s">
        <v>524</v>
      </c>
      <c r="K251" s="74" t="s">
        <v>600</v>
      </c>
      <c r="L251" s="180"/>
      <c r="M251" s="180">
        <v>1000</v>
      </c>
      <c r="N251" s="78" t="s">
        <v>1648</v>
      </c>
      <c r="O251" s="83">
        <v>34001002</v>
      </c>
      <c r="P251" s="78" t="s">
        <v>1264</v>
      </c>
      <c r="Q251" s="89"/>
      <c r="R251" s="80"/>
      <c r="S251" s="92"/>
      <c r="T251" s="201" t="s">
        <v>975</v>
      </c>
      <c r="U251" s="102" t="s">
        <v>1530</v>
      </c>
      <c r="W251" s="12" t="str">
        <f t="shared" si="60"/>
        <v>Mqtt1</v>
      </c>
      <c r="X251" s="222"/>
      <c r="Y251" s="6" t="str">
        <f t="shared" si="61"/>
        <v>340000 SEWAGE</v>
      </c>
      <c r="Z251" s="106" t="str">
        <f t="shared" si="34"/>
        <v>$.TRANS_PUMP_GREY_WAT_START_STOP</v>
      </c>
      <c r="AB251" s="6"/>
      <c r="AM251" s="117" t="str">
        <f t="shared" si="56"/>
        <v/>
      </c>
      <c r="AR251" s="130"/>
      <c r="AT251" s="131"/>
      <c r="AU251" s="7"/>
      <c r="AV251" s="132"/>
      <c r="AW251" s="129" t="str">
        <f t="shared" si="57"/>
        <v/>
      </c>
      <c r="AX251" s="140"/>
      <c r="AY251" s="144"/>
      <c r="BB251" s="150" t="str">
        <f t="shared" si="62"/>
        <v/>
      </c>
      <c r="BS251" s="6"/>
      <c r="BT251" s="11"/>
    </row>
    <row r="252" spans="1:72" ht="15.75" x14ac:dyDescent="0.25">
      <c r="A252" s="52" t="s">
        <v>416</v>
      </c>
      <c r="B252" s="186"/>
      <c r="C252" s="131" t="s">
        <v>111</v>
      </c>
      <c r="D252" s="7" t="s">
        <v>22</v>
      </c>
      <c r="E252" s="7" t="s">
        <v>452</v>
      </c>
      <c r="F252" s="64" t="s">
        <v>193</v>
      </c>
      <c r="G252" s="62">
        <v>15</v>
      </c>
      <c r="I252" s="10" t="s">
        <v>110</v>
      </c>
      <c r="J252" s="71" t="s">
        <v>1262</v>
      </c>
      <c r="K252" s="74" t="s">
        <v>600</v>
      </c>
      <c r="L252" s="180"/>
      <c r="M252" s="180">
        <v>1000</v>
      </c>
      <c r="N252" s="78" t="s">
        <v>1648</v>
      </c>
      <c r="O252" s="83">
        <v>34001003</v>
      </c>
      <c r="P252" s="78" t="s">
        <v>1263</v>
      </c>
      <c r="R252" s="80"/>
      <c r="S252" s="92"/>
      <c r="T252" s="201" t="s">
        <v>980</v>
      </c>
      <c r="U252" s="102" t="s">
        <v>1554</v>
      </c>
      <c r="W252" s="12" t="str">
        <f t="shared" si="60"/>
        <v>Mqtt1</v>
      </c>
      <c r="X252" s="222"/>
      <c r="Y252" s="6" t="str">
        <f t="shared" si="61"/>
        <v>340000 SEWAGE</v>
      </c>
      <c r="Z252" s="106" t="str">
        <f t="shared" si="34"/>
        <v>$.PUMP_FWD_GREY_WAT_START_STOP</v>
      </c>
      <c r="AB252" s="6"/>
      <c r="AM252" s="117" t="str">
        <f t="shared" si="56"/>
        <v/>
      </c>
      <c r="AR252" s="130"/>
      <c r="AT252" s="131"/>
      <c r="AU252" s="7"/>
      <c r="AV252" s="132"/>
      <c r="AW252" s="129" t="str">
        <f t="shared" si="57"/>
        <v/>
      </c>
      <c r="AX252" s="140"/>
      <c r="BB252" s="150" t="str">
        <f t="shared" si="62"/>
        <v/>
      </c>
      <c r="BS252" s="6"/>
      <c r="BT252" s="11"/>
    </row>
    <row r="253" spans="1:72" ht="15.75" x14ac:dyDescent="0.25">
      <c r="A253" s="52" t="s">
        <v>1663</v>
      </c>
      <c r="B253" s="186"/>
      <c r="C253" s="131" t="s">
        <v>111</v>
      </c>
      <c r="D253" s="7" t="s">
        <v>22</v>
      </c>
      <c r="E253" s="7" t="s">
        <v>452</v>
      </c>
      <c r="F253" s="64" t="s">
        <v>193</v>
      </c>
      <c r="G253" s="62">
        <v>16</v>
      </c>
      <c r="I253" s="10" t="s">
        <v>110</v>
      </c>
      <c r="J253" s="11" t="s">
        <v>1672</v>
      </c>
      <c r="K253" s="74" t="s">
        <v>600</v>
      </c>
      <c r="L253" s="180"/>
      <c r="M253" s="180">
        <v>1000</v>
      </c>
      <c r="N253" s="78" t="s">
        <v>1647</v>
      </c>
      <c r="O253" s="83">
        <v>25001150</v>
      </c>
      <c r="P253" s="80" t="s">
        <v>1665</v>
      </c>
      <c r="R253" s="80"/>
      <c r="S253" s="92"/>
      <c r="T253" s="76" t="s">
        <v>1666</v>
      </c>
      <c r="U253" s="83" t="s">
        <v>1024</v>
      </c>
      <c r="W253" s="12" t="str">
        <f t="shared" si="60"/>
        <v>Mqtt1</v>
      </c>
      <c r="X253" s="222"/>
      <c r="Y253" s="6" t="str">
        <f t="shared" si="61"/>
        <v>250000 FRESH WATER</v>
      </c>
      <c r="Z253" s="106" t="str">
        <f t="shared" si="34"/>
        <v>$.FRESH_WATER_CIRC_PUMP_ON_OFF</v>
      </c>
      <c r="AB253" s="6"/>
      <c r="AM253" s="117" t="str">
        <f t="shared" si="56"/>
        <v/>
      </c>
      <c r="AR253" s="130"/>
      <c r="AT253" s="131"/>
      <c r="AU253" s="7"/>
      <c r="AV253" s="132"/>
      <c r="AW253" s="129" t="str">
        <f t="shared" si="57"/>
        <v/>
      </c>
      <c r="AX253" s="140"/>
      <c r="BB253" s="150" t="str">
        <f t="shared" si="62"/>
        <v/>
      </c>
      <c r="BS253" s="6"/>
      <c r="BT253" s="11"/>
    </row>
    <row r="254" spans="1:72" ht="15.75" x14ac:dyDescent="0.25">
      <c r="A254" s="52" t="s">
        <v>1692</v>
      </c>
      <c r="B254" s="186"/>
      <c r="C254" s="131" t="s">
        <v>111</v>
      </c>
      <c r="D254" s="7" t="s">
        <v>22</v>
      </c>
      <c r="E254" s="7" t="s">
        <v>988</v>
      </c>
      <c r="F254" s="64" t="s">
        <v>193</v>
      </c>
      <c r="G254" s="62">
        <v>1</v>
      </c>
      <c r="I254" s="10" t="s">
        <v>110</v>
      </c>
      <c r="J254" s="11" t="s">
        <v>7292</v>
      </c>
      <c r="K254" s="74" t="s">
        <v>600</v>
      </c>
      <c r="L254" s="180"/>
      <c r="M254" s="180">
        <v>1000</v>
      </c>
      <c r="N254" s="78" t="s">
        <v>5200</v>
      </c>
      <c r="O254" s="84"/>
      <c r="P254" s="80" t="s">
        <v>5206</v>
      </c>
      <c r="R254" s="80"/>
      <c r="S254" s="92"/>
      <c r="T254" s="175" t="s">
        <v>5205</v>
      </c>
      <c r="W254" s="12" t="str">
        <f t="shared" si="60"/>
        <v>Mqtt1</v>
      </c>
      <c r="X254" s="222"/>
      <c r="Y254" s="6" t="str">
        <f t="shared" si="61"/>
        <v>450000 BURGLAR</v>
      </c>
      <c r="Z254" s="106" t="str">
        <f t="shared" si="34"/>
        <v>$.BURGLAR_ALARM_SYSTEM_ON_OFF</v>
      </c>
      <c r="AB254" s="6"/>
      <c r="AM254" s="117" t="str">
        <f t="shared" ref="AM254:AM269" si="63">IF(ISBLANK(AT254),"",ROW())</f>
        <v/>
      </c>
      <c r="AR254" s="130"/>
      <c r="AT254" s="131"/>
      <c r="AU254" s="7"/>
      <c r="AV254" s="132"/>
      <c r="AW254" s="129" t="str">
        <f t="shared" ref="AW254:AW269" si="64">IF(ISNUMBER(AM254),"Please consult operation manual for more information","")</f>
        <v/>
      </c>
      <c r="AX254" s="140"/>
      <c r="BB254" s="150" t="str">
        <f t="shared" si="62"/>
        <v/>
      </c>
      <c r="BS254" s="6"/>
      <c r="BT254" s="11"/>
    </row>
    <row r="255" spans="1:72" ht="15.75" x14ac:dyDescent="0.25">
      <c r="A255" s="52" t="s">
        <v>849</v>
      </c>
      <c r="B255" s="186"/>
      <c r="C255" s="131" t="s">
        <v>111</v>
      </c>
      <c r="D255" s="7" t="s">
        <v>22</v>
      </c>
      <c r="E255" s="7" t="s">
        <v>988</v>
      </c>
      <c r="F255" s="64" t="s">
        <v>193</v>
      </c>
      <c r="G255" s="62">
        <v>2</v>
      </c>
      <c r="I255" s="10" t="s">
        <v>110</v>
      </c>
      <c r="J255" s="71" t="s">
        <v>1076</v>
      </c>
      <c r="K255" s="74" t="s">
        <v>600</v>
      </c>
      <c r="L255" s="180"/>
      <c r="M255" s="180">
        <v>1000</v>
      </c>
      <c r="N255" s="78" t="s">
        <v>1650</v>
      </c>
      <c r="O255" s="84" t="s">
        <v>1303</v>
      </c>
      <c r="P255" s="78" t="s">
        <v>1063</v>
      </c>
      <c r="R255" s="80"/>
      <c r="S255" s="92"/>
      <c r="T255" s="237" t="s">
        <v>1177</v>
      </c>
      <c r="U255" s="240" t="s">
        <v>1178</v>
      </c>
      <c r="W255" s="12" t="str">
        <f t="shared" si="60"/>
        <v>Mqtt1</v>
      </c>
      <c r="X255" s="222"/>
      <c r="Y255" s="6" t="str">
        <f t="shared" si="61"/>
        <v>350000 VENTILATION</v>
      </c>
      <c r="Z255" s="106" t="str">
        <f t="shared" si="34"/>
        <v>$.VENT_FP_FR10_PS_ON_OFF</v>
      </c>
      <c r="AB255" s="6"/>
      <c r="AM255" s="117" t="str">
        <f t="shared" si="63"/>
        <v/>
      </c>
      <c r="AR255" s="130"/>
      <c r="AT255" s="131"/>
      <c r="AU255" s="7"/>
      <c r="AV255" s="132"/>
      <c r="AW255" s="129" t="str">
        <f t="shared" si="64"/>
        <v/>
      </c>
      <c r="AX255" s="140"/>
      <c r="AY255" s="144"/>
      <c r="BB255" s="150" t="str">
        <f t="shared" si="62"/>
        <v/>
      </c>
      <c r="BS255" s="6"/>
      <c r="BT255" s="11"/>
    </row>
    <row r="256" spans="1:72" ht="15.75" x14ac:dyDescent="0.25">
      <c r="A256" s="52" t="s">
        <v>849</v>
      </c>
      <c r="B256" s="186"/>
      <c r="C256" s="131" t="s">
        <v>111</v>
      </c>
      <c r="D256" s="7" t="s">
        <v>22</v>
      </c>
      <c r="E256" s="7" t="s">
        <v>988</v>
      </c>
      <c r="F256" s="64" t="s">
        <v>193</v>
      </c>
      <c r="G256" s="62">
        <v>3</v>
      </c>
      <c r="I256" s="10" t="s">
        <v>110</v>
      </c>
      <c r="J256" s="71" t="s">
        <v>1077</v>
      </c>
      <c r="K256" s="74" t="s">
        <v>600</v>
      </c>
      <c r="L256" s="180"/>
      <c r="M256" s="180">
        <v>1000</v>
      </c>
      <c r="N256" s="78" t="s">
        <v>1650</v>
      </c>
      <c r="O256" s="84" t="s">
        <v>1303</v>
      </c>
      <c r="P256" s="78" t="s">
        <v>1064</v>
      </c>
      <c r="R256" s="80"/>
      <c r="S256" s="92"/>
      <c r="T256" s="238"/>
      <c r="U256" s="241"/>
      <c r="W256" s="12" t="str">
        <f t="shared" si="60"/>
        <v>Mqtt1</v>
      </c>
      <c r="X256" s="222"/>
      <c r="Y256" s="6" t="str">
        <f t="shared" si="61"/>
        <v>350000 VENTILATION</v>
      </c>
      <c r="Z256" s="106" t="str">
        <f t="shared" si="34"/>
        <v>$.VENT_FP_FR10_PS_SPEED_LOW_HIGH</v>
      </c>
      <c r="AB256" s="6"/>
      <c r="AM256" s="117" t="str">
        <f t="shared" si="63"/>
        <v/>
      </c>
      <c r="AR256" s="130"/>
      <c r="AT256" s="131"/>
      <c r="AU256" s="7"/>
      <c r="AV256" s="132"/>
      <c r="AW256" s="129" t="str">
        <f t="shared" si="64"/>
        <v/>
      </c>
      <c r="AX256" s="140"/>
      <c r="BB256" s="150" t="str">
        <f t="shared" si="62"/>
        <v/>
      </c>
      <c r="BS256" s="6"/>
      <c r="BT256" s="11"/>
    </row>
    <row r="257" spans="1:72" ht="15.75" x14ac:dyDescent="0.25">
      <c r="A257" s="52" t="s">
        <v>849</v>
      </c>
      <c r="B257" s="186"/>
      <c r="C257" s="131" t="s">
        <v>111</v>
      </c>
      <c r="D257" s="7" t="s">
        <v>22</v>
      </c>
      <c r="E257" s="7" t="s">
        <v>988</v>
      </c>
      <c r="F257" s="64" t="s">
        <v>193</v>
      </c>
      <c r="G257" s="62">
        <v>4</v>
      </c>
      <c r="I257" s="10" t="s">
        <v>110</v>
      </c>
      <c r="J257" s="71" t="s">
        <v>1078</v>
      </c>
      <c r="K257" s="74" t="s">
        <v>600</v>
      </c>
      <c r="L257" s="180"/>
      <c r="M257" s="180">
        <v>1000</v>
      </c>
      <c r="N257" s="78" t="s">
        <v>1650</v>
      </c>
      <c r="O257" s="84" t="s">
        <v>1311</v>
      </c>
      <c r="P257" s="78" t="s">
        <v>1065</v>
      </c>
      <c r="R257" s="80"/>
      <c r="S257" s="92"/>
      <c r="T257" s="238"/>
      <c r="U257" s="241"/>
      <c r="W257" s="12" t="str">
        <f t="shared" si="60"/>
        <v>Mqtt1</v>
      </c>
      <c r="X257" s="222"/>
      <c r="Y257" s="6" t="str">
        <f t="shared" si="61"/>
        <v>350000 VENTILATION</v>
      </c>
      <c r="Z257" s="106" t="str">
        <f t="shared" si="34"/>
        <v>$.VENT_LOCK_FR19_PS_ON_OFF</v>
      </c>
      <c r="AB257" s="6"/>
      <c r="AM257" s="117" t="str">
        <f t="shared" si="63"/>
        <v/>
      </c>
      <c r="AR257" s="130"/>
      <c r="AT257" s="131"/>
      <c r="AU257" s="7"/>
      <c r="AV257" s="132"/>
      <c r="AW257" s="129" t="str">
        <f t="shared" si="64"/>
        <v/>
      </c>
      <c r="AX257" s="140"/>
      <c r="BB257" s="150" t="str">
        <f t="shared" si="62"/>
        <v/>
      </c>
      <c r="BS257" s="6"/>
      <c r="BT257" s="11"/>
    </row>
    <row r="258" spans="1:72" ht="15.75" x14ac:dyDescent="0.25">
      <c r="A258" s="52" t="s">
        <v>849</v>
      </c>
      <c r="B258" s="186"/>
      <c r="C258" s="131" t="s">
        <v>111</v>
      </c>
      <c r="D258" s="7" t="s">
        <v>22</v>
      </c>
      <c r="E258" s="7" t="s">
        <v>988</v>
      </c>
      <c r="F258" s="64" t="s">
        <v>193</v>
      </c>
      <c r="G258" s="62">
        <v>5</v>
      </c>
      <c r="I258" s="10" t="s">
        <v>110</v>
      </c>
      <c r="J258" s="71" t="s">
        <v>1079</v>
      </c>
      <c r="K258" s="74" t="s">
        <v>600</v>
      </c>
      <c r="L258" s="180"/>
      <c r="M258" s="180">
        <v>1000</v>
      </c>
      <c r="N258" s="78" t="s">
        <v>1650</v>
      </c>
      <c r="O258" s="84" t="s">
        <v>1311</v>
      </c>
      <c r="P258" s="78" t="s">
        <v>1066</v>
      </c>
      <c r="R258" s="80"/>
      <c r="S258" s="92"/>
      <c r="T258" s="238"/>
      <c r="U258" s="241"/>
      <c r="W258" s="12" t="str">
        <f t="shared" si="60"/>
        <v>Mqtt1</v>
      </c>
      <c r="X258" s="222"/>
      <c r="Y258" s="6" t="str">
        <f t="shared" si="61"/>
        <v>350000 VENTILATION</v>
      </c>
      <c r="Z258" s="106" t="str">
        <f t="shared" si="34"/>
        <v>$.VENT_LOCK_FR19_PS_SPEED_LOW_HIGH</v>
      </c>
      <c r="AB258" s="6"/>
      <c r="AM258" s="117" t="str">
        <f t="shared" si="63"/>
        <v/>
      </c>
      <c r="AR258" s="130"/>
      <c r="AT258" s="131"/>
      <c r="AU258" s="7"/>
      <c r="AV258" s="132"/>
      <c r="AW258" s="129" t="str">
        <f t="shared" si="64"/>
        <v/>
      </c>
      <c r="AX258" s="140"/>
      <c r="BB258" s="150" t="str">
        <f t="shared" si="62"/>
        <v/>
      </c>
      <c r="BS258" s="6"/>
      <c r="BT258" s="11"/>
    </row>
    <row r="259" spans="1:72" ht="15.75" x14ac:dyDescent="0.25">
      <c r="A259" s="52" t="s">
        <v>849</v>
      </c>
      <c r="B259" s="186"/>
      <c r="C259" s="131" t="s">
        <v>111</v>
      </c>
      <c r="D259" s="7" t="s">
        <v>22</v>
      </c>
      <c r="E259" s="7" t="s">
        <v>988</v>
      </c>
      <c r="F259" s="64" t="s">
        <v>193</v>
      </c>
      <c r="G259" s="62">
        <v>6</v>
      </c>
      <c r="I259" s="10" t="s">
        <v>110</v>
      </c>
      <c r="J259" s="71" t="s">
        <v>1080</v>
      </c>
      <c r="K259" s="74" t="s">
        <v>600</v>
      </c>
      <c r="L259" s="180"/>
      <c r="M259" s="180">
        <v>1000</v>
      </c>
      <c r="N259" s="78" t="s">
        <v>1650</v>
      </c>
      <c r="O259" s="84" t="s">
        <v>1314</v>
      </c>
      <c r="P259" s="78" t="s">
        <v>1067</v>
      </c>
      <c r="Q259" s="89"/>
      <c r="R259" s="80"/>
      <c r="S259" s="92"/>
      <c r="T259" s="238"/>
      <c r="U259" s="241"/>
      <c r="W259" s="12" t="str">
        <f t="shared" si="60"/>
        <v>Mqtt1</v>
      </c>
      <c r="X259" s="222"/>
      <c r="Y259" s="6" t="str">
        <f t="shared" si="61"/>
        <v>350000 VENTILATION</v>
      </c>
      <c r="Z259" s="106" t="str">
        <f t="shared" si="34"/>
        <v>$.VENT_LOCK_FR27_PS_ON_OFF</v>
      </c>
      <c r="AB259" s="6"/>
      <c r="AM259" s="117" t="str">
        <f t="shared" si="63"/>
        <v/>
      </c>
      <c r="AR259" s="130"/>
      <c r="AT259" s="131"/>
      <c r="AU259" s="7"/>
      <c r="AV259" s="132"/>
      <c r="AW259" s="129" t="str">
        <f t="shared" si="64"/>
        <v/>
      </c>
      <c r="AX259" s="140"/>
      <c r="AY259" s="144"/>
      <c r="BB259" s="150" t="str">
        <f t="shared" si="62"/>
        <v/>
      </c>
      <c r="BS259" s="6"/>
      <c r="BT259" s="11"/>
    </row>
    <row r="260" spans="1:72" ht="15.75" x14ac:dyDescent="0.25">
      <c r="A260" s="52" t="s">
        <v>849</v>
      </c>
      <c r="B260" s="186"/>
      <c r="C260" s="131" t="s">
        <v>111</v>
      </c>
      <c r="D260" s="7" t="s">
        <v>22</v>
      </c>
      <c r="E260" s="7" t="s">
        <v>988</v>
      </c>
      <c r="F260" s="64" t="s">
        <v>193</v>
      </c>
      <c r="G260" s="62">
        <v>7</v>
      </c>
      <c r="I260" s="10" t="s">
        <v>110</v>
      </c>
      <c r="J260" s="71" t="s">
        <v>1081</v>
      </c>
      <c r="K260" s="74" t="s">
        <v>600</v>
      </c>
      <c r="L260" s="180"/>
      <c r="M260" s="180">
        <v>1000</v>
      </c>
      <c r="N260" s="78" t="s">
        <v>1650</v>
      </c>
      <c r="O260" s="84" t="s">
        <v>1314</v>
      </c>
      <c r="P260" s="78" t="s">
        <v>1068</v>
      </c>
      <c r="R260" s="80"/>
      <c r="S260" s="92"/>
      <c r="T260" s="238"/>
      <c r="U260" s="241"/>
      <c r="W260" s="12" t="str">
        <f t="shared" si="60"/>
        <v>Mqtt1</v>
      </c>
      <c r="X260" s="222"/>
      <c r="Y260" s="6" t="str">
        <f t="shared" si="61"/>
        <v>350000 VENTILATION</v>
      </c>
      <c r="Z260" s="106" t="str">
        <f t="shared" si="34"/>
        <v>$.VENT_LOCK_FR27_PS_SPEED_LOW_HIGH</v>
      </c>
      <c r="AB260" s="6"/>
      <c r="AM260" s="117" t="str">
        <f t="shared" si="63"/>
        <v/>
      </c>
      <c r="AR260" s="130"/>
      <c r="AT260" s="131"/>
      <c r="AU260" s="7"/>
      <c r="AV260" s="132"/>
      <c r="AW260" s="129" t="str">
        <f t="shared" si="64"/>
        <v/>
      </c>
      <c r="AX260" s="140"/>
      <c r="BB260" s="150" t="str">
        <f t="shared" si="62"/>
        <v/>
      </c>
      <c r="BS260" s="6"/>
      <c r="BT260" s="11"/>
    </row>
    <row r="261" spans="1:72" ht="15.75" x14ac:dyDescent="0.25">
      <c r="A261" s="52" t="s">
        <v>849</v>
      </c>
      <c r="B261" s="186"/>
      <c r="C261" s="131" t="s">
        <v>111</v>
      </c>
      <c r="D261" s="7" t="s">
        <v>22</v>
      </c>
      <c r="E261" s="7" t="s">
        <v>988</v>
      </c>
      <c r="F261" s="64" t="s">
        <v>193</v>
      </c>
      <c r="G261" s="62">
        <v>8</v>
      </c>
      <c r="I261" s="10" t="s">
        <v>110</v>
      </c>
      <c r="J261" s="71" t="s">
        <v>1082</v>
      </c>
      <c r="K261" s="74" t="s">
        <v>600</v>
      </c>
      <c r="L261" s="180"/>
      <c r="M261" s="180">
        <v>1000</v>
      </c>
      <c r="N261" s="78" t="s">
        <v>1650</v>
      </c>
      <c r="O261" s="84" t="s">
        <v>1316</v>
      </c>
      <c r="P261" s="78" t="s">
        <v>1069</v>
      </c>
      <c r="R261" s="80"/>
      <c r="S261" s="92"/>
      <c r="T261" s="238"/>
      <c r="U261" s="241"/>
      <c r="W261" s="12" t="str">
        <f t="shared" si="60"/>
        <v>Mqtt1</v>
      </c>
      <c r="X261" s="222"/>
      <c r="Y261" s="6" t="str">
        <f t="shared" si="61"/>
        <v>350000 VENTILATION</v>
      </c>
      <c r="Z261" s="106" t="str">
        <f t="shared" si="34"/>
        <v>$.VENT_LOCK_FR27_SB_ON_OFF</v>
      </c>
      <c r="AB261" s="6"/>
      <c r="AM261" s="117" t="str">
        <f t="shared" si="63"/>
        <v/>
      </c>
      <c r="AR261" s="130"/>
      <c r="AT261" s="131"/>
      <c r="AU261" s="7"/>
      <c r="AV261" s="132"/>
      <c r="AW261" s="129" t="str">
        <f t="shared" si="64"/>
        <v/>
      </c>
      <c r="AX261" s="140"/>
      <c r="BB261" s="150" t="str">
        <f t="shared" si="62"/>
        <v/>
      </c>
      <c r="BS261" s="6"/>
      <c r="BT261" s="11"/>
    </row>
    <row r="262" spans="1:72" ht="15.75" x14ac:dyDescent="0.25">
      <c r="A262" s="52" t="s">
        <v>849</v>
      </c>
      <c r="B262" s="186"/>
      <c r="C262" s="131" t="s">
        <v>111</v>
      </c>
      <c r="D262" s="7" t="s">
        <v>22</v>
      </c>
      <c r="E262" s="7" t="s">
        <v>988</v>
      </c>
      <c r="F262" s="64" t="s">
        <v>193</v>
      </c>
      <c r="G262" s="62">
        <v>9</v>
      </c>
      <c r="I262" s="10" t="s">
        <v>110</v>
      </c>
      <c r="J262" s="71" t="s">
        <v>1083</v>
      </c>
      <c r="K262" s="74" t="s">
        <v>600</v>
      </c>
      <c r="L262" s="180"/>
      <c r="M262" s="180">
        <v>1000</v>
      </c>
      <c r="N262" s="78" t="s">
        <v>1650</v>
      </c>
      <c r="O262" s="84" t="s">
        <v>1316</v>
      </c>
      <c r="P262" s="78" t="s">
        <v>1070</v>
      </c>
      <c r="R262" s="80"/>
      <c r="S262" s="92"/>
      <c r="T262" s="238"/>
      <c r="U262" s="241"/>
      <c r="W262" s="12" t="str">
        <f t="shared" si="60"/>
        <v>Mqtt1</v>
      </c>
      <c r="X262" s="222"/>
      <c r="Y262" s="6" t="str">
        <f t="shared" si="61"/>
        <v>350000 VENTILATION</v>
      </c>
      <c r="Z262" s="106" t="str">
        <f t="shared" si="34"/>
        <v>$.VENT_LOCK_FR27_SB_SPEED_LOW_HIGH</v>
      </c>
      <c r="AB262" s="6"/>
      <c r="AM262" s="117" t="str">
        <f t="shared" si="63"/>
        <v/>
      </c>
      <c r="AR262" s="130"/>
      <c r="AT262" s="131"/>
      <c r="AU262" s="7"/>
      <c r="AV262" s="132"/>
      <c r="AW262" s="129" t="str">
        <f t="shared" si="64"/>
        <v/>
      </c>
      <c r="AX262" s="140"/>
      <c r="BB262" s="150" t="str">
        <f t="shared" si="62"/>
        <v/>
      </c>
      <c r="BS262" s="6"/>
      <c r="BT262" s="11"/>
    </row>
    <row r="263" spans="1:72" ht="15.75" x14ac:dyDescent="0.25">
      <c r="A263" s="52" t="s">
        <v>849</v>
      </c>
      <c r="B263" s="186"/>
      <c r="C263" s="131" t="s">
        <v>111</v>
      </c>
      <c r="D263" s="7" t="s">
        <v>22</v>
      </c>
      <c r="E263" s="7" t="s">
        <v>988</v>
      </c>
      <c r="F263" s="64" t="s">
        <v>193</v>
      </c>
      <c r="G263" s="62">
        <v>10</v>
      </c>
      <c r="I263" s="10" t="s">
        <v>110</v>
      </c>
      <c r="J263" s="71" t="s">
        <v>1084</v>
      </c>
      <c r="K263" s="74" t="s">
        <v>600</v>
      </c>
      <c r="L263" s="180"/>
      <c r="M263" s="180">
        <v>1000</v>
      </c>
      <c r="N263" s="78" t="s">
        <v>1650</v>
      </c>
      <c r="O263" s="84" t="s">
        <v>1318</v>
      </c>
      <c r="P263" s="78" t="s">
        <v>1071</v>
      </c>
      <c r="R263" s="80"/>
      <c r="S263" s="92"/>
      <c r="T263" s="238"/>
      <c r="U263" s="241"/>
      <c r="W263" s="12" t="str">
        <f t="shared" si="60"/>
        <v>Mqtt1</v>
      </c>
      <c r="X263" s="222"/>
      <c r="Y263" s="6" t="str">
        <f t="shared" si="61"/>
        <v>350000 VENTILATION</v>
      </c>
      <c r="Z263" s="106" t="str">
        <f t="shared" si="34"/>
        <v>$.VENT_LOCK_FR40_PS_ON_OFF</v>
      </c>
      <c r="AB263" s="6"/>
      <c r="AM263" s="117" t="str">
        <f t="shared" si="63"/>
        <v/>
      </c>
      <c r="AR263" s="130"/>
      <c r="AT263" s="131"/>
      <c r="AU263" s="7"/>
      <c r="AV263" s="132"/>
      <c r="AW263" s="129" t="str">
        <f t="shared" si="64"/>
        <v/>
      </c>
      <c r="AX263" s="140"/>
      <c r="AY263" s="144"/>
      <c r="BB263" s="150" t="str">
        <f t="shared" si="62"/>
        <v/>
      </c>
      <c r="BS263" s="6"/>
      <c r="BT263" s="11"/>
    </row>
    <row r="264" spans="1:72" ht="15.75" x14ac:dyDescent="0.25">
      <c r="A264" s="52" t="s">
        <v>849</v>
      </c>
      <c r="B264" s="186"/>
      <c r="C264" s="131" t="s">
        <v>111</v>
      </c>
      <c r="D264" s="7" t="s">
        <v>22</v>
      </c>
      <c r="E264" s="7" t="s">
        <v>988</v>
      </c>
      <c r="F264" s="64" t="s">
        <v>193</v>
      </c>
      <c r="G264" s="62">
        <v>11</v>
      </c>
      <c r="I264" s="10" t="s">
        <v>110</v>
      </c>
      <c r="J264" s="71" t="s">
        <v>1085</v>
      </c>
      <c r="K264" s="74" t="s">
        <v>600</v>
      </c>
      <c r="L264" s="180"/>
      <c r="M264" s="180">
        <v>1000</v>
      </c>
      <c r="N264" s="78" t="s">
        <v>1650</v>
      </c>
      <c r="O264" s="84" t="s">
        <v>1318</v>
      </c>
      <c r="P264" s="78" t="s">
        <v>1072</v>
      </c>
      <c r="R264" s="80"/>
      <c r="S264" s="92"/>
      <c r="T264" s="238"/>
      <c r="U264" s="241"/>
      <c r="W264" s="12" t="str">
        <f t="shared" si="60"/>
        <v>Mqtt1</v>
      </c>
      <c r="X264" s="222"/>
      <c r="Y264" s="6" t="str">
        <f t="shared" si="61"/>
        <v>350000 VENTILATION</v>
      </c>
      <c r="Z264" s="106" t="str">
        <f t="shared" si="34"/>
        <v>$.VENT_LOCK_FR40_PS_SPEED_LOW_HIGH</v>
      </c>
      <c r="AB264" s="6"/>
      <c r="AM264" s="117" t="str">
        <f t="shared" si="63"/>
        <v/>
      </c>
      <c r="AR264" s="130"/>
      <c r="AT264" s="131"/>
      <c r="AU264" s="7"/>
      <c r="AV264" s="132"/>
      <c r="AW264" s="129" t="str">
        <f t="shared" si="64"/>
        <v/>
      </c>
      <c r="AX264" s="140"/>
      <c r="BB264" s="150" t="str">
        <f t="shared" si="62"/>
        <v/>
      </c>
      <c r="BS264" s="6"/>
      <c r="BT264" s="11"/>
    </row>
    <row r="265" spans="1:72" ht="15.75" x14ac:dyDescent="0.25">
      <c r="A265" s="52" t="s">
        <v>849</v>
      </c>
      <c r="B265" s="186"/>
      <c r="C265" s="131" t="s">
        <v>111</v>
      </c>
      <c r="D265" s="7" t="s">
        <v>22</v>
      </c>
      <c r="E265" s="7" t="s">
        <v>988</v>
      </c>
      <c r="F265" s="64" t="s">
        <v>193</v>
      </c>
      <c r="G265" s="62">
        <v>12</v>
      </c>
      <c r="I265" s="10" t="s">
        <v>110</v>
      </c>
      <c r="J265" s="71" t="s">
        <v>1086</v>
      </c>
      <c r="K265" s="74" t="s">
        <v>600</v>
      </c>
      <c r="L265" s="180"/>
      <c r="M265" s="180">
        <v>1000</v>
      </c>
      <c r="N265" s="78" t="s">
        <v>1650</v>
      </c>
      <c r="O265" s="84" t="s">
        <v>1320</v>
      </c>
      <c r="P265" s="78" t="s">
        <v>1073</v>
      </c>
      <c r="R265" s="80"/>
      <c r="S265" s="92"/>
      <c r="T265" s="238"/>
      <c r="U265" s="241"/>
      <c r="W265" s="12" t="str">
        <f t="shared" si="60"/>
        <v>Mqtt1</v>
      </c>
      <c r="X265" s="222"/>
      <c r="Y265" s="6" t="str">
        <f t="shared" si="61"/>
        <v>350000 VENTILATION</v>
      </c>
      <c r="Z265" s="106" t="str">
        <f t="shared" si="34"/>
        <v>$.VENT_LOCK_FR40_SB_ON_OFF</v>
      </c>
      <c r="AB265" s="6"/>
      <c r="AM265" s="117" t="str">
        <f t="shared" si="63"/>
        <v/>
      </c>
      <c r="AR265" s="130"/>
      <c r="AT265" s="131"/>
      <c r="AU265" s="7"/>
      <c r="AV265" s="132"/>
      <c r="AW265" s="129" t="str">
        <f t="shared" si="64"/>
        <v/>
      </c>
      <c r="AX265" s="140"/>
      <c r="BB265" s="150" t="str">
        <f t="shared" si="62"/>
        <v/>
      </c>
      <c r="BS265" s="6"/>
      <c r="BT265" s="11"/>
    </row>
    <row r="266" spans="1:72" ht="15.75" x14ac:dyDescent="0.25">
      <c r="A266" s="52" t="s">
        <v>849</v>
      </c>
      <c r="B266" s="186"/>
      <c r="C266" s="131" t="s">
        <v>111</v>
      </c>
      <c r="D266" s="7" t="s">
        <v>22</v>
      </c>
      <c r="E266" s="7" t="s">
        <v>988</v>
      </c>
      <c r="F266" s="64" t="s">
        <v>193</v>
      </c>
      <c r="G266" s="62">
        <v>13</v>
      </c>
      <c r="I266" s="10" t="s">
        <v>110</v>
      </c>
      <c r="J266" s="71" t="s">
        <v>1087</v>
      </c>
      <c r="K266" s="74" t="s">
        <v>600</v>
      </c>
      <c r="L266" s="180"/>
      <c r="M266" s="180">
        <v>1000</v>
      </c>
      <c r="N266" s="78" t="s">
        <v>1650</v>
      </c>
      <c r="O266" s="84" t="s">
        <v>1320</v>
      </c>
      <c r="P266" s="78" t="s">
        <v>1074</v>
      </c>
      <c r="R266" s="80"/>
      <c r="S266" s="92"/>
      <c r="T266" s="238"/>
      <c r="U266" s="241"/>
      <c r="W266" s="12" t="str">
        <f t="shared" si="60"/>
        <v>Mqtt1</v>
      </c>
      <c r="X266" s="222"/>
      <c r="Y266" s="6" t="str">
        <f t="shared" si="61"/>
        <v>350000 VENTILATION</v>
      </c>
      <c r="Z266" s="106" t="str">
        <f t="shared" si="34"/>
        <v>$.VENT_LOCK_FR40_SB_SPEED_LOW_HIGH</v>
      </c>
      <c r="AB266" s="6"/>
      <c r="AM266" s="117" t="str">
        <f t="shared" si="63"/>
        <v/>
      </c>
      <c r="AR266" s="130"/>
      <c r="AT266" s="131"/>
      <c r="AU266" s="7"/>
      <c r="AV266" s="132"/>
      <c r="AW266" s="129" t="str">
        <f t="shared" si="64"/>
        <v/>
      </c>
      <c r="AX266" s="140"/>
      <c r="BB266" s="150" t="str">
        <f t="shared" si="62"/>
        <v/>
      </c>
      <c r="BS266" s="6"/>
      <c r="BT266" s="11"/>
    </row>
    <row r="267" spans="1:72" ht="15.75" x14ac:dyDescent="0.25">
      <c r="A267" s="52" t="s">
        <v>849</v>
      </c>
      <c r="B267" s="186"/>
      <c r="C267" s="131" t="s">
        <v>111</v>
      </c>
      <c r="D267" s="7" t="s">
        <v>22</v>
      </c>
      <c r="E267" s="7" t="s">
        <v>988</v>
      </c>
      <c r="F267" s="64" t="s">
        <v>193</v>
      </c>
      <c r="G267" s="62">
        <v>14</v>
      </c>
      <c r="I267" s="10" t="s">
        <v>110</v>
      </c>
      <c r="J267" s="71" t="s">
        <v>1088</v>
      </c>
      <c r="K267" s="74" t="s">
        <v>600</v>
      </c>
      <c r="L267" s="180"/>
      <c r="M267" s="180">
        <v>1000</v>
      </c>
      <c r="N267" s="78" t="s">
        <v>1650</v>
      </c>
      <c r="O267" s="84" t="s">
        <v>1322</v>
      </c>
      <c r="P267" s="78" t="s">
        <v>1075</v>
      </c>
      <c r="Q267" s="89"/>
      <c r="R267" s="80"/>
      <c r="S267" s="92"/>
      <c r="T267" s="238"/>
      <c r="U267" s="241"/>
      <c r="W267" s="12" t="str">
        <f t="shared" si="60"/>
        <v>Mqtt1</v>
      </c>
      <c r="X267" s="222"/>
      <c r="Y267" s="6" t="str">
        <f t="shared" si="61"/>
        <v>350000 VENTILATION</v>
      </c>
      <c r="Z267" s="106" t="str">
        <f t="shared" si="34"/>
        <v>$.VENT_LOCK_FR48_PS_ON_OFF</v>
      </c>
      <c r="AB267" s="6"/>
      <c r="AM267" s="117" t="str">
        <f t="shared" si="63"/>
        <v/>
      </c>
      <c r="AR267" s="130"/>
      <c r="AT267" s="131"/>
      <c r="AU267" s="7"/>
      <c r="AV267" s="132"/>
      <c r="AW267" s="129" t="str">
        <f t="shared" si="64"/>
        <v/>
      </c>
      <c r="AX267" s="140"/>
      <c r="AY267" s="144"/>
      <c r="BB267" s="150" t="str">
        <f t="shared" si="62"/>
        <v/>
      </c>
      <c r="BS267" s="6"/>
      <c r="BT267" s="11"/>
    </row>
    <row r="268" spans="1:72" ht="15.75" x14ac:dyDescent="0.25">
      <c r="A268" s="52" t="s">
        <v>849</v>
      </c>
      <c r="B268" s="186"/>
      <c r="C268" s="131" t="s">
        <v>111</v>
      </c>
      <c r="D268" s="7" t="s">
        <v>22</v>
      </c>
      <c r="E268" s="7" t="s">
        <v>988</v>
      </c>
      <c r="F268" s="64" t="s">
        <v>193</v>
      </c>
      <c r="G268" s="62">
        <v>15</v>
      </c>
      <c r="I268" s="10" t="s">
        <v>110</v>
      </c>
      <c r="J268" s="71" t="s">
        <v>1257</v>
      </c>
      <c r="K268" s="74" t="s">
        <v>600</v>
      </c>
      <c r="L268" s="180"/>
      <c r="M268" s="180">
        <v>1000</v>
      </c>
      <c r="N268" s="78" t="s">
        <v>1650</v>
      </c>
      <c r="O268" s="84" t="s">
        <v>1322</v>
      </c>
      <c r="P268" s="78" t="s">
        <v>1256</v>
      </c>
      <c r="R268" s="80"/>
      <c r="S268" s="92"/>
      <c r="T268" s="238"/>
      <c r="U268" s="241"/>
      <c r="W268" s="12" t="str">
        <f t="shared" si="60"/>
        <v>Mqtt1</v>
      </c>
      <c r="X268" s="222"/>
      <c r="Y268" s="6" t="str">
        <f t="shared" si="61"/>
        <v>350000 VENTILATION</v>
      </c>
      <c r="Z268" s="106" t="str">
        <f t="shared" ref="Z268:Z285" si="65">IF(COUNTIF(N268,"spare"),"","$."&amp;J268)</f>
        <v>$.VENT_LOCK_FR48_PS_SPEED_LOW_HIGH</v>
      </c>
      <c r="AB268" s="6"/>
      <c r="AM268" s="117" t="str">
        <f t="shared" si="63"/>
        <v/>
      </c>
      <c r="AR268" s="130"/>
      <c r="AT268" s="131"/>
      <c r="AU268" s="7"/>
      <c r="AV268" s="132"/>
      <c r="AW268" s="129" t="str">
        <f t="shared" si="64"/>
        <v/>
      </c>
      <c r="AX268" s="140"/>
      <c r="BB268" s="150" t="str">
        <f t="shared" si="62"/>
        <v/>
      </c>
      <c r="BS268" s="6"/>
      <c r="BT268" s="11"/>
    </row>
    <row r="269" spans="1:72" ht="15.75" x14ac:dyDescent="0.25">
      <c r="A269" s="52" t="s">
        <v>849</v>
      </c>
      <c r="B269" s="186"/>
      <c r="C269" s="131" t="s">
        <v>111</v>
      </c>
      <c r="D269" s="7" t="s">
        <v>22</v>
      </c>
      <c r="E269" s="7" t="s">
        <v>988</v>
      </c>
      <c r="F269" s="64" t="s">
        <v>193</v>
      </c>
      <c r="G269" s="62">
        <v>16</v>
      </c>
      <c r="I269" s="10" t="s">
        <v>110</v>
      </c>
      <c r="J269" s="71" t="s">
        <v>1089</v>
      </c>
      <c r="K269" s="74" t="s">
        <v>600</v>
      </c>
      <c r="L269" s="180"/>
      <c r="M269" s="180">
        <v>1000</v>
      </c>
      <c r="N269" s="78" t="s">
        <v>1650</v>
      </c>
      <c r="O269" s="84" t="s">
        <v>1324</v>
      </c>
      <c r="P269" s="78" t="s">
        <v>1062</v>
      </c>
      <c r="R269" s="80"/>
      <c r="S269" s="92"/>
      <c r="T269" s="238"/>
      <c r="U269" s="241"/>
      <c r="W269" s="12" t="str">
        <f t="shared" si="60"/>
        <v>Mqtt1</v>
      </c>
      <c r="X269" s="222"/>
      <c r="Y269" s="6" t="str">
        <f t="shared" si="61"/>
        <v>350000 VENTILATION</v>
      </c>
      <c r="Z269" s="106" t="str">
        <f t="shared" si="65"/>
        <v>$.VENT_LAZ_FR73_PS_ON_OFF</v>
      </c>
      <c r="AB269" s="6"/>
      <c r="AM269" s="117" t="str">
        <f t="shared" si="63"/>
        <v/>
      </c>
      <c r="AR269" s="130"/>
      <c r="AT269" s="131"/>
      <c r="AU269" s="7"/>
      <c r="AV269" s="132"/>
      <c r="AW269" s="129" t="str">
        <f t="shared" si="64"/>
        <v/>
      </c>
      <c r="AX269" s="140"/>
      <c r="BB269" s="150" t="str">
        <f t="shared" si="62"/>
        <v/>
      </c>
      <c r="BS269" s="6"/>
      <c r="BT269" s="11"/>
    </row>
    <row r="270" spans="1:72" ht="15.75" x14ac:dyDescent="0.25">
      <c r="A270" s="52" t="s">
        <v>1346</v>
      </c>
      <c r="B270" s="186"/>
      <c r="C270" s="131" t="s">
        <v>111</v>
      </c>
      <c r="D270" s="7" t="s">
        <v>22</v>
      </c>
      <c r="E270" s="7" t="s">
        <v>1057</v>
      </c>
      <c r="F270" s="64" t="s">
        <v>193</v>
      </c>
      <c r="G270" s="62">
        <v>1</v>
      </c>
      <c r="I270" s="10" t="s">
        <v>110</v>
      </c>
      <c r="J270" s="71" t="s">
        <v>1090</v>
      </c>
      <c r="K270" s="74" t="s">
        <v>600</v>
      </c>
      <c r="L270" s="180"/>
      <c r="M270" s="180">
        <v>1000</v>
      </c>
      <c r="N270" s="78" t="s">
        <v>1650</v>
      </c>
      <c r="O270" s="84" t="s">
        <v>1324</v>
      </c>
      <c r="P270" s="78" t="s">
        <v>1061</v>
      </c>
      <c r="R270" s="80"/>
      <c r="S270" s="92"/>
      <c r="T270" s="238"/>
      <c r="U270" s="241"/>
      <c r="W270" s="12" t="str">
        <f t="shared" si="60"/>
        <v>Mqtt1</v>
      </c>
      <c r="X270" s="222"/>
      <c r="Y270" s="6" t="str">
        <f t="shared" si="61"/>
        <v>350000 VENTILATION</v>
      </c>
      <c r="Z270" s="106" t="str">
        <f t="shared" si="65"/>
        <v>$.VENT_LAZ_FR73_PS_SPEED_LOW_HIGH</v>
      </c>
      <c r="AB270" s="6"/>
      <c r="AM270" s="117" t="str">
        <f t="shared" ref="AM270:AM285" si="66">IF(ISBLANK(AT270),"",ROW())</f>
        <v/>
      </c>
      <c r="AR270" s="130"/>
      <c r="AT270" s="131"/>
      <c r="AU270" s="7"/>
      <c r="AV270" s="132"/>
      <c r="AW270" s="129" t="str">
        <f t="shared" ref="AW270:AW285" si="67">IF(ISNUMBER(AM270),"Please consult operation manual for more information","")</f>
        <v/>
      </c>
      <c r="AX270" s="140"/>
      <c r="BB270" s="150" t="str">
        <f t="shared" ref="BB270:BB285" si="68">IF(ISNUMBER(AM270),"1","")</f>
        <v/>
      </c>
      <c r="BS270" s="6"/>
      <c r="BT270" s="11"/>
    </row>
    <row r="271" spans="1:72" ht="15.75" x14ac:dyDescent="0.25">
      <c r="A271" s="52" t="s">
        <v>1346</v>
      </c>
      <c r="B271" s="186"/>
      <c r="C271" s="131" t="s">
        <v>111</v>
      </c>
      <c r="D271" s="7" t="s">
        <v>22</v>
      </c>
      <c r="E271" s="7" t="s">
        <v>1057</v>
      </c>
      <c r="F271" s="64" t="s">
        <v>193</v>
      </c>
      <c r="G271" s="62">
        <v>2</v>
      </c>
      <c r="I271" s="10" t="s">
        <v>110</v>
      </c>
      <c r="J271" s="71" t="s">
        <v>1091</v>
      </c>
      <c r="K271" s="74" t="s">
        <v>600</v>
      </c>
      <c r="L271" s="180"/>
      <c r="M271" s="180">
        <v>1000</v>
      </c>
      <c r="N271" s="78" t="s">
        <v>1650</v>
      </c>
      <c r="O271" s="84" t="s">
        <v>1326</v>
      </c>
      <c r="P271" s="78" t="s">
        <v>1059</v>
      </c>
      <c r="R271" s="80"/>
      <c r="S271" s="92"/>
      <c r="T271" s="238"/>
      <c r="U271" s="241"/>
      <c r="W271" s="12" t="str">
        <f t="shared" si="60"/>
        <v>Mqtt1</v>
      </c>
      <c r="X271" s="222"/>
      <c r="Y271" s="6" t="str">
        <f t="shared" si="61"/>
        <v>350000 VENTILATION</v>
      </c>
      <c r="Z271" s="106" t="str">
        <f t="shared" si="65"/>
        <v>$.VENT_LAZ_FR73_SB_ON_OFF</v>
      </c>
      <c r="AB271" s="6"/>
      <c r="AM271" s="117" t="str">
        <f t="shared" si="66"/>
        <v/>
      </c>
      <c r="AR271" s="130"/>
      <c r="AT271" s="131"/>
      <c r="AU271" s="7"/>
      <c r="AV271" s="132"/>
      <c r="AW271" s="129" t="str">
        <f t="shared" si="67"/>
        <v/>
      </c>
      <c r="AX271" s="140"/>
      <c r="AY271" s="144"/>
      <c r="BB271" s="150" t="str">
        <f t="shared" si="68"/>
        <v/>
      </c>
      <c r="BS271" s="6"/>
      <c r="BT271" s="11"/>
    </row>
    <row r="272" spans="1:72" ht="15.75" x14ac:dyDescent="0.25">
      <c r="A272" s="52" t="s">
        <v>1346</v>
      </c>
      <c r="B272" s="186"/>
      <c r="C272" s="131" t="s">
        <v>111</v>
      </c>
      <c r="D272" s="7" t="s">
        <v>22</v>
      </c>
      <c r="E272" s="7" t="s">
        <v>1057</v>
      </c>
      <c r="F272" s="64" t="s">
        <v>193</v>
      </c>
      <c r="G272" s="62">
        <v>3</v>
      </c>
      <c r="I272" s="10" t="s">
        <v>110</v>
      </c>
      <c r="J272" s="71" t="s">
        <v>1092</v>
      </c>
      <c r="K272" s="74" t="s">
        <v>600</v>
      </c>
      <c r="L272" s="180"/>
      <c r="M272" s="180">
        <v>1000</v>
      </c>
      <c r="N272" s="78" t="s">
        <v>1650</v>
      </c>
      <c r="O272" s="84" t="s">
        <v>1326</v>
      </c>
      <c r="P272" s="78" t="s">
        <v>1060</v>
      </c>
      <c r="R272" s="80"/>
      <c r="S272" s="92"/>
      <c r="T272" s="239"/>
      <c r="U272" s="242"/>
      <c r="W272" s="12" t="str">
        <f t="shared" si="60"/>
        <v>Mqtt1</v>
      </c>
      <c r="X272" s="222"/>
      <c r="Y272" s="6" t="str">
        <f t="shared" si="61"/>
        <v>350000 VENTILATION</v>
      </c>
      <c r="Z272" s="106" t="str">
        <f t="shared" si="65"/>
        <v>$.VENT_LAZ_FR73_SB_SPEED_LOW_HIGH</v>
      </c>
      <c r="AB272" s="6"/>
      <c r="AM272" s="117" t="str">
        <f t="shared" si="66"/>
        <v/>
      </c>
      <c r="AR272" s="130"/>
      <c r="AT272" s="131"/>
      <c r="AU272" s="7"/>
      <c r="AV272" s="132"/>
      <c r="AW272" s="129" t="str">
        <f t="shared" si="67"/>
        <v/>
      </c>
      <c r="AX272" s="140"/>
      <c r="BB272" s="150" t="str">
        <f t="shared" si="68"/>
        <v/>
      </c>
      <c r="BS272" s="6"/>
      <c r="BT272" s="11"/>
    </row>
    <row r="273" spans="1:74" ht="15.75" x14ac:dyDescent="0.25">
      <c r="A273" s="52" t="s">
        <v>1464</v>
      </c>
      <c r="B273" s="186"/>
      <c r="C273" s="131" t="s">
        <v>111</v>
      </c>
      <c r="D273" s="7" t="s">
        <v>22</v>
      </c>
      <c r="E273" s="7" t="s">
        <v>1057</v>
      </c>
      <c r="F273" s="64" t="s">
        <v>193</v>
      </c>
      <c r="G273" s="62">
        <v>4</v>
      </c>
      <c r="I273" s="10" t="s">
        <v>110</v>
      </c>
      <c r="J273" s="71" t="s">
        <v>1118</v>
      </c>
      <c r="K273" s="74" t="s">
        <v>600</v>
      </c>
      <c r="L273" s="180"/>
      <c r="M273" s="180">
        <v>1000</v>
      </c>
      <c r="N273" s="78" t="s">
        <v>1651</v>
      </c>
      <c r="O273" s="194" t="s">
        <v>1113</v>
      </c>
      <c r="P273" s="78" t="s">
        <v>1112</v>
      </c>
      <c r="R273" s="80"/>
      <c r="S273" s="92"/>
      <c r="T273" s="201" t="s">
        <v>1481</v>
      </c>
      <c r="U273" s="83" t="s">
        <v>1555</v>
      </c>
      <c r="W273" s="12" t="str">
        <f t="shared" si="60"/>
        <v>Mqtt1</v>
      </c>
      <c r="X273" s="222"/>
      <c r="Y273" s="6" t="str">
        <f t="shared" si="61"/>
        <v>250000 TECHWATER</v>
      </c>
      <c r="Z273" s="106" t="str">
        <f t="shared" si="65"/>
        <v>$.TECH_WAT_VALVE_COLD_AIR_FR68_Y03_OPEN_CLOSE</v>
      </c>
      <c r="AB273" s="6"/>
      <c r="AM273" s="117" t="str">
        <f t="shared" si="66"/>
        <v/>
      </c>
      <c r="AR273" s="130"/>
      <c r="AT273" s="131"/>
      <c r="AU273" s="7"/>
      <c r="AV273" s="132"/>
      <c r="AW273" s="129" t="str">
        <f t="shared" si="67"/>
        <v/>
      </c>
      <c r="AX273" s="140"/>
      <c r="BB273" s="150" t="str">
        <f t="shared" si="68"/>
        <v/>
      </c>
      <c r="BS273" s="6"/>
      <c r="BT273" s="11"/>
    </row>
    <row r="274" spans="1:74" ht="15.75" x14ac:dyDescent="0.25">
      <c r="A274" s="52" t="s">
        <v>1464</v>
      </c>
      <c r="B274" s="186"/>
      <c r="C274" s="131" t="s">
        <v>111</v>
      </c>
      <c r="D274" s="7" t="s">
        <v>22</v>
      </c>
      <c r="E274" s="7" t="s">
        <v>1057</v>
      </c>
      <c r="F274" s="64" t="s">
        <v>193</v>
      </c>
      <c r="G274" s="62">
        <v>5</v>
      </c>
      <c r="I274" s="10" t="s">
        <v>110</v>
      </c>
      <c r="J274" s="71" t="s">
        <v>1119</v>
      </c>
      <c r="K274" s="74" t="s">
        <v>600</v>
      </c>
      <c r="L274" s="180"/>
      <c r="M274" s="180">
        <v>1000</v>
      </c>
      <c r="N274" s="78" t="s">
        <v>1651</v>
      </c>
      <c r="O274" s="84" t="s">
        <v>1116</v>
      </c>
      <c r="P274" s="78" t="s">
        <v>1114</v>
      </c>
      <c r="R274" s="80"/>
      <c r="S274" s="92"/>
      <c r="T274" s="201" t="s">
        <v>1482</v>
      </c>
      <c r="U274" s="83" t="s">
        <v>1555</v>
      </c>
      <c r="W274" s="12" t="str">
        <f t="shared" si="60"/>
        <v>Mqtt1</v>
      </c>
      <c r="X274" s="222"/>
      <c r="Y274" s="6" t="str">
        <f t="shared" si="61"/>
        <v>250000 TECHWATER</v>
      </c>
      <c r="Z274" s="106" t="str">
        <f t="shared" si="65"/>
        <v>$.TECH_WAT_VALVE_COLD_AIR_FR32_Y04_OPEN_CLOSE</v>
      </c>
      <c r="AB274" s="6"/>
      <c r="AM274" s="117" t="str">
        <f t="shared" si="66"/>
        <v/>
      </c>
      <c r="AR274" s="130"/>
      <c r="AT274" s="131"/>
      <c r="AU274" s="7"/>
      <c r="AV274" s="132"/>
      <c r="AW274" s="129" t="str">
        <f t="shared" si="67"/>
        <v/>
      </c>
      <c r="AX274" s="140"/>
      <c r="BB274" s="150" t="str">
        <f t="shared" si="68"/>
        <v/>
      </c>
      <c r="BS274" s="6"/>
      <c r="BT274" s="11"/>
    </row>
    <row r="275" spans="1:74" ht="15.75" x14ac:dyDescent="0.25">
      <c r="A275" s="52" t="s">
        <v>1464</v>
      </c>
      <c r="B275" s="186"/>
      <c r="C275" s="131" t="s">
        <v>111</v>
      </c>
      <c r="D275" s="7" t="s">
        <v>22</v>
      </c>
      <c r="E275" s="7" t="s">
        <v>1057</v>
      </c>
      <c r="F275" s="64" t="s">
        <v>193</v>
      </c>
      <c r="G275" s="62">
        <v>6</v>
      </c>
      <c r="I275" s="10" t="s">
        <v>110</v>
      </c>
      <c r="J275" s="71" t="s">
        <v>1120</v>
      </c>
      <c r="K275" s="74" t="s">
        <v>600</v>
      </c>
      <c r="L275" s="180"/>
      <c r="M275" s="180">
        <v>1000</v>
      </c>
      <c r="N275" s="78" t="s">
        <v>1651</v>
      </c>
      <c r="O275" s="84" t="s">
        <v>1117</v>
      </c>
      <c r="P275" s="78" t="s">
        <v>1115</v>
      </c>
      <c r="Q275" s="89"/>
      <c r="R275" s="80"/>
      <c r="S275" s="92"/>
      <c r="T275" s="201" t="s">
        <v>1483</v>
      </c>
      <c r="U275" s="83" t="s">
        <v>1555</v>
      </c>
      <c r="W275" s="12" t="str">
        <f t="shared" si="60"/>
        <v>Mqtt1</v>
      </c>
      <c r="X275" s="222"/>
      <c r="Y275" s="6" t="str">
        <f t="shared" si="61"/>
        <v>250000 TECHWATER</v>
      </c>
      <c r="Z275" s="106" t="str">
        <f t="shared" si="65"/>
        <v>$.TECH_WAT_VALVE_COLD_AIR_FR32_Y05_OPEN_CLOSE</v>
      </c>
      <c r="AB275" s="6"/>
      <c r="AM275" s="117" t="str">
        <f t="shared" si="66"/>
        <v/>
      </c>
      <c r="AR275" s="130"/>
      <c r="AT275" s="131"/>
      <c r="AU275" s="7"/>
      <c r="AV275" s="132"/>
      <c r="AW275" s="129" t="str">
        <f t="shared" si="67"/>
        <v/>
      </c>
      <c r="AX275" s="140"/>
      <c r="AY275" s="144"/>
      <c r="BB275" s="150" t="str">
        <f t="shared" si="68"/>
        <v/>
      </c>
      <c r="BS275" s="6"/>
      <c r="BT275" s="11"/>
    </row>
    <row r="276" spans="1:74" ht="15.75" x14ac:dyDescent="0.25">
      <c r="A276" s="52" t="s">
        <v>1347</v>
      </c>
      <c r="B276" s="56"/>
      <c r="C276" s="131" t="s">
        <v>111</v>
      </c>
      <c r="D276" s="7" t="s">
        <v>22</v>
      </c>
      <c r="E276" s="7" t="s">
        <v>1057</v>
      </c>
      <c r="F276" s="64" t="s">
        <v>193</v>
      </c>
      <c r="G276" s="62">
        <v>7</v>
      </c>
      <c r="I276" s="10" t="s">
        <v>110</v>
      </c>
      <c r="J276" s="71" t="s">
        <v>1236</v>
      </c>
      <c r="K276" s="74" t="s">
        <v>600</v>
      </c>
      <c r="L276" s="180"/>
      <c r="M276" s="180">
        <v>1000</v>
      </c>
      <c r="N276" s="78" t="s">
        <v>1350</v>
      </c>
      <c r="O276" s="83"/>
      <c r="P276" s="78" t="s">
        <v>1238</v>
      </c>
      <c r="R276" s="80"/>
      <c r="S276" s="92"/>
      <c r="T276" s="206" t="s">
        <v>1348</v>
      </c>
      <c r="U276" s="102" t="s">
        <v>1349</v>
      </c>
      <c r="W276" s="12" t="str">
        <f t="shared" si="60"/>
        <v>Mqtt1</v>
      </c>
      <c r="X276" s="222"/>
      <c r="Y276" s="6" t="str">
        <f t="shared" si="61"/>
        <v>KVM SWITCHING</v>
      </c>
      <c r="Z276" s="106" t="str">
        <f t="shared" si="65"/>
        <v>$.HELM_PS_IN_MOUSE_TOGG</v>
      </c>
      <c r="AB276" s="6"/>
      <c r="AM276" s="117" t="str">
        <f t="shared" si="66"/>
        <v/>
      </c>
      <c r="AR276" s="130"/>
      <c r="AT276" s="131"/>
      <c r="AU276" s="7"/>
      <c r="AV276" s="132"/>
      <c r="AW276" s="129" t="str">
        <f t="shared" si="67"/>
        <v/>
      </c>
      <c r="AX276" s="140"/>
      <c r="BB276" s="150" t="str">
        <f t="shared" si="68"/>
        <v/>
      </c>
      <c r="BS276" s="6"/>
      <c r="BT276" s="11"/>
    </row>
    <row r="277" spans="1:74" ht="15.75" x14ac:dyDescent="0.25">
      <c r="A277" s="52" t="s">
        <v>1464</v>
      </c>
      <c r="B277" s="186"/>
      <c r="C277" s="131" t="s">
        <v>111</v>
      </c>
      <c r="D277" s="7" t="s">
        <v>22</v>
      </c>
      <c r="E277" s="7" t="s">
        <v>1057</v>
      </c>
      <c r="F277" s="64" t="s">
        <v>193</v>
      </c>
      <c r="G277" s="62">
        <v>8</v>
      </c>
      <c r="I277" s="10" t="s">
        <v>110</v>
      </c>
      <c r="J277" s="71" t="s">
        <v>1244</v>
      </c>
      <c r="K277" s="74" t="s">
        <v>600</v>
      </c>
      <c r="L277" s="180"/>
      <c r="M277" s="180">
        <v>1000</v>
      </c>
      <c r="N277" s="78" t="s">
        <v>1645</v>
      </c>
      <c r="O277" s="83"/>
      <c r="P277" s="78" t="s">
        <v>1245</v>
      </c>
      <c r="R277" s="80"/>
      <c r="S277" s="92"/>
      <c r="T277" s="210" t="s">
        <v>1556</v>
      </c>
      <c r="U277" s="83" t="s">
        <v>1103</v>
      </c>
      <c r="W277" s="12" t="str">
        <f t="shared" si="60"/>
        <v>Mqtt1</v>
      </c>
      <c r="X277" s="222"/>
      <c r="Y277" s="6" t="str">
        <f t="shared" si="61"/>
        <v>450000 AMCS</v>
      </c>
      <c r="Z277" s="106" t="str">
        <f t="shared" si="65"/>
        <v>$.HELM_PS_AMCS_MUTE_FB</v>
      </c>
      <c r="AB277" s="6"/>
      <c r="AM277" s="117" t="str">
        <f t="shared" si="66"/>
        <v/>
      </c>
      <c r="AR277" s="130"/>
      <c r="AT277" s="131"/>
      <c r="AU277" s="7"/>
      <c r="AV277" s="132"/>
      <c r="AW277" s="129" t="str">
        <f t="shared" si="67"/>
        <v/>
      </c>
      <c r="AX277" s="140"/>
      <c r="BB277" s="150" t="str">
        <f t="shared" si="68"/>
        <v/>
      </c>
      <c r="BS277" s="6"/>
      <c r="BT277" s="11"/>
    </row>
    <row r="278" spans="1:74" ht="15.75" x14ac:dyDescent="0.25">
      <c r="A278" s="52" t="s">
        <v>1464</v>
      </c>
      <c r="B278" s="186"/>
      <c r="C278" s="131" t="s">
        <v>111</v>
      </c>
      <c r="D278" s="7" t="s">
        <v>22</v>
      </c>
      <c r="E278" s="7" t="s">
        <v>1057</v>
      </c>
      <c r="F278" s="64" t="s">
        <v>193</v>
      </c>
      <c r="G278" s="62">
        <v>9</v>
      </c>
      <c r="I278" s="10" t="s">
        <v>110</v>
      </c>
      <c r="J278" s="71" t="s">
        <v>1581</v>
      </c>
      <c r="K278" s="74" t="s">
        <v>600</v>
      </c>
      <c r="L278" s="180"/>
      <c r="M278" s="180">
        <v>1000</v>
      </c>
      <c r="N278" s="78" t="s">
        <v>1658</v>
      </c>
      <c r="O278" s="84"/>
      <c r="P278" s="80" t="s">
        <v>701</v>
      </c>
      <c r="R278" s="80"/>
      <c r="S278" s="92"/>
      <c r="T278" s="201" t="s">
        <v>795</v>
      </c>
      <c r="U278" s="240" t="s">
        <v>1530</v>
      </c>
      <c r="W278" s="12" t="str">
        <f t="shared" si="60"/>
        <v>Mqtt1</v>
      </c>
      <c r="X278" s="222"/>
      <c r="Y278" s="6" t="str">
        <f t="shared" si="61"/>
        <v>210000 GENERAL SERVICE</v>
      </c>
      <c r="Z278" s="106" t="str">
        <f t="shared" si="65"/>
        <v>$.GEN_SERVICE_PUMP2_FLD_AVAIL_FDBCK</v>
      </c>
      <c r="AB278" s="6"/>
      <c r="AM278" s="117" t="str">
        <f t="shared" si="66"/>
        <v/>
      </c>
      <c r="AR278" s="130"/>
      <c r="AT278" s="131"/>
      <c r="AU278" s="7"/>
      <c r="AV278" s="132"/>
      <c r="AW278" s="129" t="str">
        <f t="shared" si="67"/>
        <v/>
      </c>
      <c r="AX278" s="140"/>
      <c r="BB278" s="150" t="str">
        <f t="shared" si="68"/>
        <v/>
      </c>
      <c r="BS278" s="6"/>
      <c r="BT278" s="11"/>
    </row>
    <row r="279" spans="1:74" ht="15.75" x14ac:dyDescent="0.25">
      <c r="A279" s="52" t="s">
        <v>1464</v>
      </c>
      <c r="B279" s="186"/>
      <c r="C279" s="131" t="s">
        <v>111</v>
      </c>
      <c r="D279" s="7" t="s">
        <v>22</v>
      </c>
      <c r="E279" s="7" t="s">
        <v>1057</v>
      </c>
      <c r="F279" s="64" t="s">
        <v>193</v>
      </c>
      <c r="G279" s="62">
        <v>10</v>
      </c>
      <c r="I279" s="10" t="s">
        <v>110</v>
      </c>
      <c r="J279" s="71" t="s">
        <v>1582</v>
      </c>
      <c r="K279" s="74" t="s">
        <v>600</v>
      </c>
      <c r="L279" s="180"/>
      <c r="M279" s="180">
        <v>1000</v>
      </c>
      <c r="N279" s="78" t="s">
        <v>1658</v>
      </c>
      <c r="O279" s="84"/>
      <c r="P279" s="80" t="s">
        <v>699</v>
      </c>
      <c r="R279" s="80"/>
      <c r="S279" s="92"/>
      <c r="T279" s="201" t="s">
        <v>795</v>
      </c>
      <c r="U279" s="241"/>
      <c r="W279" s="12" t="str">
        <f t="shared" si="60"/>
        <v>Mqtt1</v>
      </c>
      <c r="X279" s="222"/>
      <c r="Y279" s="6" t="str">
        <f t="shared" si="61"/>
        <v>210000 GENERAL SERVICE</v>
      </c>
      <c r="Z279" s="106" t="str">
        <f t="shared" si="65"/>
        <v>$.GEN_SERVICE_PUMP2_FLD_RUN_FDBCK</v>
      </c>
      <c r="AB279" s="6"/>
      <c r="AM279" s="117" t="str">
        <f t="shared" si="66"/>
        <v/>
      </c>
      <c r="AR279" s="130"/>
      <c r="AT279" s="131"/>
      <c r="AU279" s="7"/>
      <c r="AV279" s="132"/>
      <c r="AW279" s="129" t="str">
        <f t="shared" si="67"/>
        <v/>
      </c>
      <c r="AX279" s="140"/>
      <c r="AY279" s="144"/>
      <c r="BB279" s="150" t="str">
        <f t="shared" si="68"/>
        <v/>
      </c>
      <c r="BS279" s="6"/>
      <c r="BT279" s="11"/>
    </row>
    <row r="280" spans="1:74" ht="15.75" x14ac:dyDescent="0.25">
      <c r="A280" s="52" t="s">
        <v>1464</v>
      </c>
      <c r="B280" s="186"/>
      <c r="C280" s="131" t="s">
        <v>111</v>
      </c>
      <c r="D280" s="7" t="s">
        <v>22</v>
      </c>
      <c r="E280" s="7" t="s">
        <v>1057</v>
      </c>
      <c r="F280" s="64" t="s">
        <v>193</v>
      </c>
      <c r="G280" s="62">
        <v>11</v>
      </c>
      <c r="I280" s="10" t="s">
        <v>110</v>
      </c>
      <c r="J280" s="71" t="s">
        <v>1583</v>
      </c>
      <c r="K280" s="74" t="s">
        <v>600</v>
      </c>
      <c r="L280" s="180"/>
      <c r="M280" s="180">
        <v>1000</v>
      </c>
      <c r="N280" s="78" t="s">
        <v>1658</v>
      </c>
      <c r="O280" s="84"/>
      <c r="P280" s="80" t="s">
        <v>702</v>
      </c>
      <c r="R280" s="80"/>
      <c r="S280" s="92"/>
      <c r="T280" s="201" t="s">
        <v>795</v>
      </c>
      <c r="U280" s="242"/>
      <c r="W280" s="12" t="str">
        <f t="shared" si="60"/>
        <v>Mqtt1</v>
      </c>
      <c r="X280" s="222"/>
      <c r="Y280" s="6" t="str">
        <f t="shared" si="61"/>
        <v>210000 GENERAL SERVICE</v>
      </c>
      <c r="Z280" s="106" t="str">
        <f t="shared" si="65"/>
        <v>$.GEN_SERVICE_PUMP2_FLD_FAULT_FDBCK</v>
      </c>
      <c r="AB280" s="6"/>
      <c r="AM280" s="117" t="str">
        <f t="shared" si="66"/>
        <v/>
      </c>
      <c r="AR280" s="130"/>
      <c r="AT280" s="131"/>
      <c r="AU280" s="7"/>
      <c r="AV280" s="132"/>
      <c r="AW280" s="129" t="str">
        <f t="shared" si="67"/>
        <v/>
      </c>
      <c r="AX280" s="140"/>
      <c r="BB280" s="150" t="str">
        <f t="shared" si="68"/>
        <v/>
      </c>
      <c r="BS280" s="6"/>
      <c r="BT280" s="11"/>
    </row>
    <row r="281" spans="1:74" ht="15.75" x14ac:dyDescent="0.25">
      <c r="A281" s="52" t="s">
        <v>1346</v>
      </c>
      <c r="B281" s="186"/>
      <c r="C281" s="131" t="s">
        <v>111</v>
      </c>
      <c r="D281" s="7" t="s">
        <v>22</v>
      </c>
      <c r="E281" s="7" t="s">
        <v>1057</v>
      </c>
      <c r="F281" s="64" t="s">
        <v>193</v>
      </c>
      <c r="G281" s="62">
        <v>12</v>
      </c>
      <c r="I281" s="10" t="s">
        <v>110</v>
      </c>
      <c r="J281" s="71" t="s">
        <v>1600</v>
      </c>
      <c r="K281" s="74" t="s">
        <v>600</v>
      </c>
      <c r="L281" s="180"/>
      <c r="M281" s="180">
        <v>1000</v>
      </c>
      <c r="N281" s="78" t="s">
        <v>1656</v>
      </c>
      <c r="O281" s="83"/>
      <c r="P281" s="78" t="s">
        <v>1601</v>
      </c>
      <c r="R281" s="80"/>
      <c r="S281" s="92"/>
      <c r="T281" s="237" t="s">
        <v>7272</v>
      </c>
      <c r="U281" s="240" t="s">
        <v>7251</v>
      </c>
      <c r="W281" s="12" t="str">
        <f t="shared" si="60"/>
        <v>Mqtt1</v>
      </c>
      <c r="X281" s="222"/>
      <c r="Y281" s="6" t="str">
        <f t="shared" si="61"/>
        <v>090000 DOORS HATCHES</v>
      </c>
      <c r="Z281" s="106" t="str">
        <f t="shared" si="65"/>
        <v>$.AFT_SLIDE_WIND_ON_OFF</v>
      </c>
      <c r="AB281" s="6"/>
      <c r="AM281" s="117" t="str">
        <f t="shared" si="66"/>
        <v/>
      </c>
      <c r="AR281" s="130"/>
      <c r="AT281" s="131"/>
      <c r="AU281" s="7"/>
      <c r="AV281" s="132"/>
      <c r="AW281" s="129" t="str">
        <f t="shared" si="67"/>
        <v/>
      </c>
      <c r="AX281" s="140"/>
      <c r="BB281" s="150" t="str">
        <f t="shared" si="68"/>
        <v/>
      </c>
      <c r="BS281" s="6"/>
      <c r="BT281" s="11"/>
    </row>
    <row r="282" spans="1:74" ht="15.75" x14ac:dyDescent="0.25">
      <c r="A282" s="52" t="s">
        <v>1346</v>
      </c>
      <c r="B282" s="186"/>
      <c r="C282" s="131" t="s">
        <v>111</v>
      </c>
      <c r="D282" s="7" t="s">
        <v>22</v>
      </c>
      <c r="E282" s="7" t="s">
        <v>1057</v>
      </c>
      <c r="F282" s="64" t="s">
        <v>193</v>
      </c>
      <c r="G282" s="62">
        <v>13</v>
      </c>
      <c r="I282" s="10" t="s">
        <v>110</v>
      </c>
      <c r="J282" s="71" t="s">
        <v>1602</v>
      </c>
      <c r="K282" s="74" t="s">
        <v>600</v>
      </c>
      <c r="L282" s="180"/>
      <c r="M282" s="180">
        <v>1000</v>
      </c>
      <c r="N282" s="78" t="s">
        <v>1656</v>
      </c>
      <c r="O282" s="83"/>
      <c r="P282" s="78" t="s">
        <v>1603</v>
      </c>
      <c r="R282" s="80"/>
      <c r="S282" s="92"/>
      <c r="T282" s="238"/>
      <c r="U282" s="241"/>
      <c r="W282" s="12" t="str">
        <f t="shared" si="60"/>
        <v>Mqtt1</v>
      </c>
      <c r="X282" s="222"/>
      <c r="Y282" s="6" t="str">
        <f t="shared" si="61"/>
        <v>090000 DOORS HATCHES</v>
      </c>
      <c r="Z282" s="106" t="str">
        <f t="shared" si="65"/>
        <v>$.PS_SLIDE_WIND_ON_OFF</v>
      </c>
      <c r="AB282" s="6"/>
      <c r="AM282" s="117" t="str">
        <f t="shared" si="66"/>
        <v/>
      </c>
      <c r="AR282" s="130"/>
      <c r="AT282" s="131"/>
      <c r="AU282" s="7"/>
      <c r="AV282" s="132"/>
      <c r="AW282" s="129" t="str">
        <f t="shared" si="67"/>
        <v/>
      </c>
      <c r="AX282" s="140"/>
      <c r="BB282" s="150" t="str">
        <f t="shared" si="68"/>
        <v/>
      </c>
      <c r="BS282" s="6"/>
      <c r="BT282" s="11"/>
    </row>
    <row r="283" spans="1:74" ht="15.75" x14ac:dyDescent="0.25">
      <c r="A283" s="52" t="s">
        <v>1346</v>
      </c>
      <c r="B283" s="186"/>
      <c r="C283" s="131" t="s">
        <v>111</v>
      </c>
      <c r="D283" s="7" t="s">
        <v>22</v>
      </c>
      <c r="E283" s="7" t="s">
        <v>1057</v>
      </c>
      <c r="F283" s="64" t="s">
        <v>193</v>
      </c>
      <c r="G283" s="62">
        <v>14</v>
      </c>
      <c r="I283" s="10" t="s">
        <v>110</v>
      </c>
      <c r="J283" s="71" t="s">
        <v>1604</v>
      </c>
      <c r="K283" s="74" t="s">
        <v>600</v>
      </c>
      <c r="L283" s="180"/>
      <c r="M283" s="180">
        <v>1000</v>
      </c>
      <c r="N283" s="78" t="s">
        <v>1656</v>
      </c>
      <c r="O283" s="83"/>
      <c r="P283" s="78" t="s">
        <v>1605</v>
      </c>
      <c r="Q283" s="89"/>
      <c r="R283" s="80"/>
      <c r="S283" s="92"/>
      <c r="T283" s="239"/>
      <c r="U283" s="242"/>
      <c r="W283" s="12" t="str">
        <f t="shared" si="60"/>
        <v>Mqtt1</v>
      </c>
      <c r="X283" s="222"/>
      <c r="Y283" s="6" t="str">
        <f t="shared" si="61"/>
        <v>090000 DOORS HATCHES</v>
      </c>
      <c r="Z283" s="106" t="str">
        <f t="shared" si="65"/>
        <v>$.SB_SLIDE_WIND_ON_OFF</v>
      </c>
      <c r="AB283" s="6"/>
      <c r="AM283" s="117" t="str">
        <f t="shared" si="66"/>
        <v/>
      </c>
      <c r="AR283" s="130"/>
      <c r="AT283" s="131"/>
      <c r="AU283" s="7"/>
      <c r="AV283" s="132"/>
      <c r="AW283" s="129" t="str">
        <f t="shared" si="67"/>
        <v/>
      </c>
      <c r="AX283" s="140"/>
      <c r="AY283" s="144"/>
      <c r="BB283" s="150" t="str">
        <f t="shared" si="68"/>
        <v/>
      </c>
      <c r="BS283" s="6"/>
      <c r="BT283" s="11"/>
    </row>
    <row r="284" spans="1:74" ht="15.75" x14ac:dyDescent="0.25">
      <c r="A284" s="52" t="s">
        <v>7279</v>
      </c>
      <c r="B284" s="186"/>
      <c r="C284" s="131" t="s">
        <v>111</v>
      </c>
      <c r="D284" s="7" t="s">
        <v>22</v>
      </c>
      <c r="E284" s="7" t="s">
        <v>1057</v>
      </c>
      <c r="F284" s="64" t="s">
        <v>193</v>
      </c>
      <c r="G284" s="62">
        <v>15</v>
      </c>
      <c r="I284" s="10" t="s">
        <v>110</v>
      </c>
      <c r="J284" s="71" t="s">
        <v>7307</v>
      </c>
      <c r="K284" s="74" t="s">
        <v>600</v>
      </c>
      <c r="L284" s="180"/>
      <c r="M284" s="180">
        <v>1000</v>
      </c>
      <c r="N284" s="78" t="s">
        <v>1650</v>
      </c>
      <c r="O284" s="84"/>
      <c r="P284" s="78" t="s">
        <v>7308</v>
      </c>
      <c r="R284" s="80"/>
      <c r="S284" s="92"/>
      <c r="T284" s="175" t="s">
        <v>7309</v>
      </c>
      <c r="U284" s="83" t="s">
        <v>1383</v>
      </c>
      <c r="W284" s="12" t="str">
        <f t="shared" si="60"/>
        <v>Mqtt1</v>
      </c>
      <c r="X284" s="222"/>
      <c r="Y284" s="6" t="str">
        <f t="shared" si="61"/>
        <v>350000 VENTILATION</v>
      </c>
      <c r="Z284" s="106" t="str">
        <f t="shared" si="65"/>
        <v>$.VENT_SUPP_TECH_SPACE_START_STOP</v>
      </c>
      <c r="AB284" s="6"/>
      <c r="AM284" s="117" t="str">
        <f t="shared" si="66"/>
        <v/>
      </c>
      <c r="AR284" s="130"/>
      <c r="AT284" s="131"/>
      <c r="AU284" s="7"/>
      <c r="AV284" s="132"/>
      <c r="AW284" s="129" t="str">
        <f t="shared" si="67"/>
        <v/>
      </c>
      <c r="AX284" s="140"/>
      <c r="BB284" s="150" t="str">
        <f t="shared" si="68"/>
        <v/>
      </c>
      <c r="BS284" s="6"/>
      <c r="BT284" s="11"/>
    </row>
    <row r="285" spans="1:74" ht="15.75" x14ac:dyDescent="0.25">
      <c r="A285" s="52" t="s">
        <v>1346</v>
      </c>
      <c r="B285" s="186"/>
      <c r="C285" s="131" t="s">
        <v>111</v>
      </c>
      <c r="D285" s="7" t="s">
        <v>22</v>
      </c>
      <c r="E285" s="7" t="s">
        <v>1057</v>
      </c>
      <c r="F285" s="64" t="s">
        <v>193</v>
      </c>
      <c r="G285" s="62">
        <v>16</v>
      </c>
      <c r="I285" s="10" t="s">
        <v>110</v>
      </c>
      <c r="J285" s="71" t="str">
        <f t="shared" ref="J285" si="69">CONCATENATE("Spare_",E285,"_",G285)</f>
        <v>Spare_DO62_16</v>
      </c>
      <c r="K285" s="74" t="s">
        <v>600</v>
      </c>
      <c r="L285" s="180"/>
      <c r="M285" s="180">
        <v>1000</v>
      </c>
      <c r="N285" s="78" t="s">
        <v>605</v>
      </c>
      <c r="O285" s="84"/>
      <c r="P285" s="78" t="str">
        <f t="shared" ref="P285" si="70">CONCATENATE("Spare Yard ",T285,"_",I285,"_",K285)</f>
        <v>Spare Yard _True_+CB.1</v>
      </c>
      <c r="R285" s="80"/>
      <c r="S285" s="92"/>
      <c r="W285" s="12" t="str">
        <f t="shared" si="60"/>
        <v/>
      </c>
      <c r="X285" s="222"/>
      <c r="Y285" s="6" t="str">
        <f t="shared" si="61"/>
        <v/>
      </c>
      <c r="Z285" s="106" t="str">
        <f t="shared" si="65"/>
        <v/>
      </c>
      <c r="AB285" s="6"/>
      <c r="AM285" s="117" t="str">
        <f t="shared" si="66"/>
        <v/>
      </c>
      <c r="AR285" s="130"/>
      <c r="AT285" s="131"/>
      <c r="AU285" s="7"/>
      <c r="AV285" s="132"/>
      <c r="AW285" s="129" t="str">
        <f t="shared" si="67"/>
        <v/>
      </c>
      <c r="AX285" s="140"/>
      <c r="BB285" s="150" t="str">
        <f t="shared" si="68"/>
        <v/>
      </c>
      <c r="BS285" s="6"/>
      <c r="BT285" s="11"/>
    </row>
    <row r="286" spans="1:74" x14ac:dyDescent="0.25">
      <c r="A286" s="50"/>
      <c r="B286" s="54" t="s">
        <v>110</v>
      </c>
      <c r="C286" s="59"/>
      <c r="D286" s="59"/>
      <c r="E286" s="59"/>
      <c r="F286" s="59"/>
      <c r="G286" s="59"/>
      <c r="H286" s="59"/>
      <c r="I286" s="59"/>
      <c r="J286" s="68"/>
      <c r="K286" s="50"/>
      <c r="L286" s="54"/>
      <c r="M286" s="54"/>
      <c r="N286" s="54"/>
      <c r="O286" s="81"/>
      <c r="P286" s="54" t="s">
        <v>704</v>
      </c>
      <c r="Q286" s="54"/>
      <c r="R286" s="54"/>
      <c r="S286" s="54"/>
      <c r="T286" s="50"/>
      <c r="U286" s="54"/>
      <c r="V286" s="68"/>
      <c r="W286" s="50"/>
      <c r="X286" s="224"/>
      <c r="Y286" s="54"/>
      <c r="Z286" s="103"/>
      <c r="AA286" s="50"/>
      <c r="AB286" s="54"/>
      <c r="AC286" s="103"/>
      <c r="AD286" s="103"/>
      <c r="AE286" s="68"/>
      <c r="AF286" s="68"/>
      <c r="AG286" s="68"/>
      <c r="AH286" s="68"/>
      <c r="AI286" s="54"/>
      <c r="AJ286" s="54"/>
      <c r="AK286" s="113"/>
      <c r="AL286" s="113"/>
      <c r="AM286" s="54"/>
      <c r="AN286" s="54"/>
      <c r="AO286" s="54"/>
      <c r="AP286" s="54"/>
      <c r="AQ286" s="54"/>
      <c r="AR286" s="54"/>
      <c r="AS286" s="54"/>
      <c r="AT286" s="81"/>
      <c r="AU286" s="81"/>
      <c r="AV286" s="81"/>
      <c r="AW286" s="81"/>
      <c r="AX286" s="81"/>
      <c r="AY286" s="81"/>
      <c r="AZ286" s="81"/>
      <c r="BA286" s="81"/>
      <c r="BB286" s="81"/>
      <c r="BC286" s="81"/>
      <c r="BD286" s="81"/>
      <c r="BE286" s="81"/>
      <c r="BF286" s="153"/>
      <c r="BG286" s="81"/>
      <c r="BH286" s="81"/>
      <c r="BI286" s="81"/>
      <c r="BJ286" s="153"/>
      <c r="BK286" s="81"/>
      <c r="BL286" s="81"/>
      <c r="BM286" s="81"/>
      <c r="BN286" s="153"/>
      <c r="BO286" s="81"/>
      <c r="BP286" s="81"/>
      <c r="BQ286" s="81"/>
      <c r="BR286" s="154"/>
      <c r="BS286" s="81"/>
      <c r="BT286" s="153"/>
      <c r="BU286" s="81"/>
      <c r="BV286" s="81"/>
    </row>
    <row r="287" spans="1:74" x14ac:dyDescent="0.25">
      <c r="A287" s="50"/>
      <c r="B287" s="54" t="s">
        <v>110</v>
      </c>
      <c r="C287" s="59"/>
      <c r="D287" s="59"/>
      <c r="E287" s="59"/>
      <c r="F287" s="59"/>
      <c r="G287" s="59"/>
      <c r="H287" s="59"/>
      <c r="I287" s="59"/>
      <c r="J287" s="68"/>
      <c r="K287" s="50"/>
      <c r="L287" s="54"/>
      <c r="M287" s="54"/>
      <c r="N287" s="54"/>
      <c r="O287" s="81"/>
      <c r="P287" s="54" t="s">
        <v>705</v>
      </c>
      <c r="Q287" s="54"/>
      <c r="R287" s="54"/>
      <c r="S287" s="54"/>
      <c r="T287" s="50"/>
      <c r="U287" s="54"/>
      <c r="V287" s="68"/>
      <c r="W287" s="50"/>
      <c r="X287" s="224"/>
      <c r="Y287" s="54"/>
      <c r="Z287" s="103"/>
      <c r="AA287" s="50"/>
      <c r="AB287" s="54"/>
      <c r="AC287" s="103"/>
      <c r="AD287" s="103"/>
      <c r="AE287" s="68"/>
      <c r="AF287" s="68"/>
      <c r="AG287" s="68"/>
      <c r="AH287" s="68"/>
      <c r="AI287" s="54"/>
      <c r="AJ287" s="54"/>
      <c r="AK287" s="113"/>
      <c r="AL287" s="113"/>
      <c r="AM287" s="54"/>
      <c r="AN287" s="54"/>
      <c r="AO287" s="54"/>
      <c r="AP287" s="54"/>
      <c r="AQ287" s="54"/>
      <c r="AR287" s="54"/>
      <c r="AS287" s="54"/>
      <c r="AT287" s="81"/>
      <c r="AU287" s="81"/>
      <c r="AV287" s="81"/>
      <c r="AW287" s="81"/>
      <c r="AX287" s="81"/>
      <c r="AY287" s="81"/>
      <c r="AZ287" s="81"/>
      <c r="BA287" s="81"/>
      <c r="BB287" s="81"/>
      <c r="BC287" s="81"/>
      <c r="BD287" s="81"/>
      <c r="BE287" s="81"/>
      <c r="BF287" s="153"/>
      <c r="BG287" s="81"/>
      <c r="BH287" s="81"/>
      <c r="BI287" s="81"/>
      <c r="BJ287" s="153"/>
      <c r="BK287" s="81"/>
      <c r="BL287" s="81"/>
      <c r="BM287" s="81"/>
      <c r="BN287" s="153"/>
      <c r="BO287" s="81"/>
      <c r="BP287" s="81"/>
      <c r="BQ287" s="81"/>
      <c r="BR287" s="154"/>
      <c r="BS287" s="81"/>
      <c r="BT287" s="153"/>
      <c r="BU287" s="81"/>
      <c r="BV287" s="81"/>
    </row>
    <row r="288" spans="1:74" x14ac:dyDescent="0.25">
      <c r="A288" s="50"/>
      <c r="B288" s="54" t="s">
        <v>110</v>
      </c>
      <c r="C288" s="59"/>
      <c r="D288" s="59"/>
      <c r="E288" s="59"/>
      <c r="F288" s="59"/>
      <c r="G288" s="59"/>
      <c r="H288" s="59"/>
      <c r="I288" s="59"/>
      <c r="J288" s="68"/>
      <c r="K288" s="50"/>
      <c r="L288" s="54"/>
      <c r="M288" s="54"/>
      <c r="N288" s="54"/>
      <c r="O288" s="81"/>
      <c r="P288" s="54" t="s">
        <v>706</v>
      </c>
      <c r="Q288" s="54"/>
      <c r="R288" s="54"/>
      <c r="S288" s="54"/>
      <c r="T288" s="50"/>
      <c r="U288" s="54"/>
      <c r="V288" s="68"/>
      <c r="W288" s="50"/>
      <c r="X288" s="224"/>
      <c r="Y288" s="54"/>
      <c r="Z288" s="103"/>
      <c r="AA288" s="50"/>
      <c r="AB288" s="54"/>
      <c r="AC288" s="103"/>
      <c r="AD288" s="103"/>
      <c r="AE288" s="68"/>
      <c r="AF288" s="68"/>
      <c r="AG288" s="68"/>
      <c r="AH288" s="68"/>
      <c r="AI288" s="54"/>
      <c r="AJ288" s="54"/>
      <c r="AK288" s="113"/>
      <c r="AL288" s="113"/>
      <c r="AM288" s="54"/>
      <c r="AN288" s="54"/>
      <c r="AO288" s="54"/>
      <c r="AP288" s="54"/>
      <c r="AQ288" s="54"/>
      <c r="AR288" s="54"/>
      <c r="AS288" s="54"/>
      <c r="AT288" s="81"/>
      <c r="AU288" s="81"/>
      <c r="AV288" s="81"/>
      <c r="AW288" s="81"/>
      <c r="AX288" s="81"/>
      <c r="AY288" s="81"/>
      <c r="AZ288" s="81"/>
      <c r="BA288" s="81"/>
      <c r="BB288" s="81"/>
      <c r="BC288" s="81"/>
      <c r="BD288" s="81"/>
      <c r="BE288" s="81"/>
      <c r="BF288" s="153"/>
      <c r="BG288" s="81"/>
      <c r="BH288" s="81"/>
      <c r="BI288" s="81"/>
      <c r="BJ288" s="153"/>
      <c r="BK288" s="81"/>
      <c r="BL288" s="81"/>
      <c r="BM288" s="81"/>
      <c r="BN288" s="153"/>
      <c r="BO288" s="81"/>
      <c r="BP288" s="81"/>
      <c r="BQ288" s="81"/>
      <c r="BR288" s="154"/>
      <c r="BS288" s="81"/>
      <c r="BT288" s="153"/>
      <c r="BU288" s="81"/>
      <c r="BV288" s="81"/>
    </row>
    <row r="289" spans="1:74" x14ac:dyDescent="0.25">
      <c r="A289" s="50"/>
      <c r="B289" s="54" t="s">
        <v>110</v>
      </c>
      <c r="C289" s="59"/>
      <c r="D289" s="59"/>
      <c r="E289" s="59"/>
      <c r="F289" s="59"/>
      <c r="G289" s="59"/>
      <c r="H289" s="59"/>
      <c r="I289" s="59"/>
      <c r="J289" s="68"/>
      <c r="K289" s="50"/>
      <c r="L289" s="54"/>
      <c r="M289" s="54"/>
      <c r="N289" s="54"/>
      <c r="O289" s="81"/>
      <c r="P289" s="54" t="s">
        <v>707</v>
      </c>
      <c r="Q289" s="54"/>
      <c r="R289" s="54"/>
      <c r="S289" s="54"/>
      <c r="T289" s="50"/>
      <c r="U289" s="54"/>
      <c r="V289" s="68"/>
      <c r="W289" s="50"/>
      <c r="X289" s="224"/>
      <c r="Y289" s="54"/>
      <c r="Z289" s="103"/>
      <c r="AA289" s="50"/>
      <c r="AB289" s="54"/>
      <c r="AC289" s="103"/>
      <c r="AD289" s="103"/>
      <c r="AE289" s="68"/>
      <c r="AF289" s="68"/>
      <c r="AG289" s="68"/>
      <c r="AH289" s="68"/>
      <c r="AI289" s="54"/>
      <c r="AJ289" s="54"/>
      <c r="AK289" s="113"/>
      <c r="AL289" s="113"/>
      <c r="AM289" s="54"/>
      <c r="AN289" s="54"/>
      <c r="AO289" s="54"/>
      <c r="AP289" s="54"/>
      <c r="AQ289" s="54"/>
      <c r="AR289" s="54"/>
      <c r="AS289" s="54"/>
      <c r="AT289" s="81"/>
      <c r="AU289" s="81"/>
      <c r="AV289" s="81"/>
      <c r="AW289" s="81"/>
      <c r="AX289" s="81"/>
      <c r="AY289" s="81"/>
      <c r="AZ289" s="81"/>
      <c r="BA289" s="81"/>
      <c r="BB289" s="81"/>
      <c r="BC289" s="81"/>
      <c r="BD289" s="81"/>
      <c r="BE289" s="81"/>
      <c r="BF289" s="153"/>
      <c r="BG289" s="81"/>
      <c r="BH289" s="81"/>
      <c r="BI289" s="81"/>
      <c r="BJ289" s="153"/>
      <c r="BK289" s="81"/>
      <c r="BL289" s="81"/>
      <c r="BM289" s="81"/>
      <c r="BN289" s="153"/>
      <c r="BO289" s="81"/>
      <c r="BP289" s="81"/>
      <c r="BQ289" s="81"/>
      <c r="BR289" s="154"/>
      <c r="BS289" s="81"/>
      <c r="BT289" s="153"/>
      <c r="BU289" s="81"/>
      <c r="BV289" s="81"/>
    </row>
    <row r="290" spans="1:74" x14ac:dyDescent="0.25">
      <c r="A290" s="50"/>
      <c r="B290" s="54" t="s">
        <v>110</v>
      </c>
      <c r="C290" s="59"/>
      <c r="D290" s="59"/>
      <c r="E290" s="59"/>
      <c r="F290" s="59"/>
      <c r="G290" s="59"/>
      <c r="H290" s="59"/>
      <c r="I290" s="59"/>
      <c r="J290" s="68"/>
      <c r="K290" s="50"/>
      <c r="L290" s="54"/>
      <c r="M290" s="54"/>
      <c r="N290" s="54"/>
      <c r="O290" s="81"/>
      <c r="P290" s="54" t="s">
        <v>708</v>
      </c>
      <c r="Q290" s="54"/>
      <c r="R290" s="54"/>
      <c r="S290" s="54"/>
      <c r="T290" s="50"/>
      <c r="U290" s="54"/>
      <c r="V290" s="68"/>
      <c r="W290" s="50"/>
      <c r="X290" s="224"/>
      <c r="Y290" s="54"/>
      <c r="Z290" s="103"/>
      <c r="AA290" s="50"/>
      <c r="AB290" s="54"/>
      <c r="AC290" s="103"/>
      <c r="AD290" s="103"/>
      <c r="AE290" s="68"/>
      <c r="AF290" s="68"/>
      <c r="AG290" s="68"/>
      <c r="AH290" s="68"/>
      <c r="AI290" s="54"/>
      <c r="AJ290" s="54"/>
      <c r="AK290" s="113"/>
      <c r="AL290" s="113"/>
      <c r="AM290" s="54"/>
      <c r="AN290" s="54"/>
      <c r="AO290" s="54"/>
      <c r="AP290" s="54"/>
      <c r="AQ290" s="54"/>
      <c r="AR290" s="54"/>
      <c r="AS290" s="54"/>
      <c r="AT290" s="81"/>
      <c r="AU290" s="81"/>
      <c r="AV290" s="81"/>
      <c r="AW290" s="81"/>
      <c r="AX290" s="81"/>
      <c r="AY290" s="81"/>
      <c r="AZ290" s="81"/>
      <c r="BA290" s="81"/>
      <c r="BB290" s="81"/>
      <c r="BC290" s="81"/>
      <c r="BD290" s="81"/>
      <c r="BE290" s="81"/>
      <c r="BF290" s="153"/>
      <c r="BG290" s="81"/>
      <c r="BH290" s="81"/>
      <c r="BI290" s="81"/>
      <c r="BJ290" s="153"/>
      <c r="BK290" s="81"/>
      <c r="BL290" s="81"/>
      <c r="BM290" s="81"/>
      <c r="BN290" s="153"/>
      <c r="BO290" s="81"/>
      <c r="BP290" s="81"/>
      <c r="BQ290" s="81"/>
      <c r="BR290" s="154"/>
      <c r="BS290" s="81"/>
      <c r="BT290" s="153"/>
      <c r="BU290" s="81"/>
      <c r="BV290" s="81"/>
    </row>
    <row r="291" spans="1:74" ht="15.75" x14ac:dyDescent="0.25">
      <c r="A291" s="51" t="s">
        <v>1330</v>
      </c>
      <c r="B291" s="55"/>
      <c r="C291" s="51" t="s">
        <v>111</v>
      </c>
      <c r="D291" s="55" t="s">
        <v>24</v>
      </c>
      <c r="E291" s="60" t="s">
        <v>1331</v>
      </c>
      <c r="F291" s="63" t="s">
        <v>1332</v>
      </c>
      <c r="G291" s="66">
        <v>0</v>
      </c>
      <c r="H291" s="60"/>
      <c r="I291" s="60" t="s">
        <v>110</v>
      </c>
      <c r="J291" s="69" t="s">
        <v>1333</v>
      </c>
      <c r="K291" s="73" t="s">
        <v>601</v>
      </c>
      <c r="L291" s="77"/>
      <c r="M291" s="77">
        <v>1000</v>
      </c>
      <c r="N291" s="77" t="s">
        <v>1645</v>
      </c>
      <c r="O291" s="82"/>
      <c r="P291" s="60" t="s">
        <v>1444</v>
      </c>
      <c r="Q291" s="60"/>
      <c r="R291" s="90"/>
      <c r="S291" s="60"/>
      <c r="T291" s="94"/>
      <c r="U291" s="66"/>
      <c r="V291" s="97"/>
      <c r="W291" s="94" t="str">
        <f t="shared" ref="W291" si="71">IF(COUNTIF(N291,"spare"),"","Mqtt1")</f>
        <v>Mqtt1</v>
      </c>
      <c r="X291" s="155"/>
      <c r="Y291" s="90" t="str">
        <f t="shared" ref="Y291" si="72">IF(COUNTIF(N291,"spare"),"",N291)</f>
        <v>450000 AMCS</v>
      </c>
      <c r="Z291" s="104" t="str">
        <f t="shared" ref="Z291:Z354" si="73">IF(COUNTIF(N291,"spare"),"","$."&amp;J291)</f>
        <v>$.GFDEnabled</v>
      </c>
      <c r="AA291" s="94"/>
      <c r="AB291" s="90"/>
      <c r="AC291" s="104"/>
      <c r="AD291" s="104"/>
      <c r="AE291" s="105"/>
      <c r="AF291" s="105"/>
      <c r="AG291" s="105"/>
      <c r="AH291" s="97"/>
      <c r="AI291" s="94"/>
      <c r="AJ291" s="66"/>
      <c r="AK291" s="114"/>
      <c r="AL291" s="114"/>
      <c r="AM291" s="115" t="str">
        <f>IF(ISBLANK(AT291),"",ROW())</f>
        <v/>
      </c>
      <c r="AN291" s="66"/>
      <c r="AO291" s="66"/>
      <c r="AP291" s="66"/>
      <c r="AQ291" s="66"/>
      <c r="AR291" s="128"/>
      <c r="AS291" s="66"/>
      <c r="AT291" s="60"/>
      <c r="AU291" s="60"/>
      <c r="AV291" s="66"/>
      <c r="AW291" s="129"/>
      <c r="AX291" s="129"/>
      <c r="AY291" s="142"/>
      <c r="AZ291" s="146"/>
      <c r="BA291" s="146"/>
      <c r="BB291" s="142" t="str">
        <f>IF(ISNUMBER(AM291),"1","")</f>
        <v/>
      </c>
      <c r="BC291" s="155"/>
      <c r="BD291" s="90"/>
      <c r="BE291" s="66"/>
      <c r="BF291" s="66"/>
      <c r="BG291" s="90"/>
      <c r="BH291" s="66"/>
      <c r="BI291" s="66"/>
      <c r="BJ291" s="90"/>
      <c r="BK291" s="66"/>
      <c r="BL291" s="66"/>
      <c r="BM291" s="90"/>
      <c r="BN291" s="66"/>
      <c r="BO291" s="66"/>
      <c r="BP291" s="90"/>
      <c r="BQ291" s="66"/>
      <c r="BR291" s="94"/>
      <c r="BS291" s="90"/>
      <c r="BT291" s="97"/>
      <c r="BU291" s="66"/>
      <c r="BV291" s="66"/>
    </row>
    <row r="292" spans="1:74" ht="15.75" x14ac:dyDescent="0.25">
      <c r="A292" s="51" t="s">
        <v>1330</v>
      </c>
      <c r="B292" s="55"/>
      <c r="C292" s="51" t="s">
        <v>111</v>
      </c>
      <c r="D292" s="55" t="s">
        <v>24</v>
      </c>
      <c r="E292" s="60" t="s">
        <v>1331</v>
      </c>
      <c r="F292" s="63" t="s">
        <v>1332</v>
      </c>
      <c r="G292" s="66">
        <v>2</v>
      </c>
      <c r="H292" s="60"/>
      <c r="I292" s="60" t="s">
        <v>110</v>
      </c>
      <c r="J292" s="70" t="s">
        <v>1334</v>
      </c>
      <c r="K292" s="73" t="s">
        <v>601</v>
      </c>
      <c r="L292" s="77"/>
      <c r="M292" s="77">
        <v>1000</v>
      </c>
      <c r="N292" s="77" t="s">
        <v>1645</v>
      </c>
      <c r="O292" s="82"/>
      <c r="P292" s="60" t="s">
        <v>1445</v>
      </c>
      <c r="Q292" s="60"/>
      <c r="R292" s="90"/>
      <c r="S292" s="60"/>
      <c r="T292" s="94"/>
      <c r="U292" s="66"/>
      <c r="V292" s="97"/>
      <c r="W292" s="94" t="str">
        <f t="shared" ref="W292:W330" si="74">IF(COUNTIF(N292,"spare"),"","Mqtt1")</f>
        <v>Mqtt1</v>
      </c>
      <c r="X292" s="155"/>
      <c r="Y292" s="90" t="str">
        <f t="shared" ref="Y292:Y330" si="75">IF(COUNTIF(N292,"spare"),"",N292)</f>
        <v>450000 AMCS</v>
      </c>
      <c r="Z292" s="104" t="str">
        <f t="shared" si="73"/>
        <v>$.FieldVoltageAvailable</v>
      </c>
      <c r="AA292" s="94"/>
      <c r="AB292" s="90"/>
      <c r="AC292" s="104"/>
      <c r="AD292" s="104"/>
      <c r="AE292" s="105"/>
      <c r="AF292" s="105"/>
      <c r="AG292" s="105"/>
      <c r="AH292" s="97"/>
      <c r="AI292" s="94"/>
      <c r="AJ292" s="66"/>
      <c r="AK292" s="114"/>
      <c r="AL292" s="114"/>
      <c r="AM292" s="115" t="str">
        <f t="shared" ref="AM292:AM296" si="76">IF(ISBLANK(AT292),"",ROW())</f>
        <v/>
      </c>
      <c r="AN292" s="66"/>
      <c r="AO292" s="66"/>
      <c r="AP292" s="66"/>
      <c r="AQ292" s="66"/>
      <c r="AR292" s="128"/>
      <c r="AS292" s="66"/>
      <c r="AT292" s="60"/>
      <c r="AU292" s="60"/>
      <c r="AV292" s="66"/>
      <c r="AW292" s="129"/>
      <c r="AX292" s="129"/>
      <c r="AY292" s="142"/>
      <c r="AZ292" s="146"/>
      <c r="BA292" s="146"/>
      <c r="BB292" s="142" t="str">
        <f t="shared" ref="BB292:BB296" si="77">IF(ISNUMBER(AM292),"1","")</f>
        <v/>
      </c>
      <c r="BC292" s="155"/>
      <c r="BD292" s="90"/>
      <c r="BE292" s="66"/>
      <c r="BF292" s="66"/>
      <c r="BG292" s="90"/>
      <c r="BH292" s="66"/>
      <c r="BI292" s="66"/>
      <c r="BJ292" s="90"/>
      <c r="BK292" s="66"/>
      <c r="BL292" s="66"/>
      <c r="BM292" s="90"/>
      <c r="BN292" s="66"/>
      <c r="BO292" s="66"/>
      <c r="BP292" s="90"/>
      <c r="BQ292" s="66"/>
      <c r="BR292" s="94"/>
      <c r="BS292" s="90"/>
      <c r="BT292" s="97"/>
      <c r="BU292" s="66"/>
      <c r="BV292" s="66"/>
    </row>
    <row r="293" spans="1:74" ht="15.75" x14ac:dyDescent="0.25">
      <c r="A293" s="51" t="s">
        <v>1330</v>
      </c>
      <c r="B293" s="55"/>
      <c r="C293" s="51" t="s">
        <v>111</v>
      </c>
      <c r="D293" s="55" t="s">
        <v>24</v>
      </c>
      <c r="E293" s="60" t="s">
        <v>1331</v>
      </c>
      <c r="F293" s="63" t="s">
        <v>1332</v>
      </c>
      <c r="G293" s="66">
        <v>4</v>
      </c>
      <c r="H293" s="60"/>
      <c r="I293" s="60" t="s">
        <v>110</v>
      </c>
      <c r="J293" s="70" t="s">
        <v>1335</v>
      </c>
      <c r="K293" s="73" t="s">
        <v>601</v>
      </c>
      <c r="L293" s="77"/>
      <c r="M293" s="77">
        <v>1000</v>
      </c>
      <c r="N293" s="77" t="s">
        <v>1645</v>
      </c>
      <c r="O293" s="82"/>
      <c r="P293" s="60" t="s">
        <v>1446</v>
      </c>
      <c r="Q293" s="60"/>
      <c r="R293" s="90"/>
      <c r="S293" s="60"/>
      <c r="T293" s="94"/>
      <c r="U293" s="66"/>
      <c r="V293" s="97"/>
      <c r="W293" s="94" t="str">
        <f t="shared" si="74"/>
        <v>Mqtt1</v>
      </c>
      <c r="X293" s="155"/>
      <c r="Y293" s="90" t="str">
        <f t="shared" si="75"/>
        <v>450000 AMCS</v>
      </c>
      <c r="Z293" s="104" t="str">
        <f t="shared" si="73"/>
        <v>$.PA24V</v>
      </c>
      <c r="AA293" s="94"/>
      <c r="AB293" s="90"/>
      <c r="AC293" s="104"/>
      <c r="AD293" s="104"/>
      <c r="AE293" s="105"/>
      <c r="AF293" s="105"/>
      <c r="AG293" s="105"/>
      <c r="AH293" s="97"/>
      <c r="AI293" s="94"/>
      <c r="AJ293" s="66"/>
      <c r="AK293" s="114"/>
      <c r="AL293" s="114"/>
      <c r="AM293" s="115">
        <f t="shared" si="76"/>
        <v>293</v>
      </c>
      <c r="AN293" s="66"/>
      <c r="AO293" s="66"/>
      <c r="AP293" s="66"/>
      <c r="AQ293" s="66"/>
      <c r="AR293" s="128" t="s">
        <v>110</v>
      </c>
      <c r="AS293" s="66"/>
      <c r="AT293" s="60" t="s">
        <v>17</v>
      </c>
      <c r="AU293" s="60"/>
      <c r="AV293" s="66" t="s">
        <v>112</v>
      </c>
      <c r="AW293" s="129" t="s">
        <v>135</v>
      </c>
      <c r="AX293" s="129"/>
      <c r="AY293" s="142"/>
      <c r="AZ293" s="146"/>
      <c r="BA293" s="146"/>
      <c r="BB293" s="142" t="str">
        <f t="shared" si="77"/>
        <v>1</v>
      </c>
      <c r="BC293" s="155"/>
      <c r="BD293" s="90"/>
      <c r="BE293" s="66"/>
      <c r="BF293" s="66"/>
      <c r="BG293" s="90"/>
      <c r="BH293" s="66"/>
      <c r="BI293" s="66"/>
      <c r="BJ293" s="90"/>
      <c r="BK293" s="66"/>
      <c r="BL293" s="66"/>
      <c r="BM293" s="90"/>
      <c r="BN293" s="66"/>
      <c r="BO293" s="66"/>
      <c r="BP293" s="90"/>
      <c r="BQ293" s="66"/>
      <c r="BR293" s="94"/>
      <c r="BS293" s="90"/>
      <c r="BT293" s="97"/>
      <c r="BU293" s="66"/>
      <c r="BV293" s="66"/>
    </row>
    <row r="294" spans="1:74" ht="15.75" x14ac:dyDescent="0.25">
      <c r="A294" s="51" t="s">
        <v>1330</v>
      </c>
      <c r="B294" s="55"/>
      <c r="C294" s="51" t="s">
        <v>111</v>
      </c>
      <c r="D294" s="55" t="s">
        <v>24</v>
      </c>
      <c r="E294" s="60" t="s">
        <v>1331</v>
      </c>
      <c r="F294" s="63" t="s">
        <v>1332</v>
      </c>
      <c r="G294" s="66">
        <v>5</v>
      </c>
      <c r="H294" s="60"/>
      <c r="I294" s="60" t="s">
        <v>110</v>
      </c>
      <c r="J294" s="70" t="s">
        <v>1336</v>
      </c>
      <c r="K294" s="73" t="s">
        <v>601</v>
      </c>
      <c r="L294" s="77"/>
      <c r="M294" s="77">
        <v>1000</v>
      </c>
      <c r="N294" s="77" t="s">
        <v>1645</v>
      </c>
      <c r="O294" s="82"/>
      <c r="P294" s="60" t="s">
        <v>1447</v>
      </c>
      <c r="Q294" s="60"/>
      <c r="R294" s="90"/>
      <c r="S294" s="60"/>
      <c r="T294" s="94"/>
      <c r="U294" s="66"/>
      <c r="V294" s="97"/>
      <c r="W294" s="94" t="str">
        <f t="shared" si="74"/>
        <v>Mqtt1</v>
      </c>
      <c r="X294" s="155"/>
      <c r="Y294" s="90" t="str">
        <f t="shared" si="75"/>
        <v>450000 AMCS</v>
      </c>
      <c r="Z294" s="104" t="str">
        <f t="shared" si="73"/>
        <v>$.MA24V</v>
      </c>
      <c r="AA294" s="94"/>
      <c r="AB294" s="90"/>
      <c r="AC294" s="104"/>
      <c r="AD294" s="104"/>
      <c r="AE294" s="105"/>
      <c r="AF294" s="105"/>
      <c r="AG294" s="105"/>
      <c r="AH294" s="97"/>
      <c r="AI294" s="94"/>
      <c r="AJ294" s="66"/>
      <c r="AK294" s="114"/>
      <c r="AL294" s="114"/>
      <c r="AM294" s="115">
        <f t="shared" si="76"/>
        <v>294</v>
      </c>
      <c r="AN294" s="66"/>
      <c r="AO294" s="66"/>
      <c r="AP294" s="66"/>
      <c r="AQ294" s="66"/>
      <c r="AR294" s="128" t="s">
        <v>110</v>
      </c>
      <c r="AS294" s="66"/>
      <c r="AT294" s="60" t="s">
        <v>17</v>
      </c>
      <c r="AU294" s="60"/>
      <c r="AV294" s="66" t="s">
        <v>112</v>
      </c>
      <c r="AW294" s="129" t="s">
        <v>135</v>
      </c>
      <c r="AX294" s="129"/>
      <c r="AY294" s="142"/>
      <c r="AZ294" s="146"/>
      <c r="BA294" s="146"/>
      <c r="BB294" s="142" t="str">
        <f t="shared" si="77"/>
        <v>1</v>
      </c>
      <c r="BC294" s="155"/>
      <c r="BD294" s="90"/>
      <c r="BE294" s="66"/>
      <c r="BF294" s="66"/>
      <c r="BG294" s="90"/>
      <c r="BH294" s="66"/>
      <c r="BI294" s="66"/>
      <c r="BJ294" s="90"/>
      <c r="BK294" s="66"/>
      <c r="BL294" s="66"/>
      <c r="BM294" s="90"/>
      <c r="BN294" s="66"/>
      <c r="BO294" s="66"/>
      <c r="BP294" s="90"/>
      <c r="BQ294" s="66"/>
      <c r="BR294" s="94"/>
      <c r="BS294" s="90"/>
      <c r="BT294" s="97"/>
      <c r="BU294" s="66"/>
      <c r="BV294" s="66"/>
    </row>
    <row r="295" spans="1:74" ht="15.75" x14ac:dyDescent="0.25">
      <c r="A295" s="51" t="s">
        <v>1330</v>
      </c>
      <c r="B295" s="55"/>
      <c r="C295" s="51" t="s">
        <v>111</v>
      </c>
      <c r="D295" s="55" t="s">
        <v>24</v>
      </c>
      <c r="E295" s="60" t="s">
        <v>1331</v>
      </c>
      <c r="F295" s="63" t="s">
        <v>1332</v>
      </c>
      <c r="G295" s="66">
        <v>6</v>
      </c>
      <c r="H295" s="60"/>
      <c r="I295" s="60" t="s">
        <v>110</v>
      </c>
      <c r="J295" s="70" t="s">
        <v>1337</v>
      </c>
      <c r="K295" s="73" t="s">
        <v>601</v>
      </c>
      <c r="L295" s="77"/>
      <c r="M295" s="77">
        <v>1000</v>
      </c>
      <c r="N295" s="77" t="s">
        <v>1645</v>
      </c>
      <c r="O295" s="82"/>
      <c r="P295" s="60" t="s">
        <v>1448</v>
      </c>
      <c r="Q295" s="60"/>
      <c r="R295" s="90"/>
      <c r="S295" s="60"/>
      <c r="T295" s="94"/>
      <c r="U295" s="66"/>
      <c r="V295" s="97"/>
      <c r="W295" s="94" t="str">
        <f t="shared" si="74"/>
        <v>Mqtt1</v>
      </c>
      <c r="X295" s="155"/>
      <c r="Y295" s="90" t="str">
        <f t="shared" si="75"/>
        <v>450000 AMCS</v>
      </c>
      <c r="Z295" s="104" t="str">
        <f t="shared" si="73"/>
        <v>$.PA0V</v>
      </c>
      <c r="AA295" s="94"/>
      <c r="AB295" s="90"/>
      <c r="AC295" s="104"/>
      <c r="AD295" s="104"/>
      <c r="AE295" s="105"/>
      <c r="AF295" s="105"/>
      <c r="AG295" s="105"/>
      <c r="AH295" s="97"/>
      <c r="AI295" s="94"/>
      <c r="AJ295" s="66"/>
      <c r="AK295" s="114"/>
      <c r="AL295" s="114"/>
      <c r="AM295" s="115">
        <f t="shared" si="76"/>
        <v>295</v>
      </c>
      <c r="AN295" s="66"/>
      <c r="AO295" s="66"/>
      <c r="AP295" s="66"/>
      <c r="AQ295" s="66"/>
      <c r="AR295" s="128" t="s">
        <v>110</v>
      </c>
      <c r="AS295" s="66"/>
      <c r="AT295" s="60" t="s">
        <v>17</v>
      </c>
      <c r="AU295" s="60"/>
      <c r="AV295" s="66" t="s">
        <v>112</v>
      </c>
      <c r="AW295" s="129" t="s">
        <v>135</v>
      </c>
      <c r="AX295" s="129"/>
      <c r="AY295" s="142"/>
      <c r="AZ295" s="146"/>
      <c r="BA295" s="146"/>
      <c r="BB295" s="142" t="str">
        <f t="shared" si="77"/>
        <v>1</v>
      </c>
      <c r="BC295" s="155"/>
      <c r="BD295" s="90"/>
      <c r="BE295" s="66"/>
      <c r="BF295" s="66"/>
      <c r="BG295" s="90"/>
      <c r="BH295" s="66"/>
      <c r="BI295" s="66"/>
      <c r="BJ295" s="90"/>
      <c r="BK295" s="66"/>
      <c r="BL295" s="66"/>
      <c r="BM295" s="90"/>
      <c r="BN295" s="66"/>
      <c r="BO295" s="66"/>
      <c r="BP295" s="90"/>
      <c r="BQ295" s="66"/>
      <c r="BR295" s="94"/>
      <c r="BS295" s="90"/>
      <c r="BT295" s="97"/>
      <c r="BU295" s="66"/>
      <c r="BV295" s="66"/>
    </row>
    <row r="296" spans="1:74" ht="15.75" x14ac:dyDescent="0.25">
      <c r="A296" s="51" t="s">
        <v>1330</v>
      </c>
      <c r="B296" s="55"/>
      <c r="C296" s="51" t="s">
        <v>111</v>
      </c>
      <c r="D296" s="55" t="s">
        <v>24</v>
      </c>
      <c r="E296" s="60" t="s">
        <v>1331</v>
      </c>
      <c r="F296" s="63" t="s">
        <v>1332</v>
      </c>
      <c r="G296" s="66">
        <v>7</v>
      </c>
      <c r="H296" s="60"/>
      <c r="I296" s="60" t="s">
        <v>110</v>
      </c>
      <c r="J296" s="70" t="s">
        <v>1338</v>
      </c>
      <c r="K296" s="73" t="s">
        <v>601</v>
      </c>
      <c r="L296" s="77"/>
      <c r="M296" s="77">
        <v>1000</v>
      </c>
      <c r="N296" s="77" t="s">
        <v>1645</v>
      </c>
      <c r="O296" s="82"/>
      <c r="P296" s="60" t="s">
        <v>1449</v>
      </c>
      <c r="Q296" s="60"/>
      <c r="R296" s="90"/>
      <c r="S296" s="60"/>
      <c r="T296" s="94"/>
      <c r="U296" s="66"/>
      <c r="V296" s="97"/>
      <c r="W296" s="94" t="str">
        <f t="shared" si="74"/>
        <v>Mqtt1</v>
      </c>
      <c r="X296" s="155"/>
      <c r="Y296" s="90" t="str">
        <f t="shared" si="75"/>
        <v>450000 AMCS</v>
      </c>
      <c r="Z296" s="104" t="str">
        <f t="shared" si="73"/>
        <v>$.MA0V</v>
      </c>
      <c r="AA296" s="94"/>
      <c r="AB296" s="90"/>
      <c r="AC296" s="104"/>
      <c r="AD296" s="104"/>
      <c r="AE296" s="105"/>
      <c r="AF296" s="105"/>
      <c r="AG296" s="105"/>
      <c r="AH296" s="97"/>
      <c r="AI296" s="94"/>
      <c r="AJ296" s="66"/>
      <c r="AK296" s="114"/>
      <c r="AL296" s="114"/>
      <c r="AM296" s="115">
        <f t="shared" si="76"/>
        <v>296</v>
      </c>
      <c r="AN296" s="66"/>
      <c r="AO296" s="66"/>
      <c r="AP296" s="66"/>
      <c r="AQ296" s="66"/>
      <c r="AR296" s="128" t="s">
        <v>110</v>
      </c>
      <c r="AS296" s="66"/>
      <c r="AT296" s="60" t="s">
        <v>17</v>
      </c>
      <c r="AU296" s="60"/>
      <c r="AV296" s="66" t="s">
        <v>112</v>
      </c>
      <c r="AW296" s="129" t="s">
        <v>135</v>
      </c>
      <c r="AX296" s="129"/>
      <c r="AY296" s="142"/>
      <c r="AZ296" s="146"/>
      <c r="BA296" s="146"/>
      <c r="BB296" s="142" t="str">
        <f t="shared" si="77"/>
        <v>1</v>
      </c>
      <c r="BC296" s="155"/>
      <c r="BD296" s="90"/>
      <c r="BE296" s="66"/>
      <c r="BF296" s="66"/>
      <c r="BG296" s="90"/>
      <c r="BH296" s="66"/>
      <c r="BI296" s="66"/>
      <c r="BJ296" s="90"/>
      <c r="BK296" s="66"/>
      <c r="BL296" s="66"/>
      <c r="BM296" s="90"/>
      <c r="BN296" s="66"/>
      <c r="BO296" s="66"/>
      <c r="BP296" s="90"/>
      <c r="BQ296" s="66"/>
      <c r="BR296" s="94"/>
      <c r="BS296" s="90"/>
      <c r="BT296" s="97"/>
      <c r="BU296" s="66"/>
      <c r="BV296" s="66"/>
    </row>
    <row r="297" spans="1:74" ht="15.75" x14ac:dyDescent="0.25">
      <c r="A297" s="51" t="s">
        <v>829</v>
      </c>
      <c r="B297" s="55"/>
      <c r="C297" s="51" t="s">
        <v>111</v>
      </c>
      <c r="D297" s="55" t="s">
        <v>24</v>
      </c>
      <c r="E297" s="60" t="s">
        <v>131</v>
      </c>
      <c r="F297" s="63" t="s">
        <v>132</v>
      </c>
      <c r="G297" s="66">
        <v>1</v>
      </c>
      <c r="H297" s="60"/>
      <c r="I297" s="60" t="s">
        <v>110</v>
      </c>
      <c r="J297" s="70" t="s">
        <v>133</v>
      </c>
      <c r="K297" s="73" t="s">
        <v>601</v>
      </c>
      <c r="L297" s="77"/>
      <c r="M297" s="77">
        <v>1000</v>
      </c>
      <c r="N297" s="77" t="s">
        <v>1645</v>
      </c>
      <c r="O297" s="82"/>
      <c r="P297" s="60" t="s">
        <v>1457</v>
      </c>
      <c r="Q297" s="60"/>
      <c r="R297" s="90"/>
      <c r="S297" s="60"/>
      <c r="T297" s="94"/>
      <c r="U297" s="66"/>
      <c r="V297" s="97"/>
      <c r="W297" s="94" t="str">
        <f t="shared" si="74"/>
        <v>Mqtt1</v>
      </c>
      <c r="X297" s="155"/>
      <c r="Y297" s="90" t="str">
        <f t="shared" si="75"/>
        <v>450000 AMCS</v>
      </c>
      <c r="Z297" s="104" t="str">
        <f t="shared" si="73"/>
        <v>$.AmcsPowerSupplyFailure</v>
      </c>
      <c r="AA297" s="94"/>
      <c r="AB297" s="90"/>
      <c r="AC297" s="104"/>
      <c r="AD297" s="104"/>
      <c r="AE297" s="105"/>
      <c r="AF297" s="105"/>
      <c r="AG297" s="105"/>
      <c r="AH297" s="97"/>
      <c r="AI297" s="94"/>
      <c r="AJ297" s="66"/>
      <c r="AK297" s="114"/>
      <c r="AL297" s="114"/>
      <c r="AM297" s="115">
        <f t="shared" ref="AM297:AM360" si="78">IF(ISBLANK(AT297),"",ROW())</f>
        <v>297</v>
      </c>
      <c r="AN297" s="66"/>
      <c r="AO297" s="66"/>
      <c r="AP297" s="66"/>
      <c r="AQ297" s="66"/>
      <c r="AR297" s="128" t="s">
        <v>115</v>
      </c>
      <c r="AS297" s="66"/>
      <c r="AT297" s="60" t="s">
        <v>17</v>
      </c>
      <c r="AU297" s="60"/>
      <c r="AV297" s="66" t="s">
        <v>112</v>
      </c>
      <c r="AW297" s="129" t="s">
        <v>134</v>
      </c>
      <c r="AX297" s="129"/>
      <c r="AY297" s="142"/>
      <c r="AZ297" s="146"/>
      <c r="BA297" s="146"/>
      <c r="BB297" s="142" t="str">
        <f>IF(ISNUMBER(AM297),"1","")</f>
        <v>1</v>
      </c>
      <c r="BC297" s="155"/>
      <c r="BD297" s="90"/>
      <c r="BE297" s="66"/>
      <c r="BF297" s="66"/>
      <c r="BG297" s="90"/>
      <c r="BH297" s="66"/>
      <c r="BI297" s="66"/>
      <c r="BJ297" s="90"/>
      <c r="BK297" s="66"/>
      <c r="BL297" s="66"/>
      <c r="BM297" s="90"/>
      <c r="BN297" s="66"/>
      <c r="BO297" s="66"/>
      <c r="BP297" s="90"/>
      <c r="BQ297" s="66"/>
      <c r="BR297" s="94"/>
      <c r="BS297" s="90"/>
      <c r="BT297" s="97"/>
      <c r="BU297" s="66"/>
      <c r="BV297" s="66"/>
    </row>
    <row r="298" spans="1:74" ht="15.75" x14ac:dyDescent="0.25">
      <c r="A298" s="51" t="s">
        <v>829</v>
      </c>
      <c r="B298" s="55"/>
      <c r="C298" s="51" t="s">
        <v>111</v>
      </c>
      <c r="D298" s="55" t="s">
        <v>24</v>
      </c>
      <c r="E298" s="60" t="s">
        <v>131</v>
      </c>
      <c r="F298" s="63" t="s">
        <v>132</v>
      </c>
      <c r="G298" s="66">
        <v>2</v>
      </c>
      <c r="H298" s="60"/>
      <c r="I298" s="60" t="s">
        <v>110</v>
      </c>
      <c r="J298" s="70" t="str">
        <f>CONCATENATE("Spare_",E298,"_",G298)</f>
        <v>Spare_DI00_2</v>
      </c>
      <c r="K298" s="73" t="s">
        <v>601</v>
      </c>
      <c r="L298" s="77"/>
      <c r="M298" s="77">
        <v>1000</v>
      </c>
      <c r="N298" s="77" t="s">
        <v>605</v>
      </c>
      <c r="O298" s="82"/>
      <c r="P298" s="60" t="s">
        <v>146</v>
      </c>
      <c r="Q298" s="60"/>
      <c r="R298" s="90"/>
      <c r="S298" s="60"/>
      <c r="T298" s="94"/>
      <c r="U298" s="66"/>
      <c r="V298" s="97"/>
      <c r="W298" s="94" t="str">
        <f t="shared" si="74"/>
        <v/>
      </c>
      <c r="X298" s="155"/>
      <c r="Y298" s="90" t="str">
        <f t="shared" si="75"/>
        <v/>
      </c>
      <c r="Z298" s="104" t="str">
        <f t="shared" si="73"/>
        <v/>
      </c>
      <c r="AA298" s="94"/>
      <c r="AB298" s="90"/>
      <c r="AC298" s="104"/>
      <c r="AD298" s="104"/>
      <c r="AE298" s="105"/>
      <c r="AF298" s="105"/>
      <c r="AG298" s="105"/>
      <c r="AH298" s="97"/>
      <c r="AI298" s="94"/>
      <c r="AJ298" s="66"/>
      <c r="AK298" s="114"/>
      <c r="AL298" s="114"/>
      <c r="AM298" s="115" t="str">
        <f t="shared" si="78"/>
        <v/>
      </c>
      <c r="AN298" s="66"/>
      <c r="AO298" s="66"/>
      <c r="AP298" s="66"/>
      <c r="AQ298" s="66"/>
      <c r="AR298" s="128"/>
      <c r="AS298" s="66"/>
      <c r="AT298" s="60"/>
      <c r="AU298" s="60"/>
      <c r="AV298" s="66"/>
      <c r="AW298" s="129"/>
      <c r="AX298" s="129"/>
      <c r="AY298" s="142"/>
      <c r="AZ298" s="146"/>
      <c r="BA298" s="146"/>
      <c r="BB298" s="142" t="str">
        <f t="shared" ref="BB298:BB330" si="79">IF(ISNUMBER(AM298),"1","")</f>
        <v/>
      </c>
      <c r="BC298" s="155"/>
      <c r="BD298" s="90"/>
      <c r="BE298" s="66"/>
      <c r="BF298" s="66"/>
      <c r="BG298" s="90"/>
      <c r="BH298" s="66"/>
      <c r="BI298" s="66"/>
      <c r="BJ298" s="90"/>
      <c r="BK298" s="66"/>
      <c r="BL298" s="66"/>
      <c r="BM298" s="90"/>
      <c r="BN298" s="66"/>
      <c r="BO298" s="66"/>
      <c r="BP298" s="90"/>
      <c r="BQ298" s="66"/>
      <c r="BR298" s="94"/>
      <c r="BS298" s="90"/>
      <c r="BT298" s="97"/>
      <c r="BU298" s="66"/>
      <c r="BV298" s="66"/>
    </row>
    <row r="299" spans="1:74" ht="15.75" x14ac:dyDescent="0.25">
      <c r="A299" s="51" t="s">
        <v>846</v>
      </c>
      <c r="B299" s="55"/>
      <c r="C299" s="51" t="s">
        <v>111</v>
      </c>
      <c r="D299" s="55" t="s">
        <v>24</v>
      </c>
      <c r="E299" s="60" t="s">
        <v>131</v>
      </c>
      <c r="F299" s="63" t="s">
        <v>132</v>
      </c>
      <c r="G299" s="66">
        <v>3</v>
      </c>
      <c r="H299" s="60"/>
      <c r="I299" s="60" t="s">
        <v>110</v>
      </c>
      <c r="J299" s="70" t="str">
        <f>CONCATENATE("Spare_",E299,"_",G299)</f>
        <v>Spare_DI00_3</v>
      </c>
      <c r="K299" s="73" t="s">
        <v>601</v>
      </c>
      <c r="L299" s="77"/>
      <c r="M299" s="77">
        <v>1000</v>
      </c>
      <c r="N299" s="77" t="s">
        <v>605</v>
      </c>
      <c r="O299" s="82"/>
      <c r="P299" s="60" t="s">
        <v>146</v>
      </c>
      <c r="Q299" s="60"/>
      <c r="R299" s="90"/>
      <c r="S299" s="60"/>
      <c r="T299" s="94"/>
      <c r="U299" s="66"/>
      <c r="V299" s="97"/>
      <c r="W299" s="94" t="str">
        <f t="shared" si="74"/>
        <v/>
      </c>
      <c r="X299" s="155"/>
      <c r="Y299" s="90" t="str">
        <f t="shared" si="75"/>
        <v/>
      </c>
      <c r="Z299" s="104" t="str">
        <f t="shared" si="73"/>
        <v/>
      </c>
      <c r="AA299" s="94"/>
      <c r="AB299" s="90"/>
      <c r="AC299" s="104"/>
      <c r="AD299" s="104"/>
      <c r="AE299" s="105"/>
      <c r="AF299" s="105"/>
      <c r="AG299" s="105"/>
      <c r="AH299" s="97"/>
      <c r="AI299" s="94"/>
      <c r="AJ299" s="66"/>
      <c r="AK299" s="114"/>
      <c r="AL299" s="114"/>
      <c r="AM299" s="115" t="str">
        <f t="shared" si="78"/>
        <v/>
      </c>
      <c r="AN299" s="66"/>
      <c r="AO299" s="66"/>
      <c r="AP299" s="66"/>
      <c r="AQ299" s="66"/>
      <c r="AR299" s="128"/>
      <c r="AS299" s="66"/>
      <c r="AT299" s="60"/>
      <c r="AU299" s="60"/>
      <c r="AV299" s="66"/>
      <c r="AW299" s="129" t="str">
        <f t="shared" ref="AW299:AW362" si="80">IF(ISNUMBER(AM299),"Please consult operation manual for more information","")</f>
        <v/>
      </c>
      <c r="AX299" s="129"/>
      <c r="AY299" s="142"/>
      <c r="AZ299" s="146"/>
      <c r="BA299" s="146"/>
      <c r="BB299" s="142" t="str">
        <f t="shared" si="79"/>
        <v/>
      </c>
      <c r="BC299" s="155"/>
      <c r="BD299" s="90"/>
      <c r="BE299" s="66"/>
      <c r="BF299" s="66"/>
      <c r="BG299" s="90"/>
      <c r="BH299" s="66"/>
      <c r="BI299" s="66"/>
      <c r="BJ299" s="90"/>
      <c r="BK299" s="66"/>
      <c r="BL299" s="66"/>
      <c r="BM299" s="90"/>
      <c r="BN299" s="66"/>
      <c r="BO299" s="66"/>
      <c r="BP299" s="90"/>
      <c r="BQ299" s="66"/>
      <c r="BR299" s="94"/>
      <c r="BS299" s="90"/>
      <c r="BT299" s="97"/>
      <c r="BU299" s="66"/>
      <c r="BV299" s="66"/>
    </row>
    <row r="300" spans="1:74" ht="15.75" x14ac:dyDescent="0.25">
      <c r="A300" s="51" t="s">
        <v>846</v>
      </c>
      <c r="B300" s="55"/>
      <c r="C300" s="51" t="s">
        <v>111</v>
      </c>
      <c r="D300" s="55" t="s">
        <v>24</v>
      </c>
      <c r="E300" s="60" t="s">
        <v>131</v>
      </c>
      <c r="F300" s="63" t="s">
        <v>132</v>
      </c>
      <c r="G300" s="66">
        <v>4</v>
      </c>
      <c r="H300" s="60"/>
      <c r="I300" s="60" t="s">
        <v>110</v>
      </c>
      <c r="J300" s="70" t="str">
        <f>CONCATENATE("Spare_",E300,"_",G300)</f>
        <v>Spare_DI00_4</v>
      </c>
      <c r="K300" s="73" t="s">
        <v>601</v>
      </c>
      <c r="L300" s="77"/>
      <c r="M300" s="77">
        <v>1000</v>
      </c>
      <c r="N300" s="77" t="s">
        <v>605</v>
      </c>
      <c r="O300" s="82"/>
      <c r="P300" s="60" t="s">
        <v>146</v>
      </c>
      <c r="Q300" s="60"/>
      <c r="R300" s="90"/>
      <c r="S300" s="60"/>
      <c r="T300" s="94"/>
      <c r="U300" s="66"/>
      <c r="V300" s="97"/>
      <c r="W300" s="94" t="str">
        <f t="shared" si="74"/>
        <v/>
      </c>
      <c r="X300" s="155"/>
      <c r="Y300" s="90" t="str">
        <f t="shared" si="75"/>
        <v/>
      </c>
      <c r="Z300" s="104" t="str">
        <f t="shared" si="73"/>
        <v/>
      </c>
      <c r="AA300" s="94"/>
      <c r="AB300" s="90"/>
      <c r="AC300" s="104"/>
      <c r="AD300" s="104"/>
      <c r="AE300" s="105"/>
      <c r="AF300" s="105"/>
      <c r="AG300" s="105"/>
      <c r="AH300" s="97"/>
      <c r="AI300" s="94"/>
      <c r="AJ300" s="66"/>
      <c r="AK300" s="114"/>
      <c r="AL300" s="114"/>
      <c r="AM300" s="115" t="str">
        <f t="shared" si="78"/>
        <v/>
      </c>
      <c r="AN300" s="66"/>
      <c r="AO300" s="66"/>
      <c r="AP300" s="66"/>
      <c r="AQ300" s="66"/>
      <c r="AR300" s="128"/>
      <c r="AS300" s="66"/>
      <c r="AT300" s="60"/>
      <c r="AU300" s="60"/>
      <c r="AV300" s="66"/>
      <c r="AW300" s="129" t="str">
        <f t="shared" si="80"/>
        <v/>
      </c>
      <c r="AX300" s="129"/>
      <c r="AY300" s="142"/>
      <c r="AZ300" s="146"/>
      <c r="BA300" s="146"/>
      <c r="BB300" s="142" t="str">
        <f t="shared" si="79"/>
        <v/>
      </c>
      <c r="BC300" s="155"/>
      <c r="BD300" s="90"/>
      <c r="BE300" s="66"/>
      <c r="BF300" s="66"/>
      <c r="BG300" s="90"/>
      <c r="BH300" s="66"/>
      <c r="BI300" s="66"/>
      <c r="BJ300" s="90"/>
      <c r="BK300" s="66"/>
      <c r="BL300" s="66"/>
      <c r="BM300" s="90"/>
      <c r="BN300" s="66"/>
      <c r="BO300" s="66"/>
      <c r="BP300" s="90"/>
      <c r="BQ300" s="66"/>
      <c r="BR300" s="94"/>
      <c r="BS300" s="90"/>
      <c r="BT300" s="97"/>
      <c r="BU300" s="66"/>
      <c r="BV300" s="66"/>
    </row>
    <row r="301" spans="1:74" ht="15.75" x14ac:dyDescent="0.25">
      <c r="A301" s="51" t="s">
        <v>420</v>
      </c>
      <c r="B301" s="55"/>
      <c r="C301" s="51" t="s">
        <v>111</v>
      </c>
      <c r="D301" s="55" t="s">
        <v>24</v>
      </c>
      <c r="E301" s="60" t="s">
        <v>131</v>
      </c>
      <c r="F301" s="63" t="s">
        <v>132</v>
      </c>
      <c r="G301" s="66">
        <v>5</v>
      </c>
      <c r="H301" s="60"/>
      <c r="I301" s="60" t="s">
        <v>110</v>
      </c>
      <c r="J301" s="70" t="s">
        <v>187</v>
      </c>
      <c r="K301" s="73" t="s">
        <v>601</v>
      </c>
      <c r="L301" s="77"/>
      <c r="M301" s="77">
        <v>1000</v>
      </c>
      <c r="N301" s="77" t="s">
        <v>1645</v>
      </c>
      <c r="O301" s="82"/>
      <c r="P301" s="60" t="s">
        <v>154</v>
      </c>
      <c r="Q301" s="60"/>
      <c r="R301" s="90"/>
      <c r="S301" s="60"/>
      <c r="T301" s="94"/>
      <c r="U301" s="66"/>
      <c r="V301" s="97"/>
      <c r="W301" s="94" t="str">
        <f t="shared" si="74"/>
        <v>Mqtt1</v>
      </c>
      <c r="X301" s="155"/>
      <c r="Y301" s="90" t="str">
        <f t="shared" si="75"/>
        <v>450000 AMCS</v>
      </c>
      <c r="Z301" s="104" t="str">
        <f t="shared" si="73"/>
        <v>$.BridgeBuzzersPowerSupplyFailure</v>
      </c>
      <c r="AA301" s="94"/>
      <c r="AB301" s="90"/>
      <c r="AC301" s="104"/>
      <c r="AD301" s="104"/>
      <c r="AE301" s="105"/>
      <c r="AF301" s="105"/>
      <c r="AG301" s="105"/>
      <c r="AH301" s="97"/>
      <c r="AI301" s="94"/>
      <c r="AJ301" s="66"/>
      <c r="AK301" s="114"/>
      <c r="AL301" s="114"/>
      <c r="AM301" s="115">
        <f t="shared" si="78"/>
        <v>301</v>
      </c>
      <c r="AN301" s="66"/>
      <c r="AO301" s="66"/>
      <c r="AP301" s="66"/>
      <c r="AQ301" s="66"/>
      <c r="AR301" s="128" t="s">
        <v>115</v>
      </c>
      <c r="AS301" s="66"/>
      <c r="AT301" s="60" t="s">
        <v>17</v>
      </c>
      <c r="AU301" s="60"/>
      <c r="AV301" s="66" t="s">
        <v>112</v>
      </c>
      <c r="AW301" s="129" t="str">
        <f t="shared" si="80"/>
        <v>Please consult operation manual for more information</v>
      </c>
      <c r="AX301" s="129"/>
      <c r="AY301" s="142"/>
      <c r="AZ301" s="146"/>
      <c r="BA301" s="146"/>
      <c r="BB301" s="142" t="str">
        <f t="shared" si="79"/>
        <v>1</v>
      </c>
      <c r="BC301" s="155"/>
      <c r="BD301" s="90"/>
      <c r="BE301" s="66"/>
      <c r="BF301" s="66"/>
      <c r="BG301" s="90"/>
      <c r="BH301" s="66"/>
      <c r="BI301" s="66"/>
      <c r="BJ301" s="90"/>
      <c r="BK301" s="66"/>
      <c r="BL301" s="66"/>
      <c r="BM301" s="90"/>
      <c r="BN301" s="66"/>
      <c r="BO301" s="66"/>
      <c r="BP301" s="90"/>
      <c r="BQ301" s="66"/>
      <c r="BR301" s="94"/>
      <c r="BS301" s="90"/>
      <c r="BT301" s="97"/>
      <c r="BU301" s="66"/>
      <c r="BV301" s="66"/>
    </row>
    <row r="302" spans="1:74" ht="15.75" x14ac:dyDescent="0.25">
      <c r="A302" s="51" t="s">
        <v>420</v>
      </c>
      <c r="B302" s="55"/>
      <c r="C302" s="51" t="s">
        <v>111</v>
      </c>
      <c r="D302" s="55" t="s">
        <v>24</v>
      </c>
      <c r="E302" s="60" t="s">
        <v>131</v>
      </c>
      <c r="F302" s="63" t="s">
        <v>132</v>
      </c>
      <c r="G302" s="66">
        <v>6</v>
      </c>
      <c r="H302" s="60"/>
      <c r="I302" s="60" t="s">
        <v>110</v>
      </c>
      <c r="J302" s="70" t="s">
        <v>186</v>
      </c>
      <c r="K302" s="73" t="s">
        <v>601</v>
      </c>
      <c r="L302" s="77"/>
      <c r="M302" s="77">
        <v>1000</v>
      </c>
      <c r="N302" s="77" t="s">
        <v>1645</v>
      </c>
      <c r="O302" s="82"/>
      <c r="P302" s="60" t="s">
        <v>150</v>
      </c>
      <c r="Q302" s="60"/>
      <c r="R302" s="90"/>
      <c r="S302" s="60"/>
      <c r="T302" s="94"/>
      <c r="U302" s="66"/>
      <c r="V302" s="97"/>
      <c r="W302" s="94" t="str">
        <f t="shared" si="74"/>
        <v>Mqtt1</v>
      </c>
      <c r="X302" s="155"/>
      <c r="Y302" s="90" t="str">
        <f t="shared" si="75"/>
        <v>450000 AMCS</v>
      </c>
      <c r="Z302" s="104" t="str">
        <f t="shared" si="73"/>
        <v>$.BridgeAlarmPanelSilenceButton</v>
      </c>
      <c r="AA302" s="94"/>
      <c r="AB302" s="90"/>
      <c r="AC302" s="104"/>
      <c r="AD302" s="104"/>
      <c r="AE302" s="105"/>
      <c r="AF302" s="105"/>
      <c r="AG302" s="105"/>
      <c r="AH302" s="97"/>
      <c r="AI302" s="94"/>
      <c r="AJ302" s="66"/>
      <c r="AK302" s="114"/>
      <c r="AL302" s="114"/>
      <c r="AM302" s="115" t="str">
        <f t="shared" si="78"/>
        <v/>
      </c>
      <c r="AN302" s="66"/>
      <c r="AO302" s="66"/>
      <c r="AP302" s="66"/>
      <c r="AQ302" s="66"/>
      <c r="AR302" s="128"/>
      <c r="AS302" s="66"/>
      <c r="AT302" s="60"/>
      <c r="AU302" s="60"/>
      <c r="AV302" s="66"/>
      <c r="AW302" s="129" t="str">
        <f t="shared" si="80"/>
        <v/>
      </c>
      <c r="AX302" s="129"/>
      <c r="AY302" s="142"/>
      <c r="AZ302" s="146"/>
      <c r="BA302" s="146"/>
      <c r="BB302" s="142" t="str">
        <f t="shared" si="79"/>
        <v/>
      </c>
      <c r="BC302" s="155"/>
      <c r="BD302" s="90"/>
      <c r="BE302" s="66"/>
      <c r="BF302" s="66"/>
      <c r="BG302" s="90"/>
      <c r="BH302" s="66"/>
      <c r="BI302" s="66"/>
      <c r="BJ302" s="90"/>
      <c r="BK302" s="66"/>
      <c r="BL302" s="66"/>
      <c r="BM302" s="90"/>
      <c r="BN302" s="66"/>
      <c r="BO302" s="66"/>
      <c r="BP302" s="90"/>
      <c r="BQ302" s="66"/>
      <c r="BR302" s="94"/>
      <c r="BS302" s="90"/>
      <c r="BT302" s="97"/>
      <c r="BU302" s="66"/>
      <c r="BV302" s="66"/>
    </row>
    <row r="303" spans="1:74" ht="15.75" x14ac:dyDescent="0.25">
      <c r="A303" s="51" t="s">
        <v>421</v>
      </c>
      <c r="B303" s="55"/>
      <c r="C303" s="51" t="s">
        <v>111</v>
      </c>
      <c r="D303" s="55" t="s">
        <v>24</v>
      </c>
      <c r="E303" s="60" t="s">
        <v>131</v>
      </c>
      <c r="F303" s="63" t="s">
        <v>132</v>
      </c>
      <c r="G303" s="66">
        <v>7</v>
      </c>
      <c r="H303" s="60"/>
      <c r="I303" s="60" t="s">
        <v>110</v>
      </c>
      <c r="J303" s="70" t="s">
        <v>525</v>
      </c>
      <c r="K303" s="73" t="s">
        <v>601</v>
      </c>
      <c r="L303" s="77"/>
      <c r="M303" s="77">
        <v>1000</v>
      </c>
      <c r="N303" s="77" t="s">
        <v>1645</v>
      </c>
      <c r="O303" s="82"/>
      <c r="P303" s="60" t="s">
        <v>709</v>
      </c>
      <c r="Q303" s="60"/>
      <c r="R303" s="90"/>
      <c r="S303" s="60"/>
      <c r="T303" s="94"/>
      <c r="U303" s="66"/>
      <c r="V303" s="97"/>
      <c r="W303" s="94" t="str">
        <f t="shared" si="74"/>
        <v>Mqtt1</v>
      </c>
      <c r="X303" s="155"/>
      <c r="Y303" s="90" t="str">
        <f t="shared" si="75"/>
        <v>450000 AMCS</v>
      </c>
      <c r="Z303" s="104" t="str">
        <f t="shared" si="73"/>
        <v>$.OperatorBuzzersPowerSupplyFailure</v>
      </c>
      <c r="AA303" s="94"/>
      <c r="AB303" s="90"/>
      <c r="AC303" s="104"/>
      <c r="AD303" s="104"/>
      <c r="AE303" s="105"/>
      <c r="AF303" s="105"/>
      <c r="AG303" s="105"/>
      <c r="AH303" s="97"/>
      <c r="AI303" s="94"/>
      <c r="AJ303" s="66"/>
      <c r="AK303" s="114"/>
      <c r="AL303" s="114"/>
      <c r="AM303" s="115">
        <f t="shared" si="78"/>
        <v>303</v>
      </c>
      <c r="AN303" s="66"/>
      <c r="AO303" s="66"/>
      <c r="AP303" s="66"/>
      <c r="AQ303" s="66"/>
      <c r="AR303" s="128" t="s">
        <v>115</v>
      </c>
      <c r="AS303" s="66"/>
      <c r="AT303" s="60" t="s">
        <v>17</v>
      </c>
      <c r="AU303" s="60"/>
      <c r="AV303" s="66" t="s">
        <v>112</v>
      </c>
      <c r="AW303" s="129" t="str">
        <f t="shared" si="80"/>
        <v>Please consult operation manual for more information</v>
      </c>
      <c r="AX303" s="129"/>
      <c r="AY303" s="142"/>
      <c r="AZ303" s="146"/>
      <c r="BA303" s="146"/>
      <c r="BB303" s="142" t="str">
        <f t="shared" si="79"/>
        <v>1</v>
      </c>
      <c r="BC303" s="155"/>
      <c r="BD303" s="90"/>
      <c r="BE303" s="66"/>
      <c r="BF303" s="66"/>
      <c r="BG303" s="90"/>
      <c r="BH303" s="66"/>
      <c r="BI303" s="66"/>
      <c r="BJ303" s="90"/>
      <c r="BK303" s="66"/>
      <c r="BL303" s="66"/>
      <c r="BM303" s="90"/>
      <c r="BN303" s="66"/>
      <c r="BO303" s="66"/>
      <c r="BP303" s="90"/>
      <c r="BQ303" s="66"/>
      <c r="BR303" s="94"/>
      <c r="BS303" s="90"/>
      <c r="BT303" s="97"/>
      <c r="BU303" s="66"/>
      <c r="BV303" s="66"/>
    </row>
    <row r="304" spans="1:74" ht="15.75" x14ac:dyDescent="0.25">
      <c r="A304" s="51" t="s">
        <v>421</v>
      </c>
      <c r="B304" s="55"/>
      <c r="C304" s="51" t="s">
        <v>111</v>
      </c>
      <c r="D304" s="55" t="s">
        <v>24</v>
      </c>
      <c r="E304" s="60" t="s">
        <v>131</v>
      </c>
      <c r="F304" s="63" t="s">
        <v>132</v>
      </c>
      <c r="G304" s="66">
        <v>8</v>
      </c>
      <c r="H304" s="60"/>
      <c r="I304" s="60" t="s">
        <v>110</v>
      </c>
      <c r="J304" s="70" t="s">
        <v>526</v>
      </c>
      <c r="K304" s="73" t="s">
        <v>601</v>
      </c>
      <c r="L304" s="77"/>
      <c r="M304" s="77">
        <v>1000</v>
      </c>
      <c r="N304" s="77" t="s">
        <v>1645</v>
      </c>
      <c r="O304" s="82"/>
      <c r="P304" s="60" t="s">
        <v>710</v>
      </c>
      <c r="Q304" s="60"/>
      <c r="R304" s="90"/>
      <c r="S304" s="60"/>
      <c r="T304" s="94"/>
      <c r="U304" s="66"/>
      <c r="V304" s="97"/>
      <c r="W304" s="94" t="str">
        <f t="shared" si="74"/>
        <v>Mqtt1</v>
      </c>
      <c r="X304" s="155"/>
      <c r="Y304" s="90" t="str">
        <f t="shared" si="75"/>
        <v>450000 AMCS</v>
      </c>
      <c r="Z304" s="104" t="str">
        <f t="shared" si="73"/>
        <v>$.OperatorAlarmPanelSilenceButton</v>
      </c>
      <c r="AA304" s="94"/>
      <c r="AB304" s="90"/>
      <c r="AC304" s="104"/>
      <c r="AD304" s="104"/>
      <c r="AE304" s="105"/>
      <c r="AF304" s="105"/>
      <c r="AG304" s="105"/>
      <c r="AH304" s="97"/>
      <c r="AI304" s="94"/>
      <c r="AJ304" s="66"/>
      <c r="AK304" s="114"/>
      <c r="AL304" s="114"/>
      <c r="AM304" s="115" t="str">
        <f t="shared" si="78"/>
        <v/>
      </c>
      <c r="AN304" s="66"/>
      <c r="AO304" s="66"/>
      <c r="AP304" s="66"/>
      <c r="AQ304" s="66"/>
      <c r="AR304" s="128"/>
      <c r="AS304" s="66"/>
      <c r="AT304" s="60"/>
      <c r="AU304" s="60"/>
      <c r="AV304" s="66"/>
      <c r="AW304" s="129" t="str">
        <f t="shared" si="80"/>
        <v/>
      </c>
      <c r="AX304" s="129"/>
      <c r="AY304" s="142"/>
      <c r="AZ304" s="146"/>
      <c r="BA304" s="146"/>
      <c r="BB304" s="142" t="str">
        <f t="shared" si="79"/>
        <v/>
      </c>
      <c r="BC304" s="155"/>
      <c r="BD304" s="90"/>
      <c r="BE304" s="66"/>
      <c r="BF304" s="66"/>
      <c r="BG304" s="90"/>
      <c r="BH304" s="66"/>
      <c r="BI304" s="66"/>
      <c r="BJ304" s="90"/>
      <c r="BK304" s="66"/>
      <c r="BL304" s="66"/>
      <c r="BM304" s="90"/>
      <c r="BN304" s="66"/>
      <c r="BO304" s="66"/>
      <c r="BP304" s="90"/>
      <c r="BQ304" s="66"/>
      <c r="BR304" s="94"/>
      <c r="BS304" s="90"/>
      <c r="BT304" s="97"/>
      <c r="BU304" s="66"/>
      <c r="BV304" s="66"/>
    </row>
    <row r="305" spans="1:74" ht="15.75" x14ac:dyDescent="0.25">
      <c r="A305" s="51" t="s">
        <v>413</v>
      </c>
      <c r="B305" s="55"/>
      <c r="C305" s="51" t="s">
        <v>111</v>
      </c>
      <c r="D305" s="55" t="s">
        <v>24</v>
      </c>
      <c r="E305" s="60" t="s">
        <v>147</v>
      </c>
      <c r="F305" s="63" t="s">
        <v>132</v>
      </c>
      <c r="G305" s="66">
        <v>1</v>
      </c>
      <c r="H305" s="60"/>
      <c r="I305" s="60" t="s">
        <v>110</v>
      </c>
      <c r="J305" s="70" t="s">
        <v>527</v>
      </c>
      <c r="K305" s="73" t="s">
        <v>601</v>
      </c>
      <c r="L305" s="77"/>
      <c r="M305" s="77">
        <v>1000</v>
      </c>
      <c r="N305" s="77" t="s">
        <v>1645</v>
      </c>
      <c r="O305" s="82"/>
      <c r="P305" s="60" t="s">
        <v>711</v>
      </c>
      <c r="Q305" s="60"/>
      <c r="R305" s="90"/>
      <c r="S305" s="60"/>
      <c r="T305" s="94"/>
      <c r="U305" s="66"/>
      <c r="V305" s="97"/>
      <c r="W305" s="94" t="str">
        <f t="shared" si="74"/>
        <v>Mqtt1</v>
      </c>
      <c r="X305" s="155"/>
      <c r="Y305" s="90" t="str">
        <f t="shared" si="75"/>
        <v>450000 AMCS</v>
      </c>
      <c r="Z305" s="104" t="str">
        <f t="shared" si="73"/>
        <v>$.UmsCabin1Silence</v>
      </c>
      <c r="AA305" s="94"/>
      <c r="AB305" s="90"/>
      <c r="AC305" s="104"/>
      <c r="AD305" s="104"/>
      <c r="AE305" s="105"/>
      <c r="AF305" s="105"/>
      <c r="AG305" s="105"/>
      <c r="AH305" s="97"/>
      <c r="AI305" s="94"/>
      <c r="AJ305" s="66"/>
      <c r="AK305" s="114"/>
      <c r="AL305" s="114"/>
      <c r="AM305" s="115" t="str">
        <f t="shared" si="78"/>
        <v/>
      </c>
      <c r="AN305" s="66"/>
      <c r="AO305" s="66"/>
      <c r="AP305" s="66"/>
      <c r="AQ305" s="66"/>
      <c r="AR305" s="128"/>
      <c r="AS305" s="66"/>
      <c r="AT305" s="60"/>
      <c r="AU305" s="60"/>
      <c r="AV305" s="66"/>
      <c r="AW305" s="129" t="str">
        <f>IF(ISNUMBER(AM305),"Please consult operation manual for more information","")</f>
        <v/>
      </c>
      <c r="AX305" s="129"/>
      <c r="AY305" s="142"/>
      <c r="AZ305" s="146"/>
      <c r="BA305" s="146"/>
      <c r="BB305" s="142" t="str">
        <f t="shared" si="79"/>
        <v/>
      </c>
      <c r="BC305" s="155"/>
      <c r="BD305" s="90"/>
      <c r="BE305" s="66"/>
      <c r="BF305" s="66"/>
      <c r="BG305" s="90"/>
      <c r="BH305" s="66"/>
      <c r="BI305" s="66"/>
      <c r="BJ305" s="90"/>
      <c r="BK305" s="66"/>
      <c r="BL305" s="66"/>
      <c r="BM305" s="90"/>
      <c r="BN305" s="66"/>
      <c r="BO305" s="66"/>
      <c r="BP305" s="90"/>
      <c r="BQ305" s="66"/>
      <c r="BR305" s="94"/>
      <c r="BS305" s="90"/>
      <c r="BT305" s="97"/>
      <c r="BU305" s="66"/>
      <c r="BV305" s="66"/>
    </row>
    <row r="306" spans="1:74" ht="15.75" x14ac:dyDescent="0.25">
      <c r="A306" s="51" t="s">
        <v>413</v>
      </c>
      <c r="B306" s="55"/>
      <c r="C306" s="51" t="s">
        <v>111</v>
      </c>
      <c r="D306" s="55" t="s">
        <v>24</v>
      </c>
      <c r="E306" s="60" t="s">
        <v>147</v>
      </c>
      <c r="F306" s="63" t="s">
        <v>132</v>
      </c>
      <c r="G306" s="66">
        <v>2</v>
      </c>
      <c r="H306" s="60"/>
      <c r="I306" s="60" t="s">
        <v>110</v>
      </c>
      <c r="J306" s="70" t="s">
        <v>528</v>
      </c>
      <c r="K306" s="73" t="s">
        <v>601</v>
      </c>
      <c r="L306" s="77"/>
      <c r="M306" s="77">
        <v>1000</v>
      </c>
      <c r="N306" s="77" t="s">
        <v>1645</v>
      </c>
      <c r="O306" s="82"/>
      <c r="P306" s="60" t="s">
        <v>712</v>
      </c>
      <c r="Q306" s="60"/>
      <c r="R306" s="90"/>
      <c r="S306" s="60"/>
      <c r="T306" s="94"/>
      <c r="U306" s="66"/>
      <c r="V306" s="97"/>
      <c r="W306" s="94" t="str">
        <f t="shared" si="74"/>
        <v>Mqtt1</v>
      </c>
      <c r="X306" s="155"/>
      <c r="Y306" s="90" t="str">
        <f t="shared" si="75"/>
        <v>450000 AMCS</v>
      </c>
      <c r="Z306" s="104" t="str">
        <f t="shared" si="73"/>
        <v>$.UmsCabin2Silence</v>
      </c>
      <c r="AA306" s="94"/>
      <c r="AB306" s="90"/>
      <c r="AC306" s="104"/>
      <c r="AD306" s="104"/>
      <c r="AE306" s="105"/>
      <c r="AF306" s="105"/>
      <c r="AG306" s="105"/>
      <c r="AH306" s="97"/>
      <c r="AI306" s="94"/>
      <c r="AJ306" s="66"/>
      <c r="AK306" s="114"/>
      <c r="AL306" s="114"/>
      <c r="AM306" s="115" t="str">
        <f t="shared" si="78"/>
        <v/>
      </c>
      <c r="AN306" s="66"/>
      <c r="AO306" s="66"/>
      <c r="AP306" s="66"/>
      <c r="AQ306" s="66"/>
      <c r="AR306" s="128"/>
      <c r="AS306" s="66"/>
      <c r="AT306" s="60"/>
      <c r="AU306" s="60"/>
      <c r="AV306" s="66"/>
      <c r="AW306" s="129" t="str">
        <f>IF(ISNUMBER(AM306),"Please consult operation manual for more information","")</f>
        <v/>
      </c>
      <c r="AX306" s="129"/>
      <c r="AY306" s="142"/>
      <c r="AZ306" s="146"/>
      <c r="BA306" s="146"/>
      <c r="BB306" s="142" t="str">
        <f t="shared" si="79"/>
        <v/>
      </c>
      <c r="BC306" s="155"/>
      <c r="BD306" s="90"/>
      <c r="BE306" s="66"/>
      <c r="BF306" s="66"/>
      <c r="BG306" s="90"/>
      <c r="BH306" s="66"/>
      <c r="BI306" s="66"/>
      <c r="BJ306" s="90"/>
      <c r="BK306" s="66"/>
      <c r="BL306" s="66"/>
      <c r="BM306" s="90"/>
      <c r="BN306" s="66"/>
      <c r="BO306" s="66"/>
      <c r="BP306" s="90"/>
      <c r="BQ306" s="66"/>
      <c r="BR306" s="94"/>
      <c r="BS306" s="90"/>
      <c r="BT306" s="97"/>
      <c r="BU306" s="66"/>
      <c r="BV306" s="66"/>
    </row>
    <row r="307" spans="1:74" ht="15.75" x14ac:dyDescent="0.25">
      <c r="A307" s="51" t="s">
        <v>413</v>
      </c>
      <c r="B307" s="55"/>
      <c r="C307" s="51" t="s">
        <v>111</v>
      </c>
      <c r="D307" s="55" t="s">
        <v>24</v>
      </c>
      <c r="E307" s="60" t="s">
        <v>147</v>
      </c>
      <c r="F307" s="63" t="s">
        <v>132</v>
      </c>
      <c r="G307" s="66">
        <v>3</v>
      </c>
      <c r="H307" s="60"/>
      <c r="I307" s="60" t="s">
        <v>110</v>
      </c>
      <c r="J307" s="70" t="s">
        <v>529</v>
      </c>
      <c r="K307" s="73" t="s">
        <v>601</v>
      </c>
      <c r="L307" s="77"/>
      <c r="M307" s="77">
        <v>1000</v>
      </c>
      <c r="N307" s="77" t="s">
        <v>1645</v>
      </c>
      <c r="O307" s="82"/>
      <c r="P307" s="60" t="s">
        <v>713</v>
      </c>
      <c r="Q307" s="60"/>
      <c r="R307" s="90"/>
      <c r="S307" s="60"/>
      <c r="T307" s="94"/>
      <c r="U307" s="66"/>
      <c r="V307" s="97"/>
      <c r="W307" s="94" t="str">
        <f t="shared" si="74"/>
        <v>Mqtt1</v>
      </c>
      <c r="X307" s="155"/>
      <c r="Y307" s="90" t="str">
        <f t="shared" si="75"/>
        <v>450000 AMCS</v>
      </c>
      <c r="Z307" s="104" t="str">
        <f t="shared" si="73"/>
        <v>$.UmsCabin3Silence</v>
      </c>
      <c r="AA307" s="94"/>
      <c r="AB307" s="90"/>
      <c r="AC307" s="104"/>
      <c r="AD307" s="104"/>
      <c r="AE307" s="105"/>
      <c r="AF307" s="105"/>
      <c r="AG307" s="105"/>
      <c r="AH307" s="97"/>
      <c r="AI307" s="94"/>
      <c r="AJ307" s="66"/>
      <c r="AK307" s="114"/>
      <c r="AL307" s="114"/>
      <c r="AM307" s="115" t="str">
        <f t="shared" si="78"/>
        <v/>
      </c>
      <c r="AN307" s="66"/>
      <c r="AO307" s="66"/>
      <c r="AP307" s="66"/>
      <c r="AQ307" s="66"/>
      <c r="AR307" s="128"/>
      <c r="AS307" s="66"/>
      <c r="AT307" s="60"/>
      <c r="AU307" s="60"/>
      <c r="AV307" s="66"/>
      <c r="AW307" s="129" t="str">
        <f>IF(ISNUMBER(AM307),"Please consult operation manual for more information","")</f>
        <v/>
      </c>
      <c r="AX307" s="129"/>
      <c r="AY307" s="142"/>
      <c r="AZ307" s="146"/>
      <c r="BA307" s="146"/>
      <c r="BB307" s="142" t="str">
        <f t="shared" si="79"/>
        <v/>
      </c>
      <c r="BC307" s="155"/>
      <c r="BD307" s="90"/>
      <c r="BE307" s="66"/>
      <c r="BF307" s="66"/>
      <c r="BG307" s="90"/>
      <c r="BH307" s="66"/>
      <c r="BI307" s="66"/>
      <c r="BJ307" s="90"/>
      <c r="BK307" s="66"/>
      <c r="BL307" s="66"/>
      <c r="BM307" s="90"/>
      <c r="BN307" s="66"/>
      <c r="BO307" s="66"/>
      <c r="BP307" s="90"/>
      <c r="BQ307" s="66"/>
      <c r="BR307" s="94"/>
      <c r="BS307" s="90"/>
      <c r="BT307" s="97"/>
      <c r="BU307" s="66"/>
      <c r="BV307" s="66"/>
    </row>
    <row r="308" spans="1:74" ht="15.75" x14ac:dyDescent="0.25">
      <c r="A308" s="51" t="s">
        <v>413</v>
      </c>
      <c r="B308" s="55"/>
      <c r="C308" s="51" t="s">
        <v>111</v>
      </c>
      <c r="D308" s="55" t="s">
        <v>24</v>
      </c>
      <c r="E308" s="60" t="s">
        <v>147</v>
      </c>
      <c r="F308" s="63" t="s">
        <v>132</v>
      </c>
      <c r="G308" s="66">
        <v>4</v>
      </c>
      <c r="H308" s="60"/>
      <c r="I308" s="60" t="s">
        <v>110</v>
      </c>
      <c r="J308" s="70" t="str">
        <f>CONCATENATE("Spare_",E308,"_",G308)</f>
        <v>Spare_DI01_4</v>
      </c>
      <c r="K308" s="73" t="s">
        <v>601</v>
      </c>
      <c r="L308" s="77"/>
      <c r="M308" s="77">
        <v>1000</v>
      </c>
      <c r="N308" s="77" t="s">
        <v>605</v>
      </c>
      <c r="O308" s="82"/>
      <c r="P308" s="60" t="s">
        <v>146</v>
      </c>
      <c r="Q308" s="60"/>
      <c r="R308" s="90"/>
      <c r="S308" s="60"/>
      <c r="T308" s="94"/>
      <c r="U308" s="66"/>
      <c r="V308" s="97"/>
      <c r="W308" s="94" t="str">
        <f t="shared" si="74"/>
        <v/>
      </c>
      <c r="X308" s="155"/>
      <c r="Y308" s="90" t="str">
        <f t="shared" si="75"/>
        <v/>
      </c>
      <c r="Z308" s="104" t="str">
        <f t="shared" si="73"/>
        <v/>
      </c>
      <c r="AA308" s="94"/>
      <c r="AB308" s="90"/>
      <c r="AC308" s="104"/>
      <c r="AD308" s="104"/>
      <c r="AE308" s="105"/>
      <c r="AF308" s="105"/>
      <c r="AG308" s="105"/>
      <c r="AH308" s="97"/>
      <c r="AI308" s="94"/>
      <c r="AJ308" s="66"/>
      <c r="AK308" s="114"/>
      <c r="AL308" s="114"/>
      <c r="AM308" s="115" t="str">
        <f t="shared" si="78"/>
        <v/>
      </c>
      <c r="AN308" s="66"/>
      <c r="AO308" s="66"/>
      <c r="AP308" s="66"/>
      <c r="AQ308" s="66"/>
      <c r="AR308" s="128"/>
      <c r="AS308" s="66"/>
      <c r="AT308" s="60"/>
      <c r="AU308" s="60"/>
      <c r="AV308" s="66"/>
      <c r="AW308" s="129" t="str">
        <f>IF(ISNUMBER(AM308),"Please consult operation manual for more information","")</f>
        <v/>
      </c>
      <c r="AX308" s="129"/>
      <c r="AY308" s="142"/>
      <c r="AZ308" s="146"/>
      <c r="BA308" s="146"/>
      <c r="BB308" s="142" t="str">
        <f t="shared" si="79"/>
        <v/>
      </c>
      <c r="BC308" s="155"/>
      <c r="BD308" s="90"/>
      <c r="BE308" s="66"/>
      <c r="BF308" s="66"/>
      <c r="BG308" s="90"/>
      <c r="BH308" s="66"/>
      <c r="BI308" s="66"/>
      <c r="BJ308" s="90"/>
      <c r="BK308" s="66"/>
      <c r="BL308" s="66"/>
      <c r="BM308" s="90"/>
      <c r="BN308" s="66"/>
      <c r="BO308" s="66"/>
      <c r="BP308" s="90"/>
      <c r="BQ308" s="66"/>
      <c r="BR308" s="94"/>
      <c r="BS308" s="90"/>
      <c r="BT308" s="97"/>
      <c r="BU308" s="66"/>
      <c r="BV308" s="66"/>
    </row>
    <row r="309" spans="1:74" ht="15.75" x14ac:dyDescent="0.25">
      <c r="A309" s="51" t="s">
        <v>413</v>
      </c>
      <c r="B309" s="55"/>
      <c r="C309" s="51" t="s">
        <v>111</v>
      </c>
      <c r="D309" s="55" t="s">
        <v>24</v>
      </c>
      <c r="E309" s="60" t="s">
        <v>147</v>
      </c>
      <c r="F309" s="63" t="s">
        <v>132</v>
      </c>
      <c r="G309" s="66">
        <v>5</v>
      </c>
      <c r="H309" s="60"/>
      <c r="I309" s="60" t="s">
        <v>110</v>
      </c>
      <c r="J309" s="70" t="str">
        <f t="shared" ref="J309:J312" si="81">CONCATENATE("Spare_",E309,"_",G309)</f>
        <v>Spare_DI01_5</v>
      </c>
      <c r="K309" s="73" t="s">
        <v>601</v>
      </c>
      <c r="L309" s="77"/>
      <c r="M309" s="77">
        <v>1000</v>
      </c>
      <c r="N309" s="77" t="s">
        <v>605</v>
      </c>
      <c r="O309" s="82"/>
      <c r="P309" s="60" t="s">
        <v>146</v>
      </c>
      <c r="Q309" s="60"/>
      <c r="R309" s="90"/>
      <c r="S309" s="60"/>
      <c r="T309" s="94"/>
      <c r="U309" s="66"/>
      <c r="V309" s="97"/>
      <c r="W309" s="94" t="str">
        <f t="shared" si="74"/>
        <v/>
      </c>
      <c r="X309" s="155"/>
      <c r="Y309" s="90" t="str">
        <f t="shared" si="75"/>
        <v/>
      </c>
      <c r="Z309" s="104" t="str">
        <f t="shared" si="73"/>
        <v/>
      </c>
      <c r="AA309" s="94"/>
      <c r="AB309" s="90"/>
      <c r="AC309" s="104"/>
      <c r="AD309" s="104"/>
      <c r="AE309" s="105"/>
      <c r="AF309" s="105"/>
      <c r="AG309" s="105"/>
      <c r="AH309" s="97"/>
      <c r="AI309" s="94"/>
      <c r="AJ309" s="66"/>
      <c r="AK309" s="114"/>
      <c r="AL309" s="114"/>
      <c r="AM309" s="115" t="str">
        <f t="shared" si="78"/>
        <v/>
      </c>
      <c r="AN309" s="66"/>
      <c r="AO309" s="66"/>
      <c r="AP309" s="66"/>
      <c r="AQ309" s="66"/>
      <c r="AR309" s="128"/>
      <c r="AS309" s="66"/>
      <c r="AT309" s="60"/>
      <c r="AU309" s="60"/>
      <c r="AV309" s="66"/>
      <c r="AW309" s="129"/>
      <c r="AX309" s="129"/>
      <c r="AY309" s="142"/>
      <c r="AZ309" s="146"/>
      <c r="BA309" s="146"/>
      <c r="BB309" s="142" t="str">
        <f t="shared" si="79"/>
        <v/>
      </c>
      <c r="BC309" s="155"/>
      <c r="BD309" s="90"/>
      <c r="BE309" s="66"/>
      <c r="BF309" s="66"/>
      <c r="BG309" s="90"/>
      <c r="BH309" s="66"/>
      <c r="BI309" s="66"/>
      <c r="BJ309" s="90"/>
      <c r="BK309" s="66"/>
      <c r="BL309" s="66"/>
      <c r="BM309" s="90"/>
      <c r="BN309" s="66"/>
      <c r="BO309" s="66"/>
      <c r="BP309" s="90"/>
      <c r="BQ309" s="66"/>
      <c r="BR309" s="94"/>
      <c r="BS309" s="90"/>
      <c r="BT309" s="97"/>
      <c r="BU309" s="66"/>
      <c r="BV309" s="66"/>
    </row>
    <row r="310" spans="1:74" ht="15.75" x14ac:dyDescent="0.25">
      <c r="A310" s="51" t="s">
        <v>413</v>
      </c>
      <c r="B310" s="55"/>
      <c r="C310" s="51" t="s">
        <v>111</v>
      </c>
      <c r="D310" s="55" t="s">
        <v>24</v>
      </c>
      <c r="E310" s="60" t="s">
        <v>147</v>
      </c>
      <c r="F310" s="63" t="s">
        <v>132</v>
      </c>
      <c r="G310" s="66">
        <v>6</v>
      </c>
      <c r="H310" s="60"/>
      <c r="I310" s="60" t="s">
        <v>110</v>
      </c>
      <c r="J310" s="70" t="str">
        <f t="shared" si="81"/>
        <v>Spare_DI01_6</v>
      </c>
      <c r="K310" s="73" t="s">
        <v>601</v>
      </c>
      <c r="L310" s="77"/>
      <c r="M310" s="77">
        <v>1000</v>
      </c>
      <c r="N310" s="77" t="s">
        <v>605</v>
      </c>
      <c r="O310" s="82"/>
      <c r="P310" s="60" t="s">
        <v>146</v>
      </c>
      <c r="Q310" s="60"/>
      <c r="R310" s="90"/>
      <c r="S310" s="60"/>
      <c r="T310" s="94"/>
      <c r="U310" s="66"/>
      <c r="V310" s="97"/>
      <c r="W310" s="94" t="str">
        <f t="shared" si="74"/>
        <v/>
      </c>
      <c r="X310" s="155"/>
      <c r="Y310" s="90" t="str">
        <f t="shared" si="75"/>
        <v/>
      </c>
      <c r="Z310" s="104" t="str">
        <f t="shared" si="73"/>
        <v/>
      </c>
      <c r="AA310" s="94"/>
      <c r="AB310" s="90"/>
      <c r="AC310" s="104"/>
      <c r="AD310" s="104"/>
      <c r="AE310" s="105"/>
      <c r="AF310" s="105"/>
      <c r="AG310" s="105"/>
      <c r="AH310" s="97"/>
      <c r="AI310" s="94"/>
      <c r="AJ310" s="66"/>
      <c r="AK310" s="114"/>
      <c r="AL310" s="114"/>
      <c r="AM310" s="115" t="str">
        <f t="shared" si="78"/>
        <v/>
      </c>
      <c r="AN310" s="66"/>
      <c r="AO310" s="66"/>
      <c r="AP310" s="66"/>
      <c r="AQ310" s="66"/>
      <c r="AR310" s="128"/>
      <c r="AS310" s="66"/>
      <c r="AT310" s="60"/>
      <c r="AU310" s="60"/>
      <c r="AV310" s="66"/>
      <c r="AW310" s="129"/>
      <c r="AX310" s="129"/>
      <c r="AY310" s="142"/>
      <c r="AZ310" s="146"/>
      <c r="BA310" s="146"/>
      <c r="BB310" s="142" t="str">
        <f t="shared" si="79"/>
        <v/>
      </c>
      <c r="BC310" s="155"/>
      <c r="BD310" s="90"/>
      <c r="BE310" s="66"/>
      <c r="BF310" s="66"/>
      <c r="BG310" s="90"/>
      <c r="BH310" s="66"/>
      <c r="BI310" s="66"/>
      <c r="BJ310" s="90"/>
      <c r="BK310" s="66"/>
      <c r="BL310" s="66"/>
      <c r="BM310" s="90"/>
      <c r="BN310" s="66"/>
      <c r="BO310" s="66"/>
      <c r="BP310" s="90"/>
      <c r="BQ310" s="66"/>
      <c r="BR310" s="94"/>
      <c r="BS310" s="90"/>
      <c r="BT310" s="97"/>
      <c r="BU310" s="66"/>
      <c r="BV310" s="66"/>
    </row>
    <row r="311" spans="1:74" ht="15.75" x14ac:dyDescent="0.25">
      <c r="A311" s="51" t="s">
        <v>413</v>
      </c>
      <c r="B311" s="55"/>
      <c r="C311" s="51" t="s">
        <v>111</v>
      </c>
      <c r="D311" s="55" t="s">
        <v>24</v>
      </c>
      <c r="E311" s="60" t="s">
        <v>147</v>
      </c>
      <c r="F311" s="63" t="s">
        <v>132</v>
      </c>
      <c r="G311" s="66">
        <v>7</v>
      </c>
      <c r="H311" s="60"/>
      <c r="I311" s="60" t="s">
        <v>110</v>
      </c>
      <c r="J311" s="70" t="str">
        <f t="shared" si="81"/>
        <v>Spare_DI01_7</v>
      </c>
      <c r="K311" s="73" t="s">
        <v>601</v>
      </c>
      <c r="L311" s="77"/>
      <c r="M311" s="77">
        <v>1000</v>
      </c>
      <c r="N311" s="77" t="s">
        <v>605</v>
      </c>
      <c r="O311" s="82"/>
      <c r="P311" s="60" t="s">
        <v>146</v>
      </c>
      <c r="Q311" s="60"/>
      <c r="R311" s="90"/>
      <c r="S311" s="60"/>
      <c r="T311" s="94"/>
      <c r="U311" s="66"/>
      <c r="V311" s="97"/>
      <c r="W311" s="94" t="str">
        <f t="shared" si="74"/>
        <v/>
      </c>
      <c r="X311" s="155"/>
      <c r="Y311" s="90" t="str">
        <f t="shared" si="75"/>
        <v/>
      </c>
      <c r="Z311" s="104" t="str">
        <f t="shared" si="73"/>
        <v/>
      </c>
      <c r="AA311" s="94"/>
      <c r="AB311" s="90"/>
      <c r="AC311" s="104"/>
      <c r="AD311" s="104"/>
      <c r="AE311" s="105"/>
      <c r="AF311" s="105"/>
      <c r="AG311" s="105"/>
      <c r="AH311" s="97"/>
      <c r="AI311" s="94"/>
      <c r="AJ311" s="66"/>
      <c r="AK311" s="114"/>
      <c r="AL311" s="114"/>
      <c r="AM311" s="115" t="str">
        <f t="shared" si="78"/>
        <v/>
      </c>
      <c r="AN311" s="66"/>
      <c r="AO311" s="66"/>
      <c r="AP311" s="66"/>
      <c r="AQ311" s="66"/>
      <c r="AR311" s="128"/>
      <c r="AS311" s="66"/>
      <c r="AT311" s="60"/>
      <c r="AU311" s="60"/>
      <c r="AV311" s="66"/>
      <c r="AW311" s="129" t="str">
        <f t="shared" ref="AW311:AW328" si="82">IF(ISNUMBER(AM311),"Please consult operation manual for more information","")</f>
        <v/>
      </c>
      <c r="AX311" s="129"/>
      <c r="AY311" s="142"/>
      <c r="AZ311" s="146"/>
      <c r="BA311" s="146"/>
      <c r="BB311" s="142" t="str">
        <f t="shared" si="79"/>
        <v/>
      </c>
      <c r="BC311" s="155"/>
      <c r="BD311" s="90"/>
      <c r="BE311" s="66"/>
      <c r="BF311" s="66"/>
      <c r="BG311" s="90"/>
      <c r="BH311" s="66"/>
      <c r="BI311" s="66"/>
      <c r="BJ311" s="90"/>
      <c r="BK311" s="66"/>
      <c r="BL311" s="66"/>
      <c r="BM311" s="90"/>
      <c r="BN311" s="66"/>
      <c r="BO311" s="66"/>
      <c r="BP311" s="90"/>
      <c r="BQ311" s="66"/>
      <c r="BR311" s="94"/>
      <c r="BS311" s="90"/>
      <c r="BT311" s="97"/>
      <c r="BU311" s="66"/>
      <c r="BV311" s="66"/>
    </row>
    <row r="312" spans="1:74" ht="15.75" x14ac:dyDescent="0.25">
      <c r="A312" s="51" t="s">
        <v>413</v>
      </c>
      <c r="B312" s="55"/>
      <c r="C312" s="51" t="s">
        <v>111</v>
      </c>
      <c r="D312" s="55" t="s">
        <v>24</v>
      </c>
      <c r="E312" s="60" t="s">
        <v>147</v>
      </c>
      <c r="F312" s="63" t="s">
        <v>132</v>
      </c>
      <c r="G312" s="66">
        <v>8</v>
      </c>
      <c r="H312" s="60"/>
      <c r="I312" s="60" t="s">
        <v>110</v>
      </c>
      <c r="J312" s="70" t="str">
        <f t="shared" si="81"/>
        <v>Spare_DI01_8</v>
      </c>
      <c r="K312" s="73" t="s">
        <v>601</v>
      </c>
      <c r="L312" s="77"/>
      <c r="M312" s="77">
        <v>1000</v>
      </c>
      <c r="N312" s="77" t="s">
        <v>605</v>
      </c>
      <c r="O312" s="82"/>
      <c r="P312" s="60" t="s">
        <v>146</v>
      </c>
      <c r="Q312" s="60"/>
      <c r="R312" s="90"/>
      <c r="S312" s="60"/>
      <c r="T312" s="94"/>
      <c r="U312" s="66"/>
      <c r="V312" s="97"/>
      <c r="W312" s="94" t="str">
        <f t="shared" si="74"/>
        <v/>
      </c>
      <c r="X312" s="155"/>
      <c r="Y312" s="90" t="str">
        <f t="shared" si="75"/>
        <v/>
      </c>
      <c r="Z312" s="104" t="str">
        <f t="shared" si="73"/>
        <v/>
      </c>
      <c r="AA312" s="94"/>
      <c r="AB312" s="90"/>
      <c r="AC312" s="104"/>
      <c r="AD312" s="104"/>
      <c r="AE312" s="105"/>
      <c r="AF312" s="105"/>
      <c r="AG312" s="105"/>
      <c r="AH312" s="97"/>
      <c r="AI312" s="94"/>
      <c r="AJ312" s="66"/>
      <c r="AK312" s="114"/>
      <c r="AL312" s="114"/>
      <c r="AM312" s="115" t="str">
        <f t="shared" si="78"/>
        <v/>
      </c>
      <c r="AN312" s="66"/>
      <c r="AO312" s="66"/>
      <c r="AP312" s="66"/>
      <c r="AQ312" s="66"/>
      <c r="AR312" s="128"/>
      <c r="AS312" s="66"/>
      <c r="AT312" s="60"/>
      <c r="AU312" s="60"/>
      <c r="AV312" s="66"/>
      <c r="AW312" s="129" t="str">
        <f t="shared" si="82"/>
        <v/>
      </c>
      <c r="AX312" s="129"/>
      <c r="AY312" s="142"/>
      <c r="AZ312" s="146"/>
      <c r="BA312" s="146"/>
      <c r="BB312" s="142" t="str">
        <f t="shared" si="79"/>
        <v/>
      </c>
      <c r="BC312" s="155"/>
      <c r="BD312" s="90"/>
      <c r="BE312" s="66"/>
      <c r="BF312" s="66"/>
      <c r="BG312" s="90"/>
      <c r="BH312" s="66"/>
      <c r="BI312" s="66"/>
      <c r="BJ312" s="90"/>
      <c r="BK312" s="66"/>
      <c r="BL312" s="66"/>
      <c r="BM312" s="90"/>
      <c r="BN312" s="66"/>
      <c r="BO312" s="66"/>
      <c r="BP312" s="90"/>
      <c r="BQ312" s="66"/>
      <c r="BR312" s="94"/>
      <c r="BS312" s="90"/>
      <c r="BT312" s="97"/>
      <c r="BU312" s="66"/>
      <c r="BV312" s="66"/>
    </row>
    <row r="313" spans="1:74" ht="15.75" x14ac:dyDescent="0.25">
      <c r="A313" s="51" t="s">
        <v>422</v>
      </c>
      <c r="B313" s="55"/>
      <c r="C313" s="51" t="s">
        <v>111</v>
      </c>
      <c r="D313" s="55" t="s">
        <v>24</v>
      </c>
      <c r="E313" s="60" t="s">
        <v>155</v>
      </c>
      <c r="F313" s="63" t="s">
        <v>156</v>
      </c>
      <c r="G313" s="66">
        <v>1</v>
      </c>
      <c r="H313" s="60"/>
      <c r="I313" s="60" t="s">
        <v>110</v>
      </c>
      <c r="J313" s="70" t="s">
        <v>530</v>
      </c>
      <c r="K313" s="73" t="s">
        <v>601</v>
      </c>
      <c r="L313" s="77"/>
      <c r="M313" s="77">
        <v>1000</v>
      </c>
      <c r="N313" s="77" t="s">
        <v>1645</v>
      </c>
      <c r="O313" s="82"/>
      <c r="P313" s="60" t="s">
        <v>714</v>
      </c>
      <c r="Q313" s="60"/>
      <c r="R313" s="90"/>
      <c r="S313" s="60"/>
      <c r="T313" s="94"/>
      <c r="U313" s="66"/>
      <c r="V313" s="97"/>
      <c r="W313" s="94" t="str">
        <f t="shared" si="74"/>
        <v>Mqtt1</v>
      </c>
      <c r="X313" s="155"/>
      <c r="Y313" s="90" t="str">
        <f t="shared" si="75"/>
        <v>450000 AMCS</v>
      </c>
      <c r="Z313" s="104" t="str">
        <f t="shared" si="73"/>
        <v>$.UmsCabin1Buzzer</v>
      </c>
      <c r="AA313" s="94"/>
      <c r="AB313" s="90"/>
      <c r="AC313" s="104"/>
      <c r="AD313" s="104"/>
      <c r="AE313" s="105"/>
      <c r="AF313" s="105"/>
      <c r="AG313" s="105"/>
      <c r="AH313" s="97"/>
      <c r="AI313" s="94"/>
      <c r="AJ313" s="66"/>
      <c r="AK313" s="114"/>
      <c r="AL313" s="114"/>
      <c r="AM313" s="115" t="str">
        <f t="shared" si="78"/>
        <v/>
      </c>
      <c r="AN313" s="66"/>
      <c r="AO313" s="66"/>
      <c r="AP313" s="66"/>
      <c r="AQ313" s="66"/>
      <c r="AR313" s="128"/>
      <c r="AS313" s="66"/>
      <c r="AT313" s="60"/>
      <c r="AU313" s="60"/>
      <c r="AV313" s="66"/>
      <c r="AW313" s="129" t="str">
        <f t="shared" si="82"/>
        <v/>
      </c>
      <c r="AX313" s="129"/>
      <c r="AY313" s="142"/>
      <c r="AZ313" s="146"/>
      <c r="BA313" s="146"/>
      <c r="BB313" s="142" t="str">
        <f t="shared" si="79"/>
        <v/>
      </c>
      <c r="BC313" s="155"/>
      <c r="BD313" s="90"/>
      <c r="BE313" s="66"/>
      <c r="BF313" s="66"/>
      <c r="BG313" s="90"/>
      <c r="BH313" s="66"/>
      <c r="BI313" s="66"/>
      <c r="BJ313" s="90"/>
      <c r="BK313" s="66"/>
      <c r="BL313" s="66"/>
      <c r="BM313" s="90"/>
      <c r="BN313" s="66"/>
      <c r="BO313" s="66"/>
      <c r="BP313" s="90"/>
      <c r="BQ313" s="66"/>
      <c r="BR313" s="94"/>
      <c r="BS313" s="90"/>
      <c r="BT313" s="97"/>
      <c r="BU313" s="66"/>
      <c r="BV313" s="66"/>
    </row>
    <row r="314" spans="1:74" ht="15.75" x14ac:dyDescent="0.25">
      <c r="A314" s="51" t="s">
        <v>422</v>
      </c>
      <c r="B314" s="55"/>
      <c r="C314" s="51" t="s">
        <v>111</v>
      </c>
      <c r="D314" s="55" t="s">
        <v>24</v>
      </c>
      <c r="E314" s="60" t="s">
        <v>155</v>
      </c>
      <c r="F314" s="63" t="s">
        <v>156</v>
      </c>
      <c r="G314" s="66">
        <v>2</v>
      </c>
      <c r="H314" s="60"/>
      <c r="I314" s="60" t="s">
        <v>110</v>
      </c>
      <c r="J314" s="70" t="s">
        <v>531</v>
      </c>
      <c r="K314" s="73" t="s">
        <v>601</v>
      </c>
      <c r="L314" s="77"/>
      <c r="M314" s="77">
        <v>1000</v>
      </c>
      <c r="N314" s="77" t="s">
        <v>1645</v>
      </c>
      <c r="O314" s="82"/>
      <c r="P314" s="60" t="s">
        <v>715</v>
      </c>
      <c r="Q314" s="60"/>
      <c r="R314" s="90"/>
      <c r="S314" s="60"/>
      <c r="T314" s="94"/>
      <c r="U314" s="66"/>
      <c r="V314" s="97"/>
      <c r="W314" s="94" t="str">
        <f t="shared" si="74"/>
        <v>Mqtt1</v>
      </c>
      <c r="X314" s="155"/>
      <c r="Y314" s="90" t="str">
        <f t="shared" si="75"/>
        <v>450000 AMCS</v>
      </c>
      <c r="Z314" s="104" t="str">
        <f t="shared" si="73"/>
        <v>$.UmsCabin2Buzzer</v>
      </c>
      <c r="AA314" s="94"/>
      <c r="AB314" s="90"/>
      <c r="AC314" s="104"/>
      <c r="AD314" s="104"/>
      <c r="AE314" s="105"/>
      <c r="AF314" s="105"/>
      <c r="AG314" s="105"/>
      <c r="AH314" s="97"/>
      <c r="AI314" s="94"/>
      <c r="AJ314" s="66"/>
      <c r="AK314" s="114"/>
      <c r="AL314" s="114"/>
      <c r="AM314" s="115" t="str">
        <f t="shared" si="78"/>
        <v/>
      </c>
      <c r="AN314" s="66"/>
      <c r="AO314" s="66"/>
      <c r="AP314" s="66"/>
      <c r="AQ314" s="66"/>
      <c r="AR314" s="128"/>
      <c r="AS314" s="66"/>
      <c r="AT314" s="60"/>
      <c r="AU314" s="60"/>
      <c r="AV314" s="66"/>
      <c r="AW314" s="129" t="str">
        <f t="shared" si="82"/>
        <v/>
      </c>
      <c r="AX314" s="129"/>
      <c r="AY314" s="142"/>
      <c r="AZ314" s="146"/>
      <c r="BA314" s="146"/>
      <c r="BB314" s="142" t="str">
        <f t="shared" si="79"/>
        <v/>
      </c>
      <c r="BC314" s="155"/>
      <c r="BD314" s="90"/>
      <c r="BE314" s="66"/>
      <c r="BF314" s="66"/>
      <c r="BG314" s="90"/>
      <c r="BH314" s="66"/>
      <c r="BI314" s="66"/>
      <c r="BJ314" s="90"/>
      <c r="BK314" s="66"/>
      <c r="BL314" s="66"/>
      <c r="BM314" s="90"/>
      <c r="BN314" s="66"/>
      <c r="BO314" s="66"/>
      <c r="BP314" s="90"/>
      <c r="BQ314" s="66"/>
      <c r="BR314" s="94"/>
      <c r="BS314" s="90"/>
      <c r="BT314" s="97"/>
      <c r="BU314" s="66"/>
      <c r="BV314" s="66"/>
    </row>
    <row r="315" spans="1:74" ht="15.75" x14ac:dyDescent="0.25">
      <c r="A315" s="51" t="s">
        <v>422</v>
      </c>
      <c r="B315" s="55"/>
      <c r="C315" s="51" t="s">
        <v>111</v>
      </c>
      <c r="D315" s="55" t="s">
        <v>24</v>
      </c>
      <c r="E315" s="60" t="s">
        <v>155</v>
      </c>
      <c r="F315" s="63" t="s">
        <v>156</v>
      </c>
      <c r="G315" s="66">
        <v>3</v>
      </c>
      <c r="H315" s="60"/>
      <c r="I315" s="60" t="s">
        <v>110</v>
      </c>
      <c r="J315" s="70" t="s">
        <v>532</v>
      </c>
      <c r="K315" s="73" t="s">
        <v>601</v>
      </c>
      <c r="L315" s="77"/>
      <c r="M315" s="77">
        <v>1000</v>
      </c>
      <c r="N315" s="77" t="s">
        <v>1645</v>
      </c>
      <c r="O315" s="82"/>
      <c r="P315" s="60" t="s">
        <v>716</v>
      </c>
      <c r="Q315" s="60"/>
      <c r="R315" s="90"/>
      <c r="S315" s="60"/>
      <c r="T315" s="94"/>
      <c r="U315" s="66"/>
      <c r="V315" s="97"/>
      <c r="W315" s="94" t="str">
        <f t="shared" si="74"/>
        <v>Mqtt1</v>
      </c>
      <c r="X315" s="155"/>
      <c r="Y315" s="90" t="str">
        <f t="shared" si="75"/>
        <v>450000 AMCS</v>
      </c>
      <c r="Z315" s="104" t="str">
        <f t="shared" si="73"/>
        <v>$.UmsCabin3Buzzer</v>
      </c>
      <c r="AA315" s="94"/>
      <c r="AB315" s="90"/>
      <c r="AC315" s="104"/>
      <c r="AD315" s="104"/>
      <c r="AE315" s="105"/>
      <c r="AF315" s="105"/>
      <c r="AG315" s="105"/>
      <c r="AH315" s="97"/>
      <c r="AI315" s="94"/>
      <c r="AJ315" s="66"/>
      <c r="AK315" s="114"/>
      <c r="AL315" s="114"/>
      <c r="AM315" s="115" t="str">
        <f t="shared" si="78"/>
        <v/>
      </c>
      <c r="AN315" s="66"/>
      <c r="AO315" s="66"/>
      <c r="AP315" s="66"/>
      <c r="AQ315" s="66"/>
      <c r="AR315" s="128"/>
      <c r="AS315" s="66"/>
      <c r="AT315" s="60"/>
      <c r="AU315" s="60"/>
      <c r="AV315" s="66"/>
      <c r="AW315" s="129" t="str">
        <f t="shared" si="82"/>
        <v/>
      </c>
      <c r="AX315" s="129"/>
      <c r="AY315" s="142"/>
      <c r="AZ315" s="146"/>
      <c r="BA315" s="146"/>
      <c r="BB315" s="142" t="str">
        <f t="shared" si="79"/>
        <v/>
      </c>
      <c r="BC315" s="155"/>
      <c r="BD315" s="90"/>
      <c r="BE315" s="66"/>
      <c r="BF315" s="66"/>
      <c r="BG315" s="90"/>
      <c r="BH315" s="66"/>
      <c r="BI315" s="66"/>
      <c r="BJ315" s="90"/>
      <c r="BK315" s="66"/>
      <c r="BL315" s="66"/>
      <c r="BM315" s="90"/>
      <c r="BN315" s="66"/>
      <c r="BO315" s="66"/>
      <c r="BP315" s="90"/>
      <c r="BQ315" s="66"/>
      <c r="BR315" s="94"/>
      <c r="BS315" s="90"/>
      <c r="BT315" s="97"/>
      <c r="BU315" s="66"/>
      <c r="BV315" s="66"/>
    </row>
    <row r="316" spans="1:74" ht="15.75" x14ac:dyDescent="0.25">
      <c r="A316" s="51" t="s">
        <v>422</v>
      </c>
      <c r="B316" s="55"/>
      <c r="C316" s="51" t="s">
        <v>111</v>
      </c>
      <c r="D316" s="55" t="s">
        <v>24</v>
      </c>
      <c r="E316" s="60" t="s">
        <v>155</v>
      </c>
      <c r="F316" s="63" t="s">
        <v>156</v>
      </c>
      <c r="G316" s="66">
        <v>4</v>
      </c>
      <c r="H316" s="60"/>
      <c r="I316" s="60" t="s">
        <v>110</v>
      </c>
      <c r="J316" s="70" t="s">
        <v>189</v>
      </c>
      <c r="K316" s="73" t="s">
        <v>601</v>
      </c>
      <c r="L316" s="77"/>
      <c r="M316" s="77">
        <v>1000</v>
      </c>
      <c r="N316" s="77" t="s">
        <v>1645</v>
      </c>
      <c r="O316" s="82"/>
      <c r="P316" s="60" t="s">
        <v>166</v>
      </c>
      <c r="Q316" s="60"/>
      <c r="R316" s="90"/>
      <c r="S316" s="60"/>
      <c r="T316" s="94"/>
      <c r="U316" s="66"/>
      <c r="V316" s="97"/>
      <c r="W316" s="94" t="str">
        <f t="shared" si="74"/>
        <v>Mqtt1</v>
      </c>
      <c r="X316" s="155"/>
      <c r="Y316" s="90" t="str">
        <f t="shared" si="75"/>
        <v>450000 AMCS</v>
      </c>
      <c r="Z316" s="104" t="str">
        <f t="shared" si="73"/>
        <v>$.BridgeAlarmPanelSilenceLight</v>
      </c>
      <c r="AA316" s="94"/>
      <c r="AB316" s="90"/>
      <c r="AC316" s="104"/>
      <c r="AD316" s="104"/>
      <c r="AE316" s="105"/>
      <c r="AF316" s="105"/>
      <c r="AG316" s="105"/>
      <c r="AH316" s="97"/>
      <c r="AI316" s="94"/>
      <c r="AJ316" s="66"/>
      <c r="AK316" s="114"/>
      <c r="AL316" s="114"/>
      <c r="AM316" s="115" t="str">
        <f t="shared" si="78"/>
        <v/>
      </c>
      <c r="AN316" s="66"/>
      <c r="AO316" s="66"/>
      <c r="AP316" s="66"/>
      <c r="AQ316" s="66"/>
      <c r="AR316" s="128"/>
      <c r="AS316" s="66"/>
      <c r="AT316" s="60"/>
      <c r="AU316" s="60"/>
      <c r="AV316" s="66"/>
      <c r="AW316" s="129" t="str">
        <f t="shared" si="82"/>
        <v/>
      </c>
      <c r="AX316" s="129"/>
      <c r="AY316" s="142"/>
      <c r="AZ316" s="146"/>
      <c r="BA316" s="146"/>
      <c r="BB316" s="142" t="str">
        <f t="shared" si="79"/>
        <v/>
      </c>
      <c r="BC316" s="155"/>
      <c r="BD316" s="90"/>
      <c r="BE316" s="66"/>
      <c r="BF316" s="66"/>
      <c r="BG316" s="90"/>
      <c r="BH316" s="66"/>
      <c r="BI316" s="66"/>
      <c r="BJ316" s="90"/>
      <c r="BK316" s="66"/>
      <c r="BL316" s="66"/>
      <c r="BM316" s="90"/>
      <c r="BN316" s="66"/>
      <c r="BO316" s="66"/>
      <c r="BP316" s="90"/>
      <c r="BQ316" s="66"/>
      <c r="BR316" s="94"/>
      <c r="BS316" s="90"/>
      <c r="BT316" s="97"/>
      <c r="BU316" s="66"/>
      <c r="BV316" s="66"/>
    </row>
    <row r="317" spans="1:74" ht="15.75" x14ac:dyDescent="0.25">
      <c r="A317" s="51" t="s">
        <v>422</v>
      </c>
      <c r="B317" s="55"/>
      <c r="C317" s="51" t="s">
        <v>111</v>
      </c>
      <c r="D317" s="55" t="s">
        <v>24</v>
      </c>
      <c r="E317" s="60" t="s">
        <v>155</v>
      </c>
      <c r="F317" s="63" t="s">
        <v>156</v>
      </c>
      <c r="G317" s="66">
        <v>5</v>
      </c>
      <c r="H317" s="60"/>
      <c r="I317" s="60" t="s">
        <v>110</v>
      </c>
      <c r="J317" s="70" t="s">
        <v>533</v>
      </c>
      <c r="K317" s="73" t="s">
        <v>601</v>
      </c>
      <c r="L317" s="77"/>
      <c r="M317" s="77">
        <v>1000</v>
      </c>
      <c r="N317" s="77" t="s">
        <v>1645</v>
      </c>
      <c r="O317" s="82"/>
      <c r="P317" s="60" t="s">
        <v>717</v>
      </c>
      <c r="Q317" s="60"/>
      <c r="R317" s="90"/>
      <c r="S317" s="60"/>
      <c r="T317" s="94"/>
      <c r="U317" s="66"/>
      <c r="V317" s="97"/>
      <c r="W317" s="94" t="str">
        <f t="shared" si="74"/>
        <v>Mqtt1</v>
      </c>
      <c r="X317" s="155"/>
      <c r="Y317" s="90" t="str">
        <f t="shared" si="75"/>
        <v>450000 AMCS</v>
      </c>
      <c r="Z317" s="104" t="str">
        <f t="shared" si="73"/>
        <v>$.OperatorAlarmPanelSilenceLight</v>
      </c>
      <c r="AA317" s="94"/>
      <c r="AB317" s="90"/>
      <c r="AC317" s="104"/>
      <c r="AD317" s="104"/>
      <c r="AE317" s="105"/>
      <c r="AF317" s="105"/>
      <c r="AG317" s="105"/>
      <c r="AH317" s="97"/>
      <c r="AI317" s="94"/>
      <c r="AJ317" s="66"/>
      <c r="AK317" s="114"/>
      <c r="AL317" s="114"/>
      <c r="AM317" s="115" t="str">
        <f t="shared" si="78"/>
        <v/>
      </c>
      <c r="AN317" s="66"/>
      <c r="AO317" s="66"/>
      <c r="AP317" s="66"/>
      <c r="AQ317" s="66"/>
      <c r="AR317" s="128"/>
      <c r="AS317" s="66"/>
      <c r="AT317" s="60"/>
      <c r="AU317" s="60"/>
      <c r="AV317" s="66"/>
      <c r="AW317" s="129" t="str">
        <f t="shared" si="82"/>
        <v/>
      </c>
      <c r="AX317" s="129"/>
      <c r="AY317" s="142"/>
      <c r="AZ317" s="146"/>
      <c r="BA317" s="146"/>
      <c r="BB317" s="142" t="str">
        <f t="shared" si="79"/>
        <v/>
      </c>
      <c r="BC317" s="155"/>
      <c r="BD317" s="90"/>
      <c r="BE317" s="66"/>
      <c r="BF317" s="66"/>
      <c r="BG317" s="90"/>
      <c r="BH317" s="66"/>
      <c r="BI317" s="66"/>
      <c r="BJ317" s="90"/>
      <c r="BK317" s="66"/>
      <c r="BL317" s="66"/>
      <c r="BM317" s="90"/>
      <c r="BN317" s="66"/>
      <c r="BO317" s="66"/>
      <c r="BP317" s="90"/>
      <c r="BQ317" s="66"/>
      <c r="BR317" s="94"/>
      <c r="BS317" s="90"/>
      <c r="BT317" s="97"/>
      <c r="BU317" s="66"/>
      <c r="BV317" s="66"/>
    </row>
    <row r="318" spans="1:74" ht="15.75" x14ac:dyDescent="0.25">
      <c r="A318" s="51" t="s">
        <v>422</v>
      </c>
      <c r="B318" s="55"/>
      <c r="C318" s="51" t="s">
        <v>111</v>
      </c>
      <c r="D318" s="55" t="s">
        <v>24</v>
      </c>
      <c r="E318" s="60" t="s">
        <v>155</v>
      </c>
      <c r="F318" s="63" t="s">
        <v>156</v>
      </c>
      <c r="G318" s="66">
        <v>6</v>
      </c>
      <c r="H318" s="60"/>
      <c r="I318" s="60" t="s">
        <v>110</v>
      </c>
      <c r="J318" s="70" t="s">
        <v>453</v>
      </c>
      <c r="K318" s="73" t="s">
        <v>601</v>
      </c>
      <c r="L318" s="77"/>
      <c r="M318" s="77">
        <v>1000</v>
      </c>
      <c r="N318" s="77" t="s">
        <v>1645</v>
      </c>
      <c r="O318" s="82"/>
      <c r="P318" s="60" t="s">
        <v>637</v>
      </c>
      <c r="Q318" s="60"/>
      <c r="R318" s="90"/>
      <c r="S318" s="60"/>
      <c r="T318" s="94"/>
      <c r="U318" s="66"/>
      <c r="V318" s="97"/>
      <c r="W318" s="94" t="str">
        <f t="shared" si="74"/>
        <v>Mqtt1</v>
      </c>
      <c r="X318" s="155"/>
      <c r="Y318" s="90" t="str">
        <f t="shared" si="75"/>
        <v>450000 AMCS</v>
      </c>
      <c r="Z318" s="104" t="str">
        <f t="shared" si="73"/>
        <v>$.MachinerySpaceBuzzerHorn</v>
      </c>
      <c r="AA318" s="94"/>
      <c r="AB318" s="90"/>
      <c r="AC318" s="104"/>
      <c r="AD318" s="104"/>
      <c r="AE318" s="105"/>
      <c r="AF318" s="105"/>
      <c r="AG318" s="105"/>
      <c r="AH318" s="97"/>
      <c r="AI318" s="94"/>
      <c r="AJ318" s="66"/>
      <c r="AK318" s="114"/>
      <c r="AL318" s="114"/>
      <c r="AM318" s="115" t="str">
        <f t="shared" si="78"/>
        <v/>
      </c>
      <c r="AN318" s="66"/>
      <c r="AO318" s="66"/>
      <c r="AP318" s="66"/>
      <c r="AQ318" s="66"/>
      <c r="AR318" s="128"/>
      <c r="AS318" s="66"/>
      <c r="AT318" s="60"/>
      <c r="AU318" s="60"/>
      <c r="AV318" s="66"/>
      <c r="AW318" s="129" t="str">
        <f t="shared" si="82"/>
        <v/>
      </c>
      <c r="AX318" s="129"/>
      <c r="AY318" s="142"/>
      <c r="AZ318" s="146"/>
      <c r="BA318" s="146"/>
      <c r="BB318" s="142" t="str">
        <f t="shared" si="79"/>
        <v/>
      </c>
      <c r="BC318" s="155"/>
      <c r="BD318" s="90"/>
      <c r="BE318" s="66"/>
      <c r="BF318" s="66"/>
      <c r="BG318" s="90"/>
      <c r="BH318" s="66"/>
      <c r="BI318" s="66"/>
      <c r="BJ318" s="90"/>
      <c r="BK318" s="66"/>
      <c r="BL318" s="66"/>
      <c r="BM318" s="90"/>
      <c r="BN318" s="66"/>
      <c r="BO318" s="66"/>
      <c r="BP318" s="90"/>
      <c r="BQ318" s="66"/>
      <c r="BR318" s="94"/>
      <c r="BS318" s="90"/>
      <c r="BT318" s="97"/>
      <c r="BU318" s="66"/>
      <c r="BV318" s="66"/>
    </row>
    <row r="319" spans="1:74" ht="15.75" x14ac:dyDescent="0.25">
      <c r="A319" s="51" t="s">
        <v>422</v>
      </c>
      <c r="B319" s="55"/>
      <c r="C319" s="51" t="s">
        <v>111</v>
      </c>
      <c r="D319" s="55" t="s">
        <v>24</v>
      </c>
      <c r="E319" s="60" t="s">
        <v>155</v>
      </c>
      <c r="F319" s="63" t="s">
        <v>156</v>
      </c>
      <c r="G319" s="66">
        <v>7</v>
      </c>
      <c r="H319" s="60"/>
      <c r="I319" s="60" t="s">
        <v>110</v>
      </c>
      <c r="J319" s="70" t="s">
        <v>190</v>
      </c>
      <c r="K319" s="73" t="s">
        <v>601</v>
      </c>
      <c r="L319" s="77"/>
      <c r="M319" s="77">
        <v>1000</v>
      </c>
      <c r="N319" s="77" t="s">
        <v>1645</v>
      </c>
      <c r="O319" s="82"/>
      <c r="P319" s="60" t="s">
        <v>718</v>
      </c>
      <c r="Q319" s="60"/>
      <c r="R319" s="90"/>
      <c r="S319" s="60"/>
      <c r="T319" s="94"/>
      <c r="U319" s="66"/>
      <c r="V319" s="97"/>
      <c r="W319" s="94" t="str">
        <f t="shared" si="74"/>
        <v>Mqtt1</v>
      </c>
      <c r="X319" s="155"/>
      <c r="Y319" s="90" t="str">
        <f t="shared" si="75"/>
        <v>450000 AMCS</v>
      </c>
      <c r="Z319" s="104" t="str">
        <f t="shared" si="73"/>
        <v>$.BridgeAlarmPanelBuzzer</v>
      </c>
      <c r="AA319" s="94"/>
      <c r="AB319" s="90"/>
      <c r="AC319" s="104"/>
      <c r="AD319" s="104"/>
      <c r="AE319" s="105"/>
      <c r="AF319" s="105"/>
      <c r="AG319" s="105"/>
      <c r="AH319" s="97"/>
      <c r="AI319" s="94"/>
      <c r="AJ319" s="66"/>
      <c r="AK319" s="114"/>
      <c r="AL319" s="114"/>
      <c r="AM319" s="115" t="str">
        <f t="shared" si="78"/>
        <v/>
      </c>
      <c r="AN319" s="66"/>
      <c r="AO319" s="66"/>
      <c r="AP319" s="66"/>
      <c r="AQ319" s="66"/>
      <c r="AR319" s="128"/>
      <c r="AS319" s="66"/>
      <c r="AT319" s="60"/>
      <c r="AU319" s="60"/>
      <c r="AV319" s="66"/>
      <c r="AW319" s="129" t="str">
        <f t="shared" si="82"/>
        <v/>
      </c>
      <c r="AX319" s="129"/>
      <c r="AY319" s="142"/>
      <c r="AZ319" s="146"/>
      <c r="BA319" s="146"/>
      <c r="BB319" s="142" t="str">
        <f t="shared" si="79"/>
        <v/>
      </c>
      <c r="BC319" s="155"/>
      <c r="BD319" s="90"/>
      <c r="BE319" s="66"/>
      <c r="BF319" s="66"/>
      <c r="BG319" s="90"/>
      <c r="BH319" s="66"/>
      <c r="BI319" s="66"/>
      <c r="BJ319" s="90"/>
      <c r="BK319" s="66"/>
      <c r="BL319" s="66"/>
      <c r="BM319" s="90"/>
      <c r="BN319" s="66"/>
      <c r="BO319" s="66"/>
      <c r="BP319" s="90"/>
      <c r="BQ319" s="66"/>
      <c r="BR319" s="94"/>
      <c r="BS319" s="90"/>
      <c r="BT319" s="97"/>
      <c r="BU319" s="66"/>
      <c r="BV319" s="66"/>
    </row>
    <row r="320" spans="1:74" ht="15.75" x14ac:dyDescent="0.25">
      <c r="A320" s="51" t="s">
        <v>422</v>
      </c>
      <c r="B320" s="55"/>
      <c r="C320" s="51" t="s">
        <v>111</v>
      </c>
      <c r="D320" s="55" t="s">
        <v>24</v>
      </c>
      <c r="E320" s="60" t="s">
        <v>155</v>
      </c>
      <c r="F320" s="63" t="s">
        <v>156</v>
      </c>
      <c r="G320" s="66">
        <v>8</v>
      </c>
      <c r="H320" s="60"/>
      <c r="I320" s="60" t="s">
        <v>110</v>
      </c>
      <c r="J320" s="70" t="s">
        <v>534</v>
      </c>
      <c r="K320" s="73" t="s">
        <v>601</v>
      </c>
      <c r="L320" s="77"/>
      <c r="M320" s="77">
        <v>1000</v>
      </c>
      <c r="N320" s="77" t="s">
        <v>1645</v>
      </c>
      <c r="O320" s="82"/>
      <c r="P320" s="60" t="s">
        <v>719</v>
      </c>
      <c r="Q320" s="60"/>
      <c r="R320" s="90"/>
      <c r="S320" s="60"/>
      <c r="T320" s="94"/>
      <c r="U320" s="66"/>
      <c r="V320" s="97"/>
      <c r="W320" s="94" t="str">
        <f t="shared" si="74"/>
        <v>Mqtt1</v>
      </c>
      <c r="X320" s="155"/>
      <c r="Y320" s="90" t="str">
        <f t="shared" si="75"/>
        <v>450000 AMCS</v>
      </c>
      <c r="Z320" s="104" t="str">
        <f t="shared" si="73"/>
        <v>$.OperatorAlarmPanelBuzzer</v>
      </c>
      <c r="AA320" s="94"/>
      <c r="AB320" s="90"/>
      <c r="AC320" s="104"/>
      <c r="AD320" s="104"/>
      <c r="AE320" s="105"/>
      <c r="AF320" s="105"/>
      <c r="AG320" s="105"/>
      <c r="AH320" s="97"/>
      <c r="AI320" s="94"/>
      <c r="AJ320" s="66"/>
      <c r="AK320" s="114"/>
      <c r="AL320" s="114"/>
      <c r="AM320" s="115" t="str">
        <f t="shared" si="78"/>
        <v/>
      </c>
      <c r="AN320" s="66"/>
      <c r="AO320" s="66"/>
      <c r="AP320" s="66"/>
      <c r="AQ320" s="66"/>
      <c r="AR320" s="128"/>
      <c r="AS320" s="66"/>
      <c r="AT320" s="60"/>
      <c r="AU320" s="60"/>
      <c r="AV320" s="66"/>
      <c r="AW320" s="129" t="str">
        <f t="shared" si="82"/>
        <v/>
      </c>
      <c r="AX320" s="129"/>
      <c r="AY320" s="142"/>
      <c r="AZ320" s="146"/>
      <c r="BA320" s="146"/>
      <c r="BB320" s="142" t="str">
        <f t="shared" si="79"/>
        <v/>
      </c>
      <c r="BC320" s="155"/>
      <c r="BD320" s="90"/>
      <c r="BE320" s="66"/>
      <c r="BF320" s="66"/>
      <c r="BG320" s="90"/>
      <c r="BH320" s="66"/>
      <c r="BI320" s="66"/>
      <c r="BJ320" s="90"/>
      <c r="BK320" s="66"/>
      <c r="BL320" s="66"/>
      <c r="BM320" s="90"/>
      <c r="BN320" s="66"/>
      <c r="BO320" s="66"/>
      <c r="BP320" s="90"/>
      <c r="BQ320" s="66"/>
      <c r="BR320" s="94"/>
      <c r="BS320" s="90"/>
      <c r="BT320" s="97"/>
      <c r="BU320" s="66"/>
      <c r="BV320" s="66"/>
    </row>
    <row r="321" spans="1:74" ht="15.75" x14ac:dyDescent="0.25">
      <c r="A321" s="51" t="s">
        <v>422</v>
      </c>
      <c r="B321" s="55"/>
      <c r="C321" s="51" t="s">
        <v>111</v>
      </c>
      <c r="D321" s="55" t="s">
        <v>24</v>
      </c>
      <c r="E321" s="60" t="s">
        <v>169</v>
      </c>
      <c r="F321" s="63" t="s">
        <v>156</v>
      </c>
      <c r="G321" s="66">
        <v>1</v>
      </c>
      <c r="H321" s="60"/>
      <c r="I321" s="60" t="s">
        <v>110</v>
      </c>
      <c r="J321" s="70" t="s">
        <v>535</v>
      </c>
      <c r="K321" s="73" t="s">
        <v>601</v>
      </c>
      <c r="L321" s="77"/>
      <c r="M321" s="77">
        <v>1000</v>
      </c>
      <c r="N321" s="77" t="s">
        <v>1645</v>
      </c>
      <c r="O321" s="82"/>
      <c r="P321" s="60" t="s">
        <v>720</v>
      </c>
      <c r="Q321" s="60"/>
      <c r="R321" s="90"/>
      <c r="S321" s="60"/>
      <c r="T321" s="94"/>
      <c r="U321" s="66"/>
      <c r="V321" s="97"/>
      <c r="W321" s="94" t="str">
        <f t="shared" si="74"/>
        <v>Mqtt1</v>
      </c>
      <c r="X321" s="155"/>
      <c r="Y321" s="90" t="str">
        <f t="shared" si="75"/>
        <v>450000 AMCS</v>
      </c>
      <c r="Z321" s="104" t="str">
        <f t="shared" si="73"/>
        <v>$.UMSCabin1Duty</v>
      </c>
      <c r="AA321" s="94"/>
      <c r="AB321" s="90"/>
      <c r="AC321" s="104"/>
      <c r="AD321" s="104"/>
      <c r="AE321" s="105"/>
      <c r="AF321" s="105"/>
      <c r="AG321" s="105"/>
      <c r="AH321" s="97"/>
      <c r="AI321" s="94"/>
      <c r="AJ321" s="66"/>
      <c r="AK321" s="114"/>
      <c r="AL321" s="114"/>
      <c r="AM321" s="115" t="str">
        <f t="shared" si="78"/>
        <v/>
      </c>
      <c r="AN321" s="66"/>
      <c r="AO321" s="66"/>
      <c r="AP321" s="66"/>
      <c r="AQ321" s="66"/>
      <c r="AR321" s="128"/>
      <c r="AS321" s="66"/>
      <c r="AT321" s="60"/>
      <c r="AU321" s="60"/>
      <c r="AV321" s="66"/>
      <c r="AW321" s="129" t="str">
        <f t="shared" si="82"/>
        <v/>
      </c>
      <c r="AX321" s="129"/>
      <c r="AY321" s="142"/>
      <c r="AZ321" s="146"/>
      <c r="BA321" s="146"/>
      <c r="BB321" s="142" t="str">
        <f t="shared" si="79"/>
        <v/>
      </c>
      <c r="BC321" s="155"/>
      <c r="BD321" s="90"/>
      <c r="BE321" s="66"/>
      <c r="BF321" s="66"/>
      <c r="BG321" s="90"/>
      <c r="BH321" s="66"/>
      <c r="BI321" s="66"/>
      <c r="BJ321" s="90"/>
      <c r="BK321" s="66"/>
      <c r="BL321" s="66"/>
      <c r="BM321" s="90"/>
      <c r="BN321" s="66"/>
      <c r="BO321" s="66"/>
      <c r="BP321" s="90"/>
      <c r="BQ321" s="66"/>
      <c r="BR321" s="94"/>
      <c r="BS321" s="90"/>
      <c r="BT321" s="97"/>
      <c r="BU321" s="66"/>
      <c r="BV321" s="66"/>
    </row>
    <row r="322" spans="1:74" ht="15.75" x14ac:dyDescent="0.25">
      <c r="A322" s="51" t="s">
        <v>422</v>
      </c>
      <c r="B322" s="55"/>
      <c r="C322" s="51" t="s">
        <v>111</v>
      </c>
      <c r="D322" s="55" t="s">
        <v>24</v>
      </c>
      <c r="E322" s="60" t="s">
        <v>169</v>
      </c>
      <c r="F322" s="63" t="s">
        <v>156</v>
      </c>
      <c r="G322" s="66">
        <v>2</v>
      </c>
      <c r="H322" s="60"/>
      <c r="I322" s="60" t="s">
        <v>110</v>
      </c>
      <c r="J322" s="70" t="s">
        <v>536</v>
      </c>
      <c r="K322" s="73" t="s">
        <v>601</v>
      </c>
      <c r="L322" s="77"/>
      <c r="M322" s="77">
        <v>1000</v>
      </c>
      <c r="N322" s="77" t="s">
        <v>1645</v>
      </c>
      <c r="O322" s="82"/>
      <c r="P322" s="60" t="s">
        <v>721</v>
      </c>
      <c r="Q322" s="60"/>
      <c r="R322" s="90"/>
      <c r="S322" s="60"/>
      <c r="T322" s="94"/>
      <c r="U322" s="66"/>
      <c r="V322" s="97"/>
      <c r="W322" s="94" t="str">
        <f t="shared" si="74"/>
        <v>Mqtt1</v>
      </c>
      <c r="X322" s="155"/>
      <c r="Y322" s="90" t="str">
        <f t="shared" si="75"/>
        <v>450000 AMCS</v>
      </c>
      <c r="Z322" s="104" t="str">
        <f t="shared" si="73"/>
        <v>$.UMSCabin1AlarmLed</v>
      </c>
      <c r="AA322" s="94"/>
      <c r="AB322" s="90"/>
      <c r="AC322" s="104"/>
      <c r="AD322" s="104"/>
      <c r="AE322" s="105"/>
      <c r="AF322" s="105"/>
      <c r="AG322" s="105"/>
      <c r="AH322" s="97"/>
      <c r="AI322" s="94"/>
      <c r="AJ322" s="66"/>
      <c r="AK322" s="114"/>
      <c r="AL322" s="114"/>
      <c r="AM322" s="115" t="str">
        <f t="shared" si="78"/>
        <v/>
      </c>
      <c r="AN322" s="66"/>
      <c r="AO322" s="66"/>
      <c r="AP322" s="66"/>
      <c r="AQ322" s="66"/>
      <c r="AR322" s="128"/>
      <c r="AS322" s="66"/>
      <c r="AT322" s="60"/>
      <c r="AU322" s="60"/>
      <c r="AV322" s="66"/>
      <c r="AW322" s="129" t="str">
        <f t="shared" si="82"/>
        <v/>
      </c>
      <c r="AX322" s="129"/>
      <c r="AY322" s="142"/>
      <c r="AZ322" s="146"/>
      <c r="BA322" s="146"/>
      <c r="BB322" s="142" t="str">
        <f t="shared" si="79"/>
        <v/>
      </c>
      <c r="BC322" s="155"/>
      <c r="BD322" s="90"/>
      <c r="BE322" s="66"/>
      <c r="BF322" s="66"/>
      <c r="BG322" s="90"/>
      <c r="BH322" s="66"/>
      <c r="BI322" s="66"/>
      <c r="BJ322" s="90"/>
      <c r="BK322" s="66"/>
      <c r="BL322" s="66"/>
      <c r="BM322" s="90"/>
      <c r="BN322" s="66"/>
      <c r="BO322" s="66"/>
      <c r="BP322" s="90"/>
      <c r="BQ322" s="66"/>
      <c r="BR322" s="94"/>
      <c r="BS322" s="90"/>
      <c r="BT322" s="97"/>
      <c r="BU322" s="66"/>
      <c r="BV322" s="66"/>
    </row>
    <row r="323" spans="1:74" ht="15.75" x14ac:dyDescent="0.25">
      <c r="A323" s="51" t="s">
        <v>422</v>
      </c>
      <c r="B323" s="55"/>
      <c r="C323" s="51" t="s">
        <v>111</v>
      </c>
      <c r="D323" s="55" t="s">
        <v>24</v>
      </c>
      <c r="E323" s="60" t="s">
        <v>169</v>
      </c>
      <c r="F323" s="63" t="s">
        <v>156</v>
      </c>
      <c r="G323" s="66">
        <v>3</v>
      </c>
      <c r="H323" s="60"/>
      <c r="I323" s="60" t="s">
        <v>110</v>
      </c>
      <c r="J323" s="70" t="s">
        <v>537</v>
      </c>
      <c r="K323" s="73" t="s">
        <v>601</v>
      </c>
      <c r="L323" s="77"/>
      <c r="M323" s="77">
        <v>1000</v>
      </c>
      <c r="N323" s="77" t="s">
        <v>1645</v>
      </c>
      <c r="O323" s="82"/>
      <c r="P323" s="60" t="s">
        <v>722</v>
      </c>
      <c r="Q323" s="60"/>
      <c r="R323" s="90"/>
      <c r="S323" s="60"/>
      <c r="T323" s="94"/>
      <c r="U323" s="66"/>
      <c r="V323" s="97"/>
      <c r="W323" s="94" t="str">
        <f t="shared" si="74"/>
        <v>Mqtt1</v>
      </c>
      <c r="X323" s="155"/>
      <c r="Y323" s="90" t="str">
        <f t="shared" si="75"/>
        <v>450000 AMCS</v>
      </c>
      <c r="Z323" s="104" t="str">
        <f t="shared" si="73"/>
        <v>$.UMSCabin2Duty</v>
      </c>
      <c r="AA323" s="94"/>
      <c r="AB323" s="90"/>
      <c r="AC323" s="104"/>
      <c r="AD323" s="104"/>
      <c r="AE323" s="105"/>
      <c r="AF323" s="105"/>
      <c r="AG323" s="105"/>
      <c r="AH323" s="97"/>
      <c r="AI323" s="94"/>
      <c r="AJ323" s="66"/>
      <c r="AK323" s="114"/>
      <c r="AL323" s="114"/>
      <c r="AM323" s="115" t="str">
        <f t="shared" si="78"/>
        <v/>
      </c>
      <c r="AN323" s="66"/>
      <c r="AO323" s="66"/>
      <c r="AP323" s="66"/>
      <c r="AQ323" s="66"/>
      <c r="AR323" s="128"/>
      <c r="AS323" s="66"/>
      <c r="AT323" s="60"/>
      <c r="AU323" s="60"/>
      <c r="AV323" s="66"/>
      <c r="AW323" s="129" t="str">
        <f t="shared" si="82"/>
        <v/>
      </c>
      <c r="AX323" s="129"/>
      <c r="AY323" s="142"/>
      <c r="AZ323" s="146"/>
      <c r="BA323" s="146"/>
      <c r="BB323" s="142" t="str">
        <f t="shared" si="79"/>
        <v/>
      </c>
      <c r="BC323" s="155"/>
      <c r="BD323" s="90"/>
      <c r="BE323" s="66"/>
      <c r="BF323" s="66"/>
      <c r="BG323" s="90"/>
      <c r="BH323" s="66"/>
      <c r="BI323" s="66"/>
      <c r="BJ323" s="90"/>
      <c r="BK323" s="66"/>
      <c r="BL323" s="66"/>
      <c r="BM323" s="90"/>
      <c r="BN323" s="66"/>
      <c r="BO323" s="66"/>
      <c r="BP323" s="90"/>
      <c r="BQ323" s="66"/>
      <c r="BR323" s="94"/>
      <c r="BS323" s="90"/>
      <c r="BT323" s="97"/>
      <c r="BU323" s="66"/>
      <c r="BV323" s="66"/>
    </row>
    <row r="324" spans="1:74" ht="15.75" x14ac:dyDescent="0.25">
      <c r="A324" s="51" t="s">
        <v>422</v>
      </c>
      <c r="B324" s="55"/>
      <c r="C324" s="51" t="s">
        <v>111</v>
      </c>
      <c r="D324" s="55" t="s">
        <v>24</v>
      </c>
      <c r="E324" s="60" t="s">
        <v>169</v>
      </c>
      <c r="F324" s="63" t="s">
        <v>156</v>
      </c>
      <c r="G324" s="66">
        <v>4</v>
      </c>
      <c r="H324" s="60"/>
      <c r="I324" s="60" t="s">
        <v>110</v>
      </c>
      <c r="J324" s="70" t="s">
        <v>538</v>
      </c>
      <c r="K324" s="73" t="s">
        <v>601</v>
      </c>
      <c r="L324" s="77"/>
      <c r="M324" s="77">
        <v>1000</v>
      </c>
      <c r="N324" s="77" t="s">
        <v>1645</v>
      </c>
      <c r="O324" s="82"/>
      <c r="P324" s="60" t="s">
        <v>723</v>
      </c>
      <c r="Q324" s="60"/>
      <c r="R324" s="90"/>
      <c r="S324" s="60"/>
      <c r="T324" s="94"/>
      <c r="U324" s="66"/>
      <c r="V324" s="97"/>
      <c r="W324" s="94" t="str">
        <f t="shared" si="74"/>
        <v>Mqtt1</v>
      </c>
      <c r="X324" s="155"/>
      <c r="Y324" s="90" t="str">
        <f t="shared" si="75"/>
        <v>450000 AMCS</v>
      </c>
      <c r="Z324" s="104" t="str">
        <f t="shared" si="73"/>
        <v>$.UMSCabin2AlarmLed</v>
      </c>
      <c r="AA324" s="94"/>
      <c r="AB324" s="90"/>
      <c r="AC324" s="104"/>
      <c r="AD324" s="104"/>
      <c r="AE324" s="105"/>
      <c r="AF324" s="105"/>
      <c r="AG324" s="105"/>
      <c r="AH324" s="97"/>
      <c r="AI324" s="94"/>
      <c r="AJ324" s="66"/>
      <c r="AK324" s="114"/>
      <c r="AL324" s="114"/>
      <c r="AM324" s="115" t="str">
        <f t="shared" si="78"/>
        <v/>
      </c>
      <c r="AN324" s="66"/>
      <c r="AO324" s="66"/>
      <c r="AP324" s="66"/>
      <c r="AQ324" s="66"/>
      <c r="AR324" s="128"/>
      <c r="AS324" s="66"/>
      <c r="AT324" s="60"/>
      <c r="AU324" s="60"/>
      <c r="AV324" s="66"/>
      <c r="AW324" s="129" t="str">
        <f t="shared" si="82"/>
        <v/>
      </c>
      <c r="AX324" s="129"/>
      <c r="AY324" s="142"/>
      <c r="AZ324" s="146"/>
      <c r="BA324" s="146"/>
      <c r="BB324" s="142" t="str">
        <f t="shared" si="79"/>
        <v/>
      </c>
      <c r="BC324" s="155"/>
      <c r="BD324" s="90"/>
      <c r="BE324" s="66"/>
      <c r="BF324" s="66"/>
      <c r="BG324" s="90"/>
      <c r="BH324" s="66"/>
      <c r="BI324" s="66"/>
      <c r="BJ324" s="90"/>
      <c r="BK324" s="66"/>
      <c r="BL324" s="66"/>
      <c r="BM324" s="90"/>
      <c r="BN324" s="66"/>
      <c r="BO324" s="66"/>
      <c r="BP324" s="90"/>
      <c r="BQ324" s="66"/>
      <c r="BR324" s="94"/>
      <c r="BS324" s="90"/>
      <c r="BT324" s="97"/>
      <c r="BU324" s="66"/>
      <c r="BV324" s="66"/>
    </row>
    <row r="325" spans="1:74" ht="15.75" x14ac:dyDescent="0.25">
      <c r="A325" s="51" t="s">
        <v>422</v>
      </c>
      <c r="B325" s="55"/>
      <c r="C325" s="51" t="s">
        <v>111</v>
      </c>
      <c r="D325" s="55" t="s">
        <v>24</v>
      </c>
      <c r="E325" s="60" t="s">
        <v>169</v>
      </c>
      <c r="F325" s="63" t="s">
        <v>156</v>
      </c>
      <c r="G325" s="66">
        <v>5</v>
      </c>
      <c r="H325" s="60"/>
      <c r="I325" s="60" t="s">
        <v>110</v>
      </c>
      <c r="J325" s="70" t="s">
        <v>539</v>
      </c>
      <c r="K325" s="73" t="s">
        <v>601</v>
      </c>
      <c r="L325" s="77"/>
      <c r="M325" s="77">
        <v>1000</v>
      </c>
      <c r="N325" s="77" t="s">
        <v>1645</v>
      </c>
      <c r="O325" s="82"/>
      <c r="P325" s="60" t="s">
        <v>724</v>
      </c>
      <c r="Q325" s="60"/>
      <c r="R325" s="90"/>
      <c r="S325" s="60"/>
      <c r="T325" s="94"/>
      <c r="U325" s="66"/>
      <c r="V325" s="97"/>
      <c r="W325" s="94" t="str">
        <f t="shared" si="74"/>
        <v>Mqtt1</v>
      </c>
      <c r="X325" s="155"/>
      <c r="Y325" s="90" t="str">
        <f t="shared" si="75"/>
        <v>450000 AMCS</v>
      </c>
      <c r="Z325" s="104" t="str">
        <f t="shared" si="73"/>
        <v>$.UMSCabin3Duty</v>
      </c>
      <c r="AA325" s="94"/>
      <c r="AB325" s="90"/>
      <c r="AC325" s="104"/>
      <c r="AD325" s="104"/>
      <c r="AE325" s="105"/>
      <c r="AF325" s="105"/>
      <c r="AG325" s="105"/>
      <c r="AH325" s="97"/>
      <c r="AI325" s="94"/>
      <c r="AJ325" s="66"/>
      <c r="AK325" s="114"/>
      <c r="AL325" s="114"/>
      <c r="AM325" s="115" t="str">
        <f t="shared" si="78"/>
        <v/>
      </c>
      <c r="AN325" s="66"/>
      <c r="AO325" s="66"/>
      <c r="AP325" s="66"/>
      <c r="AQ325" s="66"/>
      <c r="AR325" s="128"/>
      <c r="AS325" s="66"/>
      <c r="AT325" s="60"/>
      <c r="AU325" s="60"/>
      <c r="AV325" s="66"/>
      <c r="AW325" s="129" t="str">
        <f t="shared" si="82"/>
        <v/>
      </c>
      <c r="AX325" s="129"/>
      <c r="AY325" s="142"/>
      <c r="AZ325" s="146"/>
      <c r="BA325" s="146"/>
      <c r="BB325" s="142" t="str">
        <f t="shared" si="79"/>
        <v/>
      </c>
      <c r="BC325" s="155"/>
      <c r="BD325" s="90"/>
      <c r="BE325" s="66"/>
      <c r="BF325" s="66"/>
      <c r="BG325" s="90"/>
      <c r="BH325" s="66"/>
      <c r="BI325" s="66"/>
      <c r="BJ325" s="90"/>
      <c r="BK325" s="66"/>
      <c r="BL325" s="66"/>
      <c r="BM325" s="90"/>
      <c r="BN325" s="66"/>
      <c r="BO325" s="66"/>
      <c r="BP325" s="90"/>
      <c r="BQ325" s="66"/>
      <c r="BR325" s="94"/>
      <c r="BS325" s="90"/>
      <c r="BT325" s="97"/>
      <c r="BU325" s="66"/>
      <c r="BV325" s="66"/>
    </row>
    <row r="326" spans="1:74" ht="15.75" x14ac:dyDescent="0.25">
      <c r="A326" s="51" t="s">
        <v>422</v>
      </c>
      <c r="B326" s="55"/>
      <c r="C326" s="51" t="s">
        <v>111</v>
      </c>
      <c r="D326" s="55" t="s">
        <v>24</v>
      </c>
      <c r="E326" s="60" t="s">
        <v>169</v>
      </c>
      <c r="F326" s="63" t="s">
        <v>156</v>
      </c>
      <c r="G326" s="66">
        <v>6</v>
      </c>
      <c r="H326" s="60"/>
      <c r="I326" s="60" t="s">
        <v>110</v>
      </c>
      <c r="J326" s="70" t="s">
        <v>540</v>
      </c>
      <c r="K326" s="73" t="s">
        <v>601</v>
      </c>
      <c r="L326" s="77"/>
      <c r="M326" s="77">
        <v>1000</v>
      </c>
      <c r="N326" s="77" t="s">
        <v>1645</v>
      </c>
      <c r="O326" s="82"/>
      <c r="P326" s="60" t="s">
        <v>725</v>
      </c>
      <c r="Q326" s="60"/>
      <c r="R326" s="90"/>
      <c r="S326" s="60"/>
      <c r="T326" s="94"/>
      <c r="U326" s="66"/>
      <c r="V326" s="97"/>
      <c r="W326" s="94" t="str">
        <f t="shared" si="74"/>
        <v>Mqtt1</v>
      </c>
      <c r="X326" s="155"/>
      <c r="Y326" s="90" t="str">
        <f t="shared" si="75"/>
        <v>450000 AMCS</v>
      </c>
      <c r="Z326" s="104" t="str">
        <f t="shared" si="73"/>
        <v>$.UMSCabin3AlarmLed</v>
      </c>
      <c r="AA326" s="94"/>
      <c r="AB326" s="90"/>
      <c r="AC326" s="104"/>
      <c r="AD326" s="104"/>
      <c r="AE326" s="105"/>
      <c r="AF326" s="105"/>
      <c r="AG326" s="105"/>
      <c r="AH326" s="97"/>
      <c r="AI326" s="94"/>
      <c r="AJ326" s="66"/>
      <c r="AK326" s="114"/>
      <c r="AL326" s="114"/>
      <c r="AM326" s="115" t="str">
        <f t="shared" si="78"/>
        <v/>
      </c>
      <c r="AN326" s="66"/>
      <c r="AO326" s="66"/>
      <c r="AP326" s="66"/>
      <c r="AQ326" s="66"/>
      <c r="AR326" s="128"/>
      <c r="AS326" s="66"/>
      <c r="AT326" s="60"/>
      <c r="AU326" s="60"/>
      <c r="AV326" s="66"/>
      <c r="AW326" s="129" t="str">
        <f t="shared" si="82"/>
        <v/>
      </c>
      <c r="AX326" s="129"/>
      <c r="AY326" s="142"/>
      <c r="AZ326" s="146"/>
      <c r="BA326" s="146"/>
      <c r="BB326" s="142" t="str">
        <f t="shared" si="79"/>
        <v/>
      </c>
      <c r="BC326" s="155"/>
      <c r="BD326" s="90"/>
      <c r="BE326" s="66"/>
      <c r="BF326" s="66"/>
      <c r="BG326" s="90"/>
      <c r="BH326" s="66"/>
      <c r="BI326" s="66"/>
      <c r="BJ326" s="90"/>
      <c r="BK326" s="66"/>
      <c r="BL326" s="66"/>
      <c r="BM326" s="90"/>
      <c r="BN326" s="66"/>
      <c r="BO326" s="66"/>
      <c r="BP326" s="90"/>
      <c r="BQ326" s="66"/>
      <c r="BR326" s="94"/>
      <c r="BS326" s="90"/>
      <c r="BT326" s="97"/>
      <c r="BU326" s="66"/>
      <c r="BV326" s="66"/>
    </row>
    <row r="327" spans="1:74" ht="15.75" x14ac:dyDescent="0.25">
      <c r="A327" s="51" t="s">
        <v>422</v>
      </c>
      <c r="B327" s="55"/>
      <c r="C327" s="51" t="s">
        <v>111</v>
      </c>
      <c r="D327" s="55" t="s">
        <v>24</v>
      </c>
      <c r="E327" s="60" t="s">
        <v>169</v>
      </c>
      <c r="F327" s="63" t="s">
        <v>156</v>
      </c>
      <c r="G327" s="66">
        <v>7</v>
      </c>
      <c r="H327" s="60"/>
      <c r="I327" s="60" t="s">
        <v>110</v>
      </c>
      <c r="J327" s="70" t="str">
        <f>CONCATENATE("Spare_",E327,"_",G327)</f>
        <v>Spare_DO01_7</v>
      </c>
      <c r="K327" s="73" t="s">
        <v>601</v>
      </c>
      <c r="L327" s="77"/>
      <c r="M327" s="77">
        <v>1000</v>
      </c>
      <c r="N327" s="77" t="s">
        <v>605</v>
      </c>
      <c r="O327" s="82"/>
      <c r="P327" s="60" t="s">
        <v>146</v>
      </c>
      <c r="Q327" s="60"/>
      <c r="R327" s="90"/>
      <c r="S327" s="60"/>
      <c r="T327" s="94"/>
      <c r="U327" s="66"/>
      <c r="V327" s="97"/>
      <c r="W327" s="94" t="str">
        <f t="shared" si="74"/>
        <v/>
      </c>
      <c r="X327" s="155"/>
      <c r="Y327" s="90" t="str">
        <f t="shared" si="75"/>
        <v/>
      </c>
      <c r="Z327" s="104" t="str">
        <f t="shared" si="73"/>
        <v/>
      </c>
      <c r="AA327" s="94"/>
      <c r="AB327" s="90"/>
      <c r="AC327" s="104"/>
      <c r="AD327" s="104"/>
      <c r="AE327" s="105"/>
      <c r="AF327" s="105"/>
      <c r="AG327" s="105"/>
      <c r="AH327" s="97"/>
      <c r="AI327" s="94"/>
      <c r="AJ327" s="66"/>
      <c r="AK327" s="114"/>
      <c r="AL327" s="114"/>
      <c r="AM327" s="115" t="str">
        <f t="shared" si="78"/>
        <v/>
      </c>
      <c r="AN327" s="66"/>
      <c r="AO327" s="66"/>
      <c r="AP327" s="66"/>
      <c r="AQ327" s="66"/>
      <c r="AR327" s="128"/>
      <c r="AS327" s="66"/>
      <c r="AT327" s="60"/>
      <c r="AU327" s="60"/>
      <c r="AV327" s="66"/>
      <c r="AW327" s="129" t="str">
        <f t="shared" si="82"/>
        <v/>
      </c>
      <c r="AX327" s="129"/>
      <c r="AY327" s="142"/>
      <c r="AZ327" s="146"/>
      <c r="BA327" s="146"/>
      <c r="BB327" s="142" t="str">
        <f t="shared" si="79"/>
        <v/>
      </c>
      <c r="BC327" s="155"/>
      <c r="BD327" s="90"/>
      <c r="BE327" s="66"/>
      <c r="BF327" s="66"/>
      <c r="BG327" s="90"/>
      <c r="BH327" s="66"/>
      <c r="BI327" s="66"/>
      <c r="BJ327" s="90"/>
      <c r="BK327" s="66"/>
      <c r="BL327" s="66"/>
      <c r="BM327" s="90"/>
      <c r="BN327" s="66"/>
      <c r="BO327" s="66"/>
      <c r="BP327" s="90"/>
      <c r="BQ327" s="66"/>
      <c r="BR327" s="94"/>
      <c r="BS327" s="90"/>
      <c r="BT327" s="97"/>
      <c r="BU327" s="66"/>
      <c r="BV327" s="66"/>
    </row>
    <row r="328" spans="1:74" ht="15.75" x14ac:dyDescent="0.25">
      <c r="A328" s="51" t="s">
        <v>422</v>
      </c>
      <c r="B328" s="55"/>
      <c r="C328" s="51" t="s">
        <v>111</v>
      </c>
      <c r="D328" s="55" t="s">
        <v>24</v>
      </c>
      <c r="E328" s="60" t="s">
        <v>169</v>
      </c>
      <c r="F328" s="63" t="s">
        <v>156</v>
      </c>
      <c r="G328" s="66">
        <v>8</v>
      </c>
      <c r="H328" s="60"/>
      <c r="I328" s="60" t="s">
        <v>110</v>
      </c>
      <c r="J328" s="70" t="str">
        <f>CONCATENATE("Spare_",E328,"_",G328)</f>
        <v>Spare_DO01_8</v>
      </c>
      <c r="K328" s="73" t="s">
        <v>601</v>
      </c>
      <c r="L328" s="77"/>
      <c r="M328" s="77">
        <v>1000</v>
      </c>
      <c r="N328" s="77" t="s">
        <v>605</v>
      </c>
      <c r="O328" s="82"/>
      <c r="P328" s="60" t="s">
        <v>146</v>
      </c>
      <c r="Q328" s="60"/>
      <c r="R328" s="90"/>
      <c r="S328" s="60"/>
      <c r="T328" s="94"/>
      <c r="U328" s="66"/>
      <c r="V328" s="97"/>
      <c r="W328" s="94" t="str">
        <f t="shared" si="74"/>
        <v/>
      </c>
      <c r="X328" s="155"/>
      <c r="Y328" s="90" t="str">
        <f t="shared" si="75"/>
        <v/>
      </c>
      <c r="Z328" s="104" t="str">
        <f t="shared" si="73"/>
        <v/>
      </c>
      <c r="AA328" s="94"/>
      <c r="AB328" s="90"/>
      <c r="AC328" s="104"/>
      <c r="AD328" s="104"/>
      <c r="AE328" s="105"/>
      <c r="AF328" s="105"/>
      <c r="AG328" s="105"/>
      <c r="AH328" s="97"/>
      <c r="AI328" s="94"/>
      <c r="AJ328" s="66"/>
      <c r="AK328" s="114"/>
      <c r="AL328" s="114"/>
      <c r="AM328" s="115" t="str">
        <f t="shared" si="78"/>
        <v/>
      </c>
      <c r="AN328" s="66"/>
      <c r="AO328" s="66"/>
      <c r="AP328" s="66"/>
      <c r="AQ328" s="66"/>
      <c r="AR328" s="128"/>
      <c r="AS328" s="66"/>
      <c r="AT328" s="60"/>
      <c r="AU328" s="60"/>
      <c r="AV328" s="66"/>
      <c r="AW328" s="129" t="str">
        <f t="shared" si="82"/>
        <v/>
      </c>
      <c r="AX328" s="129"/>
      <c r="AY328" s="142"/>
      <c r="AZ328" s="146"/>
      <c r="BA328" s="146"/>
      <c r="BB328" s="142" t="str">
        <f t="shared" si="79"/>
        <v/>
      </c>
      <c r="BC328" s="155"/>
      <c r="BD328" s="90"/>
      <c r="BE328" s="66"/>
      <c r="BF328" s="66"/>
      <c r="BG328" s="90"/>
      <c r="BH328" s="66"/>
      <c r="BI328" s="66"/>
      <c r="BJ328" s="90"/>
      <c r="BK328" s="66"/>
      <c r="BL328" s="66"/>
      <c r="BM328" s="90"/>
      <c r="BN328" s="66"/>
      <c r="BO328" s="66"/>
      <c r="BP328" s="90"/>
      <c r="BQ328" s="66"/>
      <c r="BR328" s="94"/>
      <c r="BS328" s="90"/>
      <c r="BT328" s="97"/>
      <c r="BU328" s="66"/>
      <c r="BV328" s="66"/>
    </row>
    <row r="329" spans="1:74" ht="15.75" x14ac:dyDescent="0.25">
      <c r="A329" s="51" t="s">
        <v>1330</v>
      </c>
      <c r="B329" s="55"/>
      <c r="C329" s="51" t="s">
        <v>111</v>
      </c>
      <c r="D329" s="55" t="s">
        <v>24</v>
      </c>
      <c r="E329" s="60" t="s">
        <v>129</v>
      </c>
      <c r="F329" s="63" t="s">
        <v>130</v>
      </c>
      <c r="G329" s="66">
        <v>1</v>
      </c>
      <c r="H329" s="60"/>
      <c r="I329" s="60" t="s">
        <v>110</v>
      </c>
      <c r="J329" s="70" t="s">
        <v>454</v>
      </c>
      <c r="K329" s="73" t="s">
        <v>601</v>
      </c>
      <c r="L329" s="77"/>
      <c r="M329" s="77">
        <v>1000</v>
      </c>
      <c r="N329" s="77" t="s">
        <v>1645</v>
      </c>
      <c r="O329" s="82"/>
      <c r="P329" s="60" t="s">
        <v>1339</v>
      </c>
      <c r="Q329" s="60"/>
      <c r="R329" s="90"/>
      <c r="S329" s="60"/>
      <c r="T329" s="94"/>
      <c r="U329" s="66"/>
      <c r="V329" s="97"/>
      <c r="W329" s="94" t="str">
        <f t="shared" si="74"/>
        <v>Mqtt1</v>
      </c>
      <c r="X329" s="155"/>
      <c r="Y329" s="90" t="str">
        <f t="shared" si="75"/>
        <v>450000 AMCS</v>
      </c>
      <c r="Z329" s="104" t="str">
        <f t="shared" si="73"/>
        <v>$.AmcsPlcPowerModule1InternalFuseBlown</v>
      </c>
      <c r="AA329" s="94"/>
      <c r="AB329" s="90"/>
      <c r="AC329" s="104"/>
      <c r="AD329" s="104"/>
      <c r="AE329" s="105"/>
      <c r="AF329" s="105"/>
      <c r="AG329" s="105"/>
      <c r="AH329" s="97"/>
      <c r="AI329" s="94"/>
      <c r="AJ329" s="66"/>
      <c r="AK329" s="114"/>
      <c r="AL329" s="114"/>
      <c r="AM329" s="115">
        <f t="shared" si="78"/>
        <v>329</v>
      </c>
      <c r="AN329" s="66"/>
      <c r="AO329" s="66"/>
      <c r="AP329" s="66"/>
      <c r="AQ329" s="66"/>
      <c r="AR329" s="128" t="s">
        <v>110</v>
      </c>
      <c r="AS329" s="66"/>
      <c r="AT329" s="60" t="s">
        <v>17</v>
      </c>
      <c r="AU329" s="60"/>
      <c r="AV329" s="66" t="s">
        <v>112</v>
      </c>
      <c r="AW329" s="129" t="str">
        <f t="shared" si="80"/>
        <v>Please consult operation manual for more information</v>
      </c>
      <c r="AX329" s="129"/>
      <c r="AY329" s="142"/>
      <c r="AZ329" s="146"/>
      <c r="BA329" s="146"/>
      <c r="BB329" s="142" t="str">
        <f t="shared" si="79"/>
        <v>1</v>
      </c>
      <c r="BC329" s="155"/>
      <c r="BD329" s="90"/>
      <c r="BE329" s="66"/>
      <c r="BF329" s="66"/>
      <c r="BG329" s="90"/>
      <c r="BH329" s="66"/>
      <c r="BI329" s="66"/>
      <c r="BJ329" s="90"/>
      <c r="BK329" s="66"/>
      <c r="BL329" s="66"/>
      <c r="BM329" s="90"/>
      <c r="BN329" s="66"/>
      <c r="BO329" s="66"/>
      <c r="BP329" s="90"/>
      <c r="BQ329" s="66"/>
      <c r="BR329" s="94"/>
      <c r="BS329" s="90"/>
      <c r="BT329" s="97"/>
      <c r="BU329" s="66"/>
      <c r="BV329" s="66"/>
    </row>
    <row r="330" spans="1:74" ht="15.75" x14ac:dyDescent="0.25">
      <c r="A330" s="51" t="s">
        <v>1330</v>
      </c>
      <c r="B330" s="55"/>
      <c r="C330" s="51" t="s">
        <v>111</v>
      </c>
      <c r="D330" s="55" t="s">
        <v>24</v>
      </c>
      <c r="E330" s="60" t="s">
        <v>129</v>
      </c>
      <c r="F330" s="63" t="s">
        <v>130</v>
      </c>
      <c r="G330" s="66">
        <v>2</v>
      </c>
      <c r="H330" s="60"/>
      <c r="I330" s="60" t="s">
        <v>110</v>
      </c>
      <c r="J330" s="70" t="s">
        <v>455</v>
      </c>
      <c r="K330" s="73" t="s">
        <v>601</v>
      </c>
      <c r="L330" s="77"/>
      <c r="M330" s="77">
        <v>1000</v>
      </c>
      <c r="N330" s="77" t="s">
        <v>1645</v>
      </c>
      <c r="O330" s="82"/>
      <c r="P330" s="60" t="s">
        <v>1340</v>
      </c>
      <c r="Q330" s="60"/>
      <c r="R330" s="90"/>
      <c r="S330" s="60"/>
      <c r="T330" s="94"/>
      <c r="U330" s="66"/>
      <c r="V330" s="97"/>
      <c r="W330" s="94" t="str">
        <f t="shared" si="74"/>
        <v>Mqtt1</v>
      </c>
      <c r="X330" s="155"/>
      <c r="Y330" s="90" t="str">
        <f t="shared" si="75"/>
        <v>450000 AMCS</v>
      </c>
      <c r="Z330" s="104" t="str">
        <f t="shared" si="73"/>
        <v>$.AmcsPlcPowerModule1PowerFailure</v>
      </c>
      <c r="AA330" s="94"/>
      <c r="AB330" s="90"/>
      <c r="AC330" s="104"/>
      <c r="AD330" s="104"/>
      <c r="AE330" s="105"/>
      <c r="AF330" s="105"/>
      <c r="AG330" s="105"/>
      <c r="AH330" s="97"/>
      <c r="AI330" s="94"/>
      <c r="AJ330" s="66"/>
      <c r="AK330" s="114"/>
      <c r="AL330" s="114"/>
      <c r="AM330" s="115">
        <f t="shared" si="78"/>
        <v>330</v>
      </c>
      <c r="AN330" s="66"/>
      <c r="AO330" s="66"/>
      <c r="AP330" s="66"/>
      <c r="AQ330" s="66"/>
      <c r="AR330" s="128" t="s">
        <v>110</v>
      </c>
      <c r="AS330" s="66"/>
      <c r="AT330" s="60" t="s">
        <v>17</v>
      </c>
      <c r="AU330" s="60"/>
      <c r="AV330" s="66" t="s">
        <v>112</v>
      </c>
      <c r="AW330" s="129" t="str">
        <f t="shared" si="80"/>
        <v>Please consult operation manual for more information</v>
      </c>
      <c r="AX330" s="129"/>
      <c r="AY330" s="142"/>
      <c r="AZ330" s="146"/>
      <c r="BA330" s="146"/>
      <c r="BB330" s="142" t="str">
        <f t="shared" si="79"/>
        <v>1</v>
      </c>
      <c r="BC330" s="155"/>
      <c r="BD330" s="90"/>
      <c r="BE330" s="66"/>
      <c r="BF330" s="66"/>
      <c r="BG330" s="90"/>
      <c r="BH330" s="66"/>
      <c r="BI330" s="66"/>
      <c r="BJ330" s="90"/>
      <c r="BK330" s="66"/>
      <c r="BL330" s="66"/>
      <c r="BM330" s="90"/>
      <c r="BN330" s="66"/>
      <c r="BO330" s="66"/>
      <c r="BP330" s="90"/>
      <c r="BQ330" s="66"/>
      <c r="BR330" s="94"/>
      <c r="BS330" s="90"/>
      <c r="BT330" s="97"/>
      <c r="BU330" s="66"/>
      <c r="BV330" s="66"/>
    </row>
    <row r="331" spans="1:74" ht="15.75" x14ac:dyDescent="0.25">
      <c r="A331" s="52" t="s">
        <v>1464</v>
      </c>
      <c r="B331" s="56"/>
      <c r="C331" s="131" t="s">
        <v>111</v>
      </c>
      <c r="D331" s="7" t="s">
        <v>24</v>
      </c>
      <c r="E331" s="7" t="s">
        <v>178</v>
      </c>
      <c r="F331" s="64" t="s">
        <v>132</v>
      </c>
      <c r="G331" s="62">
        <v>1</v>
      </c>
      <c r="I331" s="10" t="s">
        <v>110</v>
      </c>
      <c r="J331" s="71" t="s">
        <v>1574</v>
      </c>
      <c r="K331" s="74" t="s">
        <v>601</v>
      </c>
      <c r="L331" s="180"/>
      <c r="M331" s="180">
        <v>1000</v>
      </c>
      <c r="N331" s="78" t="s">
        <v>1653</v>
      </c>
      <c r="O331" s="83" t="s">
        <v>7365</v>
      </c>
      <c r="P331" s="78" t="s">
        <v>1576</v>
      </c>
      <c r="R331" s="80"/>
      <c r="S331" s="92"/>
      <c r="T331" s="237" t="s">
        <v>1564</v>
      </c>
      <c r="U331" s="240" t="s">
        <v>1533</v>
      </c>
      <c r="W331" s="12" t="str">
        <f t="shared" ref="W331" si="83">IF(COUNTIF(N331,"spare"),"","Mqtt1")</f>
        <v>Mqtt1</v>
      </c>
      <c r="X331" s="222"/>
      <c r="Y331" s="6" t="str">
        <f t="shared" ref="Y331" si="84">IF(COUNTIF(N331,"spare"),"",N331)</f>
        <v>380000 SEAWATER</v>
      </c>
      <c r="Z331" s="106" t="str">
        <f t="shared" si="73"/>
        <v>$.SEA_WATER_COOL_PMP2_RUNNING</v>
      </c>
      <c r="AB331" s="6"/>
      <c r="AM331" s="117" t="str">
        <f t="shared" si="78"/>
        <v/>
      </c>
      <c r="AR331" s="130"/>
      <c r="AT331" s="131"/>
      <c r="AU331" s="7"/>
      <c r="AV331" s="132"/>
      <c r="AW331" s="129" t="str">
        <f t="shared" si="80"/>
        <v/>
      </c>
      <c r="AX331" s="140"/>
      <c r="BB331" s="150" t="str">
        <f>IF(ISNUMBER(AM331),"1","")</f>
        <v/>
      </c>
      <c r="BS331" s="6"/>
      <c r="BT331" s="11"/>
    </row>
    <row r="332" spans="1:74" ht="15.75" x14ac:dyDescent="0.25">
      <c r="A332" s="52" t="s">
        <v>1464</v>
      </c>
      <c r="B332" s="56"/>
      <c r="C332" s="131" t="s">
        <v>111</v>
      </c>
      <c r="D332" s="7" t="s">
        <v>24</v>
      </c>
      <c r="E332" s="7" t="s">
        <v>178</v>
      </c>
      <c r="F332" s="64" t="s">
        <v>132</v>
      </c>
      <c r="G332" s="62">
        <v>2</v>
      </c>
      <c r="I332" s="10" t="s">
        <v>110</v>
      </c>
      <c r="J332" s="71" t="s">
        <v>1575</v>
      </c>
      <c r="K332" s="74" t="s">
        <v>601</v>
      </c>
      <c r="L332" s="180"/>
      <c r="M332" s="180">
        <v>1000</v>
      </c>
      <c r="N332" s="78" t="s">
        <v>1653</v>
      </c>
      <c r="O332" s="83" t="s">
        <v>7365</v>
      </c>
      <c r="P332" s="78" t="s">
        <v>1577</v>
      </c>
      <c r="R332" s="80"/>
      <c r="S332" s="92"/>
      <c r="T332" s="239"/>
      <c r="U332" s="242"/>
      <c r="W332" s="12" t="str">
        <f t="shared" ref="W332:W395" si="85">IF(COUNTIF(N332,"spare"),"","Mqtt1")</f>
        <v>Mqtt1</v>
      </c>
      <c r="X332" s="222"/>
      <c r="Y332" s="6" t="str">
        <f t="shared" ref="Y332:Y395" si="86">IF(COUNTIF(N332,"spare"),"",N332)</f>
        <v>380000 SEAWATER</v>
      </c>
      <c r="Z332" s="106" t="str">
        <f t="shared" si="73"/>
        <v>$.SEA_WATER_COOL_PMP2_REMOTE</v>
      </c>
      <c r="AB332" s="6"/>
      <c r="AM332" s="117" t="str">
        <f t="shared" si="78"/>
        <v/>
      </c>
      <c r="AR332" s="130"/>
      <c r="AT332" s="131"/>
      <c r="AU332" s="7"/>
      <c r="AV332" s="132"/>
      <c r="AW332" s="129" t="str">
        <f t="shared" si="80"/>
        <v/>
      </c>
      <c r="AX332" s="140"/>
      <c r="BB332" s="150" t="str">
        <f t="shared" ref="BB332:BB395" si="87">IF(ISNUMBER(AM332),"1","")</f>
        <v/>
      </c>
      <c r="BS332" s="6"/>
      <c r="BT332" s="11"/>
    </row>
    <row r="333" spans="1:74" ht="15.75" x14ac:dyDescent="0.25">
      <c r="A333" s="52" t="s">
        <v>1464</v>
      </c>
      <c r="B333" s="186"/>
      <c r="C333" s="131" t="s">
        <v>111</v>
      </c>
      <c r="D333" s="7" t="s">
        <v>24</v>
      </c>
      <c r="E333" s="7" t="s">
        <v>178</v>
      </c>
      <c r="F333" s="64" t="s">
        <v>132</v>
      </c>
      <c r="G333" s="62">
        <v>3</v>
      </c>
      <c r="I333" s="10" t="s">
        <v>110</v>
      </c>
      <c r="J333" s="11" t="s">
        <v>543</v>
      </c>
      <c r="K333" s="74" t="s">
        <v>601</v>
      </c>
      <c r="L333" s="180"/>
      <c r="M333" s="180">
        <v>1000</v>
      </c>
      <c r="N333" s="78" t="s">
        <v>1646</v>
      </c>
      <c r="O333" s="187" t="s">
        <v>1315</v>
      </c>
      <c r="P333" s="80" t="s">
        <v>729</v>
      </c>
      <c r="R333" s="80"/>
      <c r="S333" s="92"/>
      <c r="T333" s="237" t="s">
        <v>1515</v>
      </c>
      <c r="U333" s="240" t="s">
        <v>1534</v>
      </c>
      <c r="W333" s="12" t="str">
        <f t="shared" si="85"/>
        <v>Mqtt1</v>
      </c>
      <c r="X333" s="222"/>
      <c r="Y333" s="6" t="str">
        <f t="shared" si="86"/>
        <v>210000 BILGE FIFI</v>
      </c>
      <c r="Z333" s="106" t="str">
        <f t="shared" si="73"/>
        <v>$.BILGE_FRAME48_ALARM</v>
      </c>
      <c r="AB333" s="6"/>
      <c r="AM333" s="117">
        <f t="shared" si="78"/>
        <v>333</v>
      </c>
      <c r="AR333" s="130" t="s">
        <v>115</v>
      </c>
      <c r="AS333" s="78">
        <v>10</v>
      </c>
      <c r="AT333" s="131" t="s">
        <v>17</v>
      </c>
      <c r="AU333" s="7" t="s">
        <v>9</v>
      </c>
      <c r="AV333" s="132" t="s">
        <v>173</v>
      </c>
      <c r="AW333" s="129" t="str">
        <f t="shared" si="80"/>
        <v>Please consult operation manual for more information</v>
      </c>
      <c r="AX333" s="140"/>
      <c r="BB333" s="150" t="str">
        <f t="shared" si="87"/>
        <v>1</v>
      </c>
      <c r="BS333" s="6"/>
      <c r="BT333" s="11"/>
    </row>
    <row r="334" spans="1:74" ht="15.75" x14ac:dyDescent="0.25">
      <c r="A334" s="52" t="s">
        <v>1464</v>
      </c>
      <c r="B334" s="186"/>
      <c r="C334" s="131" t="s">
        <v>111</v>
      </c>
      <c r="D334" s="7" t="s">
        <v>24</v>
      </c>
      <c r="E334" s="7" t="s">
        <v>178</v>
      </c>
      <c r="F334" s="64" t="s">
        <v>132</v>
      </c>
      <c r="G334" s="62">
        <v>4</v>
      </c>
      <c r="I334" s="10" t="s">
        <v>110</v>
      </c>
      <c r="J334" s="11" t="s">
        <v>544</v>
      </c>
      <c r="K334" s="74" t="s">
        <v>601</v>
      </c>
      <c r="L334" s="180"/>
      <c r="M334" s="180">
        <v>1000</v>
      </c>
      <c r="N334" s="78" t="s">
        <v>1646</v>
      </c>
      <c r="O334" s="83" t="s">
        <v>1317</v>
      </c>
      <c r="P334" s="78" t="s">
        <v>730</v>
      </c>
      <c r="R334" s="80"/>
      <c r="S334" s="92"/>
      <c r="T334" s="238"/>
      <c r="U334" s="241"/>
      <c r="W334" s="12" t="str">
        <f t="shared" si="85"/>
        <v>Mqtt1</v>
      </c>
      <c r="X334" s="222"/>
      <c r="Y334" s="6" t="str">
        <f t="shared" si="86"/>
        <v>210000 BILGE FIFI</v>
      </c>
      <c r="Z334" s="106" t="str">
        <f t="shared" si="73"/>
        <v>$.BILGE_FRAME46_ALARM</v>
      </c>
      <c r="AB334" s="6"/>
      <c r="AM334" s="117">
        <f t="shared" si="78"/>
        <v>334</v>
      </c>
      <c r="AR334" s="130" t="s">
        <v>115</v>
      </c>
      <c r="AS334" s="78">
        <v>10</v>
      </c>
      <c r="AT334" s="131" t="s">
        <v>17</v>
      </c>
      <c r="AU334" s="7" t="s">
        <v>9</v>
      </c>
      <c r="AV334" s="132" t="s">
        <v>173</v>
      </c>
      <c r="AW334" s="129" t="str">
        <f t="shared" si="80"/>
        <v>Please consult operation manual for more information</v>
      </c>
      <c r="AX334" s="140"/>
      <c r="BB334" s="150" t="str">
        <f t="shared" si="87"/>
        <v>1</v>
      </c>
      <c r="BS334" s="6"/>
      <c r="BT334" s="11"/>
    </row>
    <row r="335" spans="1:74" ht="15.75" x14ac:dyDescent="0.25">
      <c r="A335" s="52" t="s">
        <v>1464</v>
      </c>
      <c r="B335" s="186"/>
      <c r="C335" s="131" t="s">
        <v>111</v>
      </c>
      <c r="D335" s="7" t="s">
        <v>24</v>
      </c>
      <c r="E335" s="7" t="s">
        <v>178</v>
      </c>
      <c r="F335" s="64" t="s">
        <v>132</v>
      </c>
      <c r="G335" s="62">
        <v>5</v>
      </c>
      <c r="I335" s="10" t="s">
        <v>110</v>
      </c>
      <c r="J335" s="11" t="s">
        <v>545</v>
      </c>
      <c r="K335" s="74" t="s">
        <v>601</v>
      </c>
      <c r="L335" s="180"/>
      <c r="M335" s="180">
        <v>1000</v>
      </c>
      <c r="N335" s="78" t="s">
        <v>1646</v>
      </c>
      <c r="O335" s="83" t="s">
        <v>1319</v>
      </c>
      <c r="P335" s="78" t="s">
        <v>731</v>
      </c>
      <c r="R335" s="80"/>
      <c r="S335" s="92"/>
      <c r="T335" s="238"/>
      <c r="U335" s="241"/>
      <c r="W335" s="12" t="str">
        <f t="shared" si="85"/>
        <v>Mqtt1</v>
      </c>
      <c r="X335" s="222"/>
      <c r="Y335" s="6" t="str">
        <f t="shared" si="86"/>
        <v>210000 BILGE FIFI</v>
      </c>
      <c r="Z335" s="106" t="str">
        <f t="shared" si="73"/>
        <v>$.BILGE_FRAME38_ALARM</v>
      </c>
      <c r="AB335" s="6"/>
      <c r="AM335" s="117">
        <f t="shared" si="78"/>
        <v>335</v>
      </c>
      <c r="AR335" s="130" t="s">
        <v>115</v>
      </c>
      <c r="AS335" s="78">
        <v>10</v>
      </c>
      <c r="AT335" s="131" t="s">
        <v>17</v>
      </c>
      <c r="AU335" s="7" t="s">
        <v>9</v>
      </c>
      <c r="AV335" s="132" t="s">
        <v>173</v>
      </c>
      <c r="AW335" s="129" t="str">
        <f t="shared" si="80"/>
        <v>Please consult operation manual for more information</v>
      </c>
      <c r="AX335" s="140"/>
      <c r="BB335" s="150" t="str">
        <f t="shared" si="87"/>
        <v>1</v>
      </c>
      <c r="BS335" s="6"/>
      <c r="BT335" s="11"/>
    </row>
    <row r="336" spans="1:74" ht="15.75" x14ac:dyDescent="0.25">
      <c r="A336" s="52" t="s">
        <v>1464</v>
      </c>
      <c r="B336" s="186"/>
      <c r="C336" s="131" t="s">
        <v>111</v>
      </c>
      <c r="D336" s="7" t="s">
        <v>24</v>
      </c>
      <c r="E336" s="7" t="s">
        <v>178</v>
      </c>
      <c r="F336" s="64" t="s">
        <v>132</v>
      </c>
      <c r="G336" s="62">
        <v>6</v>
      </c>
      <c r="I336" s="10" t="s">
        <v>110</v>
      </c>
      <c r="J336" s="11" t="s">
        <v>546</v>
      </c>
      <c r="K336" s="74" t="s">
        <v>601</v>
      </c>
      <c r="L336" s="180"/>
      <c r="M336" s="180">
        <v>1000</v>
      </c>
      <c r="N336" s="78" t="s">
        <v>1646</v>
      </c>
      <c r="O336" s="83" t="s">
        <v>1321</v>
      </c>
      <c r="P336" s="78" t="s">
        <v>732</v>
      </c>
      <c r="R336" s="80"/>
      <c r="S336" s="92"/>
      <c r="T336" s="238"/>
      <c r="U336" s="241"/>
      <c r="W336" s="12" t="str">
        <f t="shared" si="85"/>
        <v>Mqtt1</v>
      </c>
      <c r="X336" s="222"/>
      <c r="Y336" s="6" t="str">
        <f t="shared" si="86"/>
        <v>210000 BILGE FIFI</v>
      </c>
      <c r="Z336" s="106" t="str">
        <f t="shared" si="73"/>
        <v>$.BILGE_FRAME30_ALARM</v>
      </c>
      <c r="AB336" s="6"/>
      <c r="AM336" s="117">
        <f t="shared" si="78"/>
        <v>336</v>
      </c>
      <c r="AR336" s="130" t="s">
        <v>115</v>
      </c>
      <c r="AS336" s="78">
        <v>10</v>
      </c>
      <c r="AT336" s="131" t="s">
        <v>17</v>
      </c>
      <c r="AU336" s="7" t="s">
        <v>9</v>
      </c>
      <c r="AV336" s="132" t="s">
        <v>173</v>
      </c>
      <c r="AW336" s="129" t="str">
        <f t="shared" si="80"/>
        <v>Please consult operation manual for more information</v>
      </c>
      <c r="AX336" s="140"/>
      <c r="BB336" s="150" t="str">
        <f t="shared" si="87"/>
        <v>1</v>
      </c>
      <c r="BS336" s="6"/>
      <c r="BT336" s="11"/>
    </row>
    <row r="337" spans="1:72" ht="15.75" x14ac:dyDescent="0.25">
      <c r="A337" s="52" t="s">
        <v>1464</v>
      </c>
      <c r="B337" s="186"/>
      <c r="C337" s="131" t="s">
        <v>111</v>
      </c>
      <c r="D337" s="7" t="s">
        <v>24</v>
      </c>
      <c r="E337" s="7" t="s">
        <v>178</v>
      </c>
      <c r="F337" s="64" t="s">
        <v>132</v>
      </c>
      <c r="G337" s="62">
        <v>7</v>
      </c>
      <c r="I337" s="10" t="s">
        <v>110</v>
      </c>
      <c r="J337" s="11" t="s">
        <v>547</v>
      </c>
      <c r="K337" s="74" t="s">
        <v>601</v>
      </c>
      <c r="L337" s="180"/>
      <c r="M337" s="180">
        <v>1000</v>
      </c>
      <c r="N337" s="78" t="s">
        <v>1646</v>
      </c>
      <c r="O337" s="83" t="s">
        <v>1323</v>
      </c>
      <c r="P337" s="78" t="s">
        <v>733</v>
      </c>
      <c r="R337" s="80"/>
      <c r="S337" s="92"/>
      <c r="T337" s="238"/>
      <c r="U337" s="241"/>
      <c r="W337" s="12" t="str">
        <f t="shared" si="85"/>
        <v>Mqtt1</v>
      </c>
      <c r="X337" s="222"/>
      <c r="Y337" s="6" t="str">
        <f t="shared" si="86"/>
        <v>210000 BILGE FIFI</v>
      </c>
      <c r="Z337" s="106" t="str">
        <f t="shared" si="73"/>
        <v>$.BILGE_FRAME15_ALARM</v>
      </c>
      <c r="AB337" s="6"/>
      <c r="AM337" s="117">
        <f t="shared" si="78"/>
        <v>337</v>
      </c>
      <c r="AR337" s="130" t="s">
        <v>115</v>
      </c>
      <c r="AS337" s="78">
        <v>10</v>
      </c>
      <c r="AT337" s="131" t="s">
        <v>17</v>
      </c>
      <c r="AU337" s="7" t="s">
        <v>9</v>
      </c>
      <c r="AV337" s="132" t="s">
        <v>173</v>
      </c>
      <c r="AW337" s="129" t="str">
        <f t="shared" si="80"/>
        <v>Please consult operation manual for more information</v>
      </c>
      <c r="AX337" s="140"/>
      <c r="BB337" s="150" t="str">
        <f t="shared" si="87"/>
        <v>1</v>
      </c>
      <c r="BS337" s="6"/>
      <c r="BT337" s="11"/>
    </row>
    <row r="338" spans="1:72" ht="15.75" x14ac:dyDescent="0.25">
      <c r="A338" s="52" t="s">
        <v>1464</v>
      </c>
      <c r="B338" s="186"/>
      <c r="C338" s="131" t="s">
        <v>111</v>
      </c>
      <c r="D338" s="7" t="s">
        <v>24</v>
      </c>
      <c r="E338" s="7" t="s">
        <v>178</v>
      </c>
      <c r="F338" s="64" t="s">
        <v>132</v>
      </c>
      <c r="G338" s="62">
        <v>8</v>
      </c>
      <c r="I338" s="10" t="s">
        <v>110</v>
      </c>
      <c r="J338" s="11" t="s">
        <v>548</v>
      </c>
      <c r="K338" s="74" t="s">
        <v>601</v>
      </c>
      <c r="L338" s="180"/>
      <c r="M338" s="180">
        <v>1000</v>
      </c>
      <c r="N338" s="78" t="s">
        <v>1646</v>
      </c>
      <c r="O338" s="83" t="s">
        <v>1325</v>
      </c>
      <c r="P338" s="78" t="s">
        <v>734</v>
      </c>
      <c r="R338" s="80"/>
      <c r="S338" s="92"/>
      <c r="T338" s="238"/>
      <c r="U338" s="241"/>
      <c r="W338" s="12" t="str">
        <f t="shared" si="85"/>
        <v>Mqtt1</v>
      </c>
      <c r="X338" s="222"/>
      <c r="Y338" s="6" t="str">
        <f t="shared" si="86"/>
        <v>210000 BILGE FIFI</v>
      </c>
      <c r="Z338" s="106" t="str">
        <f t="shared" si="73"/>
        <v>$.BILGE_FRAME13_ALARM</v>
      </c>
      <c r="AB338" s="6"/>
      <c r="AM338" s="117">
        <f t="shared" si="78"/>
        <v>338</v>
      </c>
      <c r="AR338" s="130" t="s">
        <v>115</v>
      </c>
      <c r="AS338" s="78">
        <v>10</v>
      </c>
      <c r="AT338" s="131" t="s">
        <v>17</v>
      </c>
      <c r="AU338" s="7" t="s">
        <v>9</v>
      </c>
      <c r="AV338" s="132" t="s">
        <v>173</v>
      </c>
      <c r="AW338" s="129" t="str">
        <f t="shared" si="80"/>
        <v>Please consult operation manual for more information</v>
      </c>
      <c r="AX338" s="140"/>
      <c r="BB338" s="150" t="str">
        <f t="shared" si="87"/>
        <v>1</v>
      </c>
      <c r="BS338" s="6"/>
      <c r="BT338" s="11"/>
    </row>
    <row r="339" spans="1:72" ht="15.75" x14ac:dyDescent="0.25">
      <c r="A339" s="52" t="s">
        <v>1464</v>
      </c>
      <c r="B339" s="186"/>
      <c r="C339" s="131" t="s">
        <v>111</v>
      </c>
      <c r="D339" s="7" t="s">
        <v>24</v>
      </c>
      <c r="E339" s="7" t="s">
        <v>424</v>
      </c>
      <c r="F339" s="64" t="s">
        <v>132</v>
      </c>
      <c r="G339" s="62">
        <v>1</v>
      </c>
      <c r="I339" s="10" t="s">
        <v>110</v>
      </c>
      <c r="J339" s="11" t="s">
        <v>549</v>
      </c>
      <c r="K339" s="74" t="s">
        <v>601</v>
      </c>
      <c r="L339" s="180"/>
      <c r="M339" s="180">
        <v>1000</v>
      </c>
      <c r="N339" s="78" t="s">
        <v>1646</v>
      </c>
      <c r="O339" s="83" t="s">
        <v>1327</v>
      </c>
      <c r="P339" s="78" t="s">
        <v>735</v>
      </c>
      <c r="R339" s="80"/>
      <c r="S339" s="92"/>
      <c r="T339" s="239"/>
      <c r="U339" s="242"/>
      <c r="W339" s="12" t="str">
        <f t="shared" si="85"/>
        <v>Mqtt1</v>
      </c>
      <c r="X339" s="222"/>
      <c r="Y339" s="6" t="str">
        <f t="shared" si="86"/>
        <v>210000 BILGE FIFI</v>
      </c>
      <c r="Z339" s="106" t="str">
        <f t="shared" si="73"/>
        <v>$.BILGE_FRAME47SB_ALARM</v>
      </c>
      <c r="AB339" s="6"/>
      <c r="AM339" s="117">
        <f t="shared" si="78"/>
        <v>339</v>
      </c>
      <c r="AR339" s="130" t="s">
        <v>115</v>
      </c>
      <c r="AS339" s="78">
        <v>10</v>
      </c>
      <c r="AT339" s="131" t="s">
        <v>17</v>
      </c>
      <c r="AU339" s="7" t="s">
        <v>9</v>
      </c>
      <c r="AV339" s="132" t="s">
        <v>173</v>
      </c>
      <c r="AW339" s="129" t="str">
        <f t="shared" si="80"/>
        <v>Please consult operation manual for more information</v>
      </c>
      <c r="AX339" s="140"/>
      <c r="BB339" s="150" t="str">
        <f t="shared" si="87"/>
        <v>1</v>
      </c>
      <c r="BS339" s="6"/>
      <c r="BT339" s="11"/>
    </row>
    <row r="340" spans="1:72" ht="15.75" x14ac:dyDescent="0.25">
      <c r="A340" s="52" t="s">
        <v>1585</v>
      </c>
      <c r="B340" s="56"/>
      <c r="C340" s="131" t="s">
        <v>111</v>
      </c>
      <c r="D340" s="7" t="s">
        <v>24</v>
      </c>
      <c r="E340" s="7" t="s">
        <v>424</v>
      </c>
      <c r="F340" s="64" t="s">
        <v>132</v>
      </c>
      <c r="G340" s="62">
        <v>2</v>
      </c>
      <c r="I340" s="10" t="s">
        <v>110</v>
      </c>
      <c r="J340" s="71" t="s">
        <v>1589</v>
      </c>
      <c r="K340" s="74" t="s">
        <v>601</v>
      </c>
      <c r="N340" s="78" t="s">
        <v>1656</v>
      </c>
      <c r="P340" s="78" t="s">
        <v>1587</v>
      </c>
      <c r="T340" s="203" t="s">
        <v>1588</v>
      </c>
      <c r="U340" s="83" t="s">
        <v>1104</v>
      </c>
      <c r="W340" s="12" t="str">
        <f t="shared" si="85"/>
        <v>Mqtt1</v>
      </c>
      <c r="X340" s="222"/>
      <c r="Y340" s="6" t="str">
        <f t="shared" si="86"/>
        <v>090000 DOORS HATCHES</v>
      </c>
      <c r="Z340" s="106" t="str">
        <f t="shared" si="73"/>
        <v>$.FIRE_SLIDE_DOOR_GALL_CREW</v>
      </c>
      <c r="AB340" s="6"/>
      <c r="AM340" s="117" t="str">
        <f t="shared" si="78"/>
        <v/>
      </c>
      <c r="AR340" s="130"/>
      <c r="AT340" s="131"/>
      <c r="AU340" s="7"/>
      <c r="AV340" s="132"/>
      <c r="AW340" s="129" t="str">
        <f t="shared" si="80"/>
        <v/>
      </c>
      <c r="AX340" s="140"/>
      <c r="BB340" s="150" t="str">
        <f t="shared" si="87"/>
        <v/>
      </c>
      <c r="BS340" s="6"/>
      <c r="BT340" s="11"/>
    </row>
    <row r="341" spans="1:72" ht="15.75" x14ac:dyDescent="0.25">
      <c r="A341" s="52" t="s">
        <v>829</v>
      </c>
      <c r="B341" s="56"/>
      <c r="C341" s="131" t="s">
        <v>111</v>
      </c>
      <c r="D341" s="7" t="s">
        <v>24</v>
      </c>
      <c r="E341" s="7" t="s">
        <v>424</v>
      </c>
      <c r="F341" s="64" t="s">
        <v>132</v>
      </c>
      <c r="G341" s="62">
        <v>3</v>
      </c>
      <c r="I341" s="10" t="s">
        <v>110</v>
      </c>
      <c r="J341" s="71" t="str">
        <f t="shared" ref="J341" si="88">CONCATENATE("Spare_",E341,"_",G341)</f>
        <v>Spare_DI21_3</v>
      </c>
      <c r="K341" s="74" t="s">
        <v>601</v>
      </c>
      <c r="N341" s="80" t="s">
        <v>605</v>
      </c>
      <c r="P341" s="78" t="str">
        <f>CONCATENATE("Spare Yard ",T341,"_",I341,"_",K341)</f>
        <v>Spare Yard _True_+CB.2</v>
      </c>
      <c r="W341" s="12" t="str">
        <f t="shared" si="85"/>
        <v/>
      </c>
      <c r="X341" s="222"/>
      <c r="Y341" s="6" t="str">
        <f t="shared" si="86"/>
        <v/>
      </c>
      <c r="Z341" s="106" t="str">
        <f t="shared" si="73"/>
        <v/>
      </c>
      <c r="AB341" s="6"/>
      <c r="AM341" s="117" t="str">
        <f t="shared" si="78"/>
        <v/>
      </c>
      <c r="AR341" s="130"/>
      <c r="AT341" s="131"/>
      <c r="AU341" s="7"/>
      <c r="AV341" s="132"/>
      <c r="AW341" s="129" t="str">
        <f t="shared" si="80"/>
        <v/>
      </c>
      <c r="AX341" s="140"/>
      <c r="BB341" s="150" t="str">
        <f t="shared" si="87"/>
        <v/>
      </c>
      <c r="BS341" s="6"/>
      <c r="BT341" s="11"/>
    </row>
    <row r="342" spans="1:72" ht="15.75" x14ac:dyDescent="0.25">
      <c r="A342" s="52" t="s">
        <v>1464</v>
      </c>
      <c r="B342" s="186"/>
      <c r="C342" s="131" t="s">
        <v>111</v>
      </c>
      <c r="D342" s="7" t="s">
        <v>24</v>
      </c>
      <c r="E342" s="7" t="s">
        <v>424</v>
      </c>
      <c r="F342" s="64" t="s">
        <v>132</v>
      </c>
      <c r="G342" s="62">
        <v>4</v>
      </c>
      <c r="I342" s="10" t="s">
        <v>110</v>
      </c>
      <c r="J342" s="11" t="s">
        <v>550</v>
      </c>
      <c r="K342" s="74" t="s">
        <v>601</v>
      </c>
      <c r="L342" s="180"/>
      <c r="M342" s="180">
        <v>1000</v>
      </c>
      <c r="N342" s="78" t="s">
        <v>1646</v>
      </c>
      <c r="O342" s="83" t="s">
        <v>1307</v>
      </c>
      <c r="P342" s="78" t="s">
        <v>736</v>
      </c>
      <c r="R342" s="80"/>
      <c r="S342" s="92"/>
      <c r="T342" s="237" t="s">
        <v>1515</v>
      </c>
      <c r="U342" s="240" t="s">
        <v>1534</v>
      </c>
      <c r="W342" s="12" t="str">
        <f t="shared" si="85"/>
        <v>Mqtt1</v>
      </c>
      <c r="X342" s="222"/>
      <c r="Y342" s="6" t="str">
        <f t="shared" si="86"/>
        <v>210000 BILGE FIFI</v>
      </c>
      <c r="Z342" s="106" t="str">
        <f t="shared" si="73"/>
        <v>$.BILGE_FRAME38PS_ALARM</v>
      </c>
      <c r="AB342" s="6"/>
      <c r="AM342" s="117">
        <f t="shared" si="78"/>
        <v>342</v>
      </c>
      <c r="AR342" s="130" t="s">
        <v>115</v>
      </c>
      <c r="AS342" s="78">
        <v>10</v>
      </c>
      <c r="AT342" s="131" t="s">
        <v>17</v>
      </c>
      <c r="AU342" s="7" t="s">
        <v>9</v>
      </c>
      <c r="AV342" s="132" t="s">
        <v>173</v>
      </c>
      <c r="AW342" s="129" t="str">
        <f t="shared" si="80"/>
        <v>Please consult operation manual for more information</v>
      </c>
      <c r="AX342" s="140"/>
      <c r="BB342" s="150" t="str">
        <f t="shared" si="87"/>
        <v>1</v>
      </c>
      <c r="BS342" s="6"/>
      <c r="BT342" s="11"/>
    </row>
    <row r="343" spans="1:72" ht="15.75" x14ac:dyDescent="0.25">
      <c r="A343" s="52" t="s">
        <v>1464</v>
      </c>
      <c r="B343" s="186"/>
      <c r="C343" s="131" t="s">
        <v>111</v>
      </c>
      <c r="D343" s="7" t="s">
        <v>24</v>
      </c>
      <c r="E343" s="7" t="s">
        <v>424</v>
      </c>
      <c r="F343" s="64" t="s">
        <v>132</v>
      </c>
      <c r="G343" s="62">
        <v>5</v>
      </c>
      <c r="I343" s="10" t="s">
        <v>110</v>
      </c>
      <c r="J343" s="11" t="s">
        <v>551</v>
      </c>
      <c r="K343" s="74" t="s">
        <v>601</v>
      </c>
      <c r="L343" s="180"/>
      <c r="M343" s="180">
        <v>1000</v>
      </c>
      <c r="N343" s="78" t="s">
        <v>1646</v>
      </c>
      <c r="O343" s="83" t="s">
        <v>1308</v>
      </c>
      <c r="P343" s="78" t="s">
        <v>737</v>
      </c>
      <c r="R343" s="80"/>
      <c r="S343" s="92"/>
      <c r="T343" s="239"/>
      <c r="U343" s="242"/>
      <c r="W343" s="12" t="str">
        <f t="shared" si="85"/>
        <v>Mqtt1</v>
      </c>
      <c r="X343" s="222"/>
      <c r="Y343" s="6" t="str">
        <f t="shared" si="86"/>
        <v>210000 BILGE FIFI</v>
      </c>
      <c r="Z343" s="106" t="str">
        <f t="shared" si="73"/>
        <v>$.BILGE_FRAME38SB_ALARM</v>
      </c>
      <c r="AB343" s="6"/>
      <c r="AM343" s="117">
        <f t="shared" si="78"/>
        <v>343</v>
      </c>
      <c r="AR343" s="130" t="s">
        <v>115</v>
      </c>
      <c r="AS343" s="78">
        <v>10</v>
      </c>
      <c r="AT343" s="131" t="s">
        <v>17</v>
      </c>
      <c r="AU343" s="7" t="s">
        <v>9</v>
      </c>
      <c r="AV343" s="132" t="s">
        <v>173</v>
      </c>
      <c r="AW343" s="129" t="str">
        <f t="shared" si="80"/>
        <v>Please consult operation manual for more information</v>
      </c>
      <c r="AX343" s="140"/>
      <c r="BB343" s="150" t="str">
        <f t="shared" si="87"/>
        <v>1</v>
      </c>
      <c r="BS343" s="6"/>
      <c r="BT343" s="11"/>
    </row>
    <row r="344" spans="1:72" ht="15.75" x14ac:dyDescent="0.25">
      <c r="A344" s="52" t="s">
        <v>829</v>
      </c>
      <c r="B344" s="186"/>
      <c r="C344" s="131" t="s">
        <v>111</v>
      </c>
      <c r="D344" s="7" t="s">
        <v>24</v>
      </c>
      <c r="E344" s="7" t="s">
        <v>424</v>
      </c>
      <c r="F344" s="64" t="s">
        <v>132</v>
      </c>
      <c r="G344" s="62">
        <v>6</v>
      </c>
      <c r="I344" s="10" t="s">
        <v>110</v>
      </c>
      <c r="J344" s="71" t="s">
        <v>552</v>
      </c>
      <c r="K344" s="74" t="s">
        <v>601</v>
      </c>
      <c r="L344" s="180"/>
      <c r="M344" s="180">
        <v>1000</v>
      </c>
      <c r="N344" s="78" t="s">
        <v>1646</v>
      </c>
      <c r="O344" s="198">
        <v>21001003</v>
      </c>
      <c r="P344" s="80" t="s">
        <v>738</v>
      </c>
      <c r="R344" s="80"/>
      <c r="S344" s="92"/>
      <c r="T344" s="211" t="s">
        <v>810</v>
      </c>
      <c r="U344" s="102" t="s">
        <v>1104</v>
      </c>
      <c r="W344" s="12" t="str">
        <f t="shared" si="85"/>
        <v>Mqtt1</v>
      </c>
      <c r="X344" s="222"/>
      <c r="Y344" s="6" t="str">
        <f t="shared" si="86"/>
        <v>210000 BILGE FIFI</v>
      </c>
      <c r="Z344" s="106" t="str">
        <f t="shared" si="73"/>
        <v>$.BCKUP_GEN_SERV_PUMP_REM_AVAIL</v>
      </c>
      <c r="AB344" s="6"/>
      <c r="AM344" s="117" t="str">
        <f t="shared" si="78"/>
        <v/>
      </c>
      <c r="AR344" s="130"/>
      <c r="AT344" s="131"/>
      <c r="AU344" s="7"/>
      <c r="AV344" s="132"/>
      <c r="AW344" s="129" t="str">
        <f t="shared" si="80"/>
        <v/>
      </c>
      <c r="AX344" s="140"/>
      <c r="BB344" s="150" t="str">
        <f t="shared" si="87"/>
        <v/>
      </c>
      <c r="BS344" s="6"/>
      <c r="BT344" s="11"/>
    </row>
    <row r="345" spans="1:72" ht="15.75" x14ac:dyDescent="0.25">
      <c r="A345" s="52" t="s">
        <v>1464</v>
      </c>
      <c r="B345" s="186"/>
      <c r="C345" s="131" t="s">
        <v>111</v>
      </c>
      <c r="D345" s="7" t="s">
        <v>24</v>
      </c>
      <c r="E345" s="7" t="s">
        <v>424</v>
      </c>
      <c r="F345" s="64" t="s">
        <v>132</v>
      </c>
      <c r="G345" s="62">
        <v>7</v>
      </c>
      <c r="I345" s="10" t="s">
        <v>110</v>
      </c>
      <c r="J345" s="71" t="str">
        <f t="shared" ref="J345:J346" si="89">CONCATENATE("Spare_",E345,"_",G345)</f>
        <v>Spare_DI21_7</v>
      </c>
      <c r="K345" s="74" t="s">
        <v>601</v>
      </c>
      <c r="L345" s="180"/>
      <c r="M345" s="180">
        <v>1000</v>
      </c>
      <c r="N345" s="78" t="s">
        <v>605</v>
      </c>
      <c r="O345" s="197"/>
      <c r="P345" s="78" t="str">
        <f>CONCATENATE("Spare Yard ",T345,"_",I345,"_",K345)</f>
        <v>Spare Yard _True_+CB.2</v>
      </c>
      <c r="R345" s="80"/>
      <c r="S345" s="92"/>
      <c r="T345" s="196"/>
      <c r="W345" s="12" t="str">
        <f t="shared" si="85"/>
        <v/>
      </c>
      <c r="X345" s="222"/>
      <c r="Y345" s="6" t="str">
        <f t="shared" si="86"/>
        <v/>
      </c>
      <c r="Z345" s="106" t="str">
        <f t="shared" si="73"/>
        <v/>
      </c>
      <c r="AB345" s="6"/>
      <c r="AM345" s="117" t="str">
        <f t="shared" si="78"/>
        <v/>
      </c>
      <c r="AR345" s="130"/>
      <c r="AT345" s="131"/>
      <c r="AU345" s="7"/>
      <c r="AV345" s="132"/>
      <c r="AW345" s="129" t="str">
        <f t="shared" si="80"/>
        <v/>
      </c>
      <c r="AX345" s="140"/>
      <c r="BB345" s="150" t="str">
        <f t="shared" si="87"/>
        <v/>
      </c>
      <c r="BS345" s="6"/>
      <c r="BT345" s="11"/>
    </row>
    <row r="346" spans="1:72" ht="15.75" x14ac:dyDescent="0.25">
      <c r="A346" s="52" t="s">
        <v>1464</v>
      </c>
      <c r="B346" s="186"/>
      <c r="C346" s="131" t="s">
        <v>111</v>
      </c>
      <c r="D346" s="7" t="s">
        <v>24</v>
      </c>
      <c r="E346" s="7" t="s">
        <v>424</v>
      </c>
      <c r="F346" s="64" t="s">
        <v>132</v>
      </c>
      <c r="G346" s="62">
        <v>8</v>
      </c>
      <c r="I346" s="10" t="s">
        <v>110</v>
      </c>
      <c r="J346" s="71" t="str">
        <f t="shared" si="89"/>
        <v>Spare_DI21_8</v>
      </c>
      <c r="K346" s="74" t="s">
        <v>601</v>
      </c>
      <c r="L346" s="180"/>
      <c r="M346" s="180">
        <v>1000</v>
      </c>
      <c r="N346" s="78" t="s">
        <v>605</v>
      </c>
      <c r="O346" s="197"/>
      <c r="P346" s="78" t="str">
        <f>CONCATENATE("Spare Yard ",T346,"_",I346,"_",K346)</f>
        <v>Spare Yard _True_+CB.2</v>
      </c>
      <c r="R346" s="80"/>
      <c r="S346" s="92"/>
      <c r="T346" s="196"/>
      <c r="W346" s="12" t="str">
        <f t="shared" si="85"/>
        <v/>
      </c>
      <c r="X346" s="222"/>
      <c r="Y346" s="6" t="str">
        <f t="shared" si="86"/>
        <v/>
      </c>
      <c r="Z346" s="106" t="str">
        <f t="shared" si="73"/>
        <v/>
      </c>
      <c r="AB346" s="6"/>
      <c r="AM346" s="117" t="str">
        <f t="shared" si="78"/>
        <v/>
      </c>
      <c r="AR346" s="130"/>
      <c r="AT346" s="131"/>
      <c r="AU346" s="7"/>
      <c r="AV346" s="132"/>
      <c r="AW346" s="129" t="str">
        <f t="shared" si="80"/>
        <v/>
      </c>
      <c r="AX346" s="140"/>
      <c r="AY346" s="144"/>
      <c r="BB346" s="150" t="str">
        <f t="shared" si="87"/>
        <v/>
      </c>
      <c r="BS346" s="6"/>
      <c r="BT346" s="11"/>
    </row>
    <row r="347" spans="1:72" ht="15.75" x14ac:dyDescent="0.25">
      <c r="A347" s="52" t="s">
        <v>1347</v>
      </c>
      <c r="B347" s="56"/>
      <c r="C347" s="131" t="s">
        <v>111</v>
      </c>
      <c r="D347" s="7" t="s">
        <v>24</v>
      </c>
      <c r="E347" s="7" t="s">
        <v>425</v>
      </c>
      <c r="F347" s="64" t="s">
        <v>132</v>
      </c>
      <c r="G347" s="62">
        <v>1</v>
      </c>
      <c r="I347" s="10" t="s">
        <v>110</v>
      </c>
      <c r="J347" s="71" t="s">
        <v>1352</v>
      </c>
      <c r="K347" s="74" t="s">
        <v>601</v>
      </c>
      <c r="L347" s="180"/>
      <c r="M347" s="180">
        <v>1000</v>
      </c>
      <c r="N347" s="78" t="s">
        <v>1350</v>
      </c>
      <c r="O347" s="83"/>
      <c r="P347" s="78" t="s">
        <v>1353</v>
      </c>
      <c r="T347" s="204" t="s">
        <v>814</v>
      </c>
      <c r="U347" s="83" t="s">
        <v>826</v>
      </c>
      <c r="W347" s="12" t="str">
        <f t="shared" si="85"/>
        <v>Mqtt1</v>
      </c>
      <c r="X347" s="222"/>
      <c r="Y347" s="6" t="str">
        <f t="shared" si="86"/>
        <v>KVM SWITCHING</v>
      </c>
      <c r="Z347" s="106" t="str">
        <f t="shared" si="73"/>
        <v>$.CAPT_CAB_DISP_TOGG</v>
      </c>
      <c r="AB347" s="6"/>
      <c r="AM347" s="117" t="str">
        <f t="shared" si="78"/>
        <v/>
      </c>
      <c r="AR347" s="130"/>
      <c r="AT347" s="131"/>
      <c r="AU347" s="7"/>
      <c r="AV347" s="132"/>
      <c r="AW347" s="129" t="str">
        <f t="shared" si="80"/>
        <v/>
      </c>
      <c r="AX347" s="140"/>
      <c r="BB347" s="150" t="str">
        <f t="shared" si="87"/>
        <v/>
      </c>
      <c r="BS347" s="6"/>
      <c r="BT347" s="11"/>
    </row>
    <row r="348" spans="1:72" ht="15.75" x14ac:dyDescent="0.25">
      <c r="A348" s="52" t="s">
        <v>1347</v>
      </c>
      <c r="B348" s="56"/>
      <c r="C348" s="131" t="s">
        <v>111</v>
      </c>
      <c r="D348" s="7" t="s">
        <v>24</v>
      </c>
      <c r="E348" s="7" t="s">
        <v>425</v>
      </c>
      <c r="F348" s="64" t="s">
        <v>132</v>
      </c>
      <c r="G348" s="62">
        <v>2</v>
      </c>
      <c r="I348" s="10" t="s">
        <v>110</v>
      </c>
      <c r="J348" s="71" t="s">
        <v>1355</v>
      </c>
      <c r="K348" s="74" t="s">
        <v>601</v>
      </c>
      <c r="L348" s="180"/>
      <c r="M348" s="180">
        <v>1000</v>
      </c>
      <c r="N348" s="78" t="s">
        <v>1350</v>
      </c>
      <c r="O348" s="83"/>
      <c r="P348" s="78" t="s">
        <v>1356</v>
      </c>
      <c r="T348" s="206" t="s">
        <v>813</v>
      </c>
      <c r="U348" s="102" t="s">
        <v>826</v>
      </c>
      <c r="W348" s="12" t="str">
        <f t="shared" si="85"/>
        <v>Mqtt1</v>
      </c>
      <c r="X348" s="222"/>
      <c r="Y348" s="6" t="str">
        <f t="shared" si="86"/>
        <v>KVM SWITCHING</v>
      </c>
      <c r="Z348" s="106" t="str">
        <f t="shared" si="73"/>
        <v>$.MISSION_RM_DISP_TOGG</v>
      </c>
      <c r="AB348" s="6"/>
      <c r="AM348" s="117" t="str">
        <f t="shared" si="78"/>
        <v/>
      </c>
      <c r="AR348" s="130"/>
      <c r="AT348" s="131"/>
      <c r="AU348" s="7"/>
      <c r="AV348" s="132"/>
      <c r="AW348" s="129" t="str">
        <f t="shared" si="80"/>
        <v/>
      </c>
      <c r="AX348" s="140"/>
      <c r="BB348" s="150" t="str">
        <f t="shared" si="87"/>
        <v/>
      </c>
      <c r="BS348" s="6"/>
      <c r="BT348" s="11"/>
    </row>
    <row r="349" spans="1:72" ht="15.75" x14ac:dyDescent="0.25">
      <c r="A349" s="52" t="s">
        <v>1347</v>
      </c>
      <c r="B349" s="56"/>
      <c r="C349" s="131" t="s">
        <v>111</v>
      </c>
      <c r="D349" s="7" t="s">
        <v>24</v>
      </c>
      <c r="E349" s="7" t="s">
        <v>425</v>
      </c>
      <c r="F349" s="64" t="s">
        <v>132</v>
      </c>
      <c r="G349" s="62">
        <v>3</v>
      </c>
      <c r="I349" s="10" t="s">
        <v>110</v>
      </c>
      <c r="J349" s="71" t="s">
        <v>1357</v>
      </c>
      <c r="K349" s="74" t="s">
        <v>601</v>
      </c>
      <c r="L349" s="180"/>
      <c r="M349" s="180">
        <v>1000</v>
      </c>
      <c r="N349" s="78" t="s">
        <v>1350</v>
      </c>
      <c r="O349" s="83"/>
      <c r="P349" s="78" t="s">
        <v>1358</v>
      </c>
      <c r="T349" s="206" t="s">
        <v>1359</v>
      </c>
      <c r="U349" s="102" t="s">
        <v>826</v>
      </c>
      <c r="W349" s="12" t="str">
        <f t="shared" si="85"/>
        <v>Mqtt1</v>
      </c>
      <c r="X349" s="222"/>
      <c r="Y349" s="6" t="str">
        <f t="shared" si="86"/>
        <v>KVM SWITCHING</v>
      </c>
      <c r="Z349" s="106" t="str">
        <f t="shared" si="73"/>
        <v>$.CREW_MESS_DISP_TOGG</v>
      </c>
      <c r="AB349" s="6"/>
      <c r="AM349" s="117" t="str">
        <f t="shared" si="78"/>
        <v/>
      </c>
      <c r="AR349" s="130"/>
      <c r="AT349" s="131"/>
      <c r="AU349" s="7"/>
      <c r="AV349" s="132"/>
      <c r="AW349" s="129" t="str">
        <f t="shared" si="80"/>
        <v/>
      </c>
      <c r="AX349" s="140"/>
      <c r="BB349" s="150" t="str">
        <f t="shared" si="87"/>
        <v/>
      </c>
      <c r="BS349" s="6"/>
      <c r="BT349" s="11"/>
    </row>
    <row r="350" spans="1:72" ht="15.75" x14ac:dyDescent="0.25">
      <c r="A350" s="52" t="s">
        <v>1347</v>
      </c>
      <c r="B350" s="186"/>
      <c r="C350" s="131" t="s">
        <v>111</v>
      </c>
      <c r="D350" s="7" t="s">
        <v>24</v>
      </c>
      <c r="E350" s="7" t="s">
        <v>425</v>
      </c>
      <c r="F350" s="64" t="s">
        <v>132</v>
      </c>
      <c r="G350" s="62">
        <v>4</v>
      </c>
      <c r="I350" s="10" t="s">
        <v>110</v>
      </c>
      <c r="J350" s="71" t="str">
        <f t="shared" ref="J350:J351" si="90">CONCATENATE("Spare_",E350,"_",G350)</f>
        <v>Spare_DI22_4</v>
      </c>
      <c r="K350" s="74" t="s">
        <v>601</v>
      </c>
      <c r="L350" s="180"/>
      <c r="M350" s="180">
        <v>1000</v>
      </c>
      <c r="N350" s="78" t="s">
        <v>605</v>
      </c>
      <c r="O350" s="83"/>
      <c r="P350" s="78" t="str">
        <f>CONCATENATE("Spare Yard ",T350,"_",I350,"_",K350)</f>
        <v>Spare Yard _True_+CB.2</v>
      </c>
      <c r="W350" s="12" t="str">
        <f t="shared" si="85"/>
        <v/>
      </c>
      <c r="X350" s="222"/>
      <c r="Y350" s="6" t="str">
        <f t="shared" si="86"/>
        <v/>
      </c>
      <c r="Z350" s="106" t="str">
        <f t="shared" si="73"/>
        <v/>
      </c>
      <c r="AB350" s="6"/>
      <c r="AM350" s="117" t="str">
        <f t="shared" si="78"/>
        <v/>
      </c>
      <c r="AR350" s="130"/>
      <c r="AT350" s="131"/>
      <c r="AU350" s="7"/>
      <c r="AV350" s="132"/>
      <c r="AW350" s="129" t="str">
        <f t="shared" si="80"/>
        <v/>
      </c>
      <c r="AX350" s="140"/>
      <c r="BB350" s="150" t="str">
        <f t="shared" si="87"/>
        <v/>
      </c>
      <c r="BS350" s="6"/>
      <c r="BT350" s="11"/>
    </row>
    <row r="351" spans="1:72" ht="15.75" x14ac:dyDescent="0.25">
      <c r="A351" s="52" t="s">
        <v>1347</v>
      </c>
      <c r="B351" s="186"/>
      <c r="C351" s="131" t="s">
        <v>111</v>
      </c>
      <c r="D351" s="7" t="s">
        <v>24</v>
      </c>
      <c r="E351" s="7" t="s">
        <v>425</v>
      </c>
      <c r="F351" s="64" t="s">
        <v>132</v>
      </c>
      <c r="G351" s="62">
        <v>5</v>
      </c>
      <c r="I351" s="10" t="s">
        <v>110</v>
      </c>
      <c r="J351" s="71" t="str">
        <f t="shared" si="90"/>
        <v>Spare_DI22_5</v>
      </c>
      <c r="K351" s="74" t="s">
        <v>601</v>
      </c>
      <c r="L351" s="180"/>
      <c r="M351" s="180">
        <v>1000</v>
      </c>
      <c r="N351" s="78" t="s">
        <v>605</v>
      </c>
      <c r="O351" s="83"/>
      <c r="P351" s="78" t="str">
        <f>CONCATENATE("Spare Yard ",T351,"_",I351,"_",K351)</f>
        <v>Spare Yard _True_+CB.2</v>
      </c>
      <c r="W351" s="12" t="str">
        <f t="shared" si="85"/>
        <v/>
      </c>
      <c r="X351" s="222"/>
      <c r="Y351" s="6" t="str">
        <f t="shared" si="86"/>
        <v/>
      </c>
      <c r="Z351" s="106" t="str">
        <f t="shared" si="73"/>
        <v/>
      </c>
      <c r="AB351" s="6"/>
      <c r="AM351" s="117" t="str">
        <f t="shared" si="78"/>
        <v/>
      </c>
      <c r="AR351" s="130"/>
      <c r="AT351" s="131"/>
      <c r="AU351" s="7"/>
      <c r="AV351" s="132"/>
      <c r="AW351" s="129" t="str">
        <f t="shared" si="80"/>
        <v/>
      </c>
      <c r="AX351" s="140"/>
      <c r="BB351" s="150" t="str">
        <f t="shared" si="87"/>
        <v/>
      </c>
      <c r="BS351" s="6"/>
      <c r="BT351" s="11"/>
    </row>
    <row r="352" spans="1:72" ht="15.75" x14ac:dyDescent="0.25">
      <c r="A352" s="52" t="s">
        <v>1464</v>
      </c>
      <c r="B352" s="186"/>
      <c r="C352" s="131" t="s">
        <v>111</v>
      </c>
      <c r="D352" s="7" t="s">
        <v>24</v>
      </c>
      <c r="E352" s="7" t="s">
        <v>425</v>
      </c>
      <c r="F352" s="64" t="s">
        <v>132</v>
      </c>
      <c r="G352" s="62">
        <v>6</v>
      </c>
      <c r="I352" s="10" t="s">
        <v>110</v>
      </c>
      <c r="J352" s="11" t="s">
        <v>553</v>
      </c>
      <c r="K352" s="74" t="s">
        <v>601</v>
      </c>
      <c r="L352" s="180"/>
      <c r="M352" s="180">
        <v>1000</v>
      </c>
      <c r="N352" s="78" t="s">
        <v>1649</v>
      </c>
      <c r="O352" s="83" t="s">
        <v>629</v>
      </c>
      <c r="P352" s="78" t="s">
        <v>739</v>
      </c>
      <c r="R352" s="80"/>
      <c r="S352" s="92"/>
      <c r="T352" s="237" t="s">
        <v>1516</v>
      </c>
      <c r="U352" s="240" t="s">
        <v>1534</v>
      </c>
      <c r="W352" s="12" t="str">
        <f t="shared" si="85"/>
        <v>Mqtt1</v>
      </c>
      <c r="X352" s="222"/>
      <c r="Y352" s="6" t="str">
        <f t="shared" si="86"/>
        <v>750000 DECK EQUIP</v>
      </c>
      <c r="Z352" s="106" t="str">
        <f t="shared" si="73"/>
        <v>$.DECK_CRANE_GEN_ALARM</v>
      </c>
      <c r="AB352" s="6"/>
      <c r="AM352" s="117">
        <f t="shared" si="78"/>
        <v>352</v>
      </c>
      <c r="AR352" s="130" t="s">
        <v>115</v>
      </c>
      <c r="AT352" s="131" t="s">
        <v>17</v>
      </c>
      <c r="AU352" s="7"/>
      <c r="AV352" s="132" t="s">
        <v>112</v>
      </c>
      <c r="AW352" s="129" t="str">
        <f t="shared" si="80"/>
        <v>Please consult operation manual for more information</v>
      </c>
      <c r="AX352" s="140"/>
      <c r="BB352" s="150" t="str">
        <f t="shared" si="87"/>
        <v>1</v>
      </c>
      <c r="BS352" s="6"/>
      <c r="BT352" s="11"/>
    </row>
    <row r="353" spans="1:72" ht="15.75" x14ac:dyDescent="0.25">
      <c r="A353" s="52" t="s">
        <v>1464</v>
      </c>
      <c r="B353" s="186"/>
      <c r="C353" s="131" t="s">
        <v>111</v>
      </c>
      <c r="D353" s="7" t="s">
        <v>24</v>
      </c>
      <c r="E353" s="7" t="s">
        <v>425</v>
      </c>
      <c r="F353" s="64" t="s">
        <v>132</v>
      </c>
      <c r="G353" s="62">
        <v>7</v>
      </c>
      <c r="I353" s="10" t="s">
        <v>110</v>
      </c>
      <c r="J353" s="71" t="s">
        <v>554</v>
      </c>
      <c r="K353" s="74" t="s">
        <v>601</v>
      </c>
      <c r="L353" s="180"/>
      <c r="M353" s="180">
        <v>1000</v>
      </c>
      <c r="N353" s="78" t="s">
        <v>1649</v>
      </c>
      <c r="O353" s="83" t="s">
        <v>630</v>
      </c>
      <c r="P353" s="78" t="s">
        <v>740</v>
      </c>
      <c r="R353" s="80"/>
      <c r="S353" s="92"/>
      <c r="T353" s="238"/>
      <c r="U353" s="241"/>
      <c r="W353" s="12" t="str">
        <f t="shared" si="85"/>
        <v>Mqtt1</v>
      </c>
      <c r="X353" s="222"/>
      <c r="Y353" s="6" t="str">
        <f t="shared" si="86"/>
        <v>750000 DECK EQUIP</v>
      </c>
      <c r="Z353" s="106" t="str">
        <f t="shared" si="73"/>
        <v>$.MOB_TENDER_HATCH_CL_LOCK</v>
      </c>
      <c r="AB353" s="6"/>
      <c r="AM353" s="117" t="str">
        <f t="shared" si="78"/>
        <v/>
      </c>
      <c r="AR353" s="130"/>
      <c r="AT353" s="131"/>
      <c r="AU353" s="7"/>
      <c r="AV353" s="132"/>
      <c r="AW353" s="129" t="str">
        <f t="shared" si="80"/>
        <v/>
      </c>
      <c r="AX353" s="140"/>
      <c r="AY353" s="144"/>
      <c r="BB353" s="150" t="str">
        <f t="shared" si="87"/>
        <v/>
      </c>
      <c r="BS353" s="6"/>
      <c r="BT353" s="11"/>
    </row>
    <row r="354" spans="1:72" ht="15.75" x14ac:dyDescent="0.25">
      <c r="A354" s="52" t="s">
        <v>1464</v>
      </c>
      <c r="B354" s="186"/>
      <c r="C354" s="131" t="s">
        <v>111</v>
      </c>
      <c r="D354" s="7" t="s">
        <v>24</v>
      </c>
      <c r="E354" s="7" t="s">
        <v>425</v>
      </c>
      <c r="F354" s="64" t="s">
        <v>132</v>
      </c>
      <c r="G354" s="62">
        <v>8</v>
      </c>
      <c r="I354" s="10" t="s">
        <v>110</v>
      </c>
      <c r="J354" s="71" t="s">
        <v>555</v>
      </c>
      <c r="K354" s="74" t="s">
        <v>601</v>
      </c>
      <c r="L354" s="180"/>
      <c r="M354" s="180">
        <v>1000</v>
      </c>
      <c r="N354" s="78" t="s">
        <v>1649</v>
      </c>
      <c r="O354" s="83" t="s">
        <v>631</v>
      </c>
      <c r="P354" s="78" t="s">
        <v>741</v>
      </c>
      <c r="R354" s="80"/>
      <c r="S354" s="92"/>
      <c r="T354" s="238"/>
      <c r="U354" s="241"/>
      <c r="W354" s="12" t="str">
        <f t="shared" si="85"/>
        <v>Mqtt1</v>
      </c>
      <c r="X354" s="222"/>
      <c r="Y354" s="6" t="str">
        <f t="shared" si="86"/>
        <v>750000 DECK EQUIP</v>
      </c>
      <c r="Z354" s="106" t="str">
        <f t="shared" si="73"/>
        <v>$.GUEST_TENDER_HATCH_CL_LOCK</v>
      </c>
      <c r="AB354" s="6"/>
      <c r="AM354" s="117" t="str">
        <f t="shared" si="78"/>
        <v/>
      </c>
      <c r="AR354" s="130"/>
      <c r="AT354" s="131"/>
      <c r="AU354" s="7"/>
      <c r="AV354" s="132"/>
      <c r="AW354" s="129" t="str">
        <f t="shared" si="80"/>
        <v/>
      </c>
      <c r="AX354" s="140"/>
      <c r="BB354" s="150" t="str">
        <f t="shared" si="87"/>
        <v/>
      </c>
      <c r="BS354" s="6"/>
      <c r="BT354" s="11"/>
    </row>
    <row r="355" spans="1:72" ht="15.75" x14ac:dyDescent="0.25">
      <c r="A355" s="52" t="s">
        <v>1464</v>
      </c>
      <c r="B355" s="186"/>
      <c r="C355" s="131" t="s">
        <v>111</v>
      </c>
      <c r="D355" s="7" t="s">
        <v>24</v>
      </c>
      <c r="E355" s="7" t="s">
        <v>426</v>
      </c>
      <c r="F355" s="64" t="s">
        <v>132</v>
      </c>
      <c r="G355" s="62">
        <v>1</v>
      </c>
      <c r="I355" s="10" t="s">
        <v>110</v>
      </c>
      <c r="J355" s="11" t="s">
        <v>556</v>
      </c>
      <c r="K355" s="74" t="s">
        <v>601</v>
      </c>
      <c r="L355" s="180"/>
      <c r="M355" s="180">
        <v>1000</v>
      </c>
      <c r="N355" s="78" t="s">
        <v>1656</v>
      </c>
      <c r="O355" s="83"/>
      <c r="P355" s="78" t="s">
        <v>742</v>
      </c>
      <c r="R355" s="80"/>
      <c r="S355" s="92"/>
      <c r="T355" s="238"/>
      <c r="U355" s="241"/>
      <c r="W355" s="12" t="str">
        <f t="shared" si="85"/>
        <v>Mqtt1</v>
      </c>
      <c r="X355" s="222"/>
      <c r="Y355" s="6" t="str">
        <f t="shared" si="86"/>
        <v>090000 DOORS HATCHES</v>
      </c>
      <c r="Z355" s="106" t="str">
        <f t="shared" ref="Z355:Z418" si="91">IF(COUNTIF(N355,"spare"),"","$."&amp;J355)</f>
        <v>$.SAIL_STOR_HATCH</v>
      </c>
      <c r="AB355" s="6"/>
      <c r="AM355" s="117" t="str">
        <f t="shared" si="78"/>
        <v/>
      </c>
      <c r="AR355" s="130"/>
      <c r="AT355" s="131"/>
      <c r="AU355" s="7"/>
      <c r="AV355" s="132"/>
      <c r="AW355" s="129" t="str">
        <f t="shared" si="80"/>
        <v/>
      </c>
      <c r="AX355" s="140"/>
      <c r="BB355" s="150" t="str">
        <f t="shared" si="87"/>
        <v/>
      </c>
      <c r="BS355" s="6"/>
      <c r="BT355" s="11"/>
    </row>
    <row r="356" spans="1:72" ht="15.75" x14ac:dyDescent="0.25">
      <c r="A356" s="52" t="s">
        <v>1464</v>
      </c>
      <c r="B356" s="186"/>
      <c r="C356" s="131" t="s">
        <v>111</v>
      </c>
      <c r="D356" s="7" t="s">
        <v>24</v>
      </c>
      <c r="E356" s="7" t="s">
        <v>426</v>
      </c>
      <c r="F356" s="64" t="s">
        <v>132</v>
      </c>
      <c r="G356" s="62">
        <v>2</v>
      </c>
      <c r="I356" s="10" t="s">
        <v>110</v>
      </c>
      <c r="J356" s="11" t="s">
        <v>557</v>
      </c>
      <c r="K356" s="74" t="s">
        <v>601</v>
      </c>
      <c r="L356" s="180"/>
      <c r="M356" s="180">
        <v>1000</v>
      </c>
      <c r="N356" s="78" t="s">
        <v>1656</v>
      </c>
      <c r="O356" s="83"/>
      <c r="P356" s="78" t="s">
        <v>743</v>
      </c>
      <c r="R356" s="80"/>
      <c r="S356" s="92"/>
      <c r="T356" s="238"/>
      <c r="U356" s="241"/>
      <c r="W356" s="12" t="str">
        <f t="shared" si="85"/>
        <v>Mqtt1</v>
      </c>
      <c r="X356" s="222"/>
      <c r="Y356" s="6" t="str">
        <f t="shared" si="86"/>
        <v>090000 DOORS HATCHES</v>
      </c>
      <c r="Z356" s="106" t="str">
        <f t="shared" si="91"/>
        <v>$.FOREPEAK_ACC_HATCH</v>
      </c>
      <c r="AB356" s="6"/>
      <c r="AM356" s="117" t="str">
        <f t="shared" si="78"/>
        <v/>
      </c>
      <c r="AR356" s="130"/>
      <c r="AT356" s="131"/>
      <c r="AU356" s="7"/>
      <c r="AV356" s="132"/>
      <c r="AW356" s="129" t="str">
        <f t="shared" si="80"/>
        <v/>
      </c>
      <c r="AX356" s="140"/>
      <c r="AY356" s="144"/>
      <c r="BB356" s="150" t="str">
        <f t="shared" si="87"/>
        <v/>
      </c>
      <c r="BS356" s="6"/>
      <c r="BT356" s="11"/>
    </row>
    <row r="357" spans="1:72" ht="15.75" x14ac:dyDescent="0.25">
      <c r="A357" s="52" t="s">
        <v>1464</v>
      </c>
      <c r="B357" s="186"/>
      <c r="C357" s="131" t="s">
        <v>111</v>
      </c>
      <c r="D357" s="7" t="s">
        <v>24</v>
      </c>
      <c r="E357" s="7" t="s">
        <v>426</v>
      </c>
      <c r="F357" s="64" t="s">
        <v>132</v>
      </c>
      <c r="G357" s="62">
        <v>3</v>
      </c>
      <c r="I357" s="10" t="s">
        <v>110</v>
      </c>
      <c r="J357" s="11" t="s">
        <v>558</v>
      </c>
      <c r="K357" s="74" t="s">
        <v>601</v>
      </c>
      <c r="L357" s="180"/>
      <c r="M357" s="180">
        <v>1000</v>
      </c>
      <c r="N357" s="78" t="s">
        <v>1656</v>
      </c>
      <c r="O357" s="83"/>
      <c r="P357" s="78" t="s">
        <v>744</v>
      </c>
      <c r="R357" s="80"/>
      <c r="S357" s="92"/>
      <c r="T357" s="238"/>
      <c r="U357" s="241"/>
      <c r="W357" s="12" t="str">
        <f t="shared" si="85"/>
        <v>Mqtt1</v>
      </c>
      <c r="X357" s="222"/>
      <c r="Y357" s="6" t="str">
        <f t="shared" si="86"/>
        <v>090000 DOORS HATCHES</v>
      </c>
      <c r="Z357" s="106" t="str">
        <f t="shared" si="91"/>
        <v>$.DINGHY_STOR_ACC_FWD</v>
      </c>
      <c r="AB357" s="6"/>
      <c r="AM357" s="117" t="str">
        <f t="shared" si="78"/>
        <v/>
      </c>
      <c r="AR357" s="130"/>
      <c r="AT357" s="131"/>
      <c r="AU357" s="7"/>
      <c r="AV357" s="132"/>
      <c r="AW357" s="129" t="str">
        <f t="shared" si="80"/>
        <v/>
      </c>
      <c r="AX357" s="140"/>
      <c r="BB357" s="150" t="str">
        <f t="shared" si="87"/>
        <v/>
      </c>
      <c r="BS357" s="6"/>
      <c r="BT357" s="11"/>
    </row>
    <row r="358" spans="1:72" ht="15.75" x14ac:dyDescent="0.25">
      <c r="A358" s="52" t="s">
        <v>1464</v>
      </c>
      <c r="B358" s="186"/>
      <c r="C358" s="131" t="s">
        <v>111</v>
      </c>
      <c r="D358" s="7" t="s">
        <v>24</v>
      </c>
      <c r="E358" s="7" t="s">
        <v>426</v>
      </c>
      <c r="F358" s="64" t="s">
        <v>132</v>
      </c>
      <c r="G358" s="62">
        <v>4</v>
      </c>
      <c r="I358" s="10" t="s">
        <v>110</v>
      </c>
      <c r="J358" s="11" t="s">
        <v>559</v>
      </c>
      <c r="K358" s="74" t="s">
        <v>601</v>
      </c>
      <c r="L358" s="180"/>
      <c r="M358" s="180">
        <v>1000</v>
      </c>
      <c r="N358" s="78" t="s">
        <v>1656</v>
      </c>
      <c r="O358" s="83"/>
      <c r="P358" s="78" t="s">
        <v>745</v>
      </c>
      <c r="R358" s="80"/>
      <c r="S358" s="92"/>
      <c r="T358" s="238"/>
      <c r="U358" s="241"/>
      <c r="W358" s="12" t="str">
        <f t="shared" si="85"/>
        <v>Mqtt1</v>
      </c>
      <c r="X358" s="222"/>
      <c r="Y358" s="6" t="str">
        <f t="shared" si="86"/>
        <v>090000 DOORS HATCHES</v>
      </c>
      <c r="Z358" s="106" t="str">
        <f t="shared" si="91"/>
        <v>$.CRANE__HATCH_AFT</v>
      </c>
      <c r="AB358" s="6"/>
      <c r="AM358" s="117" t="str">
        <f t="shared" si="78"/>
        <v/>
      </c>
      <c r="AR358" s="130"/>
      <c r="AT358" s="131"/>
      <c r="AU358" s="7"/>
      <c r="AV358" s="132"/>
      <c r="AW358" s="129" t="str">
        <f t="shared" si="80"/>
        <v/>
      </c>
      <c r="AX358" s="140"/>
      <c r="BB358" s="150" t="str">
        <f t="shared" si="87"/>
        <v/>
      </c>
      <c r="BS358" s="6"/>
      <c r="BT358" s="11"/>
    </row>
    <row r="359" spans="1:72" ht="15.75" x14ac:dyDescent="0.25">
      <c r="A359" s="52" t="s">
        <v>1464</v>
      </c>
      <c r="B359" s="186"/>
      <c r="C359" s="131" t="s">
        <v>111</v>
      </c>
      <c r="D359" s="7" t="s">
        <v>24</v>
      </c>
      <c r="E359" s="7" t="s">
        <v>426</v>
      </c>
      <c r="F359" s="64" t="s">
        <v>132</v>
      </c>
      <c r="G359" s="62">
        <v>5</v>
      </c>
      <c r="I359" s="10" t="s">
        <v>110</v>
      </c>
      <c r="J359" s="11" t="s">
        <v>560</v>
      </c>
      <c r="K359" s="74" t="s">
        <v>601</v>
      </c>
      <c r="L359" s="180"/>
      <c r="M359" s="180">
        <v>1000</v>
      </c>
      <c r="N359" s="78" t="s">
        <v>1656</v>
      </c>
      <c r="O359" s="83"/>
      <c r="P359" s="88" t="s">
        <v>746</v>
      </c>
      <c r="R359" s="80"/>
      <c r="S359" s="92"/>
      <c r="T359" s="239"/>
      <c r="U359" s="242"/>
      <c r="W359" s="12" t="str">
        <f t="shared" si="85"/>
        <v>Mqtt1</v>
      </c>
      <c r="X359" s="222"/>
      <c r="Y359" s="6" t="str">
        <f t="shared" si="86"/>
        <v>090000 DOORS HATCHES</v>
      </c>
      <c r="Z359" s="106" t="str">
        <f t="shared" si="91"/>
        <v>$.FORESHIP_STOR_AREA_ACC_HATCH</v>
      </c>
      <c r="AB359" s="6"/>
      <c r="AM359" s="117" t="str">
        <f t="shared" si="78"/>
        <v/>
      </c>
      <c r="AR359" s="130"/>
      <c r="AT359" s="131"/>
      <c r="AU359" s="7"/>
      <c r="AV359" s="132"/>
      <c r="AW359" s="129" t="str">
        <f t="shared" si="80"/>
        <v/>
      </c>
      <c r="AX359" s="140"/>
      <c r="BB359" s="150" t="str">
        <f t="shared" si="87"/>
        <v/>
      </c>
      <c r="BS359" s="6"/>
      <c r="BT359" s="11"/>
    </row>
    <row r="360" spans="1:72" ht="15.75" x14ac:dyDescent="0.25">
      <c r="A360" s="52" t="s">
        <v>1464</v>
      </c>
      <c r="B360" s="186"/>
      <c r="C360" s="131" t="s">
        <v>111</v>
      </c>
      <c r="D360" s="7" t="s">
        <v>24</v>
      </c>
      <c r="E360" s="7" t="s">
        <v>426</v>
      </c>
      <c r="F360" s="64" t="s">
        <v>132</v>
      </c>
      <c r="G360" s="62">
        <v>6</v>
      </c>
      <c r="I360" s="10" t="s">
        <v>110</v>
      </c>
      <c r="J360" s="11" t="s">
        <v>561</v>
      </c>
      <c r="K360" s="74" t="s">
        <v>601</v>
      </c>
      <c r="L360" s="180"/>
      <c r="M360" s="180">
        <v>1000</v>
      </c>
      <c r="N360" s="78" t="s">
        <v>1656</v>
      </c>
      <c r="O360" s="83"/>
      <c r="P360" s="78" t="s">
        <v>747</v>
      </c>
      <c r="R360" s="80"/>
      <c r="S360" s="92"/>
      <c r="T360" s="203" t="s">
        <v>1491</v>
      </c>
      <c r="U360" s="102" t="s">
        <v>1534</v>
      </c>
      <c r="W360" s="12" t="str">
        <f t="shared" si="85"/>
        <v>Mqtt1</v>
      </c>
      <c r="X360" s="222"/>
      <c r="Y360" s="6" t="str">
        <f t="shared" si="86"/>
        <v>090000 DOORS HATCHES</v>
      </c>
      <c r="Z360" s="106" t="str">
        <f t="shared" si="91"/>
        <v>$.CREW_ESCAPE_HATCH</v>
      </c>
      <c r="AB360" s="6"/>
      <c r="AM360" s="117" t="str">
        <f t="shared" si="78"/>
        <v/>
      </c>
      <c r="AR360" s="130"/>
      <c r="AT360" s="131"/>
      <c r="AU360" s="7"/>
      <c r="AV360" s="132"/>
      <c r="AW360" s="129" t="str">
        <f t="shared" si="80"/>
        <v/>
      </c>
      <c r="AX360" s="140"/>
      <c r="BB360" s="150" t="str">
        <f t="shared" si="87"/>
        <v/>
      </c>
      <c r="BS360" s="6"/>
      <c r="BT360" s="11"/>
    </row>
    <row r="361" spans="1:72" ht="15.75" x14ac:dyDescent="0.25">
      <c r="A361" s="52" t="s">
        <v>7279</v>
      </c>
      <c r="B361" s="56"/>
      <c r="C361" s="131" t="s">
        <v>111</v>
      </c>
      <c r="D361" s="7" t="s">
        <v>24</v>
      </c>
      <c r="E361" s="7" t="s">
        <v>426</v>
      </c>
      <c r="F361" s="64" t="s">
        <v>132</v>
      </c>
      <c r="G361" s="62">
        <v>7</v>
      </c>
      <c r="I361" s="10" t="s">
        <v>110</v>
      </c>
      <c r="J361" s="71" t="s">
        <v>7296</v>
      </c>
      <c r="K361" s="74" t="s">
        <v>601</v>
      </c>
      <c r="L361" s="180"/>
      <c r="M361" s="180">
        <v>1000</v>
      </c>
      <c r="N361" s="78" t="s">
        <v>1656</v>
      </c>
      <c r="O361" s="83"/>
      <c r="P361" s="78" t="s">
        <v>7297</v>
      </c>
      <c r="R361" s="80"/>
      <c r="S361" s="92"/>
      <c r="T361" s="76" t="s">
        <v>7298</v>
      </c>
      <c r="U361" s="102" t="s">
        <v>1024</v>
      </c>
      <c r="W361" s="12" t="str">
        <f t="shared" si="85"/>
        <v>Mqtt1</v>
      </c>
      <c r="X361" s="222"/>
      <c r="Y361" s="6" t="str">
        <f t="shared" si="86"/>
        <v>090000 DOORS HATCHES</v>
      </c>
      <c r="Z361" s="106" t="str">
        <f t="shared" si="91"/>
        <v>$.CREW_AREA_ACCESS_DOOR</v>
      </c>
      <c r="AB361" s="6"/>
      <c r="AM361" s="117" t="str">
        <f t="shared" ref="AM361:AM424" si="92">IF(ISBLANK(AT361),"",ROW())</f>
        <v/>
      </c>
      <c r="AR361" s="130"/>
      <c r="AT361" s="131"/>
      <c r="AU361" s="7"/>
      <c r="AV361" s="132"/>
      <c r="AW361" s="129" t="str">
        <f t="shared" si="80"/>
        <v/>
      </c>
      <c r="AX361" s="140"/>
      <c r="BB361" s="150" t="str">
        <f t="shared" si="87"/>
        <v/>
      </c>
      <c r="BS361" s="6"/>
      <c r="BT361" s="11"/>
    </row>
    <row r="362" spans="1:72" ht="15.75" x14ac:dyDescent="0.25">
      <c r="A362" s="52" t="s">
        <v>416</v>
      </c>
      <c r="B362" s="56"/>
      <c r="C362" s="131" t="s">
        <v>111</v>
      </c>
      <c r="D362" s="7" t="s">
        <v>24</v>
      </c>
      <c r="E362" s="7" t="s">
        <v>426</v>
      </c>
      <c r="F362" s="64" t="s">
        <v>132</v>
      </c>
      <c r="G362" s="62">
        <v>8</v>
      </c>
      <c r="I362" s="10" t="s">
        <v>110</v>
      </c>
      <c r="J362" s="71" t="s">
        <v>972</v>
      </c>
      <c r="K362" s="74" t="s">
        <v>601</v>
      </c>
      <c r="L362" s="180"/>
      <c r="M362" s="180">
        <v>1000</v>
      </c>
      <c r="N362" s="78" t="s">
        <v>1659</v>
      </c>
      <c r="O362" s="83"/>
      <c r="P362" s="78" t="s">
        <v>971</v>
      </c>
      <c r="R362" s="80"/>
      <c r="S362" s="92"/>
      <c r="T362" s="203" t="s">
        <v>973</v>
      </c>
      <c r="U362" s="83" t="s">
        <v>974</v>
      </c>
      <c r="W362" s="12" t="str">
        <f t="shared" si="85"/>
        <v>Mqtt1</v>
      </c>
      <c r="X362" s="222"/>
      <c r="Y362" s="6" t="str">
        <f t="shared" si="86"/>
        <v>450000 FIREDETECTION</v>
      </c>
      <c r="Z362" s="106" t="str">
        <f t="shared" si="91"/>
        <v>$.FIRE_DETECT_FAULT</v>
      </c>
      <c r="AB362" s="6"/>
      <c r="AM362" s="117">
        <f t="shared" si="92"/>
        <v>362</v>
      </c>
      <c r="AR362" s="130" t="s">
        <v>115</v>
      </c>
      <c r="AT362" s="131" t="s">
        <v>17</v>
      </c>
      <c r="AU362" s="7"/>
      <c r="AV362" s="132" t="s">
        <v>112</v>
      </c>
      <c r="AW362" s="129" t="str">
        <f t="shared" si="80"/>
        <v>Please consult operation manual for more information</v>
      </c>
      <c r="AX362" s="140"/>
      <c r="BB362" s="150" t="str">
        <f t="shared" si="87"/>
        <v>1</v>
      </c>
      <c r="BS362" s="6"/>
      <c r="BT362" s="11"/>
    </row>
    <row r="363" spans="1:72" ht="15.75" x14ac:dyDescent="0.25">
      <c r="A363" s="52" t="s">
        <v>7279</v>
      </c>
      <c r="B363" s="186"/>
      <c r="C363" s="131" t="s">
        <v>111</v>
      </c>
      <c r="D363" s="7" t="s">
        <v>24</v>
      </c>
      <c r="E363" s="7" t="s">
        <v>427</v>
      </c>
      <c r="F363" s="64" t="s">
        <v>132</v>
      </c>
      <c r="G363" s="62">
        <v>1</v>
      </c>
      <c r="I363" s="10" t="s">
        <v>110</v>
      </c>
      <c r="J363" s="71" t="s">
        <v>7295</v>
      </c>
      <c r="K363" s="74" t="s">
        <v>601</v>
      </c>
      <c r="L363" s="180"/>
      <c r="M363" s="180">
        <v>1000</v>
      </c>
      <c r="N363" s="78" t="s">
        <v>7294</v>
      </c>
      <c r="O363" s="83"/>
      <c r="P363" s="78" t="s">
        <v>7293</v>
      </c>
      <c r="R363" s="80"/>
      <c r="S363" s="92"/>
      <c r="T363" s="76" t="s">
        <v>5210</v>
      </c>
      <c r="U363" s="102" t="s">
        <v>1178</v>
      </c>
      <c r="W363" s="12" t="str">
        <f t="shared" si="85"/>
        <v>Mqtt1</v>
      </c>
      <c r="X363" s="222"/>
      <c r="Y363" s="6" t="str">
        <f t="shared" si="86"/>
        <v>450000 NAVIGATION LIGHTS</v>
      </c>
      <c r="Z363" s="106" t="str">
        <f t="shared" si="91"/>
        <v>$.NAV_LIGHTS_COMMON_ALARM</v>
      </c>
      <c r="AB363" s="6"/>
      <c r="AM363" s="117">
        <f t="shared" si="92"/>
        <v>363</v>
      </c>
      <c r="AR363" s="130" t="s">
        <v>115</v>
      </c>
      <c r="AT363" s="131" t="s">
        <v>17</v>
      </c>
      <c r="AU363" s="7" t="s">
        <v>9</v>
      </c>
      <c r="AV363" s="132" t="s">
        <v>112</v>
      </c>
      <c r="AW363" s="129" t="str">
        <f t="shared" ref="AW363:AW426" si="93">IF(ISNUMBER(AM363),"Please consult operation manual for more information","")</f>
        <v>Please consult operation manual for more information</v>
      </c>
      <c r="AX363" s="140"/>
      <c r="BB363" s="150" t="str">
        <f t="shared" si="87"/>
        <v>1</v>
      </c>
      <c r="BS363" s="6"/>
      <c r="BT363" s="11"/>
    </row>
    <row r="364" spans="1:72" ht="15.75" x14ac:dyDescent="0.25">
      <c r="A364" s="52" t="s">
        <v>1464</v>
      </c>
      <c r="B364" s="186"/>
      <c r="C364" s="131" t="s">
        <v>111</v>
      </c>
      <c r="D364" s="7" t="s">
        <v>24</v>
      </c>
      <c r="E364" s="7" t="s">
        <v>427</v>
      </c>
      <c r="F364" s="64" t="s">
        <v>132</v>
      </c>
      <c r="G364" s="62">
        <v>2</v>
      </c>
      <c r="I364" s="10" t="s">
        <v>110</v>
      </c>
      <c r="J364" s="71" t="s">
        <v>1005</v>
      </c>
      <c r="K364" s="74" t="s">
        <v>601</v>
      </c>
      <c r="L364" s="180"/>
      <c r="M364" s="180">
        <v>1000</v>
      </c>
      <c r="N364" s="80" t="s">
        <v>1650</v>
      </c>
      <c r="O364" s="83"/>
      <c r="P364" s="78" t="s">
        <v>1008</v>
      </c>
      <c r="R364" s="80"/>
      <c r="S364" s="92"/>
      <c r="T364" s="237" t="s">
        <v>1021</v>
      </c>
      <c r="U364" s="240" t="s">
        <v>1383</v>
      </c>
      <c r="W364" s="12" t="str">
        <f t="shared" si="85"/>
        <v>Mqtt1</v>
      </c>
      <c r="X364" s="222"/>
      <c r="Y364" s="6" t="str">
        <f t="shared" si="86"/>
        <v>350000 VENTILATION</v>
      </c>
      <c r="Z364" s="106" t="str">
        <f t="shared" si="91"/>
        <v>$.BATT_VENT_FWD_PS_ON_RUN</v>
      </c>
      <c r="AB364" s="6"/>
      <c r="AM364" s="117" t="str">
        <f t="shared" si="92"/>
        <v/>
      </c>
      <c r="AR364" s="130"/>
      <c r="AT364" s="131"/>
      <c r="AU364" s="7"/>
      <c r="AV364" s="132"/>
      <c r="AW364" s="129" t="str">
        <f t="shared" si="93"/>
        <v/>
      </c>
      <c r="AX364" s="140"/>
      <c r="BB364" s="150" t="str">
        <f t="shared" si="87"/>
        <v/>
      </c>
      <c r="BS364" s="6"/>
      <c r="BT364" s="11"/>
    </row>
    <row r="365" spans="1:72" ht="15.75" x14ac:dyDescent="0.25">
      <c r="A365" s="52" t="s">
        <v>1464</v>
      </c>
      <c r="B365" s="186"/>
      <c r="C365" s="131" t="s">
        <v>111</v>
      </c>
      <c r="D365" s="7" t="s">
        <v>24</v>
      </c>
      <c r="E365" s="7" t="s">
        <v>427</v>
      </c>
      <c r="F365" s="64" t="s">
        <v>132</v>
      </c>
      <c r="G365" s="62">
        <v>3</v>
      </c>
      <c r="I365" s="10" t="s">
        <v>110</v>
      </c>
      <c r="J365" s="71" t="s">
        <v>1006</v>
      </c>
      <c r="K365" s="74" t="s">
        <v>601</v>
      </c>
      <c r="L365" s="180"/>
      <c r="M365" s="180">
        <v>1000</v>
      </c>
      <c r="N365" s="80" t="s">
        <v>1650</v>
      </c>
      <c r="O365" s="83"/>
      <c r="P365" s="78" t="s">
        <v>1009</v>
      </c>
      <c r="R365" s="80"/>
      <c r="S365" s="92"/>
      <c r="T365" s="238"/>
      <c r="U365" s="241"/>
      <c r="W365" s="12" t="str">
        <f t="shared" si="85"/>
        <v>Mqtt1</v>
      </c>
      <c r="X365" s="222"/>
      <c r="Y365" s="6" t="str">
        <f t="shared" si="86"/>
        <v>350000 VENTILATION</v>
      </c>
      <c r="Z365" s="106" t="str">
        <f t="shared" si="91"/>
        <v>$.BATT_VENT_FWD_PS_ON_FAULT</v>
      </c>
      <c r="AB365" s="6"/>
      <c r="AM365" s="117">
        <f t="shared" si="92"/>
        <v>365</v>
      </c>
      <c r="AR365" s="130" t="s">
        <v>115</v>
      </c>
      <c r="AT365" s="131" t="s">
        <v>17</v>
      </c>
      <c r="AU365" s="7"/>
      <c r="AV365" s="132" t="s">
        <v>112</v>
      </c>
      <c r="AW365" s="129" t="str">
        <f t="shared" si="93"/>
        <v>Please consult operation manual for more information</v>
      </c>
      <c r="AX365" s="140"/>
      <c r="BB365" s="150" t="str">
        <f t="shared" si="87"/>
        <v>1</v>
      </c>
      <c r="BS365" s="6"/>
      <c r="BT365" s="11"/>
    </row>
    <row r="366" spans="1:72" ht="15.75" x14ac:dyDescent="0.25">
      <c r="A366" s="52" t="s">
        <v>1464</v>
      </c>
      <c r="B366" s="186"/>
      <c r="C366" s="131" t="s">
        <v>111</v>
      </c>
      <c r="D366" s="7" t="s">
        <v>24</v>
      </c>
      <c r="E366" s="7" t="s">
        <v>427</v>
      </c>
      <c r="F366" s="64" t="s">
        <v>132</v>
      </c>
      <c r="G366" s="62">
        <v>4</v>
      </c>
      <c r="I366" s="10" t="s">
        <v>110</v>
      </c>
      <c r="J366" s="71" t="s">
        <v>1007</v>
      </c>
      <c r="K366" s="74" t="s">
        <v>601</v>
      </c>
      <c r="L366" s="180"/>
      <c r="M366" s="180">
        <v>1000</v>
      </c>
      <c r="N366" s="80" t="s">
        <v>1650</v>
      </c>
      <c r="O366" s="83"/>
      <c r="P366" s="78" t="s">
        <v>1010</v>
      </c>
      <c r="R366" s="80"/>
      <c r="S366" s="92"/>
      <c r="T366" s="239"/>
      <c r="U366" s="242"/>
      <c r="W366" s="12" t="str">
        <f t="shared" si="85"/>
        <v>Mqtt1</v>
      </c>
      <c r="X366" s="222"/>
      <c r="Y366" s="6" t="str">
        <f t="shared" si="86"/>
        <v>350000 VENTILATION</v>
      </c>
      <c r="Z366" s="106" t="str">
        <f t="shared" si="91"/>
        <v>$.BATT_VENT_FWD_PS_ON_READY</v>
      </c>
      <c r="AB366" s="6"/>
      <c r="AM366" s="117" t="str">
        <f t="shared" si="92"/>
        <v/>
      </c>
      <c r="AR366" s="130"/>
      <c r="AT366" s="131"/>
      <c r="AU366" s="7"/>
      <c r="AV366" s="132"/>
      <c r="AW366" s="129" t="str">
        <f t="shared" si="93"/>
        <v/>
      </c>
      <c r="AX366" s="140"/>
      <c r="BB366" s="150" t="str">
        <f t="shared" si="87"/>
        <v/>
      </c>
      <c r="BS366" s="6"/>
      <c r="BT366" s="11"/>
    </row>
    <row r="367" spans="1:72" ht="15.75" x14ac:dyDescent="0.25">
      <c r="A367" s="52" t="s">
        <v>1464</v>
      </c>
      <c r="B367" s="186"/>
      <c r="C367" s="131" t="s">
        <v>111</v>
      </c>
      <c r="D367" s="7" t="s">
        <v>24</v>
      </c>
      <c r="E367" s="7" t="s">
        <v>427</v>
      </c>
      <c r="F367" s="64" t="s">
        <v>132</v>
      </c>
      <c r="G367" s="62">
        <v>5</v>
      </c>
      <c r="I367" s="10" t="s">
        <v>110</v>
      </c>
      <c r="J367" s="71" t="s">
        <v>1011</v>
      </c>
      <c r="K367" s="74" t="s">
        <v>601</v>
      </c>
      <c r="L367" s="180"/>
      <c r="M367" s="180">
        <v>1000</v>
      </c>
      <c r="N367" s="80" t="s">
        <v>1650</v>
      </c>
      <c r="O367" s="83"/>
      <c r="P367" s="78" t="s">
        <v>1014</v>
      </c>
      <c r="R367" s="80"/>
      <c r="S367" s="92"/>
      <c r="T367" s="237" t="s">
        <v>1022</v>
      </c>
      <c r="U367" s="240" t="s">
        <v>1383</v>
      </c>
      <c r="W367" s="12" t="str">
        <f t="shared" si="85"/>
        <v>Mqtt1</v>
      </c>
      <c r="X367" s="222"/>
      <c r="Y367" s="6" t="str">
        <f t="shared" si="86"/>
        <v>350000 VENTILATION</v>
      </c>
      <c r="Z367" s="106" t="str">
        <f t="shared" si="91"/>
        <v>$.BATT_VENT_FWD_SB_ON_RUN</v>
      </c>
      <c r="AB367" s="6"/>
      <c r="AM367" s="117" t="str">
        <f t="shared" si="92"/>
        <v/>
      </c>
      <c r="AR367" s="130"/>
      <c r="AT367" s="131"/>
      <c r="AU367" s="7"/>
      <c r="AV367" s="132"/>
      <c r="AW367" s="129" t="str">
        <f t="shared" si="93"/>
        <v/>
      </c>
      <c r="AX367" s="140"/>
      <c r="BB367" s="150" t="str">
        <f t="shared" si="87"/>
        <v/>
      </c>
      <c r="BS367" s="6"/>
      <c r="BT367" s="11"/>
    </row>
    <row r="368" spans="1:72" ht="15.75" x14ac:dyDescent="0.25">
      <c r="A368" s="52" t="s">
        <v>1464</v>
      </c>
      <c r="B368" s="186"/>
      <c r="C368" s="131" t="s">
        <v>111</v>
      </c>
      <c r="D368" s="7" t="s">
        <v>24</v>
      </c>
      <c r="E368" s="7" t="s">
        <v>427</v>
      </c>
      <c r="F368" s="64" t="s">
        <v>132</v>
      </c>
      <c r="G368" s="62">
        <v>6</v>
      </c>
      <c r="I368" s="10" t="s">
        <v>110</v>
      </c>
      <c r="J368" s="71" t="s">
        <v>1012</v>
      </c>
      <c r="K368" s="74" t="s">
        <v>601</v>
      </c>
      <c r="L368" s="180"/>
      <c r="M368" s="180">
        <v>1000</v>
      </c>
      <c r="N368" s="80" t="s">
        <v>1650</v>
      </c>
      <c r="O368" s="83"/>
      <c r="P368" s="78" t="s">
        <v>1015</v>
      </c>
      <c r="R368" s="80"/>
      <c r="S368" s="92"/>
      <c r="T368" s="238"/>
      <c r="U368" s="241"/>
      <c r="W368" s="12" t="str">
        <f t="shared" si="85"/>
        <v>Mqtt1</v>
      </c>
      <c r="X368" s="222"/>
      <c r="Y368" s="6" t="str">
        <f t="shared" si="86"/>
        <v>350000 VENTILATION</v>
      </c>
      <c r="Z368" s="106" t="str">
        <f t="shared" si="91"/>
        <v>$.BATT_VENT_FWD_SB_ON_FAULT</v>
      </c>
      <c r="AB368" s="6"/>
      <c r="AM368" s="117">
        <f t="shared" si="92"/>
        <v>368</v>
      </c>
      <c r="AR368" s="130" t="s">
        <v>115</v>
      </c>
      <c r="AT368" s="131" t="s">
        <v>17</v>
      </c>
      <c r="AU368" s="7"/>
      <c r="AV368" s="132" t="s">
        <v>112</v>
      </c>
      <c r="AW368" s="129" t="str">
        <f t="shared" si="93"/>
        <v>Please consult operation manual for more information</v>
      </c>
      <c r="AX368" s="140"/>
      <c r="BB368" s="150" t="str">
        <f t="shared" si="87"/>
        <v>1</v>
      </c>
      <c r="BS368" s="6"/>
      <c r="BT368" s="11"/>
    </row>
    <row r="369" spans="1:72" ht="15.75" x14ac:dyDescent="0.25">
      <c r="A369" s="52" t="s">
        <v>1464</v>
      </c>
      <c r="B369" s="186"/>
      <c r="C369" s="131" t="s">
        <v>111</v>
      </c>
      <c r="D369" s="7" t="s">
        <v>24</v>
      </c>
      <c r="E369" s="7" t="s">
        <v>427</v>
      </c>
      <c r="F369" s="64" t="s">
        <v>132</v>
      </c>
      <c r="G369" s="62">
        <v>7</v>
      </c>
      <c r="I369" s="10" t="s">
        <v>110</v>
      </c>
      <c r="J369" s="71" t="s">
        <v>1013</v>
      </c>
      <c r="K369" s="74" t="s">
        <v>601</v>
      </c>
      <c r="L369" s="180"/>
      <c r="M369" s="180">
        <v>1000</v>
      </c>
      <c r="N369" s="80" t="s">
        <v>1650</v>
      </c>
      <c r="O369" s="83"/>
      <c r="P369" s="78" t="s">
        <v>1016</v>
      </c>
      <c r="R369" s="80"/>
      <c r="S369" s="92"/>
      <c r="T369" s="239"/>
      <c r="U369" s="242"/>
      <c r="W369" s="12" t="str">
        <f t="shared" si="85"/>
        <v>Mqtt1</v>
      </c>
      <c r="X369" s="222"/>
      <c r="Y369" s="6" t="str">
        <f t="shared" si="86"/>
        <v>350000 VENTILATION</v>
      </c>
      <c r="Z369" s="106" t="str">
        <f t="shared" si="91"/>
        <v>$.BATT_VENT_FWD_SB_ON_READY</v>
      </c>
      <c r="AB369" s="6"/>
      <c r="AM369" s="117" t="str">
        <f t="shared" si="92"/>
        <v/>
      </c>
      <c r="AR369" s="130"/>
      <c r="AT369" s="131"/>
      <c r="AU369" s="7"/>
      <c r="AV369" s="132"/>
      <c r="AW369" s="129" t="str">
        <f t="shared" si="93"/>
        <v/>
      </c>
      <c r="AX369" s="140"/>
      <c r="BB369" s="150" t="str">
        <f t="shared" si="87"/>
        <v/>
      </c>
      <c r="BS369" s="6"/>
      <c r="BT369" s="11"/>
    </row>
    <row r="370" spans="1:72" ht="15.75" x14ac:dyDescent="0.25">
      <c r="A370" s="52" t="s">
        <v>7232</v>
      </c>
      <c r="B370" s="186"/>
      <c r="C370" s="131" t="s">
        <v>111</v>
      </c>
      <c r="D370" s="7" t="s">
        <v>24</v>
      </c>
      <c r="E370" s="7" t="s">
        <v>427</v>
      </c>
      <c r="F370" s="64" t="s">
        <v>132</v>
      </c>
      <c r="G370" s="62">
        <v>8</v>
      </c>
      <c r="I370" s="10" t="s">
        <v>110</v>
      </c>
      <c r="J370" s="71" t="str">
        <f t="shared" ref="J370" si="94">CONCATENATE("Spare_",E370,"_",G370)</f>
        <v>Spare_DI24_8</v>
      </c>
      <c r="K370" s="74" t="s">
        <v>601</v>
      </c>
      <c r="L370" s="180"/>
      <c r="M370" s="180">
        <v>1000</v>
      </c>
      <c r="N370" s="78" t="s">
        <v>605</v>
      </c>
      <c r="O370" s="83"/>
      <c r="P370" s="78" t="str">
        <f>CONCATENATE("Spare Yard ",T370,"_",I370,"_",K370)</f>
        <v>Spare Yard _True_+CB.2</v>
      </c>
      <c r="R370" s="80"/>
      <c r="S370" s="92"/>
      <c r="U370" s="83"/>
      <c r="W370" s="12" t="str">
        <f t="shared" si="85"/>
        <v/>
      </c>
      <c r="X370" s="222"/>
      <c r="Y370" s="6" t="str">
        <f t="shared" si="86"/>
        <v/>
      </c>
      <c r="Z370" s="106" t="str">
        <f t="shared" si="91"/>
        <v/>
      </c>
      <c r="AB370" s="6"/>
      <c r="AM370" s="117" t="str">
        <f t="shared" si="92"/>
        <v/>
      </c>
      <c r="AR370" s="130"/>
      <c r="AT370" s="131"/>
      <c r="AU370" s="7"/>
      <c r="AV370" s="132"/>
      <c r="AW370" s="129" t="str">
        <f t="shared" si="93"/>
        <v/>
      </c>
      <c r="AX370" s="140"/>
      <c r="BB370" s="150" t="str">
        <f t="shared" si="87"/>
        <v/>
      </c>
      <c r="BS370" s="6"/>
      <c r="BT370" s="11"/>
    </row>
    <row r="371" spans="1:72" ht="15.75" x14ac:dyDescent="0.25">
      <c r="A371" s="52" t="s">
        <v>849</v>
      </c>
      <c r="B371" s="186"/>
      <c r="C371" s="131" t="s">
        <v>111</v>
      </c>
      <c r="D371" s="7" t="s">
        <v>24</v>
      </c>
      <c r="E371" s="7" t="s">
        <v>428</v>
      </c>
      <c r="F371" s="64" t="s">
        <v>132</v>
      </c>
      <c r="G371" s="62">
        <v>1</v>
      </c>
      <c r="I371" s="10" t="s">
        <v>110</v>
      </c>
      <c r="J371" s="11" t="s">
        <v>1032</v>
      </c>
      <c r="K371" s="74" t="s">
        <v>601</v>
      </c>
      <c r="L371" s="180"/>
      <c r="M371" s="180">
        <v>1000</v>
      </c>
      <c r="N371" s="78" t="s">
        <v>1656</v>
      </c>
      <c r="O371" s="83"/>
      <c r="P371" s="78" t="s">
        <v>1029</v>
      </c>
      <c r="R371" s="80"/>
      <c r="S371" s="92"/>
      <c r="T371" s="203" t="s">
        <v>1025</v>
      </c>
      <c r="U371" s="83" t="s">
        <v>1024</v>
      </c>
      <c r="W371" s="12" t="str">
        <f t="shared" si="85"/>
        <v>Mqtt1</v>
      </c>
      <c r="X371" s="222"/>
      <c r="Y371" s="6" t="str">
        <f t="shared" si="86"/>
        <v>090000 DOORS HATCHES</v>
      </c>
      <c r="Z371" s="106" t="str">
        <f t="shared" si="91"/>
        <v>$.WTID_FWD_CORRIDOR_DOOR</v>
      </c>
      <c r="AB371" s="6"/>
      <c r="AM371" s="117" t="str">
        <f t="shared" si="92"/>
        <v/>
      </c>
      <c r="AR371" s="130"/>
      <c r="AT371" s="131"/>
      <c r="AU371" s="7"/>
      <c r="AV371" s="132"/>
      <c r="AW371" s="129" t="str">
        <f t="shared" si="93"/>
        <v/>
      </c>
      <c r="AX371" s="140"/>
      <c r="BB371" s="150" t="str">
        <f t="shared" si="87"/>
        <v/>
      </c>
      <c r="BS371" s="6"/>
      <c r="BT371" s="11"/>
    </row>
    <row r="372" spans="1:72" ht="15.75" x14ac:dyDescent="0.25">
      <c r="A372" s="52" t="s">
        <v>849</v>
      </c>
      <c r="B372" s="186"/>
      <c r="C372" s="131" t="s">
        <v>111</v>
      </c>
      <c r="D372" s="7" t="s">
        <v>24</v>
      </c>
      <c r="E372" s="7" t="s">
        <v>428</v>
      </c>
      <c r="F372" s="64" t="s">
        <v>132</v>
      </c>
      <c r="G372" s="62">
        <v>2</v>
      </c>
      <c r="I372" s="10" t="s">
        <v>110</v>
      </c>
      <c r="J372" s="11" t="s">
        <v>1033</v>
      </c>
      <c r="K372" s="74" t="s">
        <v>601</v>
      </c>
      <c r="L372" s="180"/>
      <c r="M372" s="180">
        <v>1000</v>
      </c>
      <c r="N372" s="78" t="s">
        <v>1656</v>
      </c>
      <c r="O372" s="83"/>
      <c r="P372" s="78" t="s">
        <v>1030</v>
      </c>
      <c r="R372" s="80"/>
      <c r="S372" s="92"/>
      <c r="T372" s="203" t="s">
        <v>1026</v>
      </c>
      <c r="U372" s="83" t="s">
        <v>1024</v>
      </c>
      <c r="W372" s="12" t="str">
        <f t="shared" si="85"/>
        <v>Mqtt1</v>
      </c>
      <c r="X372" s="222"/>
      <c r="Y372" s="6" t="str">
        <f t="shared" si="86"/>
        <v>090000 DOORS HATCHES</v>
      </c>
      <c r="Z372" s="106" t="str">
        <f t="shared" si="91"/>
        <v>$.WTID_AFT_CORRIDOR_DOOR</v>
      </c>
      <c r="AB372" s="6"/>
      <c r="AM372" s="117" t="str">
        <f t="shared" si="92"/>
        <v/>
      </c>
      <c r="AR372" s="130"/>
      <c r="AT372" s="131"/>
      <c r="AU372" s="7"/>
      <c r="AV372" s="132"/>
      <c r="AW372" s="129" t="str">
        <f t="shared" si="93"/>
        <v/>
      </c>
      <c r="AX372" s="140"/>
      <c r="BB372" s="150" t="str">
        <f t="shared" si="87"/>
        <v/>
      </c>
      <c r="BS372" s="6"/>
      <c r="BT372" s="11"/>
    </row>
    <row r="373" spans="1:72" ht="15.75" x14ac:dyDescent="0.25">
      <c r="A373" s="52" t="s">
        <v>1464</v>
      </c>
      <c r="B373" s="186"/>
      <c r="C373" s="131" t="s">
        <v>111</v>
      </c>
      <c r="D373" s="7" t="s">
        <v>24</v>
      </c>
      <c r="E373" s="7" t="s">
        <v>428</v>
      </c>
      <c r="F373" s="64" t="s">
        <v>132</v>
      </c>
      <c r="G373" s="62">
        <v>3</v>
      </c>
      <c r="I373" s="10" t="s">
        <v>110</v>
      </c>
      <c r="J373" s="11" t="s">
        <v>1037</v>
      </c>
      <c r="K373" s="74" t="s">
        <v>601</v>
      </c>
      <c r="L373" s="180"/>
      <c r="M373" s="180">
        <v>1000</v>
      </c>
      <c r="N373" s="78" t="s">
        <v>1656</v>
      </c>
      <c r="O373" s="83"/>
      <c r="P373" s="78" t="s">
        <v>1027</v>
      </c>
      <c r="R373" s="80"/>
      <c r="S373" s="92"/>
      <c r="T373" s="237" t="s">
        <v>1517</v>
      </c>
      <c r="U373" s="187" t="s">
        <v>1383</v>
      </c>
      <c r="W373" s="12" t="str">
        <f t="shared" si="85"/>
        <v>Mqtt1</v>
      </c>
      <c r="X373" s="222"/>
      <c r="Y373" s="6" t="str">
        <f t="shared" si="86"/>
        <v>090000 DOORS HATCHES</v>
      </c>
      <c r="Z373" s="106" t="str">
        <f t="shared" si="91"/>
        <v>$.WTSD_CLOSE_DOOR</v>
      </c>
      <c r="AB373" s="6"/>
      <c r="AM373" s="117" t="str">
        <f t="shared" si="92"/>
        <v/>
      </c>
      <c r="AR373" s="130" t="s">
        <v>115</v>
      </c>
      <c r="AT373" s="131"/>
      <c r="AU373" s="7"/>
      <c r="AV373" s="132"/>
      <c r="AW373" s="129" t="str">
        <f t="shared" si="93"/>
        <v/>
      </c>
      <c r="AX373" s="140"/>
      <c r="BB373" s="150" t="str">
        <f t="shared" si="87"/>
        <v/>
      </c>
      <c r="BS373" s="6"/>
      <c r="BT373" s="11"/>
    </row>
    <row r="374" spans="1:72" ht="15.75" x14ac:dyDescent="0.25">
      <c r="A374" s="52" t="s">
        <v>1464</v>
      </c>
      <c r="B374" s="186"/>
      <c r="C374" s="131" t="s">
        <v>111</v>
      </c>
      <c r="D374" s="7" t="s">
        <v>24</v>
      </c>
      <c r="E374" s="7" t="s">
        <v>428</v>
      </c>
      <c r="F374" s="64" t="s">
        <v>132</v>
      </c>
      <c r="G374" s="62">
        <v>4</v>
      </c>
      <c r="I374" s="10" t="s">
        <v>110</v>
      </c>
      <c r="J374" s="11" t="s">
        <v>1042</v>
      </c>
      <c r="K374" s="74" t="s">
        <v>601</v>
      </c>
      <c r="L374" s="180"/>
      <c r="M374" s="180">
        <v>1000</v>
      </c>
      <c r="N374" s="78" t="s">
        <v>1656</v>
      </c>
      <c r="O374" s="83"/>
      <c r="P374" s="78" t="s">
        <v>1041</v>
      </c>
      <c r="R374" s="80"/>
      <c r="S374" s="92"/>
      <c r="T374" s="239"/>
      <c r="U374" s="187" t="s">
        <v>1383</v>
      </c>
      <c r="W374" s="12" t="str">
        <f t="shared" si="85"/>
        <v>Mqtt1</v>
      </c>
      <c r="X374" s="222"/>
      <c r="Y374" s="6" t="str">
        <f t="shared" si="86"/>
        <v>090000 DOORS HATCHES</v>
      </c>
      <c r="Z374" s="106" t="str">
        <f t="shared" si="91"/>
        <v>$.WTSD_MAIN_BACKUP_PWR_FAIL</v>
      </c>
      <c r="AB374" s="6"/>
      <c r="AM374" s="117">
        <f t="shared" si="92"/>
        <v>374</v>
      </c>
      <c r="AR374" s="130" t="s">
        <v>115</v>
      </c>
      <c r="AT374" s="131" t="s">
        <v>17</v>
      </c>
      <c r="AU374" s="7"/>
      <c r="AV374" s="132" t="s">
        <v>112</v>
      </c>
      <c r="AW374" s="129" t="str">
        <f t="shared" si="93"/>
        <v>Please consult operation manual for more information</v>
      </c>
      <c r="AX374" s="140"/>
      <c r="BB374" s="150" t="str">
        <f t="shared" si="87"/>
        <v>1</v>
      </c>
      <c r="BS374" s="6"/>
      <c r="BT374" s="11"/>
    </row>
    <row r="375" spans="1:72" ht="15.75" x14ac:dyDescent="0.25">
      <c r="A375" s="52" t="s">
        <v>1464</v>
      </c>
      <c r="B375" s="186"/>
      <c r="C375" s="131" t="s">
        <v>111</v>
      </c>
      <c r="D375" s="7" t="s">
        <v>24</v>
      </c>
      <c r="E375" s="7" t="s">
        <v>428</v>
      </c>
      <c r="F375" s="64" t="s">
        <v>132</v>
      </c>
      <c r="G375" s="62">
        <v>5</v>
      </c>
      <c r="I375" s="10" t="s">
        <v>110</v>
      </c>
      <c r="J375" s="11" t="s">
        <v>1180</v>
      </c>
      <c r="K375" s="74" t="s">
        <v>601</v>
      </c>
      <c r="L375" s="180"/>
      <c r="M375" s="180">
        <v>1000</v>
      </c>
      <c r="N375" s="78" t="s">
        <v>1656</v>
      </c>
      <c r="O375" s="83"/>
      <c r="P375" s="78" t="s">
        <v>1179</v>
      </c>
      <c r="R375" s="80"/>
      <c r="S375" s="92"/>
      <c r="T375" s="203" t="s">
        <v>1520</v>
      </c>
      <c r="U375" s="187" t="s">
        <v>1383</v>
      </c>
      <c r="W375" s="12" t="str">
        <f t="shared" si="85"/>
        <v>Mqtt1</v>
      </c>
      <c r="X375" s="222"/>
      <c r="Y375" s="6" t="str">
        <f t="shared" si="86"/>
        <v>090000 DOORS HATCHES</v>
      </c>
      <c r="Z375" s="106" t="str">
        <f t="shared" si="91"/>
        <v>$.CLOSE_ALL_HULL_VALVES</v>
      </c>
      <c r="AB375" s="6"/>
      <c r="AM375" s="117" t="str">
        <f t="shared" si="92"/>
        <v/>
      </c>
      <c r="AR375" s="130"/>
      <c r="AT375" s="131"/>
      <c r="AU375" s="7"/>
      <c r="AV375" s="132"/>
      <c r="AW375" s="129" t="str">
        <f t="shared" si="93"/>
        <v/>
      </c>
      <c r="AX375" s="140"/>
      <c r="BB375" s="150" t="str">
        <f t="shared" si="87"/>
        <v/>
      </c>
      <c r="BS375" s="6"/>
      <c r="BT375" s="11"/>
    </row>
    <row r="376" spans="1:72" ht="15.75" x14ac:dyDescent="0.25">
      <c r="A376" s="52" t="s">
        <v>1464</v>
      </c>
      <c r="B376" s="186"/>
      <c r="C376" s="131" t="s">
        <v>111</v>
      </c>
      <c r="D376" s="7" t="s">
        <v>24</v>
      </c>
      <c r="E376" s="7" t="s">
        <v>428</v>
      </c>
      <c r="F376" s="64" t="s">
        <v>132</v>
      </c>
      <c r="G376" s="62">
        <v>6</v>
      </c>
      <c r="I376" s="10" t="s">
        <v>110</v>
      </c>
      <c r="J376" s="11" t="s">
        <v>1038</v>
      </c>
      <c r="K376" s="74" t="s">
        <v>601</v>
      </c>
      <c r="L376" s="180"/>
      <c r="M376" s="180">
        <v>1000</v>
      </c>
      <c r="N376" s="78" t="s">
        <v>1656</v>
      </c>
      <c r="O376" s="83"/>
      <c r="P376" s="78" t="s">
        <v>1035</v>
      </c>
      <c r="R376" s="80"/>
      <c r="S376" s="92"/>
      <c r="T376" s="237" t="s">
        <v>1517</v>
      </c>
      <c r="U376" s="187" t="s">
        <v>1383</v>
      </c>
      <c r="W376" s="12" t="str">
        <f t="shared" si="85"/>
        <v>Mqtt1</v>
      </c>
      <c r="X376" s="222"/>
      <c r="Y376" s="6" t="str">
        <f t="shared" si="86"/>
        <v>090000 DOORS HATCHES</v>
      </c>
      <c r="Z376" s="106" t="str">
        <f t="shared" si="91"/>
        <v>$.WTSD_DOOR_OPENED</v>
      </c>
      <c r="AB376" s="6"/>
      <c r="AM376" s="117" t="str">
        <f t="shared" si="92"/>
        <v/>
      </c>
      <c r="AR376" s="130"/>
      <c r="AT376" s="131"/>
      <c r="AU376" s="7"/>
      <c r="AV376" s="132"/>
      <c r="AW376" s="129" t="str">
        <f t="shared" si="93"/>
        <v/>
      </c>
      <c r="AX376" s="140"/>
      <c r="BB376" s="150" t="str">
        <f t="shared" si="87"/>
        <v/>
      </c>
      <c r="BS376" s="6"/>
      <c r="BT376" s="11"/>
    </row>
    <row r="377" spans="1:72" ht="15.75" x14ac:dyDescent="0.25">
      <c r="A377" s="52" t="s">
        <v>1464</v>
      </c>
      <c r="B377" s="186"/>
      <c r="C377" s="131" t="s">
        <v>111</v>
      </c>
      <c r="D377" s="7" t="s">
        <v>24</v>
      </c>
      <c r="E377" s="7" t="s">
        <v>428</v>
      </c>
      <c r="F377" s="64" t="s">
        <v>132</v>
      </c>
      <c r="G377" s="62">
        <v>7</v>
      </c>
      <c r="I377" s="10" t="s">
        <v>110</v>
      </c>
      <c r="J377" s="11" t="s">
        <v>1039</v>
      </c>
      <c r="K377" s="74" t="s">
        <v>601</v>
      </c>
      <c r="L377" s="180"/>
      <c r="M377" s="180">
        <v>1000</v>
      </c>
      <c r="N377" s="78" t="s">
        <v>1656</v>
      </c>
      <c r="O377" s="83"/>
      <c r="P377" s="78" t="s">
        <v>1034</v>
      </c>
      <c r="R377" s="80"/>
      <c r="S377" s="92"/>
      <c r="T377" s="238"/>
      <c r="U377" s="187" t="s">
        <v>1383</v>
      </c>
      <c r="W377" s="12" t="str">
        <f t="shared" si="85"/>
        <v>Mqtt1</v>
      </c>
      <c r="X377" s="222"/>
      <c r="Y377" s="6" t="str">
        <f t="shared" si="86"/>
        <v>090000 DOORS HATCHES</v>
      </c>
      <c r="Z377" s="106" t="str">
        <f t="shared" si="91"/>
        <v>$.WTSD_DOOR_CLOSED</v>
      </c>
      <c r="AB377" s="6"/>
      <c r="AM377" s="117" t="str">
        <f t="shared" si="92"/>
        <v/>
      </c>
      <c r="AR377" s="130"/>
      <c r="AT377" s="131"/>
      <c r="AU377" s="7"/>
      <c r="AV377" s="132"/>
      <c r="AW377" s="129" t="str">
        <f t="shared" si="93"/>
        <v/>
      </c>
      <c r="AX377" s="140"/>
      <c r="BB377" s="150" t="str">
        <f t="shared" si="87"/>
        <v/>
      </c>
      <c r="BS377" s="6"/>
      <c r="BT377" s="11"/>
    </row>
    <row r="378" spans="1:72" ht="15.75" x14ac:dyDescent="0.25">
      <c r="A378" s="52" t="s">
        <v>1464</v>
      </c>
      <c r="B378" s="186"/>
      <c r="C378" s="131" t="s">
        <v>111</v>
      </c>
      <c r="D378" s="7" t="s">
        <v>24</v>
      </c>
      <c r="E378" s="7" t="s">
        <v>428</v>
      </c>
      <c r="F378" s="64" t="s">
        <v>132</v>
      </c>
      <c r="G378" s="62">
        <v>8</v>
      </c>
      <c r="I378" s="10" t="s">
        <v>110</v>
      </c>
      <c r="J378" s="11" t="s">
        <v>1040</v>
      </c>
      <c r="K378" s="74" t="s">
        <v>601</v>
      </c>
      <c r="L378" s="180"/>
      <c r="M378" s="180">
        <v>1000</v>
      </c>
      <c r="N378" s="78" t="s">
        <v>1656</v>
      </c>
      <c r="O378" s="83"/>
      <c r="P378" s="78" t="s">
        <v>1036</v>
      </c>
      <c r="R378" s="80"/>
      <c r="S378" s="92"/>
      <c r="T378" s="239"/>
      <c r="U378" s="187" t="s">
        <v>1383</v>
      </c>
      <c r="W378" s="12" t="str">
        <f t="shared" si="85"/>
        <v>Mqtt1</v>
      </c>
      <c r="X378" s="222"/>
      <c r="Y378" s="6" t="str">
        <f t="shared" si="86"/>
        <v>090000 DOORS HATCHES</v>
      </c>
      <c r="Z378" s="106" t="str">
        <f t="shared" si="91"/>
        <v>$.WTSD_LOW_AIR_PRESS</v>
      </c>
      <c r="AB378" s="6"/>
      <c r="AM378" s="117">
        <f t="shared" si="92"/>
        <v>378</v>
      </c>
      <c r="AR378" s="130" t="s">
        <v>115</v>
      </c>
      <c r="AT378" s="131" t="s">
        <v>17</v>
      </c>
      <c r="AU378" s="7"/>
      <c r="AV378" s="132" t="s">
        <v>112</v>
      </c>
      <c r="AW378" s="129" t="str">
        <f t="shared" si="93"/>
        <v>Please consult operation manual for more information</v>
      </c>
      <c r="AX378" s="140"/>
      <c r="BB378" s="150" t="str">
        <f t="shared" si="87"/>
        <v>1</v>
      </c>
      <c r="BS378" s="6"/>
      <c r="BT378" s="11"/>
    </row>
    <row r="379" spans="1:72" ht="15.75" x14ac:dyDescent="0.25">
      <c r="A379" s="52" t="s">
        <v>849</v>
      </c>
      <c r="B379" s="192" t="s">
        <v>1518</v>
      </c>
      <c r="C379" s="131" t="s">
        <v>111</v>
      </c>
      <c r="D379" s="7" t="s">
        <v>24</v>
      </c>
      <c r="E379" s="7" t="s">
        <v>429</v>
      </c>
      <c r="F379" s="64" t="s">
        <v>132</v>
      </c>
      <c r="G379" s="62">
        <v>1</v>
      </c>
      <c r="I379" s="10" t="s">
        <v>110</v>
      </c>
      <c r="J379" s="71" t="s">
        <v>1047</v>
      </c>
      <c r="K379" s="74" t="s">
        <v>601</v>
      </c>
      <c r="L379" s="180"/>
      <c r="M379" s="180">
        <v>1000</v>
      </c>
      <c r="N379" s="78" t="s">
        <v>7212</v>
      </c>
      <c r="O379" s="83"/>
      <c r="P379" s="78" t="s">
        <v>1043</v>
      </c>
      <c r="R379" s="80"/>
      <c r="S379" s="92"/>
      <c r="T379" s="237" t="s">
        <v>1141</v>
      </c>
      <c r="U379" s="240" t="s">
        <v>1103</v>
      </c>
      <c r="W379" s="12" t="str">
        <f t="shared" si="85"/>
        <v>Mqtt1</v>
      </c>
      <c r="X379" s="222"/>
      <c r="Y379" s="6" t="str">
        <f t="shared" si="86"/>
        <v>170000 STEERING SYSTEM</v>
      </c>
      <c r="Z379" s="106" t="str">
        <f t="shared" si="91"/>
        <v>$.STEER_OIL_LEVEL_TOO_LOW</v>
      </c>
      <c r="AB379" s="6"/>
      <c r="AM379" s="117">
        <f t="shared" si="92"/>
        <v>379</v>
      </c>
      <c r="AR379" s="130" t="s">
        <v>115</v>
      </c>
      <c r="AT379" s="131" t="s">
        <v>17</v>
      </c>
      <c r="AU379" s="7"/>
      <c r="AV379" s="132" t="s">
        <v>112</v>
      </c>
      <c r="AW379" s="129" t="str">
        <f t="shared" si="93"/>
        <v>Please consult operation manual for more information</v>
      </c>
      <c r="AX379" s="140"/>
      <c r="BB379" s="150" t="str">
        <f t="shared" si="87"/>
        <v>1</v>
      </c>
      <c r="BS379" s="6"/>
      <c r="BT379" s="11"/>
    </row>
    <row r="380" spans="1:72" ht="15.75" x14ac:dyDescent="0.25">
      <c r="A380" s="52" t="s">
        <v>849</v>
      </c>
      <c r="B380" s="192" t="s">
        <v>1518</v>
      </c>
      <c r="C380" s="131" t="s">
        <v>111</v>
      </c>
      <c r="D380" s="7" t="s">
        <v>24</v>
      </c>
      <c r="E380" s="7" t="s">
        <v>429</v>
      </c>
      <c r="F380" s="64" t="s">
        <v>132</v>
      </c>
      <c r="G380" s="62">
        <v>2</v>
      </c>
      <c r="I380" s="10" t="s">
        <v>110</v>
      </c>
      <c r="J380" s="71" t="s">
        <v>1048</v>
      </c>
      <c r="K380" s="74" t="s">
        <v>601</v>
      </c>
      <c r="L380" s="180"/>
      <c r="M380" s="180">
        <v>1000</v>
      </c>
      <c r="N380" s="78" t="s">
        <v>7212</v>
      </c>
      <c r="O380" s="83"/>
      <c r="P380" s="78" t="s">
        <v>1044</v>
      </c>
      <c r="R380" s="80"/>
      <c r="S380" s="92"/>
      <c r="T380" s="238"/>
      <c r="U380" s="241"/>
      <c r="W380" s="12" t="str">
        <f t="shared" si="85"/>
        <v>Mqtt1</v>
      </c>
      <c r="X380" s="222"/>
      <c r="Y380" s="6" t="str">
        <f t="shared" si="86"/>
        <v>170000 STEERING SYSTEM</v>
      </c>
      <c r="Z380" s="106" t="str">
        <f t="shared" si="91"/>
        <v>$.STEER_OIL_FILTER_CLOGGED</v>
      </c>
      <c r="AB380" s="6"/>
      <c r="AM380" s="117">
        <f t="shared" si="92"/>
        <v>380</v>
      </c>
      <c r="AR380" s="130" t="s">
        <v>115</v>
      </c>
      <c r="AT380" s="131" t="s">
        <v>17</v>
      </c>
      <c r="AU380" s="7"/>
      <c r="AV380" s="132" t="s">
        <v>112</v>
      </c>
      <c r="AW380" s="129" t="str">
        <f t="shared" si="93"/>
        <v>Please consult operation manual for more information</v>
      </c>
      <c r="AX380" s="140"/>
      <c r="BB380" s="150" t="str">
        <f t="shared" si="87"/>
        <v>1</v>
      </c>
      <c r="BS380" s="6"/>
      <c r="BT380" s="11"/>
    </row>
    <row r="381" spans="1:72" ht="15.75" x14ac:dyDescent="0.25">
      <c r="A381" s="52" t="s">
        <v>849</v>
      </c>
      <c r="B381" s="192" t="s">
        <v>1518</v>
      </c>
      <c r="C381" s="131" t="s">
        <v>111</v>
      </c>
      <c r="D381" s="7" t="s">
        <v>24</v>
      </c>
      <c r="E381" s="7" t="s">
        <v>429</v>
      </c>
      <c r="F381" s="64" t="s">
        <v>132</v>
      </c>
      <c r="G381" s="62">
        <v>3</v>
      </c>
      <c r="I381" s="10" t="s">
        <v>110</v>
      </c>
      <c r="J381" s="71" t="s">
        <v>1049</v>
      </c>
      <c r="K381" s="74" t="s">
        <v>601</v>
      </c>
      <c r="L381" s="180"/>
      <c r="M381" s="180">
        <v>1000</v>
      </c>
      <c r="N381" s="78" t="s">
        <v>7212</v>
      </c>
      <c r="O381" s="83"/>
      <c r="P381" s="78" t="s">
        <v>1045</v>
      </c>
      <c r="R381" s="80"/>
      <c r="S381" s="92"/>
      <c r="T381" s="238"/>
      <c r="U381" s="241"/>
      <c r="W381" s="12" t="str">
        <f t="shared" si="85"/>
        <v>Mqtt1</v>
      </c>
      <c r="X381" s="222"/>
      <c r="Y381" s="6" t="str">
        <f t="shared" si="86"/>
        <v>170000 STEERING SYSTEM</v>
      </c>
      <c r="Z381" s="106" t="str">
        <f t="shared" si="91"/>
        <v>$.STEER_24V_MONITORING</v>
      </c>
      <c r="AB381" s="6"/>
      <c r="AM381" s="117">
        <f t="shared" si="92"/>
        <v>381</v>
      </c>
      <c r="AR381" s="130" t="s">
        <v>115</v>
      </c>
      <c r="AT381" s="131" t="s">
        <v>17</v>
      </c>
      <c r="AU381" s="7"/>
      <c r="AV381" s="132" t="s">
        <v>112</v>
      </c>
      <c r="AW381" s="129" t="str">
        <f t="shared" si="93"/>
        <v>Please consult operation manual for more information</v>
      </c>
      <c r="AX381" s="140"/>
      <c r="BB381" s="150" t="str">
        <f t="shared" si="87"/>
        <v>1</v>
      </c>
      <c r="BS381" s="6"/>
      <c r="BT381" s="11"/>
    </row>
    <row r="382" spans="1:72" ht="15.75" x14ac:dyDescent="0.25">
      <c r="A382" s="52" t="s">
        <v>849</v>
      </c>
      <c r="B382" s="192" t="s">
        <v>1518</v>
      </c>
      <c r="C382" s="131" t="s">
        <v>111</v>
      </c>
      <c r="D382" s="7" t="s">
        <v>24</v>
      </c>
      <c r="E382" s="7" t="s">
        <v>429</v>
      </c>
      <c r="F382" s="64" t="s">
        <v>132</v>
      </c>
      <c r="G382" s="62">
        <v>4</v>
      </c>
      <c r="I382" s="10" t="s">
        <v>110</v>
      </c>
      <c r="J382" s="71" t="s">
        <v>1050</v>
      </c>
      <c r="K382" s="74" t="s">
        <v>601</v>
      </c>
      <c r="L382" s="180"/>
      <c r="M382" s="180">
        <v>1000</v>
      </c>
      <c r="N382" s="78" t="s">
        <v>7212</v>
      </c>
      <c r="O382" s="83"/>
      <c r="P382" s="78" t="s">
        <v>1046</v>
      </c>
      <c r="R382" s="80"/>
      <c r="S382" s="92"/>
      <c r="T382" s="239"/>
      <c r="U382" s="242"/>
      <c r="W382" s="12" t="str">
        <f t="shared" si="85"/>
        <v>Mqtt1</v>
      </c>
      <c r="X382" s="222"/>
      <c r="Y382" s="6" t="str">
        <f t="shared" si="86"/>
        <v>170000 STEERING SYSTEM</v>
      </c>
      <c r="Z382" s="106" t="str">
        <f t="shared" si="91"/>
        <v>$.STEER_FREQ_DR_POWER_FAIL</v>
      </c>
      <c r="AB382" s="6"/>
      <c r="AM382" s="117">
        <f t="shared" si="92"/>
        <v>382</v>
      </c>
      <c r="AR382" s="130" t="s">
        <v>115</v>
      </c>
      <c r="AT382" s="131" t="s">
        <v>17</v>
      </c>
      <c r="AU382" s="7"/>
      <c r="AV382" s="132" t="s">
        <v>112</v>
      </c>
      <c r="AW382" s="129" t="str">
        <f t="shared" si="93"/>
        <v>Please consult operation manual for more information</v>
      </c>
      <c r="AX382" s="140"/>
      <c r="BB382" s="150" t="str">
        <f t="shared" si="87"/>
        <v>1</v>
      </c>
      <c r="BS382" s="6"/>
      <c r="BT382" s="11"/>
    </row>
    <row r="383" spans="1:72" ht="15.75" x14ac:dyDescent="0.25">
      <c r="A383" s="52" t="s">
        <v>849</v>
      </c>
      <c r="B383" s="186"/>
      <c r="C383" s="131" t="s">
        <v>111</v>
      </c>
      <c r="D383" s="7" t="s">
        <v>24</v>
      </c>
      <c r="E383" s="7" t="s">
        <v>429</v>
      </c>
      <c r="F383" s="64" t="s">
        <v>132</v>
      </c>
      <c r="G383" s="62">
        <v>5</v>
      </c>
      <c r="I383" s="10" t="s">
        <v>110</v>
      </c>
      <c r="J383" s="71" t="s">
        <v>1097</v>
      </c>
      <c r="K383" s="74" t="s">
        <v>601</v>
      </c>
      <c r="L383" s="180"/>
      <c r="M383" s="180">
        <v>1000</v>
      </c>
      <c r="N383" s="78" t="s">
        <v>1651</v>
      </c>
      <c r="O383" s="83" t="s">
        <v>1102</v>
      </c>
      <c r="P383" s="78" t="s">
        <v>1100</v>
      </c>
      <c r="R383" s="80"/>
      <c r="S383" s="92"/>
      <c r="T383" s="237" t="s">
        <v>1140</v>
      </c>
      <c r="U383" s="240" t="s">
        <v>1103</v>
      </c>
      <c r="W383" s="12" t="str">
        <f t="shared" si="85"/>
        <v>Mqtt1</v>
      </c>
      <c r="X383" s="222"/>
      <c r="Y383" s="6" t="str">
        <f t="shared" si="86"/>
        <v>250000 TECHWATER</v>
      </c>
      <c r="Z383" s="106" t="str">
        <f t="shared" si="91"/>
        <v>$.DRAIN_VLV_Y02_POS_OVERBOARD</v>
      </c>
      <c r="AB383" s="6"/>
      <c r="AM383" s="117" t="str">
        <f t="shared" si="92"/>
        <v/>
      </c>
      <c r="AR383" s="130"/>
      <c r="AT383" s="131"/>
      <c r="AU383" s="7"/>
      <c r="AV383" s="132"/>
      <c r="AW383" s="129" t="str">
        <f t="shared" si="93"/>
        <v/>
      </c>
      <c r="AX383" s="140"/>
      <c r="BB383" s="150" t="str">
        <f t="shared" si="87"/>
        <v/>
      </c>
      <c r="BS383" s="6"/>
      <c r="BT383" s="11"/>
    </row>
    <row r="384" spans="1:72" ht="15.75" x14ac:dyDescent="0.25">
      <c r="A384" s="52" t="s">
        <v>849</v>
      </c>
      <c r="B384" s="56"/>
      <c r="C384" s="188" t="s">
        <v>111</v>
      </c>
      <c r="D384" s="188" t="s">
        <v>24</v>
      </c>
      <c r="E384" s="188" t="s">
        <v>429</v>
      </c>
      <c r="F384" s="189" t="s">
        <v>132</v>
      </c>
      <c r="G384" s="62">
        <v>6</v>
      </c>
      <c r="I384" s="10" t="s">
        <v>110</v>
      </c>
      <c r="J384" s="71" t="s">
        <v>1096</v>
      </c>
      <c r="K384" s="74" t="s">
        <v>601</v>
      </c>
      <c r="L384" s="180"/>
      <c r="M384" s="180">
        <v>1000</v>
      </c>
      <c r="N384" s="78" t="s">
        <v>1651</v>
      </c>
      <c r="O384" s="187" t="s">
        <v>1102</v>
      </c>
      <c r="P384" s="78" t="s">
        <v>1094</v>
      </c>
      <c r="R384" s="80"/>
      <c r="S384" s="92"/>
      <c r="T384" s="239"/>
      <c r="U384" s="242"/>
      <c r="W384" s="12" t="str">
        <f t="shared" si="85"/>
        <v>Mqtt1</v>
      </c>
      <c r="X384" s="222"/>
      <c r="Y384" s="6" t="str">
        <f t="shared" si="86"/>
        <v>250000 TECHWATER</v>
      </c>
      <c r="Z384" s="106" t="str">
        <f t="shared" si="91"/>
        <v>$.DRAIN_VLV_Y02_POS_TO_PURO</v>
      </c>
      <c r="AB384" s="6"/>
      <c r="AM384" s="117" t="str">
        <f t="shared" si="92"/>
        <v/>
      </c>
      <c r="AR384" s="130"/>
      <c r="AT384" s="131"/>
      <c r="AU384" s="7"/>
      <c r="AV384" s="132"/>
      <c r="AW384" s="129" t="str">
        <f t="shared" si="93"/>
        <v/>
      </c>
      <c r="AX384" s="140"/>
      <c r="BB384" s="150" t="str">
        <f t="shared" si="87"/>
        <v/>
      </c>
      <c r="BS384" s="6"/>
      <c r="BT384" s="11"/>
    </row>
    <row r="385" spans="1:72" ht="15.75" x14ac:dyDescent="0.25">
      <c r="A385" s="52" t="s">
        <v>1187</v>
      </c>
      <c r="B385" s="186"/>
      <c r="C385" s="131" t="s">
        <v>111</v>
      </c>
      <c r="D385" s="7" t="s">
        <v>24</v>
      </c>
      <c r="E385" s="7" t="s">
        <v>429</v>
      </c>
      <c r="F385" s="64" t="s">
        <v>132</v>
      </c>
      <c r="G385" s="62">
        <v>7</v>
      </c>
      <c r="I385" s="10" t="s">
        <v>110</v>
      </c>
      <c r="J385" s="71" t="s">
        <v>1157</v>
      </c>
      <c r="K385" s="74" t="s">
        <v>601</v>
      </c>
      <c r="L385" s="180"/>
      <c r="M385" s="180">
        <v>1000</v>
      </c>
      <c r="N385" s="78" t="s">
        <v>1660</v>
      </c>
      <c r="O385" s="83"/>
      <c r="P385" s="184" t="s">
        <v>1156</v>
      </c>
      <c r="R385" s="80"/>
      <c r="S385" s="92"/>
      <c r="T385" s="237" t="s">
        <v>1158</v>
      </c>
      <c r="U385" s="240" t="s">
        <v>1024</v>
      </c>
      <c r="W385" s="12" t="str">
        <f t="shared" si="85"/>
        <v>Mqtt1</v>
      </c>
      <c r="X385" s="222"/>
      <c r="Y385" s="6" t="str">
        <f t="shared" si="86"/>
        <v>220000 NOVEC</v>
      </c>
      <c r="Z385" s="106" t="str">
        <f t="shared" si="91"/>
        <v>$.NOVEC_RELEASED_ALARM</v>
      </c>
      <c r="AB385" s="6"/>
      <c r="AM385" s="117">
        <f t="shared" si="92"/>
        <v>385</v>
      </c>
      <c r="AR385" s="130" t="s">
        <v>115</v>
      </c>
      <c r="AT385" s="131" t="s">
        <v>17</v>
      </c>
      <c r="AU385" s="7" t="s">
        <v>9</v>
      </c>
      <c r="AV385" s="132" t="s">
        <v>112</v>
      </c>
      <c r="AW385" s="129" t="str">
        <f t="shared" si="93"/>
        <v>Please consult operation manual for more information</v>
      </c>
      <c r="AX385" s="140"/>
      <c r="BB385" s="150" t="str">
        <f t="shared" si="87"/>
        <v>1</v>
      </c>
      <c r="BS385" s="6"/>
      <c r="BT385" s="11"/>
    </row>
    <row r="386" spans="1:72" ht="15.75" x14ac:dyDescent="0.25">
      <c r="A386" s="52" t="s">
        <v>1187</v>
      </c>
      <c r="B386" s="192" t="s">
        <v>1518</v>
      </c>
      <c r="C386" s="131" t="s">
        <v>111</v>
      </c>
      <c r="D386" s="7" t="s">
        <v>24</v>
      </c>
      <c r="E386" s="7" t="s">
        <v>429</v>
      </c>
      <c r="F386" s="64" t="s">
        <v>132</v>
      </c>
      <c r="G386" s="62">
        <v>8</v>
      </c>
      <c r="I386" s="10" t="s">
        <v>110</v>
      </c>
      <c r="J386" s="71" t="s">
        <v>1192</v>
      </c>
      <c r="K386" s="74" t="s">
        <v>601</v>
      </c>
      <c r="L386" s="180"/>
      <c r="M386" s="180">
        <v>1000</v>
      </c>
      <c r="N386" s="78" t="s">
        <v>1660</v>
      </c>
      <c r="O386" s="83"/>
      <c r="P386" s="88" t="s">
        <v>1191</v>
      </c>
      <c r="R386" s="80"/>
      <c r="S386" s="92"/>
      <c r="T386" s="239"/>
      <c r="U386" s="242"/>
      <c r="W386" s="12" t="str">
        <f t="shared" si="85"/>
        <v>Mqtt1</v>
      </c>
      <c r="X386" s="222"/>
      <c r="Y386" s="6" t="str">
        <f t="shared" si="86"/>
        <v>220000 NOVEC</v>
      </c>
      <c r="Z386" s="106" t="str">
        <f t="shared" si="91"/>
        <v>$.NOVEC_BREAKER_TRIPPED_ALARM</v>
      </c>
      <c r="AB386" s="6"/>
      <c r="AM386" s="117">
        <f t="shared" si="92"/>
        <v>386</v>
      </c>
      <c r="AR386" s="130" t="s">
        <v>115</v>
      </c>
      <c r="AT386" s="131" t="s">
        <v>17</v>
      </c>
      <c r="AU386" s="7"/>
      <c r="AV386" s="132" t="s">
        <v>112</v>
      </c>
      <c r="AW386" s="129" t="str">
        <f t="shared" si="93"/>
        <v>Please consult operation manual for more information</v>
      </c>
      <c r="AX386" s="140"/>
      <c r="BB386" s="150" t="str">
        <f t="shared" si="87"/>
        <v>1</v>
      </c>
      <c r="BS386" s="6"/>
      <c r="BT386" s="11"/>
    </row>
    <row r="387" spans="1:72" ht="15.75" x14ac:dyDescent="0.25">
      <c r="A387" s="52" t="s">
        <v>1464</v>
      </c>
      <c r="B387" s="186"/>
      <c r="C387" s="131" t="s">
        <v>111</v>
      </c>
      <c r="D387" s="7" t="s">
        <v>24</v>
      </c>
      <c r="E387" s="7" t="s">
        <v>430</v>
      </c>
      <c r="F387" s="64" t="s">
        <v>132</v>
      </c>
      <c r="G387" s="62">
        <v>1</v>
      </c>
      <c r="I387" s="10" t="s">
        <v>110</v>
      </c>
      <c r="J387" s="11" t="s">
        <v>1198</v>
      </c>
      <c r="K387" s="74" t="s">
        <v>601</v>
      </c>
      <c r="L387" s="180"/>
      <c r="M387" s="180">
        <v>1000</v>
      </c>
      <c r="N387" s="78" t="s">
        <v>1656</v>
      </c>
      <c r="O387" s="83"/>
      <c r="P387" s="78" t="s">
        <v>1195</v>
      </c>
      <c r="R387" s="80"/>
      <c r="S387" s="92"/>
      <c r="T387" s="237" t="s">
        <v>1519</v>
      </c>
      <c r="U387" s="190" t="s">
        <v>974</v>
      </c>
      <c r="W387" s="12" t="str">
        <f t="shared" si="85"/>
        <v>Mqtt1</v>
      </c>
      <c r="X387" s="222"/>
      <c r="Y387" s="6" t="str">
        <f t="shared" si="86"/>
        <v>090000 DOORS HATCHES</v>
      </c>
      <c r="Z387" s="106" t="str">
        <f t="shared" si="91"/>
        <v>$.SOS_LOCK_SUPPLY_14E1_1_Fail</v>
      </c>
      <c r="AA387" s="107"/>
      <c r="AC387" s="108"/>
      <c r="AD387" s="108"/>
      <c r="AE387" s="71"/>
      <c r="AF387" s="71"/>
      <c r="AG387" s="71"/>
      <c r="AH387" s="71"/>
      <c r="AI387" s="118"/>
      <c r="AK387" s="119"/>
      <c r="AL387" s="119"/>
      <c r="AM387" s="117">
        <f t="shared" si="92"/>
        <v>387</v>
      </c>
      <c r="AR387" s="130" t="s">
        <v>115</v>
      </c>
      <c r="AT387" s="131" t="s">
        <v>17</v>
      </c>
      <c r="AU387" s="7"/>
      <c r="AV387" s="132" t="s">
        <v>112</v>
      </c>
      <c r="AW387" s="129" t="str">
        <f t="shared" si="93"/>
        <v>Please consult operation manual for more information</v>
      </c>
      <c r="AX387" s="140"/>
      <c r="BB387" s="150" t="str">
        <f t="shared" si="87"/>
        <v>1</v>
      </c>
      <c r="BS387" s="6"/>
      <c r="BT387" s="11"/>
    </row>
    <row r="388" spans="1:72" ht="15.75" x14ac:dyDescent="0.25">
      <c r="A388" s="52" t="s">
        <v>1464</v>
      </c>
      <c r="B388" s="186"/>
      <c r="C388" s="131" t="s">
        <v>111</v>
      </c>
      <c r="D388" s="7" t="s">
        <v>24</v>
      </c>
      <c r="E388" s="7" t="s">
        <v>430</v>
      </c>
      <c r="F388" s="64" t="s">
        <v>132</v>
      </c>
      <c r="G388" s="62">
        <v>2</v>
      </c>
      <c r="I388" s="10" t="s">
        <v>110</v>
      </c>
      <c r="J388" s="11" t="s">
        <v>1199</v>
      </c>
      <c r="K388" s="74" t="s">
        <v>601</v>
      </c>
      <c r="L388" s="180"/>
      <c r="M388" s="180">
        <v>1000</v>
      </c>
      <c r="N388" s="78" t="s">
        <v>1656</v>
      </c>
      <c r="O388" s="83"/>
      <c r="P388" s="78" t="s">
        <v>1196</v>
      </c>
      <c r="R388" s="80"/>
      <c r="S388" s="92"/>
      <c r="T388" s="238"/>
      <c r="U388" s="190" t="s">
        <v>974</v>
      </c>
      <c r="W388" s="12" t="str">
        <f t="shared" si="85"/>
        <v>Mqtt1</v>
      </c>
      <c r="X388" s="222"/>
      <c r="Y388" s="6" t="str">
        <f t="shared" si="86"/>
        <v>090000 DOORS HATCHES</v>
      </c>
      <c r="Z388" s="106" t="str">
        <f t="shared" si="91"/>
        <v>$.SOS_LOCK_SUPPLY_14E1_2_Fail</v>
      </c>
      <c r="AA388" s="107"/>
      <c r="AC388" s="108"/>
      <c r="AD388" s="108"/>
      <c r="AE388" s="71"/>
      <c r="AF388" s="71"/>
      <c r="AG388" s="71"/>
      <c r="AH388" s="71"/>
      <c r="AI388" s="118"/>
      <c r="AK388" s="119"/>
      <c r="AL388" s="119"/>
      <c r="AM388" s="117">
        <f t="shared" si="92"/>
        <v>388</v>
      </c>
      <c r="AR388" s="130" t="s">
        <v>115</v>
      </c>
      <c r="AT388" s="131" t="s">
        <v>17</v>
      </c>
      <c r="AU388" s="7"/>
      <c r="AV388" s="132" t="s">
        <v>112</v>
      </c>
      <c r="AW388" s="129" t="str">
        <f t="shared" si="93"/>
        <v>Please consult operation manual for more information</v>
      </c>
      <c r="AX388" s="140"/>
      <c r="BB388" s="150" t="str">
        <f t="shared" si="87"/>
        <v>1</v>
      </c>
      <c r="BS388" s="6"/>
      <c r="BT388" s="11"/>
    </row>
    <row r="389" spans="1:72" ht="15.75" x14ac:dyDescent="0.25">
      <c r="A389" s="52" t="s">
        <v>1464</v>
      </c>
      <c r="B389" s="186"/>
      <c r="C389" s="131" t="s">
        <v>111</v>
      </c>
      <c r="D389" s="7" t="s">
        <v>24</v>
      </c>
      <c r="E389" s="7" t="s">
        <v>430</v>
      </c>
      <c r="F389" s="64" t="s">
        <v>132</v>
      </c>
      <c r="G389" s="62">
        <v>3</v>
      </c>
      <c r="I389" s="10" t="s">
        <v>110</v>
      </c>
      <c r="J389" s="11" t="s">
        <v>1200</v>
      </c>
      <c r="K389" s="74" t="s">
        <v>601</v>
      </c>
      <c r="L389" s="180"/>
      <c r="M389" s="180">
        <v>1000</v>
      </c>
      <c r="N389" s="78" t="s">
        <v>1656</v>
      </c>
      <c r="O389" s="83"/>
      <c r="P389" s="78" t="s">
        <v>1197</v>
      </c>
      <c r="R389" s="80"/>
      <c r="S389" s="92"/>
      <c r="T389" s="238"/>
      <c r="U389" s="190" t="s">
        <v>974</v>
      </c>
      <c r="W389" s="12" t="str">
        <f t="shared" si="85"/>
        <v>Mqtt1</v>
      </c>
      <c r="X389" s="222"/>
      <c r="Y389" s="6" t="str">
        <f t="shared" si="86"/>
        <v>090000 DOORS HATCHES</v>
      </c>
      <c r="Z389" s="106" t="str">
        <f t="shared" si="91"/>
        <v>$.SOS_LOCK_SUPPLY_14E1_3_Fail</v>
      </c>
      <c r="AA389" s="107"/>
      <c r="AC389" s="108"/>
      <c r="AD389" s="108"/>
      <c r="AE389" s="71"/>
      <c r="AF389" s="71"/>
      <c r="AG389" s="71"/>
      <c r="AH389" s="71"/>
      <c r="AI389" s="118"/>
      <c r="AK389" s="119"/>
      <c r="AL389" s="119"/>
      <c r="AM389" s="117">
        <f t="shared" si="92"/>
        <v>389</v>
      </c>
      <c r="AR389" s="130" t="s">
        <v>115</v>
      </c>
      <c r="AT389" s="131" t="s">
        <v>17</v>
      </c>
      <c r="AU389" s="7"/>
      <c r="AV389" s="132" t="s">
        <v>112</v>
      </c>
      <c r="AW389" s="129" t="str">
        <f t="shared" si="93"/>
        <v>Please consult operation manual for more information</v>
      </c>
      <c r="AX389" s="140"/>
      <c r="BB389" s="150" t="str">
        <f t="shared" si="87"/>
        <v>1</v>
      </c>
      <c r="BS389" s="6"/>
      <c r="BT389" s="11"/>
    </row>
    <row r="390" spans="1:72" ht="15.75" x14ac:dyDescent="0.25">
      <c r="A390" s="52" t="s">
        <v>1464</v>
      </c>
      <c r="B390" s="186"/>
      <c r="C390" s="131" t="s">
        <v>111</v>
      </c>
      <c r="D390" s="7" t="s">
        <v>24</v>
      </c>
      <c r="E390" s="7" t="s">
        <v>430</v>
      </c>
      <c r="F390" s="64" t="s">
        <v>132</v>
      </c>
      <c r="G390" s="62">
        <v>4</v>
      </c>
      <c r="I390" s="10" t="s">
        <v>110</v>
      </c>
      <c r="J390" s="11" t="s">
        <v>1194</v>
      </c>
      <c r="K390" s="74" t="s">
        <v>601</v>
      </c>
      <c r="L390" s="180"/>
      <c r="M390" s="180">
        <v>1000</v>
      </c>
      <c r="N390" s="78" t="s">
        <v>1650</v>
      </c>
      <c r="O390" s="83"/>
      <c r="P390" s="78" t="s">
        <v>1193</v>
      </c>
      <c r="R390" s="80"/>
      <c r="S390" s="92"/>
      <c r="T390" s="239"/>
      <c r="U390" s="190" t="s">
        <v>974</v>
      </c>
      <c r="W390" s="12" t="str">
        <f t="shared" si="85"/>
        <v>Mqtt1</v>
      </c>
      <c r="X390" s="222"/>
      <c r="Y390" s="6" t="str">
        <f t="shared" si="86"/>
        <v>350000 VENTILATION</v>
      </c>
      <c r="Z390" s="106" t="str">
        <f t="shared" si="91"/>
        <v>$.EMERG_STOP_MTS_VENT_ACTIVE</v>
      </c>
      <c r="AA390" s="107"/>
      <c r="AC390" s="108"/>
      <c r="AD390" s="108"/>
      <c r="AE390" s="71"/>
      <c r="AF390" s="71"/>
      <c r="AG390" s="71"/>
      <c r="AH390" s="71"/>
      <c r="AI390" s="118"/>
      <c r="AK390" s="119"/>
      <c r="AL390" s="119"/>
      <c r="AM390" s="117">
        <f t="shared" si="92"/>
        <v>390</v>
      </c>
      <c r="AR390" s="130" t="s">
        <v>115</v>
      </c>
      <c r="AT390" s="131" t="s">
        <v>17</v>
      </c>
      <c r="AU390" s="7"/>
      <c r="AV390" s="132" t="s">
        <v>112</v>
      </c>
      <c r="AW390" s="129" t="str">
        <f t="shared" si="93"/>
        <v>Please consult operation manual for more information</v>
      </c>
      <c r="AX390" s="140"/>
      <c r="BB390" s="150" t="str">
        <f t="shared" si="87"/>
        <v>1</v>
      </c>
      <c r="BS390" s="6"/>
      <c r="BT390" s="11"/>
    </row>
    <row r="391" spans="1:72" ht="15.75" x14ac:dyDescent="0.25">
      <c r="A391" s="52" t="s">
        <v>1464</v>
      </c>
      <c r="B391" s="186"/>
      <c r="C391" s="131" t="s">
        <v>111</v>
      </c>
      <c r="D391" s="7" t="s">
        <v>24</v>
      </c>
      <c r="E391" s="7" t="s">
        <v>430</v>
      </c>
      <c r="F391" s="64" t="s">
        <v>132</v>
      </c>
      <c r="G391" s="62">
        <v>5</v>
      </c>
      <c r="I391" s="10" t="s">
        <v>110</v>
      </c>
      <c r="J391" s="11" t="s">
        <v>1202</v>
      </c>
      <c r="K391" s="74" t="s">
        <v>601</v>
      </c>
      <c r="L391" s="180"/>
      <c r="M391" s="180">
        <v>1000</v>
      </c>
      <c r="N391" s="78" t="s">
        <v>1650</v>
      </c>
      <c r="O391" s="83"/>
      <c r="P391" s="78" t="s">
        <v>1201</v>
      </c>
      <c r="R391" s="80"/>
      <c r="S391" s="92"/>
      <c r="T391" s="237" t="s">
        <v>1520</v>
      </c>
      <c r="U391" s="245" t="s">
        <v>1383</v>
      </c>
      <c r="W391" s="12" t="str">
        <f t="shared" si="85"/>
        <v>Mqtt1</v>
      </c>
      <c r="X391" s="222"/>
      <c r="Y391" s="6" t="str">
        <f t="shared" si="86"/>
        <v>350000 VENTILATION</v>
      </c>
      <c r="Z391" s="106" t="str">
        <f t="shared" si="91"/>
        <v>$.EMERG_STOP_ACC_VENT_ACTIVE</v>
      </c>
      <c r="AA391" s="107"/>
      <c r="AC391" s="108"/>
      <c r="AD391" s="108"/>
      <c r="AE391" s="71"/>
      <c r="AF391" s="71"/>
      <c r="AG391" s="71"/>
      <c r="AH391" s="71"/>
      <c r="AI391" s="118"/>
      <c r="AK391" s="119"/>
      <c r="AL391" s="119"/>
      <c r="AM391" s="117">
        <f t="shared" si="92"/>
        <v>391</v>
      </c>
      <c r="AR391" s="130" t="s">
        <v>115</v>
      </c>
      <c r="AT391" s="131" t="s">
        <v>17</v>
      </c>
      <c r="AU391" s="7"/>
      <c r="AV391" s="132" t="s">
        <v>112</v>
      </c>
      <c r="AW391" s="129" t="str">
        <f t="shared" si="93"/>
        <v>Please consult operation manual for more information</v>
      </c>
      <c r="AX391" s="140"/>
      <c r="BB391" s="150" t="str">
        <f t="shared" si="87"/>
        <v>1</v>
      </c>
      <c r="BS391" s="6"/>
      <c r="BT391" s="11"/>
    </row>
    <row r="392" spans="1:72" ht="15.75" x14ac:dyDescent="0.25">
      <c r="A392" s="52" t="s">
        <v>1464</v>
      </c>
      <c r="B392" s="186"/>
      <c r="C392" s="131" t="s">
        <v>111</v>
      </c>
      <c r="D392" s="7" t="s">
        <v>24</v>
      </c>
      <c r="E392" s="7" t="s">
        <v>430</v>
      </c>
      <c r="F392" s="64" t="s">
        <v>132</v>
      </c>
      <c r="G392" s="62">
        <v>6</v>
      </c>
      <c r="I392" s="10" t="s">
        <v>110</v>
      </c>
      <c r="J392" s="11" t="s">
        <v>1204</v>
      </c>
      <c r="K392" s="74" t="s">
        <v>601</v>
      </c>
      <c r="L392" s="180"/>
      <c r="M392" s="180">
        <v>1000</v>
      </c>
      <c r="N392" s="78" t="s">
        <v>1650</v>
      </c>
      <c r="O392" s="83"/>
      <c r="P392" s="78" t="s">
        <v>1203</v>
      </c>
      <c r="R392" s="80"/>
      <c r="S392" s="92"/>
      <c r="T392" s="238"/>
      <c r="U392" s="246"/>
      <c r="W392" s="12" t="str">
        <f t="shared" si="85"/>
        <v>Mqtt1</v>
      </c>
      <c r="X392" s="222"/>
      <c r="Y392" s="6" t="str">
        <f t="shared" si="86"/>
        <v>350000 VENTILATION</v>
      </c>
      <c r="Z392" s="106" t="str">
        <f t="shared" si="91"/>
        <v>$.EMERG_STOP_GAL_VENT_ACTIVE</v>
      </c>
      <c r="AA392" s="107"/>
      <c r="AC392" s="108"/>
      <c r="AD392" s="108"/>
      <c r="AE392" s="71"/>
      <c r="AF392" s="71"/>
      <c r="AG392" s="71"/>
      <c r="AH392" s="71"/>
      <c r="AI392" s="118"/>
      <c r="AK392" s="119"/>
      <c r="AL392" s="119"/>
      <c r="AM392" s="117">
        <f t="shared" si="92"/>
        <v>392</v>
      </c>
      <c r="AR392" s="130" t="s">
        <v>115</v>
      </c>
      <c r="AT392" s="131" t="s">
        <v>17</v>
      </c>
      <c r="AU392" s="7"/>
      <c r="AV392" s="132" t="s">
        <v>112</v>
      </c>
      <c r="AW392" s="129" t="str">
        <f t="shared" si="93"/>
        <v>Please consult operation manual for more information</v>
      </c>
      <c r="AX392" s="140"/>
      <c r="BB392" s="150" t="str">
        <f t="shared" si="87"/>
        <v>1</v>
      </c>
      <c r="BS392" s="6"/>
      <c r="BT392" s="11"/>
    </row>
    <row r="393" spans="1:72" ht="15.75" x14ac:dyDescent="0.25">
      <c r="A393" s="52" t="s">
        <v>1464</v>
      </c>
      <c r="B393" s="186"/>
      <c r="C393" s="131" t="s">
        <v>111</v>
      </c>
      <c r="D393" s="7" t="s">
        <v>24</v>
      </c>
      <c r="E393" s="7" t="s">
        <v>430</v>
      </c>
      <c r="F393" s="64" t="s">
        <v>132</v>
      </c>
      <c r="G393" s="62">
        <v>7</v>
      </c>
      <c r="I393" s="10" t="s">
        <v>110</v>
      </c>
      <c r="J393" s="11" t="s">
        <v>1524</v>
      </c>
      <c r="K393" s="74" t="s">
        <v>601</v>
      </c>
      <c r="L393" s="180"/>
      <c r="M393" s="180">
        <v>1000</v>
      </c>
      <c r="N393" s="78" t="s">
        <v>1656</v>
      </c>
      <c r="O393" s="83"/>
      <c r="P393" s="80" t="s">
        <v>1523</v>
      </c>
      <c r="R393" s="80"/>
      <c r="S393" s="92"/>
      <c r="T393" s="239"/>
      <c r="U393" s="247"/>
      <c r="W393" s="12" t="str">
        <f t="shared" si="85"/>
        <v>Mqtt1</v>
      </c>
      <c r="X393" s="222"/>
      <c r="Y393" s="6" t="str">
        <f t="shared" si="86"/>
        <v>090000 DOORS HATCHES</v>
      </c>
      <c r="Z393" s="106" t="str">
        <f t="shared" si="91"/>
        <v>$.EMERG_STOP_HAZARDOUS_CONSUMERS</v>
      </c>
      <c r="AA393" s="107"/>
      <c r="AC393" s="108"/>
      <c r="AD393" s="108"/>
      <c r="AE393" s="71"/>
      <c r="AF393" s="71"/>
      <c r="AG393" s="71"/>
      <c r="AH393" s="71"/>
      <c r="AI393" s="118"/>
      <c r="AK393" s="119"/>
      <c r="AL393" s="119"/>
      <c r="AM393" s="117">
        <f t="shared" si="92"/>
        <v>393</v>
      </c>
      <c r="AR393" s="130" t="s">
        <v>115</v>
      </c>
      <c r="AT393" s="131" t="s">
        <v>17</v>
      </c>
      <c r="AU393" s="7"/>
      <c r="AV393" s="132" t="s">
        <v>112</v>
      </c>
      <c r="AW393" s="129" t="str">
        <f t="shared" si="93"/>
        <v>Please consult operation manual for more information</v>
      </c>
      <c r="AX393" s="140"/>
      <c r="BB393" s="150" t="str">
        <f t="shared" si="87"/>
        <v>1</v>
      </c>
      <c r="BS393" s="6"/>
      <c r="BT393" s="11"/>
    </row>
    <row r="394" spans="1:72" ht="15.75" x14ac:dyDescent="0.25">
      <c r="A394" s="52" t="s">
        <v>1550</v>
      </c>
      <c r="B394" s="56"/>
      <c r="C394" s="131" t="s">
        <v>111</v>
      </c>
      <c r="D394" s="7" t="s">
        <v>24</v>
      </c>
      <c r="E394" s="7" t="s">
        <v>430</v>
      </c>
      <c r="F394" s="64" t="s">
        <v>132</v>
      </c>
      <c r="G394" s="62">
        <v>8</v>
      </c>
      <c r="I394" s="10" t="s">
        <v>110</v>
      </c>
      <c r="J394" s="71" t="s">
        <v>1586</v>
      </c>
      <c r="K394" s="74" t="s">
        <v>601</v>
      </c>
      <c r="L394" s="180"/>
      <c r="M394" s="180">
        <v>1000</v>
      </c>
      <c r="N394" s="78" t="s">
        <v>7212</v>
      </c>
      <c r="O394" s="83"/>
      <c r="P394" s="78" t="s">
        <v>1046</v>
      </c>
      <c r="R394" s="80"/>
      <c r="S394" s="92"/>
      <c r="T394" s="206" t="s">
        <v>1141</v>
      </c>
      <c r="U394" s="102" t="s">
        <v>1103</v>
      </c>
      <c r="W394" s="12" t="str">
        <f t="shared" si="85"/>
        <v>Mqtt1</v>
      </c>
      <c r="X394" s="222"/>
      <c r="Y394" s="6" t="str">
        <f t="shared" si="86"/>
        <v>170000 STEERING SYSTEM</v>
      </c>
      <c r="Z394" s="106" t="str">
        <f t="shared" si="91"/>
        <v>$.STEER_FREQ_DR_FAIL</v>
      </c>
      <c r="AA394" s="107"/>
      <c r="AC394" s="108"/>
      <c r="AD394" s="108"/>
      <c r="AE394" s="71"/>
      <c r="AF394" s="71"/>
      <c r="AG394" s="71"/>
      <c r="AH394" s="71"/>
      <c r="AI394" s="118"/>
      <c r="AK394" s="119"/>
      <c r="AL394" s="119"/>
      <c r="AM394" s="117" t="str">
        <f t="shared" si="92"/>
        <v/>
      </c>
      <c r="AR394" s="130"/>
      <c r="AT394" s="131"/>
      <c r="AU394" s="7"/>
      <c r="AV394" s="132"/>
      <c r="AW394" s="129" t="str">
        <f t="shared" si="93"/>
        <v/>
      </c>
      <c r="AX394" s="140"/>
      <c r="BB394" s="150" t="str">
        <f t="shared" si="87"/>
        <v/>
      </c>
      <c r="BS394" s="6"/>
      <c r="BT394" s="11"/>
    </row>
    <row r="395" spans="1:72" ht="15.75" x14ac:dyDescent="0.25">
      <c r="A395" s="52" t="s">
        <v>1585</v>
      </c>
      <c r="B395" s="56"/>
      <c r="C395" s="131" t="s">
        <v>111</v>
      </c>
      <c r="D395" s="7" t="s">
        <v>24</v>
      </c>
      <c r="E395" s="7" t="s">
        <v>431</v>
      </c>
      <c r="F395" s="64" t="s">
        <v>132</v>
      </c>
      <c r="G395" s="62">
        <v>1</v>
      </c>
      <c r="I395" s="10" t="s">
        <v>110</v>
      </c>
      <c r="J395" s="71" t="s">
        <v>1643</v>
      </c>
      <c r="K395" s="74" t="s">
        <v>601</v>
      </c>
      <c r="L395" s="180"/>
      <c r="M395" s="180">
        <v>1000</v>
      </c>
      <c r="N395" s="78" t="s">
        <v>1641</v>
      </c>
      <c r="O395" s="83"/>
      <c r="P395" s="78" t="s">
        <v>1642</v>
      </c>
      <c r="R395" s="80"/>
      <c r="S395" s="92"/>
      <c r="T395" s="203" t="s">
        <v>1640</v>
      </c>
      <c r="U395" s="102" t="s">
        <v>1024</v>
      </c>
      <c r="W395" s="12" t="str">
        <f t="shared" si="85"/>
        <v>Mqtt1</v>
      </c>
      <c r="X395" s="222"/>
      <c r="Y395" s="6" t="str">
        <f t="shared" si="86"/>
        <v>450000 GAS DETECTION</v>
      </c>
      <c r="Z395" s="106" t="str">
        <f t="shared" si="91"/>
        <v>$.GAS_DETECTION_LVL_SWITCH</v>
      </c>
      <c r="AA395" s="107"/>
      <c r="AC395" s="108"/>
      <c r="AD395" s="108"/>
      <c r="AE395" s="71"/>
      <c r="AF395" s="71"/>
      <c r="AG395" s="71"/>
      <c r="AH395" s="71"/>
      <c r="AI395" s="118"/>
      <c r="AK395" s="119"/>
      <c r="AL395" s="119"/>
      <c r="AM395" s="117">
        <f t="shared" si="92"/>
        <v>395</v>
      </c>
      <c r="AR395" s="130" t="s">
        <v>115</v>
      </c>
      <c r="AT395" s="131" t="s">
        <v>17</v>
      </c>
      <c r="AU395" s="7" t="s">
        <v>9</v>
      </c>
      <c r="AV395" s="132" t="s">
        <v>112</v>
      </c>
      <c r="AW395" s="129" t="str">
        <f t="shared" si="93"/>
        <v>Please consult operation manual for more information</v>
      </c>
      <c r="AX395" s="140"/>
      <c r="BB395" s="150" t="str">
        <f t="shared" si="87"/>
        <v>1</v>
      </c>
      <c r="BS395" s="6"/>
      <c r="BT395" s="11"/>
    </row>
    <row r="396" spans="1:72" ht="15.75" x14ac:dyDescent="0.25">
      <c r="A396" s="52" t="s">
        <v>1206</v>
      </c>
      <c r="B396" s="186"/>
      <c r="C396" s="131" t="s">
        <v>111</v>
      </c>
      <c r="D396" s="7" t="s">
        <v>24</v>
      </c>
      <c r="E396" s="7" t="s">
        <v>431</v>
      </c>
      <c r="F396" s="64" t="s">
        <v>132</v>
      </c>
      <c r="G396" s="62">
        <v>2</v>
      </c>
      <c r="I396" s="10" t="s">
        <v>110</v>
      </c>
      <c r="J396" s="71" t="s">
        <v>1218</v>
      </c>
      <c r="K396" s="74" t="s">
        <v>601</v>
      </c>
      <c r="L396" s="180"/>
      <c r="M396" s="180">
        <v>1000</v>
      </c>
      <c r="N396" s="78" t="s">
        <v>1350</v>
      </c>
      <c r="O396" s="83"/>
      <c r="P396" s="78" t="s">
        <v>1223</v>
      </c>
      <c r="R396" s="80"/>
      <c r="S396" s="92"/>
      <c r="T396" s="204" t="s">
        <v>1363</v>
      </c>
      <c r="U396" s="102" t="s">
        <v>826</v>
      </c>
      <c r="W396" s="12" t="str">
        <f t="shared" ref="W396:W459" si="95">IF(COUNTIF(N396,"spare"),"","Mqtt1")</f>
        <v>Mqtt1</v>
      </c>
      <c r="X396" s="222"/>
      <c r="Y396" s="6" t="str">
        <f t="shared" ref="Y396:Y459" si="96">IF(COUNTIF(N396,"spare"),"",N396)</f>
        <v>KVM SWITCHING</v>
      </c>
      <c r="Z396" s="106" t="str">
        <f t="shared" si="91"/>
        <v>$.HELM_SB_OUT_DISP_ON_OFF</v>
      </c>
      <c r="AA396" s="107"/>
      <c r="AC396" s="108"/>
      <c r="AD396" s="108"/>
      <c r="AE396" s="71"/>
      <c r="AF396" s="71"/>
      <c r="AG396" s="71"/>
      <c r="AH396" s="71"/>
      <c r="AI396" s="118"/>
      <c r="AK396" s="119"/>
      <c r="AL396" s="119"/>
      <c r="AM396" s="117" t="str">
        <f t="shared" si="92"/>
        <v/>
      </c>
      <c r="AR396" s="130"/>
      <c r="AT396" s="131"/>
      <c r="AU396" s="7"/>
      <c r="AV396" s="132"/>
      <c r="AW396" s="129" t="str">
        <f t="shared" si="93"/>
        <v/>
      </c>
      <c r="AX396" s="140"/>
      <c r="BB396" s="150" t="str">
        <f t="shared" ref="BB396:BB459" si="97">IF(ISNUMBER(AM396),"1","")</f>
        <v/>
      </c>
      <c r="BS396" s="6"/>
      <c r="BT396" s="11"/>
    </row>
    <row r="397" spans="1:72" ht="15.75" x14ac:dyDescent="0.25">
      <c r="A397" s="52" t="s">
        <v>1206</v>
      </c>
      <c r="B397" s="186"/>
      <c r="C397" s="131" t="s">
        <v>111</v>
      </c>
      <c r="D397" s="7" t="s">
        <v>24</v>
      </c>
      <c r="E397" s="7" t="s">
        <v>431</v>
      </c>
      <c r="F397" s="64" t="s">
        <v>132</v>
      </c>
      <c r="G397" s="62">
        <v>3</v>
      </c>
      <c r="I397" s="10" t="s">
        <v>110</v>
      </c>
      <c r="J397" s="71" t="s">
        <v>1219</v>
      </c>
      <c r="K397" s="74" t="s">
        <v>601</v>
      </c>
      <c r="L397" s="180"/>
      <c r="M397" s="180">
        <v>1000</v>
      </c>
      <c r="N397" s="78" t="s">
        <v>1350</v>
      </c>
      <c r="O397" s="83"/>
      <c r="P397" s="78" t="s">
        <v>1224</v>
      </c>
      <c r="R397" s="80"/>
      <c r="S397" s="92"/>
      <c r="T397" s="204" t="s">
        <v>811</v>
      </c>
      <c r="U397" s="102" t="s">
        <v>826</v>
      </c>
      <c r="W397" s="12" t="str">
        <f t="shared" si="95"/>
        <v>Mqtt1</v>
      </c>
      <c r="X397" s="222"/>
      <c r="Y397" s="6" t="str">
        <f t="shared" si="96"/>
        <v>KVM SWITCHING</v>
      </c>
      <c r="Z397" s="106" t="str">
        <f t="shared" si="91"/>
        <v>$.HELM_SB_OUT_DISP_TOGG</v>
      </c>
      <c r="AA397" s="107"/>
      <c r="AC397" s="108"/>
      <c r="AD397" s="108"/>
      <c r="AE397" s="71"/>
      <c r="AF397" s="71"/>
      <c r="AG397" s="71"/>
      <c r="AH397" s="71"/>
      <c r="AI397" s="118"/>
      <c r="AK397" s="119"/>
      <c r="AL397" s="119"/>
      <c r="AM397" s="117" t="str">
        <f t="shared" si="92"/>
        <v/>
      </c>
      <c r="AR397" s="130"/>
      <c r="AT397" s="131"/>
      <c r="AU397" s="7"/>
      <c r="AV397" s="132"/>
      <c r="AW397" s="129" t="str">
        <f t="shared" si="93"/>
        <v/>
      </c>
      <c r="AX397" s="140"/>
      <c r="BB397" s="150" t="str">
        <f t="shared" si="97"/>
        <v/>
      </c>
      <c r="BS397" s="6"/>
      <c r="BT397" s="11"/>
    </row>
    <row r="398" spans="1:72" ht="15.75" x14ac:dyDescent="0.25">
      <c r="A398" s="52" t="s">
        <v>1206</v>
      </c>
      <c r="B398" s="186"/>
      <c r="C398" s="131" t="s">
        <v>111</v>
      </c>
      <c r="D398" s="7" t="s">
        <v>24</v>
      </c>
      <c r="E398" s="7" t="s">
        <v>431</v>
      </c>
      <c r="F398" s="64" t="s">
        <v>132</v>
      </c>
      <c r="G398" s="62">
        <v>4</v>
      </c>
      <c r="I398" s="10" t="s">
        <v>110</v>
      </c>
      <c r="J398" s="71" t="s">
        <v>1220</v>
      </c>
      <c r="K398" s="74" t="s">
        <v>601</v>
      </c>
      <c r="L398" s="180"/>
      <c r="M398" s="180">
        <v>1000</v>
      </c>
      <c r="N398" s="78" t="s">
        <v>1350</v>
      </c>
      <c r="O398" s="83"/>
      <c r="P398" s="78" t="s">
        <v>1225</v>
      </c>
      <c r="R398" s="80"/>
      <c r="S398" s="92"/>
      <c r="T398" s="205" t="s">
        <v>1363</v>
      </c>
      <c r="U398" s="84" t="s">
        <v>826</v>
      </c>
      <c r="W398" s="12" t="str">
        <f t="shared" si="95"/>
        <v>Mqtt1</v>
      </c>
      <c r="X398" s="222"/>
      <c r="Y398" s="6" t="str">
        <f t="shared" si="96"/>
        <v>KVM SWITCHING</v>
      </c>
      <c r="Z398" s="106" t="str">
        <f t="shared" si="91"/>
        <v>$.HELM_SB_IN_DISP_ON_OFF</v>
      </c>
      <c r="AA398" s="107"/>
      <c r="AC398" s="108"/>
      <c r="AD398" s="108"/>
      <c r="AE398" s="71"/>
      <c r="AF398" s="71"/>
      <c r="AG398" s="71"/>
      <c r="AH398" s="71"/>
      <c r="AI398" s="118"/>
      <c r="AK398" s="119"/>
      <c r="AL398" s="119"/>
      <c r="AM398" s="117" t="str">
        <f t="shared" si="92"/>
        <v/>
      </c>
      <c r="AR398" s="130"/>
      <c r="AT398" s="131"/>
      <c r="AU398" s="7"/>
      <c r="AV398" s="132"/>
      <c r="AW398" s="129" t="str">
        <f t="shared" si="93"/>
        <v/>
      </c>
      <c r="AX398" s="140"/>
      <c r="BB398" s="150" t="str">
        <f t="shared" si="97"/>
        <v/>
      </c>
      <c r="BS398" s="6"/>
      <c r="BT398" s="11"/>
    </row>
    <row r="399" spans="1:72" ht="15.75" x14ac:dyDescent="0.25">
      <c r="A399" s="52" t="s">
        <v>1206</v>
      </c>
      <c r="B399" s="186"/>
      <c r="C399" s="131" t="s">
        <v>111</v>
      </c>
      <c r="D399" s="7" t="s">
        <v>24</v>
      </c>
      <c r="E399" s="7" t="s">
        <v>431</v>
      </c>
      <c r="F399" s="64" t="s">
        <v>132</v>
      </c>
      <c r="G399" s="62">
        <v>5</v>
      </c>
      <c r="I399" s="10" t="s">
        <v>110</v>
      </c>
      <c r="J399" s="71" t="s">
        <v>1221</v>
      </c>
      <c r="K399" s="74" t="s">
        <v>601</v>
      </c>
      <c r="L399" s="180"/>
      <c r="M399" s="180">
        <v>1000</v>
      </c>
      <c r="N399" s="78" t="s">
        <v>1350</v>
      </c>
      <c r="O399" s="83"/>
      <c r="P399" s="78" t="s">
        <v>1226</v>
      </c>
      <c r="R399" s="80"/>
      <c r="S399" s="92"/>
      <c r="T399" s="267" t="s">
        <v>1364</v>
      </c>
      <c r="U399" s="240" t="s">
        <v>826</v>
      </c>
      <c r="W399" s="12" t="str">
        <f t="shared" si="95"/>
        <v>Mqtt1</v>
      </c>
      <c r="X399" s="222"/>
      <c r="Y399" s="6" t="str">
        <f t="shared" si="96"/>
        <v>KVM SWITCHING</v>
      </c>
      <c r="Z399" s="106" t="str">
        <f t="shared" si="91"/>
        <v>$.HELM_SB_IN_DISP_TOGG</v>
      </c>
      <c r="AA399" s="107"/>
      <c r="AC399" s="108"/>
      <c r="AD399" s="108"/>
      <c r="AE399" s="71"/>
      <c r="AF399" s="71"/>
      <c r="AG399" s="71"/>
      <c r="AH399" s="71"/>
      <c r="AI399" s="118"/>
      <c r="AK399" s="119"/>
      <c r="AL399" s="119"/>
      <c r="AM399" s="117" t="str">
        <f t="shared" si="92"/>
        <v/>
      </c>
      <c r="AR399" s="130"/>
      <c r="AT399" s="131"/>
      <c r="AU399" s="7"/>
      <c r="AV399" s="132"/>
      <c r="AW399" s="129" t="str">
        <f t="shared" si="93"/>
        <v/>
      </c>
      <c r="AX399" s="140"/>
      <c r="BB399" s="150" t="str">
        <f t="shared" si="97"/>
        <v/>
      </c>
      <c r="BS399" s="6"/>
      <c r="BT399" s="11"/>
    </row>
    <row r="400" spans="1:72" ht="15.75" x14ac:dyDescent="0.25">
      <c r="A400" s="52" t="s">
        <v>1206</v>
      </c>
      <c r="B400" s="186"/>
      <c r="C400" s="131" t="s">
        <v>111</v>
      </c>
      <c r="D400" s="7" t="s">
        <v>24</v>
      </c>
      <c r="E400" s="7" t="s">
        <v>431</v>
      </c>
      <c r="F400" s="64" t="s">
        <v>132</v>
      </c>
      <c r="G400" s="62">
        <v>6</v>
      </c>
      <c r="I400" s="10" t="s">
        <v>110</v>
      </c>
      <c r="J400" s="71" t="s">
        <v>1222</v>
      </c>
      <c r="K400" s="74" t="s">
        <v>601</v>
      </c>
      <c r="L400" s="180"/>
      <c r="M400" s="180">
        <v>1000</v>
      </c>
      <c r="N400" s="78" t="s">
        <v>1645</v>
      </c>
      <c r="O400" s="83"/>
      <c r="P400" s="78" t="s">
        <v>1227</v>
      </c>
      <c r="R400" s="80"/>
      <c r="S400" s="92"/>
      <c r="T400" s="268"/>
      <c r="U400" s="242"/>
      <c r="W400" s="12" t="str">
        <f t="shared" si="95"/>
        <v>Mqtt1</v>
      </c>
      <c r="X400" s="222"/>
      <c r="Y400" s="6" t="str">
        <f t="shared" si="96"/>
        <v>450000 AMCS</v>
      </c>
      <c r="Z400" s="106" t="str">
        <f t="shared" si="91"/>
        <v>$.HELM_SB_IN_DISP_AMCS</v>
      </c>
      <c r="AA400" s="107"/>
      <c r="AC400" s="108"/>
      <c r="AD400" s="108"/>
      <c r="AE400" s="71"/>
      <c r="AF400" s="71"/>
      <c r="AG400" s="71"/>
      <c r="AH400" s="71"/>
      <c r="AI400" s="118"/>
      <c r="AK400" s="119"/>
      <c r="AL400" s="119"/>
      <c r="AM400" s="117" t="str">
        <f t="shared" si="92"/>
        <v/>
      </c>
      <c r="AR400" s="130"/>
      <c r="AT400" s="131"/>
      <c r="AU400" s="7"/>
      <c r="AV400" s="132"/>
      <c r="AW400" s="129" t="str">
        <f t="shared" si="93"/>
        <v/>
      </c>
      <c r="AX400" s="140"/>
      <c r="BB400" s="150" t="str">
        <f t="shared" si="97"/>
        <v/>
      </c>
      <c r="BS400" s="6"/>
      <c r="BT400" s="11"/>
    </row>
    <row r="401" spans="1:72" ht="15.75" x14ac:dyDescent="0.25">
      <c r="A401" s="52" t="s">
        <v>1206</v>
      </c>
      <c r="B401" s="186"/>
      <c r="C401" s="131" t="s">
        <v>111</v>
      </c>
      <c r="D401" s="7" t="s">
        <v>24</v>
      </c>
      <c r="E401" s="7" t="s">
        <v>431</v>
      </c>
      <c r="F401" s="64" t="s">
        <v>132</v>
      </c>
      <c r="G401" s="62">
        <v>7</v>
      </c>
      <c r="I401" s="10" t="s">
        <v>110</v>
      </c>
      <c r="J401" s="11" t="s">
        <v>1233</v>
      </c>
      <c r="K401" s="74" t="s">
        <v>601</v>
      </c>
      <c r="L401" s="180"/>
      <c r="M401" s="180">
        <v>1000</v>
      </c>
      <c r="N401" s="78" t="s">
        <v>1645</v>
      </c>
      <c r="O401" s="83"/>
      <c r="P401" s="78" t="s">
        <v>1235</v>
      </c>
      <c r="R401" s="80"/>
      <c r="S401" s="92"/>
      <c r="T401" s="206" t="s">
        <v>1520</v>
      </c>
      <c r="U401" s="102" t="s">
        <v>1103</v>
      </c>
      <c r="W401" s="12" t="str">
        <f t="shared" si="95"/>
        <v>Mqtt1</v>
      </c>
      <c r="X401" s="222"/>
      <c r="Y401" s="6" t="str">
        <f t="shared" si="96"/>
        <v>450000 AMCS</v>
      </c>
      <c r="Z401" s="106" t="str">
        <f t="shared" si="91"/>
        <v>$.HELM_SB_MUTE_AMCS</v>
      </c>
      <c r="AA401" s="107"/>
      <c r="AC401" s="108"/>
      <c r="AD401" s="108"/>
      <c r="AE401" s="71"/>
      <c r="AF401" s="71"/>
      <c r="AG401" s="71"/>
      <c r="AH401" s="71"/>
      <c r="AI401" s="118"/>
      <c r="AK401" s="119"/>
      <c r="AL401" s="119"/>
      <c r="AM401" s="117" t="str">
        <f t="shared" si="92"/>
        <v/>
      </c>
      <c r="AR401" s="130"/>
      <c r="AT401" s="131"/>
      <c r="AU401" s="7"/>
      <c r="AV401" s="132"/>
      <c r="AW401" s="129" t="str">
        <f t="shared" si="93"/>
        <v/>
      </c>
      <c r="AX401" s="140"/>
      <c r="BB401" s="150" t="str">
        <f t="shared" si="97"/>
        <v/>
      </c>
      <c r="BS401" s="6"/>
      <c r="BT401" s="11"/>
    </row>
    <row r="402" spans="1:72" ht="15.75" x14ac:dyDescent="0.25">
      <c r="A402" s="52" t="s">
        <v>1206</v>
      </c>
      <c r="B402" s="56"/>
      <c r="C402" s="131" t="s">
        <v>111</v>
      </c>
      <c r="D402" s="7" t="s">
        <v>24</v>
      </c>
      <c r="E402" s="7" t="s">
        <v>431</v>
      </c>
      <c r="F402" s="64" t="s">
        <v>132</v>
      </c>
      <c r="G402" s="62">
        <v>8</v>
      </c>
      <c r="I402" s="10" t="s">
        <v>110</v>
      </c>
      <c r="J402" s="71" t="s">
        <v>1234</v>
      </c>
      <c r="K402" s="74" t="s">
        <v>601</v>
      </c>
      <c r="L402" s="180"/>
      <c r="M402" s="180">
        <v>1000</v>
      </c>
      <c r="N402" s="78" t="s">
        <v>1645</v>
      </c>
      <c r="O402" s="83"/>
      <c r="P402" s="78" t="s">
        <v>1232</v>
      </c>
      <c r="R402" s="80"/>
      <c r="S402" s="92"/>
      <c r="T402" s="204" t="s">
        <v>1363</v>
      </c>
      <c r="U402" s="102" t="s">
        <v>826</v>
      </c>
      <c r="W402" s="12" t="str">
        <f t="shared" si="95"/>
        <v>Mqtt1</v>
      </c>
      <c r="X402" s="222"/>
      <c r="Y402" s="6" t="str">
        <f t="shared" si="96"/>
        <v>450000 AMCS</v>
      </c>
      <c r="Z402" s="106" t="str">
        <f t="shared" si="91"/>
        <v>$.HELM_SB_BACKLIGHT_UP_DOWN</v>
      </c>
      <c r="AA402" s="107"/>
      <c r="AC402" s="108"/>
      <c r="AD402" s="108"/>
      <c r="AE402" s="71"/>
      <c r="AF402" s="71"/>
      <c r="AG402" s="71"/>
      <c r="AH402" s="71"/>
      <c r="AI402" s="118"/>
      <c r="AK402" s="119"/>
      <c r="AL402" s="119"/>
      <c r="AM402" s="117" t="str">
        <f t="shared" si="92"/>
        <v/>
      </c>
      <c r="AR402" s="130"/>
      <c r="AT402" s="131"/>
      <c r="AU402" s="7"/>
      <c r="AV402" s="132"/>
      <c r="AW402" s="129" t="str">
        <f t="shared" si="93"/>
        <v/>
      </c>
      <c r="AX402" s="140"/>
      <c r="BB402" s="150" t="str">
        <f t="shared" si="97"/>
        <v/>
      </c>
      <c r="BS402" s="6"/>
      <c r="BT402" s="11"/>
    </row>
    <row r="403" spans="1:72" ht="15.75" x14ac:dyDescent="0.25">
      <c r="A403" s="52" t="s">
        <v>1206</v>
      </c>
      <c r="B403" s="186"/>
      <c r="C403" s="131" t="s">
        <v>111</v>
      </c>
      <c r="D403" s="7" t="s">
        <v>24</v>
      </c>
      <c r="E403" s="7" t="s">
        <v>432</v>
      </c>
      <c r="F403" s="64" t="s">
        <v>132</v>
      </c>
      <c r="G403" s="62">
        <v>1</v>
      </c>
      <c r="I403" s="10" t="s">
        <v>110</v>
      </c>
      <c r="J403" s="11" t="s">
        <v>1242</v>
      </c>
      <c r="K403" s="74" t="s">
        <v>601</v>
      </c>
      <c r="L403" s="180"/>
      <c r="M403" s="180">
        <v>1000</v>
      </c>
      <c r="N403" s="78" t="s">
        <v>1645</v>
      </c>
      <c r="O403" s="83"/>
      <c r="P403" s="78" t="s">
        <v>1243</v>
      </c>
      <c r="R403" s="80"/>
      <c r="S403" s="92"/>
      <c r="T403" s="206" t="s">
        <v>1535</v>
      </c>
      <c r="W403" s="12" t="str">
        <f t="shared" si="95"/>
        <v>Mqtt1</v>
      </c>
      <c r="X403" s="222"/>
      <c r="Y403" s="6" t="str">
        <f t="shared" si="96"/>
        <v>450000 AMCS</v>
      </c>
      <c r="Z403" s="106" t="str">
        <f t="shared" si="91"/>
        <v>$.HELM_SB_CREW_CALL</v>
      </c>
      <c r="AA403" s="107"/>
      <c r="AC403" s="108"/>
      <c r="AD403" s="108"/>
      <c r="AE403" s="71"/>
      <c r="AF403" s="71"/>
      <c r="AG403" s="71"/>
      <c r="AH403" s="71"/>
      <c r="AI403" s="118"/>
      <c r="AK403" s="119"/>
      <c r="AL403" s="119"/>
      <c r="AM403" s="117" t="str">
        <f t="shared" si="92"/>
        <v/>
      </c>
      <c r="AR403" s="130"/>
      <c r="AT403" s="131"/>
      <c r="AU403" s="7"/>
      <c r="AV403" s="132"/>
      <c r="AW403" s="129" t="str">
        <f t="shared" si="93"/>
        <v/>
      </c>
      <c r="AX403" s="140"/>
      <c r="BB403" s="150" t="str">
        <f t="shared" si="97"/>
        <v/>
      </c>
      <c r="BS403" s="6"/>
      <c r="BT403" s="11"/>
    </row>
    <row r="404" spans="1:72" ht="15.75" x14ac:dyDescent="0.25">
      <c r="A404" s="52" t="s">
        <v>1464</v>
      </c>
      <c r="B404" s="56"/>
      <c r="C404" s="131" t="s">
        <v>111</v>
      </c>
      <c r="D404" s="7" t="s">
        <v>24</v>
      </c>
      <c r="E404" s="7" t="s">
        <v>432</v>
      </c>
      <c r="F404" s="64" t="s">
        <v>132</v>
      </c>
      <c r="G404" s="62">
        <v>2</v>
      </c>
      <c r="I404" s="10" t="s">
        <v>110</v>
      </c>
      <c r="J404" s="71" t="str">
        <f t="shared" ref="J404:J405" si="98">CONCATENATE("Spare_",E404,"_",G404)</f>
        <v>Spare_DI29_2</v>
      </c>
      <c r="K404" s="74" t="s">
        <v>601</v>
      </c>
      <c r="L404" s="180"/>
      <c r="M404" s="180">
        <v>1000</v>
      </c>
      <c r="N404" s="78" t="s">
        <v>605</v>
      </c>
      <c r="O404" s="83"/>
      <c r="P404" s="78" t="str">
        <f>CONCATENATE("Spare Yard ",T404,"_",I404,"_",K404)</f>
        <v>Spare Yard _True_+CB.2</v>
      </c>
      <c r="R404" s="80"/>
      <c r="S404" s="92"/>
      <c r="W404" s="12" t="str">
        <f t="shared" si="95"/>
        <v/>
      </c>
      <c r="X404" s="222"/>
      <c r="Y404" s="6" t="str">
        <f t="shared" si="96"/>
        <v/>
      </c>
      <c r="Z404" s="106" t="str">
        <f t="shared" si="91"/>
        <v/>
      </c>
      <c r="AA404" s="107"/>
      <c r="AC404" s="108"/>
      <c r="AD404" s="108"/>
      <c r="AE404" s="71"/>
      <c r="AF404" s="71"/>
      <c r="AG404" s="71"/>
      <c r="AH404" s="71"/>
      <c r="AI404" s="118"/>
      <c r="AK404" s="119"/>
      <c r="AL404" s="119"/>
      <c r="AM404" s="117" t="str">
        <f t="shared" si="92"/>
        <v/>
      </c>
      <c r="AR404" s="130"/>
      <c r="AT404" s="131"/>
      <c r="AU404" s="7"/>
      <c r="AV404" s="132"/>
      <c r="AW404" s="129" t="str">
        <f t="shared" si="93"/>
        <v/>
      </c>
      <c r="AX404" s="140"/>
      <c r="BB404" s="150" t="str">
        <f t="shared" si="97"/>
        <v/>
      </c>
      <c r="BS404" s="6"/>
      <c r="BT404" s="11"/>
    </row>
    <row r="405" spans="1:72" ht="15.75" x14ac:dyDescent="0.25">
      <c r="A405" s="52" t="s">
        <v>1464</v>
      </c>
      <c r="B405" s="56"/>
      <c r="C405" s="131" t="s">
        <v>111</v>
      </c>
      <c r="D405" s="7" t="s">
        <v>24</v>
      </c>
      <c r="E405" s="7" t="s">
        <v>432</v>
      </c>
      <c r="F405" s="64" t="s">
        <v>132</v>
      </c>
      <c r="G405" s="62">
        <v>3</v>
      </c>
      <c r="I405" s="10" t="s">
        <v>110</v>
      </c>
      <c r="J405" s="71" t="str">
        <f t="shared" si="98"/>
        <v>Spare_DI29_3</v>
      </c>
      <c r="K405" s="74" t="s">
        <v>601</v>
      </c>
      <c r="L405" s="180"/>
      <c r="M405" s="180">
        <v>1000</v>
      </c>
      <c r="N405" s="78" t="s">
        <v>605</v>
      </c>
      <c r="O405" s="83"/>
      <c r="P405" s="78" t="str">
        <f>CONCATENATE("Spare Yard ",T405,"_",I405,"_",K405)</f>
        <v>Spare Yard _True_+CB.2</v>
      </c>
      <c r="R405" s="80"/>
      <c r="S405" s="92"/>
      <c r="W405" s="12" t="str">
        <f t="shared" si="95"/>
        <v/>
      </c>
      <c r="X405" s="222"/>
      <c r="Y405" s="6" t="str">
        <f t="shared" si="96"/>
        <v/>
      </c>
      <c r="Z405" s="106" t="str">
        <f t="shared" si="91"/>
        <v/>
      </c>
      <c r="AA405" s="107"/>
      <c r="AC405" s="108"/>
      <c r="AD405" s="108"/>
      <c r="AE405" s="71"/>
      <c r="AF405" s="71"/>
      <c r="AG405" s="71"/>
      <c r="AH405" s="71"/>
      <c r="AI405" s="118"/>
      <c r="AK405" s="119"/>
      <c r="AL405" s="119"/>
      <c r="AM405" s="117" t="str">
        <f t="shared" si="92"/>
        <v/>
      </c>
      <c r="AR405" s="130"/>
      <c r="AT405" s="131"/>
      <c r="AU405" s="7"/>
      <c r="AV405" s="132"/>
      <c r="AW405" s="129" t="str">
        <f t="shared" si="93"/>
        <v/>
      </c>
      <c r="AX405" s="140"/>
      <c r="BB405" s="150" t="str">
        <f t="shared" si="97"/>
        <v/>
      </c>
      <c r="BS405" s="6"/>
      <c r="BT405" s="11"/>
    </row>
    <row r="406" spans="1:72" ht="15.75" x14ac:dyDescent="0.25">
      <c r="A406" s="52" t="s">
        <v>1464</v>
      </c>
      <c r="B406" s="186"/>
      <c r="C406" s="131" t="s">
        <v>111</v>
      </c>
      <c r="D406" s="7" t="s">
        <v>24</v>
      </c>
      <c r="E406" s="7" t="s">
        <v>432</v>
      </c>
      <c r="F406" s="64" t="s">
        <v>132</v>
      </c>
      <c r="G406" s="62">
        <v>4</v>
      </c>
      <c r="I406" s="10" t="s">
        <v>110</v>
      </c>
      <c r="J406" s="71" t="s">
        <v>1254</v>
      </c>
      <c r="K406" s="74" t="s">
        <v>601</v>
      </c>
      <c r="L406" s="180"/>
      <c r="M406" s="180">
        <v>1000</v>
      </c>
      <c r="N406" s="78" t="s">
        <v>1650</v>
      </c>
      <c r="O406" s="83" t="s">
        <v>1391</v>
      </c>
      <c r="P406" s="78" t="s">
        <v>1252</v>
      </c>
      <c r="R406" s="80"/>
      <c r="S406" s="92"/>
      <c r="T406" s="237" t="s">
        <v>1389</v>
      </c>
      <c r="U406" s="245" t="s">
        <v>1024</v>
      </c>
      <c r="W406" s="12" t="str">
        <f t="shared" si="95"/>
        <v>Mqtt1</v>
      </c>
      <c r="X406" s="222"/>
      <c r="Y406" s="6" t="str">
        <f t="shared" si="96"/>
        <v>350000 VENTILATION</v>
      </c>
      <c r="Z406" s="106" t="str">
        <f t="shared" si="91"/>
        <v>$.FWD_OXICELL_FIRE_FLAP_RELEASED</v>
      </c>
      <c r="AA406" s="107"/>
      <c r="AC406" s="108"/>
      <c r="AD406" s="108"/>
      <c r="AE406" s="71"/>
      <c r="AF406" s="71"/>
      <c r="AG406" s="71"/>
      <c r="AH406" s="71"/>
      <c r="AI406" s="118"/>
      <c r="AK406" s="119"/>
      <c r="AL406" s="119"/>
      <c r="AM406" s="117">
        <f t="shared" si="92"/>
        <v>406</v>
      </c>
      <c r="AR406" s="130" t="s">
        <v>115</v>
      </c>
      <c r="AT406" s="131" t="s">
        <v>17</v>
      </c>
      <c r="AU406" s="7"/>
      <c r="AV406" s="132" t="s">
        <v>112</v>
      </c>
      <c r="AW406" s="129" t="str">
        <f t="shared" si="93"/>
        <v>Please consult operation manual for more information</v>
      </c>
      <c r="AX406" s="140"/>
      <c r="BB406" s="150" t="str">
        <f t="shared" si="97"/>
        <v>1</v>
      </c>
      <c r="BS406" s="6"/>
      <c r="BT406" s="11"/>
    </row>
    <row r="407" spans="1:72" ht="15.75" x14ac:dyDescent="0.25">
      <c r="A407" s="52" t="s">
        <v>1464</v>
      </c>
      <c r="B407" s="186"/>
      <c r="C407" s="131" t="s">
        <v>111</v>
      </c>
      <c r="D407" s="7" t="s">
        <v>24</v>
      </c>
      <c r="E407" s="7" t="s">
        <v>432</v>
      </c>
      <c r="F407" s="64" t="s">
        <v>132</v>
      </c>
      <c r="G407" s="62">
        <v>5</v>
      </c>
      <c r="I407" s="10" t="s">
        <v>110</v>
      </c>
      <c r="J407" s="71" t="s">
        <v>1255</v>
      </c>
      <c r="K407" s="74" t="s">
        <v>601</v>
      </c>
      <c r="L407" s="180"/>
      <c r="M407" s="180">
        <v>1000</v>
      </c>
      <c r="N407" s="78" t="s">
        <v>1650</v>
      </c>
      <c r="O407" s="83" t="s">
        <v>1391</v>
      </c>
      <c r="P407" s="78" t="s">
        <v>1253</v>
      </c>
      <c r="R407" s="80"/>
      <c r="S407" s="92"/>
      <c r="T407" s="239"/>
      <c r="U407" s="242"/>
      <c r="W407" s="12" t="str">
        <f t="shared" si="95"/>
        <v>Mqtt1</v>
      </c>
      <c r="X407" s="222"/>
      <c r="Y407" s="6" t="str">
        <f t="shared" si="96"/>
        <v>350000 VENTILATION</v>
      </c>
      <c r="Z407" s="106" t="str">
        <f t="shared" si="91"/>
        <v>$.FWD_OXYCELL_FIRE_FLAP_FULLY_RESET</v>
      </c>
      <c r="AA407" s="107"/>
      <c r="AC407" s="108"/>
      <c r="AD407" s="108"/>
      <c r="AE407" s="71"/>
      <c r="AF407" s="71"/>
      <c r="AG407" s="71"/>
      <c r="AH407" s="71"/>
      <c r="AI407" s="118"/>
      <c r="AK407" s="119"/>
      <c r="AL407" s="119"/>
      <c r="AM407" s="117">
        <f t="shared" si="92"/>
        <v>407</v>
      </c>
      <c r="AR407" s="130" t="s">
        <v>115</v>
      </c>
      <c r="AT407" s="131" t="s">
        <v>17</v>
      </c>
      <c r="AU407" s="7"/>
      <c r="AV407" s="132" t="s">
        <v>112</v>
      </c>
      <c r="AW407" s="129" t="str">
        <f t="shared" si="93"/>
        <v>Please consult operation manual for more information</v>
      </c>
      <c r="AX407" s="140"/>
      <c r="BB407" s="150" t="str">
        <f t="shared" si="97"/>
        <v>1</v>
      </c>
      <c r="BS407" s="6"/>
      <c r="BT407" s="11"/>
    </row>
    <row r="408" spans="1:72" ht="15.75" x14ac:dyDescent="0.25">
      <c r="A408" s="52" t="s">
        <v>1206</v>
      </c>
      <c r="B408" s="186"/>
      <c r="C408" s="131" t="s">
        <v>111</v>
      </c>
      <c r="D408" s="7" t="s">
        <v>24</v>
      </c>
      <c r="E408" s="7" t="s">
        <v>432</v>
      </c>
      <c r="F408" s="64" t="s">
        <v>132</v>
      </c>
      <c r="G408" s="62">
        <v>6</v>
      </c>
      <c r="I408" s="10" t="s">
        <v>110</v>
      </c>
      <c r="J408" s="11" t="s">
        <v>1636</v>
      </c>
      <c r="K408" s="74" t="s">
        <v>601</v>
      </c>
      <c r="L408" s="180"/>
      <c r="M408" s="180">
        <v>1000</v>
      </c>
      <c r="N408" s="78" t="s">
        <v>1650</v>
      </c>
      <c r="O408" s="83" t="s">
        <v>1390</v>
      </c>
      <c r="P408" s="78" t="s">
        <v>1632</v>
      </c>
      <c r="R408" s="80"/>
      <c r="S408" s="92"/>
      <c r="T408" s="237" t="s">
        <v>1388</v>
      </c>
      <c r="U408" s="240" t="s">
        <v>974</v>
      </c>
      <c r="W408" s="12" t="str">
        <f t="shared" si="95"/>
        <v>Mqtt1</v>
      </c>
      <c r="X408" s="222"/>
      <c r="Y408" s="6" t="str">
        <f t="shared" si="96"/>
        <v>350000 VENTILATION</v>
      </c>
      <c r="Z408" s="106" t="str">
        <f t="shared" si="91"/>
        <v>$.GALLEY_HOOD_IN_FIRE_FLAP_RELEASED</v>
      </c>
      <c r="AA408" s="107"/>
      <c r="AC408" s="108"/>
      <c r="AD408" s="108"/>
      <c r="AE408" s="71"/>
      <c r="AF408" s="71"/>
      <c r="AG408" s="71"/>
      <c r="AH408" s="71"/>
      <c r="AI408" s="118"/>
      <c r="AK408" s="119"/>
      <c r="AL408" s="119"/>
      <c r="AM408" s="117">
        <f t="shared" si="92"/>
        <v>408</v>
      </c>
      <c r="AR408" s="130" t="s">
        <v>115</v>
      </c>
      <c r="AT408" s="131" t="s">
        <v>17</v>
      </c>
      <c r="AU408" s="7"/>
      <c r="AV408" s="132" t="s">
        <v>112</v>
      </c>
      <c r="AW408" s="129" t="str">
        <f t="shared" si="93"/>
        <v>Please consult operation manual for more information</v>
      </c>
      <c r="AX408" s="140"/>
      <c r="BB408" s="150" t="str">
        <f t="shared" si="97"/>
        <v>1</v>
      </c>
      <c r="BS408" s="6"/>
      <c r="BT408" s="11"/>
    </row>
    <row r="409" spans="1:72" ht="15.75" x14ac:dyDescent="0.25">
      <c r="A409" s="52" t="s">
        <v>1206</v>
      </c>
      <c r="B409" s="186"/>
      <c r="C409" s="131" t="s">
        <v>111</v>
      </c>
      <c r="D409" s="7" t="s">
        <v>24</v>
      </c>
      <c r="E409" s="7" t="s">
        <v>432</v>
      </c>
      <c r="F409" s="64" t="s">
        <v>132</v>
      </c>
      <c r="G409" s="62">
        <v>7</v>
      </c>
      <c r="I409" s="10" t="s">
        <v>110</v>
      </c>
      <c r="J409" s="11" t="s">
        <v>1637</v>
      </c>
      <c r="K409" s="74" t="s">
        <v>601</v>
      </c>
      <c r="L409" s="180"/>
      <c r="M409" s="180">
        <v>1000</v>
      </c>
      <c r="N409" s="78" t="s">
        <v>1650</v>
      </c>
      <c r="O409" s="83" t="s">
        <v>1390</v>
      </c>
      <c r="P409" s="78" t="s">
        <v>1633</v>
      </c>
      <c r="R409" s="80"/>
      <c r="S409" s="92"/>
      <c r="T409" s="238"/>
      <c r="U409" s="241"/>
      <c r="W409" s="12" t="str">
        <f t="shared" si="95"/>
        <v>Mqtt1</v>
      </c>
      <c r="X409" s="222"/>
      <c r="Y409" s="6" t="str">
        <f t="shared" si="96"/>
        <v>350000 VENTILATION</v>
      </c>
      <c r="Z409" s="106" t="str">
        <f t="shared" si="91"/>
        <v>$.GALLEY_HOOD_IN_FIRE_FLAP_FULLY_RESET</v>
      </c>
      <c r="AA409" s="107"/>
      <c r="AC409" s="108"/>
      <c r="AD409" s="108"/>
      <c r="AE409" s="71"/>
      <c r="AF409" s="71"/>
      <c r="AG409" s="71"/>
      <c r="AH409" s="71"/>
      <c r="AI409" s="118"/>
      <c r="AK409" s="119"/>
      <c r="AL409" s="119"/>
      <c r="AM409" s="117">
        <f t="shared" si="92"/>
        <v>409</v>
      </c>
      <c r="AR409" s="130" t="s">
        <v>115</v>
      </c>
      <c r="AT409" s="131" t="s">
        <v>17</v>
      </c>
      <c r="AU409" s="7"/>
      <c r="AV409" s="132" t="s">
        <v>112</v>
      </c>
      <c r="AW409" s="129" t="str">
        <f t="shared" si="93"/>
        <v>Please consult operation manual for more information</v>
      </c>
      <c r="AX409" s="140"/>
      <c r="BB409" s="150" t="str">
        <f t="shared" si="97"/>
        <v>1</v>
      </c>
      <c r="BS409" s="6"/>
      <c r="BT409" s="11"/>
    </row>
    <row r="410" spans="1:72" ht="15.75" x14ac:dyDescent="0.25">
      <c r="A410" s="52" t="s">
        <v>1347</v>
      </c>
      <c r="B410" s="186"/>
      <c r="C410" s="131" t="s">
        <v>111</v>
      </c>
      <c r="D410" s="7" t="s">
        <v>24</v>
      </c>
      <c r="E410" s="7" t="s">
        <v>432</v>
      </c>
      <c r="F410" s="64" t="s">
        <v>132</v>
      </c>
      <c r="G410" s="62">
        <v>8</v>
      </c>
      <c r="I410" s="10" t="s">
        <v>110</v>
      </c>
      <c r="J410" s="11" t="s">
        <v>1638</v>
      </c>
      <c r="K410" s="74" t="s">
        <v>601</v>
      </c>
      <c r="L410" s="180"/>
      <c r="M410" s="180">
        <v>1000</v>
      </c>
      <c r="N410" s="78" t="s">
        <v>1650</v>
      </c>
      <c r="O410" s="83" t="s">
        <v>1631</v>
      </c>
      <c r="P410" s="78" t="s">
        <v>1634</v>
      </c>
      <c r="R410" s="80"/>
      <c r="S410" s="92"/>
      <c r="T410" s="238"/>
      <c r="U410" s="241"/>
      <c r="W410" s="12" t="str">
        <f t="shared" si="95"/>
        <v>Mqtt1</v>
      </c>
      <c r="X410" s="222"/>
      <c r="Y410" s="6" t="str">
        <f t="shared" si="96"/>
        <v>350000 VENTILATION</v>
      </c>
      <c r="Z410" s="106" t="str">
        <f t="shared" si="91"/>
        <v>$.GALLEY_HOOD_OUT_FIRE_FLAP_RELEASED</v>
      </c>
      <c r="AA410" s="107"/>
      <c r="AC410" s="108"/>
      <c r="AD410" s="108"/>
      <c r="AE410" s="71"/>
      <c r="AF410" s="71"/>
      <c r="AG410" s="71"/>
      <c r="AH410" s="71"/>
      <c r="AI410" s="118"/>
      <c r="AK410" s="119"/>
      <c r="AL410" s="119"/>
      <c r="AM410" s="117">
        <f t="shared" si="92"/>
        <v>410</v>
      </c>
      <c r="AR410" s="130" t="s">
        <v>115</v>
      </c>
      <c r="AT410" s="131" t="s">
        <v>17</v>
      </c>
      <c r="AU410" s="7"/>
      <c r="AV410" s="132" t="s">
        <v>112</v>
      </c>
      <c r="AW410" s="129" t="str">
        <f t="shared" si="93"/>
        <v>Please consult operation manual for more information</v>
      </c>
      <c r="AX410" s="140"/>
      <c r="BB410" s="150" t="str">
        <f t="shared" si="97"/>
        <v>1</v>
      </c>
      <c r="BS410" s="6"/>
      <c r="BT410" s="11"/>
    </row>
    <row r="411" spans="1:72" ht="15.75" x14ac:dyDescent="0.25">
      <c r="A411" s="52" t="s">
        <v>1347</v>
      </c>
      <c r="B411" s="186"/>
      <c r="C411" s="131" t="s">
        <v>111</v>
      </c>
      <c r="D411" s="7" t="s">
        <v>24</v>
      </c>
      <c r="E411" s="7" t="s">
        <v>433</v>
      </c>
      <c r="F411" s="64" t="s">
        <v>132</v>
      </c>
      <c r="G411" s="62">
        <v>1</v>
      </c>
      <c r="I411" s="10" t="s">
        <v>110</v>
      </c>
      <c r="J411" s="11" t="s">
        <v>1639</v>
      </c>
      <c r="K411" s="74" t="s">
        <v>601</v>
      </c>
      <c r="L411" s="180"/>
      <c r="M411" s="180">
        <v>1000</v>
      </c>
      <c r="N411" s="78" t="s">
        <v>1650</v>
      </c>
      <c r="O411" s="83" t="s">
        <v>1631</v>
      </c>
      <c r="P411" s="78" t="s">
        <v>1635</v>
      </c>
      <c r="R411" s="80"/>
      <c r="S411" s="92"/>
      <c r="T411" s="239"/>
      <c r="U411" s="242"/>
      <c r="W411" s="12" t="str">
        <f t="shared" si="95"/>
        <v>Mqtt1</v>
      </c>
      <c r="X411" s="222"/>
      <c r="Y411" s="6" t="str">
        <f t="shared" si="96"/>
        <v>350000 VENTILATION</v>
      </c>
      <c r="Z411" s="106" t="str">
        <f t="shared" si="91"/>
        <v>$.GALLEY_HOOD_OUT_FIRE_FLAP_FULLY_RESET</v>
      </c>
      <c r="AA411" s="107"/>
      <c r="AC411" s="108"/>
      <c r="AD411" s="108"/>
      <c r="AE411" s="71"/>
      <c r="AF411" s="71"/>
      <c r="AG411" s="71"/>
      <c r="AH411" s="71"/>
      <c r="AI411" s="118"/>
      <c r="AK411" s="119"/>
      <c r="AL411" s="119"/>
      <c r="AM411" s="117">
        <f t="shared" si="92"/>
        <v>411</v>
      </c>
      <c r="AR411" s="130" t="s">
        <v>115</v>
      </c>
      <c r="AT411" s="131" t="s">
        <v>17</v>
      </c>
      <c r="AU411" s="7"/>
      <c r="AV411" s="132" t="s">
        <v>112</v>
      </c>
      <c r="AW411" s="129" t="str">
        <f t="shared" si="93"/>
        <v>Please consult operation manual for more information</v>
      </c>
      <c r="AX411" s="140"/>
      <c r="BB411" s="150" t="str">
        <f t="shared" si="97"/>
        <v>1</v>
      </c>
      <c r="BS411" s="6"/>
      <c r="BT411" s="11"/>
    </row>
    <row r="412" spans="1:72" ht="15.75" x14ac:dyDescent="0.25">
      <c r="A412" s="52" t="s">
        <v>1585</v>
      </c>
      <c r="B412" s="186"/>
      <c r="C412" s="131" t="s">
        <v>111</v>
      </c>
      <c r="D412" s="7" t="s">
        <v>24</v>
      </c>
      <c r="E412" s="7" t="s">
        <v>433</v>
      </c>
      <c r="F412" s="64" t="s">
        <v>132</v>
      </c>
      <c r="G412" s="62">
        <v>2</v>
      </c>
      <c r="I412" s="10" t="s">
        <v>110</v>
      </c>
      <c r="J412" s="11" t="s">
        <v>1624</v>
      </c>
      <c r="K412" s="74" t="s">
        <v>601</v>
      </c>
      <c r="L412" s="180"/>
      <c r="M412" s="180">
        <v>1000</v>
      </c>
      <c r="N412" s="78" t="s">
        <v>1656</v>
      </c>
      <c r="O412" s="83"/>
      <c r="P412" s="80" t="s">
        <v>1627</v>
      </c>
      <c r="R412" s="80"/>
      <c r="S412" s="92"/>
      <c r="T412" s="237" t="s">
        <v>1630</v>
      </c>
      <c r="U412" s="240" t="s">
        <v>1104</v>
      </c>
      <c r="W412" s="12" t="str">
        <f t="shared" si="95"/>
        <v>Mqtt1</v>
      </c>
      <c r="X412" s="222"/>
      <c r="Y412" s="6" t="str">
        <f t="shared" si="96"/>
        <v>090000 DOORS HATCHES</v>
      </c>
      <c r="Z412" s="106" t="str">
        <f t="shared" si="91"/>
        <v>$.W_TIGHT_DOOR_RM19_SEAL_INFLATED</v>
      </c>
      <c r="AA412" s="107"/>
      <c r="AC412" s="108"/>
      <c r="AD412" s="108"/>
      <c r="AE412" s="71"/>
      <c r="AF412" s="71"/>
      <c r="AG412" s="71"/>
      <c r="AH412" s="71"/>
      <c r="AI412" s="118"/>
      <c r="AK412" s="119"/>
      <c r="AL412" s="119"/>
      <c r="AM412" s="117" t="str">
        <f t="shared" si="92"/>
        <v/>
      </c>
      <c r="AR412" s="130"/>
      <c r="AT412" s="131"/>
      <c r="AU412" s="7"/>
      <c r="AV412" s="132"/>
      <c r="AW412" s="129" t="str">
        <f t="shared" si="93"/>
        <v/>
      </c>
      <c r="AX412" s="140"/>
      <c r="BB412" s="150" t="str">
        <f t="shared" si="97"/>
        <v/>
      </c>
      <c r="BS412" s="6"/>
      <c r="BT412" s="11"/>
    </row>
    <row r="413" spans="1:72" ht="15.75" x14ac:dyDescent="0.25">
      <c r="A413" s="52" t="s">
        <v>1585</v>
      </c>
      <c r="B413" s="186"/>
      <c r="C413" s="131" t="s">
        <v>111</v>
      </c>
      <c r="D413" s="7" t="s">
        <v>24</v>
      </c>
      <c r="E413" s="7" t="s">
        <v>433</v>
      </c>
      <c r="F413" s="64" t="s">
        <v>132</v>
      </c>
      <c r="G413" s="62">
        <v>3</v>
      </c>
      <c r="I413" s="10" t="s">
        <v>110</v>
      </c>
      <c r="J413" s="11" t="s">
        <v>1625</v>
      </c>
      <c r="K413" s="74" t="s">
        <v>601</v>
      </c>
      <c r="L413" s="180"/>
      <c r="M413" s="180">
        <v>1000</v>
      </c>
      <c r="N413" s="78" t="s">
        <v>1656</v>
      </c>
      <c r="O413" s="83"/>
      <c r="P413" s="80" t="s">
        <v>1628</v>
      </c>
      <c r="R413" s="80"/>
      <c r="S413" s="92"/>
      <c r="T413" s="238"/>
      <c r="U413" s="241"/>
      <c r="W413" s="12" t="str">
        <f t="shared" si="95"/>
        <v>Mqtt1</v>
      </c>
      <c r="X413" s="222"/>
      <c r="Y413" s="6" t="str">
        <f t="shared" si="96"/>
        <v>090000 DOORS HATCHES</v>
      </c>
      <c r="Z413" s="106" t="str">
        <f t="shared" si="91"/>
        <v>$.W_TIGHT_DOOR_RM19_DOOR_OPEN</v>
      </c>
      <c r="AA413" s="107"/>
      <c r="AC413" s="108"/>
      <c r="AD413" s="108"/>
      <c r="AE413" s="71"/>
      <c r="AF413" s="71"/>
      <c r="AG413" s="71"/>
      <c r="AH413" s="71"/>
      <c r="AI413" s="118"/>
      <c r="AK413" s="119"/>
      <c r="AL413" s="119"/>
      <c r="AM413" s="117" t="str">
        <f t="shared" si="92"/>
        <v/>
      </c>
      <c r="AR413" s="130"/>
      <c r="AT413" s="131"/>
      <c r="AU413" s="7"/>
      <c r="AV413" s="132"/>
      <c r="AW413" s="129" t="str">
        <f t="shared" si="93"/>
        <v/>
      </c>
      <c r="AX413" s="140"/>
      <c r="BB413" s="150" t="str">
        <f t="shared" si="97"/>
        <v/>
      </c>
      <c r="BS413" s="6"/>
      <c r="BT413" s="11"/>
    </row>
    <row r="414" spans="1:72" ht="15.75" x14ac:dyDescent="0.25">
      <c r="A414" s="52" t="s">
        <v>1585</v>
      </c>
      <c r="B414" s="186"/>
      <c r="C414" s="131" t="s">
        <v>111</v>
      </c>
      <c r="D414" s="7" t="s">
        <v>24</v>
      </c>
      <c r="E414" s="7" t="s">
        <v>433</v>
      </c>
      <c r="F414" s="64" t="s">
        <v>132</v>
      </c>
      <c r="G414" s="62">
        <v>4</v>
      </c>
      <c r="I414" s="10" t="s">
        <v>110</v>
      </c>
      <c r="J414" s="11" t="s">
        <v>1626</v>
      </c>
      <c r="K414" s="74" t="s">
        <v>601</v>
      </c>
      <c r="L414" s="180"/>
      <c r="M414" s="180">
        <v>1000</v>
      </c>
      <c r="N414" s="78" t="s">
        <v>1656</v>
      </c>
      <c r="O414" s="83"/>
      <c r="P414" s="80" t="s">
        <v>1629</v>
      </c>
      <c r="R414" s="80"/>
      <c r="S414" s="92"/>
      <c r="T414" s="239"/>
      <c r="U414" s="242"/>
      <c r="W414" s="12" t="str">
        <f t="shared" si="95"/>
        <v>Mqtt1</v>
      </c>
      <c r="X414" s="222"/>
      <c r="Y414" s="6" t="str">
        <f t="shared" si="96"/>
        <v>090000 DOORS HATCHES</v>
      </c>
      <c r="Z414" s="106" t="str">
        <f t="shared" si="91"/>
        <v>$.W_TIGHT_DOOR_RM19_POS_PROG_SWITCH</v>
      </c>
      <c r="AA414" s="107"/>
      <c r="AC414" s="108"/>
      <c r="AD414" s="108"/>
      <c r="AE414" s="71"/>
      <c r="AF414" s="71"/>
      <c r="AG414" s="71"/>
      <c r="AH414" s="71"/>
      <c r="AI414" s="118"/>
      <c r="AK414" s="119"/>
      <c r="AL414" s="119"/>
      <c r="AM414" s="117" t="str">
        <f t="shared" si="92"/>
        <v/>
      </c>
      <c r="AR414" s="130"/>
      <c r="AT414" s="131"/>
      <c r="AU414" s="7"/>
      <c r="AV414" s="132"/>
      <c r="AW414" s="129" t="str">
        <f t="shared" si="93"/>
        <v/>
      </c>
      <c r="AX414" s="140"/>
      <c r="BB414" s="150" t="str">
        <f t="shared" si="97"/>
        <v/>
      </c>
      <c r="BS414" s="6"/>
      <c r="BT414" s="11"/>
    </row>
    <row r="415" spans="1:72" ht="15.75" x14ac:dyDescent="0.25">
      <c r="A415" s="52" t="s">
        <v>1692</v>
      </c>
      <c r="B415" s="56"/>
      <c r="C415" s="131" t="s">
        <v>111</v>
      </c>
      <c r="D415" s="7" t="s">
        <v>24</v>
      </c>
      <c r="E415" s="7" t="s">
        <v>433</v>
      </c>
      <c r="F415" s="64" t="s">
        <v>132</v>
      </c>
      <c r="G415" s="62">
        <v>5</v>
      </c>
      <c r="I415" s="10" t="s">
        <v>110</v>
      </c>
      <c r="J415" s="71" t="s">
        <v>5207</v>
      </c>
      <c r="K415" s="74" t="s">
        <v>601</v>
      </c>
      <c r="L415" s="180"/>
      <c r="M415" s="180">
        <v>1000</v>
      </c>
      <c r="N415" s="78" t="s">
        <v>5200</v>
      </c>
      <c r="O415" s="83"/>
      <c r="P415" s="78" t="s">
        <v>7289</v>
      </c>
      <c r="R415" s="80"/>
      <c r="S415" s="92"/>
      <c r="T415" s="243" t="s">
        <v>5210</v>
      </c>
      <c r="W415" s="12" t="str">
        <f t="shared" si="95"/>
        <v>Mqtt1</v>
      </c>
      <c r="X415" s="222"/>
      <c r="Y415" s="6" t="str">
        <f t="shared" si="96"/>
        <v>450000 BURGLAR</v>
      </c>
      <c r="Z415" s="106" t="str">
        <f t="shared" si="91"/>
        <v>$.BURGLAR_ALARM_206U04</v>
      </c>
      <c r="AA415" s="107"/>
      <c r="AC415" s="108"/>
      <c r="AD415" s="108"/>
      <c r="AE415" s="71"/>
      <c r="AF415" s="71"/>
      <c r="AG415" s="71"/>
      <c r="AH415" s="71"/>
      <c r="AI415" s="118"/>
      <c r="AK415" s="119"/>
      <c r="AL415" s="119"/>
      <c r="AM415" s="117" t="str">
        <f t="shared" si="92"/>
        <v/>
      </c>
      <c r="AR415" s="130"/>
      <c r="AT415" s="131"/>
      <c r="AU415" s="7"/>
      <c r="AV415" s="132"/>
      <c r="AW415" s="129" t="str">
        <f t="shared" si="93"/>
        <v/>
      </c>
      <c r="AX415" s="140"/>
      <c r="BB415" s="150" t="str">
        <f t="shared" si="97"/>
        <v/>
      </c>
      <c r="BS415" s="6"/>
      <c r="BT415" s="11"/>
    </row>
    <row r="416" spans="1:72" ht="15.75" x14ac:dyDescent="0.25">
      <c r="A416" s="52" t="s">
        <v>1692</v>
      </c>
      <c r="B416" s="56"/>
      <c r="C416" s="131" t="s">
        <v>111</v>
      </c>
      <c r="D416" s="7" t="s">
        <v>24</v>
      </c>
      <c r="E416" s="7" t="s">
        <v>433</v>
      </c>
      <c r="F416" s="64" t="s">
        <v>132</v>
      </c>
      <c r="G416" s="62">
        <v>6</v>
      </c>
      <c r="I416" s="10" t="s">
        <v>110</v>
      </c>
      <c r="J416" s="71" t="s">
        <v>5208</v>
      </c>
      <c r="K416" s="74" t="s">
        <v>601</v>
      </c>
      <c r="L416" s="180"/>
      <c r="M416" s="180">
        <v>1000</v>
      </c>
      <c r="N416" s="78" t="s">
        <v>5200</v>
      </c>
      <c r="O416" s="83"/>
      <c r="P416" s="78" t="s">
        <v>7290</v>
      </c>
      <c r="R416" s="80"/>
      <c r="S416" s="92"/>
      <c r="T416" s="249"/>
      <c r="W416" s="12" t="str">
        <f t="shared" si="95"/>
        <v>Mqtt1</v>
      </c>
      <c r="X416" s="222"/>
      <c r="Y416" s="6" t="str">
        <f t="shared" si="96"/>
        <v>450000 BURGLAR</v>
      </c>
      <c r="Z416" s="106" t="str">
        <f t="shared" si="91"/>
        <v>$.BURGLAR_ALARM_206U05</v>
      </c>
      <c r="AA416" s="107"/>
      <c r="AC416" s="108"/>
      <c r="AD416" s="108"/>
      <c r="AE416" s="71"/>
      <c r="AF416" s="71"/>
      <c r="AG416" s="71"/>
      <c r="AH416" s="71"/>
      <c r="AI416" s="118"/>
      <c r="AK416" s="119"/>
      <c r="AL416" s="119"/>
      <c r="AM416" s="117" t="str">
        <f t="shared" si="92"/>
        <v/>
      </c>
      <c r="AR416" s="130"/>
      <c r="AT416" s="131"/>
      <c r="AU416" s="7"/>
      <c r="AV416" s="132"/>
      <c r="AW416" s="129" t="str">
        <f t="shared" si="93"/>
        <v/>
      </c>
      <c r="AX416" s="140"/>
      <c r="BB416" s="150" t="str">
        <f t="shared" si="97"/>
        <v/>
      </c>
      <c r="BS416" s="6"/>
      <c r="BT416" s="11"/>
    </row>
    <row r="417" spans="1:72" ht="15.75" x14ac:dyDescent="0.25">
      <c r="A417" s="52" t="s">
        <v>1692</v>
      </c>
      <c r="B417" s="56"/>
      <c r="C417" s="131" t="s">
        <v>111</v>
      </c>
      <c r="D417" s="7" t="s">
        <v>24</v>
      </c>
      <c r="E417" s="7" t="s">
        <v>433</v>
      </c>
      <c r="F417" s="64" t="s">
        <v>132</v>
      </c>
      <c r="G417" s="62">
        <v>7</v>
      </c>
      <c r="I417" s="10" t="s">
        <v>110</v>
      </c>
      <c r="J417" s="71" t="s">
        <v>5209</v>
      </c>
      <c r="K417" s="74" t="s">
        <v>601</v>
      </c>
      <c r="L417" s="180"/>
      <c r="M417" s="180">
        <v>1000</v>
      </c>
      <c r="N417" s="78" t="s">
        <v>5200</v>
      </c>
      <c r="O417" s="83"/>
      <c r="P417" s="78" t="s">
        <v>7291</v>
      </c>
      <c r="R417" s="80"/>
      <c r="S417" s="92"/>
      <c r="T417" s="244"/>
      <c r="W417" s="12" t="str">
        <f t="shared" si="95"/>
        <v>Mqtt1</v>
      </c>
      <c r="X417" s="222"/>
      <c r="Y417" s="6" t="str">
        <f t="shared" si="96"/>
        <v>450000 BURGLAR</v>
      </c>
      <c r="Z417" s="106" t="str">
        <f t="shared" si="91"/>
        <v>$.BURGLAR_ALARM_206U06</v>
      </c>
      <c r="AA417" s="107"/>
      <c r="AC417" s="108"/>
      <c r="AD417" s="108"/>
      <c r="AE417" s="71"/>
      <c r="AF417" s="71"/>
      <c r="AG417" s="71"/>
      <c r="AH417" s="71"/>
      <c r="AI417" s="118"/>
      <c r="AK417" s="119"/>
      <c r="AL417" s="119"/>
      <c r="AM417" s="117" t="str">
        <f t="shared" si="92"/>
        <v/>
      </c>
      <c r="AR417" s="130"/>
      <c r="AT417" s="131"/>
      <c r="AU417" s="7"/>
      <c r="AV417" s="132"/>
      <c r="AW417" s="129" t="str">
        <f t="shared" si="93"/>
        <v/>
      </c>
      <c r="AX417" s="140"/>
      <c r="BB417" s="150" t="str">
        <f t="shared" si="97"/>
        <v/>
      </c>
      <c r="BS417" s="6"/>
      <c r="BT417" s="11"/>
    </row>
    <row r="418" spans="1:72" ht="15.75" x14ac:dyDescent="0.25">
      <c r="A418" s="52" t="s">
        <v>417</v>
      </c>
      <c r="B418" s="56"/>
      <c r="C418" s="131" t="s">
        <v>111</v>
      </c>
      <c r="D418" s="7" t="s">
        <v>24</v>
      </c>
      <c r="E418" s="7" t="s">
        <v>433</v>
      </c>
      <c r="F418" s="64" t="s">
        <v>132</v>
      </c>
      <c r="G418" s="62">
        <v>8</v>
      </c>
      <c r="I418" s="10" t="s">
        <v>110</v>
      </c>
      <c r="J418" s="71" t="str">
        <f t="shared" ref="J418:J449" si="99">CONCATENATE("Spare_",E418,"_",G418)</f>
        <v>Spare_DI30_8</v>
      </c>
      <c r="K418" s="74" t="s">
        <v>601</v>
      </c>
      <c r="L418" s="180"/>
      <c r="M418" s="180">
        <v>1000</v>
      </c>
      <c r="N418" s="78" t="s">
        <v>605</v>
      </c>
      <c r="O418" s="83"/>
      <c r="P418" s="78" t="str">
        <f t="shared" ref="P418" si="100">CONCATENATE("Spare Yard ",T418,"_",I418,"_",K418)</f>
        <v>Spare Yard _True_+CB.2</v>
      </c>
      <c r="R418" s="80"/>
      <c r="S418" s="92"/>
      <c r="W418" s="12" t="str">
        <f t="shared" si="95"/>
        <v/>
      </c>
      <c r="X418" s="222"/>
      <c r="Y418" s="6" t="str">
        <f t="shared" si="96"/>
        <v/>
      </c>
      <c r="Z418" s="106" t="str">
        <f t="shared" si="91"/>
        <v/>
      </c>
      <c r="AA418" s="107"/>
      <c r="AC418" s="108"/>
      <c r="AD418" s="108"/>
      <c r="AE418" s="71"/>
      <c r="AF418" s="71"/>
      <c r="AG418" s="71"/>
      <c r="AH418" s="71"/>
      <c r="AI418" s="118"/>
      <c r="AK418" s="119"/>
      <c r="AL418" s="119"/>
      <c r="AM418" s="117" t="str">
        <f t="shared" si="92"/>
        <v/>
      </c>
      <c r="AR418" s="130"/>
      <c r="AT418" s="131"/>
      <c r="AU418" s="7"/>
      <c r="AV418" s="132"/>
      <c r="AW418" s="129" t="str">
        <f t="shared" si="93"/>
        <v/>
      </c>
      <c r="AX418" s="140"/>
      <c r="BB418" s="150" t="str">
        <f t="shared" si="97"/>
        <v/>
      </c>
      <c r="BS418" s="6"/>
      <c r="BT418" s="11"/>
    </row>
    <row r="419" spans="1:72" ht="15.75" x14ac:dyDescent="0.25">
      <c r="A419" s="52" t="s">
        <v>1347</v>
      </c>
      <c r="B419" s="186"/>
      <c r="C419" s="131" t="s">
        <v>111</v>
      </c>
      <c r="D419" s="7" t="s">
        <v>24</v>
      </c>
      <c r="E419" s="7" t="s">
        <v>434</v>
      </c>
      <c r="F419" s="64" t="s">
        <v>132</v>
      </c>
      <c r="G419" s="62">
        <v>1</v>
      </c>
      <c r="I419" s="10" t="s">
        <v>110</v>
      </c>
      <c r="J419" s="71" t="s">
        <v>1416</v>
      </c>
      <c r="K419" s="74" t="s">
        <v>600</v>
      </c>
      <c r="L419" s="180"/>
      <c r="M419" s="180">
        <v>1000</v>
      </c>
      <c r="N419" s="78" t="s">
        <v>1654</v>
      </c>
      <c r="O419" s="83"/>
      <c r="P419" s="78" t="s">
        <v>1428</v>
      </c>
      <c r="R419" s="80"/>
      <c r="S419" s="92"/>
      <c r="T419" s="248" t="s">
        <v>1557</v>
      </c>
      <c r="U419" s="240" t="s">
        <v>1103</v>
      </c>
      <c r="W419" s="12" t="str">
        <f t="shared" si="95"/>
        <v>Mqtt1</v>
      </c>
      <c r="X419" s="222"/>
      <c r="Y419" s="6" t="str">
        <f t="shared" si="96"/>
        <v>150000 PCS</v>
      </c>
      <c r="Z419" s="106" t="str">
        <f t="shared" ref="Z419:Z482" si="101">IF(COUNTIF(N419,"spare"),"","$."&amp;J419)</f>
        <v>$.PCS_CB.11_COM_ALARM</v>
      </c>
      <c r="AA419" s="107"/>
      <c r="AC419" s="108"/>
      <c r="AD419" s="108"/>
      <c r="AE419" s="71"/>
      <c r="AF419" s="71"/>
      <c r="AG419" s="71"/>
      <c r="AH419" s="71"/>
      <c r="AI419" s="118"/>
      <c r="AK419" s="119"/>
      <c r="AL419" s="119"/>
      <c r="AM419" s="117">
        <f t="shared" si="92"/>
        <v>419</v>
      </c>
      <c r="AR419" s="130" t="s">
        <v>115</v>
      </c>
      <c r="AT419" s="131" t="s">
        <v>17</v>
      </c>
      <c r="AU419" s="7"/>
      <c r="AV419" s="132" t="s">
        <v>112</v>
      </c>
      <c r="AW419" s="129" t="str">
        <f t="shared" si="93"/>
        <v>Please consult operation manual for more information</v>
      </c>
      <c r="AX419" s="140"/>
      <c r="AY419" s="143">
        <v>1</v>
      </c>
      <c r="BB419" s="150" t="str">
        <f t="shared" si="97"/>
        <v>1</v>
      </c>
      <c r="BS419" s="6"/>
      <c r="BT419" s="11"/>
    </row>
    <row r="420" spans="1:72" ht="15.75" x14ac:dyDescent="0.25">
      <c r="A420" s="52" t="s">
        <v>1347</v>
      </c>
      <c r="B420" s="186"/>
      <c r="C420" s="131" t="s">
        <v>111</v>
      </c>
      <c r="D420" s="7" t="s">
        <v>24</v>
      </c>
      <c r="E420" s="7" t="s">
        <v>434</v>
      </c>
      <c r="F420" s="64" t="s">
        <v>132</v>
      </c>
      <c r="G420" s="62">
        <v>2</v>
      </c>
      <c r="I420" s="10" t="s">
        <v>110</v>
      </c>
      <c r="J420" s="71" t="s">
        <v>1417</v>
      </c>
      <c r="K420" s="74" t="s">
        <v>600</v>
      </c>
      <c r="L420" s="182"/>
      <c r="M420" s="180">
        <v>1000</v>
      </c>
      <c r="N420" s="78" t="s">
        <v>1654</v>
      </c>
      <c r="O420" s="83"/>
      <c r="P420" s="78" t="s">
        <v>1429</v>
      </c>
      <c r="R420" s="80"/>
      <c r="S420" s="92"/>
      <c r="T420" s="283"/>
      <c r="U420" s="241"/>
      <c r="W420" s="12" t="str">
        <f t="shared" si="95"/>
        <v>Mqtt1</v>
      </c>
      <c r="X420" s="222"/>
      <c r="Y420" s="6" t="str">
        <f t="shared" si="96"/>
        <v>150000 PCS</v>
      </c>
      <c r="Z420" s="106" t="str">
        <f t="shared" si="101"/>
        <v>$.PCS_CB.11_24VDC_SERV_FAIL</v>
      </c>
      <c r="AA420" s="107"/>
      <c r="AC420" s="108"/>
      <c r="AD420" s="108"/>
      <c r="AE420" s="71"/>
      <c r="AF420" s="71"/>
      <c r="AG420" s="71"/>
      <c r="AH420" s="71"/>
      <c r="AI420" s="118"/>
      <c r="AK420" s="119"/>
      <c r="AL420" s="119"/>
      <c r="AM420" s="117">
        <f t="shared" si="92"/>
        <v>420</v>
      </c>
      <c r="AR420" s="130" t="s">
        <v>115</v>
      </c>
      <c r="AT420" s="131" t="s">
        <v>17</v>
      </c>
      <c r="AU420" s="7"/>
      <c r="AV420" s="132" t="s">
        <v>112</v>
      </c>
      <c r="AW420" s="129" t="str">
        <f t="shared" si="93"/>
        <v>Please consult operation manual for more information</v>
      </c>
      <c r="AX420" s="140"/>
      <c r="BB420" s="150" t="str">
        <f t="shared" si="97"/>
        <v>1</v>
      </c>
      <c r="BS420" s="6"/>
      <c r="BT420" s="11"/>
    </row>
    <row r="421" spans="1:72" ht="15.75" x14ac:dyDescent="0.25">
      <c r="A421" s="52" t="s">
        <v>1347</v>
      </c>
      <c r="B421" s="186"/>
      <c r="C421" s="131" t="s">
        <v>111</v>
      </c>
      <c r="D421" s="7" t="s">
        <v>24</v>
      </c>
      <c r="E421" s="7" t="s">
        <v>434</v>
      </c>
      <c r="F421" s="64" t="s">
        <v>132</v>
      </c>
      <c r="G421" s="62">
        <v>3</v>
      </c>
      <c r="I421" s="10" t="s">
        <v>110</v>
      </c>
      <c r="J421" s="71" t="s">
        <v>1418</v>
      </c>
      <c r="K421" s="74" t="s">
        <v>600</v>
      </c>
      <c r="L421" s="182"/>
      <c r="M421" s="180">
        <v>1000</v>
      </c>
      <c r="N421" s="78" t="s">
        <v>1654</v>
      </c>
      <c r="O421" s="83"/>
      <c r="P421" s="78" t="s">
        <v>1430</v>
      </c>
      <c r="R421" s="80"/>
      <c r="S421" s="92"/>
      <c r="T421" s="283"/>
      <c r="U421" s="241"/>
      <c r="W421" s="12" t="str">
        <f t="shared" si="95"/>
        <v>Mqtt1</v>
      </c>
      <c r="X421" s="222"/>
      <c r="Y421" s="6" t="str">
        <f t="shared" si="96"/>
        <v>150000 PCS</v>
      </c>
      <c r="Z421" s="106" t="str">
        <f t="shared" si="101"/>
        <v>$.PCS_CB.11_24VDC_EMERG_FAIL</v>
      </c>
      <c r="AA421" s="107"/>
      <c r="AC421" s="108"/>
      <c r="AD421" s="108"/>
      <c r="AE421" s="71"/>
      <c r="AF421" s="71"/>
      <c r="AG421" s="71"/>
      <c r="AH421" s="71"/>
      <c r="AI421" s="118"/>
      <c r="AK421" s="119"/>
      <c r="AL421" s="119"/>
      <c r="AM421" s="117">
        <f t="shared" si="92"/>
        <v>421</v>
      </c>
      <c r="AR421" s="130" t="s">
        <v>115</v>
      </c>
      <c r="AT421" s="131" t="s">
        <v>17</v>
      </c>
      <c r="AU421" s="7"/>
      <c r="AV421" s="132" t="s">
        <v>112</v>
      </c>
      <c r="AW421" s="129" t="str">
        <f t="shared" si="93"/>
        <v>Please consult operation manual for more information</v>
      </c>
      <c r="AX421" s="140"/>
      <c r="BB421" s="150" t="str">
        <f t="shared" si="97"/>
        <v>1</v>
      </c>
      <c r="BS421" s="6"/>
      <c r="BT421" s="11"/>
    </row>
    <row r="422" spans="1:72" ht="15.75" x14ac:dyDescent="0.25">
      <c r="A422" s="52" t="s">
        <v>1347</v>
      </c>
      <c r="B422" s="186"/>
      <c r="C422" s="131" t="s">
        <v>111</v>
      </c>
      <c r="D422" s="7" t="s">
        <v>24</v>
      </c>
      <c r="E422" s="7" t="s">
        <v>434</v>
      </c>
      <c r="F422" s="64" t="s">
        <v>132</v>
      </c>
      <c r="G422" s="62">
        <v>4</v>
      </c>
      <c r="I422" s="10" t="s">
        <v>110</v>
      </c>
      <c r="J422" s="71" t="s">
        <v>1419</v>
      </c>
      <c r="K422" s="74" t="s">
        <v>600</v>
      </c>
      <c r="L422" s="182"/>
      <c r="M422" s="180">
        <v>1000</v>
      </c>
      <c r="N422" s="78" t="s">
        <v>1654</v>
      </c>
      <c r="O422" s="83"/>
      <c r="P422" s="78" t="s">
        <v>1431</v>
      </c>
      <c r="R422" s="80"/>
      <c r="S422" s="92"/>
      <c r="T422" s="283"/>
      <c r="U422" s="241"/>
      <c r="W422" s="12" t="str">
        <f t="shared" si="95"/>
        <v>Mqtt1</v>
      </c>
      <c r="X422" s="222"/>
      <c r="Y422" s="6" t="str">
        <f t="shared" si="96"/>
        <v>150000 PCS</v>
      </c>
      <c r="Z422" s="106" t="str">
        <f t="shared" si="101"/>
        <v>$.PCS_CB.11_POWER_DISTR_INS</v>
      </c>
      <c r="AA422" s="107"/>
      <c r="AC422" s="108"/>
      <c r="AD422" s="108"/>
      <c r="AE422" s="71"/>
      <c r="AF422" s="71"/>
      <c r="AG422" s="71"/>
      <c r="AH422" s="71"/>
      <c r="AI422" s="118"/>
      <c r="AK422" s="119"/>
      <c r="AL422" s="119"/>
      <c r="AM422" s="117">
        <f t="shared" si="92"/>
        <v>422</v>
      </c>
      <c r="AR422" s="130" t="s">
        <v>115</v>
      </c>
      <c r="AT422" s="131" t="s">
        <v>17</v>
      </c>
      <c r="AU422" s="7"/>
      <c r="AV422" s="132" t="s">
        <v>112</v>
      </c>
      <c r="AW422" s="129" t="str">
        <f t="shared" si="93"/>
        <v>Please consult operation manual for more information</v>
      </c>
      <c r="AX422" s="140"/>
      <c r="BB422" s="150" t="str">
        <f t="shared" si="97"/>
        <v>1</v>
      </c>
      <c r="BS422" s="6"/>
      <c r="BT422" s="11"/>
    </row>
    <row r="423" spans="1:72" ht="15.75" x14ac:dyDescent="0.25">
      <c r="A423" s="52" t="s">
        <v>1347</v>
      </c>
      <c r="B423" s="186"/>
      <c r="C423" s="131" t="s">
        <v>111</v>
      </c>
      <c r="D423" s="7" t="s">
        <v>24</v>
      </c>
      <c r="E423" s="7" t="s">
        <v>434</v>
      </c>
      <c r="F423" s="64" t="s">
        <v>132</v>
      </c>
      <c r="G423" s="62">
        <v>5</v>
      </c>
      <c r="I423" s="10" t="s">
        <v>110</v>
      </c>
      <c r="J423" s="71" t="s">
        <v>1420</v>
      </c>
      <c r="K423" s="74" t="s">
        <v>600</v>
      </c>
      <c r="L423" s="182"/>
      <c r="M423" s="180">
        <v>1000</v>
      </c>
      <c r="N423" s="78" t="s">
        <v>1654</v>
      </c>
      <c r="O423" s="83"/>
      <c r="P423" s="78" t="s">
        <v>1432</v>
      </c>
      <c r="R423" s="80"/>
      <c r="S423" s="92"/>
      <c r="T423" s="283"/>
      <c r="U423" s="241"/>
      <c r="W423" s="12" t="str">
        <f t="shared" si="95"/>
        <v>Mqtt1</v>
      </c>
      <c r="X423" s="222"/>
      <c r="Y423" s="6" t="str">
        <f t="shared" si="96"/>
        <v>150000 PCS</v>
      </c>
      <c r="Z423" s="106" t="str">
        <f t="shared" si="101"/>
        <v>$.PCS_CB.11_HYDR_PRESS_ALARM</v>
      </c>
      <c r="AA423" s="107"/>
      <c r="AC423" s="108"/>
      <c r="AD423" s="108"/>
      <c r="AE423" s="71"/>
      <c r="AF423" s="71"/>
      <c r="AG423" s="71"/>
      <c r="AH423" s="71"/>
      <c r="AI423" s="118"/>
      <c r="AK423" s="119"/>
      <c r="AL423" s="119"/>
      <c r="AM423" s="117">
        <f t="shared" si="92"/>
        <v>423</v>
      </c>
      <c r="AR423" s="130" t="s">
        <v>115</v>
      </c>
      <c r="AT423" s="131" t="s">
        <v>17</v>
      </c>
      <c r="AU423" s="7"/>
      <c r="AV423" s="132" t="s">
        <v>112</v>
      </c>
      <c r="AW423" s="129" t="str">
        <f t="shared" si="93"/>
        <v>Please consult operation manual for more information</v>
      </c>
      <c r="AX423" s="140"/>
      <c r="BB423" s="150" t="str">
        <f t="shared" si="97"/>
        <v>1</v>
      </c>
      <c r="BS423" s="6"/>
      <c r="BT423" s="11"/>
    </row>
    <row r="424" spans="1:72" ht="15.75" x14ac:dyDescent="0.25">
      <c r="A424" s="52" t="s">
        <v>1347</v>
      </c>
      <c r="B424" s="186"/>
      <c r="C424" s="131" t="s">
        <v>111</v>
      </c>
      <c r="D424" s="7" t="s">
        <v>24</v>
      </c>
      <c r="E424" s="7" t="s">
        <v>434</v>
      </c>
      <c r="F424" s="64" t="s">
        <v>132</v>
      </c>
      <c r="G424" s="62">
        <v>6</v>
      </c>
      <c r="I424" s="10" t="s">
        <v>110</v>
      </c>
      <c r="J424" s="71" t="s">
        <v>1421</v>
      </c>
      <c r="K424" s="74" t="s">
        <v>600</v>
      </c>
      <c r="L424" s="182"/>
      <c r="M424" s="180">
        <v>1000</v>
      </c>
      <c r="N424" s="78" t="s">
        <v>1654</v>
      </c>
      <c r="O424" s="83"/>
      <c r="P424" s="78" t="s">
        <v>1433</v>
      </c>
      <c r="R424" s="80"/>
      <c r="S424" s="92"/>
      <c r="T424" s="283"/>
      <c r="U424" s="241"/>
      <c r="W424" s="12" t="str">
        <f t="shared" si="95"/>
        <v>Mqtt1</v>
      </c>
      <c r="X424" s="222"/>
      <c r="Y424" s="6" t="str">
        <f t="shared" si="96"/>
        <v>150000 PCS</v>
      </c>
      <c r="Z424" s="106" t="str">
        <f t="shared" si="101"/>
        <v>$.PCS_CB.11_OIL_LEV_ALARM_SEAL_TANK</v>
      </c>
      <c r="AA424" s="107"/>
      <c r="AC424" s="108"/>
      <c r="AD424" s="108"/>
      <c r="AE424" s="71"/>
      <c r="AF424" s="71"/>
      <c r="AG424" s="71"/>
      <c r="AH424" s="71"/>
      <c r="AI424" s="118"/>
      <c r="AK424" s="119"/>
      <c r="AL424" s="119"/>
      <c r="AM424" s="117">
        <f t="shared" si="92"/>
        <v>424</v>
      </c>
      <c r="AR424" s="130" t="s">
        <v>115</v>
      </c>
      <c r="AT424" s="131" t="s">
        <v>17</v>
      </c>
      <c r="AU424" s="7"/>
      <c r="AV424" s="132" t="s">
        <v>112</v>
      </c>
      <c r="AW424" s="129" t="str">
        <f t="shared" si="93"/>
        <v>Please consult operation manual for more information</v>
      </c>
      <c r="AX424" s="140"/>
      <c r="BB424" s="150" t="str">
        <f t="shared" si="97"/>
        <v>1</v>
      </c>
      <c r="BS424" s="6"/>
      <c r="BT424" s="11"/>
    </row>
    <row r="425" spans="1:72" ht="15.75" x14ac:dyDescent="0.25">
      <c r="A425" s="52" t="s">
        <v>1347</v>
      </c>
      <c r="B425" s="186"/>
      <c r="C425" s="131" t="s">
        <v>111</v>
      </c>
      <c r="D425" s="7" t="s">
        <v>24</v>
      </c>
      <c r="E425" s="7" t="s">
        <v>434</v>
      </c>
      <c r="F425" s="64" t="s">
        <v>132</v>
      </c>
      <c r="G425" s="62">
        <v>7</v>
      </c>
      <c r="I425" s="10" t="s">
        <v>110</v>
      </c>
      <c r="J425" s="71" t="s">
        <v>1422</v>
      </c>
      <c r="K425" s="74" t="s">
        <v>600</v>
      </c>
      <c r="L425" s="182"/>
      <c r="M425" s="180">
        <v>1000</v>
      </c>
      <c r="N425" s="78" t="s">
        <v>1654</v>
      </c>
      <c r="O425" s="83"/>
      <c r="P425" s="78" t="s">
        <v>1434</v>
      </c>
      <c r="R425" s="80"/>
      <c r="S425" s="92"/>
      <c r="T425" s="283"/>
      <c r="U425" s="241"/>
      <c r="W425" s="12" t="str">
        <f t="shared" si="95"/>
        <v>Mqtt1</v>
      </c>
      <c r="X425" s="222"/>
      <c r="Y425" s="6" t="str">
        <f t="shared" si="96"/>
        <v>150000 PCS</v>
      </c>
      <c r="Z425" s="106" t="str">
        <f t="shared" si="101"/>
        <v>$.PCS_CB.11_GEAR_OIL_LEV_ALARM</v>
      </c>
      <c r="AA425" s="107"/>
      <c r="AC425" s="108"/>
      <c r="AD425" s="108"/>
      <c r="AE425" s="71"/>
      <c r="AF425" s="71"/>
      <c r="AG425" s="71"/>
      <c r="AH425" s="71"/>
      <c r="AI425" s="118"/>
      <c r="AK425" s="119"/>
      <c r="AL425" s="119"/>
      <c r="AM425" s="117">
        <f t="shared" ref="AM425:AM466" si="102">IF(ISBLANK(AT425),"",ROW())</f>
        <v>425</v>
      </c>
      <c r="AR425" s="130" t="s">
        <v>115</v>
      </c>
      <c r="AT425" s="131" t="s">
        <v>17</v>
      </c>
      <c r="AU425" s="7"/>
      <c r="AV425" s="132" t="s">
        <v>112</v>
      </c>
      <c r="AW425" s="129" t="str">
        <f t="shared" si="93"/>
        <v>Please consult operation manual for more information</v>
      </c>
      <c r="AX425" s="140"/>
      <c r="BB425" s="150" t="str">
        <f t="shared" si="97"/>
        <v>1</v>
      </c>
      <c r="BS425" s="6"/>
      <c r="BT425" s="11"/>
    </row>
    <row r="426" spans="1:72" ht="15.75" x14ac:dyDescent="0.25">
      <c r="A426" s="52" t="s">
        <v>1347</v>
      </c>
      <c r="B426" s="186"/>
      <c r="C426" s="131" t="s">
        <v>111</v>
      </c>
      <c r="D426" s="7" t="s">
        <v>24</v>
      </c>
      <c r="E426" s="7" t="s">
        <v>434</v>
      </c>
      <c r="F426" s="64" t="s">
        <v>132</v>
      </c>
      <c r="G426" s="62">
        <v>8</v>
      </c>
      <c r="I426" s="10" t="s">
        <v>110</v>
      </c>
      <c r="J426" s="71" t="s">
        <v>1423</v>
      </c>
      <c r="K426" s="74" t="s">
        <v>600</v>
      </c>
      <c r="L426" s="180"/>
      <c r="M426" s="180">
        <v>1000</v>
      </c>
      <c r="N426" s="78" t="s">
        <v>1654</v>
      </c>
      <c r="O426" s="83"/>
      <c r="P426" s="78" t="s">
        <v>1435</v>
      </c>
      <c r="R426" s="80"/>
      <c r="S426" s="92"/>
      <c r="T426" s="283"/>
      <c r="U426" s="241"/>
      <c r="W426" s="12" t="str">
        <f t="shared" si="95"/>
        <v>Mqtt1</v>
      </c>
      <c r="X426" s="222"/>
      <c r="Y426" s="6" t="str">
        <f t="shared" si="96"/>
        <v>150000 PCS</v>
      </c>
      <c r="Z426" s="106" t="str">
        <f t="shared" si="101"/>
        <v>$.PCS_CB.11_GEAR_OIL_TEMP_ALARM</v>
      </c>
      <c r="AA426" s="107"/>
      <c r="AC426" s="108"/>
      <c r="AD426" s="108"/>
      <c r="AE426" s="71"/>
      <c r="AF426" s="71"/>
      <c r="AG426" s="71"/>
      <c r="AH426" s="71"/>
      <c r="AI426" s="118"/>
      <c r="AK426" s="119"/>
      <c r="AL426" s="119"/>
      <c r="AM426" s="117">
        <f t="shared" si="102"/>
        <v>426</v>
      </c>
      <c r="AR426" s="130" t="s">
        <v>115</v>
      </c>
      <c r="AT426" s="131" t="s">
        <v>17</v>
      </c>
      <c r="AU426" s="7"/>
      <c r="AV426" s="132" t="s">
        <v>112</v>
      </c>
      <c r="AW426" s="129" t="str">
        <f t="shared" si="93"/>
        <v>Please consult operation manual for more information</v>
      </c>
      <c r="AX426" s="140"/>
      <c r="BB426" s="150" t="str">
        <f t="shared" si="97"/>
        <v>1</v>
      </c>
      <c r="BS426" s="6"/>
      <c r="BT426" s="11"/>
    </row>
    <row r="427" spans="1:72" ht="15.75" x14ac:dyDescent="0.25">
      <c r="A427" s="52" t="s">
        <v>1347</v>
      </c>
      <c r="B427" s="186"/>
      <c r="C427" s="131" t="s">
        <v>111</v>
      </c>
      <c r="D427" s="7" t="s">
        <v>24</v>
      </c>
      <c r="E427" s="7" t="s">
        <v>435</v>
      </c>
      <c r="F427" s="64" t="s">
        <v>132</v>
      </c>
      <c r="G427" s="62">
        <v>1</v>
      </c>
      <c r="I427" s="10" t="s">
        <v>110</v>
      </c>
      <c r="J427" s="71" t="s">
        <v>1424</v>
      </c>
      <c r="K427" s="74" t="s">
        <v>600</v>
      </c>
      <c r="L427" s="180"/>
      <c r="M427" s="180">
        <v>1000</v>
      </c>
      <c r="N427" s="78" t="s">
        <v>1654</v>
      </c>
      <c r="O427" s="83"/>
      <c r="P427" s="78" t="s">
        <v>1436</v>
      </c>
      <c r="R427" s="80"/>
      <c r="S427" s="92"/>
      <c r="T427" s="283"/>
      <c r="U427" s="241"/>
      <c r="W427" s="12" t="str">
        <f t="shared" si="95"/>
        <v>Mqtt1</v>
      </c>
      <c r="X427" s="222"/>
      <c r="Y427" s="6" t="str">
        <f t="shared" si="96"/>
        <v>150000 PCS</v>
      </c>
      <c r="Z427" s="106" t="str">
        <f t="shared" si="101"/>
        <v>$.PCS_CB.11_OVERSP_ALARM</v>
      </c>
      <c r="AA427" s="107"/>
      <c r="AC427" s="108"/>
      <c r="AD427" s="108"/>
      <c r="AE427" s="71"/>
      <c r="AF427" s="71"/>
      <c r="AG427" s="71"/>
      <c r="AH427" s="71"/>
      <c r="AI427" s="118"/>
      <c r="AK427" s="119"/>
      <c r="AL427" s="119"/>
      <c r="AM427" s="117">
        <f t="shared" si="102"/>
        <v>427</v>
      </c>
      <c r="AR427" s="130" t="s">
        <v>115</v>
      </c>
      <c r="AT427" s="131" t="s">
        <v>17</v>
      </c>
      <c r="AU427" s="7"/>
      <c r="AV427" s="132" t="s">
        <v>112</v>
      </c>
      <c r="AW427" s="129" t="str">
        <f t="shared" ref="AW427:AW466" si="103">IF(ISNUMBER(AM427),"Please consult operation manual for more information","")</f>
        <v>Please consult operation manual for more information</v>
      </c>
      <c r="AX427" s="140"/>
      <c r="BB427" s="150" t="str">
        <f t="shared" si="97"/>
        <v>1</v>
      </c>
      <c r="BS427" s="6"/>
      <c r="BT427" s="11"/>
    </row>
    <row r="428" spans="1:72" ht="15.75" x14ac:dyDescent="0.25">
      <c r="A428" s="52" t="s">
        <v>1347</v>
      </c>
      <c r="B428" s="186"/>
      <c r="C428" s="131" t="s">
        <v>111</v>
      </c>
      <c r="D428" s="7" t="s">
        <v>24</v>
      </c>
      <c r="E428" s="7" t="s">
        <v>435</v>
      </c>
      <c r="F428" s="64" t="s">
        <v>132</v>
      </c>
      <c r="G428" s="62">
        <v>2</v>
      </c>
      <c r="I428" s="10" t="s">
        <v>110</v>
      </c>
      <c r="J428" s="71" t="s">
        <v>1425</v>
      </c>
      <c r="K428" s="74" t="s">
        <v>600</v>
      </c>
      <c r="L428" s="180"/>
      <c r="M428" s="180">
        <v>1000</v>
      </c>
      <c r="N428" s="78" t="s">
        <v>1654</v>
      </c>
      <c r="O428" s="83"/>
      <c r="P428" s="78" t="s">
        <v>1437</v>
      </c>
      <c r="R428" s="80"/>
      <c r="S428" s="92"/>
      <c r="T428" s="283"/>
      <c r="U428" s="241"/>
      <c r="W428" s="12" t="str">
        <f t="shared" si="95"/>
        <v>Mqtt1</v>
      </c>
      <c r="X428" s="222"/>
      <c r="Y428" s="6" t="str">
        <f t="shared" si="96"/>
        <v>150000 PCS</v>
      </c>
      <c r="Z428" s="106" t="str">
        <f t="shared" si="101"/>
        <v>$.PCS_CB.11_OVERL_ALARM</v>
      </c>
      <c r="AA428" s="107"/>
      <c r="AC428" s="108"/>
      <c r="AD428" s="108"/>
      <c r="AE428" s="71"/>
      <c r="AF428" s="71"/>
      <c r="AG428" s="71"/>
      <c r="AH428" s="71"/>
      <c r="AI428" s="118"/>
      <c r="AK428" s="119"/>
      <c r="AL428" s="119"/>
      <c r="AM428" s="117">
        <f t="shared" si="102"/>
        <v>428</v>
      </c>
      <c r="AR428" s="130" t="s">
        <v>115</v>
      </c>
      <c r="AT428" s="131" t="s">
        <v>17</v>
      </c>
      <c r="AU428" s="7"/>
      <c r="AV428" s="132" t="s">
        <v>112</v>
      </c>
      <c r="AW428" s="129" t="str">
        <f t="shared" si="103"/>
        <v>Please consult operation manual for more information</v>
      </c>
      <c r="AX428" s="140"/>
      <c r="BB428" s="150" t="str">
        <f t="shared" si="97"/>
        <v>1</v>
      </c>
      <c r="BS428" s="6"/>
      <c r="BT428" s="11"/>
    </row>
    <row r="429" spans="1:72" ht="15.75" x14ac:dyDescent="0.25">
      <c r="A429" s="52" t="s">
        <v>1347</v>
      </c>
      <c r="B429" s="186"/>
      <c r="C429" s="131" t="s">
        <v>111</v>
      </c>
      <c r="D429" s="7" t="s">
        <v>24</v>
      </c>
      <c r="E429" s="7" t="s">
        <v>435</v>
      </c>
      <c r="F429" s="64" t="s">
        <v>132</v>
      </c>
      <c r="G429" s="62">
        <v>3</v>
      </c>
      <c r="I429" s="10" t="s">
        <v>110</v>
      </c>
      <c r="J429" s="71" t="s">
        <v>1426</v>
      </c>
      <c r="K429" s="74" t="s">
        <v>600</v>
      </c>
      <c r="L429" s="180"/>
      <c r="M429" s="180">
        <v>1000</v>
      </c>
      <c r="N429" s="78" t="s">
        <v>1654</v>
      </c>
      <c r="O429" s="83"/>
      <c r="P429" s="78" t="s">
        <v>1438</v>
      </c>
      <c r="R429" s="80"/>
      <c r="S429" s="92"/>
      <c r="T429" s="283"/>
      <c r="U429" s="241"/>
      <c r="W429" s="12" t="str">
        <f t="shared" si="95"/>
        <v>Mqtt1</v>
      </c>
      <c r="X429" s="222"/>
      <c r="Y429" s="6" t="str">
        <f t="shared" si="96"/>
        <v>150000 PCS</v>
      </c>
      <c r="Z429" s="106" t="str">
        <f t="shared" si="101"/>
        <v>$.PCS_CB.11_AZI_FOLL_UP_FAIL_ALARM</v>
      </c>
      <c r="AA429" s="107"/>
      <c r="AC429" s="108"/>
      <c r="AD429" s="108"/>
      <c r="AE429" s="71"/>
      <c r="AF429" s="71"/>
      <c r="AG429" s="71"/>
      <c r="AH429" s="71"/>
      <c r="AI429" s="118"/>
      <c r="AK429" s="119"/>
      <c r="AL429" s="119"/>
      <c r="AM429" s="117">
        <f t="shared" si="102"/>
        <v>429</v>
      </c>
      <c r="AR429" s="130" t="s">
        <v>115</v>
      </c>
      <c r="AT429" s="131" t="s">
        <v>17</v>
      </c>
      <c r="AU429" s="7"/>
      <c r="AV429" s="132" t="s">
        <v>112</v>
      </c>
      <c r="AW429" s="129" t="str">
        <f t="shared" si="103"/>
        <v>Please consult operation manual for more information</v>
      </c>
      <c r="AX429" s="140"/>
      <c r="BB429" s="150" t="str">
        <f t="shared" si="97"/>
        <v>1</v>
      </c>
      <c r="BS429" s="6"/>
      <c r="BT429" s="11"/>
    </row>
    <row r="430" spans="1:72" ht="15.75" x14ac:dyDescent="0.25">
      <c r="A430" s="52" t="s">
        <v>1347</v>
      </c>
      <c r="B430" s="186"/>
      <c r="C430" s="131" t="s">
        <v>111</v>
      </c>
      <c r="D430" s="7" t="s">
        <v>24</v>
      </c>
      <c r="E430" s="7" t="s">
        <v>435</v>
      </c>
      <c r="F430" s="64" t="s">
        <v>132</v>
      </c>
      <c r="G430" s="62">
        <v>4</v>
      </c>
      <c r="I430" s="10" t="s">
        <v>110</v>
      </c>
      <c r="J430" s="71" t="s">
        <v>1427</v>
      </c>
      <c r="K430" s="74" t="s">
        <v>600</v>
      </c>
      <c r="L430" s="180"/>
      <c r="M430" s="180">
        <v>1000</v>
      </c>
      <c r="N430" s="78" t="s">
        <v>1654</v>
      </c>
      <c r="O430" s="83"/>
      <c r="P430" s="78" t="s">
        <v>1439</v>
      </c>
      <c r="R430" s="80"/>
      <c r="S430" s="92"/>
      <c r="T430" s="284"/>
      <c r="U430" s="242"/>
      <c r="W430" s="12" t="str">
        <f t="shared" si="95"/>
        <v>Mqtt1</v>
      </c>
      <c r="X430" s="222"/>
      <c r="Y430" s="6" t="str">
        <f t="shared" si="96"/>
        <v>150000 PCS</v>
      </c>
      <c r="Z430" s="106" t="str">
        <f t="shared" si="101"/>
        <v>$.PCS_CB.11_PITCH_FOLL_UP_FAIL_ALARM</v>
      </c>
      <c r="AA430" s="107"/>
      <c r="AC430" s="108"/>
      <c r="AD430" s="108"/>
      <c r="AE430" s="71"/>
      <c r="AF430" s="71"/>
      <c r="AG430" s="71"/>
      <c r="AH430" s="71"/>
      <c r="AI430" s="118"/>
      <c r="AK430" s="119"/>
      <c r="AL430" s="119"/>
      <c r="AM430" s="117">
        <f t="shared" si="102"/>
        <v>430</v>
      </c>
      <c r="AR430" s="130" t="s">
        <v>115</v>
      </c>
      <c r="AT430" s="131" t="s">
        <v>17</v>
      </c>
      <c r="AU430" s="7"/>
      <c r="AV430" s="132" t="s">
        <v>112</v>
      </c>
      <c r="AW430" s="129" t="str">
        <f t="shared" si="103"/>
        <v>Please consult operation manual for more information</v>
      </c>
      <c r="AX430" s="140"/>
      <c r="BB430" s="150" t="str">
        <f t="shared" si="97"/>
        <v>1</v>
      </c>
      <c r="BS430" s="6"/>
      <c r="BT430" s="11"/>
    </row>
    <row r="431" spans="1:72" ht="15.75" x14ac:dyDescent="0.25">
      <c r="A431" s="52" t="s">
        <v>1692</v>
      </c>
      <c r="B431" s="56"/>
      <c r="C431" s="131" t="s">
        <v>111</v>
      </c>
      <c r="D431" s="7" t="s">
        <v>24</v>
      </c>
      <c r="E431" s="7" t="s">
        <v>435</v>
      </c>
      <c r="F431" s="64" t="s">
        <v>132</v>
      </c>
      <c r="G431" s="62">
        <v>5</v>
      </c>
      <c r="I431" s="10" t="s">
        <v>110</v>
      </c>
      <c r="J431" s="71" t="s">
        <v>4026</v>
      </c>
      <c r="K431" s="74" t="s">
        <v>601</v>
      </c>
      <c r="L431" s="180"/>
      <c r="M431" s="180">
        <v>1000</v>
      </c>
      <c r="N431" s="78" t="s">
        <v>1650</v>
      </c>
      <c r="O431" s="83" t="s">
        <v>4030</v>
      </c>
      <c r="P431" s="78" t="s">
        <v>4033</v>
      </c>
      <c r="R431" s="80"/>
      <c r="S431" s="92"/>
      <c r="T431" s="243" t="s">
        <v>4032</v>
      </c>
      <c r="U431" s="240" t="s">
        <v>1103</v>
      </c>
      <c r="W431" s="12" t="str">
        <f t="shared" si="95"/>
        <v>Mqtt1</v>
      </c>
      <c r="X431" s="222"/>
      <c r="Y431" s="6" t="str">
        <f t="shared" si="96"/>
        <v>350000 VENTILATION</v>
      </c>
      <c r="Z431" s="106" t="str">
        <f t="shared" si="101"/>
        <v>$.HVAC_SUPPLY_VALVE_2031_1_CLOSED</v>
      </c>
      <c r="AA431" s="107"/>
      <c r="AC431" s="108"/>
      <c r="AD431" s="108"/>
      <c r="AE431" s="71"/>
      <c r="AF431" s="71"/>
      <c r="AG431" s="71"/>
      <c r="AH431" s="71"/>
      <c r="AI431" s="118"/>
      <c r="AK431" s="119"/>
      <c r="AL431" s="119"/>
      <c r="AM431" s="117" t="str">
        <f t="shared" si="102"/>
        <v/>
      </c>
      <c r="AR431" s="130"/>
      <c r="AT431" s="131"/>
      <c r="AU431" s="7"/>
      <c r="AV431" s="132"/>
      <c r="AW431" s="129" t="str">
        <f t="shared" si="103"/>
        <v/>
      </c>
      <c r="AX431" s="140"/>
      <c r="BB431" s="150" t="str">
        <f t="shared" si="97"/>
        <v/>
      </c>
      <c r="BS431" s="6"/>
      <c r="BT431" s="11"/>
    </row>
    <row r="432" spans="1:72" ht="15.75" x14ac:dyDescent="0.25">
      <c r="A432" s="52" t="s">
        <v>1692</v>
      </c>
      <c r="B432" s="56"/>
      <c r="C432" s="131" t="s">
        <v>111</v>
      </c>
      <c r="D432" s="7" t="s">
        <v>24</v>
      </c>
      <c r="E432" s="7" t="s">
        <v>435</v>
      </c>
      <c r="F432" s="64" t="s">
        <v>132</v>
      </c>
      <c r="G432" s="62">
        <v>6</v>
      </c>
      <c r="I432" s="10" t="s">
        <v>110</v>
      </c>
      <c r="J432" s="71" t="s">
        <v>4027</v>
      </c>
      <c r="K432" s="74" t="s">
        <v>601</v>
      </c>
      <c r="L432" s="180"/>
      <c r="M432" s="180">
        <v>1000</v>
      </c>
      <c r="N432" s="78" t="s">
        <v>1650</v>
      </c>
      <c r="O432" s="83" t="s">
        <v>4030</v>
      </c>
      <c r="P432" s="78" t="s">
        <v>4034</v>
      </c>
      <c r="R432" s="80"/>
      <c r="S432" s="92"/>
      <c r="T432" s="249"/>
      <c r="U432" s="241"/>
      <c r="W432" s="12" t="str">
        <f t="shared" si="95"/>
        <v>Mqtt1</v>
      </c>
      <c r="X432" s="222"/>
      <c r="Y432" s="6" t="str">
        <f t="shared" si="96"/>
        <v>350000 VENTILATION</v>
      </c>
      <c r="Z432" s="106" t="str">
        <f t="shared" si="101"/>
        <v>$.HVAC_SUPPLY_VALVE_2031_1_OPENED</v>
      </c>
      <c r="AA432" s="107"/>
      <c r="AC432" s="108"/>
      <c r="AD432" s="108"/>
      <c r="AE432" s="71"/>
      <c r="AF432" s="71"/>
      <c r="AG432" s="71"/>
      <c r="AH432" s="71"/>
      <c r="AI432" s="118"/>
      <c r="AK432" s="119"/>
      <c r="AL432" s="119"/>
      <c r="AM432" s="117" t="str">
        <f t="shared" si="102"/>
        <v/>
      </c>
      <c r="AR432" s="130"/>
      <c r="AT432" s="131"/>
      <c r="AU432" s="7"/>
      <c r="AV432" s="132"/>
      <c r="AW432" s="129" t="str">
        <f t="shared" si="103"/>
        <v/>
      </c>
      <c r="AX432" s="140"/>
      <c r="BB432" s="150" t="str">
        <f t="shared" si="97"/>
        <v/>
      </c>
      <c r="BS432" s="6"/>
      <c r="BT432" s="11"/>
    </row>
    <row r="433" spans="1:72" ht="15.75" x14ac:dyDescent="0.25">
      <c r="A433" s="52" t="s">
        <v>1692</v>
      </c>
      <c r="B433" s="56"/>
      <c r="C433" s="131" t="s">
        <v>111</v>
      </c>
      <c r="D433" s="7" t="s">
        <v>24</v>
      </c>
      <c r="E433" s="7" t="s">
        <v>435</v>
      </c>
      <c r="F433" s="64" t="s">
        <v>132</v>
      </c>
      <c r="G433" s="62">
        <v>7</v>
      </c>
      <c r="I433" s="10" t="s">
        <v>110</v>
      </c>
      <c r="J433" s="71" t="s">
        <v>4028</v>
      </c>
      <c r="K433" s="74" t="s">
        <v>601</v>
      </c>
      <c r="L433" s="180"/>
      <c r="M433" s="180">
        <v>1000</v>
      </c>
      <c r="N433" s="78" t="s">
        <v>1650</v>
      </c>
      <c r="O433" s="83" t="s">
        <v>4031</v>
      </c>
      <c r="P433" s="78" t="s">
        <v>4035</v>
      </c>
      <c r="R433" s="80"/>
      <c r="S433" s="92"/>
      <c r="T433" s="243" t="s">
        <v>4353</v>
      </c>
      <c r="U433" s="240" t="s">
        <v>1103</v>
      </c>
      <c r="W433" s="12" t="str">
        <f t="shared" si="95"/>
        <v>Mqtt1</v>
      </c>
      <c r="X433" s="222"/>
      <c r="Y433" s="6" t="str">
        <f t="shared" si="96"/>
        <v>350000 VENTILATION</v>
      </c>
      <c r="Z433" s="106" t="str">
        <f t="shared" si="101"/>
        <v>$.HVAC_SUPPLY_VALVE_2031_2_CLOSED</v>
      </c>
      <c r="AA433" s="107"/>
      <c r="AC433" s="108"/>
      <c r="AD433" s="108"/>
      <c r="AE433" s="71"/>
      <c r="AF433" s="71"/>
      <c r="AG433" s="71"/>
      <c r="AH433" s="71"/>
      <c r="AI433" s="118"/>
      <c r="AK433" s="119"/>
      <c r="AL433" s="119"/>
      <c r="AM433" s="117" t="str">
        <f t="shared" si="102"/>
        <v/>
      </c>
      <c r="AR433" s="130"/>
      <c r="AT433" s="131"/>
      <c r="AU433" s="7"/>
      <c r="AV433" s="132"/>
      <c r="AW433" s="129" t="str">
        <f t="shared" si="103"/>
        <v/>
      </c>
      <c r="AX433" s="140"/>
      <c r="BB433" s="150" t="str">
        <f t="shared" si="97"/>
        <v/>
      </c>
      <c r="BS433" s="6"/>
      <c r="BT433" s="11"/>
    </row>
    <row r="434" spans="1:72" ht="15.75" x14ac:dyDescent="0.25">
      <c r="A434" s="52" t="s">
        <v>1692</v>
      </c>
      <c r="B434" s="56"/>
      <c r="C434" s="131" t="s">
        <v>111</v>
      </c>
      <c r="D434" s="7" t="s">
        <v>24</v>
      </c>
      <c r="E434" s="7" t="s">
        <v>435</v>
      </c>
      <c r="F434" s="64" t="s">
        <v>132</v>
      </c>
      <c r="G434" s="62">
        <v>8</v>
      </c>
      <c r="I434" s="10" t="s">
        <v>110</v>
      </c>
      <c r="J434" s="71" t="s">
        <v>4029</v>
      </c>
      <c r="K434" s="74" t="s">
        <v>601</v>
      </c>
      <c r="L434" s="180"/>
      <c r="M434" s="180">
        <v>1000</v>
      </c>
      <c r="N434" s="78" t="s">
        <v>1650</v>
      </c>
      <c r="O434" s="83" t="s">
        <v>4031</v>
      </c>
      <c r="P434" s="78" t="s">
        <v>4036</v>
      </c>
      <c r="R434" s="80"/>
      <c r="S434" s="92"/>
      <c r="T434" s="249"/>
      <c r="U434" s="241"/>
      <c r="W434" s="12" t="str">
        <f t="shared" si="95"/>
        <v>Mqtt1</v>
      </c>
      <c r="X434" s="222"/>
      <c r="Y434" s="6" t="str">
        <f t="shared" si="96"/>
        <v>350000 VENTILATION</v>
      </c>
      <c r="Z434" s="106" t="str">
        <f t="shared" si="101"/>
        <v>$.HVAC_SUPPLY_VALVE_2031_2_OPENED</v>
      </c>
      <c r="AA434" s="107"/>
      <c r="AC434" s="108"/>
      <c r="AD434" s="108"/>
      <c r="AE434" s="71"/>
      <c r="AF434" s="71"/>
      <c r="AG434" s="71"/>
      <c r="AH434" s="71"/>
      <c r="AI434" s="118"/>
      <c r="AK434" s="119"/>
      <c r="AL434" s="119"/>
      <c r="AM434" s="117" t="str">
        <f t="shared" si="102"/>
        <v/>
      </c>
      <c r="AR434" s="130"/>
      <c r="AT434" s="131"/>
      <c r="AU434" s="7"/>
      <c r="AV434" s="132"/>
      <c r="AW434" s="129" t="str">
        <f t="shared" si="103"/>
        <v/>
      </c>
      <c r="AX434" s="140"/>
      <c r="BB434" s="150" t="str">
        <f t="shared" si="97"/>
        <v/>
      </c>
      <c r="BS434" s="6"/>
      <c r="BT434" s="11"/>
    </row>
    <row r="435" spans="1:72" ht="15.75" x14ac:dyDescent="0.25">
      <c r="A435" s="52" t="s">
        <v>7279</v>
      </c>
      <c r="B435" s="56"/>
      <c r="C435" s="131" t="s">
        <v>111</v>
      </c>
      <c r="D435" s="7" t="s">
        <v>24</v>
      </c>
      <c r="E435" s="7" t="s">
        <v>436</v>
      </c>
      <c r="F435" s="64" t="s">
        <v>132</v>
      </c>
      <c r="G435" s="62">
        <v>1</v>
      </c>
      <c r="I435" s="10" t="s">
        <v>110</v>
      </c>
      <c r="J435" s="71"/>
      <c r="K435" s="74" t="s">
        <v>601</v>
      </c>
      <c r="L435" s="180"/>
      <c r="M435" s="180">
        <v>1000</v>
      </c>
      <c r="N435" s="80" t="s">
        <v>1350</v>
      </c>
      <c r="O435" s="83"/>
      <c r="P435" s="209" t="s">
        <v>1689</v>
      </c>
      <c r="R435" s="80"/>
      <c r="S435" s="92"/>
      <c r="T435" s="237" t="s">
        <v>1688</v>
      </c>
      <c r="W435" s="12" t="str">
        <f t="shared" si="95"/>
        <v>Mqtt1</v>
      </c>
      <c r="X435" s="222"/>
      <c r="Y435" s="6" t="str">
        <f t="shared" si="96"/>
        <v>KVM SWITCHING</v>
      </c>
      <c r="Z435" s="106" t="str">
        <f t="shared" si="101"/>
        <v>$.</v>
      </c>
      <c r="AA435" s="107"/>
      <c r="AC435" s="108"/>
      <c r="AD435" s="108"/>
      <c r="AE435" s="71"/>
      <c r="AF435" s="71"/>
      <c r="AG435" s="71"/>
      <c r="AH435" s="71"/>
      <c r="AI435" s="118"/>
      <c r="AK435" s="119"/>
      <c r="AL435" s="119"/>
      <c r="AM435" s="117" t="str">
        <f t="shared" si="102"/>
        <v/>
      </c>
      <c r="AR435" s="130"/>
      <c r="AT435" s="131"/>
      <c r="AU435" s="7"/>
      <c r="AV435" s="132"/>
      <c r="AW435" s="129" t="str">
        <f t="shared" si="103"/>
        <v/>
      </c>
      <c r="AX435" s="140"/>
      <c r="BB435" s="150" t="str">
        <f t="shared" si="97"/>
        <v/>
      </c>
      <c r="BS435" s="6"/>
      <c r="BT435" s="11"/>
    </row>
    <row r="436" spans="1:72" ht="15.75" x14ac:dyDescent="0.25">
      <c r="A436" s="52" t="s">
        <v>7279</v>
      </c>
      <c r="B436" s="56"/>
      <c r="C436" s="131" t="s">
        <v>111</v>
      </c>
      <c r="D436" s="7" t="s">
        <v>24</v>
      </c>
      <c r="E436" s="7" t="s">
        <v>436</v>
      </c>
      <c r="F436" s="64" t="s">
        <v>132</v>
      </c>
      <c r="G436" s="62">
        <v>2</v>
      </c>
      <c r="I436" s="10" t="s">
        <v>110</v>
      </c>
      <c r="J436" s="71"/>
      <c r="K436" s="74" t="s">
        <v>601</v>
      </c>
      <c r="L436" s="180"/>
      <c r="M436" s="180">
        <v>1000</v>
      </c>
      <c r="N436" s="80" t="s">
        <v>1350</v>
      </c>
      <c r="O436" s="83"/>
      <c r="P436" s="209" t="s">
        <v>7305</v>
      </c>
      <c r="R436" s="80"/>
      <c r="S436" s="92"/>
      <c r="T436" s="238"/>
      <c r="W436" s="12" t="str">
        <f t="shared" si="95"/>
        <v>Mqtt1</v>
      </c>
      <c r="X436" s="222"/>
      <c r="Y436" s="6" t="str">
        <f t="shared" si="96"/>
        <v>KVM SWITCHING</v>
      </c>
      <c r="Z436" s="106" t="str">
        <f t="shared" si="101"/>
        <v>$.</v>
      </c>
      <c r="AA436" s="107"/>
      <c r="AC436" s="108"/>
      <c r="AD436" s="108"/>
      <c r="AE436" s="71"/>
      <c r="AF436" s="71"/>
      <c r="AG436" s="71"/>
      <c r="AH436" s="71"/>
      <c r="AI436" s="118"/>
      <c r="AK436" s="119"/>
      <c r="AL436" s="119"/>
      <c r="AM436" s="117" t="str">
        <f t="shared" si="102"/>
        <v/>
      </c>
      <c r="AR436" s="130"/>
      <c r="AT436" s="131"/>
      <c r="AU436" s="7"/>
      <c r="AV436" s="132"/>
      <c r="AW436" s="129" t="str">
        <f t="shared" si="103"/>
        <v/>
      </c>
      <c r="AX436" s="140"/>
      <c r="BB436" s="150" t="str">
        <f t="shared" si="97"/>
        <v/>
      </c>
      <c r="BS436" s="6"/>
      <c r="BT436" s="11"/>
    </row>
    <row r="437" spans="1:72" ht="15.75" x14ac:dyDescent="0.25">
      <c r="A437" s="52" t="s">
        <v>7279</v>
      </c>
      <c r="B437" s="56"/>
      <c r="C437" s="131" t="s">
        <v>111</v>
      </c>
      <c r="D437" s="7" t="s">
        <v>24</v>
      </c>
      <c r="E437" s="7" t="s">
        <v>436</v>
      </c>
      <c r="F437" s="64" t="s">
        <v>132</v>
      </c>
      <c r="G437" s="62">
        <v>3</v>
      </c>
      <c r="I437" s="10" t="s">
        <v>110</v>
      </c>
      <c r="J437" s="71"/>
      <c r="K437" s="74" t="s">
        <v>601</v>
      </c>
      <c r="L437" s="180"/>
      <c r="M437" s="180">
        <v>1000</v>
      </c>
      <c r="N437" s="80" t="s">
        <v>1350</v>
      </c>
      <c r="O437" s="83"/>
      <c r="P437" s="209" t="s">
        <v>7306</v>
      </c>
      <c r="R437" s="80"/>
      <c r="S437" s="92"/>
      <c r="T437" s="239"/>
      <c r="W437" s="12" t="str">
        <f t="shared" si="95"/>
        <v>Mqtt1</v>
      </c>
      <c r="X437" s="222"/>
      <c r="Y437" s="6" t="str">
        <f t="shared" si="96"/>
        <v>KVM SWITCHING</v>
      </c>
      <c r="Z437" s="106" t="str">
        <f t="shared" si="101"/>
        <v>$.</v>
      </c>
      <c r="AA437" s="107"/>
      <c r="AC437" s="108"/>
      <c r="AD437" s="108"/>
      <c r="AE437" s="71"/>
      <c r="AF437" s="71"/>
      <c r="AG437" s="71"/>
      <c r="AH437" s="71"/>
      <c r="AI437" s="118"/>
      <c r="AK437" s="119"/>
      <c r="AL437" s="119"/>
      <c r="AM437" s="117" t="str">
        <f t="shared" si="102"/>
        <v/>
      </c>
      <c r="AR437" s="130"/>
      <c r="AT437" s="131"/>
      <c r="AU437" s="7"/>
      <c r="AV437" s="132"/>
      <c r="AW437" s="129" t="str">
        <f t="shared" si="103"/>
        <v/>
      </c>
      <c r="AX437" s="140"/>
      <c r="BB437" s="150" t="str">
        <f t="shared" si="97"/>
        <v/>
      </c>
      <c r="BS437" s="6"/>
      <c r="BT437" s="11"/>
    </row>
    <row r="438" spans="1:72" ht="15.75" x14ac:dyDescent="0.25">
      <c r="A438" s="52" t="s">
        <v>417</v>
      </c>
      <c r="B438" s="56"/>
      <c r="C438" s="131" t="s">
        <v>111</v>
      </c>
      <c r="D438" s="7" t="s">
        <v>24</v>
      </c>
      <c r="E438" s="7" t="s">
        <v>436</v>
      </c>
      <c r="F438" s="64" t="s">
        <v>132</v>
      </c>
      <c r="G438" s="62">
        <v>4</v>
      </c>
      <c r="I438" s="10" t="s">
        <v>110</v>
      </c>
      <c r="J438" s="71" t="str">
        <f t="shared" si="99"/>
        <v>Spare_DI33_4</v>
      </c>
      <c r="K438" s="74" t="s">
        <v>601</v>
      </c>
      <c r="L438" s="180"/>
      <c r="M438" s="180">
        <v>1000</v>
      </c>
      <c r="N438" s="78" t="s">
        <v>605</v>
      </c>
      <c r="O438" s="83"/>
      <c r="P438" s="78" t="str">
        <f t="shared" ref="P438:P466" si="104">CONCATENATE("Spare Yard ",T438,"_",I438,"_",K438)</f>
        <v>Spare Yard _True_+CB.2</v>
      </c>
      <c r="R438" s="80"/>
      <c r="S438" s="92"/>
      <c r="W438" s="12" t="str">
        <f t="shared" si="95"/>
        <v/>
      </c>
      <c r="X438" s="222"/>
      <c r="Y438" s="6" t="str">
        <f t="shared" si="96"/>
        <v/>
      </c>
      <c r="Z438" s="106" t="str">
        <f t="shared" si="101"/>
        <v/>
      </c>
      <c r="AA438" s="107"/>
      <c r="AC438" s="108"/>
      <c r="AD438" s="108"/>
      <c r="AE438" s="71"/>
      <c r="AF438" s="71"/>
      <c r="AG438" s="71"/>
      <c r="AH438" s="71"/>
      <c r="AI438" s="118"/>
      <c r="AK438" s="119"/>
      <c r="AL438" s="119"/>
      <c r="AM438" s="117" t="str">
        <f t="shared" si="102"/>
        <v/>
      </c>
      <c r="AR438" s="130"/>
      <c r="AT438" s="131"/>
      <c r="AU438" s="7"/>
      <c r="AV438" s="132"/>
      <c r="AW438" s="129" t="str">
        <f t="shared" si="103"/>
        <v/>
      </c>
      <c r="AX438" s="140"/>
      <c r="BB438" s="150" t="str">
        <f t="shared" si="97"/>
        <v/>
      </c>
      <c r="BS438" s="6"/>
      <c r="BT438" s="11"/>
    </row>
    <row r="439" spans="1:72" ht="15.75" x14ac:dyDescent="0.25">
      <c r="A439" s="52" t="s">
        <v>417</v>
      </c>
      <c r="B439" s="56"/>
      <c r="C439" s="131" t="s">
        <v>111</v>
      </c>
      <c r="D439" s="7" t="s">
        <v>24</v>
      </c>
      <c r="E439" s="7" t="s">
        <v>436</v>
      </c>
      <c r="F439" s="64" t="s">
        <v>132</v>
      </c>
      <c r="G439" s="62">
        <v>5</v>
      </c>
      <c r="I439" s="10" t="s">
        <v>110</v>
      </c>
      <c r="J439" s="71" t="str">
        <f t="shared" si="99"/>
        <v>Spare_DI33_5</v>
      </c>
      <c r="K439" s="74" t="s">
        <v>601</v>
      </c>
      <c r="L439" s="180"/>
      <c r="M439" s="180">
        <v>1000</v>
      </c>
      <c r="N439" s="78" t="s">
        <v>605</v>
      </c>
      <c r="O439" s="83"/>
      <c r="P439" s="78" t="str">
        <f t="shared" si="104"/>
        <v>Spare Yard _True_+CB.2</v>
      </c>
      <c r="R439" s="80"/>
      <c r="S439" s="92"/>
      <c r="W439" s="12" t="str">
        <f t="shared" si="95"/>
        <v/>
      </c>
      <c r="X439" s="222"/>
      <c r="Y439" s="6" t="str">
        <f t="shared" si="96"/>
        <v/>
      </c>
      <c r="Z439" s="106" t="str">
        <f t="shared" si="101"/>
        <v/>
      </c>
      <c r="AA439" s="107"/>
      <c r="AC439" s="108"/>
      <c r="AD439" s="108"/>
      <c r="AE439" s="71"/>
      <c r="AF439" s="71"/>
      <c r="AG439" s="71"/>
      <c r="AH439" s="71"/>
      <c r="AI439" s="118"/>
      <c r="AK439" s="119"/>
      <c r="AL439" s="119"/>
      <c r="AM439" s="117" t="str">
        <f t="shared" si="102"/>
        <v/>
      </c>
      <c r="AR439" s="130"/>
      <c r="AT439" s="131"/>
      <c r="AU439" s="7"/>
      <c r="AV439" s="132"/>
      <c r="AW439" s="129" t="str">
        <f t="shared" si="103"/>
        <v/>
      </c>
      <c r="AX439" s="140"/>
      <c r="BB439" s="150" t="str">
        <f t="shared" si="97"/>
        <v/>
      </c>
      <c r="BS439" s="6"/>
      <c r="BT439" s="11"/>
    </row>
    <row r="440" spans="1:72" ht="15.75" x14ac:dyDescent="0.25">
      <c r="A440" s="52" t="s">
        <v>417</v>
      </c>
      <c r="B440" s="56"/>
      <c r="C440" s="131" t="s">
        <v>111</v>
      </c>
      <c r="D440" s="7" t="s">
        <v>24</v>
      </c>
      <c r="E440" s="7" t="s">
        <v>436</v>
      </c>
      <c r="F440" s="64" t="s">
        <v>132</v>
      </c>
      <c r="G440" s="62">
        <v>6</v>
      </c>
      <c r="I440" s="10" t="s">
        <v>110</v>
      </c>
      <c r="J440" s="71" t="str">
        <f t="shared" si="99"/>
        <v>Spare_DI33_6</v>
      </c>
      <c r="K440" s="74" t="s">
        <v>601</v>
      </c>
      <c r="L440" s="180"/>
      <c r="M440" s="180">
        <v>1000</v>
      </c>
      <c r="N440" s="78" t="s">
        <v>605</v>
      </c>
      <c r="O440" s="83"/>
      <c r="P440" s="78" t="str">
        <f t="shared" si="104"/>
        <v>Spare Yard _True_+CB.2</v>
      </c>
      <c r="R440" s="80"/>
      <c r="S440" s="92"/>
      <c r="W440" s="12" t="str">
        <f t="shared" si="95"/>
        <v/>
      </c>
      <c r="X440" s="222"/>
      <c r="Y440" s="6" t="str">
        <f t="shared" si="96"/>
        <v/>
      </c>
      <c r="Z440" s="106" t="str">
        <f t="shared" si="101"/>
        <v/>
      </c>
      <c r="AA440" s="107"/>
      <c r="AC440" s="108"/>
      <c r="AD440" s="108"/>
      <c r="AE440" s="71"/>
      <c r="AF440" s="71"/>
      <c r="AG440" s="71"/>
      <c r="AH440" s="71"/>
      <c r="AI440" s="118"/>
      <c r="AK440" s="119"/>
      <c r="AL440" s="119"/>
      <c r="AM440" s="117" t="str">
        <f t="shared" si="102"/>
        <v/>
      </c>
      <c r="AR440" s="130"/>
      <c r="AT440" s="131"/>
      <c r="AU440" s="7"/>
      <c r="AV440" s="132"/>
      <c r="AW440" s="129" t="str">
        <f t="shared" si="103"/>
        <v/>
      </c>
      <c r="AX440" s="140"/>
      <c r="BB440" s="150" t="str">
        <f t="shared" si="97"/>
        <v/>
      </c>
      <c r="BS440" s="6"/>
      <c r="BT440" s="11"/>
    </row>
    <row r="441" spans="1:72" ht="15.75" x14ac:dyDescent="0.25">
      <c r="A441" s="52" t="s">
        <v>417</v>
      </c>
      <c r="B441" s="56"/>
      <c r="C441" s="131" t="s">
        <v>111</v>
      </c>
      <c r="D441" s="7" t="s">
        <v>24</v>
      </c>
      <c r="E441" s="7" t="s">
        <v>436</v>
      </c>
      <c r="F441" s="64" t="s">
        <v>132</v>
      </c>
      <c r="G441" s="62">
        <v>7</v>
      </c>
      <c r="I441" s="10" t="s">
        <v>110</v>
      </c>
      <c r="J441" s="71" t="str">
        <f t="shared" si="99"/>
        <v>Spare_DI33_7</v>
      </c>
      <c r="K441" s="74" t="s">
        <v>601</v>
      </c>
      <c r="L441" s="180"/>
      <c r="M441" s="180">
        <v>1000</v>
      </c>
      <c r="N441" s="78" t="s">
        <v>605</v>
      </c>
      <c r="O441" s="83"/>
      <c r="P441" s="78" t="str">
        <f t="shared" si="104"/>
        <v>Spare Yard _True_+CB.2</v>
      </c>
      <c r="R441" s="80"/>
      <c r="S441" s="92"/>
      <c r="W441" s="12" t="str">
        <f t="shared" si="95"/>
        <v/>
      </c>
      <c r="X441" s="222"/>
      <c r="Y441" s="6" t="str">
        <f t="shared" si="96"/>
        <v/>
      </c>
      <c r="Z441" s="106" t="str">
        <f t="shared" si="101"/>
        <v/>
      </c>
      <c r="AA441" s="107"/>
      <c r="AC441" s="108"/>
      <c r="AD441" s="108"/>
      <c r="AE441" s="71"/>
      <c r="AF441" s="71"/>
      <c r="AG441" s="71"/>
      <c r="AH441" s="71"/>
      <c r="AI441" s="118"/>
      <c r="AK441" s="119"/>
      <c r="AL441" s="119"/>
      <c r="AM441" s="117" t="str">
        <f t="shared" si="102"/>
        <v/>
      </c>
      <c r="AR441" s="130"/>
      <c r="AT441" s="131"/>
      <c r="AU441" s="7"/>
      <c r="AV441" s="132"/>
      <c r="AW441" s="129" t="str">
        <f t="shared" si="103"/>
        <v/>
      </c>
      <c r="AX441" s="140"/>
      <c r="BB441" s="150" t="str">
        <f t="shared" si="97"/>
        <v/>
      </c>
      <c r="BS441" s="6"/>
      <c r="BT441" s="11"/>
    </row>
    <row r="442" spans="1:72" ht="15.75" x14ac:dyDescent="0.25">
      <c r="A442" s="52" t="s">
        <v>417</v>
      </c>
      <c r="B442" s="56"/>
      <c r="C442" s="131" t="s">
        <v>111</v>
      </c>
      <c r="D442" s="7" t="s">
        <v>24</v>
      </c>
      <c r="E442" s="7" t="s">
        <v>436</v>
      </c>
      <c r="F442" s="64" t="s">
        <v>132</v>
      </c>
      <c r="G442" s="62">
        <v>8</v>
      </c>
      <c r="I442" s="10" t="s">
        <v>110</v>
      </c>
      <c r="J442" s="71" t="str">
        <f t="shared" si="99"/>
        <v>Spare_DI33_8</v>
      </c>
      <c r="K442" s="74" t="s">
        <v>601</v>
      </c>
      <c r="L442" s="180"/>
      <c r="M442" s="180">
        <v>1000</v>
      </c>
      <c r="N442" s="78" t="s">
        <v>605</v>
      </c>
      <c r="O442" s="83"/>
      <c r="P442" s="78" t="str">
        <f t="shared" si="104"/>
        <v>Spare Yard _True_+CB.2</v>
      </c>
      <c r="R442" s="80"/>
      <c r="S442" s="92"/>
      <c r="W442" s="12" t="str">
        <f t="shared" si="95"/>
        <v/>
      </c>
      <c r="X442" s="222"/>
      <c r="Y442" s="6" t="str">
        <f t="shared" si="96"/>
        <v/>
      </c>
      <c r="Z442" s="106" t="str">
        <f t="shared" si="101"/>
        <v/>
      </c>
      <c r="AA442" s="107"/>
      <c r="AC442" s="108"/>
      <c r="AD442" s="108"/>
      <c r="AE442" s="71"/>
      <c r="AF442" s="71"/>
      <c r="AG442" s="71"/>
      <c r="AH442" s="71"/>
      <c r="AI442" s="118"/>
      <c r="AK442" s="119"/>
      <c r="AL442" s="119"/>
      <c r="AM442" s="117" t="str">
        <f t="shared" si="102"/>
        <v/>
      </c>
      <c r="AR442" s="130"/>
      <c r="AT442" s="131"/>
      <c r="AU442" s="7"/>
      <c r="AV442" s="132"/>
      <c r="AW442" s="129" t="str">
        <f t="shared" si="103"/>
        <v/>
      </c>
      <c r="AX442" s="140"/>
      <c r="BB442" s="150" t="str">
        <f t="shared" si="97"/>
        <v/>
      </c>
      <c r="BS442" s="6"/>
      <c r="BT442" s="11"/>
    </row>
    <row r="443" spans="1:72" ht="15.75" x14ac:dyDescent="0.25">
      <c r="A443" s="52" t="s">
        <v>417</v>
      </c>
      <c r="B443" s="56"/>
      <c r="C443" s="131" t="s">
        <v>111</v>
      </c>
      <c r="D443" s="7" t="s">
        <v>24</v>
      </c>
      <c r="E443" s="7" t="s">
        <v>437</v>
      </c>
      <c r="F443" s="64" t="s">
        <v>132</v>
      </c>
      <c r="G443" s="62">
        <v>1</v>
      </c>
      <c r="I443" s="10" t="s">
        <v>110</v>
      </c>
      <c r="J443" s="71" t="str">
        <f t="shared" si="99"/>
        <v>Spare_DI34_1</v>
      </c>
      <c r="K443" s="74" t="s">
        <v>601</v>
      </c>
      <c r="L443" s="180"/>
      <c r="M443" s="180">
        <v>1000</v>
      </c>
      <c r="N443" s="78" t="s">
        <v>605</v>
      </c>
      <c r="O443" s="83"/>
      <c r="P443" s="78" t="str">
        <f t="shared" si="104"/>
        <v>Spare Yard _True_+CB.2</v>
      </c>
      <c r="R443" s="80"/>
      <c r="S443" s="92"/>
      <c r="W443" s="12" t="str">
        <f t="shared" si="95"/>
        <v/>
      </c>
      <c r="X443" s="222"/>
      <c r="Y443" s="6" t="str">
        <f t="shared" si="96"/>
        <v/>
      </c>
      <c r="Z443" s="106" t="str">
        <f t="shared" si="101"/>
        <v/>
      </c>
      <c r="AA443" s="107"/>
      <c r="AC443" s="108"/>
      <c r="AD443" s="108"/>
      <c r="AE443" s="71"/>
      <c r="AF443" s="71"/>
      <c r="AG443" s="71"/>
      <c r="AH443" s="71"/>
      <c r="AI443" s="118"/>
      <c r="AK443" s="119"/>
      <c r="AL443" s="119"/>
      <c r="AM443" s="117" t="str">
        <f t="shared" si="102"/>
        <v/>
      </c>
      <c r="AR443" s="130"/>
      <c r="AT443" s="131"/>
      <c r="AU443" s="7"/>
      <c r="AV443" s="132"/>
      <c r="AW443" s="129" t="str">
        <f t="shared" si="103"/>
        <v/>
      </c>
      <c r="AX443" s="140"/>
      <c r="BB443" s="150" t="str">
        <f t="shared" si="97"/>
        <v/>
      </c>
      <c r="BS443" s="6"/>
      <c r="BT443" s="11"/>
    </row>
    <row r="444" spans="1:72" ht="15.75" x14ac:dyDescent="0.25">
      <c r="A444" s="52" t="s">
        <v>417</v>
      </c>
      <c r="B444" s="56"/>
      <c r="C444" s="131" t="s">
        <v>111</v>
      </c>
      <c r="D444" s="7" t="s">
        <v>24</v>
      </c>
      <c r="E444" s="7" t="s">
        <v>437</v>
      </c>
      <c r="F444" s="64" t="s">
        <v>132</v>
      </c>
      <c r="G444" s="62">
        <v>2</v>
      </c>
      <c r="I444" s="10" t="s">
        <v>110</v>
      </c>
      <c r="J444" s="71" t="str">
        <f t="shared" si="99"/>
        <v>Spare_DI34_2</v>
      </c>
      <c r="K444" s="74" t="s">
        <v>601</v>
      </c>
      <c r="L444" s="180"/>
      <c r="M444" s="180">
        <v>1000</v>
      </c>
      <c r="N444" s="78" t="s">
        <v>605</v>
      </c>
      <c r="O444" s="83"/>
      <c r="P444" s="78" t="str">
        <f t="shared" si="104"/>
        <v>Spare Yard _True_+CB.2</v>
      </c>
      <c r="R444" s="80"/>
      <c r="S444" s="92"/>
      <c r="W444" s="12" t="str">
        <f t="shared" si="95"/>
        <v/>
      </c>
      <c r="X444" s="222"/>
      <c r="Y444" s="6" t="str">
        <f t="shared" si="96"/>
        <v/>
      </c>
      <c r="Z444" s="106" t="str">
        <f t="shared" si="101"/>
        <v/>
      </c>
      <c r="AA444" s="107"/>
      <c r="AC444" s="108"/>
      <c r="AD444" s="108"/>
      <c r="AE444" s="71"/>
      <c r="AF444" s="71"/>
      <c r="AG444" s="71"/>
      <c r="AH444" s="71"/>
      <c r="AI444" s="118"/>
      <c r="AK444" s="119"/>
      <c r="AL444" s="119"/>
      <c r="AM444" s="117" t="str">
        <f t="shared" si="102"/>
        <v/>
      </c>
      <c r="AR444" s="130"/>
      <c r="AT444" s="131"/>
      <c r="AU444" s="7"/>
      <c r="AV444" s="132"/>
      <c r="AW444" s="129" t="str">
        <f t="shared" si="103"/>
        <v/>
      </c>
      <c r="AX444" s="140"/>
      <c r="BB444" s="150" t="str">
        <f t="shared" si="97"/>
        <v/>
      </c>
      <c r="BS444" s="6"/>
      <c r="BT444" s="11"/>
    </row>
    <row r="445" spans="1:72" ht="15.75" x14ac:dyDescent="0.25">
      <c r="A445" s="52" t="s">
        <v>417</v>
      </c>
      <c r="B445" s="56"/>
      <c r="C445" s="131" t="s">
        <v>111</v>
      </c>
      <c r="D445" s="7" t="s">
        <v>24</v>
      </c>
      <c r="E445" s="7" t="s">
        <v>437</v>
      </c>
      <c r="F445" s="64" t="s">
        <v>132</v>
      </c>
      <c r="G445" s="62">
        <v>3</v>
      </c>
      <c r="I445" s="10" t="s">
        <v>110</v>
      </c>
      <c r="J445" s="71" t="str">
        <f t="shared" si="99"/>
        <v>Spare_DI34_3</v>
      </c>
      <c r="K445" s="74" t="s">
        <v>601</v>
      </c>
      <c r="L445" s="180"/>
      <c r="M445" s="180">
        <v>1000</v>
      </c>
      <c r="N445" s="78" t="s">
        <v>605</v>
      </c>
      <c r="O445" s="83"/>
      <c r="P445" s="78" t="str">
        <f t="shared" si="104"/>
        <v>Spare Yard _True_+CB.2</v>
      </c>
      <c r="R445" s="80"/>
      <c r="S445" s="92"/>
      <c r="W445" s="12" t="str">
        <f t="shared" si="95"/>
        <v/>
      </c>
      <c r="X445" s="222"/>
      <c r="Y445" s="6" t="str">
        <f t="shared" si="96"/>
        <v/>
      </c>
      <c r="Z445" s="106" t="str">
        <f t="shared" si="101"/>
        <v/>
      </c>
      <c r="AA445" s="107"/>
      <c r="AC445" s="108"/>
      <c r="AD445" s="108"/>
      <c r="AE445" s="71"/>
      <c r="AF445" s="71"/>
      <c r="AG445" s="71"/>
      <c r="AH445" s="71"/>
      <c r="AI445" s="118"/>
      <c r="AK445" s="119"/>
      <c r="AL445" s="119"/>
      <c r="AM445" s="117" t="str">
        <f t="shared" si="102"/>
        <v/>
      </c>
      <c r="AR445" s="130"/>
      <c r="AT445" s="131"/>
      <c r="AU445" s="7"/>
      <c r="AV445" s="132"/>
      <c r="AW445" s="129" t="str">
        <f t="shared" si="103"/>
        <v/>
      </c>
      <c r="AX445" s="140"/>
      <c r="BB445" s="150" t="str">
        <f t="shared" si="97"/>
        <v/>
      </c>
      <c r="BS445" s="6"/>
      <c r="BT445" s="11"/>
    </row>
    <row r="446" spans="1:72" ht="15.75" x14ac:dyDescent="0.25">
      <c r="A446" s="52" t="s">
        <v>417</v>
      </c>
      <c r="B446" s="56"/>
      <c r="C446" s="131" t="s">
        <v>111</v>
      </c>
      <c r="D446" s="7" t="s">
        <v>24</v>
      </c>
      <c r="E446" s="7" t="s">
        <v>437</v>
      </c>
      <c r="F446" s="64" t="s">
        <v>132</v>
      </c>
      <c r="G446" s="62">
        <v>4</v>
      </c>
      <c r="I446" s="10" t="s">
        <v>110</v>
      </c>
      <c r="J446" s="71" t="str">
        <f t="shared" si="99"/>
        <v>Spare_DI34_4</v>
      </c>
      <c r="K446" s="74" t="s">
        <v>601</v>
      </c>
      <c r="L446" s="180"/>
      <c r="M446" s="180">
        <v>1000</v>
      </c>
      <c r="N446" s="78" t="s">
        <v>605</v>
      </c>
      <c r="O446" s="83"/>
      <c r="P446" s="78" t="str">
        <f t="shared" si="104"/>
        <v>Spare Yard _True_+CB.2</v>
      </c>
      <c r="R446" s="80"/>
      <c r="S446" s="92"/>
      <c r="W446" s="12" t="str">
        <f t="shared" si="95"/>
        <v/>
      </c>
      <c r="X446" s="222"/>
      <c r="Y446" s="6" t="str">
        <f t="shared" si="96"/>
        <v/>
      </c>
      <c r="Z446" s="106" t="str">
        <f t="shared" si="101"/>
        <v/>
      </c>
      <c r="AA446" s="107"/>
      <c r="AC446" s="108"/>
      <c r="AD446" s="108"/>
      <c r="AE446" s="71"/>
      <c r="AF446" s="71"/>
      <c r="AG446" s="71"/>
      <c r="AH446" s="71"/>
      <c r="AI446" s="118"/>
      <c r="AK446" s="119"/>
      <c r="AL446" s="119"/>
      <c r="AM446" s="117" t="str">
        <f t="shared" si="102"/>
        <v/>
      </c>
      <c r="AR446" s="130"/>
      <c r="AT446" s="131"/>
      <c r="AU446" s="7"/>
      <c r="AV446" s="132"/>
      <c r="AW446" s="129" t="str">
        <f t="shared" si="103"/>
        <v/>
      </c>
      <c r="AX446" s="140"/>
      <c r="BB446" s="150" t="str">
        <f t="shared" si="97"/>
        <v/>
      </c>
      <c r="BS446" s="6"/>
      <c r="BT446" s="11"/>
    </row>
    <row r="447" spans="1:72" ht="15.75" x14ac:dyDescent="0.25">
      <c r="A447" s="52" t="s">
        <v>417</v>
      </c>
      <c r="B447" s="56"/>
      <c r="C447" s="131" t="s">
        <v>111</v>
      </c>
      <c r="D447" s="7" t="s">
        <v>24</v>
      </c>
      <c r="E447" s="7" t="s">
        <v>437</v>
      </c>
      <c r="F447" s="64" t="s">
        <v>132</v>
      </c>
      <c r="G447" s="62">
        <v>5</v>
      </c>
      <c r="I447" s="10" t="s">
        <v>110</v>
      </c>
      <c r="J447" s="71" t="str">
        <f t="shared" si="99"/>
        <v>Spare_DI34_5</v>
      </c>
      <c r="K447" s="74" t="s">
        <v>601</v>
      </c>
      <c r="L447" s="180"/>
      <c r="M447" s="180">
        <v>1000</v>
      </c>
      <c r="N447" s="78" t="s">
        <v>605</v>
      </c>
      <c r="O447" s="83"/>
      <c r="P447" s="78" t="str">
        <f t="shared" si="104"/>
        <v>Spare Yard _True_+CB.2</v>
      </c>
      <c r="R447" s="80"/>
      <c r="S447" s="92"/>
      <c r="W447" s="12" t="str">
        <f t="shared" si="95"/>
        <v/>
      </c>
      <c r="X447" s="222"/>
      <c r="Y447" s="6" t="str">
        <f t="shared" si="96"/>
        <v/>
      </c>
      <c r="Z447" s="106" t="str">
        <f t="shared" si="101"/>
        <v/>
      </c>
      <c r="AB447" s="6"/>
      <c r="AI447" s="118"/>
      <c r="AK447" s="119"/>
      <c r="AL447" s="119"/>
      <c r="AM447" s="117" t="str">
        <f t="shared" si="102"/>
        <v/>
      </c>
      <c r="AR447" s="130"/>
      <c r="AT447" s="131"/>
      <c r="AU447" s="7"/>
      <c r="AV447" s="132"/>
      <c r="AW447" s="129" t="str">
        <f t="shared" si="103"/>
        <v/>
      </c>
      <c r="AX447" s="140"/>
      <c r="BB447" s="150" t="str">
        <f t="shared" si="97"/>
        <v/>
      </c>
      <c r="BS447" s="6"/>
      <c r="BT447" s="11"/>
    </row>
    <row r="448" spans="1:72" ht="15.75" x14ac:dyDescent="0.25">
      <c r="A448" s="52" t="s">
        <v>417</v>
      </c>
      <c r="B448" s="56"/>
      <c r="C448" s="131" t="s">
        <v>111</v>
      </c>
      <c r="D448" s="7" t="s">
        <v>24</v>
      </c>
      <c r="E448" s="7" t="s">
        <v>437</v>
      </c>
      <c r="F448" s="64" t="s">
        <v>132</v>
      </c>
      <c r="G448" s="62">
        <v>6</v>
      </c>
      <c r="I448" s="10" t="s">
        <v>110</v>
      </c>
      <c r="J448" s="71" t="str">
        <f t="shared" si="99"/>
        <v>Spare_DI34_6</v>
      </c>
      <c r="K448" s="74" t="s">
        <v>601</v>
      </c>
      <c r="L448" s="180"/>
      <c r="M448" s="180">
        <v>1000</v>
      </c>
      <c r="N448" s="78" t="s">
        <v>605</v>
      </c>
      <c r="O448" s="83"/>
      <c r="P448" s="78" t="str">
        <f t="shared" si="104"/>
        <v>Spare Yard _True_+CB.2</v>
      </c>
      <c r="R448" s="80"/>
      <c r="S448" s="92"/>
      <c r="W448" s="12" t="str">
        <f t="shared" si="95"/>
        <v/>
      </c>
      <c r="X448" s="222"/>
      <c r="Y448" s="6" t="str">
        <f t="shared" si="96"/>
        <v/>
      </c>
      <c r="Z448" s="106" t="str">
        <f t="shared" si="101"/>
        <v/>
      </c>
      <c r="AB448" s="6"/>
      <c r="AI448" s="118"/>
      <c r="AK448" s="119"/>
      <c r="AL448" s="119"/>
      <c r="AM448" s="117" t="str">
        <f t="shared" si="102"/>
        <v/>
      </c>
      <c r="AR448" s="130"/>
      <c r="AT448" s="131"/>
      <c r="AU448" s="7"/>
      <c r="AV448" s="132"/>
      <c r="AW448" s="129" t="str">
        <f t="shared" si="103"/>
        <v/>
      </c>
      <c r="AX448" s="140"/>
      <c r="BB448" s="150" t="str">
        <f t="shared" si="97"/>
        <v/>
      </c>
      <c r="BS448" s="6"/>
      <c r="BT448" s="11"/>
    </row>
    <row r="449" spans="1:72" ht="15.75" x14ac:dyDescent="0.25">
      <c r="A449" s="52" t="s">
        <v>417</v>
      </c>
      <c r="B449" s="56"/>
      <c r="C449" s="131" t="s">
        <v>111</v>
      </c>
      <c r="D449" s="7" t="s">
        <v>24</v>
      </c>
      <c r="E449" s="7" t="s">
        <v>437</v>
      </c>
      <c r="F449" s="64" t="s">
        <v>132</v>
      </c>
      <c r="G449" s="62">
        <v>7</v>
      </c>
      <c r="I449" s="10" t="s">
        <v>110</v>
      </c>
      <c r="J449" s="71" t="str">
        <f t="shared" si="99"/>
        <v>Spare_DI34_7</v>
      </c>
      <c r="K449" s="74" t="s">
        <v>601</v>
      </c>
      <c r="L449" s="180"/>
      <c r="M449" s="180">
        <v>1000</v>
      </c>
      <c r="N449" s="78" t="s">
        <v>605</v>
      </c>
      <c r="O449" s="83"/>
      <c r="P449" s="78" t="str">
        <f t="shared" si="104"/>
        <v>Spare Yard _True_+CB.2</v>
      </c>
      <c r="R449" s="80"/>
      <c r="S449" s="92"/>
      <c r="W449" s="12" t="str">
        <f t="shared" si="95"/>
        <v/>
      </c>
      <c r="X449" s="222"/>
      <c r="Y449" s="6" t="str">
        <f t="shared" si="96"/>
        <v/>
      </c>
      <c r="Z449" s="106" t="str">
        <f t="shared" si="101"/>
        <v/>
      </c>
      <c r="AB449" s="6"/>
      <c r="AI449" s="118"/>
      <c r="AK449" s="119"/>
      <c r="AL449" s="119"/>
      <c r="AM449" s="117" t="str">
        <f t="shared" si="102"/>
        <v/>
      </c>
      <c r="AR449" s="130"/>
      <c r="AT449" s="131"/>
      <c r="AU449" s="7"/>
      <c r="AV449" s="132"/>
      <c r="AW449" s="129" t="str">
        <f t="shared" si="103"/>
        <v/>
      </c>
      <c r="AX449" s="140"/>
      <c r="BB449" s="150" t="str">
        <f t="shared" si="97"/>
        <v/>
      </c>
      <c r="BS449" s="6"/>
      <c r="BT449" s="11"/>
    </row>
    <row r="450" spans="1:72" ht="15.75" x14ac:dyDescent="0.25">
      <c r="A450" s="52" t="s">
        <v>417</v>
      </c>
      <c r="B450" s="56"/>
      <c r="C450" s="131" t="s">
        <v>111</v>
      </c>
      <c r="D450" s="7" t="s">
        <v>24</v>
      </c>
      <c r="E450" s="7" t="s">
        <v>437</v>
      </c>
      <c r="F450" s="64" t="s">
        <v>132</v>
      </c>
      <c r="G450" s="62">
        <v>8</v>
      </c>
      <c r="I450" s="10" t="s">
        <v>110</v>
      </c>
      <c r="J450" s="71" t="str">
        <f t="shared" ref="J450:J466" si="105">CONCATENATE("Spare_",E450,"_",G450)</f>
        <v>Spare_DI34_8</v>
      </c>
      <c r="K450" s="74" t="s">
        <v>601</v>
      </c>
      <c r="L450" s="180"/>
      <c r="M450" s="180">
        <v>1000</v>
      </c>
      <c r="N450" s="78" t="s">
        <v>605</v>
      </c>
      <c r="O450" s="83"/>
      <c r="P450" s="78" t="str">
        <f t="shared" si="104"/>
        <v>Spare Yard _True_+CB.2</v>
      </c>
      <c r="R450" s="80"/>
      <c r="S450" s="92"/>
      <c r="W450" s="12" t="str">
        <f t="shared" si="95"/>
        <v/>
      </c>
      <c r="X450" s="222"/>
      <c r="Y450" s="6" t="str">
        <f t="shared" si="96"/>
        <v/>
      </c>
      <c r="Z450" s="106" t="str">
        <f t="shared" si="101"/>
        <v/>
      </c>
      <c r="AB450" s="6"/>
      <c r="AK450" s="119"/>
      <c r="AL450" s="119"/>
      <c r="AM450" s="117" t="str">
        <f t="shared" si="102"/>
        <v/>
      </c>
      <c r="AR450" s="130"/>
      <c r="AT450" s="131"/>
      <c r="AU450" s="7"/>
      <c r="AV450" s="132"/>
      <c r="AW450" s="129" t="str">
        <f t="shared" si="103"/>
        <v/>
      </c>
      <c r="AX450" s="140"/>
      <c r="BB450" s="150" t="str">
        <f t="shared" si="97"/>
        <v/>
      </c>
      <c r="BS450" s="6"/>
      <c r="BT450" s="11"/>
    </row>
    <row r="451" spans="1:72" ht="15.75" x14ac:dyDescent="0.25">
      <c r="A451" s="52" t="s">
        <v>417</v>
      </c>
      <c r="B451" s="56"/>
      <c r="C451" s="131" t="s">
        <v>111</v>
      </c>
      <c r="D451" s="7" t="s">
        <v>24</v>
      </c>
      <c r="E451" s="7" t="s">
        <v>438</v>
      </c>
      <c r="F451" s="64" t="s">
        <v>132</v>
      </c>
      <c r="G451" s="62">
        <v>1</v>
      </c>
      <c r="I451" s="10" t="s">
        <v>110</v>
      </c>
      <c r="J451" s="71" t="str">
        <f t="shared" si="105"/>
        <v>Spare_DI35_1</v>
      </c>
      <c r="K451" s="74" t="s">
        <v>601</v>
      </c>
      <c r="L451" s="180"/>
      <c r="M451" s="180">
        <v>1000</v>
      </c>
      <c r="N451" s="78" t="s">
        <v>605</v>
      </c>
      <c r="O451" s="83"/>
      <c r="P451" s="78" t="str">
        <f t="shared" si="104"/>
        <v>Spare Yard _True_+CB.2</v>
      </c>
      <c r="R451" s="80"/>
      <c r="S451" s="92"/>
      <c r="W451" s="12" t="str">
        <f t="shared" si="95"/>
        <v/>
      </c>
      <c r="X451" s="222"/>
      <c r="Y451" s="6" t="str">
        <f t="shared" si="96"/>
        <v/>
      </c>
      <c r="Z451" s="106" t="str">
        <f t="shared" si="101"/>
        <v/>
      </c>
      <c r="AB451" s="6"/>
      <c r="AI451" s="118"/>
      <c r="AK451" s="119"/>
      <c r="AL451" s="119"/>
      <c r="AM451" s="117" t="str">
        <f t="shared" si="102"/>
        <v/>
      </c>
      <c r="AR451" s="130"/>
      <c r="AT451" s="131"/>
      <c r="AU451" s="7"/>
      <c r="AV451" s="132"/>
      <c r="AW451" s="129" t="str">
        <f t="shared" si="103"/>
        <v/>
      </c>
      <c r="AX451" s="140"/>
      <c r="BB451" s="150" t="str">
        <f t="shared" si="97"/>
        <v/>
      </c>
      <c r="BS451" s="6"/>
      <c r="BT451" s="11"/>
    </row>
    <row r="452" spans="1:72" ht="15.75" x14ac:dyDescent="0.25">
      <c r="A452" s="52" t="s">
        <v>417</v>
      </c>
      <c r="B452" s="56"/>
      <c r="C452" s="131" t="s">
        <v>111</v>
      </c>
      <c r="D452" s="7" t="s">
        <v>24</v>
      </c>
      <c r="E452" s="7" t="s">
        <v>438</v>
      </c>
      <c r="F452" s="64" t="s">
        <v>132</v>
      </c>
      <c r="G452" s="62">
        <v>2</v>
      </c>
      <c r="I452" s="10" t="s">
        <v>110</v>
      </c>
      <c r="J452" s="71" t="str">
        <f t="shared" si="105"/>
        <v>Spare_DI35_2</v>
      </c>
      <c r="K452" s="74" t="s">
        <v>601</v>
      </c>
      <c r="L452" s="180"/>
      <c r="M452" s="180">
        <v>1000</v>
      </c>
      <c r="N452" s="78" t="s">
        <v>605</v>
      </c>
      <c r="O452" s="83"/>
      <c r="P452" s="78" t="str">
        <f t="shared" si="104"/>
        <v>Spare Yard _True_+CB.2</v>
      </c>
      <c r="R452" s="80"/>
      <c r="S452" s="92"/>
      <c r="W452" s="12" t="str">
        <f t="shared" si="95"/>
        <v/>
      </c>
      <c r="X452" s="222"/>
      <c r="Y452" s="6" t="str">
        <f t="shared" si="96"/>
        <v/>
      </c>
      <c r="Z452" s="106" t="str">
        <f t="shared" si="101"/>
        <v/>
      </c>
      <c r="AB452" s="6"/>
      <c r="AI452" s="118"/>
      <c r="AK452" s="119"/>
      <c r="AL452" s="119"/>
      <c r="AM452" s="117" t="str">
        <f t="shared" si="102"/>
        <v/>
      </c>
      <c r="AR452" s="130"/>
      <c r="AT452" s="131"/>
      <c r="AU452" s="7"/>
      <c r="AV452" s="132"/>
      <c r="AW452" s="129" t="str">
        <f t="shared" si="103"/>
        <v/>
      </c>
      <c r="AX452" s="140"/>
      <c r="BB452" s="150" t="str">
        <f t="shared" si="97"/>
        <v/>
      </c>
      <c r="BS452" s="6"/>
      <c r="BT452" s="11"/>
    </row>
    <row r="453" spans="1:72" ht="15.75" x14ac:dyDescent="0.25">
      <c r="A453" s="52" t="s">
        <v>417</v>
      </c>
      <c r="B453" s="56"/>
      <c r="C453" s="131" t="s">
        <v>111</v>
      </c>
      <c r="D453" s="7" t="s">
        <v>24</v>
      </c>
      <c r="E453" s="7" t="s">
        <v>438</v>
      </c>
      <c r="F453" s="64" t="s">
        <v>132</v>
      </c>
      <c r="G453" s="62">
        <v>3</v>
      </c>
      <c r="I453" s="10" t="s">
        <v>110</v>
      </c>
      <c r="J453" s="71" t="str">
        <f t="shared" si="105"/>
        <v>Spare_DI35_3</v>
      </c>
      <c r="K453" s="74" t="s">
        <v>601</v>
      </c>
      <c r="L453" s="180"/>
      <c r="M453" s="180">
        <v>1000</v>
      </c>
      <c r="N453" s="78" t="s">
        <v>605</v>
      </c>
      <c r="O453" s="83"/>
      <c r="P453" s="78" t="str">
        <f t="shared" si="104"/>
        <v>Spare Yard _True_+CB.2</v>
      </c>
      <c r="R453" s="80"/>
      <c r="S453" s="92"/>
      <c r="W453" s="12" t="str">
        <f t="shared" si="95"/>
        <v/>
      </c>
      <c r="X453" s="222"/>
      <c r="Y453" s="6" t="str">
        <f t="shared" si="96"/>
        <v/>
      </c>
      <c r="Z453" s="106" t="str">
        <f t="shared" si="101"/>
        <v/>
      </c>
      <c r="AB453" s="6"/>
      <c r="AK453" s="119"/>
      <c r="AL453" s="119"/>
      <c r="AM453" s="117" t="str">
        <f t="shared" si="102"/>
        <v/>
      </c>
      <c r="AR453" s="130"/>
      <c r="AT453" s="131"/>
      <c r="AU453" s="7"/>
      <c r="AV453" s="132"/>
      <c r="AW453" s="129" t="str">
        <f t="shared" si="103"/>
        <v/>
      </c>
      <c r="AX453" s="140"/>
      <c r="BB453" s="150" t="str">
        <f t="shared" si="97"/>
        <v/>
      </c>
      <c r="BS453" s="6"/>
      <c r="BT453" s="11"/>
    </row>
    <row r="454" spans="1:72" ht="15.75" x14ac:dyDescent="0.25">
      <c r="A454" s="52" t="s">
        <v>417</v>
      </c>
      <c r="B454" s="56"/>
      <c r="C454" s="131" t="s">
        <v>111</v>
      </c>
      <c r="D454" s="7" t="s">
        <v>24</v>
      </c>
      <c r="E454" s="7" t="s">
        <v>438</v>
      </c>
      <c r="F454" s="64" t="s">
        <v>132</v>
      </c>
      <c r="G454" s="62">
        <v>4</v>
      </c>
      <c r="I454" s="10" t="s">
        <v>110</v>
      </c>
      <c r="J454" s="71" t="str">
        <f t="shared" si="105"/>
        <v>Spare_DI35_4</v>
      </c>
      <c r="K454" s="74" t="s">
        <v>601</v>
      </c>
      <c r="L454" s="180"/>
      <c r="M454" s="180">
        <v>1000</v>
      </c>
      <c r="N454" s="78" t="s">
        <v>605</v>
      </c>
      <c r="O454" s="83"/>
      <c r="P454" s="78" t="str">
        <f t="shared" si="104"/>
        <v>Spare Yard _True_+CB.2</v>
      </c>
      <c r="R454" s="80"/>
      <c r="S454" s="92"/>
      <c r="W454" s="12" t="str">
        <f t="shared" si="95"/>
        <v/>
      </c>
      <c r="X454" s="222"/>
      <c r="Y454" s="6" t="str">
        <f t="shared" si="96"/>
        <v/>
      </c>
      <c r="Z454" s="106" t="str">
        <f t="shared" si="101"/>
        <v/>
      </c>
      <c r="AB454" s="6"/>
      <c r="AK454" s="119"/>
      <c r="AL454" s="119"/>
      <c r="AM454" s="117" t="str">
        <f t="shared" si="102"/>
        <v/>
      </c>
      <c r="AR454" s="130"/>
      <c r="AT454" s="131"/>
      <c r="AU454" s="7"/>
      <c r="AV454" s="132"/>
      <c r="AW454" s="129" t="str">
        <f t="shared" si="103"/>
        <v/>
      </c>
      <c r="AX454" s="140"/>
      <c r="BB454" s="150" t="str">
        <f t="shared" si="97"/>
        <v/>
      </c>
      <c r="BS454" s="6"/>
      <c r="BT454" s="11"/>
    </row>
    <row r="455" spans="1:72" ht="15.75" x14ac:dyDescent="0.25">
      <c r="A455" s="52" t="s">
        <v>417</v>
      </c>
      <c r="B455" s="56"/>
      <c r="C455" s="131" t="s">
        <v>111</v>
      </c>
      <c r="D455" s="7" t="s">
        <v>24</v>
      </c>
      <c r="E455" s="7" t="s">
        <v>438</v>
      </c>
      <c r="F455" s="64" t="s">
        <v>132</v>
      </c>
      <c r="G455" s="62">
        <v>5</v>
      </c>
      <c r="I455" s="10" t="s">
        <v>110</v>
      </c>
      <c r="J455" s="71" t="str">
        <f t="shared" si="105"/>
        <v>Spare_DI35_5</v>
      </c>
      <c r="K455" s="74" t="s">
        <v>601</v>
      </c>
      <c r="L455" s="180"/>
      <c r="M455" s="180">
        <v>1000</v>
      </c>
      <c r="N455" s="78" t="s">
        <v>605</v>
      </c>
      <c r="O455" s="83"/>
      <c r="P455" s="78" t="str">
        <f t="shared" si="104"/>
        <v>Spare Yard _True_+CB.2</v>
      </c>
      <c r="R455" s="80"/>
      <c r="S455" s="92"/>
      <c r="W455" s="12" t="str">
        <f t="shared" si="95"/>
        <v/>
      </c>
      <c r="X455" s="222"/>
      <c r="Y455" s="6" t="str">
        <f t="shared" si="96"/>
        <v/>
      </c>
      <c r="Z455" s="106" t="str">
        <f t="shared" si="101"/>
        <v/>
      </c>
      <c r="AB455" s="6"/>
      <c r="AI455" s="118"/>
      <c r="AK455" s="119"/>
      <c r="AL455" s="119"/>
      <c r="AM455" s="117" t="str">
        <f t="shared" si="102"/>
        <v/>
      </c>
      <c r="AR455" s="130"/>
      <c r="AT455" s="131"/>
      <c r="AU455" s="7"/>
      <c r="AV455" s="132"/>
      <c r="AW455" s="129" t="str">
        <f t="shared" si="103"/>
        <v/>
      </c>
      <c r="AX455" s="140"/>
      <c r="BB455" s="150" t="str">
        <f t="shared" si="97"/>
        <v/>
      </c>
      <c r="BS455" s="6"/>
      <c r="BT455" s="11"/>
    </row>
    <row r="456" spans="1:72" ht="15.75" x14ac:dyDescent="0.25">
      <c r="A456" s="52" t="s">
        <v>417</v>
      </c>
      <c r="B456" s="56"/>
      <c r="C456" s="131" t="s">
        <v>111</v>
      </c>
      <c r="D456" s="7" t="s">
        <v>24</v>
      </c>
      <c r="E456" s="7" t="s">
        <v>438</v>
      </c>
      <c r="F456" s="64" t="s">
        <v>132</v>
      </c>
      <c r="G456" s="62">
        <v>6</v>
      </c>
      <c r="I456" s="10" t="s">
        <v>110</v>
      </c>
      <c r="J456" s="71" t="str">
        <f t="shared" si="105"/>
        <v>Spare_DI35_6</v>
      </c>
      <c r="K456" s="74" t="s">
        <v>601</v>
      </c>
      <c r="L456" s="180"/>
      <c r="M456" s="180">
        <v>1000</v>
      </c>
      <c r="N456" s="78" t="s">
        <v>605</v>
      </c>
      <c r="O456" s="83"/>
      <c r="P456" s="78" t="str">
        <f t="shared" si="104"/>
        <v>Spare Yard _True_+CB.2</v>
      </c>
      <c r="R456" s="80"/>
      <c r="S456" s="92"/>
      <c r="W456" s="12" t="str">
        <f t="shared" si="95"/>
        <v/>
      </c>
      <c r="X456" s="222"/>
      <c r="Y456" s="6" t="str">
        <f t="shared" si="96"/>
        <v/>
      </c>
      <c r="Z456" s="106" t="str">
        <f t="shared" si="101"/>
        <v/>
      </c>
      <c r="AB456" s="6"/>
      <c r="AI456" s="118"/>
      <c r="AK456" s="119"/>
      <c r="AL456" s="119"/>
      <c r="AM456" s="117" t="str">
        <f t="shared" si="102"/>
        <v/>
      </c>
      <c r="AR456" s="130"/>
      <c r="AT456" s="131"/>
      <c r="AU456" s="7"/>
      <c r="AV456" s="132"/>
      <c r="AW456" s="129" t="str">
        <f t="shared" si="103"/>
        <v/>
      </c>
      <c r="AX456" s="140"/>
      <c r="BB456" s="150" t="str">
        <f t="shared" si="97"/>
        <v/>
      </c>
      <c r="BS456" s="6"/>
      <c r="BT456" s="11"/>
    </row>
    <row r="457" spans="1:72" ht="15.75" x14ac:dyDescent="0.25">
      <c r="A457" s="52" t="s">
        <v>417</v>
      </c>
      <c r="B457" s="56"/>
      <c r="C457" s="131" t="s">
        <v>111</v>
      </c>
      <c r="D457" s="7" t="s">
        <v>24</v>
      </c>
      <c r="E457" s="7" t="s">
        <v>438</v>
      </c>
      <c r="F457" s="64" t="s">
        <v>132</v>
      </c>
      <c r="G457" s="62">
        <v>7</v>
      </c>
      <c r="I457" s="10" t="s">
        <v>110</v>
      </c>
      <c r="J457" s="71" t="str">
        <f t="shared" si="105"/>
        <v>Spare_DI35_7</v>
      </c>
      <c r="K457" s="74" t="s">
        <v>601</v>
      </c>
      <c r="L457" s="180"/>
      <c r="M457" s="180">
        <v>1000</v>
      </c>
      <c r="N457" s="78" t="s">
        <v>605</v>
      </c>
      <c r="O457" s="83"/>
      <c r="P457" s="78" t="str">
        <f t="shared" si="104"/>
        <v>Spare Yard _True_+CB.2</v>
      </c>
      <c r="R457" s="80"/>
      <c r="S457" s="92"/>
      <c r="W457" s="12" t="str">
        <f t="shared" si="95"/>
        <v/>
      </c>
      <c r="X457" s="222"/>
      <c r="Y457" s="6" t="str">
        <f t="shared" si="96"/>
        <v/>
      </c>
      <c r="Z457" s="106" t="str">
        <f t="shared" si="101"/>
        <v/>
      </c>
      <c r="AB457" s="6"/>
      <c r="AI457" s="118"/>
      <c r="AK457" s="119"/>
      <c r="AL457" s="119"/>
      <c r="AM457" s="117" t="str">
        <f t="shared" si="102"/>
        <v/>
      </c>
      <c r="AR457" s="130"/>
      <c r="AT457" s="131"/>
      <c r="AU457" s="7"/>
      <c r="AV457" s="132"/>
      <c r="AW457" s="129" t="str">
        <f t="shared" si="103"/>
        <v/>
      </c>
      <c r="AX457" s="140"/>
      <c r="BB457" s="150" t="str">
        <f t="shared" si="97"/>
        <v/>
      </c>
      <c r="BS457" s="6"/>
      <c r="BT457" s="11"/>
    </row>
    <row r="458" spans="1:72" ht="15.75" x14ac:dyDescent="0.25">
      <c r="A458" s="52" t="s">
        <v>417</v>
      </c>
      <c r="B458" s="56"/>
      <c r="C458" s="131" t="s">
        <v>111</v>
      </c>
      <c r="D458" s="7" t="s">
        <v>24</v>
      </c>
      <c r="E458" s="7" t="s">
        <v>438</v>
      </c>
      <c r="F458" s="64" t="s">
        <v>132</v>
      </c>
      <c r="G458" s="62">
        <v>8</v>
      </c>
      <c r="I458" s="10" t="s">
        <v>110</v>
      </c>
      <c r="J458" s="71" t="str">
        <f t="shared" si="105"/>
        <v>Spare_DI35_8</v>
      </c>
      <c r="K458" s="74" t="s">
        <v>601</v>
      </c>
      <c r="L458" s="180"/>
      <c r="M458" s="180">
        <v>1000</v>
      </c>
      <c r="N458" s="78" t="s">
        <v>605</v>
      </c>
      <c r="O458" s="83"/>
      <c r="P458" s="78" t="str">
        <f t="shared" si="104"/>
        <v>Spare Yard _True_+CB.2</v>
      </c>
      <c r="R458" s="80"/>
      <c r="S458" s="92"/>
      <c r="W458" s="12" t="str">
        <f t="shared" si="95"/>
        <v/>
      </c>
      <c r="X458" s="222"/>
      <c r="Y458" s="6" t="str">
        <f t="shared" si="96"/>
        <v/>
      </c>
      <c r="Z458" s="106" t="str">
        <f t="shared" si="101"/>
        <v/>
      </c>
      <c r="AB458" s="6"/>
      <c r="AI458" s="118"/>
      <c r="AK458" s="119"/>
      <c r="AL458" s="119"/>
      <c r="AM458" s="117" t="str">
        <f t="shared" si="102"/>
        <v/>
      </c>
      <c r="AR458" s="130"/>
      <c r="AT458" s="131"/>
      <c r="AU458" s="7"/>
      <c r="AV458" s="132"/>
      <c r="AW458" s="129" t="str">
        <f t="shared" si="103"/>
        <v/>
      </c>
      <c r="AX458" s="140"/>
      <c r="BB458" s="150" t="str">
        <f t="shared" si="97"/>
        <v/>
      </c>
      <c r="BS458" s="6"/>
      <c r="BT458" s="11"/>
    </row>
    <row r="459" spans="1:72" ht="15.75" x14ac:dyDescent="0.25">
      <c r="A459" s="52" t="s">
        <v>417</v>
      </c>
      <c r="B459" s="56"/>
      <c r="C459" s="131" t="s">
        <v>111</v>
      </c>
      <c r="D459" s="7" t="s">
        <v>24</v>
      </c>
      <c r="E459" s="7" t="s">
        <v>439</v>
      </c>
      <c r="F459" s="64" t="s">
        <v>132</v>
      </c>
      <c r="G459" s="62">
        <v>1</v>
      </c>
      <c r="I459" s="10" t="s">
        <v>110</v>
      </c>
      <c r="J459" s="71" t="str">
        <f t="shared" si="105"/>
        <v>Spare_DI36_1</v>
      </c>
      <c r="K459" s="74" t="s">
        <v>601</v>
      </c>
      <c r="L459" s="180"/>
      <c r="M459" s="180">
        <v>1000</v>
      </c>
      <c r="N459" s="78" t="s">
        <v>605</v>
      </c>
      <c r="O459" s="83"/>
      <c r="P459" s="78" t="str">
        <f t="shared" si="104"/>
        <v>Spare Yard _True_+CB.2</v>
      </c>
      <c r="R459" s="80"/>
      <c r="S459" s="92"/>
      <c r="W459" s="12" t="str">
        <f t="shared" si="95"/>
        <v/>
      </c>
      <c r="X459" s="222"/>
      <c r="Y459" s="6" t="str">
        <f t="shared" si="96"/>
        <v/>
      </c>
      <c r="Z459" s="106" t="str">
        <f t="shared" si="101"/>
        <v/>
      </c>
      <c r="AB459" s="6"/>
      <c r="AK459" s="119"/>
      <c r="AL459" s="119"/>
      <c r="AM459" s="117" t="str">
        <f t="shared" si="102"/>
        <v/>
      </c>
      <c r="AR459" s="130"/>
      <c r="AT459" s="131"/>
      <c r="AU459" s="7"/>
      <c r="AV459" s="132"/>
      <c r="AW459" s="129" t="str">
        <f t="shared" si="103"/>
        <v/>
      </c>
      <c r="AX459" s="140"/>
      <c r="BB459" s="150" t="str">
        <f t="shared" si="97"/>
        <v/>
      </c>
      <c r="BS459" s="6"/>
      <c r="BT459" s="11"/>
    </row>
    <row r="460" spans="1:72" ht="15.75" x14ac:dyDescent="0.25">
      <c r="A460" s="52" t="s">
        <v>417</v>
      </c>
      <c r="B460" s="56"/>
      <c r="C460" s="131" t="s">
        <v>111</v>
      </c>
      <c r="D460" s="7" t="s">
        <v>24</v>
      </c>
      <c r="E460" s="7" t="s">
        <v>439</v>
      </c>
      <c r="F460" s="64" t="s">
        <v>132</v>
      </c>
      <c r="G460" s="62">
        <v>2</v>
      </c>
      <c r="I460" s="10" t="s">
        <v>110</v>
      </c>
      <c r="J460" s="71" t="str">
        <f t="shared" si="105"/>
        <v>Spare_DI36_2</v>
      </c>
      <c r="K460" s="74" t="s">
        <v>601</v>
      </c>
      <c r="L460" s="180"/>
      <c r="M460" s="180">
        <v>1000</v>
      </c>
      <c r="N460" s="78" t="s">
        <v>605</v>
      </c>
      <c r="O460" s="83"/>
      <c r="P460" s="78" t="str">
        <f t="shared" si="104"/>
        <v>Spare Yard _True_+CB.2</v>
      </c>
      <c r="R460" s="80"/>
      <c r="S460" s="92"/>
      <c r="W460" s="12" t="str">
        <f t="shared" ref="W460:W514" si="106">IF(COUNTIF(N460,"spare"),"","Mqtt1")</f>
        <v/>
      </c>
      <c r="X460" s="222"/>
      <c r="Y460" s="6" t="str">
        <f t="shared" ref="Y460:Y514" si="107">IF(COUNTIF(N460,"spare"),"",N460)</f>
        <v/>
      </c>
      <c r="Z460" s="106" t="str">
        <f t="shared" si="101"/>
        <v/>
      </c>
      <c r="AB460" s="6"/>
      <c r="AM460" s="117" t="str">
        <f t="shared" si="102"/>
        <v/>
      </c>
      <c r="AR460" s="130"/>
      <c r="AT460" s="131"/>
      <c r="AU460" s="7"/>
      <c r="AV460" s="132"/>
      <c r="AW460" s="129" t="str">
        <f t="shared" si="103"/>
        <v/>
      </c>
      <c r="AX460" s="140"/>
      <c r="BB460" s="150" t="str">
        <f t="shared" ref="BB460:BB499" si="108">IF(ISNUMBER(AM460),"1","")</f>
        <v/>
      </c>
      <c r="BS460" s="6"/>
      <c r="BT460" s="11"/>
    </row>
    <row r="461" spans="1:72" ht="15.75" x14ac:dyDescent="0.25">
      <c r="A461" s="52" t="s">
        <v>417</v>
      </c>
      <c r="B461" s="56"/>
      <c r="C461" s="131" t="s">
        <v>111</v>
      </c>
      <c r="D461" s="7" t="s">
        <v>24</v>
      </c>
      <c r="E461" s="7" t="s">
        <v>439</v>
      </c>
      <c r="F461" s="64" t="s">
        <v>132</v>
      </c>
      <c r="G461" s="62">
        <v>3</v>
      </c>
      <c r="I461" s="10" t="s">
        <v>110</v>
      </c>
      <c r="J461" s="71" t="str">
        <f t="shared" si="105"/>
        <v>Spare_DI36_3</v>
      </c>
      <c r="K461" s="74" t="s">
        <v>601</v>
      </c>
      <c r="L461" s="180"/>
      <c r="M461" s="180">
        <v>1000</v>
      </c>
      <c r="N461" s="78" t="s">
        <v>605</v>
      </c>
      <c r="O461" s="83"/>
      <c r="P461" s="78" t="str">
        <f t="shared" si="104"/>
        <v>Spare Yard _True_+CB.2</v>
      </c>
      <c r="R461" s="80"/>
      <c r="S461" s="92"/>
      <c r="W461" s="12" t="str">
        <f t="shared" si="106"/>
        <v/>
      </c>
      <c r="X461" s="222"/>
      <c r="Y461" s="6" t="str">
        <f t="shared" si="107"/>
        <v/>
      </c>
      <c r="Z461" s="106" t="str">
        <f t="shared" si="101"/>
        <v/>
      </c>
      <c r="AB461" s="6"/>
      <c r="AM461" s="117" t="str">
        <f t="shared" si="102"/>
        <v/>
      </c>
      <c r="AR461" s="130"/>
      <c r="AT461" s="131"/>
      <c r="AU461" s="7"/>
      <c r="AV461" s="132"/>
      <c r="AW461" s="129" t="str">
        <f t="shared" si="103"/>
        <v/>
      </c>
      <c r="AX461" s="140"/>
      <c r="BB461" s="150" t="str">
        <f t="shared" si="108"/>
        <v/>
      </c>
      <c r="BS461" s="6"/>
      <c r="BT461" s="11"/>
    </row>
    <row r="462" spans="1:72" ht="15.75" x14ac:dyDescent="0.25">
      <c r="A462" s="52" t="s">
        <v>417</v>
      </c>
      <c r="B462" s="56"/>
      <c r="C462" s="131" t="s">
        <v>111</v>
      </c>
      <c r="D462" s="7" t="s">
        <v>24</v>
      </c>
      <c r="E462" s="7" t="s">
        <v>439</v>
      </c>
      <c r="F462" s="64" t="s">
        <v>132</v>
      </c>
      <c r="G462" s="62">
        <v>4</v>
      </c>
      <c r="I462" s="10" t="s">
        <v>110</v>
      </c>
      <c r="J462" s="71" t="str">
        <f t="shared" si="105"/>
        <v>Spare_DI36_4</v>
      </c>
      <c r="K462" s="74" t="s">
        <v>601</v>
      </c>
      <c r="L462" s="180"/>
      <c r="M462" s="180">
        <v>1000</v>
      </c>
      <c r="N462" s="78" t="s">
        <v>605</v>
      </c>
      <c r="O462" s="83"/>
      <c r="P462" s="78" t="str">
        <f t="shared" si="104"/>
        <v>Spare Yard _True_+CB.2</v>
      </c>
      <c r="R462" s="80"/>
      <c r="S462" s="92"/>
      <c r="W462" s="12" t="str">
        <f t="shared" si="106"/>
        <v/>
      </c>
      <c r="X462" s="222"/>
      <c r="Y462" s="6" t="str">
        <f t="shared" si="107"/>
        <v/>
      </c>
      <c r="Z462" s="106" t="str">
        <f t="shared" si="101"/>
        <v/>
      </c>
      <c r="AB462" s="6"/>
      <c r="AM462" s="117" t="str">
        <f t="shared" si="102"/>
        <v/>
      </c>
      <c r="AR462" s="130"/>
      <c r="AT462" s="131"/>
      <c r="AU462" s="7"/>
      <c r="AV462" s="132"/>
      <c r="AW462" s="129" t="str">
        <f t="shared" si="103"/>
        <v/>
      </c>
      <c r="AX462" s="140"/>
      <c r="BB462" s="150" t="str">
        <f t="shared" si="108"/>
        <v/>
      </c>
      <c r="BS462" s="6"/>
      <c r="BT462" s="11"/>
    </row>
    <row r="463" spans="1:72" ht="15.75" x14ac:dyDescent="0.25">
      <c r="A463" s="52" t="s">
        <v>417</v>
      </c>
      <c r="B463" s="56"/>
      <c r="C463" s="131" t="s">
        <v>111</v>
      </c>
      <c r="D463" s="7" t="s">
        <v>24</v>
      </c>
      <c r="E463" s="7" t="s">
        <v>439</v>
      </c>
      <c r="F463" s="64" t="s">
        <v>132</v>
      </c>
      <c r="G463" s="62">
        <v>5</v>
      </c>
      <c r="I463" s="10" t="s">
        <v>110</v>
      </c>
      <c r="J463" s="71" t="str">
        <f t="shared" si="105"/>
        <v>Spare_DI36_5</v>
      </c>
      <c r="K463" s="74" t="s">
        <v>601</v>
      </c>
      <c r="L463" s="180"/>
      <c r="M463" s="180">
        <v>1000</v>
      </c>
      <c r="N463" s="78" t="s">
        <v>605</v>
      </c>
      <c r="O463" s="83"/>
      <c r="P463" s="78" t="str">
        <f t="shared" si="104"/>
        <v>Spare Yard _True_+CB.2</v>
      </c>
      <c r="S463" s="92"/>
      <c r="T463" s="74"/>
      <c r="V463" s="99"/>
      <c r="W463" s="12" t="str">
        <f t="shared" si="106"/>
        <v/>
      </c>
      <c r="X463" s="222"/>
      <c r="Y463" s="6" t="str">
        <f t="shared" si="107"/>
        <v/>
      </c>
      <c r="Z463" s="106" t="str">
        <f t="shared" si="101"/>
        <v/>
      </c>
      <c r="AA463" s="107"/>
      <c r="AC463" s="108"/>
      <c r="AD463" s="108"/>
      <c r="AE463" s="71"/>
      <c r="AF463" s="71"/>
      <c r="AG463" s="71"/>
      <c r="AH463" s="71"/>
      <c r="AI463" s="120"/>
      <c r="AK463" s="119"/>
      <c r="AL463" s="119"/>
      <c r="AM463" s="117" t="str">
        <f t="shared" si="102"/>
        <v/>
      </c>
      <c r="AR463" s="130"/>
      <c r="AT463" s="131"/>
      <c r="AU463" s="7"/>
      <c r="AV463" s="132"/>
      <c r="AW463" s="129" t="str">
        <f t="shared" si="103"/>
        <v/>
      </c>
      <c r="AX463" s="140"/>
      <c r="AZ463" s="148"/>
      <c r="BA463" s="148"/>
      <c r="BB463" s="150" t="str">
        <f t="shared" si="108"/>
        <v/>
      </c>
      <c r="BC463" s="157"/>
      <c r="BD463" s="136"/>
      <c r="BG463" s="136"/>
      <c r="BJ463" s="136"/>
      <c r="BM463" s="136"/>
      <c r="BP463" s="136"/>
      <c r="BQ463" s="158"/>
      <c r="BR463" s="107"/>
      <c r="BS463" s="62"/>
      <c r="BT463" s="71"/>
    </row>
    <row r="464" spans="1:72" ht="15.75" x14ac:dyDescent="0.25">
      <c r="A464" s="52" t="s">
        <v>417</v>
      </c>
      <c r="B464" s="56"/>
      <c r="C464" s="131" t="s">
        <v>111</v>
      </c>
      <c r="D464" s="7" t="s">
        <v>24</v>
      </c>
      <c r="E464" s="7" t="s">
        <v>439</v>
      </c>
      <c r="F464" s="64" t="s">
        <v>132</v>
      </c>
      <c r="G464" s="62">
        <v>6</v>
      </c>
      <c r="I464" s="10" t="s">
        <v>110</v>
      </c>
      <c r="J464" s="71" t="str">
        <f t="shared" si="105"/>
        <v>Spare_DI36_6</v>
      </c>
      <c r="K464" s="74" t="s">
        <v>601</v>
      </c>
      <c r="L464" s="180"/>
      <c r="M464" s="180">
        <v>1000</v>
      </c>
      <c r="N464" s="78" t="s">
        <v>605</v>
      </c>
      <c r="O464" s="83"/>
      <c r="P464" s="78" t="str">
        <f t="shared" si="104"/>
        <v>Spare Yard _True_+CB.2</v>
      </c>
      <c r="R464" s="80"/>
      <c r="S464" s="92"/>
      <c r="W464" s="12" t="str">
        <f t="shared" si="106"/>
        <v/>
      </c>
      <c r="X464" s="222"/>
      <c r="Y464" s="6" t="str">
        <f t="shared" si="107"/>
        <v/>
      </c>
      <c r="Z464" s="106" t="str">
        <f t="shared" si="101"/>
        <v/>
      </c>
      <c r="AA464" s="107"/>
      <c r="AC464" s="108"/>
      <c r="AD464" s="108"/>
      <c r="AE464" s="71"/>
      <c r="AF464" s="71"/>
      <c r="AG464" s="71"/>
      <c r="AH464" s="71"/>
      <c r="AI464" s="120"/>
      <c r="AK464" s="119"/>
      <c r="AL464" s="119"/>
      <c r="AM464" s="117" t="str">
        <f t="shared" si="102"/>
        <v/>
      </c>
      <c r="AR464" s="130"/>
      <c r="AT464" s="131"/>
      <c r="AU464" s="7"/>
      <c r="AV464" s="132"/>
      <c r="AW464" s="129" t="str">
        <f t="shared" si="103"/>
        <v/>
      </c>
      <c r="AX464" s="140"/>
      <c r="AY464" s="144"/>
      <c r="BB464" s="150" t="str">
        <f t="shared" si="108"/>
        <v/>
      </c>
      <c r="BQ464" s="158"/>
      <c r="BS464" s="6"/>
      <c r="BT464" s="11"/>
    </row>
    <row r="465" spans="1:72" ht="15.75" x14ac:dyDescent="0.25">
      <c r="A465" s="52" t="s">
        <v>417</v>
      </c>
      <c r="B465" s="56"/>
      <c r="C465" s="131" t="s">
        <v>111</v>
      </c>
      <c r="D465" s="7" t="s">
        <v>24</v>
      </c>
      <c r="E465" s="7" t="s">
        <v>439</v>
      </c>
      <c r="F465" s="64" t="s">
        <v>132</v>
      </c>
      <c r="G465" s="62">
        <v>7</v>
      </c>
      <c r="I465" s="10" t="s">
        <v>110</v>
      </c>
      <c r="J465" s="71" t="str">
        <f t="shared" si="105"/>
        <v>Spare_DI36_7</v>
      </c>
      <c r="K465" s="74" t="s">
        <v>601</v>
      </c>
      <c r="L465" s="180"/>
      <c r="M465" s="180">
        <v>1000</v>
      </c>
      <c r="N465" s="78" t="s">
        <v>605</v>
      </c>
      <c r="O465" s="83"/>
      <c r="P465" s="78" t="str">
        <f t="shared" si="104"/>
        <v>Spare Yard _True_+CB.2</v>
      </c>
      <c r="R465" s="80"/>
      <c r="S465" s="92"/>
      <c r="W465" s="12" t="str">
        <f t="shared" si="106"/>
        <v/>
      </c>
      <c r="X465" s="222"/>
      <c r="Y465" s="6" t="str">
        <f t="shared" si="107"/>
        <v/>
      </c>
      <c r="Z465" s="106" t="str">
        <f t="shared" si="101"/>
        <v/>
      </c>
      <c r="AA465" s="107"/>
      <c r="AC465" s="108"/>
      <c r="AD465" s="108"/>
      <c r="AE465" s="71"/>
      <c r="AF465" s="71"/>
      <c r="AG465" s="71"/>
      <c r="AH465" s="71"/>
      <c r="AI465" s="120"/>
      <c r="AK465" s="119"/>
      <c r="AL465" s="119"/>
      <c r="AM465" s="117" t="str">
        <f t="shared" si="102"/>
        <v/>
      </c>
      <c r="AR465" s="130"/>
      <c r="AT465" s="131"/>
      <c r="AU465" s="7"/>
      <c r="AV465" s="132"/>
      <c r="AW465" s="129" t="str">
        <f t="shared" si="103"/>
        <v/>
      </c>
      <c r="AX465" s="140"/>
      <c r="BB465" s="150" t="str">
        <f t="shared" si="108"/>
        <v/>
      </c>
      <c r="BQ465" s="158"/>
      <c r="BS465" s="6"/>
      <c r="BT465" s="11"/>
    </row>
    <row r="466" spans="1:72" ht="15.75" x14ac:dyDescent="0.25">
      <c r="A466" s="52" t="s">
        <v>417</v>
      </c>
      <c r="B466" s="56"/>
      <c r="C466" s="131" t="s">
        <v>111</v>
      </c>
      <c r="D466" s="7" t="s">
        <v>24</v>
      </c>
      <c r="E466" s="7" t="s">
        <v>439</v>
      </c>
      <c r="F466" s="64" t="s">
        <v>132</v>
      </c>
      <c r="G466" s="62">
        <v>8</v>
      </c>
      <c r="I466" s="10" t="s">
        <v>110</v>
      </c>
      <c r="J466" s="71" t="str">
        <f t="shared" si="105"/>
        <v>Spare_DI36_8</v>
      </c>
      <c r="K466" s="74" t="s">
        <v>601</v>
      </c>
      <c r="L466" s="180"/>
      <c r="M466" s="180">
        <v>1000</v>
      </c>
      <c r="N466" s="78" t="s">
        <v>605</v>
      </c>
      <c r="O466" s="83"/>
      <c r="P466" s="78" t="str">
        <f t="shared" si="104"/>
        <v>Spare Yard _True_+CB.2</v>
      </c>
      <c r="R466" s="80"/>
      <c r="S466" s="92"/>
      <c r="W466" s="12" t="str">
        <f t="shared" si="106"/>
        <v/>
      </c>
      <c r="X466" s="222"/>
      <c r="Y466" s="6" t="str">
        <f t="shared" si="107"/>
        <v/>
      </c>
      <c r="Z466" s="106" t="str">
        <f t="shared" si="101"/>
        <v/>
      </c>
      <c r="AA466" s="107"/>
      <c r="AC466" s="108"/>
      <c r="AD466" s="108"/>
      <c r="AE466" s="71"/>
      <c r="AF466" s="71"/>
      <c r="AG466" s="71"/>
      <c r="AH466" s="71"/>
      <c r="AI466" s="120"/>
      <c r="AK466" s="119"/>
      <c r="AL466" s="119"/>
      <c r="AM466" s="117" t="str">
        <f t="shared" si="102"/>
        <v/>
      </c>
      <c r="AR466" s="130"/>
      <c r="AT466" s="131"/>
      <c r="AU466" s="7"/>
      <c r="AV466" s="132"/>
      <c r="AW466" s="129" t="str">
        <f t="shared" si="103"/>
        <v/>
      </c>
      <c r="AX466" s="140"/>
      <c r="BB466" s="150" t="str">
        <f t="shared" si="108"/>
        <v/>
      </c>
      <c r="BQ466" s="158"/>
      <c r="BS466" s="6"/>
      <c r="BT466" s="11"/>
    </row>
    <row r="467" spans="1:72" ht="15.75" x14ac:dyDescent="0.25">
      <c r="A467" s="52" t="s">
        <v>417</v>
      </c>
      <c r="B467" s="56"/>
      <c r="C467" s="131" t="s">
        <v>118</v>
      </c>
      <c r="D467" s="7" t="s">
        <v>24</v>
      </c>
      <c r="E467" s="7" t="s">
        <v>170</v>
      </c>
      <c r="F467" s="64" t="s">
        <v>171</v>
      </c>
      <c r="G467" s="62">
        <v>1</v>
      </c>
      <c r="I467" s="10" t="s">
        <v>110</v>
      </c>
      <c r="J467" s="71" t="s">
        <v>562</v>
      </c>
      <c r="K467" s="74" t="s">
        <v>601</v>
      </c>
      <c r="L467" s="180"/>
      <c r="M467" s="180">
        <v>1000</v>
      </c>
      <c r="N467" s="78" t="s">
        <v>1646</v>
      </c>
      <c r="O467" s="83" t="s">
        <v>1309</v>
      </c>
      <c r="P467" s="78" t="s">
        <v>748</v>
      </c>
      <c r="R467" s="80"/>
      <c r="S467" s="92"/>
      <c r="T467" s="203" t="s">
        <v>815</v>
      </c>
      <c r="U467" s="102" t="s">
        <v>1104</v>
      </c>
      <c r="W467" s="12" t="str">
        <f t="shared" si="106"/>
        <v>Mqtt1</v>
      </c>
      <c r="X467" s="222"/>
      <c r="Y467" s="6" t="str">
        <f t="shared" si="107"/>
        <v>210000 BILGE FIFI</v>
      </c>
      <c r="Z467" s="106" t="str">
        <f t="shared" si="101"/>
        <v>$.CHAIN_LOCK_PRESS_SENSOR</v>
      </c>
      <c r="AB467" s="6"/>
      <c r="AI467" s="126">
        <v>0</v>
      </c>
      <c r="AJ467" s="78">
        <v>1</v>
      </c>
      <c r="AK467" s="127" t="s">
        <v>172</v>
      </c>
      <c r="AM467" s="117">
        <f t="shared" ref="AM467:AM520" si="109">IF(ISBLANK(AT467),"",ROW())</f>
        <v>467</v>
      </c>
      <c r="AO467" s="78">
        <v>1</v>
      </c>
      <c r="AR467" s="130"/>
      <c r="AS467" s="78">
        <v>20</v>
      </c>
      <c r="AT467" s="131" t="s">
        <v>17</v>
      </c>
      <c r="AU467" s="7"/>
      <c r="AV467" s="132" t="s">
        <v>112</v>
      </c>
      <c r="AW467" s="129" t="str">
        <f t="shared" ref="AW467:AW522" si="110">IF(ISNUMBER(AM467),"Please consult operation manual for more information","")</f>
        <v>Please consult operation manual for more information</v>
      </c>
      <c r="AX467" s="140"/>
      <c r="BB467" s="150" t="str">
        <f t="shared" si="108"/>
        <v>1</v>
      </c>
      <c r="BS467" s="6"/>
      <c r="BT467" s="11"/>
    </row>
    <row r="468" spans="1:72" ht="15.75" x14ac:dyDescent="0.25">
      <c r="A468" s="52" t="s">
        <v>6922</v>
      </c>
      <c r="B468" s="56"/>
      <c r="C468" s="131" t="s">
        <v>118</v>
      </c>
      <c r="D468" s="7" t="s">
        <v>24</v>
      </c>
      <c r="E468" s="7" t="s">
        <v>170</v>
      </c>
      <c r="F468" s="64" t="s">
        <v>171</v>
      </c>
      <c r="G468" s="62">
        <v>2</v>
      </c>
      <c r="I468" s="10" t="s">
        <v>110</v>
      </c>
      <c r="J468" s="71" t="str">
        <f t="shared" ref="J468" si="111">CONCATENATE("Spare_",E468,"_",G468,)</f>
        <v>Spare_AI20_2</v>
      </c>
      <c r="K468" s="74" t="s">
        <v>601</v>
      </c>
      <c r="L468" s="180"/>
      <c r="M468" s="180">
        <v>1000</v>
      </c>
      <c r="N468" s="78" t="s">
        <v>605</v>
      </c>
      <c r="O468" s="83"/>
      <c r="P468" s="78" t="str">
        <f>CONCATENATE("Spare Yard ",T468,"_",I468,"_",K468)</f>
        <v>Spare Yard _True_+CB.2</v>
      </c>
      <c r="R468" s="80"/>
      <c r="S468" s="92"/>
      <c r="T468" s="164"/>
      <c r="U468" s="102"/>
      <c r="W468" s="12" t="str">
        <f t="shared" si="106"/>
        <v/>
      </c>
      <c r="X468" s="222"/>
      <c r="Y468" s="6" t="str">
        <f t="shared" si="107"/>
        <v/>
      </c>
      <c r="Z468" s="106" t="str">
        <f t="shared" si="101"/>
        <v/>
      </c>
      <c r="AB468" s="6"/>
      <c r="AI468" s="126">
        <v>0</v>
      </c>
      <c r="AJ468" s="78">
        <v>1</v>
      </c>
      <c r="AK468" s="127" t="s">
        <v>172</v>
      </c>
      <c r="AM468" s="117">
        <f t="shared" si="109"/>
        <v>468</v>
      </c>
      <c r="AO468" s="78">
        <v>1</v>
      </c>
      <c r="AR468" s="130"/>
      <c r="AS468" s="78">
        <v>20</v>
      </c>
      <c r="AT468" s="131" t="s">
        <v>17</v>
      </c>
      <c r="AU468" s="7"/>
      <c r="AV468" s="132" t="s">
        <v>112</v>
      </c>
      <c r="AW468" s="129" t="str">
        <f t="shared" si="110"/>
        <v>Please consult operation manual for more information</v>
      </c>
      <c r="AX468" s="140"/>
      <c r="BB468" s="150" t="str">
        <f t="shared" si="108"/>
        <v>1</v>
      </c>
      <c r="BS468" s="6"/>
      <c r="BT468" s="11"/>
    </row>
    <row r="469" spans="1:72" ht="15.75" x14ac:dyDescent="0.25">
      <c r="A469" s="52" t="s">
        <v>829</v>
      </c>
      <c r="B469" s="186"/>
      <c r="C469" s="131" t="s">
        <v>118</v>
      </c>
      <c r="D469" s="7" t="s">
        <v>24</v>
      </c>
      <c r="E469" s="7" t="s">
        <v>170</v>
      </c>
      <c r="F469" s="64" t="s">
        <v>171</v>
      </c>
      <c r="G469" s="62">
        <v>3</v>
      </c>
      <c r="I469" s="10" t="s">
        <v>110</v>
      </c>
      <c r="J469" s="71" t="s">
        <v>564</v>
      </c>
      <c r="K469" s="74" t="s">
        <v>601</v>
      </c>
      <c r="L469" s="180"/>
      <c r="M469" s="180">
        <v>1000</v>
      </c>
      <c r="N469" s="78" t="s">
        <v>1647</v>
      </c>
      <c r="O469" s="83" t="s">
        <v>7324</v>
      </c>
      <c r="P469" s="78" t="s">
        <v>750</v>
      </c>
      <c r="R469" s="80"/>
      <c r="S469" s="92"/>
      <c r="T469" s="278" t="s">
        <v>817</v>
      </c>
      <c r="U469" s="240" t="s">
        <v>1533</v>
      </c>
      <c r="W469" s="12" t="str">
        <f t="shared" si="106"/>
        <v>Mqtt1</v>
      </c>
      <c r="X469" s="222"/>
      <c r="Y469" s="6" t="str">
        <f t="shared" si="107"/>
        <v>250000 FRESH WATER</v>
      </c>
      <c r="Z469" s="106" t="str">
        <f t="shared" si="101"/>
        <v>$.FLOW_CREW_MESS_HOT_WATER</v>
      </c>
      <c r="AB469" s="6"/>
      <c r="AI469" s="53">
        <v>0.05</v>
      </c>
      <c r="AJ469" s="78">
        <v>35</v>
      </c>
      <c r="AK469" s="116" t="s">
        <v>1687</v>
      </c>
      <c r="AM469" s="117" t="str">
        <f t="shared" si="109"/>
        <v/>
      </c>
      <c r="AR469" s="130"/>
      <c r="AT469" s="131"/>
      <c r="AU469" s="7"/>
      <c r="AV469" s="132"/>
      <c r="AW469" s="129" t="str">
        <f t="shared" si="110"/>
        <v/>
      </c>
      <c r="AX469" s="140"/>
      <c r="BB469" s="150" t="str">
        <f t="shared" si="108"/>
        <v/>
      </c>
      <c r="BS469" s="6"/>
      <c r="BT469" s="11"/>
    </row>
    <row r="470" spans="1:72" ht="15.75" x14ac:dyDescent="0.25">
      <c r="A470" s="52" t="s">
        <v>829</v>
      </c>
      <c r="B470" s="186"/>
      <c r="C470" s="131" t="s">
        <v>118</v>
      </c>
      <c r="D470" s="7" t="s">
        <v>24</v>
      </c>
      <c r="E470" s="7" t="s">
        <v>170</v>
      </c>
      <c r="F470" s="64" t="s">
        <v>171</v>
      </c>
      <c r="G470" s="62">
        <v>4</v>
      </c>
      <c r="I470" s="10" t="s">
        <v>110</v>
      </c>
      <c r="J470" s="71" t="s">
        <v>565</v>
      </c>
      <c r="K470" s="74" t="s">
        <v>601</v>
      </c>
      <c r="L470" s="180"/>
      <c r="M470" s="180">
        <v>1000</v>
      </c>
      <c r="N470" s="78" t="s">
        <v>1647</v>
      </c>
      <c r="O470" s="83" t="s">
        <v>7325</v>
      </c>
      <c r="P470" s="78" t="s">
        <v>751</v>
      </c>
      <c r="R470" s="80"/>
      <c r="S470" s="92"/>
      <c r="T470" s="279"/>
      <c r="U470" s="242"/>
      <c r="W470" s="12" t="str">
        <f t="shared" si="106"/>
        <v>Mqtt1</v>
      </c>
      <c r="X470" s="222"/>
      <c r="Y470" s="6" t="str">
        <f t="shared" si="107"/>
        <v>250000 FRESH WATER</v>
      </c>
      <c r="Z470" s="106" t="str">
        <f t="shared" si="101"/>
        <v>$.FLOW_CREW_MESS_COLD_WATER</v>
      </c>
      <c r="AB470" s="6"/>
      <c r="AI470" s="53">
        <v>0.05</v>
      </c>
      <c r="AJ470" s="78">
        <v>35</v>
      </c>
      <c r="AK470" s="116" t="s">
        <v>1687</v>
      </c>
      <c r="AM470" s="117" t="str">
        <f t="shared" si="109"/>
        <v/>
      </c>
      <c r="AR470" s="130"/>
      <c r="AT470" s="131"/>
      <c r="AU470" s="7"/>
      <c r="AV470" s="132"/>
      <c r="AW470" s="129" t="str">
        <f t="shared" si="110"/>
        <v/>
      </c>
      <c r="AX470" s="140"/>
      <c r="BB470" s="150" t="str">
        <f t="shared" si="108"/>
        <v/>
      </c>
      <c r="BS470" s="6"/>
      <c r="BT470" s="11"/>
    </row>
    <row r="471" spans="1:72" ht="15.75" x14ac:dyDescent="0.25">
      <c r="A471" s="52" t="s">
        <v>829</v>
      </c>
      <c r="B471" s="56"/>
      <c r="C471" s="131" t="s">
        <v>118</v>
      </c>
      <c r="D471" s="7" t="s">
        <v>24</v>
      </c>
      <c r="E471" s="7" t="s">
        <v>174</v>
      </c>
      <c r="F471" s="64" t="s">
        <v>171</v>
      </c>
      <c r="G471" s="62">
        <v>1</v>
      </c>
      <c r="I471" s="10" t="s">
        <v>110</v>
      </c>
      <c r="J471" s="71" t="s">
        <v>566</v>
      </c>
      <c r="K471" s="74" t="s">
        <v>601</v>
      </c>
      <c r="L471" s="180"/>
      <c r="M471" s="180">
        <v>1000</v>
      </c>
      <c r="N471" s="78" t="s">
        <v>1647</v>
      </c>
      <c r="O471" s="83" t="s">
        <v>7326</v>
      </c>
      <c r="P471" s="78" t="s">
        <v>752</v>
      </c>
      <c r="R471" s="80"/>
      <c r="S471" s="92"/>
      <c r="T471" s="278" t="s">
        <v>818</v>
      </c>
      <c r="U471" s="240" t="s">
        <v>1533</v>
      </c>
      <c r="W471" s="12" t="str">
        <f t="shared" si="106"/>
        <v>Mqtt1</v>
      </c>
      <c r="X471" s="222"/>
      <c r="Y471" s="6" t="str">
        <f t="shared" si="107"/>
        <v>250000 FRESH WATER</v>
      </c>
      <c r="Z471" s="106" t="str">
        <f t="shared" si="101"/>
        <v>$.FLOW_GALLEY_1_HOT_WATER</v>
      </c>
      <c r="AB471" s="6"/>
      <c r="AI471" s="53">
        <v>0.05</v>
      </c>
      <c r="AJ471" s="78">
        <v>35</v>
      </c>
      <c r="AK471" s="116" t="s">
        <v>1687</v>
      </c>
      <c r="AM471" s="117" t="str">
        <f t="shared" si="109"/>
        <v/>
      </c>
      <c r="AR471" s="130"/>
      <c r="AT471" s="131"/>
      <c r="AU471" s="7"/>
      <c r="AV471" s="132"/>
      <c r="AW471" s="129" t="str">
        <f t="shared" si="110"/>
        <v/>
      </c>
      <c r="AX471" s="140"/>
      <c r="BB471" s="150" t="str">
        <f t="shared" si="108"/>
        <v/>
      </c>
      <c r="BS471" s="6"/>
      <c r="BT471" s="11"/>
    </row>
    <row r="472" spans="1:72" ht="15.75" x14ac:dyDescent="0.25">
      <c r="A472" s="52" t="s">
        <v>829</v>
      </c>
      <c r="B472" s="56"/>
      <c r="C472" s="131" t="s">
        <v>118</v>
      </c>
      <c r="D472" s="7" t="s">
        <v>24</v>
      </c>
      <c r="E472" s="7" t="s">
        <v>174</v>
      </c>
      <c r="F472" s="64" t="s">
        <v>171</v>
      </c>
      <c r="G472" s="62">
        <v>2</v>
      </c>
      <c r="I472" s="10" t="s">
        <v>110</v>
      </c>
      <c r="J472" s="71" t="s">
        <v>567</v>
      </c>
      <c r="K472" s="74" t="s">
        <v>601</v>
      </c>
      <c r="L472" s="180"/>
      <c r="M472" s="180">
        <v>1000</v>
      </c>
      <c r="N472" s="78" t="s">
        <v>1647</v>
      </c>
      <c r="O472" s="83" t="s">
        <v>7327</v>
      </c>
      <c r="P472" s="78" t="s">
        <v>753</v>
      </c>
      <c r="R472" s="80"/>
      <c r="S472" s="92"/>
      <c r="T472" s="279"/>
      <c r="U472" s="242"/>
      <c r="W472" s="12" t="str">
        <f t="shared" si="106"/>
        <v>Mqtt1</v>
      </c>
      <c r="X472" s="222"/>
      <c r="Y472" s="6" t="str">
        <f t="shared" si="107"/>
        <v>250000 FRESH WATER</v>
      </c>
      <c r="Z472" s="106" t="str">
        <f t="shared" si="101"/>
        <v>$.FLOW_GALLEY_1_COLD_WATER</v>
      </c>
      <c r="AB472" s="6"/>
      <c r="AI472" s="53">
        <v>0.05</v>
      </c>
      <c r="AJ472" s="78">
        <v>35</v>
      </c>
      <c r="AK472" s="116" t="s">
        <v>1687</v>
      </c>
      <c r="AM472" s="117" t="str">
        <f t="shared" si="109"/>
        <v/>
      </c>
      <c r="AR472" s="130"/>
      <c r="AT472" s="131"/>
      <c r="AU472" s="7"/>
      <c r="AV472" s="132"/>
      <c r="AW472" s="129" t="str">
        <f t="shared" si="110"/>
        <v/>
      </c>
      <c r="AX472" s="140"/>
      <c r="BB472" s="150" t="str">
        <f t="shared" si="108"/>
        <v/>
      </c>
      <c r="BS472" s="6"/>
      <c r="BT472" s="11"/>
    </row>
    <row r="473" spans="1:72" ht="15.75" x14ac:dyDescent="0.25">
      <c r="A473" s="52" t="s">
        <v>829</v>
      </c>
      <c r="B473" s="186"/>
      <c r="C473" s="131" t="s">
        <v>118</v>
      </c>
      <c r="D473" s="7" t="s">
        <v>24</v>
      </c>
      <c r="E473" s="7" t="s">
        <v>174</v>
      </c>
      <c r="F473" s="64" t="s">
        <v>171</v>
      </c>
      <c r="G473" s="62">
        <v>3</v>
      </c>
      <c r="I473" s="10" t="s">
        <v>110</v>
      </c>
      <c r="J473" s="71" t="s">
        <v>568</v>
      </c>
      <c r="K473" s="74" t="s">
        <v>601</v>
      </c>
      <c r="L473" s="180"/>
      <c r="M473" s="180">
        <v>1000</v>
      </c>
      <c r="N473" s="78" t="s">
        <v>1647</v>
      </c>
      <c r="O473" s="83" t="s">
        <v>7328</v>
      </c>
      <c r="P473" s="78" t="s">
        <v>754</v>
      </c>
      <c r="R473" s="80"/>
      <c r="S473" s="92"/>
      <c r="T473" s="278" t="s">
        <v>819</v>
      </c>
      <c r="U473" s="240" t="s">
        <v>1533</v>
      </c>
      <c r="W473" s="12" t="str">
        <f t="shared" si="106"/>
        <v>Mqtt1</v>
      </c>
      <c r="X473" s="222"/>
      <c r="Y473" s="6" t="str">
        <f t="shared" si="107"/>
        <v>250000 FRESH WATER</v>
      </c>
      <c r="Z473" s="106" t="str">
        <f t="shared" si="101"/>
        <v>$.FLOW_GALLEY_2_HOT_WATER</v>
      </c>
      <c r="AB473" s="6"/>
      <c r="AI473" s="53">
        <v>0.05</v>
      </c>
      <c r="AJ473" s="78">
        <v>35</v>
      </c>
      <c r="AK473" s="116" t="s">
        <v>1687</v>
      </c>
      <c r="AM473" s="117" t="str">
        <f t="shared" si="109"/>
        <v/>
      </c>
      <c r="AR473" s="130"/>
      <c r="AT473" s="131"/>
      <c r="AU473" s="7"/>
      <c r="AV473" s="132"/>
      <c r="AW473" s="129" t="str">
        <f t="shared" si="110"/>
        <v/>
      </c>
      <c r="AX473" s="140"/>
      <c r="BB473" s="150" t="str">
        <f t="shared" si="108"/>
        <v/>
      </c>
      <c r="BS473" s="6"/>
      <c r="BT473" s="11"/>
    </row>
    <row r="474" spans="1:72" ht="15.75" x14ac:dyDescent="0.25">
      <c r="A474" s="52" t="s">
        <v>829</v>
      </c>
      <c r="B474" s="186"/>
      <c r="C474" s="131" t="s">
        <v>118</v>
      </c>
      <c r="D474" s="7" t="s">
        <v>24</v>
      </c>
      <c r="E474" s="7" t="s">
        <v>174</v>
      </c>
      <c r="F474" s="64" t="s">
        <v>171</v>
      </c>
      <c r="G474" s="62">
        <v>4</v>
      </c>
      <c r="I474" s="10" t="s">
        <v>110</v>
      </c>
      <c r="J474" s="71" t="s">
        <v>569</v>
      </c>
      <c r="K474" s="74" t="s">
        <v>601</v>
      </c>
      <c r="L474" s="180"/>
      <c r="M474" s="180">
        <v>1000</v>
      </c>
      <c r="N474" s="78" t="s">
        <v>1647</v>
      </c>
      <c r="O474" s="83" t="s">
        <v>7329</v>
      </c>
      <c r="P474" s="78" t="s">
        <v>755</v>
      </c>
      <c r="R474" s="80"/>
      <c r="S474" s="92"/>
      <c r="T474" s="279"/>
      <c r="U474" s="242"/>
      <c r="W474" s="12" t="str">
        <f t="shared" si="106"/>
        <v>Mqtt1</v>
      </c>
      <c r="X474" s="222"/>
      <c r="Y474" s="6" t="str">
        <f t="shared" si="107"/>
        <v>250000 FRESH WATER</v>
      </c>
      <c r="Z474" s="106" t="str">
        <f t="shared" si="101"/>
        <v>$.FLOW_GALLEY_2_COLD_WATER</v>
      </c>
      <c r="AB474" s="6"/>
      <c r="AI474" s="53">
        <v>0.05</v>
      </c>
      <c r="AJ474" s="78">
        <v>35</v>
      </c>
      <c r="AK474" s="116" t="s">
        <v>1687</v>
      </c>
      <c r="AM474" s="117" t="str">
        <f t="shared" si="109"/>
        <v/>
      </c>
      <c r="AR474" s="130"/>
      <c r="AT474" s="131"/>
      <c r="AU474" s="7"/>
      <c r="AV474" s="132"/>
      <c r="AW474" s="129" t="str">
        <f t="shared" si="110"/>
        <v/>
      </c>
      <c r="AX474" s="140"/>
      <c r="BB474" s="150" t="str">
        <f t="shared" si="108"/>
        <v/>
      </c>
      <c r="BS474" s="6"/>
      <c r="BT474" s="11"/>
    </row>
    <row r="475" spans="1:72" ht="15.75" x14ac:dyDescent="0.25">
      <c r="A475" s="52" t="s">
        <v>829</v>
      </c>
      <c r="B475" s="56"/>
      <c r="C475" s="131" t="s">
        <v>118</v>
      </c>
      <c r="D475" s="7" t="s">
        <v>24</v>
      </c>
      <c r="E475" s="7" t="s">
        <v>176</v>
      </c>
      <c r="F475" s="64" t="s">
        <v>171</v>
      </c>
      <c r="G475" s="62">
        <v>1</v>
      </c>
      <c r="I475" s="10" t="s">
        <v>110</v>
      </c>
      <c r="J475" s="71" t="s">
        <v>570</v>
      </c>
      <c r="K475" s="74" t="s">
        <v>601</v>
      </c>
      <c r="L475" s="180"/>
      <c r="M475" s="180">
        <v>1000</v>
      </c>
      <c r="N475" s="78" t="s">
        <v>1647</v>
      </c>
      <c r="O475" s="83" t="s">
        <v>7330</v>
      </c>
      <c r="P475" s="78" t="s">
        <v>756</v>
      </c>
      <c r="R475" s="80"/>
      <c r="S475" s="92"/>
      <c r="T475" s="218" t="s">
        <v>820</v>
      </c>
      <c r="U475" s="83" t="s">
        <v>1533</v>
      </c>
      <c r="W475" s="12" t="str">
        <f t="shared" si="106"/>
        <v>Mqtt1</v>
      </c>
      <c r="X475" s="222"/>
      <c r="Y475" s="6" t="str">
        <f t="shared" si="107"/>
        <v>250000 FRESH WATER</v>
      </c>
      <c r="Z475" s="106" t="str">
        <f t="shared" si="101"/>
        <v>$.FLOW_OVERFL_CABIN_BATHR_COLD_WATER</v>
      </c>
      <c r="AB475" s="6"/>
      <c r="AI475" s="53">
        <v>0.05</v>
      </c>
      <c r="AJ475" s="78">
        <v>35</v>
      </c>
      <c r="AK475" s="116" t="s">
        <v>1687</v>
      </c>
      <c r="AM475" s="117" t="str">
        <f t="shared" si="109"/>
        <v/>
      </c>
      <c r="AR475" s="130"/>
      <c r="AT475" s="131"/>
      <c r="AU475" s="7"/>
      <c r="AV475" s="132"/>
      <c r="AW475" s="129" t="str">
        <f t="shared" si="110"/>
        <v/>
      </c>
      <c r="AX475" s="140"/>
      <c r="BB475" s="150" t="str">
        <f t="shared" si="108"/>
        <v/>
      </c>
      <c r="BS475" s="6"/>
      <c r="BT475" s="11"/>
    </row>
    <row r="476" spans="1:72" ht="16.5" customHeight="1" x14ac:dyDescent="0.25">
      <c r="A476" s="52" t="s">
        <v>829</v>
      </c>
      <c r="B476" s="186"/>
      <c r="C476" s="131" t="s">
        <v>118</v>
      </c>
      <c r="D476" s="7" t="s">
        <v>24</v>
      </c>
      <c r="E476" s="7" t="s">
        <v>176</v>
      </c>
      <c r="F476" s="64" t="s">
        <v>171</v>
      </c>
      <c r="G476" s="62">
        <v>2</v>
      </c>
      <c r="I476" s="10" t="s">
        <v>110</v>
      </c>
      <c r="J476" s="71" t="s">
        <v>571</v>
      </c>
      <c r="K476" s="74" t="s">
        <v>601</v>
      </c>
      <c r="L476" s="180"/>
      <c r="M476" s="180">
        <v>1000</v>
      </c>
      <c r="N476" s="78" t="s">
        <v>1647</v>
      </c>
      <c r="O476" s="87" t="s">
        <v>7331</v>
      </c>
      <c r="P476" s="78" t="s">
        <v>757</v>
      </c>
      <c r="R476" s="80"/>
      <c r="S476" s="92"/>
      <c r="T476" s="278" t="s">
        <v>821</v>
      </c>
      <c r="U476" s="240" t="s">
        <v>1533</v>
      </c>
      <c r="W476" s="12" t="str">
        <f t="shared" si="106"/>
        <v>Mqtt1</v>
      </c>
      <c r="X476" s="222"/>
      <c r="Y476" s="6" t="str">
        <f t="shared" si="107"/>
        <v>250000 FRESH WATER</v>
      </c>
      <c r="Z476" s="106" t="str">
        <f t="shared" si="101"/>
        <v>$.FLOW_GUEST_BATHR_PS_FWD_HOT_WATER</v>
      </c>
      <c r="AB476" s="6"/>
      <c r="AI476" s="53">
        <v>0.05</v>
      </c>
      <c r="AJ476" s="78">
        <v>35</v>
      </c>
      <c r="AK476" s="116" t="s">
        <v>1687</v>
      </c>
      <c r="AM476" s="117" t="str">
        <f t="shared" si="109"/>
        <v/>
      </c>
      <c r="AR476" s="130"/>
      <c r="AT476" s="131"/>
      <c r="AU476" s="7"/>
      <c r="AV476" s="132"/>
      <c r="AW476" s="129" t="str">
        <f t="shared" si="110"/>
        <v/>
      </c>
      <c r="AX476" s="140"/>
      <c r="BB476" s="150" t="str">
        <f t="shared" si="108"/>
        <v/>
      </c>
      <c r="BS476" s="6"/>
      <c r="BT476" s="11"/>
    </row>
    <row r="477" spans="1:72" ht="15.75" x14ac:dyDescent="0.25">
      <c r="A477" s="52" t="s">
        <v>829</v>
      </c>
      <c r="B477" s="186"/>
      <c r="C477" s="131" t="s">
        <v>118</v>
      </c>
      <c r="D477" s="7" t="s">
        <v>24</v>
      </c>
      <c r="E477" s="7" t="s">
        <v>176</v>
      </c>
      <c r="F477" s="64" t="s">
        <v>171</v>
      </c>
      <c r="G477" s="62">
        <v>3</v>
      </c>
      <c r="I477" s="10" t="s">
        <v>110</v>
      </c>
      <c r="J477" s="71" t="s">
        <v>572</v>
      </c>
      <c r="K477" s="74" t="s">
        <v>601</v>
      </c>
      <c r="L477" s="180"/>
      <c r="M477" s="180">
        <v>1000</v>
      </c>
      <c r="N477" s="78" t="s">
        <v>1647</v>
      </c>
      <c r="O477" s="83" t="s">
        <v>7332</v>
      </c>
      <c r="P477" s="78" t="s">
        <v>758</v>
      </c>
      <c r="R477" s="80"/>
      <c r="S477" s="92"/>
      <c r="T477" s="279"/>
      <c r="U477" s="242"/>
      <c r="W477" s="12" t="str">
        <f t="shared" si="106"/>
        <v>Mqtt1</v>
      </c>
      <c r="X477" s="222"/>
      <c r="Y477" s="6" t="str">
        <f t="shared" si="107"/>
        <v>250000 FRESH WATER</v>
      </c>
      <c r="Z477" s="106" t="str">
        <f t="shared" si="101"/>
        <v>$.FLOW_GUEST_BATHR_PS_FWD_COLD_WATER</v>
      </c>
      <c r="AB477" s="6"/>
      <c r="AI477" s="53">
        <v>0.05</v>
      </c>
      <c r="AJ477" s="78">
        <v>35</v>
      </c>
      <c r="AK477" s="116" t="s">
        <v>1687</v>
      </c>
      <c r="AM477" s="117" t="str">
        <f t="shared" si="109"/>
        <v/>
      </c>
      <c r="AR477" s="130"/>
      <c r="AT477" s="131"/>
      <c r="AU477" s="7"/>
      <c r="AV477" s="132"/>
      <c r="AW477" s="129" t="str">
        <f t="shared" si="110"/>
        <v/>
      </c>
      <c r="AX477" s="140"/>
      <c r="BB477" s="150" t="str">
        <f t="shared" si="108"/>
        <v/>
      </c>
      <c r="BS477" s="6"/>
      <c r="BT477" s="11"/>
    </row>
    <row r="478" spans="1:72" ht="15.75" x14ac:dyDescent="0.25">
      <c r="A478" s="52" t="s">
        <v>829</v>
      </c>
      <c r="B478" s="186"/>
      <c r="C478" s="131" t="s">
        <v>118</v>
      </c>
      <c r="D478" s="7" t="s">
        <v>24</v>
      </c>
      <c r="E478" s="7" t="s">
        <v>176</v>
      </c>
      <c r="F478" s="64" t="s">
        <v>171</v>
      </c>
      <c r="G478" s="62">
        <v>4</v>
      </c>
      <c r="I478" s="10" t="s">
        <v>110</v>
      </c>
      <c r="J478" s="11" t="s">
        <v>573</v>
      </c>
      <c r="K478" s="74" t="s">
        <v>601</v>
      </c>
      <c r="L478" s="180"/>
      <c r="M478" s="180">
        <v>1000</v>
      </c>
      <c r="N478" s="78" t="s">
        <v>1647</v>
      </c>
      <c r="O478" s="83" t="s">
        <v>7333</v>
      </c>
      <c r="P478" s="78" t="s">
        <v>759</v>
      </c>
      <c r="R478" s="80"/>
      <c r="S478" s="92"/>
      <c r="T478" s="278" t="s">
        <v>822</v>
      </c>
      <c r="U478" s="240" t="s">
        <v>1533</v>
      </c>
      <c r="W478" s="12" t="str">
        <f t="shared" si="106"/>
        <v>Mqtt1</v>
      </c>
      <c r="X478" s="222"/>
      <c r="Y478" s="6" t="str">
        <f t="shared" si="107"/>
        <v>250000 FRESH WATER</v>
      </c>
      <c r="Z478" s="106" t="str">
        <f t="shared" si="101"/>
        <v>$.FLOW_LAUNDRY_PS_1_HOT_WATER</v>
      </c>
      <c r="AB478" s="6"/>
      <c r="AI478" s="53">
        <v>0.05</v>
      </c>
      <c r="AJ478" s="78">
        <v>35</v>
      </c>
      <c r="AK478" s="116" t="s">
        <v>1687</v>
      </c>
      <c r="AM478" s="117" t="str">
        <f t="shared" si="109"/>
        <v/>
      </c>
      <c r="AR478" s="130"/>
      <c r="AT478" s="131"/>
      <c r="AU478" s="7"/>
      <c r="AV478" s="132"/>
      <c r="AW478" s="129" t="str">
        <f t="shared" si="110"/>
        <v/>
      </c>
      <c r="AX478" s="140"/>
      <c r="BB478" s="150" t="str">
        <f t="shared" si="108"/>
        <v/>
      </c>
      <c r="BS478" s="6"/>
      <c r="BT478" s="11"/>
    </row>
    <row r="479" spans="1:72" ht="15.75" x14ac:dyDescent="0.25">
      <c r="A479" s="52" t="s">
        <v>829</v>
      </c>
      <c r="B479" s="186"/>
      <c r="C479" s="131" t="s">
        <v>118</v>
      </c>
      <c r="D479" s="7" t="s">
        <v>24</v>
      </c>
      <c r="E479" s="7" t="s">
        <v>440</v>
      </c>
      <c r="F479" s="64" t="s">
        <v>171</v>
      </c>
      <c r="G479" s="62">
        <v>1</v>
      </c>
      <c r="I479" s="10" t="s">
        <v>110</v>
      </c>
      <c r="J479" s="11" t="s">
        <v>574</v>
      </c>
      <c r="K479" s="74" t="s">
        <v>601</v>
      </c>
      <c r="L479" s="180"/>
      <c r="M479" s="180">
        <v>1000</v>
      </c>
      <c r="N479" s="78" t="s">
        <v>1647</v>
      </c>
      <c r="O479" s="83" t="s">
        <v>7334</v>
      </c>
      <c r="P479" s="78" t="s">
        <v>760</v>
      </c>
      <c r="R479" s="80"/>
      <c r="S479" s="92"/>
      <c r="T479" s="279"/>
      <c r="U479" s="242"/>
      <c r="W479" s="12" t="str">
        <f t="shared" si="106"/>
        <v>Mqtt1</v>
      </c>
      <c r="X479" s="222"/>
      <c r="Y479" s="6" t="str">
        <f t="shared" si="107"/>
        <v>250000 FRESH WATER</v>
      </c>
      <c r="Z479" s="106" t="str">
        <f t="shared" si="101"/>
        <v>$.FLOW_LAUNDRY_PS_COLD_WATER</v>
      </c>
      <c r="AB479" s="6"/>
      <c r="AI479" s="53">
        <v>0.05</v>
      </c>
      <c r="AJ479" s="78">
        <v>35</v>
      </c>
      <c r="AK479" s="116" t="s">
        <v>1687</v>
      </c>
      <c r="AM479" s="117" t="str">
        <f t="shared" si="109"/>
        <v/>
      </c>
      <c r="AR479" s="130"/>
      <c r="AT479" s="131"/>
      <c r="AU479" s="7"/>
      <c r="AV479" s="132"/>
      <c r="AW479" s="129" t="str">
        <f t="shared" si="110"/>
        <v/>
      </c>
      <c r="AX479" s="140"/>
      <c r="BB479" s="150" t="str">
        <f t="shared" si="108"/>
        <v/>
      </c>
      <c r="BS479" s="6"/>
      <c r="BT479" s="11"/>
    </row>
    <row r="480" spans="1:72" ht="15.75" x14ac:dyDescent="0.25">
      <c r="A480" s="52" t="s">
        <v>829</v>
      </c>
      <c r="B480" s="186"/>
      <c r="C480" s="131" t="s">
        <v>118</v>
      </c>
      <c r="D480" s="7" t="s">
        <v>24</v>
      </c>
      <c r="E480" s="7" t="s">
        <v>440</v>
      </c>
      <c r="F480" s="64" t="s">
        <v>171</v>
      </c>
      <c r="G480" s="62">
        <v>2</v>
      </c>
      <c r="I480" s="10" t="s">
        <v>110</v>
      </c>
      <c r="J480" s="11" t="s">
        <v>575</v>
      </c>
      <c r="K480" s="74" t="s">
        <v>601</v>
      </c>
      <c r="L480" s="180"/>
      <c r="M480" s="180">
        <v>1000</v>
      </c>
      <c r="N480" s="78" t="s">
        <v>1647</v>
      </c>
      <c r="O480" s="83" t="s">
        <v>7335</v>
      </c>
      <c r="P480" s="78" t="s">
        <v>761</v>
      </c>
      <c r="R480" s="80"/>
      <c r="S480" s="92"/>
      <c r="T480" s="218" t="s">
        <v>823</v>
      </c>
      <c r="U480" s="83" t="s">
        <v>1533</v>
      </c>
      <c r="W480" s="12" t="str">
        <f t="shared" si="106"/>
        <v>Mqtt1</v>
      </c>
      <c r="X480" s="222"/>
      <c r="Y480" s="6" t="str">
        <f t="shared" si="107"/>
        <v>250000 FRESH WATER</v>
      </c>
      <c r="Z480" s="106" t="str">
        <f t="shared" si="101"/>
        <v>$.FLOW_LAUNDRY_PS_2_HOT_WATER</v>
      </c>
      <c r="AB480" s="6"/>
      <c r="AI480" s="53">
        <v>0.05</v>
      </c>
      <c r="AJ480" s="78">
        <v>35</v>
      </c>
      <c r="AK480" s="116" t="s">
        <v>1687</v>
      </c>
      <c r="AM480" s="117" t="str">
        <f t="shared" si="109"/>
        <v/>
      </c>
      <c r="AR480" s="130"/>
      <c r="AT480" s="131"/>
      <c r="AU480" s="7"/>
      <c r="AV480" s="132"/>
      <c r="AW480" s="129" t="str">
        <f t="shared" si="110"/>
        <v/>
      </c>
      <c r="AX480" s="140"/>
      <c r="BB480" s="150" t="str">
        <f t="shared" si="108"/>
        <v/>
      </c>
      <c r="BS480" s="6"/>
      <c r="BT480" s="11"/>
    </row>
    <row r="481" spans="1:72" ht="15.75" x14ac:dyDescent="0.25">
      <c r="A481" s="52" t="s">
        <v>1464</v>
      </c>
      <c r="B481" s="186"/>
      <c r="C481" s="131" t="s">
        <v>118</v>
      </c>
      <c r="D481" s="7" t="s">
        <v>24</v>
      </c>
      <c r="E481" s="7" t="s">
        <v>440</v>
      </c>
      <c r="F481" s="64" t="s">
        <v>171</v>
      </c>
      <c r="G481" s="62">
        <v>3</v>
      </c>
      <c r="I481" s="10" t="s">
        <v>110</v>
      </c>
      <c r="J481" s="11" t="s">
        <v>576</v>
      </c>
      <c r="K481" s="74" t="s">
        <v>601</v>
      </c>
      <c r="L481" s="180"/>
      <c r="M481" s="180">
        <v>1000</v>
      </c>
      <c r="N481" s="78" t="s">
        <v>1647</v>
      </c>
      <c r="O481" s="83" t="s">
        <v>7336</v>
      </c>
      <c r="P481" s="78" t="s">
        <v>762</v>
      </c>
      <c r="R481" s="80"/>
      <c r="S481" s="92"/>
      <c r="T481" s="278" t="s">
        <v>1479</v>
      </c>
      <c r="U481" s="240" t="s">
        <v>1534</v>
      </c>
      <c r="W481" s="12" t="str">
        <f t="shared" si="106"/>
        <v>Mqtt1</v>
      </c>
      <c r="X481" s="222"/>
      <c r="Y481" s="6" t="str">
        <f t="shared" si="107"/>
        <v>250000 FRESH WATER</v>
      </c>
      <c r="Z481" s="106" t="str">
        <f t="shared" si="101"/>
        <v>$.FLOW_CAPTAINS_CABIN_HOT_WATER</v>
      </c>
      <c r="AB481" s="6"/>
      <c r="AI481" s="53">
        <v>0.05</v>
      </c>
      <c r="AJ481" s="78">
        <v>35</v>
      </c>
      <c r="AK481" s="116" t="s">
        <v>1687</v>
      </c>
      <c r="AM481" s="117" t="str">
        <f t="shared" si="109"/>
        <v/>
      </c>
      <c r="AR481" s="130"/>
      <c r="AT481" s="131"/>
      <c r="AU481" s="7"/>
      <c r="AV481" s="132"/>
      <c r="AW481" s="129" t="str">
        <f t="shared" si="110"/>
        <v/>
      </c>
      <c r="AX481" s="140"/>
      <c r="BB481" s="150" t="str">
        <f t="shared" si="108"/>
        <v/>
      </c>
      <c r="BS481" s="6"/>
      <c r="BT481" s="11"/>
    </row>
    <row r="482" spans="1:72" ht="15.75" x14ac:dyDescent="0.25">
      <c r="A482" s="52" t="s">
        <v>1464</v>
      </c>
      <c r="B482" s="186"/>
      <c r="C482" s="131" t="s">
        <v>118</v>
      </c>
      <c r="D482" s="7" t="s">
        <v>24</v>
      </c>
      <c r="E482" s="7" t="s">
        <v>440</v>
      </c>
      <c r="F482" s="64" t="s">
        <v>171</v>
      </c>
      <c r="G482" s="62">
        <v>4</v>
      </c>
      <c r="I482" s="10" t="s">
        <v>110</v>
      </c>
      <c r="J482" s="11" t="s">
        <v>577</v>
      </c>
      <c r="K482" s="74" t="s">
        <v>601</v>
      </c>
      <c r="L482" s="180"/>
      <c r="M482" s="180">
        <v>1000</v>
      </c>
      <c r="N482" s="78" t="s">
        <v>1647</v>
      </c>
      <c r="O482" s="83" t="s">
        <v>7337</v>
      </c>
      <c r="P482" s="78" t="s">
        <v>763</v>
      </c>
      <c r="R482" s="80"/>
      <c r="S482" s="92"/>
      <c r="T482" s="279"/>
      <c r="U482" s="242"/>
      <c r="W482" s="12" t="str">
        <f t="shared" si="106"/>
        <v>Mqtt1</v>
      </c>
      <c r="X482" s="222"/>
      <c r="Y482" s="6" t="str">
        <f t="shared" si="107"/>
        <v>250000 FRESH WATER</v>
      </c>
      <c r="Z482" s="106" t="str">
        <f t="shared" si="101"/>
        <v>$.FLOW_CAPTAINS_CABIN_COLD_WATER</v>
      </c>
      <c r="AB482" s="6"/>
      <c r="AI482" s="53">
        <v>0.05</v>
      </c>
      <c r="AJ482" s="78">
        <v>35</v>
      </c>
      <c r="AK482" s="116" t="s">
        <v>1687</v>
      </c>
      <c r="AM482" s="117" t="str">
        <f t="shared" si="109"/>
        <v/>
      </c>
      <c r="AR482" s="130"/>
      <c r="AT482" s="131"/>
      <c r="AU482" s="7"/>
      <c r="AV482" s="132"/>
      <c r="AW482" s="129" t="str">
        <f t="shared" si="110"/>
        <v/>
      </c>
      <c r="AX482" s="140"/>
      <c r="BB482" s="150" t="str">
        <f t="shared" si="108"/>
        <v/>
      </c>
      <c r="BS482" s="6"/>
      <c r="BT482" s="11"/>
    </row>
    <row r="483" spans="1:72" ht="15.75" x14ac:dyDescent="0.25">
      <c r="A483" s="52" t="s">
        <v>1464</v>
      </c>
      <c r="B483" s="186"/>
      <c r="C483" s="131" t="s">
        <v>118</v>
      </c>
      <c r="D483" s="7" t="s">
        <v>24</v>
      </c>
      <c r="E483" s="7" t="s">
        <v>441</v>
      </c>
      <c r="F483" s="64" t="s">
        <v>171</v>
      </c>
      <c r="G483" s="62">
        <v>1</v>
      </c>
      <c r="I483" s="10" t="s">
        <v>110</v>
      </c>
      <c r="J483" s="11" t="s">
        <v>578</v>
      </c>
      <c r="K483" s="74" t="s">
        <v>601</v>
      </c>
      <c r="L483" s="180"/>
      <c r="M483" s="180">
        <v>1000</v>
      </c>
      <c r="N483" s="78" t="s">
        <v>1647</v>
      </c>
      <c r="O483" s="83" t="s">
        <v>7338</v>
      </c>
      <c r="P483" s="78" t="s">
        <v>764</v>
      </c>
      <c r="R483" s="80"/>
      <c r="S483" s="92"/>
      <c r="T483" s="278" t="s">
        <v>1478</v>
      </c>
      <c r="U483" s="240" t="s">
        <v>1539</v>
      </c>
      <c r="W483" s="12" t="str">
        <f t="shared" si="106"/>
        <v>Mqtt1</v>
      </c>
      <c r="X483" s="222"/>
      <c r="Y483" s="6" t="str">
        <f t="shared" si="107"/>
        <v>250000 FRESH WATER</v>
      </c>
      <c r="Z483" s="106" t="str">
        <f t="shared" ref="Z483:Z536" si="112">IF(COUNTIF(N483,"spare"),"","$."&amp;J483)</f>
        <v>$.FLOW_CREW_CABIN_SB_AFT_HOT_WATER</v>
      </c>
      <c r="AB483" s="6"/>
      <c r="AI483" s="53">
        <v>0.05</v>
      </c>
      <c r="AJ483" s="78">
        <v>35</v>
      </c>
      <c r="AK483" s="116" t="s">
        <v>1687</v>
      </c>
      <c r="AM483" s="117" t="str">
        <f t="shared" si="109"/>
        <v/>
      </c>
      <c r="AR483" s="130"/>
      <c r="AT483" s="131"/>
      <c r="AU483" s="7"/>
      <c r="AV483" s="132"/>
      <c r="AW483" s="129" t="str">
        <f t="shared" si="110"/>
        <v/>
      </c>
      <c r="AX483" s="140"/>
      <c r="BB483" s="150" t="str">
        <f t="shared" si="108"/>
        <v/>
      </c>
      <c r="BS483" s="6"/>
      <c r="BT483" s="11"/>
    </row>
    <row r="484" spans="1:72" ht="15.75" x14ac:dyDescent="0.25">
      <c r="A484" s="52" t="s">
        <v>1464</v>
      </c>
      <c r="B484" s="186"/>
      <c r="C484" s="131" t="s">
        <v>118</v>
      </c>
      <c r="D484" s="7" t="s">
        <v>24</v>
      </c>
      <c r="E484" s="7" t="s">
        <v>441</v>
      </c>
      <c r="F484" s="64" t="s">
        <v>171</v>
      </c>
      <c r="G484" s="62">
        <v>2</v>
      </c>
      <c r="I484" s="10" t="s">
        <v>110</v>
      </c>
      <c r="J484" s="11" t="s">
        <v>579</v>
      </c>
      <c r="K484" s="74" t="s">
        <v>601</v>
      </c>
      <c r="L484" s="180"/>
      <c r="M484" s="180">
        <v>1000</v>
      </c>
      <c r="N484" s="78" t="s">
        <v>1647</v>
      </c>
      <c r="O484" s="83" t="s">
        <v>7339</v>
      </c>
      <c r="P484" s="78" t="s">
        <v>765</v>
      </c>
      <c r="R484" s="80"/>
      <c r="S484" s="92"/>
      <c r="T484" s="285"/>
      <c r="U484" s="241"/>
      <c r="W484" s="12" t="str">
        <f t="shared" si="106"/>
        <v>Mqtt1</v>
      </c>
      <c r="X484" s="222"/>
      <c r="Y484" s="6" t="str">
        <f t="shared" si="107"/>
        <v>250000 FRESH WATER</v>
      </c>
      <c r="Z484" s="106" t="str">
        <f t="shared" si="112"/>
        <v>$.FLOW_CREW_CABIN_SB_AFT_COLD_WATER</v>
      </c>
      <c r="AB484" s="6"/>
      <c r="AI484" s="53">
        <v>0.05</v>
      </c>
      <c r="AJ484" s="78">
        <v>35</v>
      </c>
      <c r="AK484" s="116" t="s">
        <v>1687</v>
      </c>
      <c r="AM484" s="117" t="str">
        <f t="shared" si="109"/>
        <v/>
      </c>
      <c r="AR484" s="130"/>
      <c r="AT484" s="131"/>
      <c r="AU484" s="7"/>
      <c r="AV484" s="132"/>
      <c r="AW484" s="129" t="str">
        <f t="shared" si="110"/>
        <v/>
      </c>
      <c r="AX484" s="140"/>
      <c r="BB484" s="150" t="str">
        <f t="shared" si="108"/>
        <v/>
      </c>
      <c r="BS484" s="6"/>
      <c r="BT484" s="11"/>
    </row>
    <row r="485" spans="1:72" ht="15.75" x14ac:dyDescent="0.25">
      <c r="A485" s="52" t="s">
        <v>1464</v>
      </c>
      <c r="B485" s="186"/>
      <c r="C485" s="131" t="s">
        <v>118</v>
      </c>
      <c r="D485" s="7" t="s">
        <v>24</v>
      </c>
      <c r="E485" s="7" t="s">
        <v>441</v>
      </c>
      <c r="F485" s="64" t="s">
        <v>171</v>
      </c>
      <c r="G485" s="62">
        <v>3</v>
      </c>
      <c r="I485" s="10" t="s">
        <v>110</v>
      </c>
      <c r="J485" s="11" t="s">
        <v>580</v>
      </c>
      <c r="K485" s="74" t="s">
        <v>601</v>
      </c>
      <c r="L485" s="180"/>
      <c r="M485" s="180">
        <v>1000</v>
      </c>
      <c r="N485" s="78" t="s">
        <v>1647</v>
      </c>
      <c r="O485" s="83" t="s">
        <v>7340</v>
      </c>
      <c r="P485" s="78" t="s">
        <v>766</v>
      </c>
      <c r="R485" s="80"/>
      <c r="S485" s="92"/>
      <c r="T485" s="285"/>
      <c r="U485" s="242"/>
      <c r="W485" s="12" t="str">
        <f t="shared" si="106"/>
        <v>Mqtt1</v>
      </c>
      <c r="X485" s="222"/>
      <c r="Y485" s="6" t="str">
        <f t="shared" si="107"/>
        <v>250000 FRESH WATER</v>
      </c>
      <c r="Z485" s="106" t="str">
        <f t="shared" si="112"/>
        <v>$.FLOW_CREW_CABIN_SB_MID_HOT_WATER</v>
      </c>
      <c r="AB485" s="6"/>
      <c r="AI485" s="53">
        <v>0.05</v>
      </c>
      <c r="AJ485" s="78">
        <v>35</v>
      </c>
      <c r="AK485" s="116" t="s">
        <v>1687</v>
      </c>
      <c r="AM485" s="117" t="str">
        <f t="shared" si="109"/>
        <v/>
      </c>
      <c r="AR485" s="130"/>
      <c r="AT485" s="131"/>
      <c r="AU485" s="7"/>
      <c r="AV485" s="132"/>
      <c r="AW485" s="129" t="str">
        <f t="shared" si="110"/>
        <v/>
      </c>
      <c r="AX485" s="140"/>
      <c r="BB485" s="150" t="str">
        <f t="shared" si="108"/>
        <v/>
      </c>
      <c r="BS485" s="6"/>
      <c r="BT485" s="11"/>
    </row>
    <row r="486" spans="1:72" ht="15.75" x14ac:dyDescent="0.25">
      <c r="A486" s="52" t="s">
        <v>1464</v>
      </c>
      <c r="B486" s="186"/>
      <c r="C486" s="131" t="s">
        <v>118</v>
      </c>
      <c r="D486" s="7" t="s">
        <v>24</v>
      </c>
      <c r="E486" s="7" t="s">
        <v>441</v>
      </c>
      <c r="F486" s="64" t="s">
        <v>171</v>
      </c>
      <c r="G486" s="62">
        <v>4</v>
      </c>
      <c r="I486" s="10" t="s">
        <v>110</v>
      </c>
      <c r="J486" s="11" t="s">
        <v>581</v>
      </c>
      <c r="K486" s="74" t="s">
        <v>601</v>
      </c>
      <c r="L486" s="180"/>
      <c r="M486" s="180">
        <v>1000</v>
      </c>
      <c r="N486" s="78" t="s">
        <v>1647</v>
      </c>
      <c r="O486" s="83" t="s">
        <v>7341</v>
      </c>
      <c r="P486" s="78" t="s">
        <v>767</v>
      </c>
      <c r="R486" s="80"/>
      <c r="S486" s="92"/>
      <c r="T486" s="280" t="s">
        <v>1479</v>
      </c>
      <c r="U486" s="240" t="s">
        <v>1534</v>
      </c>
      <c r="W486" s="12" t="str">
        <f t="shared" si="106"/>
        <v>Mqtt1</v>
      </c>
      <c r="X486" s="222"/>
      <c r="Y486" s="6" t="str">
        <f t="shared" si="107"/>
        <v>250000 FRESH WATER</v>
      </c>
      <c r="Z486" s="106" t="str">
        <f t="shared" si="112"/>
        <v>$.FLOW_CREW_CABIN_SB_MID_COLD_WATER</v>
      </c>
      <c r="AB486" s="6"/>
      <c r="AI486" s="53">
        <v>0.05</v>
      </c>
      <c r="AJ486" s="78">
        <v>35</v>
      </c>
      <c r="AK486" s="116" t="s">
        <v>1687</v>
      </c>
      <c r="AM486" s="117" t="str">
        <f t="shared" si="109"/>
        <v/>
      </c>
      <c r="AR486" s="130"/>
      <c r="AT486" s="131"/>
      <c r="AU486" s="7"/>
      <c r="AV486" s="132"/>
      <c r="AW486" s="129" t="str">
        <f t="shared" si="110"/>
        <v/>
      </c>
      <c r="AX486" s="140"/>
      <c r="BB486" s="150" t="str">
        <f t="shared" si="108"/>
        <v/>
      </c>
      <c r="BS486" s="6"/>
      <c r="BT486" s="11"/>
    </row>
    <row r="487" spans="1:72" ht="15.75" x14ac:dyDescent="0.25">
      <c r="A487" s="52" t="s">
        <v>1464</v>
      </c>
      <c r="B487" s="186"/>
      <c r="C487" s="131" t="s">
        <v>118</v>
      </c>
      <c r="D487" s="7" t="s">
        <v>24</v>
      </c>
      <c r="E487" s="7" t="s">
        <v>442</v>
      </c>
      <c r="F487" s="64" t="s">
        <v>171</v>
      </c>
      <c r="G487" s="62">
        <v>1</v>
      </c>
      <c r="I487" s="10" t="s">
        <v>110</v>
      </c>
      <c r="J487" s="11" t="s">
        <v>582</v>
      </c>
      <c r="K487" s="74" t="s">
        <v>601</v>
      </c>
      <c r="L487" s="180"/>
      <c r="M487" s="180">
        <v>1000</v>
      </c>
      <c r="N487" s="78" t="s">
        <v>1647</v>
      </c>
      <c r="O487" s="83" t="s">
        <v>7342</v>
      </c>
      <c r="P487" s="78" t="s">
        <v>768</v>
      </c>
      <c r="R487" s="80"/>
      <c r="S487" s="92"/>
      <c r="T487" s="281"/>
      <c r="U487" s="241"/>
      <c r="W487" s="12" t="str">
        <f t="shared" si="106"/>
        <v>Mqtt1</v>
      </c>
      <c r="X487" s="222"/>
      <c r="Y487" s="6" t="str">
        <f t="shared" si="107"/>
        <v>250000 FRESH WATER</v>
      </c>
      <c r="Z487" s="106" t="str">
        <f t="shared" si="112"/>
        <v>$.FLOW_CREW_CABIN_PS_MID_HOT_WATER</v>
      </c>
      <c r="AB487" s="6"/>
      <c r="AI487" s="53">
        <v>0.05</v>
      </c>
      <c r="AJ487" s="78">
        <v>35</v>
      </c>
      <c r="AK487" s="116" t="s">
        <v>1687</v>
      </c>
      <c r="AM487" s="117" t="str">
        <f t="shared" si="109"/>
        <v/>
      </c>
      <c r="AR487" s="130"/>
      <c r="AT487" s="131"/>
      <c r="AU487" s="7"/>
      <c r="AV487" s="132"/>
      <c r="AW487" s="129" t="str">
        <f t="shared" si="110"/>
        <v/>
      </c>
      <c r="AX487" s="140"/>
      <c r="BB487" s="150" t="str">
        <f t="shared" si="108"/>
        <v/>
      </c>
      <c r="BS487" s="6"/>
      <c r="BT487" s="11"/>
    </row>
    <row r="488" spans="1:72" ht="15.75" x14ac:dyDescent="0.25">
      <c r="A488" s="52" t="s">
        <v>1464</v>
      </c>
      <c r="B488" s="186"/>
      <c r="C488" s="131" t="s">
        <v>118</v>
      </c>
      <c r="D488" s="7" t="s">
        <v>24</v>
      </c>
      <c r="E488" s="7" t="s">
        <v>442</v>
      </c>
      <c r="F488" s="64" t="s">
        <v>171</v>
      </c>
      <c r="G488" s="62">
        <v>2</v>
      </c>
      <c r="I488" s="10" t="s">
        <v>110</v>
      </c>
      <c r="J488" s="11" t="s">
        <v>583</v>
      </c>
      <c r="K488" s="74" t="s">
        <v>601</v>
      </c>
      <c r="L488" s="180"/>
      <c r="M488" s="180">
        <v>1000</v>
      </c>
      <c r="N488" s="78" t="s">
        <v>1647</v>
      </c>
      <c r="O488" s="83" t="s">
        <v>7343</v>
      </c>
      <c r="P488" s="78" t="s">
        <v>769</v>
      </c>
      <c r="R488" s="80"/>
      <c r="S488" s="92"/>
      <c r="T488" s="281"/>
      <c r="U488" s="241"/>
      <c r="W488" s="12" t="str">
        <f t="shared" si="106"/>
        <v>Mqtt1</v>
      </c>
      <c r="X488" s="222"/>
      <c r="Y488" s="6" t="str">
        <f t="shared" si="107"/>
        <v>250000 FRESH WATER</v>
      </c>
      <c r="Z488" s="106" t="str">
        <f t="shared" si="112"/>
        <v>$.FLOW_CREW_CABIN_PS_MID_COLD_WATER</v>
      </c>
      <c r="AB488" s="6"/>
      <c r="AI488" s="53">
        <v>0.05</v>
      </c>
      <c r="AJ488" s="78">
        <v>35</v>
      </c>
      <c r="AK488" s="116" t="s">
        <v>1687</v>
      </c>
      <c r="AM488" s="117" t="str">
        <f t="shared" si="109"/>
        <v/>
      </c>
      <c r="AR488" s="130"/>
      <c r="AT488" s="131"/>
      <c r="AU488" s="7"/>
      <c r="AV488" s="132"/>
      <c r="AW488" s="129" t="str">
        <f t="shared" si="110"/>
        <v/>
      </c>
      <c r="AX488" s="140"/>
      <c r="BB488" s="150" t="str">
        <f t="shared" si="108"/>
        <v/>
      </c>
      <c r="BS488" s="6"/>
      <c r="BT488" s="11"/>
    </row>
    <row r="489" spans="1:72" ht="15.75" x14ac:dyDescent="0.25">
      <c r="A489" s="52" t="s">
        <v>1464</v>
      </c>
      <c r="B489" s="186"/>
      <c r="C489" s="131" t="s">
        <v>118</v>
      </c>
      <c r="D489" s="7" t="s">
        <v>24</v>
      </c>
      <c r="E489" s="7" t="s">
        <v>442</v>
      </c>
      <c r="F489" s="64" t="s">
        <v>171</v>
      </c>
      <c r="G489" s="62">
        <v>3</v>
      </c>
      <c r="I489" s="10" t="s">
        <v>110</v>
      </c>
      <c r="J489" s="11" t="s">
        <v>584</v>
      </c>
      <c r="K489" s="74" t="s">
        <v>601</v>
      </c>
      <c r="L489" s="180"/>
      <c r="M489" s="180">
        <v>1000</v>
      </c>
      <c r="N489" s="78" t="s">
        <v>1647</v>
      </c>
      <c r="O489" s="83" t="s">
        <v>7344</v>
      </c>
      <c r="P489" s="78" t="s">
        <v>770</v>
      </c>
      <c r="R489" s="80"/>
      <c r="S489" s="92"/>
      <c r="T489" s="281"/>
      <c r="U489" s="241"/>
      <c r="W489" s="12" t="str">
        <f t="shared" si="106"/>
        <v>Mqtt1</v>
      </c>
      <c r="X489" s="222"/>
      <c r="Y489" s="6" t="str">
        <f t="shared" si="107"/>
        <v>250000 FRESH WATER</v>
      </c>
      <c r="Z489" s="106" t="str">
        <f t="shared" si="112"/>
        <v>$.FLOW_CREW_CABIN_SB_FWD_HOT_WATER</v>
      </c>
      <c r="AB489" s="6"/>
      <c r="AI489" s="53">
        <v>0.05</v>
      </c>
      <c r="AJ489" s="78">
        <v>35</v>
      </c>
      <c r="AK489" s="116" t="s">
        <v>1687</v>
      </c>
      <c r="AM489" s="117" t="str">
        <f t="shared" si="109"/>
        <v/>
      </c>
      <c r="AR489" s="130"/>
      <c r="AT489" s="131"/>
      <c r="AU489" s="7"/>
      <c r="AV489" s="132"/>
      <c r="AW489" s="129" t="str">
        <f t="shared" si="110"/>
        <v/>
      </c>
      <c r="AX489" s="140"/>
      <c r="BB489" s="150" t="str">
        <f t="shared" si="108"/>
        <v/>
      </c>
      <c r="BS489" s="6"/>
      <c r="BT489" s="11"/>
    </row>
    <row r="490" spans="1:72" ht="15.75" x14ac:dyDescent="0.25">
      <c r="A490" s="52" t="s">
        <v>1464</v>
      </c>
      <c r="B490" s="186"/>
      <c r="C490" s="131" t="s">
        <v>118</v>
      </c>
      <c r="D490" s="7" t="s">
        <v>24</v>
      </c>
      <c r="E490" s="7" t="s">
        <v>442</v>
      </c>
      <c r="F490" s="64" t="s">
        <v>171</v>
      </c>
      <c r="G490" s="62">
        <v>4</v>
      </c>
      <c r="I490" s="10" t="s">
        <v>110</v>
      </c>
      <c r="J490" s="11" t="s">
        <v>585</v>
      </c>
      <c r="K490" s="74" t="s">
        <v>601</v>
      </c>
      <c r="L490" s="180"/>
      <c r="M490" s="180">
        <v>1000</v>
      </c>
      <c r="N490" s="78" t="s">
        <v>1647</v>
      </c>
      <c r="O490" s="83" t="s">
        <v>7345</v>
      </c>
      <c r="P490" s="78" t="s">
        <v>771</v>
      </c>
      <c r="R490" s="80"/>
      <c r="S490" s="92"/>
      <c r="T490" s="282"/>
      <c r="U490" s="242"/>
      <c r="W490" s="12" t="str">
        <f t="shared" si="106"/>
        <v>Mqtt1</v>
      </c>
      <c r="X490" s="222"/>
      <c r="Y490" s="6" t="str">
        <f t="shared" si="107"/>
        <v>250000 FRESH WATER</v>
      </c>
      <c r="Z490" s="106" t="str">
        <f t="shared" si="112"/>
        <v>$.FLOW_CREW_CABIN_SB_FWD_COLD_WATER</v>
      </c>
      <c r="AB490" s="6"/>
      <c r="AI490" s="53">
        <v>0.05</v>
      </c>
      <c r="AJ490" s="78">
        <v>35</v>
      </c>
      <c r="AK490" s="116" t="s">
        <v>1687</v>
      </c>
      <c r="AM490" s="117" t="str">
        <f t="shared" si="109"/>
        <v/>
      </c>
      <c r="AR490" s="130"/>
      <c r="AT490" s="131"/>
      <c r="AU490" s="7"/>
      <c r="AV490" s="132"/>
      <c r="AW490" s="129" t="str">
        <f t="shared" si="110"/>
        <v/>
      </c>
      <c r="AX490" s="140"/>
      <c r="BB490" s="150" t="str">
        <f t="shared" si="108"/>
        <v/>
      </c>
      <c r="BS490" s="6"/>
      <c r="BT490" s="11"/>
    </row>
    <row r="491" spans="1:72" ht="15.75" x14ac:dyDescent="0.25">
      <c r="A491" s="52" t="s">
        <v>1464</v>
      </c>
      <c r="B491" s="186"/>
      <c r="C491" s="131" t="s">
        <v>118</v>
      </c>
      <c r="D491" s="7" t="s">
        <v>24</v>
      </c>
      <c r="E491" s="7" t="s">
        <v>443</v>
      </c>
      <c r="F491" s="64" t="s">
        <v>171</v>
      </c>
      <c r="G491" s="62">
        <v>1</v>
      </c>
      <c r="I491" s="10" t="s">
        <v>110</v>
      </c>
      <c r="J491" s="202" t="s">
        <v>586</v>
      </c>
      <c r="K491" s="74" t="s">
        <v>601</v>
      </c>
      <c r="L491" s="180"/>
      <c r="M491" s="180">
        <v>1000</v>
      </c>
      <c r="N491" s="78" t="s">
        <v>1647</v>
      </c>
      <c r="O491" s="83" t="s">
        <v>7346</v>
      </c>
      <c r="P491" s="78" t="s">
        <v>772</v>
      </c>
      <c r="R491" s="80"/>
      <c r="S491" s="92"/>
      <c r="T491" s="278" t="s">
        <v>1478</v>
      </c>
      <c r="U491" s="240" t="s">
        <v>1539</v>
      </c>
      <c r="W491" s="12" t="str">
        <f t="shared" si="106"/>
        <v>Mqtt1</v>
      </c>
      <c r="X491" s="222"/>
      <c r="Y491" s="6" t="str">
        <f t="shared" si="107"/>
        <v>250000 FRESH WATER</v>
      </c>
      <c r="Z491" s="106" t="str">
        <f t="shared" si="112"/>
        <v>$.FLOW_CREW_CABIN_PS_FWD_HOT_WATER</v>
      </c>
      <c r="AB491" s="6"/>
      <c r="AI491" s="53">
        <v>0.05</v>
      </c>
      <c r="AJ491" s="78">
        <v>35</v>
      </c>
      <c r="AK491" s="116" t="s">
        <v>1687</v>
      </c>
      <c r="AM491" s="117" t="str">
        <f t="shared" si="109"/>
        <v/>
      </c>
      <c r="AR491" s="130"/>
      <c r="AT491" s="131"/>
      <c r="AU491" s="7"/>
      <c r="AV491" s="132"/>
      <c r="AW491" s="129" t="str">
        <f t="shared" si="110"/>
        <v/>
      </c>
      <c r="AX491" s="140"/>
      <c r="BB491" s="150" t="str">
        <f t="shared" si="108"/>
        <v/>
      </c>
      <c r="BS491" s="6"/>
      <c r="BT491" s="11"/>
    </row>
    <row r="492" spans="1:72" ht="15.75" x14ac:dyDescent="0.25">
      <c r="A492" s="52" t="s">
        <v>1464</v>
      </c>
      <c r="B492" s="186"/>
      <c r="C492" s="131" t="s">
        <v>118</v>
      </c>
      <c r="D492" s="7" t="s">
        <v>24</v>
      </c>
      <c r="E492" s="7" t="s">
        <v>443</v>
      </c>
      <c r="F492" s="64" t="s">
        <v>171</v>
      </c>
      <c r="G492" s="62">
        <v>2</v>
      </c>
      <c r="I492" s="10" t="s">
        <v>110</v>
      </c>
      <c r="J492" s="11" t="s">
        <v>587</v>
      </c>
      <c r="K492" s="74" t="s">
        <v>601</v>
      </c>
      <c r="L492" s="180"/>
      <c r="M492" s="180">
        <v>1000</v>
      </c>
      <c r="N492" s="78" t="s">
        <v>1647</v>
      </c>
      <c r="O492" s="83" t="s">
        <v>7347</v>
      </c>
      <c r="P492" s="78" t="s">
        <v>773</v>
      </c>
      <c r="R492" s="80"/>
      <c r="S492" s="92"/>
      <c r="T492" s="279"/>
      <c r="U492" s="242"/>
      <c r="W492" s="12" t="str">
        <f t="shared" si="106"/>
        <v>Mqtt1</v>
      </c>
      <c r="X492" s="222"/>
      <c r="Y492" s="6" t="str">
        <f t="shared" si="107"/>
        <v>250000 FRESH WATER</v>
      </c>
      <c r="Z492" s="106" t="str">
        <f t="shared" si="112"/>
        <v>$.FLOW_CREW_CABIN_PS_FWD_COLD_WATER</v>
      </c>
      <c r="AB492" s="6"/>
      <c r="AI492" s="53">
        <v>0.05</v>
      </c>
      <c r="AJ492" s="78">
        <v>35</v>
      </c>
      <c r="AK492" s="116" t="s">
        <v>1687</v>
      </c>
      <c r="AM492" s="117" t="str">
        <f t="shared" si="109"/>
        <v/>
      </c>
      <c r="AR492" s="130"/>
      <c r="AT492" s="131"/>
      <c r="AU492" s="7"/>
      <c r="AV492" s="132"/>
      <c r="AW492" s="129" t="str">
        <f t="shared" si="110"/>
        <v/>
      </c>
      <c r="AX492" s="140"/>
      <c r="BB492" s="150" t="str">
        <f t="shared" si="108"/>
        <v/>
      </c>
      <c r="BS492" s="6"/>
      <c r="BT492" s="11"/>
    </row>
    <row r="493" spans="1:72" ht="15.75" x14ac:dyDescent="0.25">
      <c r="A493" s="52" t="s">
        <v>1464</v>
      </c>
      <c r="B493" s="186"/>
      <c r="C493" s="131" t="s">
        <v>118</v>
      </c>
      <c r="D493" s="7" t="s">
        <v>24</v>
      </c>
      <c r="E493" s="7" t="s">
        <v>443</v>
      </c>
      <c r="F493" s="64" t="s">
        <v>171</v>
      </c>
      <c r="G493" s="62">
        <v>3</v>
      </c>
      <c r="I493" s="10" t="s">
        <v>110</v>
      </c>
      <c r="J493" s="11" t="s">
        <v>588</v>
      </c>
      <c r="K493" s="74" t="s">
        <v>601</v>
      </c>
      <c r="L493" s="180"/>
      <c r="M493" s="180">
        <v>1000</v>
      </c>
      <c r="N493" s="78" t="s">
        <v>1647</v>
      </c>
      <c r="O493" s="83" t="s">
        <v>7348</v>
      </c>
      <c r="P493" s="78" t="s">
        <v>774</v>
      </c>
      <c r="R493" s="80"/>
      <c r="S493" s="92"/>
      <c r="T493" s="278" t="s">
        <v>1480</v>
      </c>
      <c r="U493" s="240" t="s">
        <v>1529</v>
      </c>
      <c r="W493" s="12" t="str">
        <f t="shared" si="106"/>
        <v>Mqtt1</v>
      </c>
      <c r="X493" s="222"/>
      <c r="Y493" s="6" t="str">
        <f t="shared" si="107"/>
        <v>250000 FRESH WATER</v>
      </c>
      <c r="Z493" s="106" t="str">
        <f t="shared" si="112"/>
        <v>$.FLOW_DECKHOUSE_HOT_WATER</v>
      </c>
      <c r="AB493" s="6"/>
      <c r="AI493" s="53">
        <v>0.05</v>
      </c>
      <c r="AJ493" s="78">
        <v>35</v>
      </c>
      <c r="AK493" s="116" t="s">
        <v>1687</v>
      </c>
      <c r="AM493" s="117" t="str">
        <f t="shared" si="109"/>
        <v/>
      </c>
      <c r="AR493" s="130"/>
      <c r="AT493" s="131"/>
      <c r="AU493" s="7"/>
      <c r="AV493" s="132"/>
      <c r="AW493" s="129" t="str">
        <f t="shared" si="110"/>
        <v/>
      </c>
      <c r="AX493" s="140"/>
      <c r="BB493" s="150" t="str">
        <f t="shared" si="108"/>
        <v/>
      </c>
      <c r="BS493" s="6"/>
      <c r="BT493" s="11"/>
    </row>
    <row r="494" spans="1:72" ht="15.75" x14ac:dyDescent="0.25">
      <c r="A494" s="52" t="s">
        <v>1464</v>
      </c>
      <c r="B494" s="186"/>
      <c r="C494" s="131" t="s">
        <v>118</v>
      </c>
      <c r="D494" s="7" t="s">
        <v>24</v>
      </c>
      <c r="E494" s="7" t="s">
        <v>443</v>
      </c>
      <c r="F494" s="64" t="s">
        <v>171</v>
      </c>
      <c r="G494" s="62">
        <v>4</v>
      </c>
      <c r="I494" s="10" t="s">
        <v>110</v>
      </c>
      <c r="J494" s="11" t="s">
        <v>589</v>
      </c>
      <c r="K494" s="74" t="s">
        <v>601</v>
      </c>
      <c r="L494" s="180"/>
      <c r="M494" s="180">
        <v>1000</v>
      </c>
      <c r="N494" s="78" t="s">
        <v>1647</v>
      </c>
      <c r="O494" s="83" t="s">
        <v>7349</v>
      </c>
      <c r="P494" s="78" t="s">
        <v>775</v>
      </c>
      <c r="R494" s="80"/>
      <c r="S494" s="92"/>
      <c r="T494" s="285"/>
      <c r="U494" s="241"/>
      <c r="W494" s="12" t="str">
        <f t="shared" si="106"/>
        <v>Mqtt1</v>
      </c>
      <c r="X494" s="222"/>
      <c r="Y494" s="6" t="str">
        <f t="shared" si="107"/>
        <v>250000 FRESH WATER</v>
      </c>
      <c r="Z494" s="106" t="str">
        <f t="shared" si="112"/>
        <v>$.FLOW_DECKHOUSE_COLD_WATER</v>
      </c>
      <c r="AB494" s="6"/>
      <c r="AI494" s="53">
        <v>0.05</v>
      </c>
      <c r="AJ494" s="78">
        <v>35</v>
      </c>
      <c r="AK494" s="116" t="s">
        <v>1687</v>
      </c>
      <c r="AM494" s="117" t="str">
        <f t="shared" si="109"/>
        <v/>
      </c>
      <c r="AR494" s="130"/>
      <c r="AT494" s="131"/>
      <c r="AU494" s="7"/>
      <c r="AV494" s="132"/>
      <c r="AW494" s="129" t="str">
        <f t="shared" si="110"/>
        <v/>
      </c>
      <c r="AX494" s="140"/>
      <c r="BB494" s="150" t="str">
        <f t="shared" si="108"/>
        <v/>
      </c>
      <c r="BS494" s="6"/>
      <c r="BT494" s="11"/>
    </row>
    <row r="495" spans="1:72" ht="15.75" x14ac:dyDescent="0.25">
      <c r="A495" s="52" t="s">
        <v>1464</v>
      </c>
      <c r="B495" s="186"/>
      <c r="C495" s="131" t="s">
        <v>118</v>
      </c>
      <c r="D495" s="7" t="s">
        <v>24</v>
      </c>
      <c r="E495" s="7" t="s">
        <v>444</v>
      </c>
      <c r="F495" s="64" t="s">
        <v>171</v>
      </c>
      <c r="G495" s="62">
        <v>1</v>
      </c>
      <c r="I495" s="10" t="s">
        <v>110</v>
      </c>
      <c r="J495" s="11" t="s">
        <v>590</v>
      </c>
      <c r="K495" s="74" t="s">
        <v>601</v>
      </c>
      <c r="L495" s="180"/>
      <c r="M495" s="180">
        <v>1000</v>
      </c>
      <c r="N495" s="78" t="s">
        <v>1647</v>
      </c>
      <c r="O495" s="83" t="s">
        <v>7350</v>
      </c>
      <c r="P495" s="78" t="s">
        <v>776</v>
      </c>
      <c r="R495" s="80"/>
      <c r="S495" s="92"/>
      <c r="T495" s="285"/>
      <c r="U495" s="241"/>
      <c r="W495" s="12" t="str">
        <f t="shared" si="106"/>
        <v>Mqtt1</v>
      </c>
      <c r="X495" s="222"/>
      <c r="Y495" s="6" t="str">
        <f t="shared" si="107"/>
        <v>250000 FRESH WATER</v>
      </c>
      <c r="Z495" s="106" t="str">
        <f t="shared" si="112"/>
        <v>$.FLOW_DECK_FR48_SB_TECH_COR_HOT_WATER</v>
      </c>
      <c r="AB495" s="6"/>
      <c r="AI495" s="53">
        <v>0.05</v>
      </c>
      <c r="AJ495" s="78">
        <v>35</v>
      </c>
      <c r="AK495" s="116" t="s">
        <v>1687</v>
      </c>
      <c r="AM495" s="117" t="str">
        <f t="shared" si="109"/>
        <v/>
      </c>
      <c r="AR495" s="130"/>
      <c r="AT495" s="131"/>
      <c r="AU495" s="7"/>
      <c r="AV495" s="132"/>
      <c r="AW495" s="129" t="str">
        <f t="shared" si="110"/>
        <v/>
      </c>
      <c r="AX495" s="140"/>
      <c r="BB495" s="150" t="str">
        <f t="shared" si="108"/>
        <v/>
      </c>
      <c r="BS495" s="6"/>
      <c r="BT495" s="11"/>
    </row>
    <row r="496" spans="1:72" ht="15.75" x14ac:dyDescent="0.25">
      <c r="A496" s="52" t="s">
        <v>1464</v>
      </c>
      <c r="B496" s="186"/>
      <c r="C496" s="131" t="s">
        <v>118</v>
      </c>
      <c r="D496" s="7" t="s">
        <v>24</v>
      </c>
      <c r="E496" s="7" t="s">
        <v>444</v>
      </c>
      <c r="F496" s="64" t="s">
        <v>171</v>
      </c>
      <c r="G496" s="62">
        <v>2</v>
      </c>
      <c r="I496" s="10" t="s">
        <v>110</v>
      </c>
      <c r="J496" s="11" t="s">
        <v>591</v>
      </c>
      <c r="K496" s="74" t="s">
        <v>601</v>
      </c>
      <c r="L496" s="180"/>
      <c r="M496" s="180">
        <v>1000</v>
      </c>
      <c r="N496" s="78" t="s">
        <v>1647</v>
      </c>
      <c r="O496" s="83" t="s">
        <v>7351</v>
      </c>
      <c r="P496" s="78" t="s">
        <v>777</v>
      </c>
      <c r="R496" s="80"/>
      <c r="S496" s="92"/>
      <c r="T496" s="279"/>
      <c r="U496" s="242"/>
      <c r="W496" s="12" t="str">
        <f t="shared" si="106"/>
        <v>Mqtt1</v>
      </c>
      <c r="X496" s="222"/>
      <c r="Y496" s="6" t="str">
        <f t="shared" si="107"/>
        <v>250000 FRESH WATER</v>
      </c>
      <c r="Z496" s="106" t="str">
        <f t="shared" si="112"/>
        <v>$.FLOW_DECK_FR48_SB_TECH_COR_COLD_WATER</v>
      </c>
      <c r="AB496" s="6"/>
      <c r="AI496" s="53">
        <v>0.05</v>
      </c>
      <c r="AJ496" s="78">
        <v>35</v>
      </c>
      <c r="AK496" s="116" t="s">
        <v>1687</v>
      </c>
      <c r="AM496" s="117" t="str">
        <f t="shared" si="109"/>
        <v/>
      </c>
      <c r="AR496" s="130"/>
      <c r="AT496" s="131"/>
      <c r="AU496" s="7"/>
      <c r="AV496" s="132"/>
      <c r="AW496" s="129" t="str">
        <f t="shared" si="110"/>
        <v/>
      </c>
      <c r="AX496" s="140"/>
      <c r="BB496" s="150" t="str">
        <f t="shared" si="108"/>
        <v/>
      </c>
      <c r="BS496" s="6"/>
      <c r="BT496" s="11"/>
    </row>
    <row r="497" spans="1:72" ht="15.75" x14ac:dyDescent="0.25">
      <c r="A497" s="52" t="s">
        <v>829</v>
      </c>
      <c r="B497" s="186"/>
      <c r="C497" s="131" t="s">
        <v>118</v>
      </c>
      <c r="D497" s="7" t="s">
        <v>24</v>
      </c>
      <c r="E497" s="7" t="s">
        <v>444</v>
      </c>
      <c r="F497" s="64" t="s">
        <v>171</v>
      </c>
      <c r="G497" s="62">
        <v>3</v>
      </c>
      <c r="I497" s="10" t="s">
        <v>110</v>
      </c>
      <c r="J497" s="71" t="s">
        <v>592</v>
      </c>
      <c r="K497" s="74" t="s">
        <v>601</v>
      </c>
      <c r="L497" s="180"/>
      <c r="M497" s="180">
        <v>1000</v>
      </c>
      <c r="N497" s="78" t="s">
        <v>1647</v>
      </c>
      <c r="O497" s="83">
        <v>250010036</v>
      </c>
      <c r="P497" s="78" t="s">
        <v>778</v>
      </c>
      <c r="R497" s="80"/>
      <c r="S497" s="92"/>
      <c r="T497" s="218" t="s">
        <v>824</v>
      </c>
      <c r="U497" s="102" t="s">
        <v>1104</v>
      </c>
      <c r="W497" s="12" t="str">
        <f t="shared" si="106"/>
        <v>Mqtt1</v>
      </c>
      <c r="X497" s="222"/>
      <c r="Y497" s="6" t="str">
        <f t="shared" si="107"/>
        <v>250000 FRESH WATER</v>
      </c>
      <c r="Z497" s="106" t="str">
        <f t="shared" si="112"/>
        <v>$.PRESS_FR_46_SYSTEM_BEH_PRES_PUMPS</v>
      </c>
      <c r="AB497" s="6"/>
      <c r="AI497" s="53">
        <v>4</v>
      </c>
      <c r="AJ497" s="78">
        <v>20</v>
      </c>
      <c r="AK497" s="116" t="s">
        <v>828</v>
      </c>
      <c r="AM497" s="117" t="str">
        <f t="shared" si="109"/>
        <v/>
      </c>
      <c r="AR497" s="130"/>
      <c r="AT497" s="131"/>
      <c r="AU497" s="7"/>
      <c r="AV497" s="132"/>
      <c r="AW497" s="129" t="str">
        <f t="shared" si="110"/>
        <v/>
      </c>
      <c r="AX497" s="140"/>
      <c r="BB497" s="150" t="str">
        <f t="shared" si="108"/>
        <v/>
      </c>
      <c r="BS497" s="6"/>
      <c r="BT497" s="11"/>
    </row>
    <row r="498" spans="1:72" ht="15.75" x14ac:dyDescent="0.25">
      <c r="A498" s="52" t="s">
        <v>1464</v>
      </c>
      <c r="B498" s="186"/>
      <c r="C498" s="131" t="s">
        <v>118</v>
      </c>
      <c r="D498" s="7" t="s">
        <v>24</v>
      </c>
      <c r="E498" s="7" t="s">
        <v>444</v>
      </c>
      <c r="F498" s="64" t="s">
        <v>171</v>
      </c>
      <c r="G498" s="62">
        <v>4</v>
      </c>
      <c r="I498" s="10" t="s">
        <v>110</v>
      </c>
      <c r="J498" s="11" t="s">
        <v>593</v>
      </c>
      <c r="K498" s="74" t="s">
        <v>601</v>
      </c>
      <c r="L498" s="180"/>
      <c r="M498" s="180">
        <v>1000</v>
      </c>
      <c r="N498" s="80" t="s">
        <v>1645</v>
      </c>
      <c r="O498" s="240" t="s">
        <v>632</v>
      </c>
      <c r="P498" s="78" t="s">
        <v>779</v>
      </c>
      <c r="R498" s="80"/>
      <c r="S498" s="92"/>
      <c r="T498" s="258" t="s">
        <v>825</v>
      </c>
      <c r="U498" s="240" t="s">
        <v>1529</v>
      </c>
      <c r="W498" s="12" t="str">
        <f t="shared" si="106"/>
        <v>Mqtt1</v>
      </c>
      <c r="X498" s="222"/>
      <c r="Y498" s="6" t="str">
        <f t="shared" si="107"/>
        <v>450000 AMCS</v>
      </c>
      <c r="Z498" s="106" t="str">
        <f t="shared" si="112"/>
        <v>$.ACC_SENSOR_1_OUTPX</v>
      </c>
      <c r="AB498" s="6"/>
      <c r="AI498" s="53">
        <v>4</v>
      </c>
      <c r="AJ498" s="78">
        <v>20</v>
      </c>
      <c r="AK498" s="116" t="s">
        <v>828</v>
      </c>
      <c r="AM498" s="117" t="str">
        <f t="shared" si="109"/>
        <v/>
      </c>
      <c r="AR498" s="130"/>
      <c r="AT498" s="131"/>
      <c r="AU498" s="7"/>
      <c r="AV498" s="132"/>
      <c r="AW498" s="129" t="str">
        <f t="shared" si="110"/>
        <v/>
      </c>
      <c r="AX498" s="140"/>
      <c r="BB498" s="150" t="str">
        <f t="shared" si="108"/>
        <v/>
      </c>
      <c r="BS498" s="6"/>
      <c r="BT498" s="11"/>
    </row>
    <row r="499" spans="1:72" ht="15.75" x14ac:dyDescent="0.25">
      <c r="A499" s="52" t="s">
        <v>1464</v>
      </c>
      <c r="B499" s="186"/>
      <c r="C499" s="131" t="s">
        <v>118</v>
      </c>
      <c r="D499" s="7" t="s">
        <v>24</v>
      </c>
      <c r="E499" s="7" t="s">
        <v>445</v>
      </c>
      <c r="F499" s="64" t="s">
        <v>171</v>
      </c>
      <c r="G499" s="62">
        <v>1</v>
      </c>
      <c r="I499" s="10" t="s">
        <v>110</v>
      </c>
      <c r="J499" s="71" t="s">
        <v>594</v>
      </c>
      <c r="K499" s="74" t="s">
        <v>601</v>
      </c>
      <c r="L499" s="180"/>
      <c r="M499" s="180">
        <v>1000</v>
      </c>
      <c r="N499" s="80" t="s">
        <v>1645</v>
      </c>
      <c r="O499" s="241"/>
      <c r="P499" s="78" t="s">
        <v>780</v>
      </c>
      <c r="R499" s="80"/>
      <c r="S499" s="92"/>
      <c r="T499" s="259"/>
      <c r="U499" s="241"/>
      <c r="W499" s="12" t="str">
        <f t="shared" si="106"/>
        <v>Mqtt1</v>
      </c>
      <c r="X499" s="222"/>
      <c r="Y499" s="6" t="str">
        <f t="shared" si="107"/>
        <v>450000 AMCS</v>
      </c>
      <c r="Z499" s="106" t="str">
        <f t="shared" si="112"/>
        <v>$.ACC_SENSOR_1_OUTPY</v>
      </c>
      <c r="AB499" s="6"/>
      <c r="AI499" s="53">
        <v>4</v>
      </c>
      <c r="AJ499" s="78">
        <v>20</v>
      </c>
      <c r="AK499" s="116" t="s">
        <v>828</v>
      </c>
      <c r="AM499" s="117" t="str">
        <f t="shared" si="109"/>
        <v/>
      </c>
      <c r="AR499" s="130"/>
      <c r="AT499" s="131"/>
      <c r="AU499" s="7"/>
      <c r="AV499" s="132"/>
      <c r="AW499" s="129" t="str">
        <f t="shared" si="110"/>
        <v/>
      </c>
      <c r="AX499" s="140"/>
      <c r="BB499" s="150" t="str">
        <f t="shared" si="108"/>
        <v/>
      </c>
      <c r="BS499" s="6"/>
      <c r="BT499" s="11"/>
    </row>
    <row r="500" spans="1:72" ht="15.75" x14ac:dyDescent="0.25">
      <c r="A500" s="52" t="s">
        <v>1464</v>
      </c>
      <c r="B500" s="186"/>
      <c r="C500" s="131" t="s">
        <v>118</v>
      </c>
      <c r="D500" s="7" t="s">
        <v>24</v>
      </c>
      <c r="E500" s="7" t="s">
        <v>445</v>
      </c>
      <c r="F500" s="64" t="s">
        <v>171</v>
      </c>
      <c r="G500" s="62">
        <v>2</v>
      </c>
      <c r="I500" s="10" t="s">
        <v>110</v>
      </c>
      <c r="J500" s="71" t="s">
        <v>595</v>
      </c>
      <c r="K500" s="74" t="s">
        <v>601</v>
      </c>
      <c r="L500" s="180"/>
      <c r="M500" s="180">
        <v>1000</v>
      </c>
      <c r="N500" s="80" t="s">
        <v>1645</v>
      </c>
      <c r="O500" s="242"/>
      <c r="P500" s="78" t="s">
        <v>781</v>
      </c>
      <c r="R500" s="80"/>
      <c r="S500" s="92"/>
      <c r="T500" s="275"/>
      <c r="U500" s="242"/>
      <c r="W500" s="12" t="str">
        <f t="shared" si="106"/>
        <v>Mqtt1</v>
      </c>
      <c r="X500" s="222"/>
      <c r="Y500" s="6" t="str">
        <f t="shared" si="107"/>
        <v>450000 AMCS</v>
      </c>
      <c r="Z500" s="106" t="str">
        <f t="shared" si="112"/>
        <v>$.ACC_SENSOR_1_OUTPZ</v>
      </c>
      <c r="AB500" s="6"/>
      <c r="AI500" s="53">
        <v>4</v>
      </c>
      <c r="AJ500" s="78">
        <v>20</v>
      </c>
      <c r="AK500" s="116" t="s">
        <v>828</v>
      </c>
      <c r="AM500" s="117" t="str">
        <f t="shared" si="109"/>
        <v/>
      </c>
      <c r="AR500" s="130"/>
      <c r="AT500" s="131"/>
      <c r="AU500" s="7"/>
      <c r="AV500" s="132"/>
      <c r="AW500" s="129" t="str">
        <f t="shared" si="110"/>
        <v/>
      </c>
      <c r="AX500" s="140"/>
      <c r="BB500" s="150" t="str">
        <f t="shared" ref="BB500:BB514" si="113">IF(ISNUMBER(AM500),"1","")</f>
        <v/>
      </c>
      <c r="BS500" s="6"/>
      <c r="BT500" s="11"/>
    </row>
    <row r="501" spans="1:72" ht="15.75" x14ac:dyDescent="0.25">
      <c r="A501" s="52" t="s">
        <v>1464</v>
      </c>
      <c r="B501" s="186"/>
      <c r="C501" s="131" t="s">
        <v>118</v>
      </c>
      <c r="D501" s="7" t="s">
        <v>24</v>
      </c>
      <c r="E501" s="7" t="s">
        <v>445</v>
      </c>
      <c r="F501" s="64" t="s">
        <v>171</v>
      </c>
      <c r="G501" s="62">
        <v>3</v>
      </c>
      <c r="I501" s="10" t="s">
        <v>110</v>
      </c>
      <c r="J501" s="11" t="s">
        <v>596</v>
      </c>
      <c r="K501" s="74" t="s">
        <v>601</v>
      </c>
      <c r="L501" s="180"/>
      <c r="M501" s="180">
        <v>1000</v>
      </c>
      <c r="N501" s="78" t="s">
        <v>1648</v>
      </c>
      <c r="O501" s="83" t="s">
        <v>633</v>
      </c>
      <c r="P501" s="78" t="s">
        <v>782</v>
      </c>
      <c r="R501" s="80"/>
      <c r="S501" s="92"/>
      <c r="T501" s="203" t="s">
        <v>1499</v>
      </c>
      <c r="U501" s="102" t="s">
        <v>1539</v>
      </c>
      <c r="W501" s="12" t="str">
        <f t="shared" si="106"/>
        <v>Mqtt1</v>
      </c>
      <c r="X501" s="222"/>
      <c r="Y501" s="6" t="str">
        <f t="shared" si="107"/>
        <v>340000 SEWAGE</v>
      </c>
      <c r="Z501" s="106" t="str">
        <f t="shared" si="112"/>
        <v>$.LEVEL_GREY_WATER_TANK_FWD_SB</v>
      </c>
      <c r="AB501" s="6"/>
      <c r="AI501" s="53">
        <v>4</v>
      </c>
      <c r="AJ501" s="78">
        <v>20</v>
      </c>
      <c r="AK501" s="116" t="s">
        <v>828</v>
      </c>
      <c r="AM501" s="117" t="str">
        <f t="shared" si="109"/>
        <v/>
      </c>
      <c r="AR501" s="130"/>
      <c r="AT501" s="131"/>
      <c r="AU501" s="7"/>
      <c r="AV501" s="132"/>
      <c r="AW501" s="129" t="str">
        <f t="shared" si="110"/>
        <v/>
      </c>
      <c r="AX501" s="140"/>
      <c r="BB501" s="150" t="str">
        <f t="shared" si="113"/>
        <v/>
      </c>
      <c r="BS501" s="6"/>
      <c r="BT501" s="11"/>
    </row>
    <row r="502" spans="1:72" ht="15.75" x14ac:dyDescent="0.25">
      <c r="A502" s="52" t="s">
        <v>1464</v>
      </c>
      <c r="B502" s="186"/>
      <c r="C502" s="131" t="s">
        <v>118</v>
      </c>
      <c r="D502" s="7" t="s">
        <v>24</v>
      </c>
      <c r="E502" s="7" t="s">
        <v>445</v>
      </c>
      <c r="F502" s="64" t="s">
        <v>171</v>
      </c>
      <c r="G502" s="62">
        <v>4</v>
      </c>
      <c r="I502" s="10" t="s">
        <v>110</v>
      </c>
      <c r="J502" s="11" t="s">
        <v>1134</v>
      </c>
      <c r="K502" s="74" t="s">
        <v>601</v>
      </c>
      <c r="L502" s="180"/>
      <c r="M502" s="180">
        <v>1000</v>
      </c>
      <c r="N502" s="78" t="s">
        <v>1651</v>
      </c>
      <c r="O502" s="83" t="s">
        <v>1133</v>
      </c>
      <c r="P502" s="78" t="s">
        <v>1136</v>
      </c>
      <c r="R502" s="80"/>
      <c r="S502" s="92"/>
      <c r="T502" s="237" t="s">
        <v>1478</v>
      </c>
      <c r="U502" s="240" t="s">
        <v>1024</v>
      </c>
      <c r="W502" s="12" t="str">
        <f t="shared" si="106"/>
        <v>Mqtt1</v>
      </c>
      <c r="X502" s="222"/>
      <c r="Y502" s="6" t="str">
        <f t="shared" si="107"/>
        <v>250000 TECHWATER</v>
      </c>
      <c r="Z502" s="106" t="str">
        <f t="shared" si="112"/>
        <v>$.TECH_WAT_FLOW_REEL_FOR_DECKWASH_B05</v>
      </c>
      <c r="AB502" s="6"/>
      <c r="AI502" s="53">
        <v>0.2</v>
      </c>
      <c r="AJ502" s="78">
        <v>150</v>
      </c>
      <c r="AK502" s="116" t="s">
        <v>1687</v>
      </c>
      <c r="AM502" s="117" t="str">
        <f t="shared" si="109"/>
        <v/>
      </c>
      <c r="AR502" s="130"/>
      <c r="AT502" s="131"/>
      <c r="AU502" s="7"/>
      <c r="AV502" s="132"/>
      <c r="AW502" s="129" t="str">
        <f t="shared" si="110"/>
        <v/>
      </c>
      <c r="AX502" s="140"/>
      <c r="BB502" s="150" t="str">
        <f t="shared" si="113"/>
        <v/>
      </c>
      <c r="BS502" s="6"/>
      <c r="BT502" s="11"/>
    </row>
    <row r="503" spans="1:72" ht="15.75" x14ac:dyDescent="0.25">
      <c r="A503" s="52" t="s">
        <v>1464</v>
      </c>
      <c r="B503" s="186"/>
      <c r="C503" s="131" t="s">
        <v>118</v>
      </c>
      <c r="D503" s="7" t="s">
        <v>24</v>
      </c>
      <c r="E503" s="7" t="s">
        <v>446</v>
      </c>
      <c r="F503" s="64" t="s">
        <v>171</v>
      </c>
      <c r="G503" s="62">
        <v>1</v>
      </c>
      <c r="I503" s="10" t="s">
        <v>110</v>
      </c>
      <c r="J503" s="11" t="s">
        <v>1137</v>
      </c>
      <c r="K503" s="74" t="s">
        <v>601</v>
      </c>
      <c r="L503" s="180"/>
      <c r="M503" s="180">
        <v>1000</v>
      </c>
      <c r="N503" s="78" t="s">
        <v>1651</v>
      </c>
      <c r="O503" s="83" t="s">
        <v>1132</v>
      </c>
      <c r="P503" s="78" t="s">
        <v>1138</v>
      </c>
      <c r="R503" s="80"/>
      <c r="S503" s="92"/>
      <c r="T503" s="239"/>
      <c r="U503" s="242"/>
      <c r="W503" s="12" t="str">
        <f t="shared" si="106"/>
        <v>Mqtt1</v>
      </c>
      <c r="X503" s="222"/>
      <c r="Y503" s="6" t="str">
        <f t="shared" si="107"/>
        <v>250000 TECHWATER</v>
      </c>
      <c r="Z503" s="106" t="str">
        <f t="shared" si="112"/>
        <v>$.TECH_WAT_FLOW_REEL_FOR_DECKWASH_B06</v>
      </c>
      <c r="AB503" s="6"/>
      <c r="AI503" s="53">
        <v>0.2</v>
      </c>
      <c r="AJ503" s="78">
        <v>150</v>
      </c>
      <c r="AK503" s="116" t="s">
        <v>1687</v>
      </c>
      <c r="AM503" s="117" t="str">
        <f t="shared" si="109"/>
        <v/>
      </c>
      <c r="AR503" s="130"/>
      <c r="AT503" s="131"/>
      <c r="AU503" s="7"/>
      <c r="AV503" s="132"/>
      <c r="AW503" s="129" t="str">
        <f t="shared" si="110"/>
        <v/>
      </c>
      <c r="AX503" s="140"/>
      <c r="BB503" s="150" t="str">
        <f t="shared" si="113"/>
        <v/>
      </c>
      <c r="BS503" s="6"/>
      <c r="BT503" s="11"/>
    </row>
    <row r="504" spans="1:72" ht="15.75" x14ac:dyDescent="0.25">
      <c r="A504" s="52" t="s">
        <v>1464</v>
      </c>
      <c r="B504" s="186"/>
      <c r="C504" s="131" t="s">
        <v>118</v>
      </c>
      <c r="D504" s="7" t="s">
        <v>24</v>
      </c>
      <c r="E504" s="7" t="s">
        <v>446</v>
      </c>
      <c r="F504" s="64" t="s">
        <v>171</v>
      </c>
      <c r="G504" s="62">
        <v>2</v>
      </c>
      <c r="I504" s="10" t="s">
        <v>110</v>
      </c>
      <c r="J504" s="11" t="s">
        <v>1148</v>
      </c>
      <c r="K504" s="74" t="s">
        <v>601</v>
      </c>
      <c r="L504" s="180"/>
      <c r="M504" s="180">
        <v>1000</v>
      </c>
      <c r="N504" s="78" t="s">
        <v>1651</v>
      </c>
      <c r="O504" s="83" t="s">
        <v>1149</v>
      </c>
      <c r="P504" s="78" t="s">
        <v>1147</v>
      </c>
      <c r="R504" s="80"/>
      <c r="S504" s="92"/>
      <c r="T504" s="237" t="s">
        <v>1491</v>
      </c>
      <c r="U504" s="240" t="s">
        <v>1529</v>
      </c>
      <c r="W504" s="12" t="str">
        <f t="shared" si="106"/>
        <v>Mqtt1</v>
      </c>
      <c r="X504" s="222"/>
      <c r="Y504" s="6" t="str">
        <f t="shared" si="107"/>
        <v>250000 TECHWATER</v>
      </c>
      <c r="Z504" s="106" t="str">
        <f t="shared" si="112"/>
        <v>$.TECH_WAT_FLOW_ADIABATIC_COOL_B07</v>
      </c>
      <c r="AB504" s="6"/>
      <c r="AI504" s="53">
        <v>0.05</v>
      </c>
      <c r="AJ504" s="78">
        <v>35</v>
      </c>
      <c r="AK504" s="116" t="s">
        <v>1687</v>
      </c>
      <c r="AM504" s="117" t="str">
        <f t="shared" si="109"/>
        <v/>
      </c>
      <c r="AR504" s="130"/>
      <c r="AT504" s="131"/>
      <c r="AU504" s="7"/>
      <c r="AV504" s="132"/>
      <c r="AW504" s="129" t="str">
        <f t="shared" si="110"/>
        <v/>
      </c>
      <c r="AX504" s="140"/>
      <c r="BB504" s="150" t="str">
        <f t="shared" si="113"/>
        <v/>
      </c>
      <c r="BS504" s="6"/>
      <c r="BT504" s="11"/>
    </row>
    <row r="505" spans="1:72" ht="15.75" x14ac:dyDescent="0.25">
      <c r="A505" s="52" t="s">
        <v>1464</v>
      </c>
      <c r="B505" s="186"/>
      <c r="C505" s="131" t="s">
        <v>118</v>
      </c>
      <c r="D505" s="7" t="s">
        <v>24</v>
      </c>
      <c r="E505" s="7" t="s">
        <v>446</v>
      </c>
      <c r="F505" s="64" t="s">
        <v>171</v>
      </c>
      <c r="G505" s="62">
        <v>3</v>
      </c>
      <c r="I505" s="10" t="s">
        <v>110</v>
      </c>
      <c r="J505" s="11" t="s">
        <v>1150</v>
      </c>
      <c r="K505" s="74" t="s">
        <v>601</v>
      </c>
      <c r="L505" s="180"/>
      <c r="M505" s="180">
        <v>1000</v>
      </c>
      <c r="N505" s="78" t="s">
        <v>1651</v>
      </c>
      <c r="O505" s="83" t="s">
        <v>1152</v>
      </c>
      <c r="P505" s="78" t="s">
        <v>1151</v>
      </c>
      <c r="R505" s="80"/>
      <c r="S505" s="92"/>
      <c r="T505" s="239"/>
      <c r="U505" s="242"/>
      <c r="W505" s="12" t="str">
        <f t="shared" si="106"/>
        <v>Mqtt1</v>
      </c>
      <c r="X505" s="222"/>
      <c r="Y505" s="6" t="str">
        <f t="shared" si="107"/>
        <v>250000 TECHWATER</v>
      </c>
      <c r="Z505" s="106" t="str">
        <f t="shared" si="112"/>
        <v>$.TECH_WAT_FLOW_ADIABATIC_COOL_B08</v>
      </c>
      <c r="AB505" s="6"/>
      <c r="AI505" s="53">
        <v>0.05</v>
      </c>
      <c r="AJ505" s="78">
        <v>35</v>
      </c>
      <c r="AK505" s="116" t="s">
        <v>1687</v>
      </c>
      <c r="AM505" s="117" t="str">
        <f t="shared" si="109"/>
        <v/>
      </c>
      <c r="AR505" s="130"/>
      <c r="AT505" s="131"/>
      <c r="AU505" s="7"/>
      <c r="AV505" s="132"/>
      <c r="AW505" s="129" t="str">
        <f t="shared" si="110"/>
        <v/>
      </c>
      <c r="AX505" s="140"/>
      <c r="BB505" s="150" t="str">
        <f t="shared" si="113"/>
        <v/>
      </c>
      <c r="BS505" s="6"/>
      <c r="BT505" s="11"/>
    </row>
    <row r="506" spans="1:72" ht="15.75" x14ac:dyDescent="0.25">
      <c r="A506" s="52" t="s">
        <v>1585</v>
      </c>
      <c r="B506" s="56"/>
      <c r="C506" s="131" t="s">
        <v>118</v>
      </c>
      <c r="D506" s="7" t="s">
        <v>24</v>
      </c>
      <c r="E506" s="7" t="s">
        <v>446</v>
      </c>
      <c r="F506" s="64" t="s">
        <v>171</v>
      </c>
      <c r="G506" s="62">
        <v>4</v>
      </c>
      <c r="I506" s="10" t="s">
        <v>110</v>
      </c>
      <c r="J506" s="71" t="s">
        <v>7369</v>
      </c>
      <c r="K506" s="74" t="s">
        <v>601</v>
      </c>
      <c r="L506" s="180"/>
      <c r="M506" s="180">
        <v>1000</v>
      </c>
      <c r="N506" s="78" t="s">
        <v>1641</v>
      </c>
      <c r="O506" s="83"/>
      <c r="P506" s="78" t="s">
        <v>1644</v>
      </c>
      <c r="R506" s="80"/>
      <c r="S506" s="92"/>
      <c r="T506" s="203" t="s">
        <v>1640</v>
      </c>
      <c r="U506" s="102" t="s">
        <v>1024</v>
      </c>
      <c r="W506" s="12" t="str">
        <f t="shared" si="106"/>
        <v>Mqtt1</v>
      </c>
      <c r="X506" s="222"/>
      <c r="Y506" s="6" t="str">
        <f t="shared" si="107"/>
        <v>450000 GAS DETECTION</v>
      </c>
      <c r="Z506" s="106" t="str">
        <f t="shared" si="112"/>
        <v>$.GAS_DETECTION_PERCT</v>
      </c>
      <c r="AB506" s="6"/>
      <c r="AI506" s="53">
        <v>4</v>
      </c>
      <c r="AJ506" s="78">
        <v>20</v>
      </c>
      <c r="AK506" s="116" t="s">
        <v>828</v>
      </c>
      <c r="AM506" s="117" t="str">
        <f t="shared" si="109"/>
        <v/>
      </c>
      <c r="AR506" s="130"/>
      <c r="AT506" s="131"/>
      <c r="AU506" s="7"/>
      <c r="AV506" s="132"/>
      <c r="AW506" s="129" t="str">
        <f t="shared" si="110"/>
        <v/>
      </c>
      <c r="AX506" s="140"/>
      <c r="BB506" s="150" t="str">
        <f t="shared" si="113"/>
        <v/>
      </c>
      <c r="BS506" s="6"/>
      <c r="BT506" s="11"/>
    </row>
    <row r="507" spans="1:72" ht="15.75" x14ac:dyDescent="0.25">
      <c r="A507" s="52" t="s">
        <v>1464</v>
      </c>
      <c r="B507" s="186"/>
      <c r="C507" s="131" t="s">
        <v>118</v>
      </c>
      <c r="D507" s="7" t="s">
        <v>24</v>
      </c>
      <c r="E507" s="7" t="s">
        <v>447</v>
      </c>
      <c r="F507" s="64" t="s">
        <v>845</v>
      </c>
      <c r="G507" s="62">
        <v>1</v>
      </c>
      <c r="I507" s="10" t="s">
        <v>110</v>
      </c>
      <c r="J507" s="71" t="s">
        <v>597</v>
      </c>
      <c r="K507" s="74" t="s">
        <v>601</v>
      </c>
      <c r="L507" s="180"/>
      <c r="M507" s="180">
        <v>1000</v>
      </c>
      <c r="N507" s="78" t="s">
        <v>1657</v>
      </c>
      <c r="O507" s="83"/>
      <c r="P507" s="78" t="s">
        <v>1342</v>
      </c>
      <c r="R507" s="80"/>
      <c r="S507" s="92"/>
      <c r="T507" s="237" t="s">
        <v>1521</v>
      </c>
      <c r="U507" s="245" t="s">
        <v>1522</v>
      </c>
      <c r="W507" s="12" t="str">
        <f t="shared" si="106"/>
        <v>Mqtt1</v>
      </c>
      <c r="X507" s="222"/>
      <c r="Y507" s="6" t="str">
        <f t="shared" si="107"/>
        <v>150000 PROPULSION</v>
      </c>
      <c r="Z507" s="106" t="str">
        <f t="shared" si="112"/>
        <v>$.BOW_THRUST_BEARING_TEMP_DE</v>
      </c>
      <c r="AB507" s="6"/>
      <c r="AI507" s="53">
        <v>0</v>
      </c>
      <c r="AJ507" s="78">
        <v>150</v>
      </c>
      <c r="AK507" s="116" t="s">
        <v>1341</v>
      </c>
      <c r="AM507" s="117">
        <f t="shared" si="109"/>
        <v>507</v>
      </c>
      <c r="AN507" s="78">
        <v>90</v>
      </c>
      <c r="AO507" s="78">
        <v>80</v>
      </c>
      <c r="AR507" s="130"/>
      <c r="AT507" s="131" t="s">
        <v>17</v>
      </c>
      <c r="AU507" s="7"/>
      <c r="AV507" s="132" t="s">
        <v>112</v>
      </c>
      <c r="AW507" s="129" t="str">
        <f t="shared" si="110"/>
        <v>Please consult operation manual for more information</v>
      </c>
      <c r="AX507" s="140"/>
      <c r="BB507" s="150" t="str">
        <f t="shared" si="113"/>
        <v>1</v>
      </c>
      <c r="BS507" s="6"/>
      <c r="BT507" s="11"/>
    </row>
    <row r="508" spans="1:72" ht="15.75" x14ac:dyDescent="0.25">
      <c r="A508" s="52" t="s">
        <v>1464</v>
      </c>
      <c r="B508" s="186"/>
      <c r="C508" s="131" t="s">
        <v>118</v>
      </c>
      <c r="D508" s="7" t="s">
        <v>24</v>
      </c>
      <c r="E508" s="7" t="s">
        <v>447</v>
      </c>
      <c r="F508" s="64" t="s">
        <v>845</v>
      </c>
      <c r="G508" s="62">
        <v>2</v>
      </c>
      <c r="I508" s="10" t="s">
        <v>110</v>
      </c>
      <c r="J508" s="71" t="s">
        <v>598</v>
      </c>
      <c r="K508" s="74" t="s">
        <v>601</v>
      </c>
      <c r="L508" s="180"/>
      <c r="M508" s="180">
        <v>1000</v>
      </c>
      <c r="N508" s="78" t="s">
        <v>1657</v>
      </c>
      <c r="O508" s="83"/>
      <c r="P508" s="78" t="s">
        <v>1343</v>
      </c>
      <c r="R508" s="80"/>
      <c r="S508" s="92"/>
      <c r="T508" s="239"/>
      <c r="U508" s="247"/>
      <c r="W508" s="12" t="str">
        <f t="shared" si="106"/>
        <v>Mqtt1</v>
      </c>
      <c r="X508" s="222"/>
      <c r="Y508" s="6" t="str">
        <f t="shared" si="107"/>
        <v>150000 PROPULSION</v>
      </c>
      <c r="Z508" s="106" t="str">
        <f t="shared" si="112"/>
        <v>$.BOW_THRUST_BEARING_TEMP_NDE</v>
      </c>
      <c r="AB508" s="6"/>
      <c r="AI508" s="53">
        <v>0</v>
      </c>
      <c r="AJ508" s="78">
        <v>150</v>
      </c>
      <c r="AK508" s="116" t="s">
        <v>1341</v>
      </c>
      <c r="AM508" s="117">
        <f t="shared" si="109"/>
        <v>508</v>
      </c>
      <c r="AN508" s="78">
        <v>90</v>
      </c>
      <c r="AO508" s="78">
        <v>80</v>
      </c>
      <c r="AR508" s="130"/>
      <c r="AT508" s="131" t="s">
        <v>17</v>
      </c>
      <c r="AU508" s="7"/>
      <c r="AV508" s="132" t="s">
        <v>112</v>
      </c>
      <c r="AW508" s="129" t="str">
        <f t="shared" si="110"/>
        <v>Please consult operation manual for more information</v>
      </c>
      <c r="AX508" s="140"/>
      <c r="BB508" s="150" t="str">
        <f t="shared" si="113"/>
        <v>1</v>
      </c>
      <c r="BS508" s="6"/>
      <c r="BT508" s="11"/>
    </row>
    <row r="509" spans="1:72" ht="15.75" x14ac:dyDescent="0.25">
      <c r="A509" s="52" t="s">
        <v>1187</v>
      </c>
      <c r="B509" s="186"/>
      <c r="C509" s="131" t="s">
        <v>118</v>
      </c>
      <c r="D509" s="7" t="s">
        <v>24</v>
      </c>
      <c r="E509" s="7" t="s">
        <v>447</v>
      </c>
      <c r="F509" s="64" t="s">
        <v>845</v>
      </c>
      <c r="G509" s="62">
        <v>3</v>
      </c>
      <c r="I509" s="10" t="s">
        <v>110</v>
      </c>
      <c r="J509" s="71" t="s">
        <v>1186</v>
      </c>
      <c r="K509" s="74" t="s">
        <v>601</v>
      </c>
      <c r="L509" s="180"/>
      <c r="M509" s="180">
        <v>1000</v>
      </c>
      <c r="N509" s="78" t="s">
        <v>1645</v>
      </c>
      <c r="O509" s="83"/>
      <c r="P509" s="78" t="s">
        <v>1185</v>
      </c>
      <c r="R509" s="80"/>
      <c r="S509" s="92"/>
      <c r="T509" s="208" t="s">
        <v>1553</v>
      </c>
      <c r="W509" s="12" t="str">
        <f t="shared" si="106"/>
        <v>Mqtt1</v>
      </c>
      <c r="X509" s="222"/>
      <c r="Y509" s="6" t="str">
        <f t="shared" si="107"/>
        <v>450000 AMCS</v>
      </c>
      <c r="Z509" s="106" t="str">
        <f t="shared" si="112"/>
        <v>$.CABINET_INTERNAL_TEMP</v>
      </c>
      <c r="AB509" s="6"/>
      <c r="AI509" s="53">
        <v>4</v>
      </c>
      <c r="AJ509" s="78">
        <v>20</v>
      </c>
      <c r="AK509" s="116" t="s">
        <v>1341</v>
      </c>
      <c r="AM509" s="117" t="str">
        <f t="shared" si="109"/>
        <v/>
      </c>
      <c r="AR509" s="130"/>
      <c r="AT509" s="131"/>
      <c r="AU509" s="7"/>
      <c r="AV509" s="132"/>
      <c r="AW509" s="129" t="str">
        <f t="shared" si="110"/>
        <v/>
      </c>
      <c r="AX509" s="140"/>
      <c r="BB509" s="150" t="str">
        <f t="shared" si="113"/>
        <v/>
      </c>
      <c r="BS509" s="6"/>
      <c r="BT509" s="11"/>
    </row>
    <row r="510" spans="1:72" ht="15.75" x14ac:dyDescent="0.25">
      <c r="A510" s="52" t="s">
        <v>846</v>
      </c>
      <c r="B510" s="56"/>
      <c r="C510" s="131" t="s">
        <v>118</v>
      </c>
      <c r="D510" s="7" t="s">
        <v>24</v>
      </c>
      <c r="E510" s="7" t="s">
        <v>447</v>
      </c>
      <c r="F510" s="64" t="s">
        <v>845</v>
      </c>
      <c r="G510" s="62">
        <v>4</v>
      </c>
      <c r="I510" s="10" t="s">
        <v>110</v>
      </c>
      <c r="J510" s="71" t="str">
        <f t="shared" ref="J510:J514" si="114">CONCATENATE("Spare_",E510,"_",G510,)</f>
        <v>Spare_AI30_4</v>
      </c>
      <c r="K510" s="74" t="s">
        <v>601</v>
      </c>
      <c r="L510" s="180"/>
      <c r="M510" s="180">
        <v>1000</v>
      </c>
      <c r="N510" s="78" t="s">
        <v>605</v>
      </c>
      <c r="O510" s="83"/>
      <c r="P510" s="78" t="str">
        <f>CONCATENATE("Spare Yard ",T510,"_",I510,"_",K510)</f>
        <v>Spare Yard _True_+CB.2</v>
      </c>
      <c r="R510" s="80"/>
      <c r="S510" s="92"/>
      <c r="W510" s="12" t="str">
        <f t="shared" si="106"/>
        <v/>
      </c>
      <c r="X510" s="222"/>
      <c r="Y510" s="6" t="str">
        <f t="shared" si="107"/>
        <v/>
      </c>
      <c r="Z510" s="106" t="str">
        <f t="shared" si="112"/>
        <v/>
      </c>
      <c r="AB510" s="6"/>
      <c r="AI510" s="53">
        <v>4</v>
      </c>
      <c r="AJ510" s="78">
        <v>20</v>
      </c>
      <c r="AK510" s="116" t="s">
        <v>1341</v>
      </c>
      <c r="AM510" s="117" t="str">
        <f t="shared" si="109"/>
        <v/>
      </c>
      <c r="AR510" s="130"/>
      <c r="AT510" s="131"/>
      <c r="AU510" s="7"/>
      <c r="AV510" s="132"/>
      <c r="AW510" s="129" t="str">
        <f t="shared" si="110"/>
        <v/>
      </c>
      <c r="AX510" s="140"/>
      <c r="BB510" s="150" t="str">
        <f t="shared" si="113"/>
        <v/>
      </c>
      <c r="BS510" s="6"/>
      <c r="BT510" s="11"/>
    </row>
    <row r="511" spans="1:72" ht="15.75" x14ac:dyDescent="0.25">
      <c r="A511" s="52" t="s">
        <v>846</v>
      </c>
      <c r="B511" s="56"/>
      <c r="C511" s="131" t="s">
        <v>118</v>
      </c>
      <c r="D511" s="7" t="s">
        <v>24</v>
      </c>
      <c r="E511" s="7" t="s">
        <v>448</v>
      </c>
      <c r="F511" s="64" t="s">
        <v>845</v>
      </c>
      <c r="G511" s="62">
        <v>1</v>
      </c>
      <c r="I511" s="10" t="s">
        <v>110</v>
      </c>
      <c r="J511" s="71" t="str">
        <f t="shared" si="114"/>
        <v>Spare_AI31_1</v>
      </c>
      <c r="K511" s="74" t="s">
        <v>601</v>
      </c>
      <c r="L511" s="180"/>
      <c r="M511" s="180">
        <v>1000</v>
      </c>
      <c r="N511" s="78" t="s">
        <v>605</v>
      </c>
      <c r="O511" s="83"/>
      <c r="P511" s="78" t="str">
        <f>CONCATENATE("Spare Yard ",T511,"_",I511,"_",K511)</f>
        <v>Spare Yard _True_+CB.2</v>
      </c>
      <c r="R511" s="80"/>
      <c r="S511" s="92"/>
      <c r="W511" s="12" t="str">
        <f t="shared" si="106"/>
        <v/>
      </c>
      <c r="X511" s="222"/>
      <c r="Y511" s="6" t="str">
        <f t="shared" si="107"/>
        <v/>
      </c>
      <c r="Z511" s="106" t="str">
        <f t="shared" si="112"/>
        <v/>
      </c>
      <c r="AB511" s="6"/>
      <c r="AI511" s="53">
        <v>4</v>
      </c>
      <c r="AJ511" s="78">
        <v>20</v>
      </c>
      <c r="AK511" s="116" t="s">
        <v>1341</v>
      </c>
      <c r="AM511" s="117" t="str">
        <f t="shared" si="109"/>
        <v/>
      </c>
      <c r="AR511" s="130"/>
      <c r="AT511" s="131"/>
      <c r="AU511" s="7"/>
      <c r="AV511" s="132"/>
      <c r="AW511" s="129" t="str">
        <f t="shared" si="110"/>
        <v/>
      </c>
      <c r="AX511" s="140"/>
      <c r="BB511" s="150" t="str">
        <f t="shared" si="113"/>
        <v/>
      </c>
      <c r="BS511" s="6"/>
      <c r="BT511" s="11"/>
    </row>
    <row r="512" spans="1:72" ht="15.75" x14ac:dyDescent="0.25">
      <c r="A512" s="52" t="s">
        <v>846</v>
      </c>
      <c r="B512" s="56"/>
      <c r="C512" s="131" t="s">
        <v>118</v>
      </c>
      <c r="D512" s="7" t="s">
        <v>24</v>
      </c>
      <c r="E512" s="7" t="s">
        <v>448</v>
      </c>
      <c r="F512" s="64" t="s">
        <v>845</v>
      </c>
      <c r="G512" s="62">
        <v>2</v>
      </c>
      <c r="I512" s="10" t="s">
        <v>110</v>
      </c>
      <c r="J512" s="71" t="str">
        <f t="shared" si="114"/>
        <v>Spare_AI31_2</v>
      </c>
      <c r="K512" s="74" t="s">
        <v>601</v>
      </c>
      <c r="L512" s="180"/>
      <c r="M512" s="180">
        <v>1000</v>
      </c>
      <c r="N512" s="78" t="s">
        <v>605</v>
      </c>
      <c r="O512" s="83"/>
      <c r="P512" s="78" t="str">
        <f>CONCATENATE("Spare Yard ",T512,"_",I512,"_",K512)</f>
        <v>Spare Yard _True_+CB.2</v>
      </c>
      <c r="R512" s="80"/>
      <c r="S512" s="92"/>
      <c r="W512" s="12" t="str">
        <f t="shared" si="106"/>
        <v/>
      </c>
      <c r="X512" s="222"/>
      <c r="Y512" s="6" t="str">
        <f t="shared" si="107"/>
        <v/>
      </c>
      <c r="Z512" s="106" t="str">
        <f t="shared" si="112"/>
        <v/>
      </c>
      <c r="AB512" s="6"/>
      <c r="AI512" s="53">
        <v>4</v>
      </c>
      <c r="AJ512" s="78">
        <v>20</v>
      </c>
      <c r="AK512" s="116" t="s">
        <v>1341</v>
      </c>
      <c r="AM512" s="117" t="str">
        <f t="shared" si="109"/>
        <v/>
      </c>
      <c r="AR512" s="130"/>
      <c r="AT512" s="131"/>
      <c r="AU512" s="7"/>
      <c r="AV512" s="132"/>
      <c r="AW512" s="129" t="str">
        <f t="shared" si="110"/>
        <v/>
      </c>
      <c r="AX512" s="140"/>
      <c r="BB512" s="150" t="str">
        <f t="shared" si="113"/>
        <v/>
      </c>
      <c r="BS512" s="6"/>
      <c r="BT512" s="11"/>
    </row>
    <row r="513" spans="1:74" ht="15.75" x14ac:dyDescent="0.25">
      <c r="A513" s="52" t="s">
        <v>846</v>
      </c>
      <c r="B513" s="56"/>
      <c r="C513" s="131" t="s">
        <v>118</v>
      </c>
      <c r="D513" s="7" t="s">
        <v>24</v>
      </c>
      <c r="E513" s="7" t="s">
        <v>448</v>
      </c>
      <c r="F513" s="64" t="s">
        <v>845</v>
      </c>
      <c r="G513" s="62">
        <v>3</v>
      </c>
      <c r="I513" s="10" t="s">
        <v>110</v>
      </c>
      <c r="J513" s="71" t="str">
        <f t="shared" si="114"/>
        <v>Spare_AI31_3</v>
      </c>
      <c r="K513" s="74" t="s">
        <v>601</v>
      </c>
      <c r="L513" s="180"/>
      <c r="M513" s="180">
        <v>1000</v>
      </c>
      <c r="N513" s="78" t="s">
        <v>605</v>
      </c>
      <c r="O513" s="83"/>
      <c r="P513" s="78" t="str">
        <f>CONCATENATE("Spare Yard ",T513,"_",I513,"_",K513)</f>
        <v>Spare Yard _True_+CB.2</v>
      </c>
      <c r="R513" s="80"/>
      <c r="S513" s="92"/>
      <c r="W513" s="12" t="str">
        <f t="shared" si="106"/>
        <v/>
      </c>
      <c r="X513" s="222"/>
      <c r="Y513" s="6" t="str">
        <f t="shared" si="107"/>
        <v/>
      </c>
      <c r="Z513" s="106" t="str">
        <f t="shared" si="112"/>
        <v/>
      </c>
      <c r="AB513" s="6"/>
      <c r="AI513" s="53">
        <v>4</v>
      </c>
      <c r="AJ513" s="78">
        <v>20</v>
      </c>
      <c r="AK513" s="116" t="s">
        <v>1341</v>
      </c>
      <c r="AM513" s="117" t="str">
        <f t="shared" si="109"/>
        <v/>
      </c>
      <c r="AR513" s="130"/>
      <c r="AT513" s="131"/>
      <c r="AU513" s="7"/>
      <c r="AV513" s="132"/>
      <c r="AW513" s="129" t="str">
        <f t="shared" si="110"/>
        <v/>
      </c>
      <c r="AX513" s="140"/>
      <c r="BB513" s="150" t="str">
        <f t="shared" si="113"/>
        <v/>
      </c>
      <c r="BS513" s="6"/>
      <c r="BT513" s="11"/>
    </row>
    <row r="514" spans="1:74" ht="15.75" x14ac:dyDescent="0.25">
      <c r="A514" s="52" t="s">
        <v>846</v>
      </c>
      <c r="B514" s="56"/>
      <c r="C514" s="131" t="s">
        <v>118</v>
      </c>
      <c r="D514" s="7" t="s">
        <v>24</v>
      </c>
      <c r="E514" s="7" t="s">
        <v>448</v>
      </c>
      <c r="F514" s="64" t="s">
        <v>845</v>
      </c>
      <c r="G514" s="62">
        <v>4</v>
      </c>
      <c r="I514" s="10" t="s">
        <v>110</v>
      </c>
      <c r="J514" s="71" t="str">
        <f t="shared" si="114"/>
        <v>Spare_AI31_4</v>
      </c>
      <c r="K514" s="74" t="s">
        <v>601</v>
      </c>
      <c r="L514" s="180"/>
      <c r="M514" s="180">
        <v>1000</v>
      </c>
      <c r="N514" s="78" t="s">
        <v>605</v>
      </c>
      <c r="O514" s="83"/>
      <c r="P514" s="78" t="str">
        <f>CONCATENATE("Spare Yard ",T514,"_",I514,"_",K514)</f>
        <v>Spare Yard _True_+CB.2</v>
      </c>
      <c r="R514" s="80"/>
      <c r="S514" s="92"/>
      <c r="W514" s="12" t="str">
        <f t="shared" si="106"/>
        <v/>
      </c>
      <c r="X514" s="222"/>
      <c r="Y514" s="6" t="str">
        <f t="shared" si="107"/>
        <v/>
      </c>
      <c r="Z514" s="106" t="str">
        <f t="shared" si="112"/>
        <v/>
      </c>
      <c r="AB514" s="6"/>
      <c r="AI514" s="53">
        <v>4</v>
      </c>
      <c r="AJ514" s="78">
        <v>20</v>
      </c>
      <c r="AK514" s="116" t="s">
        <v>1341</v>
      </c>
      <c r="AM514" s="117" t="str">
        <f t="shared" si="109"/>
        <v/>
      </c>
      <c r="AR514" s="130"/>
      <c r="AT514" s="131"/>
      <c r="AU514" s="7"/>
      <c r="AV514" s="132"/>
      <c r="AW514" s="129" t="str">
        <f t="shared" si="110"/>
        <v/>
      </c>
      <c r="AX514" s="140"/>
      <c r="BB514" s="150" t="str">
        <f t="shared" si="113"/>
        <v/>
      </c>
      <c r="BS514" s="6"/>
      <c r="BT514" s="11"/>
    </row>
    <row r="515" spans="1:74" ht="15.75" x14ac:dyDescent="0.25">
      <c r="A515" s="57" t="s">
        <v>829</v>
      </c>
      <c r="B515" s="57"/>
      <c r="C515" s="61" t="s">
        <v>111</v>
      </c>
      <c r="D515" s="61" t="s">
        <v>24</v>
      </c>
      <c r="E515" s="61" t="s">
        <v>450</v>
      </c>
      <c r="F515" s="65" t="s">
        <v>130</v>
      </c>
      <c r="G515" s="67">
        <v>1</v>
      </c>
      <c r="H515" s="67"/>
      <c r="I515" s="67" t="s">
        <v>110</v>
      </c>
      <c r="J515" s="72" t="s">
        <v>519</v>
      </c>
      <c r="K515" s="75" t="s">
        <v>601</v>
      </c>
      <c r="L515" s="79"/>
      <c r="M515" s="79">
        <v>1000</v>
      </c>
      <c r="N515" s="79" t="s">
        <v>1645</v>
      </c>
      <c r="O515" s="86"/>
      <c r="P515" s="79" t="s">
        <v>783</v>
      </c>
      <c r="Q515" s="79"/>
      <c r="R515" s="91"/>
      <c r="S515" s="93"/>
      <c r="T515" s="96"/>
      <c r="U515" s="100"/>
      <c r="V515" s="101"/>
      <c r="W515" s="109" t="str">
        <f t="shared" ref="W515" si="115">IF(COUNTIF(N515,"spare"),"","Mqtt1")</f>
        <v>Mqtt1</v>
      </c>
      <c r="X515" s="223"/>
      <c r="Y515" s="110" t="str">
        <f t="shared" ref="Y515" si="116">IF(COUNTIF(N515,"spare"),"",N515)</f>
        <v>450000 AMCS</v>
      </c>
      <c r="Z515" s="111" t="str">
        <f t="shared" si="112"/>
        <v>$.AmcsPlcPowerModule2FuseBlown</v>
      </c>
      <c r="AA515" s="109"/>
      <c r="AB515" s="110"/>
      <c r="AC515" s="111"/>
      <c r="AD515" s="111"/>
      <c r="AE515" s="112"/>
      <c r="AF515" s="112"/>
      <c r="AG515" s="112"/>
      <c r="AH515" s="112"/>
      <c r="AI515" s="122"/>
      <c r="AJ515" s="79"/>
      <c r="AK515" s="123"/>
      <c r="AL515" s="123"/>
      <c r="AM515" s="124">
        <f t="shared" si="109"/>
        <v>515</v>
      </c>
      <c r="AN515" s="79"/>
      <c r="AO515" s="79"/>
      <c r="AP515" s="79"/>
      <c r="AQ515" s="79"/>
      <c r="AR515" s="133" t="s">
        <v>110</v>
      </c>
      <c r="AS515" s="79"/>
      <c r="AT515" s="60" t="s">
        <v>17</v>
      </c>
      <c r="AU515" s="61"/>
      <c r="AV515" s="134" t="s">
        <v>112</v>
      </c>
      <c r="AW515" s="135" t="str">
        <f t="shared" si="110"/>
        <v>Please consult operation manual for more information</v>
      </c>
      <c r="AX515" s="141"/>
      <c r="AY515" s="145"/>
      <c r="AZ515" s="149"/>
      <c r="BA515" s="149"/>
      <c r="BB515" s="151" t="str">
        <f>IF(ISNUMBER(AM515),"1","")</f>
        <v>1</v>
      </c>
      <c r="BC515" s="159"/>
      <c r="BD515" s="160"/>
      <c r="BE515" s="134"/>
      <c r="BF515" s="134"/>
      <c r="BG515" s="160"/>
      <c r="BH515" s="134"/>
      <c r="BI515" s="134"/>
      <c r="BJ515" s="160"/>
      <c r="BK515" s="134"/>
      <c r="BL515" s="134"/>
      <c r="BM515" s="160"/>
      <c r="BN515" s="134"/>
      <c r="BO515" s="134"/>
      <c r="BP515" s="160"/>
      <c r="BQ515" s="134"/>
      <c r="BR515" s="109"/>
      <c r="BS515" s="110"/>
      <c r="BT515" s="112"/>
      <c r="BU515" s="67"/>
      <c r="BV515" s="67"/>
    </row>
    <row r="516" spans="1:74" ht="15.75" x14ac:dyDescent="0.25">
      <c r="A516" s="57" t="s">
        <v>829</v>
      </c>
      <c r="B516" s="57"/>
      <c r="C516" s="61" t="s">
        <v>111</v>
      </c>
      <c r="D516" s="61" t="s">
        <v>24</v>
      </c>
      <c r="E516" s="61" t="s">
        <v>450</v>
      </c>
      <c r="F516" s="65" t="s">
        <v>130</v>
      </c>
      <c r="G516" s="67">
        <v>2</v>
      </c>
      <c r="H516" s="67"/>
      <c r="I516" s="67" t="s">
        <v>110</v>
      </c>
      <c r="J516" s="72" t="s">
        <v>520</v>
      </c>
      <c r="K516" s="75" t="s">
        <v>601</v>
      </c>
      <c r="L516" s="79"/>
      <c r="M516" s="79">
        <v>1000</v>
      </c>
      <c r="N516" s="79" t="s">
        <v>1645</v>
      </c>
      <c r="O516" s="86"/>
      <c r="P516" s="79" t="s">
        <v>726</v>
      </c>
      <c r="Q516" s="79"/>
      <c r="R516" s="91"/>
      <c r="S516" s="93"/>
      <c r="T516" s="96"/>
      <c r="U516" s="100"/>
      <c r="V516" s="101"/>
      <c r="W516" s="109" t="str">
        <f t="shared" ref="W516:W517" si="117">IF(COUNTIF(N516,"spare"),"","Mqtt1")</f>
        <v>Mqtt1</v>
      </c>
      <c r="X516" s="223"/>
      <c r="Y516" s="110" t="str">
        <f t="shared" ref="Y516:Y517" si="118">IF(COUNTIF(N516,"spare"),"",N516)</f>
        <v>450000 AMCS</v>
      </c>
      <c r="Z516" s="111" t="str">
        <f t="shared" si="112"/>
        <v>$.AmcsPlcPowerModule2PowerFailure</v>
      </c>
      <c r="AA516" s="109"/>
      <c r="AB516" s="110"/>
      <c r="AC516" s="111"/>
      <c r="AD516" s="111"/>
      <c r="AE516" s="112"/>
      <c r="AF516" s="112"/>
      <c r="AG516" s="112"/>
      <c r="AH516" s="112"/>
      <c r="AI516" s="122"/>
      <c r="AJ516" s="79"/>
      <c r="AK516" s="123"/>
      <c r="AL516" s="123"/>
      <c r="AM516" s="124">
        <f t="shared" si="109"/>
        <v>516</v>
      </c>
      <c r="AN516" s="79"/>
      <c r="AO516" s="79"/>
      <c r="AP516" s="79"/>
      <c r="AQ516" s="79"/>
      <c r="AR516" s="133" t="s">
        <v>110</v>
      </c>
      <c r="AS516" s="79"/>
      <c r="AT516" s="60" t="s">
        <v>17</v>
      </c>
      <c r="AU516" s="61"/>
      <c r="AV516" s="134" t="s">
        <v>112</v>
      </c>
      <c r="AW516" s="135" t="str">
        <f t="shared" si="110"/>
        <v>Please consult operation manual for more information</v>
      </c>
      <c r="AX516" s="141"/>
      <c r="AY516" s="145"/>
      <c r="AZ516" s="149"/>
      <c r="BA516" s="149"/>
      <c r="BB516" s="151" t="str">
        <f>IF(ISNUMBER(AM516),"1","")</f>
        <v>1</v>
      </c>
      <c r="BC516" s="159"/>
      <c r="BD516" s="160"/>
      <c r="BE516" s="134"/>
      <c r="BF516" s="134"/>
      <c r="BG516" s="160"/>
      <c r="BH516" s="134"/>
      <c r="BI516" s="134"/>
      <c r="BJ516" s="160"/>
      <c r="BK516" s="134"/>
      <c r="BL516" s="134"/>
      <c r="BM516" s="160"/>
      <c r="BN516" s="134"/>
      <c r="BO516" s="134"/>
      <c r="BP516" s="160"/>
      <c r="BQ516" s="134"/>
      <c r="BR516" s="109"/>
      <c r="BS516" s="110"/>
      <c r="BT516" s="112"/>
      <c r="BU516" s="67"/>
      <c r="BV516" s="67"/>
    </row>
    <row r="517" spans="1:74" ht="15.75" x14ac:dyDescent="0.25">
      <c r="A517" s="52" t="s">
        <v>1464</v>
      </c>
      <c r="B517" s="186"/>
      <c r="C517" s="131" t="s">
        <v>118</v>
      </c>
      <c r="D517" s="7" t="s">
        <v>24</v>
      </c>
      <c r="E517" s="7" t="s">
        <v>451</v>
      </c>
      <c r="F517" s="64" t="s">
        <v>175</v>
      </c>
      <c r="G517" s="62">
        <v>1</v>
      </c>
      <c r="I517" s="10" t="s">
        <v>110</v>
      </c>
      <c r="J517" s="71" t="str">
        <f>J234</f>
        <v>BATT_VENT_AFT_PS_SPEED</v>
      </c>
      <c r="K517" s="74" t="s">
        <v>601</v>
      </c>
      <c r="L517" s="180"/>
      <c r="M517" s="180">
        <v>1000</v>
      </c>
      <c r="N517" s="80" t="s">
        <v>1650</v>
      </c>
      <c r="O517" s="83"/>
      <c r="P517" s="78" t="s">
        <v>1018</v>
      </c>
      <c r="R517" s="80"/>
      <c r="S517" s="92"/>
      <c r="T517" s="203" t="s">
        <v>1021</v>
      </c>
      <c r="U517" s="102" t="s">
        <v>1103</v>
      </c>
      <c r="W517" s="12" t="str">
        <f t="shared" si="117"/>
        <v>Mqtt1</v>
      </c>
      <c r="X517" s="222"/>
      <c r="Y517" s="6" t="str">
        <f t="shared" si="118"/>
        <v>350000 VENTILATION</v>
      </c>
      <c r="Z517" s="106" t="str">
        <f t="shared" si="112"/>
        <v>$.BATT_VENT_AFT_PS_SPEED</v>
      </c>
      <c r="AB517" s="6"/>
      <c r="AI517" s="53">
        <v>0</v>
      </c>
      <c r="AJ517" s="78">
        <v>100</v>
      </c>
      <c r="AK517" s="116" t="s">
        <v>1020</v>
      </c>
      <c r="AM517" s="117" t="str">
        <f t="shared" si="109"/>
        <v/>
      </c>
      <c r="AR517" s="130"/>
      <c r="AT517" s="131"/>
      <c r="AU517" s="7"/>
      <c r="AV517" s="132"/>
      <c r="AW517" s="129" t="str">
        <f t="shared" si="110"/>
        <v/>
      </c>
      <c r="AX517" s="140"/>
      <c r="BB517" s="150" t="str">
        <f>IF(ISNUMBER(AM517),"1","")</f>
        <v/>
      </c>
      <c r="BS517" s="6"/>
      <c r="BT517" s="11"/>
    </row>
    <row r="518" spans="1:74" ht="15.75" x14ac:dyDescent="0.25">
      <c r="A518" s="52" t="s">
        <v>1464</v>
      </c>
      <c r="B518" s="186"/>
      <c r="C518" s="131" t="s">
        <v>118</v>
      </c>
      <c r="D518" s="7" t="s">
        <v>24</v>
      </c>
      <c r="E518" s="7" t="s">
        <v>451</v>
      </c>
      <c r="F518" s="64" t="s">
        <v>175</v>
      </c>
      <c r="G518" s="62">
        <v>2</v>
      </c>
      <c r="I518" s="10" t="s">
        <v>110</v>
      </c>
      <c r="J518" s="71" t="s">
        <v>1017</v>
      </c>
      <c r="K518" s="74" t="s">
        <v>601</v>
      </c>
      <c r="L518" s="180"/>
      <c r="M518" s="180">
        <v>1000</v>
      </c>
      <c r="N518" s="80" t="s">
        <v>1650</v>
      </c>
      <c r="O518" s="83"/>
      <c r="P518" s="78" t="s">
        <v>1019</v>
      </c>
      <c r="R518" s="80"/>
      <c r="S518" s="92"/>
      <c r="T518" s="203" t="s">
        <v>1022</v>
      </c>
      <c r="U518" s="102" t="s">
        <v>1103</v>
      </c>
      <c r="W518" s="12" t="str">
        <f t="shared" ref="W518:W536" si="119">IF(COUNTIF(N518,"spare"),"","Mqtt1")</f>
        <v>Mqtt1</v>
      </c>
      <c r="X518" s="222"/>
      <c r="Y518" s="6" t="str">
        <f t="shared" ref="Y518:Y536" si="120">IF(COUNTIF(N518,"spare"),"",N518)</f>
        <v>350000 VENTILATION</v>
      </c>
      <c r="Z518" s="106" t="str">
        <f t="shared" si="112"/>
        <v>$.BATT_VENT_FWD_SB_SPEED</v>
      </c>
      <c r="AB518" s="6"/>
      <c r="AI518" s="53">
        <v>0</v>
      </c>
      <c r="AJ518" s="78">
        <v>100</v>
      </c>
      <c r="AK518" s="116" t="s">
        <v>1020</v>
      </c>
      <c r="AM518" s="117" t="str">
        <f t="shared" si="109"/>
        <v/>
      </c>
      <c r="AR518" s="130"/>
      <c r="AT518" s="131"/>
      <c r="AU518" s="7"/>
      <c r="AV518" s="132"/>
      <c r="AW518" s="129" t="str">
        <f t="shared" si="110"/>
        <v/>
      </c>
      <c r="AX518" s="140"/>
      <c r="BB518" s="150" t="str">
        <f t="shared" ref="BB518:BB536" si="121">IF(ISNUMBER(AM518),"1","")</f>
        <v/>
      </c>
      <c r="BS518" s="6"/>
      <c r="BT518" s="11"/>
    </row>
    <row r="519" spans="1:74" ht="15.75" x14ac:dyDescent="0.25">
      <c r="A519" s="52" t="s">
        <v>417</v>
      </c>
      <c r="B519" s="186"/>
      <c r="C519" s="131" t="s">
        <v>118</v>
      </c>
      <c r="D519" s="7" t="s">
        <v>24</v>
      </c>
      <c r="E519" s="7" t="s">
        <v>451</v>
      </c>
      <c r="F519" s="64" t="s">
        <v>175</v>
      </c>
      <c r="G519" s="62">
        <v>3</v>
      </c>
      <c r="I519" s="10" t="s">
        <v>110</v>
      </c>
      <c r="J519" s="71" t="str">
        <f>CONCATENATE("Spare_",E519,"_",G519)</f>
        <v>Spare_AO60_3</v>
      </c>
      <c r="K519" s="74" t="s">
        <v>601</v>
      </c>
      <c r="L519" s="180"/>
      <c r="M519" s="180">
        <v>1000</v>
      </c>
      <c r="N519" s="78" t="s">
        <v>605</v>
      </c>
      <c r="O519" s="83"/>
      <c r="P519" s="78" t="str">
        <f>CONCATENATE("Spare Yard ",T519,"_",I519,"_",K519)</f>
        <v>Spare Yard _True_+CB.2</v>
      </c>
      <c r="R519" s="80"/>
      <c r="S519" s="92"/>
      <c r="W519" s="12" t="str">
        <f t="shared" si="119"/>
        <v/>
      </c>
      <c r="X519" s="222"/>
      <c r="Y519" s="6" t="str">
        <f t="shared" si="120"/>
        <v/>
      </c>
      <c r="Z519" s="106" t="str">
        <f t="shared" si="112"/>
        <v/>
      </c>
      <c r="AB519" s="6"/>
      <c r="AK519" s="116" t="s">
        <v>1458</v>
      </c>
      <c r="AM519" s="117" t="str">
        <f t="shared" si="109"/>
        <v/>
      </c>
      <c r="AR519" s="130"/>
      <c r="AT519" s="131"/>
      <c r="AU519" s="7"/>
      <c r="AV519" s="132"/>
      <c r="AW519" s="129" t="str">
        <f t="shared" si="110"/>
        <v/>
      </c>
      <c r="AX519" s="140"/>
      <c r="BB519" s="150" t="str">
        <f t="shared" si="121"/>
        <v/>
      </c>
      <c r="BS519" s="6"/>
      <c r="BT519" s="11"/>
    </row>
    <row r="520" spans="1:74" ht="15.75" x14ac:dyDescent="0.25">
      <c r="A520" s="52" t="s">
        <v>417</v>
      </c>
      <c r="B520" s="186"/>
      <c r="C520" s="131" t="s">
        <v>118</v>
      </c>
      <c r="D520" s="7" t="s">
        <v>24</v>
      </c>
      <c r="E520" s="7" t="s">
        <v>451</v>
      </c>
      <c r="F520" s="64" t="s">
        <v>175</v>
      </c>
      <c r="G520" s="62">
        <v>4</v>
      </c>
      <c r="I520" s="10" t="s">
        <v>110</v>
      </c>
      <c r="J520" s="71" t="str">
        <f>CONCATENATE("Spare_",E520,"_",G520)</f>
        <v>Spare_AO60_4</v>
      </c>
      <c r="K520" s="74" t="s">
        <v>601</v>
      </c>
      <c r="L520" s="180"/>
      <c r="M520" s="180">
        <v>1000</v>
      </c>
      <c r="N520" s="78" t="s">
        <v>605</v>
      </c>
      <c r="O520" s="83"/>
      <c r="P520" s="78" t="str">
        <f>CONCATENATE("Spare Yard ",T520,"_",I520,"_",K520)</f>
        <v>Spare Yard _True_+CB.2</v>
      </c>
      <c r="R520" s="80"/>
      <c r="S520" s="92"/>
      <c r="W520" s="12" t="str">
        <f t="shared" si="119"/>
        <v/>
      </c>
      <c r="X520" s="222"/>
      <c r="Y520" s="6" t="str">
        <f t="shared" si="120"/>
        <v/>
      </c>
      <c r="Z520" s="106" t="str">
        <f t="shared" si="112"/>
        <v/>
      </c>
      <c r="AB520" s="6"/>
      <c r="AK520" s="116" t="s">
        <v>1458</v>
      </c>
      <c r="AM520" s="117" t="str">
        <f t="shared" si="109"/>
        <v/>
      </c>
      <c r="AR520" s="130"/>
      <c r="AT520" s="131"/>
      <c r="AU520" s="7"/>
      <c r="AV520" s="132"/>
      <c r="AW520" s="129" t="str">
        <f t="shared" si="110"/>
        <v/>
      </c>
      <c r="AX520" s="140"/>
      <c r="BB520" s="150" t="str">
        <f t="shared" si="121"/>
        <v/>
      </c>
      <c r="BS520" s="6"/>
      <c r="BT520" s="11"/>
    </row>
    <row r="521" spans="1:74" ht="15.75" x14ac:dyDescent="0.25">
      <c r="A521" s="52" t="s">
        <v>1550</v>
      </c>
      <c r="B521" s="186"/>
      <c r="C521" s="131" t="s">
        <v>111</v>
      </c>
      <c r="D521" s="7" t="s">
        <v>24</v>
      </c>
      <c r="E521" s="7" t="s">
        <v>452</v>
      </c>
      <c r="F521" s="64" t="s">
        <v>193</v>
      </c>
      <c r="G521" s="62">
        <v>1</v>
      </c>
      <c r="I521" s="10" t="s">
        <v>110</v>
      </c>
      <c r="J521" s="71" t="str">
        <f>CONCATENATE("Spare_",E521,"_",G521)</f>
        <v>Spare_DO60_1</v>
      </c>
      <c r="K521" s="74" t="s">
        <v>601</v>
      </c>
      <c r="L521" s="180"/>
      <c r="M521" s="180">
        <v>1000</v>
      </c>
      <c r="N521" s="78" t="s">
        <v>605</v>
      </c>
      <c r="O521" s="83"/>
      <c r="P521" s="78" t="str">
        <f>CONCATENATE("Spare Yard ",T521,"_",I521,"_",K521)</f>
        <v>Spare Yard _True_+CB.2</v>
      </c>
      <c r="R521" s="80"/>
      <c r="S521" s="92"/>
      <c r="T521" s="174"/>
      <c r="W521" s="12" t="str">
        <f t="shared" si="119"/>
        <v/>
      </c>
      <c r="X521" s="222"/>
      <c r="Y521" s="6" t="str">
        <f t="shared" si="120"/>
        <v/>
      </c>
      <c r="Z521" s="106" t="str">
        <f t="shared" si="112"/>
        <v/>
      </c>
      <c r="AB521" s="6"/>
      <c r="AM521" s="117" t="str">
        <f t="shared" ref="AM521:AM536" si="122">IF(ISBLANK(AT521),"",ROW())</f>
        <v/>
      </c>
      <c r="AR521" s="130"/>
      <c r="AT521" s="131"/>
      <c r="AU521" s="7"/>
      <c r="AV521" s="132"/>
      <c r="AW521" s="129" t="str">
        <f t="shared" si="110"/>
        <v/>
      </c>
      <c r="AX521" s="140"/>
      <c r="BB521" s="150" t="str">
        <f t="shared" si="121"/>
        <v/>
      </c>
      <c r="BS521" s="6"/>
      <c r="BT521" s="11"/>
    </row>
    <row r="522" spans="1:74" ht="15.75" x14ac:dyDescent="0.25">
      <c r="A522" s="52" t="s">
        <v>1464</v>
      </c>
      <c r="B522" s="186"/>
      <c r="C522" s="131" t="s">
        <v>111</v>
      </c>
      <c r="D522" s="7" t="s">
        <v>24</v>
      </c>
      <c r="E522" s="7" t="s">
        <v>452</v>
      </c>
      <c r="F522" s="64" t="s">
        <v>193</v>
      </c>
      <c r="G522" s="62">
        <v>2</v>
      </c>
      <c r="I522" s="10" t="s">
        <v>110</v>
      </c>
      <c r="J522" s="11" t="s">
        <v>1184</v>
      </c>
      <c r="K522" s="74" t="s">
        <v>601</v>
      </c>
      <c r="L522" s="180"/>
      <c r="M522" s="180">
        <v>1000</v>
      </c>
      <c r="N522" s="78" t="s">
        <v>1656</v>
      </c>
      <c r="O522" s="83"/>
      <c r="P522" s="78" t="s">
        <v>1181</v>
      </c>
      <c r="R522" s="80"/>
      <c r="S522" s="92"/>
      <c r="T522" s="237" t="s">
        <v>1520</v>
      </c>
      <c r="U522" s="245" t="s">
        <v>1383</v>
      </c>
      <c r="W522" s="12" t="str">
        <f t="shared" si="119"/>
        <v>Mqtt1</v>
      </c>
      <c r="X522" s="222"/>
      <c r="Y522" s="6" t="str">
        <f t="shared" si="120"/>
        <v>090000 DOORS HATCHES</v>
      </c>
      <c r="Z522" s="106" t="str">
        <f t="shared" si="112"/>
        <v>$.HULL_VALVES_ALL_CLOSED_GREEN</v>
      </c>
      <c r="AB522" s="6"/>
      <c r="AM522" s="117" t="str">
        <f t="shared" si="122"/>
        <v/>
      </c>
      <c r="AR522" s="130"/>
      <c r="AT522" s="131"/>
      <c r="AU522" s="7"/>
      <c r="AV522" s="132"/>
      <c r="AW522" s="129" t="str">
        <f t="shared" si="110"/>
        <v/>
      </c>
      <c r="AX522" s="140"/>
      <c r="AY522" s="144"/>
      <c r="BB522" s="150" t="str">
        <f t="shared" si="121"/>
        <v/>
      </c>
      <c r="BS522" s="6"/>
      <c r="BT522" s="11"/>
    </row>
    <row r="523" spans="1:74" ht="15.75" x14ac:dyDescent="0.25">
      <c r="A523" s="52" t="s">
        <v>1464</v>
      </c>
      <c r="B523" s="186"/>
      <c r="C523" s="131" t="s">
        <v>111</v>
      </c>
      <c r="D523" s="7" t="s">
        <v>24</v>
      </c>
      <c r="E523" s="7" t="s">
        <v>452</v>
      </c>
      <c r="F523" s="64" t="s">
        <v>193</v>
      </c>
      <c r="G523" s="62">
        <v>3</v>
      </c>
      <c r="I523" s="10" t="s">
        <v>110</v>
      </c>
      <c r="J523" s="11" t="s">
        <v>1205</v>
      </c>
      <c r="K523" s="74" t="e" cm="1">
        <f t="array" ref="K523">+CB.2</f>
        <v>#NAME?</v>
      </c>
      <c r="L523" s="180"/>
      <c r="M523" s="180">
        <v>1000</v>
      </c>
      <c r="N523" s="78" t="s">
        <v>1656</v>
      </c>
      <c r="O523" s="83"/>
      <c r="P523" s="78" t="s">
        <v>1182</v>
      </c>
      <c r="R523" s="80"/>
      <c r="S523" s="92"/>
      <c r="T523" s="239"/>
      <c r="U523" s="247"/>
      <c r="W523" s="12" t="str">
        <f t="shared" si="119"/>
        <v>Mqtt1</v>
      </c>
      <c r="X523" s="222"/>
      <c r="Y523" s="6" t="str">
        <f t="shared" si="120"/>
        <v>090000 DOORS HATCHES</v>
      </c>
      <c r="Z523" s="106" t="str">
        <f t="shared" si="112"/>
        <v>$.HULL_VALVES_OPEN_RED</v>
      </c>
      <c r="AB523" s="6"/>
      <c r="AM523" s="117" t="str">
        <f t="shared" si="122"/>
        <v/>
      </c>
      <c r="AR523" s="130"/>
      <c r="AT523" s="131"/>
      <c r="AU523" s="7"/>
      <c r="AV523" s="132"/>
      <c r="AW523" s="129" t="str">
        <f t="shared" ref="AW523:AW536" si="123">IF(ISNUMBER(AM523),"Please consult operation manual for more information","")</f>
        <v/>
      </c>
      <c r="AX523" s="140"/>
      <c r="BB523" s="150" t="str">
        <f t="shared" si="121"/>
        <v/>
      </c>
      <c r="BS523" s="6"/>
      <c r="BT523" s="11"/>
    </row>
    <row r="524" spans="1:74" ht="15.75" x14ac:dyDescent="0.25">
      <c r="A524" s="52" t="s">
        <v>1187</v>
      </c>
      <c r="B524" s="186"/>
      <c r="C524" s="131" t="s">
        <v>111</v>
      </c>
      <c r="D524" s="7" t="s">
        <v>24</v>
      </c>
      <c r="E524" s="7" t="s">
        <v>452</v>
      </c>
      <c r="F524" s="64" t="s">
        <v>193</v>
      </c>
      <c r="G524" s="62">
        <v>4</v>
      </c>
      <c r="I524" s="10" t="s">
        <v>110</v>
      </c>
      <c r="J524" s="71" t="s">
        <v>1188</v>
      </c>
      <c r="K524" s="74" t="s">
        <v>601</v>
      </c>
      <c r="L524" s="180"/>
      <c r="M524" s="180">
        <v>1000</v>
      </c>
      <c r="N524" s="80" t="s">
        <v>1645</v>
      </c>
      <c r="O524" s="83"/>
      <c r="P524" s="78" t="s">
        <v>1189</v>
      </c>
      <c r="R524" s="80"/>
      <c r="S524" s="92"/>
      <c r="T524" s="207" t="s">
        <v>1553</v>
      </c>
      <c r="W524" s="12" t="str">
        <f t="shared" si="119"/>
        <v>Mqtt1</v>
      </c>
      <c r="X524" s="222"/>
      <c r="Y524" s="6" t="str">
        <f t="shared" si="120"/>
        <v>450000 AMCS</v>
      </c>
      <c r="Z524" s="106" t="str">
        <f t="shared" si="112"/>
        <v>$.CABINET_INTERNAL_FAN_CONTROL</v>
      </c>
      <c r="AB524" s="6"/>
      <c r="AM524" s="117" t="str">
        <f t="shared" si="122"/>
        <v/>
      </c>
      <c r="AR524" s="130"/>
      <c r="AT524" s="131"/>
      <c r="AU524" s="7"/>
      <c r="AV524" s="132"/>
      <c r="AW524" s="129" t="str">
        <f t="shared" si="123"/>
        <v/>
      </c>
      <c r="AX524" s="140"/>
      <c r="BB524" s="150" t="str">
        <f t="shared" si="121"/>
        <v/>
      </c>
      <c r="BS524" s="6"/>
      <c r="BT524" s="11"/>
    </row>
    <row r="525" spans="1:74" ht="15.75" x14ac:dyDescent="0.25">
      <c r="A525" s="52" t="s">
        <v>1550</v>
      </c>
      <c r="B525" s="56"/>
      <c r="C525" s="131" t="s">
        <v>111</v>
      </c>
      <c r="D525" s="7" t="s">
        <v>24</v>
      </c>
      <c r="E525" s="7" t="s">
        <v>452</v>
      </c>
      <c r="F525" s="64" t="s">
        <v>193</v>
      </c>
      <c r="G525" s="62">
        <v>5</v>
      </c>
      <c r="I525" s="10" t="s">
        <v>110</v>
      </c>
      <c r="J525" s="11" t="s">
        <v>1569</v>
      </c>
      <c r="K525" s="74" t="s">
        <v>601</v>
      </c>
      <c r="L525" s="180"/>
      <c r="M525" s="180">
        <v>1000</v>
      </c>
      <c r="N525" s="78" t="s">
        <v>1653</v>
      </c>
      <c r="O525" s="83" t="s">
        <v>7365</v>
      </c>
      <c r="P525" s="80" t="s">
        <v>1563</v>
      </c>
      <c r="R525" s="80"/>
      <c r="S525" s="176"/>
      <c r="T525" s="201" t="s">
        <v>1564</v>
      </c>
      <c r="U525" s="102" t="s">
        <v>1533</v>
      </c>
      <c r="W525" s="12" t="str">
        <f t="shared" si="119"/>
        <v>Mqtt1</v>
      </c>
      <c r="X525" s="222"/>
      <c r="Y525" s="6" t="str">
        <f t="shared" si="120"/>
        <v>380000 SEAWATER</v>
      </c>
      <c r="Z525" s="106" t="str">
        <f t="shared" si="112"/>
        <v>$.SEA_WATER_COOL_PMP2_START_STOP</v>
      </c>
      <c r="AB525" s="6"/>
      <c r="AM525" s="117" t="str">
        <f t="shared" si="122"/>
        <v/>
      </c>
      <c r="AR525" s="130"/>
      <c r="AT525" s="131"/>
      <c r="AU525" s="7"/>
      <c r="AV525" s="132"/>
      <c r="AW525" s="129" t="str">
        <f t="shared" si="123"/>
        <v/>
      </c>
      <c r="AX525" s="140"/>
      <c r="BB525" s="150" t="str">
        <f t="shared" si="121"/>
        <v/>
      </c>
      <c r="BS525" s="6"/>
      <c r="BT525" s="11"/>
    </row>
    <row r="526" spans="1:74" ht="15.75" x14ac:dyDescent="0.25">
      <c r="A526" s="52" t="s">
        <v>1206</v>
      </c>
      <c r="B526" s="56"/>
      <c r="C526" s="131" t="s">
        <v>111</v>
      </c>
      <c r="D526" s="7" t="s">
        <v>24</v>
      </c>
      <c r="E526" s="7" t="s">
        <v>452</v>
      </c>
      <c r="F526" s="64" t="s">
        <v>193</v>
      </c>
      <c r="G526" s="62">
        <v>6</v>
      </c>
      <c r="I526" s="10" t="s">
        <v>110</v>
      </c>
      <c r="J526" s="71" t="s">
        <v>1237</v>
      </c>
      <c r="K526" s="74" t="s">
        <v>601</v>
      </c>
      <c r="L526" s="180"/>
      <c r="M526" s="180">
        <v>1000</v>
      </c>
      <c r="N526" s="78" t="s">
        <v>1350</v>
      </c>
      <c r="O526" s="83"/>
      <c r="P526" s="78" t="s">
        <v>1239</v>
      </c>
      <c r="Q526" s="89"/>
      <c r="R526" s="80"/>
      <c r="S526" s="92"/>
      <c r="T526" s="204" t="s">
        <v>1354</v>
      </c>
      <c r="U526" s="83" t="s">
        <v>1349</v>
      </c>
      <c r="W526" s="12" t="str">
        <f t="shared" si="119"/>
        <v>Mqtt1</v>
      </c>
      <c r="X526" s="222"/>
      <c r="Y526" s="6" t="str">
        <f t="shared" si="120"/>
        <v>KVM SWITCHING</v>
      </c>
      <c r="Z526" s="106" t="str">
        <f t="shared" si="112"/>
        <v>$.HELM_SB_IN_MOUSE_TOGG</v>
      </c>
      <c r="AB526" s="6"/>
      <c r="AM526" s="117" t="str">
        <f t="shared" si="122"/>
        <v/>
      </c>
      <c r="AR526" s="130"/>
      <c r="AT526" s="131"/>
      <c r="AU526" s="7"/>
      <c r="AV526" s="132"/>
      <c r="AW526" s="129" t="str">
        <f t="shared" si="123"/>
        <v/>
      </c>
      <c r="AX526" s="140"/>
      <c r="AY526" s="144"/>
      <c r="BB526" s="150" t="str">
        <f t="shared" si="121"/>
        <v/>
      </c>
      <c r="BS526" s="6"/>
      <c r="BT526" s="11"/>
    </row>
    <row r="527" spans="1:74" ht="15.75" x14ac:dyDescent="0.25">
      <c r="A527" s="52" t="s">
        <v>1464</v>
      </c>
      <c r="B527" s="186"/>
      <c r="C527" s="131" t="s">
        <v>111</v>
      </c>
      <c r="D527" s="7" t="s">
        <v>24</v>
      </c>
      <c r="E527" s="7" t="s">
        <v>452</v>
      </c>
      <c r="F527" s="64" t="s">
        <v>193</v>
      </c>
      <c r="G527" s="62">
        <v>7</v>
      </c>
      <c r="I527" s="10" t="s">
        <v>110</v>
      </c>
      <c r="J527" s="11" t="s">
        <v>1507</v>
      </c>
      <c r="K527" s="74" t="s">
        <v>601</v>
      </c>
      <c r="L527" s="180"/>
      <c r="M527" s="180">
        <v>1000</v>
      </c>
      <c r="N527" s="80" t="s">
        <v>1645</v>
      </c>
      <c r="P527" s="80" t="s">
        <v>1661</v>
      </c>
      <c r="R527" s="80"/>
      <c r="S527" s="92"/>
      <c r="T527" s="201" t="s">
        <v>1551</v>
      </c>
      <c r="U527" s="187" t="s">
        <v>1508</v>
      </c>
      <c r="W527" s="12" t="str">
        <f t="shared" si="119"/>
        <v>Mqtt1</v>
      </c>
      <c r="X527" s="222"/>
      <c r="Y527" s="6" t="str">
        <f t="shared" si="120"/>
        <v>450000 AMCS</v>
      </c>
      <c r="Z527" s="106" t="str">
        <f t="shared" si="112"/>
        <v>$.ACC_SENSOR_ZEROING_2</v>
      </c>
      <c r="AB527" s="6"/>
      <c r="AM527" s="117" t="str">
        <f t="shared" si="122"/>
        <v/>
      </c>
      <c r="AR527" s="130"/>
      <c r="AT527" s="131"/>
      <c r="AU527" s="7"/>
      <c r="AV527" s="132"/>
      <c r="AW527" s="129" t="str">
        <f t="shared" si="123"/>
        <v/>
      </c>
      <c r="AX527" s="140"/>
      <c r="BB527" s="150" t="str">
        <f t="shared" si="121"/>
        <v/>
      </c>
      <c r="BS527" s="6"/>
      <c r="BT527" s="11"/>
    </row>
    <row r="528" spans="1:74" ht="15.75" x14ac:dyDescent="0.25">
      <c r="A528" s="52" t="s">
        <v>1206</v>
      </c>
      <c r="B528" s="186"/>
      <c r="C528" s="131" t="s">
        <v>111</v>
      </c>
      <c r="D528" s="7" t="s">
        <v>24</v>
      </c>
      <c r="E528" s="7" t="s">
        <v>452</v>
      </c>
      <c r="F528" s="64" t="s">
        <v>193</v>
      </c>
      <c r="G528" s="62">
        <v>8</v>
      </c>
      <c r="I528" s="10" t="s">
        <v>110</v>
      </c>
      <c r="J528" s="71" t="s">
        <v>1246</v>
      </c>
      <c r="K528" s="74" t="s">
        <v>601</v>
      </c>
      <c r="L528" s="180"/>
      <c r="M528" s="180">
        <v>1000</v>
      </c>
      <c r="N528" s="78" t="s">
        <v>1645</v>
      </c>
      <c r="O528" s="83"/>
      <c r="P528" s="78" t="s">
        <v>1247</v>
      </c>
      <c r="R528" s="80"/>
      <c r="S528" s="92"/>
      <c r="T528" s="212" t="s">
        <v>1558</v>
      </c>
      <c r="W528" s="12" t="str">
        <f t="shared" si="119"/>
        <v>Mqtt1</v>
      </c>
      <c r="X528" s="222"/>
      <c r="Y528" s="6" t="str">
        <f t="shared" si="120"/>
        <v>450000 AMCS</v>
      </c>
      <c r="Z528" s="106" t="str">
        <f t="shared" si="112"/>
        <v>$.HELM_SB_AMCS_MUTE_FB</v>
      </c>
      <c r="AB528" s="6"/>
      <c r="AM528" s="117" t="str">
        <f t="shared" si="122"/>
        <v/>
      </c>
      <c r="AR528" s="130"/>
      <c r="AT528" s="131"/>
      <c r="AU528" s="7"/>
      <c r="AV528" s="132"/>
      <c r="AW528" s="129" t="str">
        <f t="shared" si="123"/>
        <v/>
      </c>
      <c r="AX528" s="140"/>
      <c r="BB528" s="150" t="str">
        <f t="shared" si="121"/>
        <v/>
      </c>
      <c r="BS528" s="6"/>
      <c r="BT528" s="11"/>
    </row>
    <row r="529" spans="1:74" ht="15.75" x14ac:dyDescent="0.25">
      <c r="A529" s="52" t="s">
        <v>1347</v>
      </c>
      <c r="B529" s="186"/>
      <c r="C529" s="131" t="s">
        <v>111</v>
      </c>
      <c r="D529" s="7" t="s">
        <v>24</v>
      </c>
      <c r="E529" s="7" t="s">
        <v>452</v>
      </c>
      <c r="F529" s="64" t="s">
        <v>193</v>
      </c>
      <c r="G529" s="62">
        <v>9</v>
      </c>
      <c r="I529" s="10" t="s">
        <v>110</v>
      </c>
      <c r="J529" s="71" t="str">
        <f>CONCATENATE("Spare_",E529,"_",G529)</f>
        <v>Spare_DO60_9</v>
      </c>
      <c r="K529" s="74" t="s">
        <v>601</v>
      </c>
      <c r="L529" s="180"/>
      <c r="M529" s="180">
        <v>1000</v>
      </c>
      <c r="N529" s="78" t="s">
        <v>605</v>
      </c>
      <c r="P529" s="78" t="str">
        <f>CONCATENATE("Spare Yard ",T529,"_",I529,"_",K529)</f>
        <v>Spare Yard _True_+CB.2</v>
      </c>
      <c r="R529" s="80"/>
      <c r="S529" s="92"/>
      <c r="W529" s="12" t="str">
        <f t="shared" si="119"/>
        <v/>
      </c>
      <c r="X529" s="222"/>
      <c r="Y529" s="6" t="str">
        <f t="shared" si="120"/>
        <v/>
      </c>
      <c r="Z529" s="106" t="str">
        <f t="shared" si="112"/>
        <v/>
      </c>
      <c r="AB529" s="6"/>
      <c r="AM529" s="117" t="str">
        <f t="shared" si="122"/>
        <v/>
      </c>
      <c r="AR529" s="130"/>
      <c r="AT529" s="131"/>
      <c r="AU529" s="7"/>
      <c r="AV529" s="132"/>
      <c r="AW529" s="129" t="str">
        <f t="shared" si="123"/>
        <v/>
      </c>
      <c r="AX529" s="140"/>
      <c r="BB529" s="150" t="str">
        <f t="shared" si="121"/>
        <v/>
      </c>
      <c r="BS529" s="6"/>
      <c r="BT529" s="11"/>
    </row>
    <row r="530" spans="1:74" ht="15.75" x14ac:dyDescent="0.25">
      <c r="A530" s="52" t="s">
        <v>1347</v>
      </c>
      <c r="B530" s="186"/>
      <c r="C530" s="131" t="s">
        <v>111</v>
      </c>
      <c r="D530" s="7" t="s">
        <v>24</v>
      </c>
      <c r="E530" s="7" t="s">
        <v>452</v>
      </c>
      <c r="F530" s="64" t="s">
        <v>193</v>
      </c>
      <c r="G530" s="62">
        <v>10</v>
      </c>
      <c r="I530" s="10" t="s">
        <v>110</v>
      </c>
      <c r="J530" s="71" t="str">
        <f>CONCATENATE("Spare_",E530,"_",G530)</f>
        <v>Spare_DO60_10</v>
      </c>
      <c r="K530" s="74" t="s">
        <v>601</v>
      </c>
      <c r="L530" s="180"/>
      <c r="M530" s="180">
        <v>1000</v>
      </c>
      <c r="N530" s="78" t="s">
        <v>605</v>
      </c>
      <c r="P530" s="78" t="str">
        <f>CONCATENATE("Spare Yard ",T530,"_",I530,"_",K530)</f>
        <v>Spare Yard _True_+CB.2</v>
      </c>
      <c r="R530" s="80"/>
      <c r="S530" s="92"/>
      <c r="W530" s="12" t="str">
        <f t="shared" si="119"/>
        <v/>
      </c>
      <c r="X530" s="222"/>
      <c r="Y530" s="6" t="str">
        <f t="shared" si="120"/>
        <v/>
      </c>
      <c r="Z530" s="106" t="str">
        <f t="shared" si="112"/>
        <v/>
      </c>
      <c r="AB530" s="6"/>
      <c r="AM530" s="117" t="str">
        <f t="shared" si="122"/>
        <v/>
      </c>
      <c r="AR530" s="130"/>
      <c r="AT530" s="131"/>
      <c r="AU530" s="7"/>
      <c r="AV530" s="132"/>
      <c r="AW530" s="129" t="str">
        <f t="shared" si="123"/>
        <v/>
      </c>
      <c r="AX530" s="140"/>
      <c r="AY530" s="144"/>
      <c r="BB530" s="150" t="str">
        <f t="shared" si="121"/>
        <v/>
      </c>
      <c r="BS530" s="6"/>
      <c r="BT530" s="11"/>
    </row>
    <row r="531" spans="1:74" ht="15.75" x14ac:dyDescent="0.25">
      <c r="A531" s="52" t="s">
        <v>1206</v>
      </c>
      <c r="B531" s="56"/>
      <c r="C531" s="131" t="s">
        <v>111</v>
      </c>
      <c r="D531" s="7" t="s">
        <v>24</v>
      </c>
      <c r="E531" s="7" t="s">
        <v>452</v>
      </c>
      <c r="F531" s="64" t="s">
        <v>193</v>
      </c>
      <c r="G531" s="62">
        <v>11</v>
      </c>
      <c r="I531" s="10" t="s">
        <v>110</v>
      </c>
      <c r="J531" s="71" t="s">
        <v>1249</v>
      </c>
      <c r="K531" s="74" t="s">
        <v>601</v>
      </c>
      <c r="L531" s="180"/>
      <c r="M531" s="180">
        <v>1000</v>
      </c>
      <c r="N531" s="78" t="s">
        <v>1650</v>
      </c>
      <c r="O531" s="83"/>
      <c r="P531" s="78" t="s">
        <v>1248</v>
      </c>
      <c r="R531" s="80"/>
      <c r="S531" s="92"/>
      <c r="T531" s="212" t="s">
        <v>1558</v>
      </c>
      <c r="W531" s="12" t="str">
        <f t="shared" si="119"/>
        <v>Mqtt1</v>
      </c>
      <c r="X531" s="222"/>
      <c r="Y531" s="6" t="str">
        <f t="shared" si="120"/>
        <v>350000 VENTILATION</v>
      </c>
      <c r="Z531" s="106" t="str">
        <f t="shared" si="112"/>
        <v>$.EMERG_STOP_ACC_VENT_ACTIVATED</v>
      </c>
      <c r="AB531" s="6"/>
      <c r="AM531" s="117" t="str">
        <f t="shared" si="122"/>
        <v/>
      </c>
      <c r="AR531" s="130"/>
      <c r="AT531" s="131"/>
      <c r="AU531" s="7"/>
      <c r="AV531" s="132"/>
      <c r="AW531" s="129" t="str">
        <f t="shared" si="123"/>
        <v/>
      </c>
      <c r="AX531" s="140"/>
      <c r="BB531" s="150" t="str">
        <f t="shared" si="121"/>
        <v/>
      </c>
      <c r="BS531" s="6"/>
      <c r="BT531" s="11"/>
    </row>
    <row r="532" spans="1:74" ht="15.75" x14ac:dyDescent="0.25">
      <c r="A532" s="52" t="s">
        <v>1206</v>
      </c>
      <c r="B532" s="56"/>
      <c r="C532" s="131" t="s">
        <v>111</v>
      </c>
      <c r="D532" s="7" t="s">
        <v>24</v>
      </c>
      <c r="E532" s="7" t="s">
        <v>452</v>
      </c>
      <c r="F532" s="64" t="s">
        <v>193</v>
      </c>
      <c r="G532" s="62">
        <v>12</v>
      </c>
      <c r="I532" s="10" t="s">
        <v>110</v>
      </c>
      <c r="J532" s="71" t="s">
        <v>1251</v>
      </c>
      <c r="K532" s="74" t="s">
        <v>601</v>
      </c>
      <c r="L532" s="180"/>
      <c r="M532" s="180">
        <v>1000</v>
      </c>
      <c r="N532" s="78" t="s">
        <v>1650</v>
      </c>
      <c r="O532" s="83"/>
      <c r="P532" s="78" t="s">
        <v>1250</v>
      </c>
      <c r="R532" s="80"/>
      <c r="S532" s="92"/>
      <c r="T532" s="212" t="s">
        <v>1558</v>
      </c>
      <c r="W532" s="12" t="str">
        <f t="shared" si="119"/>
        <v>Mqtt1</v>
      </c>
      <c r="X532" s="222"/>
      <c r="Y532" s="6" t="str">
        <f t="shared" si="120"/>
        <v>350000 VENTILATION</v>
      </c>
      <c r="Z532" s="106" t="str">
        <f t="shared" si="112"/>
        <v>$.EMERG_STOP_GAL_VENT_ACTIVATED</v>
      </c>
      <c r="AB532" s="6"/>
      <c r="AM532" s="117" t="str">
        <f t="shared" si="122"/>
        <v/>
      </c>
      <c r="AR532" s="130"/>
      <c r="AT532" s="131"/>
      <c r="AU532" s="7"/>
      <c r="AV532" s="132"/>
      <c r="AW532" s="129" t="str">
        <f t="shared" si="123"/>
        <v/>
      </c>
      <c r="AX532" s="140"/>
      <c r="BB532" s="150" t="str">
        <f t="shared" si="121"/>
        <v/>
      </c>
      <c r="BS532" s="6"/>
      <c r="BT532" s="11"/>
    </row>
    <row r="533" spans="1:74" ht="15.75" x14ac:dyDescent="0.25">
      <c r="A533" s="52" t="s">
        <v>419</v>
      </c>
      <c r="B533" s="186"/>
      <c r="C533" s="131" t="s">
        <v>111</v>
      </c>
      <c r="D533" s="7" t="s">
        <v>24</v>
      </c>
      <c r="E533" s="7" t="s">
        <v>452</v>
      </c>
      <c r="F533" s="64" t="s">
        <v>193</v>
      </c>
      <c r="G533" s="62">
        <v>13</v>
      </c>
      <c r="I533" s="10" t="s">
        <v>110</v>
      </c>
      <c r="J533" s="71" t="str">
        <f t="shared" ref="J533:J536" si="124">CONCATENATE("Spare_",E533,"_",G533)</f>
        <v>Spare_DO60_13</v>
      </c>
      <c r="K533" s="74" t="s">
        <v>601</v>
      </c>
      <c r="L533" s="180"/>
      <c r="M533" s="180">
        <v>1000</v>
      </c>
      <c r="N533" s="78" t="s">
        <v>605</v>
      </c>
      <c r="O533" s="83"/>
      <c r="P533" s="78" t="str">
        <f>CONCATENATE("Spare Yard ",T533,"_",I533,"_",K533)</f>
        <v>Spare Yard _True_+CB.2</v>
      </c>
      <c r="R533" s="80"/>
      <c r="S533" s="92"/>
      <c r="W533" s="12" t="str">
        <f t="shared" si="119"/>
        <v/>
      </c>
      <c r="X533" s="222"/>
      <c r="Y533" s="6" t="str">
        <f t="shared" si="120"/>
        <v/>
      </c>
      <c r="Z533" s="106" t="str">
        <f t="shared" si="112"/>
        <v/>
      </c>
      <c r="AB533" s="6"/>
      <c r="AM533" s="117" t="str">
        <f t="shared" si="122"/>
        <v/>
      </c>
      <c r="AR533" s="130"/>
      <c r="AT533" s="131"/>
      <c r="AU533" s="7"/>
      <c r="AV533" s="132"/>
      <c r="AW533" s="129" t="str">
        <f t="shared" si="123"/>
        <v/>
      </c>
      <c r="AX533" s="140"/>
      <c r="BB533" s="150" t="str">
        <f t="shared" si="121"/>
        <v/>
      </c>
      <c r="BS533" s="6"/>
      <c r="BT533" s="11"/>
    </row>
    <row r="534" spans="1:74" ht="15.75" x14ac:dyDescent="0.25">
      <c r="A534" s="52" t="s">
        <v>419</v>
      </c>
      <c r="B534" s="186"/>
      <c r="C534" s="131" t="s">
        <v>111</v>
      </c>
      <c r="D534" s="7" t="s">
        <v>24</v>
      </c>
      <c r="E534" s="7" t="s">
        <v>452</v>
      </c>
      <c r="F534" s="64" t="s">
        <v>193</v>
      </c>
      <c r="G534" s="62">
        <v>14</v>
      </c>
      <c r="I534" s="10" t="s">
        <v>110</v>
      </c>
      <c r="J534" s="71" t="str">
        <f t="shared" si="124"/>
        <v>Spare_DO60_14</v>
      </c>
      <c r="K534" s="74" t="s">
        <v>601</v>
      </c>
      <c r="L534" s="180"/>
      <c r="M534" s="180">
        <v>1000</v>
      </c>
      <c r="N534" s="78" t="s">
        <v>605</v>
      </c>
      <c r="O534" s="83"/>
      <c r="P534" s="78" t="str">
        <f>CONCATENATE("Spare Yard ",T534,"_",I534,"_",K534)</f>
        <v>Spare Yard _True_+CB.2</v>
      </c>
      <c r="Q534" s="89"/>
      <c r="R534" s="80"/>
      <c r="S534" s="92"/>
      <c r="W534" s="12" t="str">
        <f t="shared" si="119"/>
        <v/>
      </c>
      <c r="X534" s="222"/>
      <c r="Y534" s="6" t="str">
        <f t="shared" si="120"/>
        <v/>
      </c>
      <c r="Z534" s="106" t="str">
        <f t="shared" si="112"/>
        <v/>
      </c>
      <c r="AB534" s="6"/>
      <c r="AM534" s="117" t="str">
        <f t="shared" si="122"/>
        <v/>
      </c>
      <c r="AR534" s="130"/>
      <c r="AT534" s="131"/>
      <c r="AU534" s="7"/>
      <c r="AV534" s="132"/>
      <c r="AW534" s="129" t="str">
        <f t="shared" si="123"/>
        <v/>
      </c>
      <c r="AX534" s="140"/>
      <c r="AY534" s="144"/>
      <c r="BB534" s="150" t="str">
        <f t="shared" si="121"/>
        <v/>
      </c>
      <c r="BS534" s="6"/>
      <c r="BT534" s="11"/>
    </row>
    <row r="535" spans="1:74" ht="15.75" x14ac:dyDescent="0.25">
      <c r="A535" s="52" t="s">
        <v>419</v>
      </c>
      <c r="B535" s="186"/>
      <c r="C535" s="131" t="s">
        <v>111</v>
      </c>
      <c r="D535" s="7" t="s">
        <v>24</v>
      </c>
      <c r="E535" s="7" t="s">
        <v>452</v>
      </c>
      <c r="F535" s="64" t="s">
        <v>193</v>
      </c>
      <c r="G535" s="62">
        <v>15</v>
      </c>
      <c r="I535" s="10" t="s">
        <v>110</v>
      </c>
      <c r="J535" s="71" t="str">
        <f t="shared" si="124"/>
        <v>Spare_DO60_15</v>
      </c>
      <c r="K535" s="74" t="s">
        <v>601</v>
      </c>
      <c r="L535" s="180"/>
      <c r="M535" s="180">
        <v>1000</v>
      </c>
      <c r="N535" s="78" t="s">
        <v>605</v>
      </c>
      <c r="O535" s="83"/>
      <c r="P535" s="78" t="str">
        <f>CONCATENATE("Spare Yard ",T535,"_",I535,"_",K535)</f>
        <v>Spare Yard _True_+CB.2</v>
      </c>
      <c r="R535" s="80"/>
      <c r="S535" s="92"/>
      <c r="W535" s="12" t="str">
        <f t="shared" si="119"/>
        <v/>
      </c>
      <c r="X535" s="222"/>
      <c r="Y535" s="6" t="str">
        <f t="shared" si="120"/>
        <v/>
      </c>
      <c r="Z535" s="106" t="str">
        <f t="shared" si="112"/>
        <v/>
      </c>
      <c r="AB535" s="6"/>
      <c r="AM535" s="117" t="str">
        <f t="shared" si="122"/>
        <v/>
      </c>
      <c r="AR535" s="130"/>
      <c r="AT535" s="131"/>
      <c r="AU535" s="7"/>
      <c r="AV535" s="132"/>
      <c r="AW535" s="129" t="str">
        <f t="shared" si="123"/>
        <v/>
      </c>
      <c r="AX535" s="140"/>
      <c r="BB535" s="150" t="str">
        <f t="shared" si="121"/>
        <v/>
      </c>
      <c r="BS535" s="6"/>
      <c r="BT535" s="11"/>
    </row>
    <row r="536" spans="1:74" ht="15.75" x14ac:dyDescent="0.25">
      <c r="A536" s="52" t="s">
        <v>419</v>
      </c>
      <c r="B536" s="186"/>
      <c r="C536" s="131" t="s">
        <v>111</v>
      </c>
      <c r="D536" s="7" t="s">
        <v>24</v>
      </c>
      <c r="E536" s="7" t="s">
        <v>452</v>
      </c>
      <c r="F536" s="64" t="s">
        <v>193</v>
      </c>
      <c r="G536" s="62">
        <v>16</v>
      </c>
      <c r="I536" s="10" t="s">
        <v>110</v>
      </c>
      <c r="J536" s="71" t="str">
        <f t="shared" si="124"/>
        <v>Spare_DO60_16</v>
      </c>
      <c r="K536" s="74" t="s">
        <v>601</v>
      </c>
      <c r="L536" s="180"/>
      <c r="M536" s="180">
        <v>1000</v>
      </c>
      <c r="N536" s="78" t="s">
        <v>605</v>
      </c>
      <c r="O536" s="83"/>
      <c r="P536" s="78" t="str">
        <f>CONCATENATE("Spare Yard ",T536,"_",I536,"_",K536)</f>
        <v>Spare Yard _True_+CB.2</v>
      </c>
      <c r="R536" s="80"/>
      <c r="S536" s="92"/>
      <c r="W536" s="12" t="str">
        <f t="shared" si="119"/>
        <v/>
      </c>
      <c r="X536" s="222"/>
      <c r="Y536" s="6" t="str">
        <f t="shared" si="120"/>
        <v/>
      </c>
      <c r="Z536" s="106" t="str">
        <f t="shared" si="112"/>
        <v/>
      </c>
      <c r="AB536" s="6"/>
      <c r="AM536" s="117" t="str">
        <f t="shared" si="122"/>
        <v/>
      </c>
      <c r="AR536" s="130"/>
      <c r="AT536" s="131"/>
      <c r="AU536" s="7"/>
      <c r="AV536" s="132"/>
      <c r="AW536" s="129" t="str">
        <f t="shared" si="123"/>
        <v/>
      </c>
      <c r="AX536" s="140"/>
      <c r="BB536" s="150" t="str">
        <f t="shared" si="121"/>
        <v/>
      </c>
      <c r="BS536" s="6"/>
      <c r="BT536" s="11"/>
    </row>
    <row r="537" spans="1:74" x14ac:dyDescent="0.25">
      <c r="A537" s="50"/>
      <c r="B537" s="54" t="s">
        <v>110</v>
      </c>
      <c r="C537" s="59"/>
      <c r="D537" s="59"/>
      <c r="E537" s="59"/>
      <c r="F537" s="59"/>
      <c r="G537" s="59"/>
      <c r="H537" s="59"/>
      <c r="I537" s="59"/>
      <c r="J537" s="68"/>
      <c r="K537" s="50"/>
      <c r="L537" s="54"/>
      <c r="M537" s="183">
        <v>1000</v>
      </c>
      <c r="N537" s="54"/>
      <c r="O537" s="81"/>
      <c r="P537" s="54" t="s">
        <v>784</v>
      </c>
      <c r="Q537" s="54"/>
      <c r="R537" s="54"/>
      <c r="S537" s="54"/>
      <c r="T537" s="50"/>
      <c r="U537" s="54"/>
      <c r="V537" s="68"/>
      <c r="W537" s="50"/>
      <c r="X537" s="224"/>
      <c r="Y537" s="54"/>
      <c r="Z537" s="103"/>
      <c r="AA537" s="50"/>
      <c r="AB537" s="54"/>
      <c r="AC537" s="103"/>
      <c r="AD537" s="103"/>
      <c r="AE537" s="68"/>
      <c r="AF537" s="68"/>
      <c r="AG537" s="68"/>
      <c r="AH537" s="68"/>
      <c r="AI537" s="54"/>
      <c r="AJ537" s="54"/>
      <c r="AK537" s="113"/>
      <c r="AL537" s="113"/>
      <c r="AM537" s="54"/>
      <c r="AN537" s="54"/>
      <c r="AO537" s="54"/>
      <c r="AP537" s="54"/>
      <c r="AQ537" s="54"/>
      <c r="AR537" s="54"/>
      <c r="AS537" s="54"/>
      <c r="AT537" s="81"/>
      <c r="AU537" s="81"/>
      <c r="AV537" s="81"/>
      <c r="AW537" s="81"/>
      <c r="AX537" s="81"/>
      <c r="AY537" s="81"/>
      <c r="AZ537" s="81"/>
      <c r="BA537" s="81"/>
      <c r="BB537" s="81"/>
      <c r="BC537" s="81"/>
      <c r="BD537" s="81"/>
      <c r="BE537" s="81"/>
      <c r="BF537" s="153"/>
      <c r="BG537" s="81"/>
      <c r="BH537" s="81"/>
      <c r="BI537" s="81"/>
      <c r="BJ537" s="153"/>
      <c r="BK537" s="81"/>
      <c r="BL537" s="81"/>
      <c r="BM537" s="81"/>
      <c r="BN537" s="153"/>
      <c r="BO537" s="81"/>
      <c r="BP537" s="81"/>
      <c r="BQ537" s="81"/>
      <c r="BR537" s="154"/>
      <c r="BS537" s="81"/>
      <c r="BT537" s="153"/>
      <c r="BU537" s="81"/>
      <c r="BV537" s="81"/>
    </row>
    <row r="538" spans="1:74" x14ac:dyDescent="0.25">
      <c r="A538" s="50"/>
      <c r="B538" s="54" t="s">
        <v>110</v>
      </c>
      <c r="C538" s="59"/>
      <c r="D538" s="59"/>
      <c r="E538" s="59"/>
      <c r="F538" s="59"/>
      <c r="G538" s="59"/>
      <c r="H538" s="59"/>
      <c r="I538" s="59"/>
      <c r="J538" s="68"/>
      <c r="K538" s="50"/>
      <c r="L538" s="54"/>
      <c r="M538" s="183">
        <v>1000</v>
      </c>
      <c r="N538" s="54"/>
      <c r="O538" s="81"/>
      <c r="P538" s="54" t="s">
        <v>785</v>
      </c>
      <c r="Q538" s="54"/>
      <c r="R538" s="54"/>
      <c r="S538" s="54"/>
      <c r="T538" s="50"/>
      <c r="U538" s="54"/>
      <c r="V538" s="68"/>
      <c r="W538" s="50"/>
      <c r="X538" s="224"/>
      <c r="Y538" s="54"/>
      <c r="Z538" s="103"/>
      <c r="AA538" s="50"/>
      <c r="AB538" s="54"/>
      <c r="AC538" s="103"/>
      <c r="AD538" s="103"/>
      <c r="AE538" s="68"/>
      <c r="AF538" s="68"/>
      <c r="AG538" s="68"/>
      <c r="AH538" s="68"/>
      <c r="AI538" s="54"/>
      <c r="AJ538" s="54"/>
      <c r="AK538" s="113"/>
      <c r="AL538" s="113"/>
      <c r="AM538" s="54"/>
      <c r="AN538" s="54"/>
      <c r="AO538" s="54"/>
      <c r="AP538" s="54"/>
      <c r="AQ538" s="54"/>
      <c r="AR538" s="54"/>
      <c r="AS538" s="54"/>
      <c r="AT538" s="81"/>
      <c r="AU538" s="81"/>
      <c r="AV538" s="81"/>
      <c r="AW538" s="81"/>
      <c r="AX538" s="81"/>
      <c r="AY538" s="81"/>
      <c r="AZ538" s="81"/>
      <c r="BA538" s="81"/>
      <c r="BB538" s="81"/>
      <c r="BC538" s="81"/>
      <c r="BD538" s="81"/>
      <c r="BE538" s="81"/>
      <c r="BF538" s="153"/>
      <c r="BG538" s="81"/>
      <c r="BH538" s="81"/>
      <c r="BI538" s="81"/>
      <c r="BJ538" s="153"/>
      <c r="BK538" s="81"/>
      <c r="BL538" s="81"/>
      <c r="BM538" s="81"/>
      <c r="BN538" s="153"/>
      <c r="BO538" s="81"/>
      <c r="BP538" s="81"/>
      <c r="BQ538" s="81"/>
      <c r="BR538" s="154"/>
      <c r="BS538" s="81"/>
      <c r="BT538" s="153"/>
      <c r="BU538" s="81"/>
      <c r="BV538" s="81"/>
    </row>
    <row r="539" spans="1:74" x14ac:dyDescent="0.25">
      <c r="A539" s="50"/>
      <c r="B539" s="54" t="s">
        <v>110</v>
      </c>
      <c r="C539" s="59"/>
      <c r="D539" s="59"/>
      <c r="E539" s="59"/>
      <c r="F539" s="59"/>
      <c r="G539" s="59"/>
      <c r="H539" s="59"/>
      <c r="I539" s="59"/>
      <c r="J539" s="68"/>
      <c r="K539" s="50"/>
      <c r="L539" s="54"/>
      <c r="M539" s="183">
        <v>1000</v>
      </c>
      <c r="N539" s="54"/>
      <c r="O539" s="81"/>
      <c r="P539" s="54" t="s">
        <v>786</v>
      </c>
      <c r="Q539" s="54"/>
      <c r="R539" s="54"/>
      <c r="S539" s="54"/>
      <c r="T539" s="50"/>
      <c r="U539" s="54"/>
      <c r="V539" s="68"/>
      <c r="W539" s="50"/>
      <c r="X539" s="224"/>
      <c r="Y539" s="54"/>
      <c r="Z539" s="103"/>
      <c r="AA539" s="50"/>
      <c r="AB539" s="54"/>
      <c r="AC539" s="103"/>
      <c r="AD539" s="103"/>
      <c r="AE539" s="68"/>
      <c r="AF539" s="68"/>
      <c r="AG539" s="68"/>
      <c r="AH539" s="68"/>
      <c r="AI539" s="54"/>
      <c r="AJ539" s="54"/>
      <c r="AK539" s="113"/>
      <c r="AL539" s="113"/>
      <c r="AM539" s="54"/>
      <c r="AN539" s="54"/>
      <c r="AO539" s="54"/>
      <c r="AP539" s="54"/>
      <c r="AQ539" s="54"/>
      <c r="AR539" s="54"/>
      <c r="AS539" s="54"/>
      <c r="AT539" s="81"/>
      <c r="AU539" s="81"/>
      <c r="AV539" s="81"/>
      <c r="AW539" s="81"/>
      <c r="AX539" s="81"/>
      <c r="AY539" s="81"/>
      <c r="AZ539" s="81"/>
      <c r="BA539" s="81"/>
      <c r="BB539" s="81"/>
      <c r="BC539" s="81"/>
      <c r="BD539" s="81"/>
      <c r="BE539" s="81"/>
      <c r="BF539" s="153"/>
      <c r="BG539" s="81"/>
      <c r="BH539" s="81"/>
      <c r="BI539" s="81"/>
      <c r="BJ539" s="153"/>
      <c r="BK539" s="81"/>
      <c r="BL539" s="81"/>
      <c r="BM539" s="81"/>
      <c r="BN539" s="153"/>
      <c r="BO539" s="81"/>
      <c r="BP539" s="81"/>
      <c r="BQ539" s="81"/>
      <c r="BR539" s="154"/>
      <c r="BS539" s="81"/>
      <c r="BT539" s="153"/>
      <c r="BU539" s="81"/>
      <c r="BV539" s="81"/>
    </row>
    <row r="540" spans="1:74" x14ac:dyDescent="0.25">
      <c r="A540" s="50"/>
      <c r="B540" s="54" t="s">
        <v>110</v>
      </c>
      <c r="C540" s="59"/>
      <c r="D540" s="59"/>
      <c r="E540" s="59"/>
      <c r="F540" s="59"/>
      <c r="G540" s="59"/>
      <c r="H540" s="59"/>
      <c r="I540" s="59"/>
      <c r="J540" s="68"/>
      <c r="K540" s="50"/>
      <c r="L540" s="54"/>
      <c r="M540" s="183">
        <v>1000</v>
      </c>
      <c r="N540" s="54"/>
      <c r="O540" s="81"/>
      <c r="P540" s="54" t="s">
        <v>787</v>
      </c>
      <c r="Q540" s="54"/>
      <c r="R540" s="54"/>
      <c r="S540" s="54"/>
      <c r="T540" s="50"/>
      <c r="U540" s="54"/>
      <c r="V540" s="68"/>
      <c r="W540" s="50"/>
      <c r="X540" s="224"/>
      <c r="Y540" s="54"/>
      <c r="Z540" s="103"/>
      <c r="AA540" s="50"/>
      <c r="AB540" s="54"/>
      <c r="AC540" s="103"/>
      <c r="AD540" s="103"/>
      <c r="AE540" s="68"/>
      <c r="AF540" s="68"/>
      <c r="AG540" s="68"/>
      <c r="AH540" s="68"/>
      <c r="AI540" s="54"/>
      <c r="AJ540" s="54"/>
      <c r="AK540" s="113"/>
      <c r="AL540" s="113"/>
      <c r="AM540" s="54"/>
      <c r="AN540" s="54"/>
      <c r="AO540" s="54"/>
      <c r="AP540" s="54"/>
      <c r="AQ540" s="54"/>
      <c r="AR540" s="54"/>
      <c r="AS540" s="54"/>
      <c r="AT540" s="81"/>
      <c r="AU540" s="81"/>
      <c r="AV540" s="81"/>
      <c r="AW540" s="81"/>
      <c r="AX540" s="81"/>
      <c r="AY540" s="81"/>
      <c r="AZ540" s="81"/>
      <c r="BA540" s="81"/>
      <c r="BB540" s="81"/>
      <c r="BC540" s="81"/>
      <c r="BD540" s="81"/>
      <c r="BE540" s="81"/>
      <c r="BF540" s="153"/>
      <c r="BG540" s="81"/>
      <c r="BH540" s="81"/>
      <c r="BI540" s="81"/>
      <c r="BJ540" s="153"/>
      <c r="BK540" s="81"/>
      <c r="BL540" s="81"/>
      <c r="BM540" s="81"/>
      <c r="BN540" s="153"/>
      <c r="BO540" s="81"/>
      <c r="BP540" s="81"/>
      <c r="BQ540" s="81"/>
      <c r="BR540" s="154"/>
      <c r="BS540" s="81"/>
      <c r="BT540" s="153"/>
      <c r="BU540" s="81"/>
      <c r="BV540" s="81"/>
    </row>
    <row r="541" spans="1:74" x14ac:dyDescent="0.25">
      <c r="A541" s="50"/>
      <c r="B541" s="54" t="s">
        <v>110</v>
      </c>
      <c r="C541" s="59"/>
      <c r="D541" s="59"/>
      <c r="E541" s="59"/>
      <c r="F541" s="59"/>
      <c r="G541" s="59"/>
      <c r="H541" s="59"/>
      <c r="I541" s="59"/>
      <c r="J541" s="68"/>
      <c r="K541" s="50"/>
      <c r="L541" s="54"/>
      <c r="M541" s="183">
        <v>1000</v>
      </c>
      <c r="N541" s="54"/>
      <c r="O541" s="81"/>
      <c r="P541" s="54" t="s">
        <v>788</v>
      </c>
      <c r="Q541" s="54"/>
      <c r="R541" s="54"/>
      <c r="S541" s="54"/>
      <c r="T541" s="50"/>
      <c r="U541" s="54"/>
      <c r="V541" s="68"/>
      <c r="W541" s="50"/>
      <c r="X541" s="224"/>
      <c r="Y541" s="54"/>
      <c r="Z541" s="103"/>
      <c r="AA541" s="50"/>
      <c r="AB541" s="54"/>
      <c r="AC541" s="103"/>
      <c r="AD541" s="103"/>
      <c r="AE541" s="68"/>
      <c r="AF541" s="68"/>
      <c r="AG541" s="68"/>
      <c r="AH541" s="68"/>
      <c r="AI541" s="54"/>
      <c r="AJ541" s="54"/>
      <c r="AK541" s="113"/>
      <c r="AL541" s="113"/>
      <c r="AM541" s="54"/>
      <c r="AN541" s="54"/>
      <c r="AO541" s="54"/>
      <c r="AP541" s="54"/>
      <c r="AQ541" s="54"/>
      <c r="AR541" s="54"/>
      <c r="AS541" s="54"/>
      <c r="AT541" s="81"/>
      <c r="AU541" s="81"/>
      <c r="AV541" s="81"/>
      <c r="AW541" s="81"/>
      <c r="AX541" s="81"/>
      <c r="AY541" s="81"/>
      <c r="AZ541" s="81"/>
      <c r="BA541" s="81"/>
      <c r="BB541" s="81"/>
      <c r="BC541" s="81"/>
      <c r="BD541" s="81"/>
      <c r="BE541" s="81"/>
      <c r="BF541" s="153"/>
      <c r="BG541" s="81"/>
      <c r="BH541" s="81"/>
      <c r="BI541" s="81"/>
      <c r="BJ541" s="153"/>
      <c r="BK541" s="81"/>
      <c r="BL541" s="81"/>
      <c r="BM541" s="81"/>
      <c r="BN541" s="153"/>
      <c r="BO541" s="81"/>
      <c r="BP541" s="81"/>
      <c r="BQ541" s="81"/>
      <c r="BR541" s="154"/>
      <c r="BS541" s="81"/>
      <c r="BT541" s="153"/>
      <c r="BU541" s="81"/>
      <c r="BV541" s="81"/>
    </row>
    <row r="542" spans="1:74" ht="15.75" x14ac:dyDescent="0.25">
      <c r="A542" s="52" t="s">
        <v>847</v>
      </c>
      <c r="B542" s="56"/>
      <c r="C542" s="7" t="s">
        <v>111</v>
      </c>
      <c r="D542" s="7" t="s">
        <v>853</v>
      </c>
      <c r="E542" s="7"/>
      <c r="F542" s="64"/>
      <c r="G542" s="6"/>
      <c r="H542" s="6"/>
      <c r="I542" s="10" t="s">
        <v>110</v>
      </c>
      <c r="J542" s="11" t="s">
        <v>854</v>
      </c>
      <c r="K542" s="164" t="s">
        <v>601</v>
      </c>
      <c r="L542" s="180"/>
      <c r="M542" s="180">
        <v>1000</v>
      </c>
      <c r="N542" s="80" t="s">
        <v>7294</v>
      </c>
      <c r="O542" s="165"/>
      <c r="P542" s="80" t="s">
        <v>855</v>
      </c>
      <c r="Q542" s="80"/>
      <c r="R542" s="80"/>
      <c r="S542" s="166"/>
      <c r="T542" s="164"/>
      <c r="U542" s="167"/>
      <c r="V542" s="168"/>
      <c r="W542" s="12" t="str">
        <f t="shared" ref="W542" si="125">IF(COUNTIF(N542,"spare"),"","Mqtt1")</f>
        <v>Mqtt1</v>
      </c>
      <c r="X542" s="222"/>
      <c r="Y542" s="6" t="str">
        <f t="shared" ref="Y542" si="126">IF(COUNTIF(N542,"spare"),"",N542)</f>
        <v>450000 NAVIGATION LIGHTS</v>
      </c>
      <c r="Z542" s="106" t="str">
        <f t="shared" ref="Z542:Z573" si="127">IF(COUNTIF(N542,"spare"),"","$."&amp;J542)</f>
        <v>$.Hoistable_Anchor_FwdStatus</v>
      </c>
      <c r="AA542" s="12">
        <v>1</v>
      </c>
      <c r="AB542" s="6" t="s">
        <v>194</v>
      </c>
      <c r="AC542" s="106">
        <v>0</v>
      </c>
      <c r="AJ542" s="80"/>
      <c r="AN542" s="80"/>
      <c r="AO542" s="80"/>
      <c r="AP542" s="80"/>
      <c r="AQ542" s="80"/>
      <c r="AR542" s="130"/>
      <c r="AS542" s="80"/>
      <c r="AT542" s="7"/>
      <c r="AU542" s="7"/>
      <c r="AV542" s="169"/>
      <c r="AW542" s="170"/>
      <c r="AX542" s="140"/>
      <c r="AY542" s="150"/>
      <c r="AZ542" s="171"/>
      <c r="BA542" s="171"/>
      <c r="BB542" s="150" t="str">
        <f t="shared" ref="BB542:BB573" si="128">IF(ISNUMBER(AM542),"1","")</f>
        <v/>
      </c>
      <c r="BC542" s="172"/>
      <c r="BD542" s="169"/>
      <c r="BE542" s="169"/>
      <c r="BF542" s="169"/>
      <c r="BG542" s="169"/>
      <c r="BH542" s="169"/>
      <c r="BI542" s="169"/>
      <c r="BJ542" s="169"/>
      <c r="BK542" s="169"/>
      <c r="BL542" s="169"/>
      <c r="BM542" s="169"/>
      <c r="BN542" s="169"/>
      <c r="BO542" s="169"/>
      <c r="BP542" s="169"/>
      <c r="BQ542" s="169"/>
      <c r="BS542" s="6"/>
      <c r="BT542" s="11"/>
      <c r="BU542" s="6"/>
      <c r="BV542" s="6"/>
    </row>
    <row r="543" spans="1:74" ht="15.75" x14ac:dyDescent="0.25">
      <c r="A543" s="52" t="s">
        <v>847</v>
      </c>
      <c r="B543" s="56" t="s">
        <v>110</v>
      </c>
      <c r="C543" s="7" t="s">
        <v>111</v>
      </c>
      <c r="D543" s="7" t="s">
        <v>853</v>
      </c>
      <c r="E543" s="7"/>
      <c r="F543" s="64"/>
      <c r="G543" s="6"/>
      <c r="H543" s="6"/>
      <c r="I543" s="10" t="s">
        <v>110</v>
      </c>
      <c r="J543" s="11" t="s">
        <v>605</v>
      </c>
      <c r="K543" s="164" t="s">
        <v>601</v>
      </c>
      <c r="L543" s="180"/>
      <c r="M543" s="180">
        <v>1000</v>
      </c>
      <c r="N543" s="78" t="s">
        <v>605</v>
      </c>
      <c r="O543" s="165"/>
      <c r="P543" s="80" t="s">
        <v>605</v>
      </c>
      <c r="Q543" s="80"/>
      <c r="R543" s="80"/>
      <c r="S543" s="166"/>
      <c r="T543" s="164"/>
      <c r="U543" s="167"/>
      <c r="V543" s="168"/>
      <c r="W543" s="12" t="str">
        <f t="shared" ref="W543:W606" si="129">IF(COUNTIF(N543,"spare"),"","Mqtt1")</f>
        <v/>
      </c>
      <c r="X543" s="222"/>
      <c r="Y543" s="6" t="str">
        <f t="shared" ref="Y543:Y606" si="130">IF(COUNTIF(N543,"spare"),"",N543)</f>
        <v/>
      </c>
      <c r="Z543" s="106" t="str">
        <f t="shared" si="127"/>
        <v/>
      </c>
      <c r="AA543" s="12">
        <v>1</v>
      </c>
      <c r="AB543" s="6" t="s">
        <v>194</v>
      </c>
      <c r="AC543" s="106">
        <v>1</v>
      </c>
      <c r="AJ543" s="80"/>
      <c r="AN543" s="80"/>
      <c r="AO543" s="80"/>
      <c r="AP543" s="80"/>
      <c r="AQ543" s="80"/>
      <c r="AR543" s="130"/>
      <c r="AS543" s="80"/>
      <c r="AT543" s="7"/>
      <c r="AU543" s="7"/>
      <c r="AV543" s="169"/>
      <c r="AW543" s="170"/>
      <c r="AX543" s="140"/>
      <c r="AY543" s="150"/>
      <c r="AZ543" s="171"/>
      <c r="BA543" s="171"/>
      <c r="BB543" s="150" t="str">
        <f t="shared" si="128"/>
        <v/>
      </c>
      <c r="BC543" s="172"/>
      <c r="BD543" s="169"/>
      <c r="BE543" s="169"/>
      <c r="BF543" s="169"/>
      <c r="BG543" s="169"/>
      <c r="BH543" s="169"/>
      <c r="BI543" s="169"/>
      <c r="BJ543" s="169"/>
      <c r="BK543" s="169"/>
      <c r="BL543" s="169"/>
      <c r="BM543" s="169"/>
      <c r="BN543" s="169"/>
      <c r="BO543" s="169"/>
      <c r="BP543" s="169"/>
      <c r="BQ543" s="169"/>
      <c r="BS543" s="6"/>
      <c r="BT543" s="11"/>
      <c r="BU543" s="6"/>
      <c r="BV543" s="6"/>
    </row>
    <row r="544" spans="1:74" ht="15.75" x14ac:dyDescent="0.25">
      <c r="A544" s="52" t="s">
        <v>847</v>
      </c>
      <c r="B544" s="56"/>
      <c r="C544" s="7" t="s">
        <v>111</v>
      </c>
      <c r="D544" s="7" t="s">
        <v>853</v>
      </c>
      <c r="E544" s="7"/>
      <c r="F544" s="64"/>
      <c r="G544" s="6"/>
      <c r="H544" s="6"/>
      <c r="I544" s="10" t="s">
        <v>110</v>
      </c>
      <c r="J544" s="11" t="s">
        <v>856</v>
      </c>
      <c r="K544" s="164" t="s">
        <v>601</v>
      </c>
      <c r="L544" s="180"/>
      <c r="M544" s="180">
        <v>1000</v>
      </c>
      <c r="N544" s="80" t="s">
        <v>7294</v>
      </c>
      <c r="O544" s="165"/>
      <c r="P544" s="80" t="s">
        <v>857</v>
      </c>
      <c r="Q544" s="80"/>
      <c r="R544" s="80"/>
      <c r="S544" s="166"/>
      <c r="T544" s="164"/>
      <c r="U544" s="167"/>
      <c r="V544" s="168"/>
      <c r="W544" s="12" t="str">
        <f t="shared" si="129"/>
        <v>Mqtt1</v>
      </c>
      <c r="X544" s="222"/>
      <c r="Y544" s="6" t="str">
        <f t="shared" si="130"/>
        <v>450000 NAVIGATION LIGHTS</v>
      </c>
      <c r="Z544" s="106" t="str">
        <f t="shared" si="127"/>
        <v>$.Starboard_BowStatus</v>
      </c>
      <c r="AA544" s="12">
        <v>1</v>
      </c>
      <c r="AB544" s="6" t="s">
        <v>194</v>
      </c>
      <c r="AC544" s="106">
        <v>2</v>
      </c>
      <c r="AJ544" s="80"/>
      <c r="AN544" s="80"/>
      <c r="AO544" s="80"/>
      <c r="AP544" s="80"/>
      <c r="AQ544" s="80"/>
      <c r="AR544" s="130"/>
      <c r="AS544" s="80"/>
      <c r="AT544" s="7"/>
      <c r="AU544" s="7"/>
      <c r="AV544" s="169"/>
      <c r="AW544" s="170"/>
      <c r="AX544" s="140"/>
      <c r="AY544" s="150"/>
      <c r="AZ544" s="171"/>
      <c r="BA544" s="171"/>
      <c r="BB544" s="150" t="str">
        <f t="shared" si="128"/>
        <v/>
      </c>
      <c r="BC544" s="172"/>
      <c r="BD544" s="169"/>
      <c r="BE544" s="169"/>
      <c r="BF544" s="169"/>
      <c r="BG544" s="169"/>
      <c r="BH544" s="169"/>
      <c r="BI544" s="169"/>
      <c r="BJ544" s="169"/>
      <c r="BK544" s="169"/>
      <c r="BL544" s="169"/>
      <c r="BM544" s="169"/>
      <c r="BN544" s="169"/>
      <c r="BO544" s="169"/>
      <c r="BP544" s="169"/>
      <c r="BQ544" s="169"/>
      <c r="BS544" s="6"/>
      <c r="BT544" s="11"/>
      <c r="BU544" s="6"/>
      <c r="BV544" s="6"/>
    </row>
    <row r="545" spans="1:74" ht="15.75" x14ac:dyDescent="0.25">
      <c r="A545" s="52" t="s">
        <v>847</v>
      </c>
      <c r="B545" s="56"/>
      <c r="C545" s="7" t="s">
        <v>111</v>
      </c>
      <c r="D545" s="7" t="s">
        <v>853</v>
      </c>
      <c r="E545" s="7"/>
      <c r="F545" s="64"/>
      <c r="G545" s="6"/>
      <c r="H545" s="6"/>
      <c r="I545" s="10" t="s">
        <v>110</v>
      </c>
      <c r="J545" s="11" t="s">
        <v>858</v>
      </c>
      <c r="K545" s="164" t="s">
        <v>601</v>
      </c>
      <c r="L545" s="180"/>
      <c r="M545" s="180">
        <v>1000</v>
      </c>
      <c r="N545" s="80" t="s">
        <v>7294</v>
      </c>
      <c r="O545" s="165"/>
      <c r="P545" s="80" t="s">
        <v>859</v>
      </c>
      <c r="Q545" s="80"/>
      <c r="R545" s="80"/>
      <c r="S545" s="166"/>
      <c r="T545" s="164"/>
      <c r="U545" s="167"/>
      <c r="V545" s="168"/>
      <c r="W545" s="12" t="str">
        <f t="shared" si="129"/>
        <v>Mqtt1</v>
      </c>
      <c r="X545" s="222"/>
      <c r="Y545" s="6" t="str">
        <f t="shared" si="130"/>
        <v>450000 NAVIGATION LIGHTS</v>
      </c>
      <c r="Z545" s="106" t="str">
        <f t="shared" si="127"/>
        <v>$.Portside_BowStatus</v>
      </c>
      <c r="AA545" s="12">
        <v>1</v>
      </c>
      <c r="AB545" s="6" t="s">
        <v>194</v>
      </c>
      <c r="AC545" s="106">
        <v>3</v>
      </c>
      <c r="AJ545" s="80"/>
      <c r="AN545" s="80"/>
      <c r="AO545" s="80"/>
      <c r="AP545" s="80"/>
      <c r="AQ545" s="80"/>
      <c r="AR545" s="130"/>
      <c r="AS545" s="80"/>
      <c r="AT545" s="7"/>
      <c r="AU545" s="7"/>
      <c r="AV545" s="169"/>
      <c r="AW545" s="170"/>
      <c r="AX545" s="140"/>
      <c r="AY545" s="150"/>
      <c r="AZ545" s="171"/>
      <c r="BA545" s="171"/>
      <c r="BB545" s="150" t="str">
        <f t="shared" si="128"/>
        <v/>
      </c>
      <c r="BC545" s="172"/>
      <c r="BD545" s="169"/>
      <c r="BE545" s="169"/>
      <c r="BF545" s="169"/>
      <c r="BG545" s="169"/>
      <c r="BH545" s="169"/>
      <c r="BI545" s="169"/>
      <c r="BJ545" s="169"/>
      <c r="BK545" s="169"/>
      <c r="BL545" s="169"/>
      <c r="BM545" s="169"/>
      <c r="BN545" s="169"/>
      <c r="BO545" s="169"/>
      <c r="BP545" s="169"/>
      <c r="BQ545" s="169"/>
      <c r="BS545" s="6"/>
      <c r="BT545" s="11"/>
      <c r="BU545" s="6"/>
      <c r="BV545" s="6"/>
    </row>
    <row r="546" spans="1:74" ht="15.75" x14ac:dyDescent="0.25">
      <c r="A546" s="52" t="s">
        <v>847</v>
      </c>
      <c r="B546" s="56"/>
      <c r="C546" s="7" t="s">
        <v>111</v>
      </c>
      <c r="D546" s="7" t="s">
        <v>853</v>
      </c>
      <c r="E546" s="7"/>
      <c r="F546" s="64"/>
      <c r="G546" s="6"/>
      <c r="H546" s="6"/>
      <c r="I546" s="10" t="s">
        <v>110</v>
      </c>
      <c r="J546" s="11" t="s">
        <v>860</v>
      </c>
      <c r="K546" s="164" t="s">
        <v>601</v>
      </c>
      <c r="L546" s="180"/>
      <c r="M546" s="180">
        <v>1000</v>
      </c>
      <c r="N546" s="80" t="s">
        <v>7294</v>
      </c>
      <c r="O546" s="165"/>
      <c r="P546" s="80" t="s">
        <v>1268</v>
      </c>
      <c r="Q546" s="80"/>
      <c r="R546" s="80"/>
      <c r="S546" s="166"/>
      <c r="T546" s="164"/>
      <c r="U546" s="167"/>
      <c r="V546" s="168"/>
      <c r="W546" s="12" t="str">
        <f t="shared" si="129"/>
        <v>Mqtt1</v>
      </c>
      <c r="X546" s="222"/>
      <c r="Y546" s="6" t="str">
        <f t="shared" si="130"/>
        <v>450000 NAVIGATION LIGHTS</v>
      </c>
      <c r="Z546" s="106" t="str">
        <f t="shared" si="127"/>
        <v>$.SB_Nav_Spr_MAINStatus</v>
      </c>
      <c r="AA546" s="12">
        <v>1</v>
      </c>
      <c r="AB546" s="6" t="s">
        <v>194</v>
      </c>
      <c r="AC546" s="106">
        <v>4</v>
      </c>
      <c r="AJ546" s="80"/>
      <c r="AN546" s="80"/>
      <c r="AO546" s="80"/>
      <c r="AP546" s="80"/>
      <c r="AQ546" s="80"/>
      <c r="AR546" s="130"/>
      <c r="AS546" s="80"/>
      <c r="AT546" s="7"/>
      <c r="AU546" s="7"/>
      <c r="AV546" s="169"/>
      <c r="AW546" s="170"/>
      <c r="AX546" s="140"/>
      <c r="AY546" s="150"/>
      <c r="AZ546" s="171"/>
      <c r="BA546" s="171"/>
      <c r="BB546" s="150" t="str">
        <f t="shared" si="128"/>
        <v/>
      </c>
      <c r="BC546" s="172"/>
      <c r="BD546" s="169"/>
      <c r="BE546" s="169"/>
      <c r="BF546" s="169"/>
      <c r="BG546" s="169"/>
      <c r="BH546" s="169"/>
      <c r="BI546" s="169"/>
      <c r="BJ546" s="169"/>
      <c r="BK546" s="169"/>
      <c r="BL546" s="169"/>
      <c r="BM546" s="169"/>
      <c r="BN546" s="169"/>
      <c r="BO546" s="169"/>
      <c r="BP546" s="169"/>
      <c r="BQ546" s="169"/>
      <c r="BS546" s="6"/>
      <c r="BT546" s="11"/>
      <c r="BU546" s="6"/>
      <c r="BV546" s="6"/>
    </row>
    <row r="547" spans="1:74" ht="15.75" x14ac:dyDescent="0.25">
      <c r="A547" s="52" t="s">
        <v>847</v>
      </c>
      <c r="B547" s="56"/>
      <c r="C547" s="7" t="s">
        <v>111</v>
      </c>
      <c r="D547" s="7" t="s">
        <v>853</v>
      </c>
      <c r="E547" s="7"/>
      <c r="F547" s="64"/>
      <c r="G547" s="6"/>
      <c r="H547" s="6"/>
      <c r="I547" s="10" t="s">
        <v>110</v>
      </c>
      <c r="J547" s="11" t="s">
        <v>861</v>
      </c>
      <c r="K547" s="164" t="s">
        <v>601</v>
      </c>
      <c r="L547" s="180"/>
      <c r="M547" s="180">
        <v>1000</v>
      </c>
      <c r="N547" s="80" t="s">
        <v>7294</v>
      </c>
      <c r="O547" s="165"/>
      <c r="P547" s="80" t="s">
        <v>1269</v>
      </c>
      <c r="Q547" s="80"/>
      <c r="R547" s="80"/>
      <c r="S547" s="166"/>
      <c r="T547" s="164"/>
      <c r="U547" s="167"/>
      <c r="V547" s="168"/>
      <c r="W547" s="12" t="str">
        <f t="shared" si="129"/>
        <v>Mqtt1</v>
      </c>
      <c r="X547" s="222"/>
      <c r="Y547" s="6" t="str">
        <f t="shared" si="130"/>
        <v>450000 NAVIGATION LIGHTS</v>
      </c>
      <c r="Z547" s="106" t="str">
        <f t="shared" si="127"/>
        <v>$.SB_Nav_Spr_BACKUPStatus</v>
      </c>
      <c r="AA547" s="12">
        <v>1</v>
      </c>
      <c r="AB547" s="6" t="s">
        <v>194</v>
      </c>
      <c r="AC547" s="106">
        <v>5</v>
      </c>
      <c r="AJ547" s="80"/>
      <c r="AN547" s="80"/>
      <c r="AO547" s="80"/>
      <c r="AP547" s="80"/>
      <c r="AQ547" s="80"/>
      <c r="AR547" s="130"/>
      <c r="AS547" s="80"/>
      <c r="AT547" s="7"/>
      <c r="AU547" s="7"/>
      <c r="AV547" s="169"/>
      <c r="AW547" s="170"/>
      <c r="AX547" s="140"/>
      <c r="AY547" s="150"/>
      <c r="AZ547" s="171"/>
      <c r="BA547" s="171"/>
      <c r="BB547" s="150" t="str">
        <f t="shared" si="128"/>
        <v/>
      </c>
      <c r="BC547" s="172"/>
      <c r="BD547" s="169"/>
      <c r="BE547" s="169"/>
      <c r="BF547" s="169"/>
      <c r="BG547" s="169"/>
      <c r="BH547" s="169"/>
      <c r="BI547" s="169"/>
      <c r="BJ547" s="169"/>
      <c r="BK547" s="169"/>
      <c r="BL547" s="169"/>
      <c r="BM547" s="169"/>
      <c r="BN547" s="169"/>
      <c r="BO547" s="169"/>
      <c r="BP547" s="169"/>
      <c r="BQ547" s="169"/>
      <c r="BS547" s="6"/>
      <c r="BT547" s="11"/>
      <c r="BU547" s="6"/>
      <c r="BV547" s="6"/>
    </row>
    <row r="548" spans="1:74" ht="15.75" x14ac:dyDescent="0.25">
      <c r="A548" s="52" t="s">
        <v>847</v>
      </c>
      <c r="B548" s="56"/>
      <c r="C548" s="7" t="s">
        <v>111</v>
      </c>
      <c r="D548" s="7" t="s">
        <v>853</v>
      </c>
      <c r="E548" s="7"/>
      <c r="F548" s="64"/>
      <c r="G548" s="6"/>
      <c r="H548" s="6"/>
      <c r="I548" s="10" t="s">
        <v>110</v>
      </c>
      <c r="J548" s="11" t="s">
        <v>862</v>
      </c>
      <c r="K548" s="164" t="s">
        <v>601</v>
      </c>
      <c r="L548" s="180"/>
      <c r="M548" s="180">
        <v>1000</v>
      </c>
      <c r="N548" s="80" t="s">
        <v>7294</v>
      </c>
      <c r="O548" s="165"/>
      <c r="P548" s="80" t="s">
        <v>1270</v>
      </c>
      <c r="Q548" s="80"/>
      <c r="R548" s="80"/>
      <c r="S548" s="166"/>
      <c r="T548" s="164"/>
      <c r="U548" s="167"/>
      <c r="V548" s="168"/>
      <c r="W548" s="12" t="str">
        <f t="shared" si="129"/>
        <v>Mqtt1</v>
      </c>
      <c r="X548" s="222"/>
      <c r="Y548" s="6" t="str">
        <f t="shared" si="130"/>
        <v>450000 NAVIGATION LIGHTS</v>
      </c>
      <c r="Z548" s="106" t="str">
        <f t="shared" si="127"/>
        <v>$.PS_Nav_Spr_MAINStatus</v>
      </c>
      <c r="AA548" s="12">
        <v>1</v>
      </c>
      <c r="AB548" s="6" t="s">
        <v>194</v>
      </c>
      <c r="AC548" s="106">
        <v>6</v>
      </c>
      <c r="AJ548" s="80"/>
      <c r="AN548" s="80"/>
      <c r="AO548" s="80"/>
      <c r="AP548" s="80"/>
      <c r="AQ548" s="80"/>
      <c r="AR548" s="130"/>
      <c r="AS548" s="80"/>
      <c r="AT548" s="7"/>
      <c r="AU548" s="7"/>
      <c r="AV548" s="169"/>
      <c r="AW548" s="170"/>
      <c r="AX548" s="140"/>
      <c r="AY548" s="150"/>
      <c r="AZ548" s="171"/>
      <c r="BA548" s="171"/>
      <c r="BB548" s="150" t="str">
        <f t="shared" si="128"/>
        <v/>
      </c>
      <c r="BC548" s="172"/>
      <c r="BD548" s="169"/>
      <c r="BE548" s="169"/>
      <c r="BF548" s="169"/>
      <c r="BG548" s="169"/>
      <c r="BH548" s="169"/>
      <c r="BI548" s="169"/>
      <c r="BJ548" s="169"/>
      <c r="BK548" s="169"/>
      <c r="BL548" s="169"/>
      <c r="BM548" s="169"/>
      <c r="BN548" s="169"/>
      <c r="BO548" s="169"/>
      <c r="BP548" s="169"/>
      <c r="BQ548" s="169"/>
      <c r="BS548" s="6"/>
      <c r="BT548" s="11"/>
      <c r="BU548" s="6"/>
      <c r="BV548" s="6"/>
    </row>
    <row r="549" spans="1:74" ht="15.75" x14ac:dyDescent="0.25">
      <c r="A549" s="52" t="s">
        <v>847</v>
      </c>
      <c r="B549" s="56"/>
      <c r="C549" s="7" t="s">
        <v>111</v>
      </c>
      <c r="D549" s="7" t="s">
        <v>853</v>
      </c>
      <c r="E549" s="7"/>
      <c r="F549" s="64"/>
      <c r="G549" s="6"/>
      <c r="H549" s="6"/>
      <c r="I549" s="10" t="s">
        <v>110</v>
      </c>
      <c r="J549" s="11" t="s">
        <v>863</v>
      </c>
      <c r="K549" s="164" t="s">
        <v>601</v>
      </c>
      <c r="L549" s="180"/>
      <c r="M549" s="180">
        <v>1000</v>
      </c>
      <c r="N549" s="80" t="s">
        <v>7294</v>
      </c>
      <c r="O549" s="165"/>
      <c r="P549" s="80" t="s">
        <v>1271</v>
      </c>
      <c r="Q549" s="80"/>
      <c r="R549" s="80"/>
      <c r="S549" s="166"/>
      <c r="T549" s="164"/>
      <c r="U549" s="167"/>
      <c r="V549" s="168"/>
      <c r="W549" s="12" t="str">
        <f t="shared" si="129"/>
        <v>Mqtt1</v>
      </c>
      <c r="X549" s="222"/>
      <c r="Y549" s="6" t="str">
        <f t="shared" si="130"/>
        <v>450000 NAVIGATION LIGHTS</v>
      </c>
      <c r="Z549" s="106" t="str">
        <f t="shared" si="127"/>
        <v>$.PS_Nav_Spr_BACKUPStatus</v>
      </c>
      <c r="AA549" s="12">
        <v>1</v>
      </c>
      <c r="AB549" s="6" t="s">
        <v>194</v>
      </c>
      <c r="AC549" s="106">
        <v>7</v>
      </c>
      <c r="AJ549" s="80"/>
      <c r="AN549" s="80"/>
      <c r="AO549" s="80"/>
      <c r="AP549" s="80"/>
      <c r="AQ549" s="80"/>
      <c r="AR549" s="130"/>
      <c r="AS549" s="80"/>
      <c r="AT549" s="7"/>
      <c r="AU549" s="7"/>
      <c r="AV549" s="169"/>
      <c r="AW549" s="170"/>
      <c r="AX549" s="140"/>
      <c r="AY549" s="150"/>
      <c r="AZ549" s="171"/>
      <c r="BA549" s="171"/>
      <c r="BB549" s="150" t="str">
        <f t="shared" si="128"/>
        <v/>
      </c>
      <c r="BC549" s="172"/>
      <c r="BD549" s="169"/>
      <c r="BE549" s="169"/>
      <c r="BF549" s="169"/>
      <c r="BG549" s="169"/>
      <c r="BH549" s="169"/>
      <c r="BI549" s="169"/>
      <c r="BJ549" s="169"/>
      <c r="BK549" s="169"/>
      <c r="BL549" s="169"/>
      <c r="BM549" s="169"/>
      <c r="BN549" s="169"/>
      <c r="BO549" s="169"/>
      <c r="BP549" s="169"/>
      <c r="BQ549" s="169"/>
      <c r="BS549" s="6"/>
      <c r="BT549" s="11"/>
      <c r="BU549" s="6"/>
      <c r="BV549" s="6"/>
    </row>
    <row r="550" spans="1:74" ht="15.75" x14ac:dyDescent="0.25">
      <c r="A550" s="52" t="s">
        <v>847</v>
      </c>
      <c r="B550" s="56"/>
      <c r="C550" s="7" t="s">
        <v>111</v>
      </c>
      <c r="D550" s="7" t="s">
        <v>853</v>
      </c>
      <c r="E550" s="7"/>
      <c r="F550" s="64"/>
      <c r="G550" s="6"/>
      <c r="H550" s="6"/>
      <c r="I550" s="10" t="s">
        <v>110</v>
      </c>
      <c r="J550" s="11" t="s">
        <v>864</v>
      </c>
      <c r="K550" s="164" t="s">
        <v>601</v>
      </c>
      <c r="L550" s="180"/>
      <c r="M550" s="180">
        <v>1000</v>
      </c>
      <c r="N550" s="80" t="s">
        <v>7294</v>
      </c>
      <c r="O550" s="165"/>
      <c r="P550" s="80" t="s">
        <v>865</v>
      </c>
      <c r="Q550" s="80"/>
      <c r="R550" s="80"/>
      <c r="S550" s="166"/>
      <c r="T550" s="164"/>
      <c r="U550" s="167"/>
      <c r="V550" s="168"/>
      <c r="W550" s="12" t="str">
        <f t="shared" si="129"/>
        <v>Mqtt1</v>
      </c>
      <c r="X550" s="222"/>
      <c r="Y550" s="6" t="str">
        <f t="shared" si="130"/>
        <v>450000 NAVIGATION LIGHTS</v>
      </c>
      <c r="Z550" s="106" t="str">
        <f t="shared" si="127"/>
        <v>$.Anchor_Aft_MAINStatus</v>
      </c>
      <c r="AA550" s="12">
        <v>1</v>
      </c>
      <c r="AB550" s="6" t="s">
        <v>194</v>
      </c>
      <c r="AC550" s="106">
        <v>8</v>
      </c>
      <c r="AJ550" s="80"/>
      <c r="AN550" s="80"/>
      <c r="AO550" s="80"/>
      <c r="AP550" s="80"/>
      <c r="AQ550" s="80"/>
      <c r="AR550" s="130"/>
      <c r="AS550" s="80"/>
      <c r="AT550" s="7"/>
      <c r="AU550" s="7"/>
      <c r="AV550" s="169"/>
      <c r="AW550" s="170"/>
      <c r="AX550" s="140"/>
      <c r="AY550" s="150"/>
      <c r="AZ550" s="171"/>
      <c r="BA550" s="171"/>
      <c r="BB550" s="150" t="str">
        <f t="shared" si="128"/>
        <v/>
      </c>
      <c r="BC550" s="172"/>
      <c r="BD550" s="169"/>
      <c r="BE550" s="169"/>
      <c r="BF550" s="169"/>
      <c r="BG550" s="169"/>
      <c r="BH550" s="169"/>
      <c r="BI550" s="169"/>
      <c r="BJ550" s="169"/>
      <c r="BK550" s="169"/>
      <c r="BL550" s="169"/>
      <c r="BM550" s="169"/>
      <c r="BN550" s="169"/>
      <c r="BO550" s="169"/>
      <c r="BP550" s="169"/>
      <c r="BQ550" s="169"/>
      <c r="BS550" s="6"/>
      <c r="BT550" s="11"/>
      <c r="BU550" s="6"/>
      <c r="BV550" s="6"/>
    </row>
    <row r="551" spans="1:74" ht="15.75" x14ac:dyDescent="0.25">
      <c r="A551" s="52" t="s">
        <v>847</v>
      </c>
      <c r="B551" s="56"/>
      <c r="C551" s="7" t="s">
        <v>111</v>
      </c>
      <c r="D551" s="7" t="s">
        <v>853</v>
      </c>
      <c r="E551" s="7"/>
      <c r="F551" s="64"/>
      <c r="G551" s="6"/>
      <c r="H551" s="6"/>
      <c r="I551" s="10" t="s">
        <v>110</v>
      </c>
      <c r="J551" s="11" t="s">
        <v>866</v>
      </c>
      <c r="K551" s="164" t="s">
        <v>601</v>
      </c>
      <c r="L551" s="180"/>
      <c r="M551" s="180">
        <v>1000</v>
      </c>
      <c r="N551" s="80" t="s">
        <v>7294</v>
      </c>
      <c r="O551" s="165"/>
      <c r="P551" s="80" t="s">
        <v>867</v>
      </c>
      <c r="Q551" s="80"/>
      <c r="R551" s="80"/>
      <c r="S551" s="166"/>
      <c r="T551" s="164"/>
      <c r="U551" s="167"/>
      <c r="V551" s="168"/>
      <c r="W551" s="12" t="str">
        <f t="shared" si="129"/>
        <v>Mqtt1</v>
      </c>
      <c r="X551" s="222"/>
      <c r="Y551" s="6" t="str">
        <f t="shared" si="130"/>
        <v>450000 NAVIGATION LIGHTS</v>
      </c>
      <c r="Z551" s="106" t="str">
        <f t="shared" si="127"/>
        <v>$.Anchor_Aft_BACKUPStatus</v>
      </c>
      <c r="AA551" s="12">
        <v>1</v>
      </c>
      <c r="AB551" s="6" t="s">
        <v>194</v>
      </c>
      <c r="AC551" s="106">
        <v>9</v>
      </c>
      <c r="AJ551" s="80"/>
      <c r="AN551" s="80"/>
      <c r="AO551" s="80"/>
      <c r="AP551" s="80"/>
      <c r="AQ551" s="80"/>
      <c r="AR551" s="130"/>
      <c r="AS551" s="80"/>
      <c r="AT551" s="7"/>
      <c r="AU551" s="7"/>
      <c r="AV551" s="169"/>
      <c r="AW551" s="170"/>
      <c r="AX551" s="140"/>
      <c r="AY551" s="150"/>
      <c r="AZ551" s="171"/>
      <c r="BA551" s="171"/>
      <c r="BB551" s="150" t="str">
        <f t="shared" si="128"/>
        <v/>
      </c>
      <c r="BC551" s="172"/>
      <c r="BD551" s="169"/>
      <c r="BE551" s="169"/>
      <c r="BF551" s="169"/>
      <c r="BG551" s="169"/>
      <c r="BH551" s="169"/>
      <c r="BI551" s="169"/>
      <c r="BJ551" s="169"/>
      <c r="BK551" s="169"/>
      <c r="BL551" s="169"/>
      <c r="BM551" s="169"/>
      <c r="BN551" s="169"/>
      <c r="BO551" s="169"/>
      <c r="BP551" s="169"/>
      <c r="BQ551" s="169"/>
      <c r="BS551" s="6"/>
      <c r="BT551" s="11"/>
      <c r="BU551" s="6"/>
      <c r="BV551" s="6"/>
    </row>
    <row r="552" spans="1:74" ht="15.75" x14ac:dyDescent="0.25">
      <c r="A552" s="52" t="s">
        <v>847</v>
      </c>
      <c r="B552" s="56"/>
      <c r="C552" s="7" t="s">
        <v>111</v>
      </c>
      <c r="D552" s="7" t="s">
        <v>853</v>
      </c>
      <c r="E552" s="7"/>
      <c r="F552" s="64"/>
      <c r="G552" s="6"/>
      <c r="H552" s="6"/>
      <c r="I552" s="10" t="s">
        <v>110</v>
      </c>
      <c r="J552" s="11" t="s">
        <v>868</v>
      </c>
      <c r="K552" s="164" t="s">
        <v>601</v>
      </c>
      <c r="L552" s="180"/>
      <c r="M552" s="180">
        <v>1000</v>
      </c>
      <c r="N552" s="80" t="s">
        <v>7294</v>
      </c>
      <c r="O552" s="165"/>
      <c r="P552" s="80" t="s">
        <v>869</v>
      </c>
      <c r="Q552" s="80"/>
      <c r="R552" s="80"/>
      <c r="S552" s="166"/>
      <c r="T552" s="164"/>
      <c r="U552" s="167"/>
      <c r="V552" s="168"/>
      <c r="W552" s="12" t="str">
        <f t="shared" si="129"/>
        <v>Mqtt1</v>
      </c>
      <c r="X552" s="222"/>
      <c r="Y552" s="6" t="str">
        <f t="shared" si="130"/>
        <v>450000 NAVIGATION LIGHTS</v>
      </c>
      <c r="Z552" s="106" t="str">
        <f t="shared" si="127"/>
        <v>$.Steam_Main_MAINStatus</v>
      </c>
      <c r="AA552" s="12">
        <v>1</v>
      </c>
      <c r="AB552" s="6" t="s">
        <v>194</v>
      </c>
      <c r="AC552" s="106">
        <v>10</v>
      </c>
      <c r="AJ552" s="80"/>
      <c r="AN552" s="80"/>
      <c r="AO552" s="80"/>
      <c r="AP552" s="80"/>
      <c r="AQ552" s="80"/>
      <c r="AR552" s="130"/>
      <c r="AS552" s="80"/>
      <c r="AT552" s="7"/>
      <c r="AU552" s="7"/>
      <c r="AV552" s="169"/>
      <c r="AW552" s="170"/>
      <c r="AX552" s="140"/>
      <c r="AY552" s="150"/>
      <c r="AZ552" s="171"/>
      <c r="BA552" s="171"/>
      <c r="BB552" s="150" t="str">
        <f t="shared" si="128"/>
        <v/>
      </c>
      <c r="BC552" s="172"/>
      <c r="BD552" s="169"/>
      <c r="BE552" s="169"/>
      <c r="BF552" s="169"/>
      <c r="BG552" s="169"/>
      <c r="BH552" s="169"/>
      <c r="BI552" s="169"/>
      <c r="BJ552" s="169"/>
      <c r="BK552" s="169"/>
      <c r="BL552" s="169"/>
      <c r="BM552" s="169"/>
      <c r="BN552" s="169"/>
      <c r="BO552" s="169"/>
      <c r="BP552" s="169"/>
      <c r="BQ552" s="169"/>
      <c r="BS552" s="6"/>
      <c r="BT552" s="11"/>
      <c r="BU552" s="6"/>
      <c r="BV552" s="6"/>
    </row>
    <row r="553" spans="1:74" ht="15.75" x14ac:dyDescent="0.25">
      <c r="A553" s="52" t="s">
        <v>847</v>
      </c>
      <c r="B553" s="56"/>
      <c r="C553" s="7" t="s">
        <v>111</v>
      </c>
      <c r="D553" s="7" t="s">
        <v>853</v>
      </c>
      <c r="E553" s="7"/>
      <c r="F553" s="64"/>
      <c r="G553" s="6"/>
      <c r="H553" s="6"/>
      <c r="I553" s="10" t="s">
        <v>110</v>
      </c>
      <c r="J553" s="11" t="s">
        <v>870</v>
      </c>
      <c r="K553" s="164" t="s">
        <v>601</v>
      </c>
      <c r="L553" s="180"/>
      <c r="M553" s="180">
        <v>1000</v>
      </c>
      <c r="N553" s="80" t="s">
        <v>7294</v>
      </c>
      <c r="O553" s="165"/>
      <c r="P553" s="80" t="s">
        <v>871</v>
      </c>
      <c r="Q553" s="80"/>
      <c r="R553" s="80"/>
      <c r="S553" s="166"/>
      <c r="T553" s="164"/>
      <c r="U553" s="167"/>
      <c r="V553" s="168"/>
      <c r="W553" s="12" t="str">
        <f t="shared" si="129"/>
        <v>Mqtt1</v>
      </c>
      <c r="X553" s="222"/>
      <c r="Y553" s="6" t="str">
        <f t="shared" si="130"/>
        <v>450000 NAVIGATION LIGHTS</v>
      </c>
      <c r="Z553" s="106" t="str">
        <f t="shared" si="127"/>
        <v>$.Steam_Main_BACKUPStatus</v>
      </c>
      <c r="AA553" s="12">
        <v>1</v>
      </c>
      <c r="AB553" s="6" t="s">
        <v>194</v>
      </c>
      <c r="AC553" s="106">
        <v>11</v>
      </c>
      <c r="AJ553" s="80"/>
      <c r="AN553" s="80"/>
      <c r="AO553" s="80"/>
      <c r="AP553" s="80"/>
      <c r="AQ553" s="80"/>
      <c r="AR553" s="130"/>
      <c r="AS553" s="80"/>
      <c r="AT553" s="7"/>
      <c r="AU553" s="7"/>
      <c r="AV553" s="169"/>
      <c r="AW553" s="170"/>
      <c r="AX553" s="140"/>
      <c r="AY553" s="150"/>
      <c r="AZ553" s="171"/>
      <c r="BA553" s="171"/>
      <c r="BB553" s="150" t="str">
        <f t="shared" si="128"/>
        <v/>
      </c>
      <c r="BC553" s="172"/>
      <c r="BD553" s="169"/>
      <c r="BE553" s="169"/>
      <c r="BF553" s="169"/>
      <c r="BG553" s="169"/>
      <c r="BH553" s="169"/>
      <c r="BI553" s="169"/>
      <c r="BJ553" s="169"/>
      <c r="BK553" s="169"/>
      <c r="BL553" s="169"/>
      <c r="BM553" s="169"/>
      <c r="BN553" s="169"/>
      <c r="BO553" s="169"/>
      <c r="BP553" s="169"/>
      <c r="BQ553" s="169"/>
      <c r="BS553" s="6"/>
      <c r="BT553" s="11"/>
      <c r="BU553" s="6"/>
      <c r="BV553" s="6"/>
    </row>
    <row r="554" spans="1:74" ht="15.75" x14ac:dyDescent="0.25">
      <c r="A554" s="52" t="s">
        <v>847</v>
      </c>
      <c r="B554" s="56"/>
      <c r="C554" s="7" t="s">
        <v>111</v>
      </c>
      <c r="D554" s="7" t="s">
        <v>853</v>
      </c>
      <c r="E554" s="7"/>
      <c r="F554" s="64"/>
      <c r="G554" s="6"/>
      <c r="H554" s="6"/>
      <c r="I554" s="10" t="s">
        <v>110</v>
      </c>
      <c r="J554" s="11" t="s">
        <v>872</v>
      </c>
      <c r="K554" s="164" t="s">
        <v>601</v>
      </c>
      <c r="L554" s="180"/>
      <c r="M554" s="180">
        <v>1000</v>
      </c>
      <c r="N554" s="80" t="s">
        <v>7294</v>
      </c>
      <c r="O554" s="165"/>
      <c r="P554" s="80" t="s">
        <v>873</v>
      </c>
      <c r="Q554" s="80"/>
      <c r="R554" s="80"/>
      <c r="S554" s="166"/>
      <c r="T554" s="164"/>
      <c r="U554" s="167"/>
      <c r="V554" s="168"/>
      <c r="W554" s="12" t="str">
        <f t="shared" si="129"/>
        <v>Mqtt1</v>
      </c>
      <c r="X554" s="222"/>
      <c r="Y554" s="6" t="str">
        <f t="shared" si="130"/>
        <v>450000 NAVIGATION LIGHTS</v>
      </c>
      <c r="Z554" s="106" t="str">
        <f t="shared" si="127"/>
        <v>$.Steam_Mizz_MAINStatus</v>
      </c>
      <c r="AA554" s="12">
        <v>1</v>
      </c>
      <c r="AB554" s="6" t="s">
        <v>194</v>
      </c>
      <c r="AC554" s="106">
        <v>12</v>
      </c>
      <c r="AJ554" s="80"/>
      <c r="AN554" s="80"/>
      <c r="AO554" s="80"/>
      <c r="AP554" s="80"/>
      <c r="AQ554" s="80"/>
      <c r="AR554" s="130"/>
      <c r="AS554" s="80"/>
      <c r="AT554" s="7"/>
      <c r="AU554" s="7"/>
      <c r="AV554" s="169"/>
      <c r="AW554" s="170"/>
      <c r="AX554" s="140"/>
      <c r="AY554" s="173"/>
      <c r="AZ554" s="171"/>
      <c r="BA554" s="171"/>
      <c r="BB554" s="150" t="str">
        <f t="shared" si="128"/>
        <v/>
      </c>
      <c r="BC554" s="172"/>
      <c r="BD554" s="169"/>
      <c r="BE554" s="169"/>
      <c r="BF554" s="169"/>
      <c r="BG554" s="169"/>
      <c r="BH554" s="169"/>
      <c r="BI554" s="169"/>
      <c r="BJ554" s="169"/>
      <c r="BK554" s="169"/>
      <c r="BL554" s="169"/>
      <c r="BM554" s="169"/>
      <c r="BN554" s="169"/>
      <c r="BO554" s="169"/>
      <c r="BP554" s="169"/>
      <c r="BQ554" s="169"/>
      <c r="BS554" s="6"/>
      <c r="BT554" s="11"/>
      <c r="BU554" s="6"/>
      <c r="BV554" s="6"/>
    </row>
    <row r="555" spans="1:74" ht="15.75" x14ac:dyDescent="0.25">
      <c r="A555" s="52" t="s">
        <v>847</v>
      </c>
      <c r="B555" s="56"/>
      <c r="C555" s="7" t="s">
        <v>111</v>
      </c>
      <c r="D555" s="7" t="s">
        <v>853</v>
      </c>
      <c r="E555" s="7"/>
      <c r="F555" s="64"/>
      <c r="G555" s="6"/>
      <c r="H555" s="6"/>
      <c r="I555" s="10" t="s">
        <v>110</v>
      </c>
      <c r="J555" s="11" t="s">
        <v>874</v>
      </c>
      <c r="K555" s="164" t="s">
        <v>601</v>
      </c>
      <c r="L555" s="180"/>
      <c r="M555" s="180">
        <v>1000</v>
      </c>
      <c r="N555" s="80" t="s">
        <v>7294</v>
      </c>
      <c r="O555" s="165"/>
      <c r="P555" s="80" t="s">
        <v>875</v>
      </c>
      <c r="Q555" s="80"/>
      <c r="R555" s="80"/>
      <c r="S555" s="166"/>
      <c r="T555" s="164"/>
      <c r="U555" s="167"/>
      <c r="V555" s="168"/>
      <c r="W555" s="12" t="str">
        <f t="shared" si="129"/>
        <v>Mqtt1</v>
      </c>
      <c r="X555" s="222"/>
      <c r="Y555" s="6" t="str">
        <f t="shared" si="130"/>
        <v>450000 NAVIGATION LIGHTS</v>
      </c>
      <c r="Z555" s="106" t="str">
        <f t="shared" si="127"/>
        <v>$.Steam_Mizz_BACKUPStatus</v>
      </c>
      <c r="AA555" s="12">
        <v>1</v>
      </c>
      <c r="AB555" s="6" t="s">
        <v>194</v>
      </c>
      <c r="AC555" s="106">
        <v>13</v>
      </c>
      <c r="AJ555" s="80"/>
      <c r="AN555" s="80"/>
      <c r="AO555" s="80"/>
      <c r="AP555" s="80"/>
      <c r="AQ555" s="80"/>
      <c r="AR555" s="130"/>
      <c r="AS555" s="80"/>
      <c r="AT555" s="7"/>
      <c r="AU555" s="7"/>
      <c r="AV555" s="169"/>
      <c r="AW555" s="170"/>
      <c r="AX555" s="140"/>
      <c r="AY555" s="150"/>
      <c r="AZ555" s="171"/>
      <c r="BA555" s="171"/>
      <c r="BB555" s="150" t="str">
        <f t="shared" si="128"/>
        <v/>
      </c>
      <c r="BC555" s="172"/>
      <c r="BD555" s="169"/>
      <c r="BE555" s="169"/>
      <c r="BF555" s="169"/>
      <c r="BG555" s="169"/>
      <c r="BH555" s="169"/>
      <c r="BI555" s="169"/>
      <c r="BJ555" s="169"/>
      <c r="BK555" s="169"/>
      <c r="BL555" s="169"/>
      <c r="BM555" s="169"/>
      <c r="BN555" s="169"/>
      <c r="BO555" s="169"/>
      <c r="BP555" s="169"/>
      <c r="BQ555" s="169"/>
      <c r="BS555" s="6"/>
      <c r="BT555" s="11"/>
      <c r="BU555" s="6"/>
      <c r="BV555" s="6"/>
    </row>
    <row r="556" spans="1:74" ht="15.75" x14ac:dyDescent="0.25">
      <c r="A556" s="52" t="s">
        <v>847</v>
      </c>
      <c r="B556" s="56"/>
      <c r="C556" s="7" t="s">
        <v>111</v>
      </c>
      <c r="D556" s="7" t="s">
        <v>853</v>
      </c>
      <c r="E556" s="7"/>
      <c r="F556" s="64"/>
      <c r="G556" s="6"/>
      <c r="H556" s="6"/>
      <c r="I556" s="10" t="s">
        <v>110</v>
      </c>
      <c r="J556" s="11" t="s">
        <v>876</v>
      </c>
      <c r="K556" s="164" t="s">
        <v>601</v>
      </c>
      <c r="L556" s="180"/>
      <c r="M556" s="180">
        <v>1000</v>
      </c>
      <c r="N556" s="80" t="s">
        <v>7294</v>
      </c>
      <c r="O556" s="165"/>
      <c r="P556" s="80" t="s">
        <v>1272</v>
      </c>
      <c r="Q556" s="80"/>
      <c r="R556" s="80"/>
      <c r="S556" s="166"/>
      <c r="T556" s="164"/>
      <c r="U556" s="167"/>
      <c r="V556" s="168"/>
      <c r="W556" s="12" t="str">
        <f t="shared" si="129"/>
        <v>Mqtt1</v>
      </c>
      <c r="X556" s="222"/>
      <c r="Y556" s="6" t="str">
        <f t="shared" si="130"/>
        <v>450000 NAVIGATION LIGHTS</v>
      </c>
      <c r="Z556" s="106" t="str">
        <f t="shared" si="127"/>
        <v>$.NUC_SB180_MAINStatus</v>
      </c>
      <c r="AA556" s="12">
        <v>1</v>
      </c>
      <c r="AB556" s="6" t="s">
        <v>194</v>
      </c>
      <c r="AC556" s="106">
        <v>14</v>
      </c>
      <c r="AJ556" s="80"/>
      <c r="AN556" s="80"/>
      <c r="AO556" s="80"/>
      <c r="AP556" s="80"/>
      <c r="AQ556" s="80"/>
      <c r="AR556" s="130"/>
      <c r="AS556" s="80"/>
      <c r="AT556" s="7"/>
      <c r="AU556" s="7"/>
      <c r="AV556" s="169"/>
      <c r="AW556" s="170"/>
      <c r="AX556" s="140"/>
      <c r="AY556" s="150"/>
      <c r="AZ556" s="171"/>
      <c r="BA556" s="171"/>
      <c r="BB556" s="150" t="str">
        <f t="shared" si="128"/>
        <v/>
      </c>
      <c r="BC556" s="172"/>
      <c r="BD556" s="169"/>
      <c r="BE556" s="169"/>
      <c r="BF556" s="169"/>
      <c r="BG556" s="169"/>
      <c r="BH556" s="169"/>
      <c r="BI556" s="169"/>
      <c r="BJ556" s="169"/>
      <c r="BK556" s="169"/>
      <c r="BL556" s="169"/>
      <c r="BM556" s="169"/>
      <c r="BN556" s="169"/>
      <c r="BO556" s="169"/>
      <c r="BP556" s="169"/>
      <c r="BQ556" s="169"/>
      <c r="BS556" s="6"/>
      <c r="BT556" s="11"/>
      <c r="BU556" s="6"/>
      <c r="BV556" s="6"/>
    </row>
    <row r="557" spans="1:74" ht="15.75" x14ac:dyDescent="0.25">
      <c r="A557" s="52" t="s">
        <v>847</v>
      </c>
      <c r="B557" s="56"/>
      <c r="C557" s="7" t="s">
        <v>111</v>
      </c>
      <c r="D557" s="7" t="s">
        <v>853</v>
      </c>
      <c r="E557" s="7"/>
      <c r="F557" s="64"/>
      <c r="G557" s="6"/>
      <c r="H557" s="6"/>
      <c r="I557" s="10" t="s">
        <v>110</v>
      </c>
      <c r="J557" s="11" t="s">
        <v>877</v>
      </c>
      <c r="K557" s="164" t="s">
        <v>601</v>
      </c>
      <c r="L557" s="180"/>
      <c r="M557" s="180">
        <v>1000</v>
      </c>
      <c r="N557" s="80" t="s">
        <v>7294</v>
      </c>
      <c r="O557" s="165"/>
      <c r="P557" s="80" t="s">
        <v>1273</v>
      </c>
      <c r="Q557" s="80"/>
      <c r="R557" s="80"/>
      <c r="S557" s="166"/>
      <c r="T557" s="164"/>
      <c r="U557" s="167"/>
      <c r="V557" s="168"/>
      <c r="W557" s="12" t="str">
        <f t="shared" si="129"/>
        <v>Mqtt1</v>
      </c>
      <c r="X557" s="222"/>
      <c r="Y557" s="6" t="str">
        <f t="shared" si="130"/>
        <v>450000 NAVIGATION LIGHTS</v>
      </c>
      <c r="Z557" s="106" t="str">
        <f t="shared" si="127"/>
        <v>$.NUC_SB180_BACKUPStatus</v>
      </c>
      <c r="AA557" s="12">
        <v>1</v>
      </c>
      <c r="AB557" s="6" t="s">
        <v>194</v>
      </c>
      <c r="AC557" s="106">
        <v>15</v>
      </c>
      <c r="AJ557" s="80"/>
      <c r="AN557" s="80"/>
      <c r="AO557" s="80"/>
      <c r="AP557" s="80"/>
      <c r="AQ557" s="80"/>
      <c r="AR557" s="130"/>
      <c r="AS557" s="80"/>
      <c r="AT557" s="7"/>
      <c r="AU557" s="7"/>
      <c r="AV557" s="169"/>
      <c r="AW557" s="170"/>
      <c r="AX557" s="140"/>
      <c r="AY557" s="150"/>
      <c r="AZ557" s="171"/>
      <c r="BA557" s="171"/>
      <c r="BB557" s="150" t="str">
        <f t="shared" si="128"/>
        <v/>
      </c>
      <c r="BC557" s="172"/>
      <c r="BD557" s="169"/>
      <c r="BE557" s="169"/>
      <c r="BF557" s="169"/>
      <c r="BG557" s="169"/>
      <c r="BH557" s="169"/>
      <c r="BI557" s="169"/>
      <c r="BJ557" s="169"/>
      <c r="BK557" s="169"/>
      <c r="BL557" s="169"/>
      <c r="BM557" s="169"/>
      <c r="BN557" s="169"/>
      <c r="BO557" s="169"/>
      <c r="BP557" s="169"/>
      <c r="BQ557" s="169"/>
      <c r="BS557" s="6"/>
      <c r="BT557" s="11"/>
      <c r="BU557" s="6"/>
      <c r="BV557" s="6"/>
    </row>
    <row r="558" spans="1:74" ht="15.75" x14ac:dyDescent="0.25">
      <c r="A558" s="52" t="s">
        <v>847</v>
      </c>
      <c r="B558" s="56"/>
      <c r="C558" s="7" t="s">
        <v>111</v>
      </c>
      <c r="D558" s="7" t="s">
        <v>853</v>
      </c>
      <c r="E558" s="7"/>
      <c r="F558" s="64"/>
      <c r="G558" s="6"/>
      <c r="H558" s="6"/>
      <c r="I558" s="10" t="s">
        <v>110</v>
      </c>
      <c r="J558" s="11" t="s">
        <v>878</v>
      </c>
      <c r="K558" s="164" t="s">
        <v>601</v>
      </c>
      <c r="L558" s="180"/>
      <c r="M558" s="180">
        <v>1000</v>
      </c>
      <c r="N558" s="80" t="s">
        <v>7294</v>
      </c>
      <c r="O558" s="165"/>
      <c r="P558" s="80" t="s">
        <v>1274</v>
      </c>
      <c r="Q558" s="80"/>
      <c r="R558" s="80"/>
      <c r="S558" s="166"/>
      <c r="T558" s="164"/>
      <c r="U558" s="167"/>
      <c r="V558" s="168"/>
      <c r="W558" s="12" t="str">
        <f t="shared" si="129"/>
        <v>Mqtt1</v>
      </c>
      <c r="X558" s="222"/>
      <c r="Y558" s="6" t="str">
        <f t="shared" si="130"/>
        <v>450000 NAVIGATION LIGHTS</v>
      </c>
      <c r="Z558" s="106" t="str">
        <f t="shared" si="127"/>
        <v>$.NUC_PS180_MAINStatus</v>
      </c>
      <c r="AA558" s="12">
        <v>1</v>
      </c>
      <c r="AB558" s="6" t="s">
        <v>194</v>
      </c>
      <c r="AC558" s="106">
        <v>16</v>
      </c>
      <c r="AJ558" s="80"/>
      <c r="AN558" s="80"/>
      <c r="AO558" s="80"/>
      <c r="AP558" s="80"/>
      <c r="AQ558" s="80"/>
      <c r="AR558" s="130"/>
      <c r="AS558" s="80"/>
      <c r="AT558" s="7"/>
      <c r="AU558" s="7"/>
      <c r="AV558" s="169"/>
      <c r="AW558" s="170"/>
      <c r="AX558" s="140"/>
      <c r="AY558" s="150"/>
      <c r="AZ558" s="171"/>
      <c r="BA558" s="171"/>
      <c r="BB558" s="150" t="str">
        <f t="shared" si="128"/>
        <v/>
      </c>
      <c r="BC558" s="172"/>
      <c r="BD558" s="169"/>
      <c r="BE558" s="169"/>
      <c r="BF558" s="169"/>
      <c r="BG558" s="169"/>
      <c r="BH558" s="169"/>
      <c r="BI558" s="169"/>
      <c r="BJ558" s="169"/>
      <c r="BK558" s="169"/>
      <c r="BL558" s="169"/>
      <c r="BM558" s="169"/>
      <c r="BN558" s="169"/>
      <c r="BO558" s="169"/>
      <c r="BP558" s="169"/>
      <c r="BQ558" s="169"/>
      <c r="BS558" s="6"/>
      <c r="BT558" s="11"/>
      <c r="BU558" s="6"/>
      <c r="BV558" s="6"/>
    </row>
    <row r="559" spans="1:74" ht="15.75" x14ac:dyDescent="0.25">
      <c r="A559" s="52" t="s">
        <v>847</v>
      </c>
      <c r="B559" s="56"/>
      <c r="C559" s="7" t="s">
        <v>111</v>
      </c>
      <c r="D559" s="7" t="s">
        <v>853</v>
      </c>
      <c r="E559" s="7"/>
      <c r="F559" s="64"/>
      <c r="G559" s="6"/>
      <c r="H559" s="6"/>
      <c r="I559" s="10" t="s">
        <v>110</v>
      </c>
      <c r="J559" s="11" t="s">
        <v>879</v>
      </c>
      <c r="K559" s="164" t="s">
        <v>601</v>
      </c>
      <c r="L559" s="180"/>
      <c r="M559" s="180">
        <v>1000</v>
      </c>
      <c r="N559" s="80" t="s">
        <v>7294</v>
      </c>
      <c r="O559" s="165"/>
      <c r="P559" s="80" t="s">
        <v>1275</v>
      </c>
      <c r="Q559" s="80"/>
      <c r="R559" s="80"/>
      <c r="S559" s="166"/>
      <c r="T559" s="164"/>
      <c r="U559" s="167"/>
      <c r="V559" s="168"/>
      <c r="W559" s="12" t="str">
        <f t="shared" si="129"/>
        <v>Mqtt1</v>
      </c>
      <c r="X559" s="222"/>
      <c r="Y559" s="6" t="str">
        <f t="shared" si="130"/>
        <v>450000 NAVIGATION LIGHTS</v>
      </c>
      <c r="Z559" s="106" t="str">
        <f t="shared" si="127"/>
        <v>$.NUC_PS180_BACKUPStatus</v>
      </c>
      <c r="AA559" s="12">
        <v>1</v>
      </c>
      <c r="AB559" s="6" t="s">
        <v>194</v>
      </c>
      <c r="AC559" s="106">
        <v>17</v>
      </c>
      <c r="AJ559" s="80"/>
      <c r="AN559" s="80"/>
      <c r="AO559" s="80"/>
      <c r="AP559" s="80"/>
      <c r="AQ559" s="80"/>
      <c r="AR559" s="130"/>
      <c r="AS559" s="80"/>
      <c r="AT559" s="7"/>
      <c r="AU559" s="7"/>
      <c r="AV559" s="169"/>
      <c r="AW559" s="170"/>
      <c r="AX559" s="140"/>
      <c r="AY559" s="150"/>
      <c r="AZ559" s="171"/>
      <c r="BA559" s="171"/>
      <c r="BB559" s="150" t="str">
        <f t="shared" si="128"/>
        <v/>
      </c>
      <c r="BC559" s="172"/>
      <c r="BD559" s="169"/>
      <c r="BE559" s="169"/>
      <c r="BF559" s="169"/>
      <c r="BG559" s="169"/>
      <c r="BH559" s="169"/>
      <c r="BI559" s="169"/>
      <c r="BJ559" s="169"/>
      <c r="BK559" s="169"/>
      <c r="BL559" s="169"/>
      <c r="BM559" s="169"/>
      <c r="BN559" s="169"/>
      <c r="BO559" s="169"/>
      <c r="BP559" s="169"/>
      <c r="BQ559" s="169"/>
      <c r="BS559" s="6"/>
      <c r="BT559" s="11"/>
      <c r="BU559" s="6"/>
      <c r="BV559" s="6"/>
    </row>
    <row r="560" spans="1:74" ht="15.75" x14ac:dyDescent="0.25">
      <c r="A560" s="52" t="s">
        <v>847</v>
      </c>
      <c r="B560" s="56"/>
      <c r="C560" s="7" t="s">
        <v>111</v>
      </c>
      <c r="D560" s="7" t="s">
        <v>853</v>
      </c>
      <c r="E560" s="7"/>
      <c r="F560" s="64"/>
      <c r="G560" s="6"/>
      <c r="H560" s="6"/>
      <c r="I560" s="10" t="s">
        <v>110</v>
      </c>
      <c r="J560" s="11" t="s">
        <v>880</v>
      </c>
      <c r="K560" s="164" t="s">
        <v>601</v>
      </c>
      <c r="L560" s="180"/>
      <c r="M560" s="180">
        <v>1000</v>
      </c>
      <c r="N560" s="80" t="s">
        <v>7294</v>
      </c>
      <c r="O560" s="165"/>
      <c r="P560" s="80" t="s">
        <v>1276</v>
      </c>
      <c r="Q560" s="80"/>
      <c r="R560" s="80"/>
      <c r="S560" s="166"/>
      <c r="T560" s="164"/>
      <c r="U560" s="167"/>
      <c r="V560" s="168"/>
      <c r="W560" s="12" t="str">
        <f t="shared" si="129"/>
        <v>Mqtt1</v>
      </c>
      <c r="X560" s="222"/>
      <c r="Y560" s="6" t="str">
        <f t="shared" si="130"/>
        <v>450000 NAVIGATION LIGHTS</v>
      </c>
      <c r="Z560" s="106" t="str">
        <f t="shared" si="127"/>
        <v>$.Sailing_SB180_MAINStatus</v>
      </c>
      <c r="AA560" s="12">
        <v>1</v>
      </c>
      <c r="AB560" s="6" t="s">
        <v>194</v>
      </c>
      <c r="AC560" s="106">
        <v>18</v>
      </c>
      <c r="AJ560" s="80"/>
      <c r="AN560" s="80"/>
      <c r="AO560" s="80"/>
      <c r="AP560" s="80"/>
      <c r="AQ560" s="80"/>
      <c r="AR560" s="130"/>
      <c r="AS560" s="80"/>
      <c r="AT560" s="7"/>
      <c r="AU560" s="7"/>
      <c r="AV560" s="169"/>
      <c r="AW560" s="170"/>
      <c r="AX560" s="140"/>
      <c r="AY560" s="150"/>
      <c r="AZ560" s="171"/>
      <c r="BA560" s="171"/>
      <c r="BB560" s="150" t="str">
        <f t="shared" si="128"/>
        <v/>
      </c>
      <c r="BC560" s="172"/>
      <c r="BD560" s="169"/>
      <c r="BE560" s="169"/>
      <c r="BF560" s="169"/>
      <c r="BG560" s="169"/>
      <c r="BH560" s="169"/>
      <c r="BI560" s="169"/>
      <c r="BJ560" s="169"/>
      <c r="BK560" s="169"/>
      <c r="BL560" s="169"/>
      <c r="BM560" s="169"/>
      <c r="BN560" s="169"/>
      <c r="BO560" s="169"/>
      <c r="BP560" s="169"/>
      <c r="BQ560" s="169"/>
      <c r="BS560" s="6"/>
      <c r="BT560" s="11"/>
      <c r="BU560" s="6"/>
      <c r="BV560" s="6"/>
    </row>
    <row r="561" spans="1:74" ht="15.75" x14ac:dyDescent="0.25">
      <c r="A561" s="52" t="s">
        <v>847</v>
      </c>
      <c r="B561" s="56"/>
      <c r="C561" s="7" t="s">
        <v>111</v>
      </c>
      <c r="D561" s="7" t="s">
        <v>853</v>
      </c>
      <c r="E561" s="7"/>
      <c r="F561" s="64"/>
      <c r="G561" s="6"/>
      <c r="H561" s="6"/>
      <c r="I561" s="10" t="s">
        <v>110</v>
      </c>
      <c r="J561" s="11" t="s">
        <v>881</v>
      </c>
      <c r="K561" s="164" t="s">
        <v>601</v>
      </c>
      <c r="L561" s="180"/>
      <c r="M561" s="180">
        <v>1000</v>
      </c>
      <c r="N561" s="80" t="s">
        <v>7294</v>
      </c>
      <c r="O561" s="165"/>
      <c r="P561" s="80" t="s">
        <v>1277</v>
      </c>
      <c r="Q561" s="80"/>
      <c r="R561" s="80"/>
      <c r="S561" s="166"/>
      <c r="T561" s="164"/>
      <c r="U561" s="167"/>
      <c r="V561" s="168"/>
      <c r="W561" s="12" t="str">
        <f t="shared" si="129"/>
        <v>Mqtt1</v>
      </c>
      <c r="X561" s="222"/>
      <c r="Y561" s="6" t="str">
        <f t="shared" si="130"/>
        <v>450000 NAVIGATION LIGHTS</v>
      </c>
      <c r="Z561" s="106" t="str">
        <f t="shared" si="127"/>
        <v>$.Sailing_SB180_BACKUPStatus</v>
      </c>
      <c r="AA561" s="12">
        <v>1</v>
      </c>
      <c r="AB561" s="6" t="s">
        <v>194</v>
      </c>
      <c r="AC561" s="106">
        <v>19</v>
      </c>
      <c r="AJ561" s="80"/>
      <c r="AN561" s="80"/>
      <c r="AO561" s="80"/>
      <c r="AP561" s="80"/>
      <c r="AQ561" s="80"/>
      <c r="AR561" s="130"/>
      <c r="AS561" s="80"/>
      <c r="AT561" s="7"/>
      <c r="AU561" s="7"/>
      <c r="AV561" s="169"/>
      <c r="AW561" s="170"/>
      <c r="AX561" s="140"/>
      <c r="AY561" s="173"/>
      <c r="AZ561" s="171"/>
      <c r="BA561" s="171"/>
      <c r="BB561" s="150" t="str">
        <f t="shared" si="128"/>
        <v/>
      </c>
      <c r="BC561" s="172"/>
      <c r="BD561" s="169"/>
      <c r="BE561" s="169"/>
      <c r="BF561" s="169"/>
      <c r="BG561" s="169"/>
      <c r="BH561" s="169"/>
      <c r="BI561" s="169"/>
      <c r="BJ561" s="169"/>
      <c r="BK561" s="169"/>
      <c r="BL561" s="169"/>
      <c r="BM561" s="169"/>
      <c r="BN561" s="169"/>
      <c r="BO561" s="169"/>
      <c r="BP561" s="169"/>
      <c r="BQ561" s="169"/>
      <c r="BS561" s="6"/>
      <c r="BT561" s="11"/>
      <c r="BU561" s="6"/>
      <c r="BV561" s="6"/>
    </row>
    <row r="562" spans="1:74" ht="15.75" x14ac:dyDescent="0.25">
      <c r="A562" s="52" t="s">
        <v>849</v>
      </c>
      <c r="B562" s="56"/>
      <c r="C562" s="7" t="s">
        <v>111</v>
      </c>
      <c r="D562" s="7" t="s">
        <v>853</v>
      </c>
      <c r="E562" s="7"/>
      <c r="F562" s="64"/>
      <c r="G562" s="6"/>
      <c r="H562" s="6"/>
      <c r="I562" s="10" t="s">
        <v>110</v>
      </c>
      <c r="J562" s="11" t="s">
        <v>1159</v>
      </c>
      <c r="K562" s="164" t="s">
        <v>601</v>
      </c>
      <c r="L562" s="180"/>
      <c r="M562" s="180">
        <v>1000</v>
      </c>
      <c r="N562" s="80" t="s">
        <v>7294</v>
      </c>
      <c r="O562" s="165"/>
      <c r="P562" s="80" t="s">
        <v>1278</v>
      </c>
      <c r="Q562" s="80"/>
      <c r="R562" s="80"/>
      <c r="S562" s="166"/>
      <c r="T562" s="164"/>
      <c r="U562" s="167"/>
      <c r="V562" s="168"/>
      <c r="W562" s="12" t="str">
        <f t="shared" si="129"/>
        <v>Mqtt1</v>
      </c>
      <c r="X562" s="222"/>
      <c r="Y562" s="6" t="str">
        <f t="shared" si="130"/>
        <v>450000 NAVIGATION LIGHTS</v>
      </c>
      <c r="Z562" s="106" t="str">
        <f t="shared" si="127"/>
        <v>$.Sailing_PS180_MAINStatus</v>
      </c>
      <c r="AA562" s="12">
        <v>1</v>
      </c>
      <c r="AB562" s="6" t="s">
        <v>194</v>
      </c>
      <c r="AC562" s="106">
        <v>20</v>
      </c>
      <c r="AJ562" s="80"/>
      <c r="AN562" s="80"/>
      <c r="AO562" s="80"/>
      <c r="AP562" s="80"/>
      <c r="AQ562" s="80"/>
      <c r="AR562" s="130"/>
      <c r="AS562" s="80"/>
      <c r="AT562" s="7"/>
      <c r="AU562" s="7"/>
      <c r="AV562" s="169"/>
      <c r="AW562" s="170"/>
      <c r="AX562" s="140"/>
      <c r="AY562" s="150"/>
      <c r="AZ562" s="171"/>
      <c r="BA562" s="171"/>
      <c r="BB562" s="150" t="str">
        <f t="shared" si="128"/>
        <v/>
      </c>
      <c r="BC562" s="172"/>
      <c r="BD562" s="169"/>
      <c r="BE562" s="169"/>
      <c r="BF562" s="169"/>
      <c r="BG562" s="169"/>
      <c r="BH562" s="169"/>
      <c r="BI562" s="169"/>
      <c r="BJ562" s="169"/>
      <c r="BK562" s="169"/>
      <c r="BL562" s="169"/>
      <c r="BM562" s="169"/>
      <c r="BN562" s="169"/>
      <c r="BO562" s="169"/>
      <c r="BP562" s="169"/>
      <c r="BQ562" s="169"/>
      <c r="BS562" s="6"/>
      <c r="BT562" s="11"/>
      <c r="BU562" s="6"/>
      <c r="BV562" s="6"/>
    </row>
    <row r="563" spans="1:74" ht="15.75" x14ac:dyDescent="0.25">
      <c r="A563" s="52" t="s">
        <v>849</v>
      </c>
      <c r="B563" s="56"/>
      <c r="C563" s="7" t="s">
        <v>111</v>
      </c>
      <c r="D563" s="7" t="s">
        <v>853</v>
      </c>
      <c r="E563" s="7"/>
      <c r="F563" s="64"/>
      <c r="G563" s="6"/>
      <c r="H563" s="6"/>
      <c r="I563" s="10" t="s">
        <v>110</v>
      </c>
      <c r="J563" s="11" t="s">
        <v>1160</v>
      </c>
      <c r="K563" s="164" t="s">
        <v>601</v>
      </c>
      <c r="L563" s="180"/>
      <c r="M563" s="180">
        <v>1000</v>
      </c>
      <c r="N563" s="80" t="s">
        <v>7294</v>
      </c>
      <c r="O563" s="165"/>
      <c r="P563" s="80" t="s">
        <v>1279</v>
      </c>
      <c r="Q563" s="80"/>
      <c r="R563" s="80"/>
      <c r="S563" s="166"/>
      <c r="T563" s="164"/>
      <c r="U563" s="167"/>
      <c r="V563" s="168"/>
      <c r="W563" s="12" t="str">
        <f t="shared" si="129"/>
        <v>Mqtt1</v>
      </c>
      <c r="X563" s="222"/>
      <c r="Y563" s="6" t="str">
        <f t="shared" si="130"/>
        <v>450000 NAVIGATION LIGHTS</v>
      </c>
      <c r="Z563" s="106" t="str">
        <f t="shared" si="127"/>
        <v>$.Sailing_PS180_BACKUPStatus</v>
      </c>
      <c r="AA563" s="12">
        <v>1</v>
      </c>
      <c r="AB563" s="6" t="s">
        <v>194</v>
      </c>
      <c r="AC563" s="106">
        <v>21</v>
      </c>
      <c r="AJ563" s="80"/>
      <c r="AN563" s="80"/>
      <c r="AO563" s="80"/>
      <c r="AP563" s="80"/>
      <c r="AQ563" s="80"/>
      <c r="AR563" s="130"/>
      <c r="AS563" s="80"/>
      <c r="AT563" s="7"/>
      <c r="AU563" s="7"/>
      <c r="AV563" s="169"/>
      <c r="AW563" s="170"/>
      <c r="AX563" s="140"/>
      <c r="AY563" s="150"/>
      <c r="AZ563" s="171"/>
      <c r="BA563" s="171"/>
      <c r="BB563" s="150" t="str">
        <f t="shared" si="128"/>
        <v/>
      </c>
      <c r="BC563" s="172"/>
      <c r="BD563" s="169"/>
      <c r="BE563" s="169"/>
      <c r="BF563" s="169"/>
      <c r="BG563" s="169"/>
      <c r="BH563" s="169"/>
      <c r="BI563" s="169"/>
      <c r="BJ563" s="169"/>
      <c r="BK563" s="169"/>
      <c r="BL563" s="169"/>
      <c r="BM563" s="169"/>
      <c r="BN563" s="169"/>
      <c r="BO563" s="169"/>
      <c r="BP563" s="169"/>
      <c r="BQ563" s="169"/>
      <c r="BS563" s="6"/>
      <c r="BT563" s="11"/>
      <c r="BU563" s="6"/>
      <c r="BV563" s="6"/>
    </row>
    <row r="564" spans="1:74" ht="15.75" x14ac:dyDescent="0.25">
      <c r="A564" s="52" t="s">
        <v>847</v>
      </c>
      <c r="B564" s="56"/>
      <c r="C564" s="7" t="s">
        <v>111</v>
      </c>
      <c r="D564" s="7" t="s">
        <v>853</v>
      </c>
      <c r="E564" s="7"/>
      <c r="F564" s="64"/>
      <c r="G564" s="6"/>
      <c r="H564" s="6"/>
      <c r="I564" s="10" t="s">
        <v>110</v>
      </c>
      <c r="J564" s="11" t="s">
        <v>882</v>
      </c>
      <c r="K564" s="164" t="s">
        <v>601</v>
      </c>
      <c r="L564" s="180"/>
      <c r="M564" s="180">
        <v>1000</v>
      </c>
      <c r="N564" s="80" t="s">
        <v>7294</v>
      </c>
      <c r="O564" s="165"/>
      <c r="P564" s="80" t="s">
        <v>883</v>
      </c>
      <c r="Q564" s="80"/>
      <c r="R564" s="80"/>
      <c r="S564" s="166"/>
      <c r="T564" s="164"/>
      <c r="U564" s="167"/>
      <c r="V564" s="168"/>
      <c r="W564" s="12" t="str">
        <f t="shared" si="129"/>
        <v>Mqtt1</v>
      </c>
      <c r="X564" s="222"/>
      <c r="Y564" s="6" t="str">
        <f t="shared" si="130"/>
        <v>450000 NAVIGATION LIGHTS</v>
      </c>
      <c r="Z564" s="106" t="str">
        <f t="shared" si="127"/>
        <v>$.NUC_and_Sailing_MAINStatus</v>
      </c>
      <c r="AA564" s="12">
        <v>1</v>
      </c>
      <c r="AB564" s="6" t="s">
        <v>194</v>
      </c>
      <c r="AC564" s="106">
        <v>22</v>
      </c>
      <c r="AJ564" s="80"/>
      <c r="AN564" s="80"/>
      <c r="AO564" s="80"/>
      <c r="AP564" s="80"/>
      <c r="AQ564" s="80"/>
      <c r="AR564" s="130"/>
      <c r="AS564" s="80"/>
      <c r="AT564" s="7"/>
      <c r="AU564" s="7"/>
      <c r="AV564" s="169"/>
      <c r="AW564" s="170"/>
      <c r="AX564" s="140"/>
      <c r="AY564" s="173"/>
      <c r="AZ564" s="171"/>
      <c r="BA564" s="171"/>
      <c r="BB564" s="150" t="str">
        <f t="shared" si="128"/>
        <v/>
      </c>
      <c r="BC564" s="172"/>
      <c r="BD564" s="169"/>
      <c r="BE564" s="169"/>
      <c r="BF564" s="169"/>
      <c r="BG564" s="169"/>
      <c r="BH564" s="169"/>
      <c r="BI564" s="169"/>
      <c r="BJ564" s="169"/>
      <c r="BK564" s="169"/>
      <c r="BL564" s="169"/>
      <c r="BM564" s="169"/>
      <c r="BN564" s="169"/>
      <c r="BO564" s="169"/>
      <c r="BP564" s="169"/>
      <c r="BQ564" s="169"/>
      <c r="BS564" s="6"/>
      <c r="BT564" s="11"/>
      <c r="BU564" s="6"/>
      <c r="BV564" s="6"/>
    </row>
    <row r="565" spans="1:74" ht="15.75" x14ac:dyDescent="0.25">
      <c r="A565" s="52" t="s">
        <v>847</v>
      </c>
      <c r="B565" s="56"/>
      <c r="C565" s="7" t="s">
        <v>111</v>
      </c>
      <c r="D565" s="7" t="s">
        <v>853</v>
      </c>
      <c r="E565" s="7"/>
      <c r="F565" s="64"/>
      <c r="G565" s="6"/>
      <c r="H565" s="6"/>
      <c r="I565" s="10" t="s">
        <v>110</v>
      </c>
      <c r="J565" s="11" t="s">
        <v>884</v>
      </c>
      <c r="K565" s="164" t="s">
        <v>601</v>
      </c>
      <c r="L565" s="180"/>
      <c r="M565" s="180">
        <v>1000</v>
      </c>
      <c r="N565" s="80" t="s">
        <v>7294</v>
      </c>
      <c r="O565" s="165"/>
      <c r="P565" s="80" t="s">
        <v>885</v>
      </c>
      <c r="Q565" s="80"/>
      <c r="R565" s="80"/>
      <c r="S565" s="166"/>
      <c r="T565" s="164"/>
      <c r="U565" s="167"/>
      <c r="V565" s="168"/>
      <c r="W565" s="12" t="str">
        <f t="shared" si="129"/>
        <v>Mqtt1</v>
      </c>
      <c r="X565" s="222"/>
      <c r="Y565" s="6" t="str">
        <f t="shared" si="130"/>
        <v>450000 NAVIGATION LIGHTS</v>
      </c>
      <c r="Z565" s="106" t="str">
        <f t="shared" si="127"/>
        <v>$.NUC_and_Sailing_BACKUPStatus</v>
      </c>
      <c r="AA565" s="12">
        <v>1</v>
      </c>
      <c r="AB565" s="6" t="s">
        <v>194</v>
      </c>
      <c r="AC565" s="106">
        <v>23</v>
      </c>
      <c r="AJ565" s="80"/>
      <c r="AN565" s="80"/>
      <c r="AO565" s="80"/>
      <c r="AP565" s="80"/>
      <c r="AQ565" s="80"/>
      <c r="AR565" s="130"/>
      <c r="AS565" s="80"/>
      <c r="AT565" s="7"/>
      <c r="AU565" s="7"/>
      <c r="AV565" s="169"/>
      <c r="AW565" s="170"/>
      <c r="AX565" s="140"/>
      <c r="AY565" s="150"/>
      <c r="AZ565" s="171"/>
      <c r="BA565" s="171"/>
      <c r="BB565" s="150" t="str">
        <f t="shared" si="128"/>
        <v/>
      </c>
      <c r="BC565" s="172"/>
      <c r="BD565" s="169"/>
      <c r="BE565" s="169"/>
      <c r="BF565" s="169"/>
      <c r="BG565" s="169"/>
      <c r="BH565" s="169"/>
      <c r="BI565" s="169"/>
      <c r="BJ565" s="169"/>
      <c r="BK565" s="169"/>
      <c r="BL565" s="169"/>
      <c r="BM565" s="169"/>
      <c r="BN565" s="169"/>
      <c r="BO565" s="169"/>
      <c r="BP565" s="169"/>
      <c r="BQ565" s="169"/>
      <c r="BS565" s="6"/>
      <c r="BT565" s="11"/>
      <c r="BU565" s="6"/>
      <c r="BV565" s="6"/>
    </row>
    <row r="566" spans="1:74" ht="15.75" x14ac:dyDescent="0.25">
      <c r="A566" s="52" t="s">
        <v>847</v>
      </c>
      <c r="B566" s="56"/>
      <c r="C566" s="7" t="s">
        <v>111</v>
      </c>
      <c r="D566" s="7" t="s">
        <v>853</v>
      </c>
      <c r="E566" s="7"/>
      <c r="F566" s="64"/>
      <c r="G566" s="6"/>
      <c r="H566" s="6"/>
      <c r="I566" s="10" t="s">
        <v>110</v>
      </c>
      <c r="J566" s="11" t="s">
        <v>886</v>
      </c>
      <c r="K566" s="164" t="s">
        <v>601</v>
      </c>
      <c r="L566" s="180"/>
      <c r="M566" s="180">
        <v>1000</v>
      </c>
      <c r="N566" s="80" t="s">
        <v>7294</v>
      </c>
      <c r="O566" s="165"/>
      <c r="P566" s="80" t="s">
        <v>887</v>
      </c>
      <c r="Q566" s="80"/>
      <c r="R566" s="80"/>
      <c r="S566" s="166"/>
      <c r="T566" s="164"/>
      <c r="U566" s="167"/>
      <c r="V566" s="168"/>
      <c r="W566" s="12" t="str">
        <f t="shared" si="129"/>
        <v>Mqtt1</v>
      </c>
      <c r="X566" s="222"/>
      <c r="Y566" s="6" t="str">
        <f t="shared" si="130"/>
        <v>450000 NAVIGATION LIGHTS</v>
      </c>
      <c r="Z566" s="106" t="str">
        <f t="shared" si="127"/>
        <v>$.Stern_MAINStatus</v>
      </c>
      <c r="AA566" s="12">
        <v>1</v>
      </c>
      <c r="AB566" s="6" t="s">
        <v>194</v>
      </c>
      <c r="AC566" s="106">
        <v>24</v>
      </c>
      <c r="AJ566" s="80"/>
      <c r="AN566" s="80"/>
      <c r="AO566" s="80"/>
      <c r="AP566" s="80"/>
      <c r="AQ566" s="80"/>
      <c r="AR566" s="130"/>
      <c r="AS566" s="80"/>
      <c r="AT566" s="7"/>
      <c r="AU566" s="7"/>
      <c r="AV566" s="169"/>
      <c r="AW566" s="170"/>
      <c r="AX566" s="140"/>
      <c r="AY566" s="150"/>
      <c r="AZ566" s="171"/>
      <c r="BA566" s="171"/>
      <c r="BB566" s="150" t="str">
        <f t="shared" si="128"/>
        <v/>
      </c>
      <c r="BC566" s="172"/>
      <c r="BD566" s="169"/>
      <c r="BE566" s="169"/>
      <c r="BF566" s="169"/>
      <c r="BG566" s="169"/>
      <c r="BH566" s="169"/>
      <c r="BI566" s="169"/>
      <c r="BJ566" s="169"/>
      <c r="BK566" s="169"/>
      <c r="BL566" s="169"/>
      <c r="BM566" s="169"/>
      <c r="BN566" s="169"/>
      <c r="BO566" s="169"/>
      <c r="BP566" s="169"/>
      <c r="BQ566" s="169"/>
      <c r="BS566" s="6"/>
      <c r="BT566" s="11"/>
      <c r="BU566" s="6"/>
      <c r="BV566" s="6"/>
    </row>
    <row r="567" spans="1:74" ht="15.75" x14ac:dyDescent="0.25">
      <c r="A567" s="52" t="s">
        <v>847</v>
      </c>
      <c r="B567" s="56"/>
      <c r="C567" s="7" t="s">
        <v>111</v>
      </c>
      <c r="D567" s="7" t="s">
        <v>853</v>
      </c>
      <c r="E567" s="7"/>
      <c r="F567" s="64"/>
      <c r="G567" s="6"/>
      <c r="H567" s="6"/>
      <c r="I567" s="10" t="s">
        <v>110</v>
      </c>
      <c r="J567" s="11" t="s">
        <v>888</v>
      </c>
      <c r="K567" s="164" t="s">
        <v>601</v>
      </c>
      <c r="L567" s="180"/>
      <c r="M567" s="180">
        <v>1000</v>
      </c>
      <c r="N567" s="80" t="s">
        <v>7294</v>
      </c>
      <c r="O567" s="165"/>
      <c r="P567" s="80" t="s">
        <v>889</v>
      </c>
      <c r="Q567" s="80"/>
      <c r="R567" s="80"/>
      <c r="S567" s="166"/>
      <c r="T567" s="164"/>
      <c r="U567" s="167"/>
      <c r="V567" s="168"/>
      <c r="W567" s="12" t="str">
        <f t="shared" si="129"/>
        <v>Mqtt1</v>
      </c>
      <c r="X567" s="222"/>
      <c r="Y567" s="6" t="str">
        <f t="shared" si="130"/>
        <v>450000 NAVIGATION LIGHTS</v>
      </c>
      <c r="Z567" s="106" t="str">
        <f t="shared" si="127"/>
        <v>$.Stern_BACKUPStatus</v>
      </c>
      <c r="AA567" s="12">
        <v>1</v>
      </c>
      <c r="AB567" s="6" t="s">
        <v>194</v>
      </c>
      <c r="AC567" s="106">
        <v>25</v>
      </c>
      <c r="AJ567" s="80"/>
      <c r="AN567" s="80"/>
      <c r="AO567" s="80"/>
      <c r="AP567" s="80"/>
      <c r="AQ567" s="80"/>
      <c r="AR567" s="130"/>
      <c r="AS567" s="80"/>
      <c r="AT567" s="7"/>
      <c r="AU567" s="7"/>
      <c r="AV567" s="169"/>
      <c r="AW567" s="170"/>
      <c r="AX567" s="140"/>
      <c r="AY567" s="150"/>
      <c r="AZ567" s="171"/>
      <c r="BA567" s="171"/>
      <c r="BB567" s="150" t="str">
        <f t="shared" si="128"/>
        <v/>
      </c>
      <c r="BC567" s="172"/>
      <c r="BD567" s="169"/>
      <c r="BE567" s="169"/>
      <c r="BF567" s="169"/>
      <c r="BG567" s="169"/>
      <c r="BH567" s="169"/>
      <c r="BI567" s="169"/>
      <c r="BJ567" s="169"/>
      <c r="BK567" s="169"/>
      <c r="BL567" s="169"/>
      <c r="BM567" s="169"/>
      <c r="BN567" s="169"/>
      <c r="BO567" s="169"/>
      <c r="BP567" s="169"/>
      <c r="BQ567" s="169"/>
      <c r="BS567" s="6"/>
      <c r="BT567" s="11"/>
      <c r="BU567" s="6"/>
      <c r="BV567" s="6"/>
    </row>
    <row r="568" spans="1:74" ht="15.75" x14ac:dyDescent="0.25">
      <c r="A568" s="52" t="s">
        <v>847</v>
      </c>
      <c r="B568" s="56" t="s">
        <v>110</v>
      </c>
      <c r="C568" s="7" t="s">
        <v>111</v>
      </c>
      <c r="D568" s="7" t="s">
        <v>853</v>
      </c>
      <c r="E568" s="7"/>
      <c r="F568" s="64"/>
      <c r="G568" s="6"/>
      <c r="H568" s="6"/>
      <c r="I568" s="10" t="s">
        <v>110</v>
      </c>
      <c r="J568" s="11" t="s">
        <v>605</v>
      </c>
      <c r="K568" s="164" t="s">
        <v>601</v>
      </c>
      <c r="L568" s="180"/>
      <c r="M568" s="180">
        <v>1000</v>
      </c>
      <c r="N568" s="78" t="s">
        <v>605</v>
      </c>
      <c r="O568" s="165"/>
      <c r="P568" s="80" t="s">
        <v>605</v>
      </c>
      <c r="Q568" s="80"/>
      <c r="R568" s="80"/>
      <c r="S568" s="166"/>
      <c r="T568" s="164"/>
      <c r="U568" s="167"/>
      <c r="V568" s="168"/>
      <c r="W568" s="12" t="str">
        <f t="shared" si="129"/>
        <v/>
      </c>
      <c r="X568" s="222"/>
      <c r="Y568" s="6" t="str">
        <f t="shared" si="130"/>
        <v/>
      </c>
      <c r="Z568" s="106" t="str">
        <f t="shared" si="127"/>
        <v/>
      </c>
      <c r="AA568" s="12">
        <v>1</v>
      </c>
      <c r="AB568" s="6" t="s">
        <v>194</v>
      </c>
      <c r="AC568" s="106">
        <v>26</v>
      </c>
      <c r="AJ568" s="80"/>
      <c r="AN568" s="80"/>
      <c r="AO568" s="80"/>
      <c r="AP568" s="80"/>
      <c r="AQ568" s="80"/>
      <c r="AR568" s="130"/>
      <c r="AS568" s="80"/>
      <c r="AT568" s="7"/>
      <c r="AU568" s="7"/>
      <c r="AV568" s="169"/>
      <c r="AW568" s="170"/>
      <c r="AX568" s="140"/>
      <c r="AY568" s="150"/>
      <c r="AZ568" s="171"/>
      <c r="BA568" s="171"/>
      <c r="BB568" s="150" t="str">
        <f t="shared" si="128"/>
        <v/>
      </c>
      <c r="BC568" s="172"/>
      <c r="BD568" s="169"/>
      <c r="BE568" s="169"/>
      <c r="BF568" s="169"/>
      <c r="BG568" s="169"/>
      <c r="BH568" s="169"/>
      <c r="BI568" s="169"/>
      <c r="BJ568" s="169"/>
      <c r="BK568" s="169"/>
      <c r="BL568" s="169"/>
      <c r="BM568" s="169"/>
      <c r="BN568" s="169"/>
      <c r="BO568" s="169"/>
      <c r="BP568" s="169"/>
      <c r="BQ568" s="169"/>
      <c r="BS568" s="6"/>
      <c r="BT568" s="11"/>
      <c r="BU568" s="6"/>
      <c r="BV568" s="6"/>
    </row>
    <row r="569" spans="1:74" ht="15.75" x14ac:dyDescent="0.25">
      <c r="A569" s="52" t="s">
        <v>847</v>
      </c>
      <c r="B569" s="56" t="s">
        <v>110</v>
      </c>
      <c r="C569" s="7" t="s">
        <v>111</v>
      </c>
      <c r="D569" s="7" t="s">
        <v>853</v>
      </c>
      <c r="E569" s="7"/>
      <c r="F569" s="64"/>
      <c r="G569" s="6"/>
      <c r="H569" s="6"/>
      <c r="I569" s="10" t="s">
        <v>110</v>
      </c>
      <c r="J569" s="11" t="s">
        <v>605</v>
      </c>
      <c r="K569" s="164" t="s">
        <v>601</v>
      </c>
      <c r="L569" s="180"/>
      <c r="M569" s="180">
        <v>1000</v>
      </c>
      <c r="N569" s="78" t="s">
        <v>605</v>
      </c>
      <c r="O569" s="165"/>
      <c r="P569" s="80" t="s">
        <v>605</v>
      </c>
      <c r="Q569" s="80"/>
      <c r="R569" s="80"/>
      <c r="S569" s="166"/>
      <c r="T569" s="164"/>
      <c r="U569" s="167"/>
      <c r="V569" s="168"/>
      <c r="W569" s="12" t="str">
        <f t="shared" si="129"/>
        <v/>
      </c>
      <c r="X569" s="222"/>
      <c r="Y569" s="6" t="str">
        <f t="shared" si="130"/>
        <v/>
      </c>
      <c r="Z569" s="106" t="str">
        <f t="shared" si="127"/>
        <v/>
      </c>
      <c r="AA569" s="12">
        <v>1</v>
      </c>
      <c r="AB569" s="6" t="s">
        <v>194</v>
      </c>
      <c r="AC569" s="106">
        <v>27</v>
      </c>
      <c r="AJ569" s="80"/>
      <c r="AN569" s="80"/>
      <c r="AO569" s="80"/>
      <c r="AP569" s="80"/>
      <c r="AQ569" s="80"/>
      <c r="AR569" s="130"/>
      <c r="AS569" s="80"/>
      <c r="AT569" s="7"/>
      <c r="AU569" s="7"/>
      <c r="AV569" s="169"/>
      <c r="AW569" s="170"/>
      <c r="AX569" s="140"/>
      <c r="AY569" s="150"/>
      <c r="AZ569" s="171"/>
      <c r="BA569" s="171"/>
      <c r="BB569" s="150" t="str">
        <f t="shared" si="128"/>
        <v/>
      </c>
      <c r="BC569" s="172"/>
      <c r="BD569" s="169"/>
      <c r="BE569" s="169"/>
      <c r="BF569" s="169"/>
      <c r="BG569" s="169"/>
      <c r="BH569" s="169"/>
      <c r="BI569" s="169"/>
      <c r="BJ569" s="169"/>
      <c r="BK569" s="169"/>
      <c r="BL569" s="169"/>
      <c r="BM569" s="169"/>
      <c r="BN569" s="169"/>
      <c r="BO569" s="169"/>
      <c r="BP569" s="169"/>
      <c r="BQ569" s="169"/>
      <c r="BS569" s="6"/>
      <c r="BT569" s="11"/>
      <c r="BU569" s="6"/>
      <c r="BV569" s="6"/>
    </row>
    <row r="570" spans="1:74" ht="15.75" x14ac:dyDescent="0.25">
      <c r="A570" s="52" t="s">
        <v>847</v>
      </c>
      <c r="B570" s="56"/>
      <c r="C570" s="7" t="s">
        <v>111</v>
      </c>
      <c r="D570" s="7" t="s">
        <v>853</v>
      </c>
      <c r="E570" s="7"/>
      <c r="F570" s="64"/>
      <c r="G570" s="6"/>
      <c r="H570" s="6"/>
      <c r="I570" s="10" t="s">
        <v>110</v>
      </c>
      <c r="J570" s="11" t="s">
        <v>890</v>
      </c>
      <c r="K570" s="164" t="s">
        <v>601</v>
      </c>
      <c r="L570" s="180"/>
      <c r="M570" s="180">
        <v>1000</v>
      </c>
      <c r="N570" s="80" t="s">
        <v>7294</v>
      </c>
      <c r="O570" s="165"/>
      <c r="P570" s="80" t="s">
        <v>891</v>
      </c>
      <c r="Q570" s="80"/>
      <c r="R570" s="80"/>
      <c r="S570" s="166"/>
      <c r="T570" s="164"/>
      <c r="U570" s="167"/>
      <c r="V570" s="168"/>
      <c r="W570" s="12" t="str">
        <f t="shared" si="129"/>
        <v>Mqtt1</v>
      </c>
      <c r="X570" s="222"/>
      <c r="Y570" s="6" t="str">
        <f t="shared" si="130"/>
        <v>450000 NAVIGATION LIGHTS</v>
      </c>
      <c r="Z570" s="106" t="str">
        <f t="shared" si="127"/>
        <v>$.Hoistable_Anchor_FwdCtrl</v>
      </c>
      <c r="AA570" s="12">
        <v>1</v>
      </c>
      <c r="AB570" s="6" t="s">
        <v>194</v>
      </c>
      <c r="AC570" s="106">
        <v>300</v>
      </c>
      <c r="AJ570" s="80"/>
      <c r="AN570" s="80"/>
      <c r="AO570" s="80"/>
      <c r="AP570" s="80"/>
      <c r="AQ570" s="80"/>
      <c r="AR570" s="130"/>
      <c r="AS570" s="80"/>
      <c r="AT570" s="7"/>
      <c r="AU570" s="7"/>
      <c r="AV570" s="169"/>
      <c r="AW570" s="170"/>
      <c r="AX570" s="140"/>
      <c r="AY570" s="150"/>
      <c r="AZ570" s="171"/>
      <c r="BA570" s="171"/>
      <c r="BB570" s="150" t="str">
        <f t="shared" si="128"/>
        <v/>
      </c>
      <c r="BC570" s="172"/>
      <c r="BD570" s="169"/>
      <c r="BE570" s="169"/>
      <c r="BF570" s="169"/>
      <c r="BG570" s="169"/>
      <c r="BH570" s="169"/>
      <c r="BI570" s="169"/>
      <c r="BJ570" s="169"/>
      <c r="BK570" s="169"/>
      <c r="BL570" s="169"/>
      <c r="BM570" s="169"/>
      <c r="BN570" s="169"/>
      <c r="BO570" s="169"/>
      <c r="BP570" s="169"/>
      <c r="BQ570" s="169"/>
      <c r="BS570" s="6"/>
      <c r="BT570" s="11"/>
      <c r="BU570" s="6"/>
      <c r="BV570" s="6"/>
    </row>
    <row r="571" spans="1:74" ht="15.75" x14ac:dyDescent="0.25">
      <c r="A571" s="52" t="s">
        <v>847</v>
      </c>
      <c r="B571" s="56" t="s">
        <v>110</v>
      </c>
      <c r="C571" s="7" t="s">
        <v>111</v>
      </c>
      <c r="D571" s="7" t="s">
        <v>853</v>
      </c>
      <c r="E571" s="7"/>
      <c r="F571" s="64"/>
      <c r="G571" s="6"/>
      <c r="H571" s="6"/>
      <c r="I571" s="10" t="s">
        <v>110</v>
      </c>
      <c r="J571" s="11" t="s">
        <v>605</v>
      </c>
      <c r="K571" s="164" t="s">
        <v>601</v>
      </c>
      <c r="L571" s="180"/>
      <c r="M571" s="180">
        <v>1000</v>
      </c>
      <c r="N571" s="78" t="s">
        <v>605</v>
      </c>
      <c r="O571" s="165"/>
      <c r="P571" s="80" t="s">
        <v>605</v>
      </c>
      <c r="Q571" s="80"/>
      <c r="R571" s="80"/>
      <c r="S571" s="166"/>
      <c r="T571" s="164"/>
      <c r="U571" s="167"/>
      <c r="V571" s="168"/>
      <c r="W571" s="12" t="str">
        <f t="shared" si="129"/>
        <v/>
      </c>
      <c r="X571" s="222"/>
      <c r="Y571" s="6" t="str">
        <f t="shared" si="130"/>
        <v/>
      </c>
      <c r="Z571" s="106" t="str">
        <f t="shared" si="127"/>
        <v/>
      </c>
      <c r="AA571" s="12">
        <v>1</v>
      </c>
      <c r="AB571" s="6" t="s">
        <v>194</v>
      </c>
      <c r="AC571" s="106">
        <v>301</v>
      </c>
      <c r="AJ571" s="80"/>
      <c r="AN571" s="80"/>
      <c r="AO571" s="80"/>
      <c r="AP571" s="80"/>
      <c r="AQ571" s="80"/>
      <c r="AR571" s="130"/>
      <c r="AS571" s="80"/>
      <c r="AT571" s="7"/>
      <c r="AU571" s="7"/>
      <c r="AV571" s="169"/>
      <c r="AW571" s="170"/>
      <c r="AX571" s="140"/>
      <c r="AY571" s="150"/>
      <c r="AZ571" s="171"/>
      <c r="BA571" s="171"/>
      <c r="BB571" s="150" t="str">
        <f t="shared" si="128"/>
        <v/>
      </c>
      <c r="BC571" s="172"/>
      <c r="BD571" s="169"/>
      <c r="BE571" s="169"/>
      <c r="BF571" s="169"/>
      <c r="BG571" s="169"/>
      <c r="BH571" s="169"/>
      <c r="BI571" s="169"/>
      <c r="BJ571" s="169"/>
      <c r="BK571" s="169"/>
      <c r="BL571" s="169"/>
      <c r="BM571" s="169"/>
      <c r="BN571" s="169"/>
      <c r="BO571" s="169"/>
      <c r="BP571" s="169"/>
      <c r="BQ571" s="169"/>
      <c r="BS571" s="6"/>
      <c r="BT571" s="11"/>
      <c r="BU571" s="6"/>
      <c r="BV571" s="6"/>
    </row>
    <row r="572" spans="1:74" ht="15.75" x14ac:dyDescent="0.25">
      <c r="A572" s="52" t="s">
        <v>847</v>
      </c>
      <c r="B572" s="56"/>
      <c r="C572" s="7" t="s">
        <v>111</v>
      </c>
      <c r="D572" s="7" t="s">
        <v>853</v>
      </c>
      <c r="E572" s="7"/>
      <c r="F572" s="64"/>
      <c r="G572" s="6"/>
      <c r="H572" s="6"/>
      <c r="I572" s="10" t="s">
        <v>110</v>
      </c>
      <c r="J572" s="11" t="s">
        <v>892</v>
      </c>
      <c r="K572" s="164" t="s">
        <v>601</v>
      </c>
      <c r="L572" s="180"/>
      <c r="M572" s="180">
        <v>1000</v>
      </c>
      <c r="N572" s="80" t="s">
        <v>7294</v>
      </c>
      <c r="O572" s="165"/>
      <c r="P572" s="80" t="s">
        <v>893</v>
      </c>
      <c r="Q572" s="80"/>
      <c r="R572" s="80"/>
      <c r="S572" s="166"/>
      <c r="T572" s="164"/>
      <c r="U572" s="167"/>
      <c r="V572" s="168"/>
      <c r="W572" s="12" t="str">
        <f t="shared" si="129"/>
        <v>Mqtt1</v>
      </c>
      <c r="X572" s="222"/>
      <c r="Y572" s="6" t="str">
        <f t="shared" si="130"/>
        <v>450000 NAVIGATION LIGHTS</v>
      </c>
      <c r="Z572" s="106" t="str">
        <f t="shared" si="127"/>
        <v>$.Starboard_BowCtrl</v>
      </c>
      <c r="AA572" s="12">
        <v>1</v>
      </c>
      <c r="AB572" s="6" t="s">
        <v>194</v>
      </c>
      <c r="AC572" s="106">
        <v>302</v>
      </c>
      <c r="AJ572" s="80"/>
      <c r="AN572" s="80"/>
      <c r="AO572" s="80"/>
      <c r="AP572" s="80"/>
      <c r="AQ572" s="80"/>
      <c r="AR572" s="130"/>
      <c r="AS572" s="80"/>
      <c r="AT572" s="7"/>
      <c r="AU572" s="7"/>
      <c r="AV572" s="169"/>
      <c r="AW572" s="170"/>
      <c r="AX572" s="140"/>
      <c r="AY572" s="150"/>
      <c r="AZ572" s="171"/>
      <c r="BA572" s="171"/>
      <c r="BB572" s="150" t="str">
        <f t="shared" si="128"/>
        <v/>
      </c>
      <c r="BC572" s="172"/>
      <c r="BD572" s="169"/>
      <c r="BE572" s="169"/>
      <c r="BF572" s="169"/>
      <c r="BG572" s="169"/>
      <c r="BH572" s="169"/>
      <c r="BI572" s="169"/>
      <c r="BJ572" s="169"/>
      <c r="BK572" s="169"/>
      <c r="BL572" s="169"/>
      <c r="BM572" s="169"/>
      <c r="BN572" s="169"/>
      <c r="BO572" s="169"/>
      <c r="BP572" s="169"/>
      <c r="BQ572" s="169"/>
      <c r="BS572" s="6"/>
      <c r="BT572" s="11"/>
      <c r="BU572" s="6"/>
      <c r="BV572" s="6"/>
    </row>
    <row r="573" spans="1:74" ht="15.75" x14ac:dyDescent="0.25">
      <c r="A573" s="52" t="s">
        <v>847</v>
      </c>
      <c r="B573" s="56"/>
      <c r="C573" s="7" t="s">
        <v>111</v>
      </c>
      <c r="D573" s="7" t="s">
        <v>853</v>
      </c>
      <c r="E573" s="7"/>
      <c r="F573" s="64"/>
      <c r="G573" s="6"/>
      <c r="H573" s="6"/>
      <c r="I573" s="10" t="s">
        <v>110</v>
      </c>
      <c r="J573" s="11" t="s">
        <v>894</v>
      </c>
      <c r="K573" s="164" t="s">
        <v>601</v>
      </c>
      <c r="L573" s="180"/>
      <c r="M573" s="180">
        <v>1000</v>
      </c>
      <c r="N573" s="80" t="s">
        <v>7294</v>
      </c>
      <c r="O573" s="165"/>
      <c r="P573" s="80" t="s">
        <v>895</v>
      </c>
      <c r="Q573" s="80"/>
      <c r="R573" s="80"/>
      <c r="S573" s="166"/>
      <c r="T573" s="164"/>
      <c r="U573" s="167"/>
      <c r="V573" s="168"/>
      <c r="W573" s="12" t="str">
        <f t="shared" si="129"/>
        <v>Mqtt1</v>
      </c>
      <c r="X573" s="222"/>
      <c r="Y573" s="6" t="str">
        <f t="shared" si="130"/>
        <v>450000 NAVIGATION LIGHTS</v>
      </c>
      <c r="Z573" s="106" t="str">
        <f t="shared" si="127"/>
        <v>$.Portside_BowCtrl</v>
      </c>
      <c r="AA573" s="12">
        <v>1</v>
      </c>
      <c r="AB573" s="6" t="s">
        <v>194</v>
      </c>
      <c r="AC573" s="106">
        <v>303</v>
      </c>
      <c r="AJ573" s="80"/>
      <c r="AN573" s="80"/>
      <c r="AO573" s="80"/>
      <c r="AP573" s="80"/>
      <c r="AQ573" s="80"/>
      <c r="AR573" s="130"/>
      <c r="AS573" s="80"/>
      <c r="AT573" s="7"/>
      <c r="AU573" s="7"/>
      <c r="AV573" s="169"/>
      <c r="AW573" s="170"/>
      <c r="AX573" s="140"/>
      <c r="AY573" s="150"/>
      <c r="AZ573" s="171"/>
      <c r="BA573" s="171"/>
      <c r="BB573" s="150" t="str">
        <f t="shared" si="128"/>
        <v/>
      </c>
      <c r="BC573" s="172"/>
      <c r="BD573" s="169"/>
      <c r="BE573" s="169"/>
      <c r="BF573" s="169"/>
      <c r="BG573" s="169"/>
      <c r="BH573" s="169"/>
      <c r="BI573" s="169"/>
      <c r="BJ573" s="169"/>
      <c r="BK573" s="169"/>
      <c r="BL573" s="169"/>
      <c r="BM573" s="169"/>
      <c r="BN573" s="169"/>
      <c r="BO573" s="169"/>
      <c r="BP573" s="169"/>
      <c r="BQ573" s="169"/>
      <c r="BS573" s="6"/>
      <c r="BT573" s="11"/>
      <c r="BU573" s="6"/>
      <c r="BV573" s="6"/>
    </row>
    <row r="574" spans="1:74" ht="15.75" x14ac:dyDescent="0.25">
      <c r="A574" s="52" t="s">
        <v>847</v>
      </c>
      <c r="B574" s="56"/>
      <c r="C574" s="7" t="s">
        <v>111</v>
      </c>
      <c r="D574" s="7" t="s">
        <v>853</v>
      </c>
      <c r="E574" s="7"/>
      <c r="F574" s="64"/>
      <c r="G574" s="6"/>
      <c r="H574" s="6"/>
      <c r="I574" s="10" t="s">
        <v>110</v>
      </c>
      <c r="J574" s="11" t="s">
        <v>896</v>
      </c>
      <c r="K574" s="164" t="s">
        <v>601</v>
      </c>
      <c r="L574" s="180"/>
      <c r="M574" s="180">
        <v>1000</v>
      </c>
      <c r="N574" s="80" t="s">
        <v>7294</v>
      </c>
      <c r="O574" s="165"/>
      <c r="P574" s="80" t="s">
        <v>1280</v>
      </c>
      <c r="Q574" s="80"/>
      <c r="R574" s="80"/>
      <c r="S574" s="166"/>
      <c r="T574" s="164"/>
      <c r="U574" s="167"/>
      <c r="V574" s="168"/>
      <c r="W574" s="12" t="str">
        <f t="shared" si="129"/>
        <v>Mqtt1</v>
      </c>
      <c r="X574" s="222"/>
      <c r="Y574" s="6" t="str">
        <f t="shared" si="130"/>
        <v>450000 NAVIGATION LIGHTS</v>
      </c>
      <c r="Z574" s="106" t="str">
        <f t="shared" ref="Z574:Z605" si="131">IF(COUNTIF(N574,"spare"),"","$."&amp;J574)</f>
        <v>$.SB_Nav_Spr_MAINCtrl</v>
      </c>
      <c r="AA574" s="12">
        <v>1</v>
      </c>
      <c r="AB574" s="6" t="s">
        <v>194</v>
      </c>
      <c r="AC574" s="106">
        <v>304</v>
      </c>
      <c r="AJ574" s="80"/>
      <c r="AN574" s="80"/>
      <c r="AO574" s="80"/>
      <c r="AP574" s="80"/>
      <c r="AQ574" s="80"/>
      <c r="AR574" s="130"/>
      <c r="AS574" s="80"/>
      <c r="AT574" s="7"/>
      <c r="AU574" s="7"/>
      <c r="AV574" s="169"/>
      <c r="AW574" s="170"/>
      <c r="AX574" s="140"/>
      <c r="AY574" s="150"/>
      <c r="AZ574" s="171"/>
      <c r="BA574" s="171"/>
      <c r="BB574" s="150" t="str">
        <f t="shared" ref="BB574:BB630" si="132">IF(ISNUMBER(AM574),"1","")</f>
        <v/>
      </c>
      <c r="BC574" s="172"/>
      <c r="BD574" s="169"/>
      <c r="BE574" s="169"/>
      <c r="BF574" s="169"/>
      <c r="BG574" s="169"/>
      <c r="BH574" s="169"/>
      <c r="BI574" s="169"/>
      <c r="BJ574" s="169"/>
      <c r="BK574" s="169"/>
      <c r="BL574" s="169"/>
      <c r="BM574" s="169"/>
      <c r="BN574" s="169"/>
      <c r="BO574" s="169"/>
      <c r="BP574" s="169"/>
      <c r="BQ574" s="169"/>
      <c r="BS574" s="6"/>
      <c r="BT574" s="11"/>
      <c r="BU574" s="6"/>
      <c r="BV574" s="6"/>
    </row>
    <row r="575" spans="1:74" ht="15.75" x14ac:dyDescent="0.25">
      <c r="A575" s="52" t="s">
        <v>847</v>
      </c>
      <c r="B575" s="56"/>
      <c r="C575" s="7" t="s">
        <v>111</v>
      </c>
      <c r="D575" s="7" t="s">
        <v>853</v>
      </c>
      <c r="E575" s="7"/>
      <c r="F575" s="64"/>
      <c r="G575" s="6"/>
      <c r="H575" s="6"/>
      <c r="I575" s="10" t="s">
        <v>110</v>
      </c>
      <c r="J575" s="11" t="s">
        <v>897</v>
      </c>
      <c r="K575" s="164" t="s">
        <v>601</v>
      </c>
      <c r="L575" s="180"/>
      <c r="M575" s="180">
        <v>1000</v>
      </c>
      <c r="N575" s="80" t="s">
        <v>7294</v>
      </c>
      <c r="O575" s="165"/>
      <c r="P575" s="80" t="s">
        <v>1281</v>
      </c>
      <c r="Q575" s="80"/>
      <c r="R575" s="80"/>
      <c r="S575" s="166"/>
      <c r="T575" s="164"/>
      <c r="U575" s="167"/>
      <c r="V575" s="168"/>
      <c r="W575" s="12" t="str">
        <f t="shared" si="129"/>
        <v>Mqtt1</v>
      </c>
      <c r="X575" s="222"/>
      <c r="Y575" s="6" t="str">
        <f t="shared" si="130"/>
        <v>450000 NAVIGATION LIGHTS</v>
      </c>
      <c r="Z575" s="106" t="str">
        <f t="shared" si="131"/>
        <v>$.SB_Nav_Spr_BACKUPCtrl</v>
      </c>
      <c r="AA575" s="12">
        <v>1</v>
      </c>
      <c r="AB575" s="6" t="s">
        <v>194</v>
      </c>
      <c r="AC575" s="106">
        <v>305</v>
      </c>
      <c r="AJ575" s="80"/>
      <c r="AN575" s="80"/>
      <c r="AO575" s="80"/>
      <c r="AP575" s="80"/>
      <c r="AQ575" s="80"/>
      <c r="AR575" s="130"/>
      <c r="AS575" s="80"/>
      <c r="AT575" s="7"/>
      <c r="AU575" s="7"/>
      <c r="AV575" s="169"/>
      <c r="AW575" s="170"/>
      <c r="AX575" s="140"/>
      <c r="AY575" s="150"/>
      <c r="AZ575" s="171"/>
      <c r="BA575" s="171"/>
      <c r="BB575" s="150" t="str">
        <f t="shared" si="132"/>
        <v/>
      </c>
      <c r="BC575" s="172"/>
      <c r="BD575" s="169"/>
      <c r="BE575" s="169"/>
      <c r="BF575" s="169"/>
      <c r="BG575" s="169"/>
      <c r="BH575" s="169"/>
      <c r="BI575" s="169"/>
      <c r="BJ575" s="169"/>
      <c r="BK575" s="169"/>
      <c r="BL575" s="169"/>
      <c r="BM575" s="169"/>
      <c r="BN575" s="169"/>
      <c r="BO575" s="169"/>
      <c r="BP575" s="169"/>
      <c r="BQ575" s="169"/>
      <c r="BS575" s="6"/>
      <c r="BT575" s="11"/>
      <c r="BU575" s="6"/>
      <c r="BV575" s="6"/>
    </row>
    <row r="576" spans="1:74" ht="15.75" x14ac:dyDescent="0.25">
      <c r="A576" s="52" t="s">
        <v>847</v>
      </c>
      <c r="B576" s="56"/>
      <c r="C576" s="7" t="s">
        <v>111</v>
      </c>
      <c r="D576" s="7" t="s">
        <v>853</v>
      </c>
      <c r="E576" s="7"/>
      <c r="F576" s="64"/>
      <c r="G576" s="6"/>
      <c r="H576" s="6"/>
      <c r="I576" s="10" t="s">
        <v>110</v>
      </c>
      <c r="J576" s="11" t="s">
        <v>898</v>
      </c>
      <c r="K576" s="164" t="s">
        <v>601</v>
      </c>
      <c r="L576" s="180"/>
      <c r="M576" s="180">
        <v>1000</v>
      </c>
      <c r="N576" s="80" t="s">
        <v>7294</v>
      </c>
      <c r="O576" s="165"/>
      <c r="P576" s="80" t="s">
        <v>1282</v>
      </c>
      <c r="Q576" s="80"/>
      <c r="R576" s="80"/>
      <c r="S576" s="166"/>
      <c r="T576" s="164"/>
      <c r="U576" s="167"/>
      <c r="V576" s="168"/>
      <c r="W576" s="12" t="str">
        <f t="shared" si="129"/>
        <v>Mqtt1</v>
      </c>
      <c r="X576" s="222"/>
      <c r="Y576" s="6" t="str">
        <f t="shared" si="130"/>
        <v>450000 NAVIGATION LIGHTS</v>
      </c>
      <c r="Z576" s="106" t="str">
        <f t="shared" si="131"/>
        <v>$.PS_Nav_Spr_MAINCtrl</v>
      </c>
      <c r="AA576" s="12">
        <v>1</v>
      </c>
      <c r="AB576" s="6" t="s">
        <v>194</v>
      </c>
      <c r="AC576" s="106">
        <v>306</v>
      </c>
      <c r="AJ576" s="80"/>
      <c r="AN576" s="80"/>
      <c r="AO576" s="80"/>
      <c r="AP576" s="80"/>
      <c r="AQ576" s="80"/>
      <c r="AR576" s="130"/>
      <c r="AS576" s="80"/>
      <c r="AT576" s="7"/>
      <c r="AU576" s="7"/>
      <c r="AV576" s="169"/>
      <c r="AW576" s="170"/>
      <c r="AX576" s="140"/>
      <c r="AY576" s="150"/>
      <c r="AZ576" s="171"/>
      <c r="BA576" s="171"/>
      <c r="BB576" s="150" t="str">
        <f t="shared" si="132"/>
        <v/>
      </c>
      <c r="BC576" s="172"/>
      <c r="BD576" s="169"/>
      <c r="BE576" s="169"/>
      <c r="BF576" s="169"/>
      <c r="BG576" s="169"/>
      <c r="BH576" s="169"/>
      <c r="BI576" s="169"/>
      <c r="BJ576" s="169"/>
      <c r="BK576" s="169"/>
      <c r="BL576" s="169"/>
      <c r="BM576" s="169"/>
      <c r="BN576" s="169"/>
      <c r="BO576" s="169"/>
      <c r="BP576" s="169"/>
      <c r="BQ576" s="169"/>
      <c r="BS576" s="6"/>
      <c r="BT576" s="11"/>
      <c r="BU576" s="6"/>
      <c r="BV576" s="6"/>
    </row>
    <row r="577" spans="1:74" ht="15.75" x14ac:dyDescent="0.25">
      <c r="A577" s="52" t="s">
        <v>847</v>
      </c>
      <c r="B577" s="56"/>
      <c r="C577" s="7" t="s">
        <v>111</v>
      </c>
      <c r="D577" s="7" t="s">
        <v>853</v>
      </c>
      <c r="E577" s="7"/>
      <c r="F577" s="64"/>
      <c r="G577" s="6"/>
      <c r="H577" s="6"/>
      <c r="I577" s="10" t="s">
        <v>110</v>
      </c>
      <c r="J577" s="11" t="s">
        <v>899</v>
      </c>
      <c r="K577" s="164" t="s">
        <v>601</v>
      </c>
      <c r="L577" s="180"/>
      <c r="M577" s="180">
        <v>1000</v>
      </c>
      <c r="N577" s="80" t="s">
        <v>7294</v>
      </c>
      <c r="O577" s="165"/>
      <c r="P577" s="80" t="s">
        <v>1283</v>
      </c>
      <c r="Q577" s="80"/>
      <c r="R577" s="80"/>
      <c r="S577" s="166"/>
      <c r="T577" s="164"/>
      <c r="U577" s="167"/>
      <c r="V577" s="168"/>
      <c r="W577" s="12" t="str">
        <f t="shared" si="129"/>
        <v>Mqtt1</v>
      </c>
      <c r="X577" s="222"/>
      <c r="Y577" s="6" t="str">
        <f t="shared" si="130"/>
        <v>450000 NAVIGATION LIGHTS</v>
      </c>
      <c r="Z577" s="106" t="str">
        <f t="shared" si="131"/>
        <v>$.PS_Nav_Spr_BACKUPCtrl</v>
      </c>
      <c r="AA577" s="12">
        <v>1</v>
      </c>
      <c r="AB577" s="6" t="s">
        <v>194</v>
      </c>
      <c r="AC577" s="106">
        <v>307</v>
      </c>
      <c r="AJ577" s="80"/>
      <c r="AN577" s="80"/>
      <c r="AO577" s="80"/>
      <c r="AP577" s="80"/>
      <c r="AQ577" s="80"/>
      <c r="AR577" s="130"/>
      <c r="AS577" s="80"/>
      <c r="AT577" s="7"/>
      <c r="AU577" s="7"/>
      <c r="AV577" s="169"/>
      <c r="AW577" s="170"/>
      <c r="AX577" s="140"/>
      <c r="AY577" s="150"/>
      <c r="AZ577" s="171"/>
      <c r="BA577" s="171"/>
      <c r="BB577" s="150" t="str">
        <f t="shared" si="132"/>
        <v/>
      </c>
      <c r="BC577" s="172"/>
      <c r="BD577" s="169"/>
      <c r="BE577" s="169"/>
      <c r="BF577" s="169"/>
      <c r="BG577" s="169"/>
      <c r="BH577" s="169"/>
      <c r="BI577" s="169"/>
      <c r="BJ577" s="169"/>
      <c r="BK577" s="169"/>
      <c r="BL577" s="169"/>
      <c r="BM577" s="169"/>
      <c r="BN577" s="169"/>
      <c r="BO577" s="169"/>
      <c r="BP577" s="169"/>
      <c r="BQ577" s="169"/>
      <c r="BS577" s="6"/>
      <c r="BT577" s="11"/>
      <c r="BU577" s="6"/>
      <c r="BV577" s="6"/>
    </row>
    <row r="578" spans="1:74" ht="15.75" x14ac:dyDescent="0.25">
      <c r="A578" s="52" t="s">
        <v>847</v>
      </c>
      <c r="B578" s="56"/>
      <c r="C578" s="7" t="s">
        <v>111</v>
      </c>
      <c r="D578" s="7" t="s">
        <v>853</v>
      </c>
      <c r="E578" s="7"/>
      <c r="F578" s="64"/>
      <c r="G578" s="6"/>
      <c r="H578" s="6"/>
      <c r="I578" s="10" t="s">
        <v>110</v>
      </c>
      <c r="J578" s="11" t="s">
        <v>900</v>
      </c>
      <c r="K578" s="164" t="s">
        <v>601</v>
      </c>
      <c r="L578" s="180"/>
      <c r="M578" s="180">
        <v>1000</v>
      </c>
      <c r="N578" s="80" t="s">
        <v>7294</v>
      </c>
      <c r="O578" s="165"/>
      <c r="P578" s="80" t="s">
        <v>901</v>
      </c>
      <c r="Q578" s="80"/>
      <c r="R578" s="80"/>
      <c r="S578" s="166"/>
      <c r="T578" s="164"/>
      <c r="U578" s="167"/>
      <c r="V578" s="168"/>
      <c r="W578" s="12" t="str">
        <f t="shared" si="129"/>
        <v>Mqtt1</v>
      </c>
      <c r="X578" s="222"/>
      <c r="Y578" s="6" t="str">
        <f t="shared" si="130"/>
        <v>450000 NAVIGATION LIGHTS</v>
      </c>
      <c r="Z578" s="106" t="str">
        <f t="shared" si="131"/>
        <v>$.Anchor_Aft_MAINCtrl</v>
      </c>
      <c r="AA578" s="12">
        <v>1</v>
      </c>
      <c r="AB578" s="6" t="s">
        <v>194</v>
      </c>
      <c r="AC578" s="106">
        <v>308</v>
      </c>
      <c r="AJ578" s="80"/>
      <c r="AN578" s="80"/>
      <c r="AO578" s="80"/>
      <c r="AP578" s="80"/>
      <c r="AQ578" s="80"/>
      <c r="AR578" s="130"/>
      <c r="AS578" s="80"/>
      <c r="AT578" s="7"/>
      <c r="AU578" s="7"/>
      <c r="AV578" s="169"/>
      <c r="AW578" s="170"/>
      <c r="AX578" s="140"/>
      <c r="AY578" s="150"/>
      <c r="AZ578" s="171"/>
      <c r="BA578" s="171"/>
      <c r="BB578" s="150" t="str">
        <f t="shared" si="132"/>
        <v/>
      </c>
      <c r="BC578" s="172"/>
      <c r="BD578" s="169"/>
      <c r="BE578" s="169"/>
      <c r="BF578" s="169"/>
      <c r="BG578" s="169"/>
      <c r="BH578" s="169"/>
      <c r="BI578" s="169"/>
      <c r="BJ578" s="169"/>
      <c r="BK578" s="169"/>
      <c r="BL578" s="169"/>
      <c r="BM578" s="169"/>
      <c r="BN578" s="169"/>
      <c r="BO578" s="169"/>
      <c r="BP578" s="169"/>
      <c r="BQ578" s="169"/>
      <c r="BS578" s="6"/>
      <c r="BT578" s="11"/>
      <c r="BU578" s="6"/>
      <c r="BV578" s="6"/>
    </row>
    <row r="579" spans="1:74" ht="15.75" x14ac:dyDescent="0.25">
      <c r="A579" s="52" t="s">
        <v>847</v>
      </c>
      <c r="B579" s="56"/>
      <c r="C579" s="7" t="s">
        <v>111</v>
      </c>
      <c r="D579" s="7" t="s">
        <v>853</v>
      </c>
      <c r="E579" s="7"/>
      <c r="F579" s="64"/>
      <c r="G579" s="6"/>
      <c r="H579" s="6"/>
      <c r="I579" s="10" t="s">
        <v>110</v>
      </c>
      <c r="J579" s="11" t="s">
        <v>902</v>
      </c>
      <c r="K579" s="164" t="s">
        <v>601</v>
      </c>
      <c r="L579" s="180"/>
      <c r="M579" s="180">
        <v>1000</v>
      </c>
      <c r="N579" s="80" t="s">
        <v>7294</v>
      </c>
      <c r="O579" s="165"/>
      <c r="P579" s="80" t="s">
        <v>903</v>
      </c>
      <c r="Q579" s="80"/>
      <c r="R579" s="80"/>
      <c r="S579" s="166"/>
      <c r="T579" s="164"/>
      <c r="U579" s="167"/>
      <c r="V579" s="168"/>
      <c r="W579" s="12" t="str">
        <f t="shared" si="129"/>
        <v>Mqtt1</v>
      </c>
      <c r="X579" s="222"/>
      <c r="Y579" s="6" t="str">
        <f t="shared" si="130"/>
        <v>450000 NAVIGATION LIGHTS</v>
      </c>
      <c r="Z579" s="106" t="str">
        <f t="shared" si="131"/>
        <v>$.Anchor_Aft_BACKUPCtrl</v>
      </c>
      <c r="AA579" s="12">
        <v>1</v>
      </c>
      <c r="AB579" s="6" t="s">
        <v>194</v>
      </c>
      <c r="AC579" s="106">
        <v>309</v>
      </c>
      <c r="AJ579" s="80"/>
      <c r="AN579" s="80"/>
      <c r="AO579" s="80"/>
      <c r="AP579" s="80"/>
      <c r="AQ579" s="80"/>
      <c r="AR579" s="130"/>
      <c r="AS579" s="80"/>
      <c r="AT579" s="7"/>
      <c r="AU579" s="7"/>
      <c r="AV579" s="169"/>
      <c r="AW579" s="170"/>
      <c r="AX579" s="140"/>
      <c r="AY579" s="150"/>
      <c r="AZ579" s="171"/>
      <c r="BA579" s="171"/>
      <c r="BB579" s="150" t="str">
        <f t="shared" si="132"/>
        <v/>
      </c>
      <c r="BC579" s="172"/>
      <c r="BD579" s="169"/>
      <c r="BE579" s="169"/>
      <c r="BF579" s="169"/>
      <c r="BG579" s="169"/>
      <c r="BH579" s="169"/>
      <c r="BI579" s="169"/>
      <c r="BJ579" s="169"/>
      <c r="BK579" s="169"/>
      <c r="BL579" s="169"/>
      <c r="BM579" s="169"/>
      <c r="BN579" s="169"/>
      <c r="BO579" s="169"/>
      <c r="BP579" s="169"/>
      <c r="BQ579" s="169"/>
      <c r="BS579" s="6"/>
      <c r="BT579" s="11"/>
      <c r="BU579" s="6"/>
      <c r="BV579" s="6"/>
    </row>
    <row r="580" spans="1:74" ht="15.75" x14ac:dyDescent="0.25">
      <c r="A580" s="52" t="s">
        <v>847</v>
      </c>
      <c r="B580" s="56"/>
      <c r="C580" s="7" t="s">
        <v>111</v>
      </c>
      <c r="D580" s="7" t="s">
        <v>853</v>
      </c>
      <c r="E580" s="7"/>
      <c r="F580" s="64"/>
      <c r="G580" s="6"/>
      <c r="H580" s="6"/>
      <c r="I580" s="10" t="s">
        <v>110</v>
      </c>
      <c r="J580" s="11" t="s">
        <v>904</v>
      </c>
      <c r="K580" s="164" t="s">
        <v>601</v>
      </c>
      <c r="L580" s="180"/>
      <c r="M580" s="180">
        <v>1000</v>
      </c>
      <c r="N580" s="80" t="s">
        <v>7294</v>
      </c>
      <c r="O580" s="165"/>
      <c r="P580" s="80" t="s">
        <v>905</v>
      </c>
      <c r="Q580" s="80"/>
      <c r="R580" s="80"/>
      <c r="S580" s="166"/>
      <c r="T580" s="164"/>
      <c r="U580" s="167"/>
      <c r="V580" s="168"/>
      <c r="W580" s="12" t="str">
        <f t="shared" si="129"/>
        <v>Mqtt1</v>
      </c>
      <c r="X580" s="222"/>
      <c r="Y580" s="6" t="str">
        <f t="shared" si="130"/>
        <v>450000 NAVIGATION LIGHTS</v>
      </c>
      <c r="Z580" s="106" t="str">
        <f t="shared" si="131"/>
        <v>$.Steam_Main_MAINCtrl</v>
      </c>
      <c r="AA580" s="12">
        <v>1</v>
      </c>
      <c r="AB580" s="6" t="s">
        <v>194</v>
      </c>
      <c r="AC580" s="106">
        <v>310</v>
      </c>
      <c r="AJ580" s="80"/>
      <c r="AN580" s="80"/>
      <c r="AO580" s="80"/>
      <c r="AP580" s="80"/>
      <c r="AQ580" s="80"/>
      <c r="AR580" s="130"/>
      <c r="AS580" s="80"/>
      <c r="AT580" s="7"/>
      <c r="AU580" s="7"/>
      <c r="AV580" s="169"/>
      <c r="AW580" s="170"/>
      <c r="AX580" s="140"/>
      <c r="AY580" s="150"/>
      <c r="AZ580" s="171"/>
      <c r="BA580" s="171"/>
      <c r="BB580" s="150" t="str">
        <f t="shared" si="132"/>
        <v/>
      </c>
      <c r="BC580" s="172"/>
      <c r="BD580" s="169"/>
      <c r="BE580" s="169"/>
      <c r="BF580" s="169"/>
      <c r="BG580" s="169"/>
      <c r="BH580" s="169"/>
      <c r="BI580" s="169"/>
      <c r="BJ580" s="169"/>
      <c r="BK580" s="169"/>
      <c r="BL580" s="169"/>
      <c r="BM580" s="169"/>
      <c r="BN580" s="169"/>
      <c r="BO580" s="169"/>
      <c r="BP580" s="169"/>
      <c r="BQ580" s="169"/>
      <c r="BS580" s="6"/>
      <c r="BT580" s="11"/>
      <c r="BU580" s="6"/>
      <c r="BV580" s="6"/>
    </row>
    <row r="581" spans="1:74" ht="15.75" x14ac:dyDescent="0.25">
      <c r="A581" s="52" t="s">
        <v>847</v>
      </c>
      <c r="B581" s="56"/>
      <c r="C581" s="7" t="s">
        <v>111</v>
      </c>
      <c r="D581" s="7" t="s">
        <v>853</v>
      </c>
      <c r="E581" s="7"/>
      <c r="F581" s="64"/>
      <c r="G581" s="6"/>
      <c r="H581" s="6"/>
      <c r="I581" s="10" t="s">
        <v>110</v>
      </c>
      <c r="J581" s="11" t="s">
        <v>906</v>
      </c>
      <c r="K581" s="164" t="s">
        <v>601</v>
      </c>
      <c r="L581" s="180"/>
      <c r="M581" s="180">
        <v>1000</v>
      </c>
      <c r="N581" s="80" t="s">
        <v>7294</v>
      </c>
      <c r="O581" s="165"/>
      <c r="P581" s="80" t="s">
        <v>907</v>
      </c>
      <c r="Q581" s="80"/>
      <c r="R581" s="80"/>
      <c r="S581" s="166"/>
      <c r="T581" s="164"/>
      <c r="U581" s="167"/>
      <c r="V581" s="168"/>
      <c r="W581" s="12" t="str">
        <f t="shared" si="129"/>
        <v>Mqtt1</v>
      </c>
      <c r="X581" s="222"/>
      <c r="Y581" s="6" t="str">
        <f t="shared" si="130"/>
        <v>450000 NAVIGATION LIGHTS</v>
      </c>
      <c r="Z581" s="106" t="str">
        <f t="shared" si="131"/>
        <v>$.Steam_Main_BACKUPCtrl</v>
      </c>
      <c r="AA581" s="12">
        <v>1</v>
      </c>
      <c r="AB581" s="6" t="s">
        <v>194</v>
      </c>
      <c r="AC581" s="106">
        <v>311</v>
      </c>
      <c r="AJ581" s="80"/>
      <c r="AN581" s="80"/>
      <c r="AO581" s="80"/>
      <c r="AP581" s="80"/>
      <c r="AQ581" s="80"/>
      <c r="AR581" s="130"/>
      <c r="AS581" s="80"/>
      <c r="AT581" s="7"/>
      <c r="AU581" s="7"/>
      <c r="AV581" s="169"/>
      <c r="AW581" s="170"/>
      <c r="AX581" s="140"/>
      <c r="AY581" s="150"/>
      <c r="AZ581" s="171"/>
      <c r="BA581" s="171"/>
      <c r="BB581" s="150" t="str">
        <f t="shared" si="132"/>
        <v/>
      </c>
      <c r="BC581" s="172"/>
      <c r="BD581" s="169"/>
      <c r="BE581" s="169"/>
      <c r="BF581" s="169"/>
      <c r="BG581" s="169"/>
      <c r="BH581" s="169"/>
      <c r="BI581" s="169"/>
      <c r="BJ581" s="169"/>
      <c r="BK581" s="169"/>
      <c r="BL581" s="169"/>
      <c r="BM581" s="169"/>
      <c r="BN581" s="169"/>
      <c r="BO581" s="169"/>
      <c r="BP581" s="169"/>
      <c r="BQ581" s="169"/>
      <c r="BS581" s="6"/>
      <c r="BT581" s="11"/>
      <c r="BU581" s="6"/>
      <c r="BV581" s="6"/>
    </row>
    <row r="582" spans="1:74" ht="15.75" x14ac:dyDescent="0.25">
      <c r="A582" s="52" t="s">
        <v>847</v>
      </c>
      <c r="B582" s="56"/>
      <c r="C582" s="7" t="s">
        <v>111</v>
      </c>
      <c r="D582" s="7" t="s">
        <v>853</v>
      </c>
      <c r="E582" s="7"/>
      <c r="F582" s="64"/>
      <c r="G582" s="6"/>
      <c r="H582" s="6"/>
      <c r="I582" s="10" t="s">
        <v>110</v>
      </c>
      <c r="J582" s="11" t="s">
        <v>908</v>
      </c>
      <c r="K582" s="164" t="s">
        <v>601</v>
      </c>
      <c r="L582" s="180"/>
      <c r="M582" s="180">
        <v>1000</v>
      </c>
      <c r="N582" s="80" t="s">
        <v>7294</v>
      </c>
      <c r="O582" s="165"/>
      <c r="P582" s="80" t="s">
        <v>909</v>
      </c>
      <c r="Q582" s="80"/>
      <c r="R582" s="80"/>
      <c r="S582" s="166"/>
      <c r="T582" s="164"/>
      <c r="U582" s="167"/>
      <c r="V582" s="168"/>
      <c r="W582" s="12" t="str">
        <f t="shared" si="129"/>
        <v>Mqtt1</v>
      </c>
      <c r="X582" s="222"/>
      <c r="Y582" s="6" t="str">
        <f t="shared" si="130"/>
        <v>450000 NAVIGATION LIGHTS</v>
      </c>
      <c r="Z582" s="106" t="str">
        <f t="shared" si="131"/>
        <v>$.Steam_Mizz_MAINCtrl</v>
      </c>
      <c r="AA582" s="12">
        <v>1</v>
      </c>
      <c r="AB582" s="6" t="s">
        <v>194</v>
      </c>
      <c r="AC582" s="106">
        <v>312</v>
      </c>
      <c r="AJ582" s="80"/>
      <c r="AN582" s="80"/>
      <c r="AO582" s="80"/>
      <c r="AP582" s="80"/>
      <c r="AQ582" s="80"/>
      <c r="AR582" s="130"/>
      <c r="AS582" s="80"/>
      <c r="AT582" s="7"/>
      <c r="AU582" s="7"/>
      <c r="AV582" s="169"/>
      <c r="AW582" s="170"/>
      <c r="AX582" s="140"/>
      <c r="AY582" s="173"/>
      <c r="AZ582" s="171"/>
      <c r="BA582" s="171"/>
      <c r="BB582" s="150" t="str">
        <f t="shared" si="132"/>
        <v/>
      </c>
      <c r="BC582" s="172"/>
      <c r="BD582" s="169"/>
      <c r="BE582" s="169"/>
      <c r="BF582" s="169"/>
      <c r="BG582" s="169"/>
      <c r="BH582" s="169"/>
      <c r="BI582" s="169"/>
      <c r="BJ582" s="169"/>
      <c r="BK582" s="169"/>
      <c r="BL582" s="169"/>
      <c r="BM582" s="169"/>
      <c r="BN582" s="169"/>
      <c r="BO582" s="169"/>
      <c r="BP582" s="169"/>
      <c r="BQ582" s="169"/>
      <c r="BS582" s="6"/>
      <c r="BT582" s="11"/>
      <c r="BU582" s="6"/>
      <c r="BV582" s="6"/>
    </row>
    <row r="583" spans="1:74" ht="15.75" x14ac:dyDescent="0.25">
      <c r="A583" s="52" t="s">
        <v>847</v>
      </c>
      <c r="B583" s="56"/>
      <c r="C583" s="7" t="s">
        <v>111</v>
      </c>
      <c r="D583" s="7" t="s">
        <v>853</v>
      </c>
      <c r="E583" s="7"/>
      <c r="F583" s="64"/>
      <c r="G583" s="6"/>
      <c r="H583" s="6"/>
      <c r="I583" s="10" t="s">
        <v>110</v>
      </c>
      <c r="J583" s="11" t="s">
        <v>910</v>
      </c>
      <c r="K583" s="164" t="s">
        <v>601</v>
      </c>
      <c r="L583" s="180"/>
      <c r="M583" s="180">
        <v>1000</v>
      </c>
      <c r="N583" s="80" t="s">
        <v>7294</v>
      </c>
      <c r="O583" s="165"/>
      <c r="P583" s="80" t="s">
        <v>911</v>
      </c>
      <c r="Q583" s="80"/>
      <c r="R583" s="80"/>
      <c r="S583" s="166"/>
      <c r="T583" s="164"/>
      <c r="U583" s="167"/>
      <c r="V583" s="168"/>
      <c r="W583" s="12" t="str">
        <f t="shared" si="129"/>
        <v>Mqtt1</v>
      </c>
      <c r="X583" s="222"/>
      <c r="Y583" s="6" t="str">
        <f t="shared" si="130"/>
        <v>450000 NAVIGATION LIGHTS</v>
      </c>
      <c r="Z583" s="106" t="str">
        <f t="shared" si="131"/>
        <v>$.Steam_Mizz_BACKUPCtrl</v>
      </c>
      <c r="AA583" s="12">
        <v>1</v>
      </c>
      <c r="AB583" s="6" t="s">
        <v>194</v>
      </c>
      <c r="AC583" s="106">
        <v>313</v>
      </c>
      <c r="AJ583" s="80"/>
      <c r="AN583" s="80"/>
      <c r="AO583" s="80"/>
      <c r="AP583" s="80"/>
      <c r="AQ583" s="80"/>
      <c r="AR583" s="130"/>
      <c r="AS583" s="80"/>
      <c r="AT583" s="7"/>
      <c r="AU583" s="7"/>
      <c r="AV583" s="169"/>
      <c r="AW583" s="170"/>
      <c r="AX583" s="140"/>
      <c r="AY583" s="150"/>
      <c r="AZ583" s="171"/>
      <c r="BA583" s="171"/>
      <c r="BB583" s="150" t="str">
        <f t="shared" si="132"/>
        <v/>
      </c>
      <c r="BC583" s="172"/>
      <c r="BD583" s="169"/>
      <c r="BE583" s="169"/>
      <c r="BF583" s="169"/>
      <c r="BG583" s="169"/>
      <c r="BH583" s="169"/>
      <c r="BI583" s="169"/>
      <c r="BJ583" s="169"/>
      <c r="BK583" s="169"/>
      <c r="BL583" s="169"/>
      <c r="BM583" s="169"/>
      <c r="BN583" s="169"/>
      <c r="BO583" s="169"/>
      <c r="BP583" s="169"/>
      <c r="BQ583" s="169"/>
      <c r="BS583" s="6"/>
      <c r="BT583" s="11"/>
      <c r="BU583" s="6"/>
      <c r="BV583" s="6"/>
    </row>
    <row r="584" spans="1:74" ht="15.75" x14ac:dyDescent="0.25">
      <c r="A584" s="52" t="s">
        <v>847</v>
      </c>
      <c r="B584" s="56"/>
      <c r="C584" s="7" t="s">
        <v>111</v>
      </c>
      <c r="D584" s="7" t="s">
        <v>853</v>
      </c>
      <c r="E584" s="7"/>
      <c r="F584" s="64"/>
      <c r="G584" s="6"/>
      <c r="H584" s="6"/>
      <c r="I584" s="10" t="s">
        <v>110</v>
      </c>
      <c r="J584" s="11" t="s">
        <v>912</v>
      </c>
      <c r="K584" s="164" t="s">
        <v>601</v>
      </c>
      <c r="L584" s="180"/>
      <c r="M584" s="180">
        <v>1000</v>
      </c>
      <c r="N584" s="80" t="s">
        <v>7294</v>
      </c>
      <c r="O584" s="165"/>
      <c r="P584" s="80" t="s">
        <v>1284</v>
      </c>
      <c r="Q584" s="80"/>
      <c r="R584" s="80"/>
      <c r="S584" s="166"/>
      <c r="T584" s="164"/>
      <c r="U584" s="167"/>
      <c r="V584" s="168"/>
      <c r="W584" s="12" t="str">
        <f t="shared" si="129"/>
        <v>Mqtt1</v>
      </c>
      <c r="X584" s="222"/>
      <c r="Y584" s="6" t="str">
        <f t="shared" si="130"/>
        <v>450000 NAVIGATION LIGHTS</v>
      </c>
      <c r="Z584" s="106" t="str">
        <f t="shared" si="131"/>
        <v>$.NUC_SB180_MAINCtrl</v>
      </c>
      <c r="AA584" s="12">
        <v>1</v>
      </c>
      <c r="AB584" s="6" t="s">
        <v>194</v>
      </c>
      <c r="AC584" s="106">
        <v>314</v>
      </c>
      <c r="AJ584" s="80"/>
      <c r="AN584" s="80"/>
      <c r="AO584" s="80"/>
      <c r="AP584" s="80"/>
      <c r="AQ584" s="80"/>
      <c r="AR584" s="130"/>
      <c r="AS584" s="80"/>
      <c r="AT584" s="7"/>
      <c r="AU584" s="7"/>
      <c r="AV584" s="169"/>
      <c r="AW584" s="170"/>
      <c r="AX584" s="140"/>
      <c r="AY584" s="150"/>
      <c r="AZ584" s="171"/>
      <c r="BA584" s="171"/>
      <c r="BB584" s="150" t="str">
        <f t="shared" si="132"/>
        <v/>
      </c>
      <c r="BC584" s="172"/>
      <c r="BD584" s="169"/>
      <c r="BE584" s="169"/>
      <c r="BF584" s="169"/>
      <c r="BG584" s="169"/>
      <c r="BH584" s="169"/>
      <c r="BI584" s="169"/>
      <c r="BJ584" s="169"/>
      <c r="BK584" s="169"/>
      <c r="BL584" s="169"/>
      <c r="BM584" s="169"/>
      <c r="BN584" s="169"/>
      <c r="BO584" s="169"/>
      <c r="BP584" s="169"/>
      <c r="BQ584" s="169"/>
      <c r="BS584" s="6"/>
      <c r="BT584" s="11"/>
      <c r="BU584" s="6"/>
      <c r="BV584" s="6"/>
    </row>
    <row r="585" spans="1:74" ht="15.75" x14ac:dyDescent="0.25">
      <c r="A585" s="52" t="s">
        <v>847</v>
      </c>
      <c r="B585" s="56"/>
      <c r="C585" s="7" t="s">
        <v>111</v>
      </c>
      <c r="D585" s="7" t="s">
        <v>853</v>
      </c>
      <c r="E585" s="7"/>
      <c r="F585" s="64"/>
      <c r="G585" s="6"/>
      <c r="H585" s="6"/>
      <c r="I585" s="10" t="s">
        <v>110</v>
      </c>
      <c r="J585" s="11" t="s">
        <v>913</v>
      </c>
      <c r="K585" s="164" t="s">
        <v>601</v>
      </c>
      <c r="L585" s="180"/>
      <c r="M585" s="180">
        <v>1000</v>
      </c>
      <c r="N585" s="80" t="s">
        <v>7294</v>
      </c>
      <c r="O585" s="165"/>
      <c r="P585" s="80" t="s">
        <v>1285</v>
      </c>
      <c r="Q585" s="80"/>
      <c r="R585" s="80"/>
      <c r="S585" s="166"/>
      <c r="T585" s="164"/>
      <c r="U585" s="167"/>
      <c r="V585" s="168"/>
      <c r="W585" s="12" t="str">
        <f t="shared" si="129"/>
        <v>Mqtt1</v>
      </c>
      <c r="X585" s="222"/>
      <c r="Y585" s="6" t="str">
        <f t="shared" si="130"/>
        <v>450000 NAVIGATION LIGHTS</v>
      </c>
      <c r="Z585" s="106" t="str">
        <f t="shared" si="131"/>
        <v>$.NUC_SB180_BACKUPCtrl</v>
      </c>
      <c r="AA585" s="12">
        <v>1</v>
      </c>
      <c r="AB585" s="6" t="s">
        <v>194</v>
      </c>
      <c r="AC585" s="106">
        <v>315</v>
      </c>
      <c r="AJ585" s="80"/>
      <c r="AN585" s="80"/>
      <c r="AO585" s="80"/>
      <c r="AP585" s="80"/>
      <c r="AQ585" s="80"/>
      <c r="AR585" s="130"/>
      <c r="AS585" s="80"/>
      <c r="AT585" s="7"/>
      <c r="AU585" s="7"/>
      <c r="AV585" s="169"/>
      <c r="AW585" s="170"/>
      <c r="AX585" s="140"/>
      <c r="AY585" s="150"/>
      <c r="AZ585" s="171"/>
      <c r="BA585" s="171"/>
      <c r="BB585" s="150" t="str">
        <f t="shared" si="132"/>
        <v/>
      </c>
      <c r="BC585" s="172"/>
      <c r="BD585" s="169"/>
      <c r="BE585" s="169"/>
      <c r="BF585" s="169"/>
      <c r="BG585" s="169"/>
      <c r="BH585" s="169"/>
      <c r="BI585" s="169"/>
      <c r="BJ585" s="169"/>
      <c r="BK585" s="169"/>
      <c r="BL585" s="169"/>
      <c r="BM585" s="169"/>
      <c r="BN585" s="169"/>
      <c r="BO585" s="169"/>
      <c r="BP585" s="169"/>
      <c r="BQ585" s="169"/>
      <c r="BS585" s="6"/>
      <c r="BT585" s="11"/>
      <c r="BU585" s="6"/>
      <c r="BV585" s="6"/>
    </row>
    <row r="586" spans="1:74" ht="15.75" x14ac:dyDescent="0.25">
      <c r="A586" s="52" t="s">
        <v>847</v>
      </c>
      <c r="B586" s="56"/>
      <c r="C586" s="7" t="s">
        <v>111</v>
      </c>
      <c r="D586" s="7" t="s">
        <v>853</v>
      </c>
      <c r="E586" s="7"/>
      <c r="F586" s="64"/>
      <c r="G586" s="6"/>
      <c r="H586" s="6"/>
      <c r="I586" s="10" t="s">
        <v>110</v>
      </c>
      <c r="J586" s="11" t="s">
        <v>914</v>
      </c>
      <c r="K586" s="164" t="s">
        <v>601</v>
      </c>
      <c r="L586" s="180"/>
      <c r="M586" s="180">
        <v>1000</v>
      </c>
      <c r="N586" s="80" t="s">
        <v>7294</v>
      </c>
      <c r="O586" s="165"/>
      <c r="P586" s="80" t="s">
        <v>1286</v>
      </c>
      <c r="Q586" s="80"/>
      <c r="R586" s="80"/>
      <c r="S586" s="166"/>
      <c r="T586" s="164"/>
      <c r="U586" s="167"/>
      <c r="V586" s="168"/>
      <c r="W586" s="12" t="str">
        <f t="shared" si="129"/>
        <v>Mqtt1</v>
      </c>
      <c r="X586" s="222"/>
      <c r="Y586" s="6" t="str">
        <f t="shared" si="130"/>
        <v>450000 NAVIGATION LIGHTS</v>
      </c>
      <c r="Z586" s="106" t="str">
        <f t="shared" si="131"/>
        <v>$.NUC_PS180_MAINCtrl</v>
      </c>
      <c r="AA586" s="12">
        <v>1</v>
      </c>
      <c r="AB586" s="6" t="s">
        <v>194</v>
      </c>
      <c r="AC586" s="106">
        <v>316</v>
      </c>
      <c r="AJ586" s="80"/>
      <c r="AN586" s="80"/>
      <c r="AO586" s="80"/>
      <c r="AP586" s="80"/>
      <c r="AQ586" s="80"/>
      <c r="AR586" s="130"/>
      <c r="AS586" s="80"/>
      <c r="AT586" s="7"/>
      <c r="AU586" s="7"/>
      <c r="AV586" s="169"/>
      <c r="AW586" s="170"/>
      <c r="AX586" s="140"/>
      <c r="AY586" s="150"/>
      <c r="AZ586" s="171"/>
      <c r="BA586" s="171"/>
      <c r="BB586" s="150" t="str">
        <f t="shared" si="132"/>
        <v/>
      </c>
      <c r="BC586" s="172"/>
      <c r="BD586" s="169"/>
      <c r="BE586" s="169"/>
      <c r="BF586" s="169"/>
      <c r="BG586" s="169"/>
      <c r="BH586" s="169"/>
      <c r="BI586" s="169"/>
      <c r="BJ586" s="169"/>
      <c r="BK586" s="169"/>
      <c r="BL586" s="169"/>
      <c r="BM586" s="169"/>
      <c r="BN586" s="169"/>
      <c r="BO586" s="169"/>
      <c r="BP586" s="169"/>
      <c r="BQ586" s="169"/>
      <c r="BS586" s="6"/>
      <c r="BT586" s="11"/>
      <c r="BU586" s="6"/>
      <c r="BV586" s="6"/>
    </row>
    <row r="587" spans="1:74" ht="15.75" x14ac:dyDescent="0.25">
      <c r="A587" s="52" t="s">
        <v>847</v>
      </c>
      <c r="B587" s="56"/>
      <c r="C587" s="7" t="s">
        <v>111</v>
      </c>
      <c r="D587" s="7" t="s">
        <v>853</v>
      </c>
      <c r="E587" s="7"/>
      <c r="F587" s="64"/>
      <c r="G587" s="6"/>
      <c r="H587" s="6"/>
      <c r="I587" s="10" t="s">
        <v>110</v>
      </c>
      <c r="J587" s="11" t="s">
        <v>915</v>
      </c>
      <c r="K587" s="164" t="s">
        <v>601</v>
      </c>
      <c r="L587" s="180"/>
      <c r="M587" s="180">
        <v>1000</v>
      </c>
      <c r="N587" s="80" t="s">
        <v>7294</v>
      </c>
      <c r="O587" s="165"/>
      <c r="P587" s="80" t="s">
        <v>1287</v>
      </c>
      <c r="Q587" s="80"/>
      <c r="R587" s="80"/>
      <c r="S587" s="166"/>
      <c r="T587" s="164"/>
      <c r="U587" s="167"/>
      <c r="V587" s="168"/>
      <c r="W587" s="12" t="str">
        <f t="shared" si="129"/>
        <v>Mqtt1</v>
      </c>
      <c r="X587" s="222"/>
      <c r="Y587" s="6" t="str">
        <f t="shared" si="130"/>
        <v>450000 NAVIGATION LIGHTS</v>
      </c>
      <c r="Z587" s="106" t="str">
        <f t="shared" si="131"/>
        <v>$.NUC_PS180_BACKUPCtrl</v>
      </c>
      <c r="AA587" s="12">
        <v>1</v>
      </c>
      <c r="AB587" s="6" t="s">
        <v>194</v>
      </c>
      <c r="AC587" s="106">
        <v>317</v>
      </c>
      <c r="AJ587" s="80"/>
      <c r="AN587" s="80"/>
      <c r="AO587" s="80"/>
      <c r="AP587" s="80"/>
      <c r="AQ587" s="80"/>
      <c r="AR587" s="130"/>
      <c r="AS587" s="80"/>
      <c r="AT587" s="7"/>
      <c r="AU587" s="7"/>
      <c r="AV587" s="169"/>
      <c r="AW587" s="170"/>
      <c r="AX587" s="140"/>
      <c r="AY587" s="150"/>
      <c r="AZ587" s="171"/>
      <c r="BA587" s="171"/>
      <c r="BB587" s="150" t="str">
        <f t="shared" si="132"/>
        <v/>
      </c>
      <c r="BC587" s="172"/>
      <c r="BD587" s="169"/>
      <c r="BE587" s="169"/>
      <c r="BF587" s="169"/>
      <c r="BG587" s="169"/>
      <c r="BH587" s="169"/>
      <c r="BI587" s="169"/>
      <c r="BJ587" s="169"/>
      <c r="BK587" s="169"/>
      <c r="BL587" s="169"/>
      <c r="BM587" s="169"/>
      <c r="BN587" s="169"/>
      <c r="BO587" s="169"/>
      <c r="BP587" s="169"/>
      <c r="BQ587" s="169"/>
      <c r="BS587" s="6"/>
      <c r="BT587" s="11"/>
      <c r="BU587" s="6"/>
      <c r="BV587" s="6"/>
    </row>
    <row r="588" spans="1:74" ht="15.75" x14ac:dyDescent="0.25">
      <c r="A588" s="52" t="s">
        <v>847</v>
      </c>
      <c r="B588" s="56"/>
      <c r="C588" s="7" t="s">
        <v>111</v>
      </c>
      <c r="D588" s="7" t="s">
        <v>853</v>
      </c>
      <c r="E588" s="7"/>
      <c r="F588" s="64"/>
      <c r="G588" s="6"/>
      <c r="H588" s="6"/>
      <c r="I588" s="10" t="s">
        <v>110</v>
      </c>
      <c r="J588" s="11" t="s">
        <v>916</v>
      </c>
      <c r="K588" s="164" t="s">
        <v>601</v>
      </c>
      <c r="L588" s="180"/>
      <c r="M588" s="180">
        <v>1000</v>
      </c>
      <c r="N588" s="80" t="s">
        <v>7294</v>
      </c>
      <c r="O588" s="165"/>
      <c r="P588" s="80" t="s">
        <v>1288</v>
      </c>
      <c r="Q588" s="80"/>
      <c r="R588" s="80"/>
      <c r="S588" s="166"/>
      <c r="T588" s="164"/>
      <c r="U588" s="167"/>
      <c r="V588" s="168"/>
      <c r="W588" s="12" t="str">
        <f t="shared" si="129"/>
        <v>Mqtt1</v>
      </c>
      <c r="X588" s="222"/>
      <c r="Y588" s="6" t="str">
        <f t="shared" si="130"/>
        <v>450000 NAVIGATION LIGHTS</v>
      </c>
      <c r="Z588" s="106" t="str">
        <f t="shared" si="131"/>
        <v>$.Sailing_SB180_MAINCtrl</v>
      </c>
      <c r="AA588" s="12">
        <v>1</v>
      </c>
      <c r="AB588" s="6" t="s">
        <v>194</v>
      </c>
      <c r="AC588" s="106">
        <v>318</v>
      </c>
      <c r="AJ588" s="80"/>
      <c r="AN588" s="80"/>
      <c r="AO588" s="80"/>
      <c r="AP588" s="80"/>
      <c r="AQ588" s="80"/>
      <c r="AR588" s="130"/>
      <c r="AS588" s="80"/>
      <c r="AT588" s="7"/>
      <c r="AU588" s="7"/>
      <c r="AV588" s="169"/>
      <c r="AW588" s="170"/>
      <c r="AX588" s="140"/>
      <c r="AY588" s="150"/>
      <c r="AZ588" s="171"/>
      <c r="BA588" s="171"/>
      <c r="BB588" s="150" t="str">
        <f t="shared" si="132"/>
        <v/>
      </c>
      <c r="BC588" s="172"/>
      <c r="BD588" s="169"/>
      <c r="BE588" s="169"/>
      <c r="BF588" s="169"/>
      <c r="BG588" s="169"/>
      <c r="BH588" s="169"/>
      <c r="BI588" s="169"/>
      <c r="BJ588" s="169"/>
      <c r="BK588" s="169"/>
      <c r="BL588" s="169"/>
      <c r="BM588" s="169"/>
      <c r="BN588" s="169"/>
      <c r="BO588" s="169"/>
      <c r="BP588" s="169"/>
      <c r="BQ588" s="169"/>
      <c r="BS588" s="6"/>
      <c r="BT588" s="11"/>
      <c r="BU588" s="6"/>
      <c r="BV588" s="6"/>
    </row>
    <row r="589" spans="1:74" ht="15.75" x14ac:dyDescent="0.25">
      <c r="A589" s="52" t="s">
        <v>847</v>
      </c>
      <c r="B589" s="56"/>
      <c r="C589" s="7" t="s">
        <v>111</v>
      </c>
      <c r="D589" s="7" t="s">
        <v>853</v>
      </c>
      <c r="E589" s="7"/>
      <c r="F589" s="64"/>
      <c r="G589" s="6"/>
      <c r="H589" s="6"/>
      <c r="I589" s="10" t="s">
        <v>110</v>
      </c>
      <c r="J589" s="11" t="s">
        <v>917</v>
      </c>
      <c r="K589" s="164" t="s">
        <v>601</v>
      </c>
      <c r="L589" s="180"/>
      <c r="M589" s="180">
        <v>1000</v>
      </c>
      <c r="N589" s="80" t="s">
        <v>7294</v>
      </c>
      <c r="O589" s="165"/>
      <c r="P589" s="80" t="s">
        <v>1289</v>
      </c>
      <c r="Q589" s="80"/>
      <c r="R589" s="80"/>
      <c r="S589" s="166"/>
      <c r="T589" s="164"/>
      <c r="U589" s="167"/>
      <c r="V589" s="168"/>
      <c r="W589" s="12" t="str">
        <f t="shared" si="129"/>
        <v>Mqtt1</v>
      </c>
      <c r="X589" s="222"/>
      <c r="Y589" s="6" t="str">
        <f t="shared" si="130"/>
        <v>450000 NAVIGATION LIGHTS</v>
      </c>
      <c r="Z589" s="106" t="str">
        <f t="shared" si="131"/>
        <v>$.Sailing_SB180_BACKUPCtrl</v>
      </c>
      <c r="AA589" s="12">
        <v>1</v>
      </c>
      <c r="AB589" s="6" t="s">
        <v>194</v>
      </c>
      <c r="AC589" s="106">
        <v>319</v>
      </c>
      <c r="AJ589" s="80"/>
      <c r="AN589" s="80"/>
      <c r="AO589" s="80"/>
      <c r="AP589" s="80"/>
      <c r="AQ589" s="80"/>
      <c r="AR589" s="130"/>
      <c r="AS589" s="80"/>
      <c r="AT589" s="7"/>
      <c r="AU589" s="7"/>
      <c r="AV589" s="169"/>
      <c r="AW589" s="170"/>
      <c r="AX589" s="140"/>
      <c r="AY589" s="173"/>
      <c r="AZ589" s="171"/>
      <c r="BA589" s="171"/>
      <c r="BB589" s="150" t="str">
        <f t="shared" si="132"/>
        <v/>
      </c>
      <c r="BC589" s="172"/>
      <c r="BD589" s="169"/>
      <c r="BE589" s="169"/>
      <c r="BF589" s="169"/>
      <c r="BG589" s="169"/>
      <c r="BH589" s="169"/>
      <c r="BI589" s="169"/>
      <c r="BJ589" s="169"/>
      <c r="BK589" s="169"/>
      <c r="BL589" s="169"/>
      <c r="BM589" s="169"/>
      <c r="BN589" s="169"/>
      <c r="BO589" s="169"/>
      <c r="BP589" s="169"/>
      <c r="BQ589" s="169"/>
      <c r="BS589" s="6"/>
      <c r="BT589" s="11"/>
      <c r="BU589" s="6"/>
      <c r="BV589" s="6"/>
    </row>
    <row r="590" spans="1:74" ht="15.75" x14ac:dyDescent="0.25">
      <c r="A590" s="52" t="s">
        <v>849</v>
      </c>
      <c r="B590" s="56"/>
      <c r="C590" s="7" t="s">
        <v>111</v>
      </c>
      <c r="D590" s="7" t="s">
        <v>853</v>
      </c>
      <c r="E590" s="7"/>
      <c r="F590" s="64"/>
      <c r="G590" s="6"/>
      <c r="H590" s="6"/>
      <c r="I590" s="10" t="s">
        <v>110</v>
      </c>
      <c r="J590" s="11" t="s">
        <v>1161</v>
      </c>
      <c r="K590" s="164" t="s">
        <v>601</v>
      </c>
      <c r="L590" s="180"/>
      <c r="M590" s="180">
        <v>1000</v>
      </c>
      <c r="N590" s="80" t="s">
        <v>7294</v>
      </c>
      <c r="O590" s="165"/>
      <c r="P590" s="80" t="s">
        <v>1290</v>
      </c>
      <c r="Q590" s="80"/>
      <c r="R590" s="80"/>
      <c r="S590" s="166"/>
      <c r="T590" s="164"/>
      <c r="U590" s="167"/>
      <c r="V590" s="168"/>
      <c r="W590" s="12" t="str">
        <f t="shared" si="129"/>
        <v>Mqtt1</v>
      </c>
      <c r="X590" s="222"/>
      <c r="Y590" s="6" t="str">
        <f t="shared" si="130"/>
        <v>450000 NAVIGATION LIGHTS</v>
      </c>
      <c r="Z590" s="106" t="str">
        <f t="shared" si="131"/>
        <v>$.Sailing_PS180_MAINCtrl</v>
      </c>
      <c r="AA590" s="12">
        <v>1</v>
      </c>
      <c r="AB590" s="6" t="s">
        <v>194</v>
      </c>
      <c r="AC590" s="106">
        <v>320</v>
      </c>
      <c r="AJ590" s="80"/>
      <c r="AN590" s="80"/>
      <c r="AO590" s="80"/>
      <c r="AP590" s="80"/>
      <c r="AQ590" s="80"/>
      <c r="AR590" s="130"/>
      <c r="AS590" s="80"/>
      <c r="AT590" s="7"/>
      <c r="AU590" s="7"/>
      <c r="AV590" s="169"/>
      <c r="AW590" s="170"/>
      <c r="AX590" s="140"/>
      <c r="AY590" s="150"/>
      <c r="AZ590" s="171"/>
      <c r="BA590" s="171"/>
      <c r="BB590" s="150" t="str">
        <f t="shared" si="132"/>
        <v/>
      </c>
      <c r="BC590" s="172"/>
      <c r="BD590" s="169"/>
      <c r="BE590" s="169"/>
      <c r="BF590" s="169"/>
      <c r="BG590" s="169"/>
      <c r="BH590" s="169"/>
      <c r="BI590" s="169"/>
      <c r="BJ590" s="169"/>
      <c r="BK590" s="169"/>
      <c r="BL590" s="169"/>
      <c r="BM590" s="169"/>
      <c r="BN590" s="169"/>
      <c r="BO590" s="169"/>
      <c r="BP590" s="169"/>
      <c r="BQ590" s="169"/>
      <c r="BS590" s="6"/>
      <c r="BT590" s="11"/>
      <c r="BU590" s="6"/>
      <c r="BV590" s="6"/>
    </row>
    <row r="591" spans="1:74" ht="15.75" x14ac:dyDescent="0.25">
      <c r="A591" s="52" t="s">
        <v>849</v>
      </c>
      <c r="B591" s="56"/>
      <c r="C591" s="7" t="s">
        <v>111</v>
      </c>
      <c r="D591" s="7" t="s">
        <v>853</v>
      </c>
      <c r="E591" s="7"/>
      <c r="F591" s="64"/>
      <c r="G591" s="6"/>
      <c r="H591" s="6"/>
      <c r="I591" s="10" t="s">
        <v>110</v>
      </c>
      <c r="J591" s="11" t="s">
        <v>1162</v>
      </c>
      <c r="K591" s="164" t="s">
        <v>601</v>
      </c>
      <c r="L591" s="180"/>
      <c r="M591" s="180">
        <v>1000</v>
      </c>
      <c r="N591" s="80" t="s">
        <v>7294</v>
      </c>
      <c r="O591" s="165"/>
      <c r="P591" s="80" t="s">
        <v>1291</v>
      </c>
      <c r="Q591" s="80"/>
      <c r="R591" s="80"/>
      <c r="S591" s="166"/>
      <c r="T591" s="164"/>
      <c r="U591" s="167"/>
      <c r="V591" s="168"/>
      <c r="W591" s="12" t="str">
        <f t="shared" si="129"/>
        <v>Mqtt1</v>
      </c>
      <c r="X591" s="222"/>
      <c r="Y591" s="6" t="str">
        <f t="shared" si="130"/>
        <v>450000 NAVIGATION LIGHTS</v>
      </c>
      <c r="Z591" s="106" t="str">
        <f t="shared" si="131"/>
        <v>$.Sailing_PS180_BACKUPCtrl</v>
      </c>
      <c r="AA591" s="12">
        <v>1</v>
      </c>
      <c r="AB591" s="6" t="s">
        <v>194</v>
      </c>
      <c r="AC591" s="106">
        <v>321</v>
      </c>
      <c r="AJ591" s="80"/>
      <c r="AN591" s="80"/>
      <c r="AO591" s="80"/>
      <c r="AP591" s="80"/>
      <c r="AQ591" s="80"/>
      <c r="AR591" s="130"/>
      <c r="AS591" s="80"/>
      <c r="AT591" s="7"/>
      <c r="AU591" s="7"/>
      <c r="AV591" s="169"/>
      <c r="AW591" s="170"/>
      <c r="AX591" s="140"/>
      <c r="AY591" s="150"/>
      <c r="AZ591" s="171"/>
      <c r="BA591" s="171"/>
      <c r="BB591" s="150" t="str">
        <f t="shared" si="132"/>
        <v/>
      </c>
      <c r="BC591" s="172"/>
      <c r="BD591" s="169"/>
      <c r="BE591" s="169"/>
      <c r="BF591" s="169"/>
      <c r="BG591" s="169"/>
      <c r="BH591" s="169"/>
      <c r="BI591" s="169"/>
      <c r="BJ591" s="169"/>
      <c r="BK591" s="169"/>
      <c r="BL591" s="169"/>
      <c r="BM591" s="169"/>
      <c r="BN591" s="169"/>
      <c r="BO591" s="169"/>
      <c r="BP591" s="169"/>
      <c r="BQ591" s="169"/>
      <c r="BS591" s="6"/>
      <c r="BT591" s="11"/>
      <c r="BU591" s="6"/>
      <c r="BV591" s="6"/>
    </row>
    <row r="592" spans="1:74" ht="15.75" x14ac:dyDescent="0.25">
      <c r="A592" s="52" t="s">
        <v>847</v>
      </c>
      <c r="B592" s="56"/>
      <c r="C592" s="7" t="s">
        <v>111</v>
      </c>
      <c r="D592" s="7" t="s">
        <v>853</v>
      </c>
      <c r="E592" s="7"/>
      <c r="F592" s="64"/>
      <c r="G592" s="6"/>
      <c r="H592" s="6"/>
      <c r="I592" s="10" t="s">
        <v>110</v>
      </c>
      <c r="J592" s="11" t="s">
        <v>918</v>
      </c>
      <c r="K592" s="164" t="s">
        <v>601</v>
      </c>
      <c r="L592" s="180"/>
      <c r="M592" s="180">
        <v>1000</v>
      </c>
      <c r="N592" s="80" t="s">
        <v>7294</v>
      </c>
      <c r="O592" s="165"/>
      <c r="P592" s="80" t="s">
        <v>919</v>
      </c>
      <c r="Q592" s="80"/>
      <c r="R592" s="80"/>
      <c r="S592" s="166"/>
      <c r="T592" s="164"/>
      <c r="U592" s="167"/>
      <c r="V592" s="168"/>
      <c r="W592" s="12" t="str">
        <f t="shared" si="129"/>
        <v>Mqtt1</v>
      </c>
      <c r="X592" s="222"/>
      <c r="Y592" s="6" t="str">
        <f t="shared" si="130"/>
        <v>450000 NAVIGATION LIGHTS</v>
      </c>
      <c r="Z592" s="106" t="str">
        <f t="shared" si="131"/>
        <v>$.NUC_and_Sailing_MAINCtrl</v>
      </c>
      <c r="AA592" s="12">
        <v>1</v>
      </c>
      <c r="AB592" s="6" t="s">
        <v>194</v>
      </c>
      <c r="AC592" s="106">
        <v>322</v>
      </c>
      <c r="AJ592" s="80"/>
      <c r="AN592" s="80"/>
      <c r="AO592" s="80"/>
      <c r="AP592" s="80"/>
      <c r="AQ592" s="80"/>
      <c r="AR592" s="130"/>
      <c r="AS592" s="80"/>
      <c r="AT592" s="7"/>
      <c r="AU592" s="7"/>
      <c r="AV592" s="169"/>
      <c r="AW592" s="170"/>
      <c r="AX592" s="140"/>
      <c r="AY592" s="173"/>
      <c r="AZ592" s="171"/>
      <c r="BA592" s="171"/>
      <c r="BB592" s="150" t="str">
        <f t="shared" si="132"/>
        <v/>
      </c>
      <c r="BC592" s="172"/>
      <c r="BD592" s="169"/>
      <c r="BE592" s="169"/>
      <c r="BF592" s="169"/>
      <c r="BG592" s="169"/>
      <c r="BH592" s="169"/>
      <c r="BI592" s="169"/>
      <c r="BJ592" s="169"/>
      <c r="BK592" s="169"/>
      <c r="BL592" s="169"/>
      <c r="BM592" s="169"/>
      <c r="BN592" s="169"/>
      <c r="BO592" s="169"/>
      <c r="BP592" s="169"/>
      <c r="BQ592" s="169"/>
      <c r="BS592" s="6"/>
      <c r="BT592" s="11"/>
      <c r="BU592" s="6"/>
      <c r="BV592" s="6"/>
    </row>
    <row r="593" spans="1:74" ht="15.75" x14ac:dyDescent="0.25">
      <c r="A593" s="52" t="s">
        <v>847</v>
      </c>
      <c r="B593" s="56"/>
      <c r="C593" s="7" t="s">
        <v>111</v>
      </c>
      <c r="D593" s="7" t="s">
        <v>853</v>
      </c>
      <c r="E593" s="7"/>
      <c r="F593" s="64"/>
      <c r="G593" s="6"/>
      <c r="H593" s="6"/>
      <c r="I593" s="10" t="s">
        <v>110</v>
      </c>
      <c r="J593" s="11" t="s">
        <v>920</v>
      </c>
      <c r="K593" s="164" t="s">
        <v>601</v>
      </c>
      <c r="L593" s="180"/>
      <c r="M593" s="180">
        <v>1000</v>
      </c>
      <c r="N593" s="80" t="s">
        <v>7294</v>
      </c>
      <c r="O593" s="165"/>
      <c r="P593" s="80" t="s">
        <v>921</v>
      </c>
      <c r="Q593" s="80"/>
      <c r="R593" s="80"/>
      <c r="S593" s="166"/>
      <c r="T593" s="164"/>
      <c r="U593" s="167"/>
      <c r="V593" s="168"/>
      <c r="W593" s="12" t="str">
        <f t="shared" si="129"/>
        <v>Mqtt1</v>
      </c>
      <c r="X593" s="222"/>
      <c r="Y593" s="6" t="str">
        <f t="shared" si="130"/>
        <v>450000 NAVIGATION LIGHTS</v>
      </c>
      <c r="Z593" s="106" t="str">
        <f t="shared" si="131"/>
        <v>$.NUC_and_Sailing_BACKUPCtrl</v>
      </c>
      <c r="AA593" s="12">
        <v>1</v>
      </c>
      <c r="AB593" s="6" t="s">
        <v>194</v>
      </c>
      <c r="AC593" s="106">
        <v>323</v>
      </c>
      <c r="AJ593" s="80"/>
      <c r="AN593" s="80"/>
      <c r="AO593" s="80"/>
      <c r="AP593" s="80"/>
      <c r="AQ593" s="80"/>
      <c r="AR593" s="130"/>
      <c r="AS593" s="80"/>
      <c r="AT593" s="7"/>
      <c r="AU593" s="7"/>
      <c r="AV593" s="169"/>
      <c r="AW593" s="170"/>
      <c r="AX593" s="140"/>
      <c r="AY593" s="150"/>
      <c r="AZ593" s="171"/>
      <c r="BA593" s="171"/>
      <c r="BB593" s="150" t="str">
        <f t="shared" si="132"/>
        <v/>
      </c>
      <c r="BC593" s="172"/>
      <c r="BD593" s="169"/>
      <c r="BE593" s="169"/>
      <c r="BF593" s="169"/>
      <c r="BG593" s="169"/>
      <c r="BH593" s="169"/>
      <c r="BI593" s="169"/>
      <c r="BJ593" s="169"/>
      <c r="BK593" s="169"/>
      <c r="BL593" s="169"/>
      <c r="BM593" s="169"/>
      <c r="BN593" s="169"/>
      <c r="BO593" s="169"/>
      <c r="BP593" s="169"/>
      <c r="BQ593" s="169"/>
      <c r="BS593" s="6"/>
      <c r="BT593" s="11"/>
      <c r="BU593" s="6"/>
      <c r="BV593" s="6"/>
    </row>
    <row r="594" spans="1:74" ht="15.75" x14ac:dyDescent="0.25">
      <c r="A594" s="52" t="s">
        <v>847</v>
      </c>
      <c r="B594" s="56"/>
      <c r="C594" s="7" t="s">
        <v>111</v>
      </c>
      <c r="D594" s="7" t="s">
        <v>853</v>
      </c>
      <c r="E594" s="7"/>
      <c r="F594" s="64"/>
      <c r="G594" s="6"/>
      <c r="H594" s="6"/>
      <c r="I594" s="10" t="s">
        <v>110</v>
      </c>
      <c r="J594" s="11" t="s">
        <v>922</v>
      </c>
      <c r="K594" s="164" t="s">
        <v>601</v>
      </c>
      <c r="L594" s="180"/>
      <c r="M594" s="180">
        <v>1000</v>
      </c>
      <c r="N594" s="80" t="s">
        <v>7294</v>
      </c>
      <c r="O594" s="165"/>
      <c r="P594" s="80" t="s">
        <v>923</v>
      </c>
      <c r="Q594" s="80"/>
      <c r="R594" s="80"/>
      <c r="S594" s="166"/>
      <c r="T594" s="164"/>
      <c r="U594" s="167"/>
      <c r="V594" s="168"/>
      <c r="W594" s="12" t="str">
        <f t="shared" si="129"/>
        <v>Mqtt1</v>
      </c>
      <c r="X594" s="222"/>
      <c r="Y594" s="6" t="str">
        <f t="shared" si="130"/>
        <v>450000 NAVIGATION LIGHTS</v>
      </c>
      <c r="Z594" s="106" t="str">
        <f t="shared" si="131"/>
        <v>$.Stern_MAINCtrl</v>
      </c>
      <c r="AA594" s="12">
        <v>1</v>
      </c>
      <c r="AB594" s="6" t="s">
        <v>194</v>
      </c>
      <c r="AC594" s="106">
        <v>324</v>
      </c>
      <c r="AJ594" s="80"/>
      <c r="AN594" s="80"/>
      <c r="AO594" s="80"/>
      <c r="AP594" s="80"/>
      <c r="AQ594" s="80"/>
      <c r="AR594" s="130"/>
      <c r="AS594" s="80"/>
      <c r="AT594" s="7"/>
      <c r="AU594" s="7"/>
      <c r="AV594" s="169"/>
      <c r="AW594" s="170"/>
      <c r="AX594" s="140"/>
      <c r="AY594" s="150"/>
      <c r="AZ594" s="171"/>
      <c r="BA594" s="171"/>
      <c r="BB594" s="150" t="str">
        <f t="shared" si="132"/>
        <v/>
      </c>
      <c r="BC594" s="172"/>
      <c r="BD594" s="169"/>
      <c r="BE594" s="169"/>
      <c r="BF594" s="169"/>
      <c r="BG594" s="169"/>
      <c r="BH594" s="169"/>
      <c r="BI594" s="169"/>
      <c r="BJ594" s="169"/>
      <c r="BK594" s="169"/>
      <c r="BL594" s="169"/>
      <c r="BM594" s="169"/>
      <c r="BN594" s="169"/>
      <c r="BO594" s="169"/>
      <c r="BP594" s="169"/>
      <c r="BQ594" s="169"/>
      <c r="BS594" s="6"/>
      <c r="BT594" s="11"/>
      <c r="BU594" s="6"/>
      <c r="BV594" s="6"/>
    </row>
    <row r="595" spans="1:74" ht="15.75" x14ac:dyDescent="0.25">
      <c r="A595" s="52" t="s">
        <v>847</v>
      </c>
      <c r="B595" s="56"/>
      <c r="C595" s="7" t="s">
        <v>111</v>
      </c>
      <c r="D595" s="7" t="s">
        <v>853</v>
      </c>
      <c r="E595" s="7"/>
      <c r="F595" s="64"/>
      <c r="G595" s="6"/>
      <c r="H595" s="6"/>
      <c r="I595" s="10" t="s">
        <v>110</v>
      </c>
      <c r="J595" s="11" t="s">
        <v>924</v>
      </c>
      <c r="K595" s="164" t="s">
        <v>601</v>
      </c>
      <c r="L595" s="180"/>
      <c r="M595" s="180">
        <v>1000</v>
      </c>
      <c r="N595" s="80" t="s">
        <v>7294</v>
      </c>
      <c r="O595" s="165"/>
      <c r="P595" s="80" t="s">
        <v>925</v>
      </c>
      <c r="Q595" s="80"/>
      <c r="R595" s="80"/>
      <c r="S595" s="166"/>
      <c r="T595" s="164"/>
      <c r="U595" s="167"/>
      <c r="V595" s="168"/>
      <c r="W595" s="12" t="str">
        <f t="shared" si="129"/>
        <v>Mqtt1</v>
      </c>
      <c r="X595" s="222"/>
      <c r="Y595" s="6" t="str">
        <f t="shared" si="130"/>
        <v>450000 NAVIGATION LIGHTS</v>
      </c>
      <c r="Z595" s="106" t="str">
        <f t="shared" si="131"/>
        <v>$.Stern_BACKUPCtrl</v>
      </c>
      <c r="AA595" s="12">
        <v>1</v>
      </c>
      <c r="AB595" s="6" t="s">
        <v>194</v>
      </c>
      <c r="AC595" s="106">
        <v>325</v>
      </c>
      <c r="AJ595" s="80"/>
      <c r="AN595" s="80"/>
      <c r="AO595" s="80"/>
      <c r="AP595" s="80"/>
      <c r="AQ595" s="80"/>
      <c r="AR595" s="130"/>
      <c r="AS595" s="80"/>
      <c r="AT595" s="7"/>
      <c r="AU595" s="7"/>
      <c r="AV595" s="169"/>
      <c r="AW595" s="170"/>
      <c r="AX595" s="140"/>
      <c r="AY595" s="150"/>
      <c r="AZ595" s="171"/>
      <c r="BA595" s="171"/>
      <c r="BB595" s="150" t="str">
        <f t="shared" si="132"/>
        <v/>
      </c>
      <c r="BC595" s="172"/>
      <c r="BD595" s="169"/>
      <c r="BE595" s="169"/>
      <c r="BF595" s="169"/>
      <c r="BG595" s="169"/>
      <c r="BH595" s="169"/>
      <c r="BI595" s="169"/>
      <c r="BJ595" s="169"/>
      <c r="BK595" s="169"/>
      <c r="BL595" s="169"/>
      <c r="BM595" s="169"/>
      <c r="BN595" s="169"/>
      <c r="BO595" s="169"/>
      <c r="BP595" s="169"/>
      <c r="BQ595" s="169"/>
      <c r="BS595" s="6"/>
      <c r="BT595" s="11"/>
      <c r="BU595" s="6"/>
      <c r="BV595" s="6"/>
    </row>
    <row r="596" spans="1:74" ht="15.75" x14ac:dyDescent="0.25">
      <c r="A596" s="52" t="s">
        <v>847</v>
      </c>
      <c r="B596" s="56" t="s">
        <v>110</v>
      </c>
      <c r="C596" s="7" t="s">
        <v>111</v>
      </c>
      <c r="D596" s="7" t="s">
        <v>853</v>
      </c>
      <c r="E596" s="7"/>
      <c r="F596" s="64"/>
      <c r="G596" s="6"/>
      <c r="H596" s="6"/>
      <c r="I596" s="10" t="s">
        <v>110</v>
      </c>
      <c r="J596" s="11" t="s">
        <v>605</v>
      </c>
      <c r="K596" s="164" t="s">
        <v>601</v>
      </c>
      <c r="L596" s="180"/>
      <c r="M596" s="180">
        <v>1000</v>
      </c>
      <c r="N596" s="78" t="s">
        <v>605</v>
      </c>
      <c r="O596" s="165"/>
      <c r="P596" s="80" t="s">
        <v>605</v>
      </c>
      <c r="Q596" s="80"/>
      <c r="R596" s="80"/>
      <c r="S596" s="166"/>
      <c r="T596" s="164"/>
      <c r="U596" s="167"/>
      <c r="V596" s="168"/>
      <c r="W596" s="12" t="str">
        <f t="shared" si="129"/>
        <v/>
      </c>
      <c r="X596" s="222"/>
      <c r="Y596" s="6" t="str">
        <f t="shared" si="130"/>
        <v/>
      </c>
      <c r="Z596" s="106" t="str">
        <f t="shared" si="131"/>
        <v/>
      </c>
      <c r="AA596" s="12">
        <v>1</v>
      </c>
      <c r="AB596" s="6" t="s">
        <v>194</v>
      </c>
      <c r="AC596" s="106">
        <v>326</v>
      </c>
      <c r="AJ596" s="80"/>
      <c r="AN596" s="80"/>
      <c r="AO596" s="80"/>
      <c r="AP596" s="80"/>
      <c r="AQ596" s="80"/>
      <c r="AR596" s="130"/>
      <c r="AS596" s="80"/>
      <c r="AT596" s="7"/>
      <c r="AU596" s="7"/>
      <c r="AV596" s="169"/>
      <c r="AW596" s="170"/>
      <c r="AX596" s="140"/>
      <c r="AY596" s="150"/>
      <c r="AZ596" s="171"/>
      <c r="BA596" s="171"/>
      <c r="BB596" s="150" t="str">
        <f t="shared" si="132"/>
        <v/>
      </c>
      <c r="BC596" s="172"/>
      <c r="BD596" s="169"/>
      <c r="BE596" s="169"/>
      <c r="BF596" s="169"/>
      <c r="BG596" s="169"/>
      <c r="BH596" s="169"/>
      <c r="BI596" s="169"/>
      <c r="BJ596" s="169"/>
      <c r="BK596" s="169"/>
      <c r="BL596" s="169"/>
      <c r="BM596" s="169"/>
      <c r="BN596" s="169"/>
      <c r="BO596" s="169"/>
      <c r="BP596" s="169"/>
      <c r="BQ596" s="169"/>
      <c r="BS596" s="6"/>
      <c r="BT596" s="11"/>
      <c r="BU596" s="6"/>
      <c r="BV596" s="6"/>
    </row>
    <row r="597" spans="1:74" ht="15.75" x14ac:dyDescent="0.25">
      <c r="A597" s="52" t="s">
        <v>847</v>
      </c>
      <c r="B597" s="56" t="s">
        <v>110</v>
      </c>
      <c r="C597" s="7" t="s">
        <v>111</v>
      </c>
      <c r="D597" s="7" t="s">
        <v>853</v>
      </c>
      <c r="E597" s="7"/>
      <c r="F597" s="64"/>
      <c r="G597" s="6"/>
      <c r="H597" s="6"/>
      <c r="I597" s="10" t="s">
        <v>110</v>
      </c>
      <c r="J597" s="11" t="s">
        <v>605</v>
      </c>
      <c r="K597" s="164" t="s">
        <v>601</v>
      </c>
      <c r="L597" s="180"/>
      <c r="M597" s="180">
        <v>1000</v>
      </c>
      <c r="N597" s="78" t="s">
        <v>605</v>
      </c>
      <c r="O597" s="165"/>
      <c r="P597" s="80" t="s">
        <v>605</v>
      </c>
      <c r="Q597" s="80"/>
      <c r="R597" s="80"/>
      <c r="S597" s="166"/>
      <c r="T597" s="164"/>
      <c r="U597" s="167"/>
      <c r="V597" s="168"/>
      <c r="W597" s="12" t="str">
        <f t="shared" si="129"/>
        <v/>
      </c>
      <c r="X597" s="222"/>
      <c r="Y597" s="6" t="str">
        <f t="shared" si="130"/>
        <v/>
      </c>
      <c r="Z597" s="106" t="str">
        <f t="shared" si="131"/>
        <v/>
      </c>
      <c r="AA597" s="12">
        <v>1</v>
      </c>
      <c r="AB597" s="6" t="s">
        <v>194</v>
      </c>
      <c r="AC597" s="106">
        <v>327</v>
      </c>
      <c r="AJ597" s="80"/>
      <c r="AN597" s="80"/>
      <c r="AO597" s="80"/>
      <c r="AP597" s="80"/>
      <c r="AQ597" s="80"/>
      <c r="AR597" s="130"/>
      <c r="AS597" s="80"/>
      <c r="AT597" s="7"/>
      <c r="AU597" s="7"/>
      <c r="AV597" s="169"/>
      <c r="AW597" s="170"/>
      <c r="AX597" s="140"/>
      <c r="AY597" s="150"/>
      <c r="AZ597" s="171"/>
      <c r="BA597" s="171"/>
      <c r="BB597" s="150" t="str">
        <f t="shared" si="132"/>
        <v/>
      </c>
      <c r="BC597" s="172"/>
      <c r="BD597" s="169"/>
      <c r="BE597" s="169"/>
      <c r="BF597" s="169"/>
      <c r="BG597" s="169"/>
      <c r="BH597" s="169"/>
      <c r="BI597" s="169"/>
      <c r="BJ597" s="169"/>
      <c r="BK597" s="169"/>
      <c r="BL597" s="169"/>
      <c r="BM597" s="169"/>
      <c r="BN597" s="169"/>
      <c r="BO597" s="169"/>
      <c r="BP597" s="169"/>
      <c r="BQ597" s="169"/>
      <c r="BS597" s="6"/>
      <c r="BT597" s="11"/>
      <c r="BU597" s="6"/>
      <c r="BV597" s="6"/>
    </row>
    <row r="598" spans="1:74" ht="15.75" x14ac:dyDescent="0.25">
      <c r="A598" s="52" t="s">
        <v>847</v>
      </c>
      <c r="B598" s="56"/>
      <c r="C598" s="7" t="s">
        <v>111</v>
      </c>
      <c r="D598" s="7" t="s">
        <v>853</v>
      </c>
      <c r="E598" s="7"/>
      <c r="F598" s="64"/>
      <c r="G598" s="6"/>
      <c r="H598" s="6"/>
      <c r="I598" s="10" t="s">
        <v>110</v>
      </c>
      <c r="J598" s="11" t="s">
        <v>926</v>
      </c>
      <c r="K598" s="164" t="s">
        <v>601</v>
      </c>
      <c r="L598" s="180"/>
      <c r="M598" s="180">
        <v>1000</v>
      </c>
      <c r="N598" s="80" t="s">
        <v>7294</v>
      </c>
      <c r="O598" s="165"/>
      <c r="P598" s="80" t="s">
        <v>926</v>
      </c>
      <c r="Q598" s="80"/>
      <c r="R598" s="80"/>
      <c r="S598" s="166"/>
      <c r="T598" s="164"/>
      <c r="U598" s="167"/>
      <c r="V598" s="168"/>
      <c r="W598" s="12" t="str">
        <f t="shared" si="129"/>
        <v>Mqtt1</v>
      </c>
      <c r="X598" s="222"/>
      <c r="Y598" s="6" t="str">
        <f t="shared" si="130"/>
        <v>450000 NAVIGATION LIGHTS</v>
      </c>
      <c r="Z598" s="106" t="str">
        <f t="shared" si="131"/>
        <v>$.PowerMainOn</v>
      </c>
      <c r="AA598" s="12">
        <v>1</v>
      </c>
      <c r="AB598" s="6" t="s">
        <v>194</v>
      </c>
      <c r="AC598" s="106">
        <v>1000</v>
      </c>
      <c r="AJ598" s="80"/>
      <c r="AN598" s="80"/>
      <c r="AO598" s="80"/>
      <c r="AP598" s="80"/>
      <c r="AQ598" s="80"/>
      <c r="AR598" s="130"/>
      <c r="AS598" s="80"/>
      <c r="AT598" s="7"/>
      <c r="AU598" s="7"/>
      <c r="AV598" s="169"/>
      <c r="AW598" s="170"/>
      <c r="AX598" s="140"/>
      <c r="AY598" s="150"/>
      <c r="AZ598" s="171"/>
      <c r="BA598" s="171"/>
      <c r="BB598" s="150" t="str">
        <f t="shared" si="132"/>
        <v/>
      </c>
      <c r="BC598" s="172"/>
      <c r="BD598" s="169"/>
      <c r="BE598" s="169"/>
      <c r="BF598" s="169"/>
      <c r="BG598" s="169"/>
      <c r="BH598" s="169"/>
      <c r="BI598" s="169"/>
      <c r="BJ598" s="169"/>
      <c r="BK598" s="169"/>
      <c r="BL598" s="169"/>
      <c r="BM598" s="169"/>
      <c r="BN598" s="169"/>
      <c r="BO598" s="169"/>
      <c r="BP598" s="169"/>
      <c r="BQ598" s="169"/>
      <c r="BS598" s="6"/>
      <c r="BT598" s="11"/>
      <c r="BU598" s="6"/>
      <c r="BV598" s="6"/>
    </row>
    <row r="599" spans="1:74" ht="15.75" x14ac:dyDescent="0.25">
      <c r="A599" s="52" t="s">
        <v>847</v>
      </c>
      <c r="B599" s="56"/>
      <c r="C599" s="7" t="s">
        <v>111</v>
      </c>
      <c r="D599" s="7" t="s">
        <v>853</v>
      </c>
      <c r="E599" s="7"/>
      <c r="F599" s="64"/>
      <c r="G599" s="6"/>
      <c r="H599" s="6"/>
      <c r="I599" s="10" t="s">
        <v>110</v>
      </c>
      <c r="J599" s="11" t="s">
        <v>927</v>
      </c>
      <c r="K599" s="164" t="s">
        <v>601</v>
      </c>
      <c r="L599" s="180"/>
      <c r="M599" s="180">
        <v>1000</v>
      </c>
      <c r="N599" s="80" t="s">
        <v>7294</v>
      </c>
      <c r="O599" s="165"/>
      <c r="P599" s="80" t="s">
        <v>927</v>
      </c>
      <c r="Q599" s="80"/>
      <c r="R599" s="80"/>
      <c r="S599" s="166"/>
      <c r="T599" s="164"/>
      <c r="U599" s="167"/>
      <c r="V599" s="168"/>
      <c r="W599" s="12" t="str">
        <f t="shared" si="129"/>
        <v>Mqtt1</v>
      </c>
      <c r="X599" s="222"/>
      <c r="Y599" s="6" t="str">
        <f t="shared" si="130"/>
        <v>450000 NAVIGATION LIGHTS</v>
      </c>
      <c r="Z599" s="106" t="str">
        <f t="shared" si="131"/>
        <v>$.PowerEmergencyOn</v>
      </c>
      <c r="AA599" s="12">
        <v>1</v>
      </c>
      <c r="AB599" s="6" t="s">
        <v>194</v>
      </c>
      <c r="AC599" s="106">
        <v>1001</v>
      </c>
      <c r="AJ599" s="80"/>
      <c r="AN599" s="80"/>
      <c r="AO599" s="80"/>
      <c r="AP599" s="80"/>
      <c r="AQ599" s="80"/>
      <c r="AR599" s="130"/>
      <c r="AS599" s="80"/>
      <c r="AT599" s="7"/>
      <c r="AU599" s="7"/>
      <c r="AV599" s="169"/>
      <c r="AW599" s="170"/>
      <c r="AX599" s="140"/>
      <c r="AY599" s="150"/>
      <c r="AZ599" s="171"/>
      <c r="BA599" s="171"/>
      <c r="BB599" s="150" t="str">
        <f t="shared" si="132"/>
        <v/>
      </c>
      <c r="BC599" s="172"/>
      <c r="BD599" s="169"/>
      <c r="BE599" s="169"/>
      <c r="BF599" s="169"/>
      <c r="BG599" s="169"/>
      <c r="BH599" s="169"/>
      <c r="BI599" s="169"/>
      <c r="BJ599" s="169"/>
      <c r="BK599" s="169"/>
      <c r="BL599" s="169"/>
      <c r="BM599" s="169"/>
      <c r="BN599" s="169"/>
      <c r="BO599" s="169"/>
      <c r="BP599" s="169"/>
      <c r="BQ599" s="169"/>
      <c r="BS599" s="6"/>
      <c r="BT599" s="11"/>
      <c r="BU599" s="6"/>
      <c r="BV599" s="6"/>
    </row>
    <row r="600" spans="1:74" ht="15.75" x14ac:dyDescent="0.25">
      <c r="A600" s="52" t="s">
        <v>847</v>
      </c>
      <c r="B600" s="56"/>
      <c r="C600" s="7" t="s">
        <v>111</v>
      </c>
      <c r="D600" s="7" t="s">
        <v>853</v>
      </c>
      <c r="E600" s="7"/>
      <c r="F600" s="64"/>
      <c r="G600" s="6"/>
      <c r="H600" s="6"/>
      <c r="I600" s="10" t="s">
        <v>110</v>
      </c>
      <c r="J600" s="11" t="s">
        <v>928</v>
      </c>
      <c r="K600" s="164" t="s">
        <v>601</v>
      </c>
      <c r="L600" s="180"/>
      <c r="M600" s="180">
        <v>1000</v>
      </c>
      <c r="N600" s="80" t="s">
        <v>7294</v>
      </c>
      <c r="O600" s="165"/>
      <c r="P600" s="80" t="s">
        <v>928</v>
      </c>
      <c r="Q600" s="80"/>
      <c r="R600" s="80"/>
      <c r="S600" s="166"/>
      <c r="T600" s="164"/>
      <c r="U600" s="167"/>
      <c r="V600" s="168"/>
      <c r="W600" s="12" t="str">
        <f t="shared" si="129"/>
        <v>Mqtt1</v>
      </c>
      <c r="X600" s="222"/>
      <c r="Y600" s="6" t="str">
        <f t="shared" si="130"/>
        <v>450000 NAVIGATION LIGHTS</v>
      </c>
      <c r="Z600" s="106" t="str">
        <f t="shared" si="131"/>
        <v>$.PowerLampsOn</v>
      </c>
      <c r="AA600" s="12">
        <v>1</v>
      </c>
      <c r="AB600" s="6" t="s">
        <v>194</v>
      </c>
      <c r="AC600" s="106">
        <v>1002</v>
      </c>
      <c r="AJ600" s="80"/>
      <c r="AN600" s="80"/>
      <c r="AO600" s="80"/>
      <c r="AP600" s="80"/>
      <c r="AQ600" s="80"/>
      <c r="AR600" s="130"/>
      <c r="AS600" s="80"/>
      <c r="AT600" s="7"/>
      <c r="AU600" s="7"/>
      <c r="AV600" s="169"/>
      <c r="AW600" s="170"/>
      <c r="AX600" s="140"/>
      <c r="AY600" s="150"/>
      <c r="AZ600" s="171"/>
      <c r="BA600" s="171"/>
      <c r="BB600" s="150" t="str">
        <f t="shared" si="132"/>
        <v/>
      </c>
      <c r="BC600" s="172"/>
      <c r="BD600" s="169"/>
      <c r="BE600" s="169"/>
      <c r="BF600" s="169"/>
      <c r="BG600" s="169"/>
      <c r="BH600" s="169"/>
      <c r="BI600" s="169"/>
      <c r="BJ600" s="169"/>
      <c r="BK600" s="169"/>
      <c r="BL600" s="169"/>
      <c r="BM600" s="169"/>
      <c r="BN600" s="169"/>
      <c r="BO600" s="169"/>
      <c r="BP600" s="169"/>
      <c r="BQ600" s="169"/>
      <c r="BS600" s="6"/>
      <c r="BT600" s="11"/>
      <c r="BU600" s="6"/>
      <c r="BV600" s="6"/>
    </row>
    <row r="601" spans="1:74" ht="15.75" x14ac:dyDescent="0.25">
      <c r="A601" s="52" t="s">
        <v>847</v>
      </c>
      <c r="B601" s="56"/>
      <c r="C601" s="7" t="s">
        <v>111</v>
      </c>
      <c r="D601" s="7" t="s">
        <v>853</v>
      </c>
      <c r="E601" s="7"/>
      <c r="F601" s="64"/>
      <c r="G601" s="6"/>
      <c r="H601" s="6"/>
      <c r="I601" s="10" t="s">
        <v>110</v>
      </c>
      <c r="J601" s="11" t="s">
        <v>929</v>
      </c>
      <c r="K601" s="164" t="s">
        <v>601</v>
      </c>
      <c r="L601" s="180"/>
      <c r="M601" s="180">
        <v>1000</v>
      </c>
      <c r="N601" s="80" t="s">
        <v>7294</v>
      </c>
      <c r="O601" s="165"/>
      <c r="P601" s="80" t="s">
        <v>929</v>
      </c>
      <c r="Q601" s="80"/>
      <c r="R601" s="80"/>
      <c r="S601" s="166"/>
      <c r="T601" s="164"/>
      <c r="U601" s="167"/>
      <c r="V601" s="168"/>
      <c r="W601" s="12" t="str">
        <f t="shared" si="129"/>
        <v>Mqtt1</v>
      </c>
      <c r="X601" s="222"/>
      <c r="Y601" s="6" t="str">
        <f t="shared" si="130"/>
        <v>450000 NAVIGATION LIGHTS</v>
      </c>
      <c r="Z601" s="106" t="str">
        <f t="shared" si="131"/>
        <v>$.ManualOperationActive</v>
      </c>
      <c r="AA601" s="12">
        <v>1</v>
      </c>
      <c r="AB601" s="6" t="s">
        <v>194</v>
      </c>
      <c r="AC601" s="106">
        <v>1003</v>
      </c>
      <c r="AJ601" s="80"/>
      <c r="AN601" s="80"/>
      <c r="AO601" s="80"/>
      <c r="AP601" s="80"/>
      <c r="AQ601" s="80"/>
      <c r="AR601" s="130"/>
      <c r="AS601" s="80"/>
      <c r="AT601" s="7"/>
      <c r="AU601" s="7"/>
      <c r="AV601" s="169"/>
      <c r="AW601" s="170"/>
      <c r="AX601" s="140"/>
      <c r="AY601" s="150"/>
      <c r="AZ601" s="171"/>
      <c r="BA601" s="171"/>
      <c r="BB601" s="150" t="str">
        <f t="shared" si="132"/>
        <v/>
      </c>
      <c r="BC601" s="172"/>
      <c r="BD601" s="169"/>
      <c r="BE601" s="169"/>
      <c r="BF601" s="169"/>
      <c r="BG601" s="169"/>
      <c r="BH601" s="169"/>
      <c r="BI601" s="169"/>
      <c r="BJ601" s="169"/>
      <c r="BK601" s="169"/>
      <c r="BL601" s="169"/>
      <c r="BM601" s="169"/>
      <c r="BN601" s="169"/>
      <c r="BO601" s="169"/>
      <c r="BP601" s="169"/>
      <c r="BQ601" s="169"/>
      <c r="BS601" s="6"/>
      <c r="BT601" s="11"/>
      <c r="BU601" s="6"/>
      <c r="BV601" s="6"/>
    </row>
    <row r="602" spans="1:74" ht="15.75" x14ac:dyDescent="0.25">
      <c r="A602" s="52" t="s">
        <v>847</v>
      </c>
      <c r="B602" s="56"/>
      <c r="C602" s="7" t="s">
        <v>111</v>
      </c>
      <c r="D602" s="7" t="s">
        <v>853</v>
      </c>
      <c r="E602" s="7"/>
      <c r="F602" s="64"/>
      <c r="G602" s="6"/>
      <c r="H602" s="6"/>
      <c r="I602" s="10" t="s">
        <v>110</v>
      </c>
      <c r="J602" s="11" t="s">
        <v>930</v>
      </c>
      <c r="K602" s="164" t="s">
        <v>601</v>
      </c>
      <c r="L602" s="180"/>
      <c r="M602" s="180">
        <v>1000</v>
      </c>
      <c r="N602" s="80" t="s">
        <v>7294</v>
      </c>
      <c r="O602" s="165"/>
      <c r="P602" s="80" t="s">
        <v>930</v>
      </c>
      <c r="Q602" s="80"/>
      <c r="R602" s="80"/>
      <c r="S602" s="166"/>
      <c r="T602" s="164"/>
      <c r="U602" s="167"/>
      <c r="V602" s="168"/>
      <c r="W602" s="12" t="str">
        <f t="shared" si="129"/>
        <v>Mqtt1</v>
      </c>
      <c r="X602" s="222"/>
      <c r="Y602" s="6" t="str">
        <f t="shared" si="130"/>
        <v>450000 NAVIGATION LIGHTS</v>
      </c>
      <c r="Z602" s="106" t="str">
        <f t="shared" si="131"/>
        <v>$.CommunicationError</v>
      </c>
      <c r="AA602" s="12">
        <v>1</v>
      </c>
      <c r="AB602" s="6" t="s">
        <v>194</v>
      </c>
      <c r="AC602" s="106">
        <v>2000</v>
      </c>
      <c r="AJ602" s="80"/>
      <c r="AN602" s="80"/>
      <c r="AO602" s="80"/>
      <c r="AP602" s="80"/>
      <c r="AQ602" s="80"/>
      <c r="AR602" s="130"/>
      <c r="AS602" s="80"/>
      <c r="AT602" s="7"/>
      <c r="AU602" s="7"/>
      <c r="AV602" s="169"/>
      <c r="AW602" s="170"/>
      <c r="AX602" s="140"/>
      <c r="AY602" s="150"/>
      <c r="AZ602" s="171"/>
      <c r="BA602" s="171"/>
      <c r="BB602" s="150" t="str">
        <f t="shared" si="132"/>
        <v/>
      </c>
      <c r="BC602" s="172"/>
      <c r="BD602" s="169"/>
      <c r="BE602" s="169"/>
      <c r="BF602" s="169"/>
      <c r="BG602" s="169"/>
      <c r="BH602" s="169"/>
      <c r="BI602" s="169"/>
      <c r="BJ602" s="169"/>
      <c r="BK602" s="169"/>
      <c r="BL602" s="169"/>
      <c r="BM602" s="169"/>
      <c r="BN602" s="169"/>
      <c r="BO602" s="169"/>
      <c r="BP602" s="169"/>
      <c r="BQ602" s="169"/>
      <c r="BS602" s="6"/>
      <c r="BT602" s="11"/>
      <c r="BU602" s="6"/>
      <c r="BV602" s="6"/>
    </row>
    <row r="603" spans="1:74" ht="15.75" x14ac:dyDescent="0.25">
      <c r="A603" s="52" t="s">
        <v>847</v>
      </c>
      <c r="B603" s="56"/>
      <c r="C603" s="7" t="s">
        <v>931</v>
      </c>
      <c r="D603" s="7" t="s">
        <v>853</v>
      </c>
      <c r="E603" s="7"/>
      <c r="F603" s="64"/>
      <c r="G603" s="6"/>
      <c r="H603" s="6"/>
      <c r="I603" s="10" t="s">
        <v>110</v>
      </c>
      <c r="J603" s="11" t="s">
        <v>932</v>
      </c>
      <c r="K603" s="164" t="s">
        <v>601</v>
      </c>
      <c r="L603" s="180"/>
      <c r="M603" s="180">
        <v>1000</v>
      </c>
      <c r="N603" s="80" t="s">
        <v>7294</v>
      </c>
      <c r="O603" s="165"/>
      <c r="P603" s="80" t="s">
        <v>933</v>
      </c>
      <c r="Q603" s="80"/>
      <c r="R603" s="80"/>
      <c r="S603" s="166"/>
      <c r="T603" s="164"/>
      <c r="U603" s="167"/>
      <c r="V603" s="168"/>
      <c r="W603" s="12" t="str">
        <f t="shared" si="129"/>
        <v>Mqtt1</v>
      </c>
      <c r="X603" s="222"/>
      <c r="Y603" s="6" t="str">
        <f t="shared" si="130"/>
        <v>450000 NAVIGATION LIGHTS</v>
      </c>
      <c r="Z603" s="106" t="str">
        <f t="shared" si="131"/>
        <v>$.Hoistable_Anchor_FwdOpTime</v>
      </c>
      <c r="AA603" s="12">
        <v>1</v>
      </c>
      <c r="AB603" s="6" t="s">
        <v>195</v>
      </c>
      <c r="AC603" s="106">
        <v>40000</v>
      </c>
      <c r="AJ603" s="80"/>
      <c r="AK603" s="116" t="s">
        <v>934</v>
      </c>
      <c r="AN603" s="80"/>
      <c r="AO603" s="80"/>
      <c r="AP603" s="80"/>
      <c r="AQ603" s="80"/>
      <c r="AR603" s="130"/>
      <c r="AS603" s="80"/>
      <c r="AT603" s="7"/>
      <c r="AU603" s="7"/>
      <c r="AV603" s="169"/>
      <c r="AW603" s="170"/>
      <c r="AX603" s="140"/>
      <c r="AY603" s="150"/>
      <c r="AZ603" s="171"/>
      <c r="BA603" s="171"/>
      <c r="BB603" s="150" t="str">
        <f t="shared" si="132"/>
        <v/>
      </c>
      <c r="BC603" s="172"/>
      <c r="BD603" s="169"/>
      <c r="BE603" s="169"/>
      <c r="BF603" s="169"/>
      <c r="BG603" s="169"/>
      <c r="BH603" s="169"/>
      <c r="BI603" s="169"/>
      <c r="BJ603" s="169"/>
      <c r="BK603" s="169"/>
      <c r="BL603" s="169"/>
      <c r="BM603" s="169"/>
      <c r="BN603" s="169"/>
      <c r="BO603" s="169"/>
      <c r="BP603" s="169"/>
      <c r="BQ603" s="169"/>
      <c r="BS603" s="6"/>
      <c r="BT603" s="11"/>
      <c r="BU603" s="6"/>
      <c r="BV603" s="6"/>
    </row>
    <row r="604" spans="1:74" ht="15.75" x14ac:dyDescent="0.25">
      <c r="A604" s="52" t="s">
        <v>847</v>
      </c>
      <c r="B604" s="56" t="s">
        <v>110</v>
      </c>
      <c r="C604" s="7" t="s">
        <v>931</v>
      </c>
      <c r="D604" s="7" t="s">
        <v>853</v>
      </c>
      <c r="E604" s="7"/>
      <c r="F604" s="64"/>
      <c r="G604" s="6"/>
      <c r="H604" s="6"/>
      <c r="I604" s="10" t="s">
        <v>110</v>
      </c>
      <c r="J604" s="11" t="s">
        <v>605</v>
      </c>
      <c r="K604" s="164" t="s">
        <v>601</v>
      </c>
      <c r="L604" s="180"/>
      <c r="M604" s="180">
        <v>1000</v>
      </c>
      <c r="N604" s="78" t="s">
        <v>605</v>
      </c>
      <c r="O604" s="165"/>
      <c r="P604" s="80" t="s">
        <v>605</v>
      </c>
      <c r="Q604" s="80"/>
      <c r="R604" s="80"/>
      <c r="S604" s="166"/>
      <c r="T604" s="164"/>
      <c r="U604" s="167"/>
      <c r="V604" s="168"/>
      <c r="W604" s="12" t="str">
        <f t="shared" si="129"/>
        <v/>
      </c>
      <c r="X604" s="222"/>
      <c r="Y604" s="6" t="str">
        <f t="shared" si="130"/>
        <v/>
      </c>
      <c r="Z604" s="106" t="str">
        <f t="shared" si="131"/>
        <v/>
      </c>
      <c r="AA604" s="12">
        <v>1</v>
      </c>
      <c r="AB604" s="6" t="s">
        <v>195</v>
      </c>
      <c r="AC604" s="106">
        <v>40002</v>
      </c>
      <c r="AJ604" s="80"/>
      <c r="AK604" s="116" t="s">
        <v>934</v>
      </c>
      <c r="AN604" s="80"/>
      <c r="AO604" s="80"/>
      <c r="AP604" s="80"/>
      <c r="AQ604" s="80"/>
      <c r="AR604" s="130"/>
      <c r="AS604" s="80"/>
      <c r="AT604" s="7"/>
      <c r="AU604" s="7"/>
      <c r="AV604" s="169"/>
      <c r="AW604" s="170"/>
      <c r="AX604" s="140"/>
      <c r="AY604" s="150"/>
      <c r="AZ604" s="171"/>
      <c r="BA604" s="171"/>
      <c r="BB604" s="150" t="str">
        <f t="shared" si="132"/>
        <v/>
      </c>
      <c r="BC604" s="172"/>
      <c r="BD604" s="169"/>
      <c r="BE604" s="169"/>
      <c r="BF604" s="169"/>
      <c r="BG604" s="169"/>
      <c r="BH604" s="169"/>
      <c r="BI604" s="169"/>
      <c r="BJ604" s="169"/>
      <c r="BK604" s="169"/>
      <c r="BL604" s="169"/>
      <c r="BM604" s="169"/>
      <c r="BN604" s="169"/>
      <c r="BO604" s="169"/>
      <c r="BP604" s="169"/>
      <c r="BQ604" s="169"/>
      <c r="BS604" s="6"/>
      <c r="BT604" s="11"/>
      <c r="BU604" s="6"/>
      <c r="BV604" s="6"/>
    </row>
    <row r="605" spans="1:74" ht="15.75" x14ac:dyDescent="0.25">
      <c r="A605" s="52" t="s">
        <v>847</v>
      </c>
      <c r="B605" s="56"/>
      <c r="C605" s="7" t="s">
        <v>931</v>
      </c>
      <c r="D605" s="7" t="s">
        <v>853</v>
      </c>
      <c r="E605" s="7"/>
      <c r="F605" s="64"/>
      <c r="G605" s="6"/>
      <c r="H605" s="6"/>
      <c r="I605" s="10" t="s">
        <v>110</v>
      </c>
      <c r="J605" s="11" t="s">
        <v>935</v>
      </c>
      <c r="K605" s="164" t="s">
        <v>601</v>
      </c>
      <c r="L605" s="180"/>
      <c r="M605" s="180">
        <v>1000</v>
      </c>
      <c r="N605" s="80" t="s">
        <v>7294</v>
      </c>
      <c r="O605" s="165"/>
      <c r="P605" s="80" t="s">
        <v>936</v>
      </c>
      <c r="Q605" s="80"/>
      <c r="R605" s="80"/>
      <c r="S605" s="166"/>
      <c r="T605" s="164"/>
      <c r="U605" s="167"/>
      <c r="V605" s="168"/>
      <c r="W605" s="12" t="str">
        <f t="shared" si="129"/>
        <v>Mqtt1</v>
      </c>
      <c r="X605" s="222"/>
      <c r="Y605" s="6" t="str">
        <f t="shared" si="130"/>
        <v>450000 NAVIGATION LIGHTS</v>
      </c>
      <c r="Z605" s="106" t="str">
        <f t="shared" si="131"/>
        <v>$.Starboard_BowOpTime</v>
      </c>
      <c r="AA605" s="12">
        <v>1</v>
      </c>
      <c r="AB605" s="6" t="s">
        <v>195</v>
      </c>
      <c r="AC605" s="106">
        <v>40004</v>
      </c>
      <c r="AJ605" s="80"/>
      <c r="AK605" s="116" t="s">
        <v>934</v>
      </c>
      <c r="AN605" s="80"/>
      <c r="AO605" s="80"/>
      <c r="AP605" s="80"/>
      <c r="AQ605" s="80"/>
      <c r="AR605" s="130"/>
      <c r="AS605" s="80"/>
      <c r="AT605" s="7"/>
      <c r="AU605" s="7"/>
      <c r="AV605" s="169"/>
      <c r="AW605" s="170"/>
      <c r="AX605" s="140"/>
      <c r="AY605" s="150"/>
      <c r="AZ605" s="171"/>
      <c r="BA605" s="171"/>
      <c r="BB605" s="150" t="str">
        <f t="shared" si="132"/>
        <v/>
      </c>
      <c r="BC605" s="172"/>
      <c r="BD605" s="169"/>
      <c r="BE605" s="169"/>
      <c r="BF605" s="169"/>
      <c r="BG605" s="169"/>
      <c r="BH605" s="169"/>
      <c r="BI605" s="169"/>
      <c r="BJ605" s="169"/>
      <c r="BK605" s="169"/>
      <c r="BL605" s="169"/>
      <c r="BM605" s="169"/>
      <c r="BN605" s="169"/>
      <c r="BO605" s="169"/>
      <c r="BP605" s="169"/>
      <c r="BQ605" s="169"/>
      <c r="BS605" s="6"/>
      <c r="BT605" s="11"/>
      <c r="BU605" s="6"/>
      <c r="BV605" s="6"/>
    </row>
    <row r="606" spans="1:74" ht="15.75" x14ac:dyDescent="0.25">
      <c r="A606" s="52" t="s">
        <v>847</v>
      </c>
      <c r="B606" s="56"/>
      <c r="C606" s="7" t="s">
        <v>931</v>
      </c>
      <c r="D606" s="7" t="s">
        <v>853</v>
      </c>
      <c r="E606" s="7"/>
      <c r="F606" s="64"/>
      <c r="G606" s="6"/>
      <c r="H606" s="6"/>
      <c r="I606" s="10" t="s">
        <v>110</v>
      </c>
      <c r="J606" s="11" t="s">
        <v>937</v>
      </c>
      <c r="K606" s="164" t="s">
        <v>601</v>
      </c>
      <c r="L606" s="180"/>
      <c r="M606" s="180">
        <v>1000</v>
      </c>
      <c r="N606" s="80" t="s">
        <v>7294</v>
      </c>
      <c r="O606" s="165"/>
      <c r="P606" s="80" t="s">
        <v>938</v>
      </c>
      <c r="Q606" s="80"/>
      <c r="R606" s="80"/>
      <c r="S606" s="166"/>
      <c r="T606" s="164"/>
      <c r="U606" s="167"/>
      <c r="V606" s="168"/>
      <c r="W606" s="12" t="str">
        <f t="shared" si="129"/>
        <v>Mqtt1</v>
      </c>
      <c r="X606" s="222"/>
      <c r="Y606" s="6" t="str">
        <f t="shared" si="130"/>
        <v>450000 NAVIGATION LIGHTS</v>
      </c>
      <c r="Z606" s="106" t="str">
        <f t="shared" ref="Z606:Z630" si="133">IF(COUNTIF(N606,"spare"),"","$."&amp;J606)</f>
        <v>$.Portside_BowOpTime</v>
      </c>
      <c r="AA606" s="12">
        <v>1</v>
      </c>
      <c r="AB606" s="6" t="s">
        <v>195</v>
      </c>
      <c r="AC606" s="106">
        <v>40006</v>
      </c>
      <c r="AJ606" s="80"/>
      <c r="AK606" s="116" t="s">
        <v>934</v>
      </c>
      <c r="AN606" s="80"/>
      <c r="AO606" s="80"/>
      <c r="AP606" s="80"/>
      <c r="AQ606" s="80"/>
      <c r="AR606" s="130"/>
      <c r="AS606" s="80"/>
      <c r="AT606" s="7"/>
      <c r="AU606" s="7"/>
      <c r="AV606" s="169"/>
      <c r="AW606" s="170"/>
      <c r="AX606" s="140"/>
      <c r="AY606" s="150"/>
      <c r="AZ606" s="171"/>
      <c r="BA606" s="171"/>
      <c r="BB606" s="150" t="str">
        <f t="shared" si="132"/>
        <v/>
      </c>
      <c r="BC606" s="172"/>
      <c r="BD606" s="169"/>
      <c r="BE606" s="169"/>
      <c r="BF606" s="169"/>
      <c r="BG606" s="169"/>
      <c r="BH606" s="169"/>
      <c r="BI606" s="169"/>
      <c r="BJ606" s="169"/>
      <c r="BK606" s="169"/>
      <c r="BL606" s="169"/>
      <c r="BM606" s="169"/>
      <c r="BN606" s="169"/>
      <c r="BO606" s="169"/>
      <c r="BP606" s="169"/>
      <c r="BQ606" s="169"/>
      <c r="BS606" s="6"/>
      <c r="BT606" s="11"/>
      <c r="BU606" s="6"/>
      <c r="BV606" s="6"/>
    </row>
    <row r="607" spans="1:74" ht="15.75" x14ac:dyDescent="0.25">
      <c r="A607" s="52" t="s">
        <v>847</v>
      </c>
      <c r="B607" s="56"/>
      <c r="C607" s="7" t="s">
        <v>931</v>
      </c>
      <c r="D607" s="7" t="s">
        <v>853</v>
      </c>
      <c r="E607" s="7"/>
      <c r="F607" s="64"/>
      <c r="G607" s="6"/>
      <c r="H607" s="6"/>
      <c r="I607" s="10" t="s">
        <v>110</v>
      </c>
      <c r="J607" s="11" t="s">
        <v>939</v>
      </c>
      <c r="K607" s="164" t="s">
        <v>601</v>
      </c>
      <c r="L607" s="180"/>
      <c r="M607" s="180">
        <v>1000</v>
      </c>
      <c r="N607" s="80" t="s">
        <v>7294</v>
      </c>
      <c r="O607" s="165"/>
      <c r="P607" s="80" t="s">
        <v>1292</v>
      </c>
      <c r="Q607" s="80"/>
      <c r="R607" s="80"/>
      <c r="S607" s="166"/>
      <c r="T607" s="164"/>
      <c r="U607" s="167"/>
      <c r="V607" s="168"/>
      <c r="W607" s="12" t="str">
        <f t="shared" ref="W607:W630" si="134">IF(COUNTIF(N607,"spare"),"","Mqtt1")</f>
        <v>Mqtt1</v>
      </c>
      <c r="X607" s="222"/>
      <c r="Y607" s="6" t="str">
        <f t="shared" ref="Y607:Y630" si="135">IF(COUNTIF(N607,"spare"),"",N607)</f>
        <v>450000 NAVIGATION LIGHTS</v>
      </c>
      <c r="Z607" s="106" t="str">
        <f t="shared" si="133"/>
        <v>$.SB_Nav_Spr_MAINOpTime</v>
      </c>
      <c r="AA607" s="12">
        <v>1</v>
      </c>
      <c r="AB607" s="6" t="s">
        <v>195</v>
      </c>
      <c r="AC607" s="106">
        <v>40008</v>
      </c>
      <c r="AJ607" s="80"/>
      <c r="AK607" s="116" t="s">
        <v>934</v>
      </c>
      <c r="AN607" s="80"/>
      <c r="AO607" s="80"/>
      <c r="AP607" s="80"/>
      <c r="AQ607" s="80"/>
      <c r="AR607" s="130"/>
      <c r="AS607" s="80"/>
      <c r="AT607" s="7"/>
      <c r="AU607" s="7"/>
      <c r="AV607" s="169"/>
      <c r="AW607" s="170"/>
      <c r="AX607" s="140"/>
      <c r="AY607" s="150"/>
      <c r="AZ607" s="171"/>
      <c r="BA607" s="171"/>
      <c r="BB607" s="150" t="str">
        <f t="shared" si="132"/>
        <v/>
      </c>
      <c r="BC607" s="172"/>
      <c r="BD607" s="169"/>
      <c r="BE607" s="169"/>
      <c r="BF607" s="169"/>
      <c r="BG607" s="169"/>
      <c r="BH607" s="169"/>
      <c r="BI607" s="169"/>
      <c r="BJ607" s="169"/>
      <c r="BK607" s="169"/>
      <c r="BL607" s="169"/>
      <c r="BM607" s="169"/>
      <c r="BN607" s="169"/>
      <c r="BO607" s="169"/>
      <c r="BP607" s="169"/>
      <c r="BQ607" s="169"/>
      <c r="BS607" s="6"/>
      <c r="BT607" s="11"/>
      <c r="BU607" s="6"/>
      <c r="BV607" s="6"/>
    </row>
    <row r="608" spans="1:74" ht="15.75" x14ac:dyDescent="0.25">
      <c r="A608" s="52" t="s">
        <v>847</v>
      </c>
      <c r="B608" s="56"/>
      <c r="C608" s="7" t="s">
        <v>931</v>
      </c>
      <c r="D608" s="7" t="s">
        <v>853</v>
      </c>
      <c r="E608" s="7"/>
      <c r="F608" s="64"/>
      <c r="G608" s="6"/>
      <c r="H608" s="6"/>
      <c r="I608" s="10" t="s">
        <v>110</v>
      </c>
      <c r="J608" s="11" t="s">
        <v>940</v>
      </c>
      <c r="K608" s="164" t="s">
        <v>601</v>
      </c>
      <c r="L608" s="180"/>
      <c r="M608" s="180">
        <v>1000</v>
      </c>
      <c r="N608" s="80" t="s">
        <v>7294</v>
      </c>
      <c r="O608" s="165"/>
      <c r="P608" s="80" t="s">
        <v>1293</v>
      </c>
      <c r="Q608" s="80"/>
      <c r="R608" s="80"/>
      <c r="S608" s="166"/>
      <c r="T608" s="164"/>
      <c r="U608" s="167"/>
      <c r="V608" s="168"/>
      <c r="W608" s="12" t="str">
        <f t="shared" si="134"/>
        <v>Mqtt1</v>
      </c>
      <c r="X608" s="222"/>
      <c r="Y608" s="6" t="str">
        <f t="shared" si="135"/>
        <v>450000 NAVIGATION LIGHTS</v>
      </c>
      <c r="Z608" s="106" t="str">
        <f t="shared" si="133"/>
        <v>$.SB_Nav_Spr_BACKUPOpTime</v>
      </c>
      <c r="AA608" s="12">
        <v>1</v>
      </c>
      <c r="AB608" s="6" t="s">
        <v>195</v>
      </c>
      <c r="AC608" s="106">
        <v>40010</v>
      </c>
      <c r="AJ608" s="80"/>
      <c r="AK608" s="116" t="s">
        <v>934</v>
      </c>
      <c r="AN608" s="80"/>
      <c r="AO608" s="80"/>
      <c r="AP608" s="80"/>
      <c r="AQ608" s="80"/>
      <c r="AR608" s="130"/>
      <c r="AS608" s="80"/>
      <c r="AT608" s="7"/>
      <c r="AU608" s="7"/>
      <c r="AV608" s="169"/>
      <c r="AW608" s="170"/>
      <c r="AX608" s="140"/>
      <c r="AY608" s="150"/>
      <c r="AZ608" s="171"/>
      <c r="BA608" s="171"/>
      <c r="BB608" s="150" t="str">
        <f t="shared" si="132"/>
        <v/>
      </c>
      <c r="BC608" s="172"/>
      <c r="BD608" s="169"/>
      <c r="BE608" s="169"/>
      <c r="BF608" s="169"/>
      <c r="BG608" s="169"/>
      <c r="BH608" s="169"/>
      <c r="BI608" s="169"/>
      <c r="BJ608" s="169"/>
      <c r="BK608" s="169"/>
      <c r="BL608" s="169"/>
      <c r="BM608" s="169"/>
      <c r="BN608" s="169"/>
      <c r="BO608" s="169"/>
      <c r="BP608" s="169"/>
      <c r="BQ608" s="169"/>
      <c r="BS608" s="6"/>
      <c r="BT608" s="11"/>
      <c r="BU608" s="6"/>
      <c r="BV608" s="6"/>
    </row>
    <row r="609" spans="1:74" ht="15.75" x14ac:dyDescent="0.25">
      <c r="A609" s="52" t="s">
        <v>847</v>
      </c>
      <c r="B609" s="56"/>
      <c r="C609" s="7" t="s">
        <v>931</v>
      </c>
      <c r="D609" s="7" t="s">
        <v>853</v>
      </c>
      <c r="E609" s="7"/>
      <c r="F609" s="64"/>
      <c r="G609" s="6"/>
      <c r="H609" s="6"/>
      <c r="I609" s="10" t="s">
        <v>110</v>
      </c>
      <c r="J609" s="11" t="s">
        <v>941</v>
      </c>
      <c r="K609" s="164" t="s">
        <v>601</v>
      </c>
      <c r="L609" s="180"/>
      <c r="M609" s="180">
        <v>1000</v>
      </c>
      <c r="N609" s="80" t="s">
        <v>7294</v>
      </c>
      <c r="O609" s="165"/>
      <c r="P609" s="80" t="s">
        <v>1298</v>
      </c>
      <c r="Q609" s="80"/>
      <c r="R609" s="80"/>
      <c r="S609" s="166"/>
      <c r="T609" s="164"/>
      <c r="U609" s="167"/>
      <c r="V609" s="168"/>
      <c r="W609" s="12" t="str">
        <f t="shared" si="134"/>
        <v>Mqtt1</v>
      </c>
      <c r="X609" s="222"/>
      <c r="Y609" s="6" t="str">
        <f t="shared" si="135"/>
        <v>450000 NAVIGATION LIGHTS</v>
      </c>
      <c r="Z609" s="106" t="str">
        <f t="shared" si="133"/>
        <v>$.PS_Nav_Spr_MAINOpTime</v>
      </c>
      <c r="AA609" s="12">
        <v>1</v>
      </c>
      <c r="AB609" s="6" t="s">
        <v>195</v>
      </c>
      <c r="AC609" s="106">
        <v>40012</v>
      </c>
      <c r="AJ609" s="80"/>
      <c r="AK609" s="116" t="s">
        <v>934</v>
      </c>
      <c r="AN609" s="80"/>
      <c r="AO609" s="80"/>
      <c r="AP609" s="80"/>
      <c r="AQ609" s="80"/>
      <c r="AR609" s="130"/>
      <c r="AS609" s="80"/>
      <c r="AT609" s="7"/>
      <c r="AU609" s="7"/>
      <c r="AV609" s="169"/>
      <c r="AW609" s="170"/>
      <c r="AX609" s="140"/>
      <c r="AY609" s="150"/>
      <c r="AZ609" s="171"/>
      <c r="BA609" s="171"/>
      <c r="BB609" s="150" t="str">
        <f t="shared" si="132"/>
        <v/>
      </c>
      <c r="BC609" s="172"/>
      <c r="BD609" s="169"/>
      <c r="BE609" s="169"/>
      <c r="BF609" s="169"/>
      <c r="BG609" s="169"/>
      <c r="BH609" s="169"/>
      <c r="BI609" s="169"/>
      <c r="BJ609" s="169"/>
      <c r="BK609" s="169"/>
      <c r="BL609" s="169"/>
      <c r="BM609" s="169"/>
      <c r="BN609" s="169"/>
      <c r="BO609" s="169"/>
      <c r="BP609" s="169"/>
      <c r="BQ609" s="169"/>
      <c r="BS609" s="6"/>
      <c r="BT609" s="11"/>
      <c r="BU609" s="6"/>
      <c r="BV609" s="6"/>
    </row>
    <row r="610" spans="1:74" ht="15.75" x14ac:dyDescent="0.25">
      <c r="A610" s="52" t="s">
        <v>847</v>
      </c>
      <c r="B610" s="56"/>
      <c r="C610" s="7" t="s">
        <v>931</v>
      </c>
      <c r="D610" s="7" t="s">
        <v>853</v>
      </c>
      <c r="E610" s="7"/>
      <c r="F610" s="64"/>
      <c r="G610" s="6"/>
      <c r="H610" s="6"/>
      <c r="I610" s="10" t="s">
        <v>110</v>
      </c>
      <c r="J610" s="11" t="s">
        <v>942</v>
      </c>
      <c r="K610" s="164" t="s">
        <v>601</v>
      </c>
      <c r="L610" s="180"/>
      <c r="M610" s="180">
        <v>1000</v>
      </c>
      <c r="N610" s="80" t="s">
        <v>7294</v>
      </c>
      <c r="O610" s="165"/>
      <c r="P610" s="80" t="s">
        <v>1299</v>
      </c>
      <c r="Q610" s="80"/>
      <c r="R610" s="80"/>
      <c r="S610" s="166"/>
      <c r="T610" s="164"/>
      <c r="U610" s="167"/>
      <c r="V610" s="168"/>
      <c r="W610" s="12" t="str">
        <f t="shared" si="134"/>
        <v>Mqtt1</v>
      </c>
      <c r="X610" s="222"/>
      <c r="Y610" s="6" t="str">
        <f t="shared" si="135"/>
        <v>450000 NAVIGATION LIGHTS</v>
      </c>
      <c r="Z610" s="106" t="str">
        <f t="shared" si="133"/>
        <v>$.PS_Nav_Spr_BACKUPOpTime</v>
      </c>
      <c r="AA610" s="12">
        <v>1</v>
      </c>
      <c r="AB610" s="6" t="s">
        <v>195</v>
      </c>
      <c r="AC610" s="106">
        <v>40014</v>
      </c>
      <c r="AJ610" s="80"/>
      <c r="AK610" s="116" t="s">
        <v>934</v>
      </c>
      <c r="AN610" s="80"/>
      <c r="AO610" s="80"/>
      <c r="AP610" s="80"/>
      <c r="AQ610" s="80"/>
      <c r="AR610" s="130"/>
      <c r="AS610" s="80"/>
      <c r="AT610" s="7"/>
      <c r="AU610" s="7"/>
      <c r="AV610" s="169"/>
      <c r="AW610" s="170"/>
      <c r="AX610" s="140"/>
      <c r="AY610" s="150"/>
      <c r="AZ610" s="171"/>
      <c r="BA610" s="171"/>
      <c r="BB610" s="150" t="str">
        <f t="shared" si="132"/>
        <v/>
      </c>
      <c r="BC610" s="172"/>
      <c r="BD610" s="169"/>
      <c r="BE610" s="169"/>
      <c r="BF610" s="169"/>
      <c r="BG610" s="169"/>
      <c r="BH610" s="169"/>
      <c r="BI610" s="169"/>
      <c r="BJ610" s="169"/>
      <c r="BK610" s="169"/>
      <c r="BL610" s="169"/>
      <c r="BM610" s="169"/>
      <c r="BN610" s="169"/>
      <c r="BO610" s="169"/>
      <c r="BP610" s="169"/>
      <c r="BQ610" s="169"/>
      <c r="BS610" s="6"/>
      <c r="BT610" s="11"/>
      <c r="BU610" s="6"/>
      <c r="BV610" s="6"/>
    </row>
    <row r="611" spans="1:74" ht="15.75" x14ac:dyDescent="0.25">
      <c r="A611" s="52" t="s">
        <v>847</v>
      </c>
      <c r="B611" s="56"/>
      <c r="C611" s="7" t="s">
        <v>931</v>
      </c>
      <c r="D611" s="7" t="s">
        <v>853</v>
      </c>
      <c r="E611" s="7"/>
      <c r="F611" s="64"/>
      <c r="G611" s="6"/>
      <c r="H611" s="6"/>
      <c r="I611" s="10" t="s">
        <v>110</v>
      </c>
      <c r="J611" s="11" t="s">
        <v>943</v>
      </c>
      <c r="K611" s="164" t="s">
        <v>601</v>
      </c>
      <c r="L611" s="180"/>
      <c r="M611" s="180">
        <v>1000</v>
      </c>
      <c r="N611" s="80" t="s">
        <v>7294</v>
      </c>
      <c r="O611" s="165"/>
      <c r="P611" s="80" t="s">
        <v>944</v>
      </c>
      <c r="Q611" s="80"/>
      <c r="R611" s="80"/>
      <c r="S611" s="166"/>
      <c r="T611" s="164"/>
      <c r="U611" s="167"/>
      <c r="V611" s="168"/>
      <c r="W611" s="12" t="str">
        <f t="shared" si="134"/>
        <v>Mqtt1</v>
      </c>
      <c r="X611" s="222"/>
      <c r="Y611" s="6" t="str">
        <f t="shared" si="135"/>
        <v>450000 NAVIGATION LIGHTS</v>
      </c>
      <c r="Z611" s="106" t="str">
        <f t="shared" si="133"/>
        <v>$.Anchor_Aft_MAINOpTime</v>
      </c>
      <c r="AA611" s="12">
        <v>1</v>
      </c>
      <c r="AB611" s="6" t="s">
        <v>195</v>
      </c>
      <c r="AC611" s="106">
        <v>40016</v>
      </c>
      <c r="AJ611" s="80"/>
      <c r="AK611" s="116" t="s">
        <v>934</v>
      </c>
      <c r="AN611" s="80"/>
      <c r="AO611" s="80"/>
      <c r="AP611" s="80"/>
      <c r="AQ611" s="80"/>
      <c r="AR611" s="130"/>
      <c r="AS611" s="80"/>
      <c r="AT611" s="7"/>
      <c r="AU611" s="7"/>
      <c r="AV611" s="169"/>
      <c r="AW611" s="170"/>
      <c r="AX611" s="140"/>
      <c r="AY611" s="150"/>
      <c r="AZ611" s="171"/>
      <c r="BA611" s="171"/>
      <c r="BB611" s="150" t="str">
        <f t="shared" si="132"/>
        <v/>
      </c>
      <c r="BC611" s="172"/>
      <c r="BD611" s="169"/>
      <c r="BE611" s="169"/>
      <c r="BF611" s="169"/>
      <c r="BG611" s="169"/>
      <c r="BH611" s="169"/>
      <c r="BI611" s="169"/>
      <c r="BJ611" s="169"/>
      <c r="BK611" s="169"/>
      <c r="BL611" s="169"/>
      <c r="BM611" s="169"/>
      <c r="BN611" s="169"/>
      <c r="BO611" s="169"/>
      <c r="BP611" s="169"/>
      <c r="BQ611" s="169"/>
      <c r="BS611" s="6"/>
      <c r="BT611" s="11"/>
      <c r="BU611" s="6"/>
      <c r="BV611" s="6"/>
    </row>
    <row r="612" spans="1:74" ht="15.75" x14ac:dyDescent="0.25">
      <c r="A612" s="52" t="s">
        <v>847</v>
      </c>
      <c r="B612" s="56"/>
      <c r="C612" s="7" t="s">
        <v>931</v>
      </c>
      <c r="D612" s="7" t="s">
        <v>853</v>
      </c>
      <c r="E612" s="7"/>
      <c r="F612" s="64"/>
      <c r="G612" s="6"/>
      <c r="H612" s="6"/>
      <c r="I612" s="10" t="s">
        <v>110</v>
      </c>
      <c r="J612" s="11" t="s">
        <v>945</v>
      </c>
      <c r="K612" s="164" t="s">
        <v>601</v>
      </c>
      <c r="L612" s="180"/>
      <c r="M612" s="180">
        <v>1000</v>
      </c>
      <c r="N612" s="80" t="s">
        <v>7294</v>
      </c>
      <c r="O612" s="165"/>
      <c r="P612" s="80" t="s">
        <v>946</v>
      </c>
      <c r="Q612" s="80"/>
      <c r="R612" s="80"/>
      <c r="S612" s="166"/>
      <c r="T612" s="164"/>
      <c r="U612" s="167"/>
      <c r="V612" s="168"/>
      <c r="W612" s="12" t="str">
        <f t="shared" si="134"/>
        <v>Mqtt1</v>
      </c>
      <c r="X612" s="222"/>
      <c r="Y612" s="6" t="str">
        <f t="shared" si="135"/>
        <v>450000 NAVIGATION LIGHTS</v>
      </c>
      <c r="Z612" s="106" t="str">
        <f t="shared" si="133"/>
        <v>$.Anchor_Aft_BACKUPOpTime</v>
      </c>
      <c r="AA612" s="12">
        <v>1</v>
      </c>
      <c r="AB612" s="6" t="s">
        <v>195</v>
      </c>
      <c r="AC612" s="106">
        <v>40018</v>
      </c>
      <c r="AJ612" s="80"/>
      <c r="AK612" s="116" t="s">
        <v>934</v>
      </c>
      <c r="AN612" s="80"/>
      <c r="AO612" s="80"/>
      <c r="AP612" s="80"/>
      <c r="AQ612" s="80"/>
      <c r="AR612" s="130"/>
      <c r="AS612" s="80"/>
      <c r="AT612" s="7"/>
      <c r="AU612" s="7"/>
      <c r="AV612" s="169"/>
      <c r="AW612" s="170"/>
      <c r="AX612" s="140"/>
      <c r="AY612" s="150"/>
      <c r="AZ612" s="171"/>
      <c r="BA612" s="171"/>
      <c r="BB612" s="150" t="str">
        <f t="shared" si="132"/>
        <v/>
      </c>
      <c r="BC612" s="172"/>
      <c r="BD612" s="169"/>
      <c r="BE612" s="169"/>
      <c r="BF612" s="169"/>
      <c r="BG612" s="169"/>
      <c r="BH612" s="169"/>
      <c r="BI612" s="169"/>
      <c r="BJ612" s="169"/>
      <c r="BK612" s="169"/>
      <c r="BL612" s="169"/>
      <c r="BM612" s="169"/>
      <c r="BN612" s="169"/>
      <c r="BO612" s="169"/>
      <c r="BP612" s="169"/>
      <c r="BQ612" s="169"/>
      <c r="BS612" s="6"/>
      <c r="BT612" s="11"/>
      <c r="BU612" s="6"/>
      <c r="BV612" s="6"/>
    </row>
    <row r="613" spans="1:74" ht="15.75" x14ac:dyDescent="0.25">
      <c r="A613" s="52" t="s">
        <v>847</v>
      </c>
      <c r="B613" s="56"/>
      <c r="C613" s="7" t="s">
        <v>931</v>
      </c>
      <c r="D613" s="7" t="s">
        <v>853</v>
      </c>
      <c r="E613" s="7"/>
      <c r="F613" s="64"/>
      <c r="G613" s="6"/>
      <c r="H613" s="6"/>
      <c r="I613" s="10" t="s">
        <v>110</v>
      </c>
      <c r="J613" s="11" t="s">
        <v>947</v>
      </c>
      <c r="K613" s="164" t="s">
        <v>601</v>
      </c>
      <c r="L613" s="180"/>
      <c r="M613" s="180">
        <v>1000</v>
      </c>
      <c r="N613" s="80" t="s">
        <v>7294</v>
      </c>
      <c r="O613" s="165"/>
      <c r="P613" s="80" t="s">
        <v>948</v>
      </c>
      <c r="Q613" s="80"/>
      <c r="R613" s="80"/>
      <c r="S613" s="166"/>
      <c r="T613" s="164"/>
      <c r="U613" s="167"/>
      <c r="V613" s="168"/>
      <c r="W613" s="12" t="str">
        <f t="shared" si="134"/>
        <v>Mqtt1</v>
      </c>
      <c r="X613" s="222"/>
      <c r="Y613" s="6" t="str">
        <f t="shared" si="135"/>
        <v>450000 NAVIGATION LIGHTS</v>
      </c>
      <c r="Z613" s="106" t="str">
        <f t="shared" si="133"/>
        <v>$.Steam_Main_MAINOpTime</v>
      </c>
      <c r="AA613" s="12">
        <v>1</v>
      </c>
      <c r="AB613" s="6" t="s">
        <v>195</v>
      </c>
      <c r="AC613" s="106">
        <v>40020</v>
      </c>
      <c r="AJ613" s="80"/>
      <c r="AK613" s="116" t="s">
        <v>934</v>
      </c>
      <c r="AN613" s="80"/>
      <c r="AO613" s="80"/>
      <c r="AP613" s="80"/>
      <c r="AQ613" s="80"/>
      <c r="AR613" s="130"/>
      <c r="AS613" s="80"/>
      <c r="AT613" s="7"/>
      <c r="AU613" s="7"/>
      <c r="AV613" s="169"/>
      <c r="AW613" s="170"/>
      <c r="AX613" s="140"/>
      <c r="AY613" s="150"/>
      <c r="AZ613" s="171"/>
      <c r="BA613" s="171"/>
      <c r="BB613" s="150" t="str">
        <f t="shared" si="132"/>
        <v/>
      </c>
      <c r="BC613" s="172"/>
      <c r="BD613" s="169"/>
      <c r="BE613" s="169"/>
      <c r="BF613" s="169"/>
      <c r="BG613" s="169"/>
      <c r="BH613" s="169"/>
      <c r="BI613" s="169"/>
      <c r="BJ613" s="169"/>
      <c r="BK613" s="169"/>
      <c r="BL613" s="169"/>
      <c r="BM613" s="169"/>
      <c r="BN613" s="169"/>
      <c r="BO613" s="169"/>
      <c r="BP613" s="169"/>
      <c r="BQ613" s="169"/>
      <c r="BS613" s="6"/>
      <c r="BT613" s="11"/>
      <c r="BU613" s="6"/>
      <c r="BV613" s="6"/>
    </row>
    <row r="614" spans="1:74" ht="15.75" x14ac:dyDescent="0.25">
      <c r="A614" s="52" t="s">
        <v>847</v>
      </c>
      <c r="B614" s="56"/>
      <c r="C614" s="7" t="s">
        <v>931</v>
      </c>
      <c r="D614" s="7" t="s">
        <v>853</v>
      </c>
      <c r="E614" s="7"/>
      <c r="F614" s="64"/>
      <c r="G614" s="6"/>
      <c r="H614" s="6"/>
      <c r="I614" s="10" t="s">
        <v>110</v>
      </c>
      <c r="J614" s="11" t="s">
        <v>949</v>
      </c>
      <c r="K614" s="164" t="s">
        <v>601</v>
      </c>
      <c r="L614" s="180"/>
      <c r="M614" s="180">
        <v>1000</v>
      </c>
      <c r="N614" s="80" t="s">
        <v>7294</v>
      </c>
      <c r="O614" s="165"/>
      <c r="P614" s="80" t="s">
        <v>950</v>
      </c>
      <c r="Q614" s="80"/>
      <c r="R614" s="80"/>
      <c r="S614" s="166"/>
      <c r="T614" s="164"/>
      <c r="U614" s="167"/>
      <c r="V614" s="168"/>
      <c r="W614" s="12" t="str">
        <f t="shared" si="134"/>
        <v>Mqtt1</v>
      </c>
      <c r="X614" s="222"/>
      <c r="Y614" s="6" t="str">
        <f t="shared" si="135"/>
        <v>450000 NAVIGATION LIGHTS</v>
      </c>
      <c r="Z614" s="106" t="str">
        <f t="shared" si="133"/>
        <v>$.Steam_Main_BACKUPOpTime</v>
      </c>
      <c r="AA614" s="12">
        <v>1</v>
      </c>
      <c r="AB614" s="6" t="s">
        <v>195</v>
      </c>
      <c r="AC614" s="106">
        <v>40022</v>
      </c>
      <c r="AJ614" s="80"/>
      <c r="AK614" s="116" t="s">
        <v>934</v>
      </c>
      <c r="AN614" s="80"/>
      <c r="AO614" s="80"/>
      <c r="AP614" s="80"/>
      <c r="AQ614" s="80"/>
      <c r="AR614" s="130"/>
      <c r="AS614" s="80"/>
      <c r="AT614" s="7"/>
      <c r="AU614" s="7"/>
      <c r="AV614" s="169"/>
      <c r="AW614" s="170"/>
      <c r="AX614" s="140"/>
      <c r="AY614" s="150"/>
      <c r="AZ614" s="171"/>
      <c r="BA614" s="171"/>
      <c r="BB614" s="150" t="str">
        <f t="shared" si="132"/>
        <v/>
      </c>
      <c r="BC614" s="172"/>
      <c r="BD614" s="169"/>
      <c r="BE614" s="169"/>
      <c r="BF614" s="169"/>
      <c r="BG614" s="169"/>
      <c r="BH614" s="169"/>
      <c r="BI614" s="169"/>
      <c r="BJ614" s="169"/>
      <c r="BK614" s="169"/>
      <c r="BL614" s="169"/>
      <c r="BM614" s="169"/>
      <c r="BN614" s="169"/>
      <c r="BO614" s="169"/>
      <c r="BP614" s="169"/>
      <c r="BQ614" s="169"/>
      <c r="BS614" s="6"/>
      <c r="BT614" s="11"/>
      <c r="BU614" s="6"/>
      <c r="BV614" s="6"/>
    </row>
    <row r="615" spans="1:74" ht="15.75" x14ac:dyDescent="0.25">
      <c r="A615" s="52" t="s">
        <v>847</v>
      </c>
      <c r="B615" s="56"/>
      <c r="C615" s="7" t="s">
        <v>931</v>
      </c>
      <c r="D615" s="7" t="s">
        <v>853</v>
      </c>
      <c r="E615" s="7"/>
      <c r="F615" s="64"/>
      <c r="G615" s="6"/>
      <c r="H615" s="6"/>
      <c r="I615" s="10" t="s">
        <v>110</v>
      </c>
      <c r="J615" s="11" t="s">
        <v>951</v>
      </c>
      <c r="K615" s="164" t="s">
        <v>601</v>
      </c>
      <c r="L615" s="180"/>
      <c r="M615" s="180">
        <v>1000</v>
      </c>
      <c r="N615" s="80" t="s">
        <v>7294</v>
      </c>
      <c r="O615" s="165"/>
      <c r="P615" s="80" t="s">
        <v>952</v>
      </c>
      <c r="Q615" s="80"/>
      <c r="R615" s="80"/>
      <c r="S615" s="166"/>
      <c r="T615" s="164"/>
      <c r="U615" s="167"/>
      <c r="V615" s="168"/>
      <c r="W615" s="12" t="str">
        <f t="shared" si="134"/>
        <v>Mqtt1</v>
      </c>
      <c r="X615" s="222"/>
      <c r="Y615" s="6" t="str">
        <f t="shared" si="135"/>
        <v>450000 NAVIGATION LIGHTS</v>
      </c>
      <c r="Z615" s="106" t="str">
        <f t="shared" si="133"/>
        <v>$.Steam_Mizz_MAINOpTime</v>
      </c>
      <c r="AA615" s="12">
        <v>1</v>
      </c>
      <c r="AB615" s="6" t="s">
        <v>195</v>
      </c>
      <c r="AC615" s="106">
        <v>40024</v>
      </c>
      <c r="AJ615" s="80"/>
      <c r="AK615" s="116" t="s">
        <v>934</v>
      </c>
      <c r="AN615" s="80"/>
      <c r="AO615" s="80"/>
      <c r="AP615" s="80"/>
      <c r="AQ615" s="80"/>
      <c r="AR615" s="130"/>
      <c r="AS615" s="80"/>
      <c r="AT615" s="7"/>
      <c r="AU615" s="7"/>
      <c r="AV615" s="169"/>
      <c r="AW615" s="170"/>
      <c r="AX615" s="140"/>
      <c r="AY615" s="173"/>
      <c r="AZ615" s="171"/>
      <c r="BA615" s="171"/>
      <c r="BB615" s="150" t="str">
        <f t="shared" si="132"/>
        <v/>
      </c>
      <c r="BC615" s="172"/>
      <c r="BD615" s="169"/>
      <c r="BE615" s="169"/>
      <c r="BF615" s="169"/>
      <c r="BG615" s="169"/>
      <c r="BH615" s="169"/>
      <c r="BI615" s="169"/>
      <c r="BJ615" s="169"/>
      <c r="BK615" s="169"/>
      <c r="BL615" s="169"/>
      <c r="BM615" s="169"/>
      <c r="BN615" s="169"/>
      <c r="BO615" s="169"/>
      <c r="BP615" s="169"/>
      <c r="BQ615" s="169"/>
      <c r="BS615" s="6"/>
      <c r="BT615" s="11"/>
      <c r="BU615" s="6"/>
      <c r="BV615" s="6"/>
    </row>
    <row r="616" spans="1:74" ht="15.75" x14ac:dyDescent="0.25">
      <c r="A616" s="52" t="s">
        <v>847</v>
      </c>
      <c r="B616" s="56"/>
      <c r="C616" s="7" t="s">
        <v>931</v>
      </c>
      <c r="D616" s="7" t="s">
        <v>853</v>
      </c>
      <c r="E616" s="7"/>
      <c r="F616" s="64"/>
      <c r="G616" s="6"/>
      <c r="H616" s="6"/>
      <c r="I616" s="10" t="s">
        <v>110</v>
      </c>
      <c r="J616" s="11" t="s">
        <v>953</v>
      </c>
      <c r="K616" s="164" t="s">
        <v>601</v>
      </c>
      <c r="L616" s="180"/>
      <c r="M616" s="180">
        <v>1000</v>
      </c>
      <c r="N616" s="80" t="s">
        <v>7294</v>
      </c>
      <c r="O616" s="165"/>
      <c r="P616" s="80" t="s">
        <v>954</v>
      </c>
      <c r="Q616" s="80"/>
      <c r="R616" s="80"/>
      <c r="S616" s="166"/>
      <c r="T616" s="164"/>
      <c r="U616" s="167"/>
      <c r="V616" s="168"/>
      <c r="W616" s="12" t="str">
        <f t="shared" si="134"/>
        <v>Mqtt1</v>
      </c>
      <c r="X616" s="222"/>
      <c r="Y616" s="6" t="str">
        <f t="shared" si="135"/>
        <v>450000 NAVIGATION LIGHTS</v>
      </c>
      <c r="Z616" s="106" t="str">
        <f t="shared" si="133"/>
        <v>$.Steam_Mizz_BACKUPOpTime</v>
      </c>
      <c r="AA616" s="12">
        <v>1</v>
      </c>
      <c r="AB616" s="6" t="s">
        <v>195</v>
      </c>
      <c r="AC616" s="106">
        <v>40026</v>
      </c>
      <c r="AJ616" s="80"/>
      <c r="AK616" s="116" t="s">
        <v>934</v>
      </c>
      <c r="AN616" s="80"/>
      <c r="AO616" s="80"/>
      <c r="AP616" s="80"/>
      <c r="AQ616" s="80"/>
      <c r="AR616" s="130"/>
      <c r="AS616" s="80"/>
      <c r="AT616" s="7"/>
      <c r="AU616" s="7"/>
      <c r="AV616" s="169"/>
      <c r="AW616" s="170"/>
      <c r="AX616" s="140"/>
      <c r="AY616" s="150"/>
      <c r="AZ616" s="171"/>
      <c r="BA616" s="171"/>
      <c r="BB616" s="150" t="str">
        <f t="shared" si="132"/>
        <v/>
      </c>
      <c r="BC616" s="172"/>
      <c r="BD616" s="169"/>
      <c r="BE616" s="169"/>
      <c r="BF616" s="169"/>
      <c r="BG616" s="169"/>
      <c r="BH616" s="169"/>
      <c r="BI616" s="169"/>
      <c r="BJ616" s="169"/>
      <c r="BK616" s="169"/>
      <c r="BL616" s="169"/>
      <c r="BM616" s="169"/>
      <c r="BN616" s="169"/>
      <c r="BO616" s="169"/>
      <c r="BP616" s="169"/>
      <c r="BQ616" s="169"/>
      <c r="BS616" s="6"/>
      <c r="BT616" s="11"/>
      <c r="BU616" s="6"/>
      <c r="BV616" s="6"/>
    </row>
    <row r="617" spans="1:74" ht="15.75" x14ac:dyDescent="0.25">
      <c r="A617" s="52" t="s">
        <v>847</v>
      </c>
      <c r="B617" s="56"/>
      <c r="C617" s="7" t="s">
        <v>931</v>
      </c>
      <c r="D617" s="7" t="s">
        <v>853</v>
      </c>
      <c r="E617" s="7"/>
      <c r="F617" s="64"/>
      <c r="G617" s="6"/>
      <c r="H617" s="6"/>
      <c r="I617" s="10" t="s">
        <v>110</v>
      </c>
      <c r="J617" s="11" t="s">
        <v>955</v>
      </c>
      <c r="K617" s="164" t="s">
        <v>601</v>
      </c>
      <c r="L617" s="180"/>
      <c r="M617" s="180">
        <v>1000</v>
      </c>
      <c r="N617" s="80" t="s">
        <v>7294</v>
      </c>
      <c r="O617" s="165"/>
      <c r="P617" s="80" t="s">
        <v>956</v>
      </c>
      <c r="Q617" s="80"/>
      <c r="R617" s="80"/>
      <c r="S617" s="166"/>
      <c r="T617" s="164"/>
      <c r="U617" s="167"/>
      <c r="V617" s="168"/>
      <c r="W617" s="12" t="str">
        <f t="shared" si="134"/>
        <v>Mqtt1</v>
      </c>
      <c r="X617" s="222"/>
      <c r="Y617" s="6" t="str">
        <f t="shared" si="135"/>
        <v>450000 NAVIGATION LIGHTS</v>
      </c>
      <c r="Z617" s="106" t="str">
        <f t="shared" si="133"/>
        <v>$.NUC_SB180_MAINOpTime</v>
      </c>
      <c r="AA617" s="12">
        <v>1</v>
      </c>
      <c r="AB617" s="6" t="s">
        <v>195</v>
      </c>
      <c r="AC617" s="106">
        <v>40028</v>
      </c>
      <c r="AJ617" s="80"/>
      <c r="AK617" s="116" t="s">
        <v>934</v>
      </c>
      <c r="AN617" s="80"/>
      <c r="AO617" s="80"/>
      <c r="AP617" s="80"/>
      <c r="AQ617" s="80"/>
      <c r="AR617" s="130"/>
      <c r="AS617" s="80"/>
      <c r="AT617" s="7"/>
      <c r="AU617" s="7"/>
      <c r="AV617" s="169"/>
      <c r="AW617" s="170"/>
      <c r="AX617" s="140"/>
      <c r="AY617" s="150"/>
      <c r="AZ617" s="171"/>
      <c r="BA617" s="171"/>
      <c r="BB617" s="150" t="str">
        <f t="shared" si="132"/>
        <v/>
      </c>
      <c r="BC617" s="172"/>
      <c r="BD617" s="169"/>
      <c r="BE617" s="169"/>
      <c r="BF617" s="169"/>
      <c r="BG617" s="169"/>
      <c r="BH617" s="169"/>
      <c r="BI617" s="169"/>
      <c r="BJ617" s="169"/>
      <c r="BK617" s="169"/>
      <c r="BL617" s="169"/>
      <c r="BM617" s="169"/>
      <c r="BN617" s="169"/>
      <c r="BO617" s="169"/>
      <c r="BP617" s="169"/>
      <c r="BQ617" s="169"/>
      <c r="BS617" s="6"/>
      <c r="BT617" s="11"/>
      <c r="BU617" s="6"/>
      <c r="BV617" s="6"/>
    </row>
    <row r="618" spans="1:74" ht="15.75" x14ac:dyDescent="0.25">
      <c r="A618" s="52" t="s">
        <v>847</v>
      </c>
      <c r="B618" s="56"/>
      <c r="C618" s="7" t="s">
        <v>931</v>
      </c>
      <c r="D618" s="7" t="s">
        <v>853</v>
      </c>
      <c r="E618" s="7"/>
      <c r="F618" s="64"/>
      <c r="G618" s="6"/>
      <c r="H618" s="6"/>
      <c r="I618" s="10" t="s">
        <v>110</v>
      </c>
      <c r="J618" s="11" t="s">
        <v>957</v>
      </c>
      <c r="K618" s="164" t="s">
        <v>601</v>
      </c>
      <c r="L618" s="180"/>
      <c r="M618" s="180">
        <v>1000</v>
      </c>
      <c r="N618" s="80" t="s">
        <v>7294</v>
      </c>
      <c r="O618" s="165"/>
      <c r="P618" s="80" t="s">
        <v>958</v>
      </c>
      <c r="Q618" s="80"/>
      <c r="R618" s="80"/>
      <c r="S618" s="166"/>
      <c r="T618" s="164"/>
      <c r="U618" s="167"/>
      <c r="V618" s="168"/>
      <c r="W618" s="12" t="str">
        <f t="shared" si="134"/>
        <v>Mqtt1</v>
      </c>
      <c r="X618" s="222"/>
      <c r="Y618" s="6" t="str">
        <f t="shared" si="135"/>
        <v>450000 NAVIGATION LIGHTS</v>
      </c>
      <c r="Z618" s="106" t="str">
        <f t="shared" si="133"/>
        <v>$.NUC_SB180_BACKUPOpTime</v>
      </c>
      <c r="AA618" s="12">
        <v>1</v>
      </c>
      <c r="AB618" s="6" t="s">
        <v>195</v>
      </c>
      <c r="AC618" s="106">
        <v>40030</v>
      </c>
      <c r="AJ618" s="80"/>
      <c r="AK618" s="116" t="s">
        <v>934</v>
      </c>
      <c r="AN618" s="80"/>
      <c r="AO618" s="80"/>
      <c r="AP618" s="80"/>
      <c r="AQ618" s="80"/>
      <c r="AR618" s="130"/>
      <c r="AS618" s="80"/>
      <c r="AT618" s="7"/>
      <c r="AU618" s="7"/>
      <c r="AV618" s="169"/>
      <c r="AW618" s="170"/>
      <c r="AX618" s="140"/>
      <c r="AY618" s="150"/>
      <c r="AZ618" s="171"/>
      <c r="BA618" s="171"/>
      <c r="BB618" s="150" t="str">
        <f t="shared" si="132"/>
        <v/>
      </c>
      <c r="BC618" s="172"/>
      <c r="BD618" s="169"/>
      <c r="BE618" s="169"/>
      <c r="BF618" s="169"/>
      <c r="BG618" s="169"/>
      <c r="BH618" s="169"/>
      <c r="BI618" s="169"/>
      <c r="BJ618" s="169"/>
      <c r="BK618" s="169"/>
      <c r="BL618" s="169"/>
      <c r="BM618" s="169"/>
      <c r="BN618" s="169"/>
      <c r="BO618" s="169"/>
      <c r="BP618" s="169"/>
      <c r="BQ618" s="169"/>
      <c r="BS618" s="6"/>
      <c r="BT618" s="11"/>
      <c r="BU618" s="6"/>
      <c r="BV618" s="6"/>
    </row>
    <row r="619" spans="1:74" ht="15.75" x14ac:dyDescent="0.25">
      <c r="A619" s="52" t="s">
        <v>847</v>
      </c>
      <c r="B619" s="56"/>
      <c r="C619" s="7" t="s">
        <v>931</v>
      </c>
      <c r="D619" s="7" t="s">
        <v>853</v>
      </c>
      <c r="E619" s="7"/>
      <c r="F619" s="64"/>
      <c r="G619" s="6"/>
      <c r="H619" s="6"/>
      <c r="I619" s="10" t="s">
        <v>110</v>
      </c>
      <c r="J619" s="11" t="s">
        <v>959</v>
      </c>
      <c r="K619" s="164" t="s">
        <v>601</v>
      </c>
      <c r="L619" s="180"/>
      <c r="M619" s="180">
        <v>1000</v>
      </c>
      <c r="N619" s="80" t="s">
        <v>7294</v>
      </c>
      <c r="O619" s="165"/>
      <c r="P619" s="80" t="s">
        <v>1300</v>
      </c>
      <c r="Q619" s="80"/>
      <c r="R619" s="80"/>
      <c r="S619" s="166"/>
      <c r="T619" s="164"/>
      <c r="U619" s="167"/>
      <c r="V619" s="168"/>
      <c r="W619" s="12" t="str">
        <f t="shared" si="134"/>
        <v>Mqtt1</v>
      </c>
      <c r="X619" s="222"/>
      <c r="Y619" s="6" t="str">
        <f t="shared" si="135"/>
        <v>450000 NAVIGATION LIGHTS</v>
      </c>
      <c r="Z619" s="106" t="str">
        <f t="shared" si="133"/>
        <v>$.NUC_PS180_MAINOpTime</v>
      </c>
      <c r="AA619" s="12">
        <v>1</v>
      </c>
      <c r="AB619" s="6" t="s">
        <v>195</v>
      </c>
      <c r="AC619" s="106">
        <v>40032</v>
      </c>
      <c r="AJ619" s="80"/>
      <c r="AK619" s="116" t="s">
        <v>934</v>
      </c>
      <c r="AN619" s="80"/>
      <c r="AO619" s="80"/>
      <c r="AP619" s="80"/>
      <c r="AQ619" s="80"/>
      <c r="AR619" s="130"/>
      <c r="AS619" s="80"/>
      <c r="AT619" s="7"/>
      <c r="AU619" s="7"/>
      <c r="AV619" s="169"/>
      <c r="AW619" s="170"/>
      <c r="AX619" s="140"/>
      <c r="AY619" s="150"/>
      <c r="AZ619" s="171"/>
      <c r="BA619" s="171"/>
      <c r="BB619" s="150" t="str">
        <f t="shared" si="132"/>
        <v/>
      </c>
      <c r="BC619" s="172"/>
      <c r="BD619" s="169"/>
      <c r="BE619" s="169"/>
      <c r="BF619" s="169"/>
      <c r="BG619" s="169"/>
      <c r="BH619" s="169"/>
      <c r="BI619" s="169"/>
      <c r="BJ619" s="169"/>
      <c r="BK619" s="169"/>
      <c r="BL619" s="169"/>
      <c r="BM619" s="169"/>
      <c r="BN619" s="169"/>
      <c r="BO619" s="169"/>
      <c r="BP619" s="169"/>
      <c r="BQ619" s="169"/>
      <c r="BS619" s="6"/>
      <c r="BT619" s="11"/>
      <c r="BU619" s="6"/>
      <c r="BV619" s="6"/>
    </row>
    <row r="620" spans="1:74" ht="15.75" x14ac:dyDescent="0.25">
      <c r="A620" s="52" t="s">
        <v>847</v>
      </c>
      <c r="B620" s="56"/>
      <c r="C620" s="7" t="s">
        <v>931</v>
      </c>
      <c r="D620" s="7" t="s">
        <v>853</v>
      </c>
      <c r="E620" s="7"/>
      <c r="F620" s="64"/>
      <c r="G620" s="6"/>
      <c r="H620" s="6"/>
      <c r="I620" s="10" t="s">
        <v>110</v>
      </c>
      <c r="J620" s="11" t="s">
        <v>960</v>
      </c>
      <c r="K620" s="164" t="s">
        <v>601</v>
      </c>
      <c r="L620" s="180"/>
      <c r="M620" s="180">
        <v>1000</v>
      </c>
      <c r="N620" s="80" t="s">
        <v>7294</v>
      </c>
      <c r="O620" s="165"/>
      <c r="P620" s="80" t="s">
        <v>1301</v>
      </c>
      <c r="Q620" s="80"/>
      <c r="R620" s="80"/>
      <c r="S620" s="166"/>
      <c r="T620" s="164"/>
      <c r="U620" s="167"/>
      <c r="V620" s="168"/>
      <c r="W620" s="12" t="str">
        <f t="shared" si="134"/>
        <v>Mqtt1</v>
      </c>
      <c r="X620" s="222"/>
      <c r="Y620" s="6" t="str">
        <f t="shared" si="135"/>
        <v>450000 NAVIGATION LIGHTS</v>
      </c>
      <c r="Z620" s="106" t="str">
        <f t="shared" si="133"/>
        <v>$.NUC_PS180_BACKUPOpTime</v>
      </c>
      <c r="AA620" s="12">
        <v>1</v>
      </c>
      <c r="AB620" s="6" t="s">
        <v>195</v>
      </c>
      <c r="AC620" s="106">
        <v>40034</v>
      </c>
      <c r="AJ620" s="80"/>
      <c r="AK620" s="116" t="s">
        <v>934</v>
      </c>
      <c r="AN620" s="80"/>
      <c r="AO620" s="80"/>
      <c r="AP620" s="80"/>
      <c r="AQ620" s="80"/>
      <c r="AR620" s="130"/>
      <c r="AS620" s="80"/>
      <c r="AT620" s="7"/>
      <c r="AU620" s="7"/>
      <c r="AV620" s="169"/>
      <c r="AW620" s="170"/>
      <c r="AX620" s="140"/>
      <c r="AY620" s="150"/>
      <c r="AZ620" s="171"/>
      <c r="BA620" s="171"/>
      <c r="BB620" s="150" t="str">
        <f t="shared" si="132"/>
        <v/>
      </c>
      <c r="BC620" s="172"/>
      <c r="BD620" s="169"/>
      <c r="BE620" s="169"/>
      <c r="BF620" s="169"/>
      <c r="BG620" s="169"/>
      <c r="BH620" s="169"/>
      <c r="BI620" s="169"/>
      <c r="BJ620" s="169"/>
      <c r="BK620" s="169"/>
      <c r="BL620" s="169"/>
      <c r="BM620" s="169"/>
      <c r="BN620" s="169"/>
      <c r="BO620" s="169"/>
      <c r="BP620" s="169"/>
      <c r="BQ620" s="169"/>
      <c r="BS620" s="6"/>
      <c r="BT620" s="11"/>
      <c r="BU620" s="6"/>
      <c r="BV620" s="6"/>
    </row>
    <row r="621" spans="1:74" ht="15.75" x14ac:dyDescent="0.25">
      <c r="A621" s="52" t="s">
        <v>847</v>
      </c>
      <c r="B621" s="56"/>
      <c r="C621" s="7" t="s">
        <v>931</v>
      </c>
      <c r="D621" s="7" t="s">
        <v>853</v>
      </c>
      <c r="E621" s="7"/>
      <c r="F621" s="64"/>
      <c r="G621" s="6"/>
      <c r="H621" s="6"/>
      <c r="I621" s="10" t="s">
        <v>110</v>
      </c>
      <c r="J621" s="11" t="s">
        <v>961</v>
      </c>
      <c r="K621" s="164" t="s">
        <v>601</v>
      </c>
      <c r="L621" s="180"/>
      <c r="M621" s="180">
        <v>1000</v>
      </c>
      <c r="N621" s="80" t="s">
        <v>7294</v>
      </c>
      <c r="O621" s="165"/>
      <c r="P621" s="80" t="s">
        <v>1294</v>
      </c>
      <c r="Q621" s="80"/>
      <c r="R621" s="80"/>
      <c r="S621" s="166"/>
      <c r="T621" s="164"/>
      <c r="U621" s="167"/>
      <c r="V621" s="168"/>
      <c r="W621" s="12" t="str">
        <f t="shared" si="134"/>
        <v>Mqtt1</v>
      </c>
      <c r="X621" s="222"/>
      <c r="Y621" s="6" t="str">
        <f t="shared" si="135"/>
        <v>450000 NAVIGATION LIGHTS</v>
      </c>
      <c r="Z621" s="106" t="str">
        <f t="shared" si="133"/>
        <v>$.Sailing_SB180_MAINOpTime</v>
      </c>
      <c r="AA621" s="12">
        <v>1</v>
      </c>
      <c r="AB621" s="6" t="s">
        <v>195</v>
      </c>
      <c r="AC621" s="106">
        <v>40036</v>
      </c>
      <c r="AJ621" s="80"/>
      <c r="AK621" s="116" t="s">
        <v>934</v>
      </c>
      <c r="AN621" s="80"/>
      <c r="AO621" s="80"/>
      <c r="AP621" s="80"/>
      <c r="AQ621" s="80"/>
      <c r="AR621" s="130"/>
      <c r="AS621" s="80"/>
      <c r="AT621" s="7"/>
      <c r="AU621" s="7"/>
      <c r="AV621" s="169"/>
      <c r="AW621" s="170"/>
      <c r="AX621" s="140"/>
      <c r="AY621" s="150"/>
      <c r="AZ621" s="171"/>
      <c r="BA621" s="171"/>
      <c r="BB621" s="150" t="str">
        <f t="shared" si="132"/>
        <v/>
      </c>
      <c r="BC621" s="172"/>
      <c r="BD621" s="169"/>
      <c r="BE621" s="169"/>
      <c r="BF621" s="169"/>
      <c r="BG621" s="169"/>
      <c r="BH621" s="169"/>
      <c r="BI621" s="169"/>
      <c r="BJ621" s="169"/>
      <c r="BK621" s="169"/>
      <c r="BL621" s="169"/>
      <c r="BM621" s="169"/>
      <c r="BN621" s="169"/>
      <c r="BO621" s="169"/>
      <c r="BP621" s="169"/>
      <c r="BQ621" s="169"/>
      <c r="BS621" s="6"/>
      <c r="BT621" s="11"/>
      <c r="BU621" s="6"/>
      <c r="BV621" s="6"/>
    </row>
    <row r="622" spans="1:74" ht="15.75" x14ac:dyDescent="0.25">
      <c r="A622" s="52" t="s">
        <v>847</v>
      </c>
      <c r="B622" s="56"/>
      <c r="C622" s="7" t="s">
        <v>931</v>
      </c>
      <c r="D622" s="7" t="s">
        <v>853</v>
      </c>
      <c r="E622" s="7"/>
      <c r="F622" s="64"/>
      <c r="G622" s="6"/>
      <c r="H622" s="6"/>
      <c r="I622" s="10" t="s">
        <v>110</v>
      </c>
      <c r="J622" s="11" t="s">
        <v>962</v>
      </c>
      <c r="K622" s="164" t="s">
        <v>601</v>
      </c>
      <c r="L622" s="180"/>
      <c r="M622" s="180">
        <v>1000</v>
      </c>
      <c r="N622" s="80" t="s">
        <v>7294</v>
      </c>
      <c r="O622" s="165"/>
      <c r="P622" s="80" t="s">
        <v>1295</v>
      </c>
      <c r="Q622" s="80"/>
      <c r="R622" s="80"/>
      <c r="S622" s="166"/>
      <c r="T622" s="164"/>
      <c r="U622" s="167"/>
      <c r="V622" s="168"/>
      <c r="W622" s="12" t="str">
        <f t="shared" si="134"/>
        <v>Mqtt1</v>
      </c>
      <c r="X622" s="222"/>
      <c r="Y622" s="6" t="str">
        <f t="shared" si="135"/>
        <v>450000 NAVIGATION LIGHTS</v>
      </c>
      <c r="Z622" s="106" t="str">
        <f t="shared" si="133"/>
        <v>$.Sailing_SB180_BACKUPOpTime</v>
      </c>
      <c r="AA622" s="12">
        <v>1</v>
      </c>
      <c r="AB622" s="6" t="s">
        <v>195</v>
      </c>
      <c r="AC622" s="106">
        <v>40038</v>
      </c>
      <c r="AJ622" s="80"/>
      <c r="AK622" s="116" t="s">
        <v>934</v>
      </c>
      <c r="AN622" s="80"/>
      <c r="AO622" s="80"/>
      <c r="AP622" s="80"/>
      <c r="AQ622" s="80"/>
      <c r="AR622" s="130"/>
      <c r="AS622" s="80"/>
      <c r="AT622" s="7"/>
      <c r="AU622" s="7"/>
      <c r="AV622" s="169"/>
      <c r="AW622" s="170"/>
      <c r="AX622" s="140"/>
      <c r="AY622" s="173"/>
      <c r="AZ622" s="171"/>
      <c r="BA622" s="171"/>
      <c r="BB622" s="150" t="str">
        <f t="shared" si="132"/>
        <v/>
      </c>
      <c r="BC622" s="172"/>
      <c r="BD622" s="169"/>
      <c r="BE622" s="169"/>
      <c r="BF622" s="169"/>
      <c r="BG622" s="169"/>
      <c r="BH622" s="169"/>
      <c r="BI622" s="169"/>
      <c r="BJ622" s="169"/>
      <c r="BK622" s="169"/>
      <c r="BL622" s="169"/>
      <c r="BM622" s="169"/>
      <c r="BN622" s="169"/>
      <c r="BO622" s="169"/>
      <c r="BP622" s="169"/>
      <c r="BQ622" s="169"/>
      <c r="BS622" s="6"/>
      <c r="BT622" s="11"/>
      <c r="BU622" s="6"/>
      <c r="BV622" s="6"/>
    </row>
    <row r="623" spans="1:74" ht="15.75" x14ac:dyDescent="0.25">
      <c r="A623" s="52" t="s">
        <v>849</v>
      </c>
      <c r="B623" s="56"/>
      <c r="C623" s="7" t="s">
        <v>931</v>
      </c>
      <c r="D623" s="7" t="s">
        <v>853</v>
      </c>
      <c r="E623" s="7"/>
      <c r="F623" s="64"/>
      <c r="G623" s="6"/>
      <c r="H623" s="6"/>
      <c r="I623" s="10" t="s">
        <v>110</v>
      </c>
      <c r="J623" s="11" t="s">
        <v>1163</v>
      </c>
      <c r="K623" s="164" t="s">
        <v>601</v>
      </c>
      <c r="L623" s="180"/>
      <c r="M623" s="180">
        <v>1000</v>
      </c>
      <c r="N623" s="80" t="s">
        <v>7294</v>
      </c>
      <c r="O623" s="165"/>
      <c r="P623" s="80" t="s">
        <v>1296</v>
      </c>
      <c r="Q623" s="80"/>
      <c r="R623" s="80"/>
      <c r="S623" s="166"/>
      <c r="T623" s="164"/>
      <c r="U623" s="167"/>
      <c r="V623" s="168"/>
      <c r="W623" s="12" t="str">
        <f t="shared" si="134"/>
        <v>Mqtt1</v>
      </c>
      <c r="X623" s="222"/>
      <c r="Y623" s="6" t="str">
        <f t="shared" si="135"/>
        <v>450000 NAVIGATION LIGHTS</v>
      </c>
      <c r="Z623" s="106" t="str">
        <f t="shared" si="133"/>
        <v>$.Sailing_PS180_MAINOpTime</v>
      </c>
      <c r="AA623" s="12">
        <v>1</v>
      </c>
      <c r="AB623" s="6" t="s">
        <v>195</v>
      </c>
      <c r="AC623" s="106">
        <v>40040</v>
      </c>
      <c r="AJ623" s="80"/>
      <c r="AK623" s="116" t="s">
        <v>934</v>
      </c>
      <c r="AN623" s="80"/>
      <c r="AO623" s="80"/>
      <c r="AP623" s="80"/>
      <c r="AQ623" s="80"/>
      <c r="AR623" s="130"/>
      <c r="AS623" s="80"/>
      <c r="AT623" s="7"/>
      <c r="AU623" s="7"/>
      <c r="AV623" s="169"/>
      <c r="AW623" s="170"/>
      <c r="AX623" s="140"/>
      <c r="AY623" s="150"/>
      <c r="AZ623" s="171"/>
      <c r="BA623" s="171"/>
      <c r="BB623" s="150" t="str">
        <f t="shared" si="132"/>
        <v/>
      </c>
      <c r="BC623" s="172"/>
      <c r="BD623" s="169"/>
      <c r="BE623" s="169"/>
      <c r="BF623" s="169"/>
      <c r="BG623" s="169"/>
      <c r="BH623" s="169"/>
      <c r="BI623" s="169"/>
      <c r="BJ623" s="169"/>
      <c r="BK623" s="169"/>
      <c r="BL623" s="169"/>
      <c r="BM623" s="169"/>
      <c r="BN623" s="169"/>
      <c r="BO623" s="169"/>
      <c r="BP623" s="169"/>
      <c r="BQ623" s="169"/>
      <c r="BS623" s="6"/>
      <c r="BT623" s="11"/>
      <c r="BU623" s="6"/>
      <c r="BV623" s="6"/>
    </row>
    <row r="624" spans="1:74" ht="15.75" x14ac:dyDescent="0.25">
      <c r="A624" s="52" t="s">
        <v>849</v>
      </c>
      <c r="B624" s="56"/>
      <c r="C624" s="7" t="s">
        <v>931</v>
      </c>
      <c r="D624" s="7" t="s">
        <v>853</v>
      </c>
      <c r="E624" s="7"/>
      <c r="F624" s="64"/>
      <c r="G624" s="6"/>
      <c r="H624" s="6"/>
      <c r="I624" s="10" t="s">
        <v>110</v>
      </c>
      <c r="J624" s="11" t="s">
        <v>1164</v>
      </c>
      <c r="K624" s="164" t="s">
        <v>601</v>
      </c>
      <c r="L624" s="180"/>
      <c r="M624" s="180">
        <v>1000</v>
      </c>
      <c r="N624" s="80" t="s">
        <v>7294</v>
      </c>
      <c r="O624" s="165"/>
      <c r="P624" s="80" t="s">
        <v>1297</v>
      </c>
      <c r="Q624" s="80"/>
      <c r="R624" s="80"/>
      <c r="S624" s="166"/>
      <c r="T624" s="164"/>
      <c r="U624" s="167"/>
      <c r="V624" s="168"/>
      <c r="W624" s="12" t="str">
        <f t="shared" si="134"/>
        <v>Mqtt1</v>
      </c>
      <c r="X624" s="222"/>
      <c r="Y624" s="6" t="str">
        <f t="shared" si="135"/>
        <v>450000 NAVIGATION LIGHTS</v>
      </c>
      <c r="Z624" s="106" t="str">
        <f t="shared" si="133"/>
        <v>$.Sailing_PS180_BACKUPOpTime</v>
      </c>
      <c r="AA624" s="12">
        <v>1</v>
      </c>
      <c r="AB624" s="6" t="s">
        <v>195</v>
      </c>
      <c r="AC624" s="106">
        <v>40042</v>
      </c>
      <c r="AJ624" s="80"/>
      <c r="AK624" s="116" t="s">
        <v>934</v>
      </c>
      <c r="AN624" s="80"/>
      <c r="AO624" s="80"/>
      <c r="AP624" s="80"/>
      <c r="AQ624" s="80"/>
      <c r="AR624" s="130"/>
      <c r="AS624" s="80"/>
      <c r="AT624" s="7"/>
      <c r="AU624" s="7"/>
      <c r="AV624" s="169"/>
      <c r="AW624" s="170"/>
      <c r="AX624" s="140"/>
      <c r="AY624" s="150"/>
      <c r="AZ624" s="171"/>
      <c r="BA624" s="171"/>
      <c r="BB624" s="150" t="str">
        <f t="shared" si="132"/>
        <v/>
      </c>
      <c r="BC624" s="172"/>
      <c r="BD624" s="169"/>
      <c r="BE624" s="169"/>
      <c r="BF624" s="169"/>
      <c r="BG624" s="169"/>
      <c r="BH624" s="169"/>
      <c r="BI624" s="169"/>
      <c r="BJ624" s="169"/>
      <c r="BK624" s="169"/>
      <c r="BL624" s="169"/>
      <c r="BM624" s="169"/>
      <c r="BN624" s="169"/>
      <c r="BO624" s="169"/>
      <c r="BP624" s="169"/>
      <c r="BQ624" s="169"/>
      <c r="BS624" s="6"/>
      <c r="BT624" s="11"/>
      <c r="BU624" s="6"/>
      <c r="BV624" s="6"/>
    </row>
    <row r="625" spans="1:74" ht="15.75" x14ac:dyDescent="0.25">
      <c r="A625" s="52" t="s">
        <v>847</v>
      </c>
      <c r="B625" s="56"/>
      <c r="C625" s="7" t="s">
        <v>931</v>
      </c>
      <c r="D625" s="7" t="s">
        <v>853</v>
      </c>
      <c r="E625" s="7"/>
      <c r="F625" s="64"/>
      <c r="G625" s="6"/>
      <c r="H625" s="6"/>
      <c r="I625" s="10" t="s">
        <v>110</v>
      </c>
      <c r="J625" s="11" t="s">
        <v>963</v>
      </c>
      <c r="K625" s="164" t="s">
        <v>601</v>
      </c>
      <c r="L625" s="180"/>
      <c r="M625" s="180">
        <v>1000</v>
      </c>
      <c r="N625" s="80" t="s">
        <v>7294</v>
      </c>
      <c r="O625" s="165"/>
      <c r="P625" s="80" t="s">
        <v>964</v>
      </c>
      <c r="Q625" s="80"/>
      <c r="R625" s="80"/>
      <c r="S625" s="166"/>
      <c r="T625" s="164"/>
      <c r="U625" s="167"/>
      <c r="V625" s="168"/>
      <c r="W625" s="12" t="str">
        <f t="shared" si="134"/>
        <v>Mqtt1</v>
      </c>
      <c r="X625" s="222"/>
      <c r="Y625" s="6" t="str">
        <f t="shared" si="135"/>
        <v>450000 NAVIGATION LIGHTS</v>
      </c>
      <c r="Z625" s="106" t="str">
        <f t="shared" si="133"/>
        <v>$.NUC_and_Sailing_MAINOpTime</v>
      </c>
      <c r="AA625" s="12">
        <v>1</v>
      </c>
      <c r="AB625" s="6" t="s">
        <v>195</v>
      </c>
      <c r="AC625" s="106">
        <v>40044</v>
      </c>
      <c r="AJ625" s="80"/>
      <c r="AK625" s="116" t="s">
        <v>934</v>
      </c>
      <c r="AN625" s="80"/>
      <c r="AO625" s="80"/>
      <c r="AP625" s="80"/>
      <c r="AQ625" s="80"/>
      <c r="AR625" s="130"/>
      <c r="AS625" s="80"/>
      <c r="AT625" s="7"/>
      <c r="AU625" s="7"/>
      <c r="AV625" s="169"/>
      <c r="AW625" s="170"/>
      <c r="AX625" s="140"/>
      <c r="AY625" s="173"/>
      <c r="AZ625" s="171"/>
      <c r="BA625" s="171"/>
      <c r="BB625" s="150" t="str">
        <f t="shared" si="132"/>
        <v/>
      </c>
      <c r="BC625" s="172"/>
      <c r="BD625" s="169"/>
      <c r="BE625" s="169"/>
      <c r="BF625" s="169"/>
      <c r="BG625" s="169"/>
      <c r="BH625" s="169"/>
      <c r="BI625" s="169"/>
      <c r="BJ625" s="169"/>
      <c r="BK625" s="169"/>
      <c r="BL625" s="169"/>
      <c r="BM625" s="169"/>
      <c r="BN625" s="169"/>
      <c r="BO625" s="169"/>
      <c r="BP625" s="169"/>
      <c r="BQ625" s="169"/>
      <c r="BS625" s="6"/>
      <c r="BT625" s="11"/>
      <c r="BU625" s="6"/>
      <c r="BV625" s="6"/>
    </row>
    <row r="626" spans="1:74" ht="15.75" x14ac:dyDescent="0.25">
      <c r="A626" s="52" t="s">
        <v>847</v>
      </c>
      <c r="B626" s="56"/>
      <c r="C626" s="7" t="s">
        <v>931</v>
      </c>
      <c r="D626" s="7" t="s">
        <v>853</v>
      </c>
      <c r="E626" s="7"/>
      <c r="F626" s="64"/>
      <c r="G626" s="6"/>
      <c r="H626" s="6"/>
      <c r="I626" s="10" t="s">
        <v>110</v>
      </c>
      <c r="J626" s="11" t="s">
        <v>965</v>
      </c>
      <c r="K626" s="164" t="s">
        <v>601</v>
      </c>
      <c r="L626" s="180"/>
      <c r="M626" s="180">
        <v>1000</v>
      </c>
      <c r="N626" s="80" t="s">
        <v>7294</v>
      </c>
      <c r="O626" s="165"/>
      <c r="P626" s="80" t="s">
        <v>966</v>
      </c>
      <c r="Q626" s="80"/>
      <c r="R626" s="80"/>
      <c r="S626" s="166"/>
      <c r="T626" s="164"/>
      <c r="U626" s="167"/>
      <c r="V626" s="168"/>
      <c r="W626" s="12" t="str">
        <f t="shared" si="134"/>
        <v>Mqtt1</v>
      </c>
      <c r="X626" s="222"/>
      <c r="Y626" s="6" t="str">
        <f t="shared" si="135"/>
        <v>450000 NAVIGATION LIGHTS</v>
      </c>
      <c r="Z626" s="106" t="str">
        <f t="shared" si="133"/>
        <v>$.NUC_and_Sailing_BACKUPOpTime</v>
      </c>
      <c r="AA626" s="12">
        <v>1</v>
      </c>
      <c r="AB626" s="6" t="s">
        <v>195</v>
      </c>
      <c r="AC626" s="106">
        <v>40046</v>
      </c>
      <c r="AJ626" s="80"/>
      <c r="AK626" s="116" t="s">
        <v>934</v>
      </c>
      <c r="AN626" s="80"/>
      <c r="AO626" s="80"/>
      <c r="AP626" s="80"/>
      <c r="AQ626" s="80"/>
      <c r="AR626" s="130"/>
      <c r="AS626" s="80"/>
      <c r="AT626" s="7"/>
      <c r="AU626" s="7"/>
      <c r="AV626" s="169"/>
      <c r="AW626" s="170"/>
      <c r="AX626" s="140"/>
      <c r="AY626" s="150"/>
      <c r="AZ626" s="171"/>
      <c r="BA626" s="171"/>
      <c r="BB626" s="150" t="str">
        <f t="shared" si="132"/>
        <v/>
      </c>
      <c r="BC626" s="172"/>
      <c r="BD626" s="169"/>
      <c r="BE626" s="169"/>
      <c r="BF626" s="169"/>
      <c r="BG626" s="169"/>
      <c r="BH626" s="169"/>
      <c r="BI626" s="169"/>
      <c r="BJ626" s="169"/>
      <c r="BK626" s="169"/>
      <c r="BL626" s="169"/>
      <c r="BM626" s="169"/>
      <c r="BN626" s="169"/>
      <c r="BO626" s="169"/>
      <c r="BP626" s="169"/>
      <c r="BQ626" s="169"/>
      <c r="BS626" s="6"/>
      <c r="BT626" s="11"/>
      <c r="BU626" s="6"/>
      <c r="BV626" s="6"/>
    </row>
    <row r="627" spans="1:74" ht="15.75" x14ac:dyDescent="0.25">
      <c r="A627" s="52" t="s">
        <v>847</v>
      </c>
      <c r="B627" s="56"/>
      <c r="C627" s="7" t="s">
        <v>931</v>
      </c>
      <c r="D627" s="7" t="s">
        <v>853</v>
      </c>
      <c r="E627" s="7"/>
      <c r="F627" s="64"/>
      <c r="G627" s="6"/>
      <c r="H627" s="6"/>
      <c r="I627" s="10" t="s">
        <v>110</v>
      </c>
      <c r="J627" s="11" t="s">
        <v>967</v>
      </c>
      <c r="K627" s="164" t="s">
        <v>601</v>
      </c>
      <c r="L627" s="180"/>
      <c r="M627" s="180">
        <v>1000</v>
      </c>
      <c r="N627" s="80" t="s">
        <v>7294</v>
      </c>
      <c r="O627" s="165"/>
      <c r="P627" s="80" t="s">
        <v>968</v>
      </c>
      <c r="Q627" s="80"/>
      <c r="R627" s="80"/>
      <c r="S627" s="166"/>
      <c r="T627" s="164"/>
      <c r="U627" s="167"/>
      <c r="V627" s="168"/>
      <c r="W627" s="12" t="str">
        <f t="shared" si="134"/>
        <v>Mqtt1</v>
      </c>
      <c r="X627" s="222"/>
      <c r="Y627" s="6" t="str">
        <f t="shared" si="135"/>
        <v>450000 NAVIGATION LIGHTS</v>
      </c>
      <c r="Z627" s="106" t="str">
        <f t="shared" si="133"/>
        <v>$.Stern_MAINOpTime</v>
      </c>
      <c r="AA627" s="12">
        <v>1</v>
      </c>
      <c r="AB627" s="6" t="s">
        <v>195</v>
      </c>
      <c r="AC627" s="106">
        <v>40048</v>
      </c>
      <c r="AJ627" s="80"/>
      <c r="AK627" s="116" t="s">
        <v>934</v>
      </c>
      <c r="AN627" s="80"/>
      <c r="AO627" s="80"/>
      <c r="AP627" s="80"/>
      <c r="AQ627" s="80"/>
      <c r="AR627" s="130"/>
      <c r="AS627" s="80"/>
      <c r="AT627" s="7"/>
      <c r="AU627" s="7"/>
      <c r="AV627" s="169"/>
      <c r="AW627" s="170"/>
      <c r="AX627" s="140"/>
      <c r="AY627" s="150"/>
      <c r="AZ627" s="171"/>
      <c r="BA627" s="171"/>
      <c r="BB627" s="150" t="str">
        <f t="shared" si="132"/>
        <v/>
      </c>
      <c r="BC627" s="172"/>
      <c r="BD627" s="169"/>
      <c r="BE627" s="169"/>
      <c r="BF627" s="169"/>
      <c r="BG627" s="169"/>
      <c r="BH627" s="169"/>
      <c r="BI627" s="169"/>
      <c r="BJ627" s="169"/>
      <c r="BK627" s="169"/>
      <c r="BL627" s="169"/>
      <c r="BM627" s="169"/>
      <c r="BN627" s="169"/>
      <c r="BO627" s="169"/>
      <c r="BP627" s="169"/>
      <c r="BQ627" s="169"/>
      <c r="BS627" s="6"/>
      <c r="BT627" s="11"/>
      <c r="BU627" s="6"/>
      <c r="BV627" s="6"/>
    </row>
    <row r="628" spans="1:74" ht="15.75" x14ac:dyDescent="0.25">
      <c r="A628" s="52" t="s">
        <v>847</v>
      </c>
      <c r="B628" s="56"/>
      <c r="C628" s="7" t="s">
        <v>931</v>
      </c>
      <c r="D628" s="7" t="s">
        <v>853</v>
      </c>
      <c r="E628" s="7"/>
      <c r="F628" s="64"/>
      <c r="G628" s="6"/>
      <c r="H628" s="6"/>
      <c r="I628" s="10" t="s">
        <v>110</v>
      </c>
      <c r="J628" s="11" t="s">
        <v>969</v>
      </c>
      <c r="K628" s="164" t="s">
        <v>601</v>
      </c>
      <c r="L628" s="180"/>
      <c r="M628" s="180">
        <v>1000</v>
      </c>
      <c r="N628" s="80" t="s">
        <v>7294</v>
      </c>
      <c r="O628" s="165"/>
      <c r="P628" s="80" t="s">
        <v>970</v>
      </c>
      <c r="Q628" s="80"/>
      <c r="R628" s="80"/>
      <c r="S628" s="166"/>
      <c r="T628" s="164"/>
      <c r="U628" s="167"/>
      <c r="V628" s="168"/>
      <c r="W628" s="12" t="str">
        <f t="shared" si="134"/>
        <v>Mqtt1</v>
      </c>
      <c r="X628" s="222"/>
      <c r="Y628" s="6" t="str">
        <f t="shared" si="135"/>
        <v>450000 NAVIGATION LIGHTS</v>
      </c>
      <c r="Z628" s="106" t="str">
        <f t="shared" si="133"/>
        <v>$.Stern_BACKUPOpTime</v>
      </c>
      <c r="AA628" s="12">
        <v>1</v>
      </c>
      <c r="AB628" s="6" t="s">
        <v>195</v>
      </c>
      <c r="AC628" s="106">
        <v>40050</v>
      </c>
      <c r="AJ628" s="80"/>
      <c r="AK628" s="116" t="s">
        <v>934</v>
      </c>
      <c r="AN628" s="80"/>
      <c r="AO628" s="80"/>
      <c r="AP628" s="80"/>
      <c r="AQ628" s="80"/>
      <c r="AR628" s="130"/>
      <c r="AS628" s="80"/>
      <c r="AT628" s="7"/>
      <c r="AU628" s="7"/>
      <c r="AV628" s="169"/>
      <c r="AW628" s="170"/>
      <c r="AX628" s="140"/>
      <c r="AY628" s="150"/>
      <c r="AZ628" s="171"/>
      <c r="BA628" s="171"/>
      <c r="BB628" s="150" t="str">
        <f t="shared" si="132"/>
        <v/>
      </c>
      <c r="BC628" s="172"/>
      <c r="BD628" s="169"/>
      <c r="BE628" s="169"/>
      <c r="BF628" s="169"/>
      <c r="BG628" s="169"/>
      <c r="BH628" s="169"/>
      <c r="BI628" s="169"/>
      <c r="BJ628" s="169"/>
      <c r="BK628" s="169"/>
      <c r="BL628" s="169"/>
      <c r="BM628" s="169"/>
      <c r="BN628" s="169"/>
      <c r="BO628" s="169"/>
      <c r="BP628" s="169"/>
      <c r="BQ628" s="169"/>
      <c r="BS628" s="6"/>
      <c r="BT628" s="11"/>
      <c r="BU628" s="6"/>
      <c r="BV628" s="6"/>
    </row>
    <row r="629" spans="1:74" ht="15.75" x14ac:dyDescent="0.25">
      <c r="A629" s="52" t="s">
        <v>847</v>
      </c>
      <c r="B629" s="56" t="s">
        <v>110</v>
      </c>
      <c r="C629" s="7" t="s">
        <v>931</v>
      </c>
      <c r="D629" s="7" t="s">
        <v>853</v>
      </c>
      <c r="E629" s="7"/>
      <c r="F629" s="64"/>
      <c r="G629" s="6"/>
      <c r="H629" s="6"/>
      <c r="I629" s="10" t="s">
        <v>110</v>
      </c>
      <c r="J629" s="11" t="s">
        <v>605</v>
      </c>
      <c r="K629" s="164" t="s">
        <v>601</v>
      </c>
      <c r="L629" s="180"/>
      <c r="M629" s="180">
        <v>1000</v>
      </c>
      <c r="N629" s="78" t="s">
        <v>605</v>
      </c>
      <c r="O629" s="165"/>
      <c r="P629" s="80" t="s">
        <v>605</v>
      </c>
      <c r="Q629" s="80"/>
      <c r="R629" s="80"/>
      <c r="S629" s="166"/>
      <c r="T629" s="164"/>
      <c r="U629" s="167"/>
      <c r="V629" s="168"/>
      <c r="W629" s="12" t="str">
        <f t="shared" si="134"/>
        <v/>
      </c>
      <c r="X629" s="222"/>
      <c r="Y629" s="6" t="str">
        <f t="shared" si="135"/>
        <v/>
      </c>
      <c r="Z629" s="106" t="str">
        <f t="shared" si="133"/>
        <v/>
      </c>
      <c r="AA629" s="12">
        <v>1</v>
      </c>
      <c r="AB629" s="6" t="s">
        <v>195</v>
      </c>
      <c r="AC629" s="106">
        <v>40052</v>
      </c>
      <c r="AJ629" s="80"/>
      <c r="AK629" s="116" t="s">
        <v>934</v>
      </c>
      <c r="AN629" s="80"/>
      <c r="AO629" s="80"/>
      <c r="AP629" s="80"/>
      <c r="AQ629" s="80"/>
      <c r="AR629" s="130"/>
      <c r="AS629" s="80"/>
      <c r="AT629" s="7"/>
      <c r="AU629" s="7"/>
      <c r="AV629" s="169"/>
      <c r="AW629" s="170"/>
      <c r="AX629" s="140"/>
      <c r="AY629" s="150"/>
      <c r="AZ629" s="171"/>
      <c r="BA629" s="171"/>
      <c r="BB629" s="150" t="str">
        <f t="shared" si="132"/>
        <v/>
      </c>
      <c r="BC629" s="172"/>
      <c r="BD629" s="169"/>
      <c r="BE629" s="169"/>
      <c r="BF629" s="169"/>
      <c r="BG629" s="169"/>
      <c r="BH629" s="169"/>
      <c r="BI629" s="169"/>
      <c r="BJ629" s="169"/>
      <c r="BK629" s="169"/>
      <c r="BL629" s="169"/>
      <c r="BM629" s="169"/>
      <c r="BN629" s="169"/>
      <c r="BO629" s="169"/>
      <c r="BP629" s="169"/>
      <c r="BQ629" s="169"/>
      <c r="BS629" s="6"/>
      <c r="BT629" s="11"/>
      <c r="BU629" s="6"/>
      <c r="BV629" s="6"/>
    </row>
    <row r="630" spans="1:74" ht="15.75" x14ac:dyDescent="0.25">
      <c r="A630" s="52" t="s">
        <v>847</v>
      </c>
      <c r="B630" s="56" t="s">
        <v>110</v>
      </c>
      <c r="C630" s="7" t="s">
        <v>931</v>
      </c>
      <c r="D630" s="7" t="s">
        <v>853</v>
      </c>
      <c r="E630" s="7"/>
      <c r="F630" s="64"/>
      <c r="G630" s="6"/>
      <c r="H630" s="6"/>
      <c r="I630" s="10" t="s">
        <v>110</v>
      </c>
      <c r="J630" s="11" t="s">
        <v>605</v>
      </c>
      <c r="K630" s="164" t="s">
        <v>601</v>
      </c>
      <c r="L630" s="180"/>
      <c r="M630" s="180">
        <v>1000</v>
      </c>
      <c r="N630" s="78" t="s">
        <v>605</v>
      </c>
      <c r="O630" s="165"/>
      <c r="P630" s="80" t="s">
        <v>605</v>
      </c>
      <c r="Q630" s="80"/>
      <c r="R630" s="80"/>
      <c r="S630" s="166"/>
      <c r="T630" s="164"/>
      <c r="U630" s="167"/>
      <c r="V630" s="168"/>
      <c r="W630" s="12" t="str">
        <f t="shared" si="134"/>
        <v/>
      </c>
      <c r="X630" s="222"/>
      <c r="Y630" s="6" t="str">
        <f t="shared" si="135"/>
        <v/>
      </c>
      <c r="Z630" s="106" t="str">
        <f t="shared" si="133"/>
        <v/>
      </c>
      <c r="AA630" s="12">
        <v>1</v>
      </c>
      <c r="AB630" s="6" t="s">
        <v>195</v>
      </c>
      <c r="AC630" s="106">
        <v>40054</v>
      </c>
      <c r="AJ630" s="80"/>
      <c r="AK630" s="116" t="s">
        <v>934</v>
      </c>
      <c r="AN630" s="80"/>
      <c r="AO630" s="80"/>
      <c r="AP630" s="80"/>
      <c r="AQ630" s="80"/>
      <c r="AR630" s="130"/>
      <c r="AS630" s="80"/>
      <c r="AT630" s="7"/>
      <c r="AU630" s="7"/>
      <c r="AV630" s="169"/>
      <c r="AW630" s="170"/>
      <c r="AX630" s="140"/>
      <c r="AY630" s="150"/>
      <c r="AZ630" s="171"/>
      <c r="BA630" s="171"/>
      <c r="BB630" s="150" t="str">
        <f t="shared" si="132"/>
        <v/>
      </c>
      <c r="BC630" s="172"/>
      <c r="BD630" s="169"/>
      <c r="BE630" s="169"/>
      <c r="BF630" s="169"/>
      <c r="BG630" s="169"/>
      <c r="BH630" s="169"/>
      <c r="BI630" s="169"/>
      <c r="BJ630" s="169"/>
      <c r="BK630" s="169"/>
      <c r="BL630" s="169"/>
      <c r="BM630" s="169"/>
      <c r="BN630" s="169"/>
      <c r="BO630" s="169"/>
      <c r="BP630" s="169"/>
      <c r="BQ630" s="169"/>
      <c r="BS630" s="6"/>
      <c r="BT630" s="11"/>
      <c r="BU630" s="6"/>
      <c r="BV630" s="6"/>
    </row>
    <row r="631" spans="1:74" x14ac:dyDescent="0.25">
      <c r="A631" s="50"/>
      <c r="B631" s="54" t="s">
        <v>110</v>
      </c>
      <c r="C631" s="59"/>
      <c r="D631" s="59"/>
      <c r="E631" s="59"/>
      <c r="F631" s="59"/>
      <c r="G631" s="59"/>
      <c r="H631" s="59"/>
      <c r="I631" s="59"/>
      <c r="J631" s="68"/>
      <c r="K631" s="50"/>
      <c r="L631" s="54"/>
      <c r="M631" s="54"/>
      <c r="N631" s="54"/>
      <c r="O631" s="81"/>
      <c r="P631" s="54" t="s">
        <v>6913</v>
      </c>
      <c r="Q631" s="54"/>
      <c r="R631" s="54"/>
      <c r="S631" s="54"/>
      <c r="T631" s="50"/>
      <c r="U631" s="54"/>
      <c r="V631" s="68"/>
      <c r="W631" s="50"/>
      <c r="X631" s="224"/>
      <c r="Y631" s="54"/>
      <c r="Z631" s="103"/>
      <c r="AA631" s="50"/>
      <c r="AB631" s="54"/>
      <c r="AC631" s="103"/>
      <c r="AD631" s="103"/>
      <c r="AE631" s="68"/>
      <c r="AF631" s="68"/>
      <c r="AG631" s="68"/>
      <c r="AH631" s="68"/>
      <c r="AI631" s="54"/>
      <c r="AJ631" s="54"/>
      <c r="AK631" s="113"/>
      <c r="AL631" s="113"/>
      <c r="AM631" s="54"/>
      <c r="AN631" s="54"/>
      <c r="AO631" s="54"/>
      <c r="AP631" s="54"/>
      <c r="AQ631" s="54"/>
      <c r="AR631" s="54"/>
      <c r="AS631" s="54"/>
      <c r="AT631" s="81"/>
      <c r="AU631" s="81"/>
      <c r="AV631" s="81"/>
      <c r="AW631" s="81"/>
      <c r="AX631" s="81"/>
      <c r="AY631" s="81"/>
      <c r="AZ631" s="81"/>
      <c r="BA631" s="81"/>
      <c r="BB631" s="81"/>
      <c r="BC631" s="81"/>
      <c r="BD631" s="81"/>
      <c r="BE631" s="81"/>
      <c r="BF631" s="153"/>
      <c r="BG631" s="81"/>
      <c r="BH631" s="81"/>
      <c r="BI631" s="81"/>
      <c r="BJ631" s="153"/>
      <c r="BK631" s="81"/>
      <c r="BL631" s="81"/>
      <c r="BM631" s="81"/>
      <c r="BN631" s="153"/>
      <c r="BO631" s="81"/>
      <c r="BP631" s="81"/>
      <c r="BQ631" s="81"/>
      <c r="BR631" s="154"/>
      <c r="BS631" s="81"/>
      <c r="BT631" s="153"/>
      <c r="BU631" s="81"/>
      <c r="BV631" s="81"/>
    </row>
    <row r="632" spans="1:74" ht="15.75" x14ac:dyDescent="0.25">
      <c r="A632" s="52" t="s">
        <v>7908</v>
      </c>
      <c r="B632" s="56"/>
      <c r="C632" s="7" t="s">
        <v>118</v>
      </c>
      <c r="D632" s="7" t="s">
        <v>6917</v>
      </c>
      <c r="E632" s="7"/>
      <c r="F632" s="64"/>
      <c r="G632" s="6"/>
      <c r="H632" s="6"/>
      <c r="I632" s="10" t="s">
        <v>110</v>
      </c>
      <c r="J632" s="11" t="s">
        <v>1697</v>
      </c>
      <c r="K632" s="220" t="s">
        <v>600</v>
      </c>
      <c r="L632" s="180"/>
      <c r="M632" s="180">
        <v>1000</v>
      </c>
      <c r="N632" s="80" t="s">
        <v>7213</v>
      </c>
      <c r="O632" s="165"/>
      <c r="P632" s="80" t="s">
        <v>1709</v>
      </c>
      <c r="Q632" s="80"/>
      <c r="R632" s="80"/>
      <c r="S632" s="166"/>
      <c r="T632" s="164"/>
      <c r="U632" s="167"/>
      <c r="V632" s="168"/>
      <c r="W632" s="12" t="str">
        <f t="shared" ref="W632" si="136">IF(COUNTIF(N632,"spare"),"","Mqtt1")</f>
        <v>Mqtt1</v>
      </c>
      <c r="X632" s="222"/>
      <c r="Y632" s="6" t="str">
        <f t="shared" ref="Y632:Y695" si="137">"power-tag/" &amp; LOWER(_xlfn.REGEXREPLACE(_xlfn.REGEXREPLACE(_xlfn.REGEXREPLACE(TRIM(_xlfn.REGEXREPLACE(P632, " (RMS (Current|Voltage) .+)|(Active Power Phase [ABC])|(Total Active Power)|(Power Factor .+)|(Total Power Factor) *", "")), "[ /\(\)&amp;:\.#]", "-"), "\-+", "-"), "-$", ""))</f>
        <v>power-tag/iridium-gmdss-supply</v>
      </c>
      <c r="Z632" s="106" t="str" cm="1">
        <f t="array" ref="Z632">IF(COUNTIF(N632,"spare"),"","$."&amp;_xlfn.REGEXEXTRACT(J632,"PT\d+[FQ]\d+_(.*)", 2))</f>
        <v>$.RMS_Current_Phase_A</v>
      </c>
      <c r="AA632" s="12">
        <v>1</v>
      </c>
      <c r="AB632" s="6" t="s">
        <v>195</v>
      </c>
      <c r="AC632" s="106">
        <v>3000</v>
      </c>
      <c r="AJ632" s="80"/>
      <c r="AK632" s="116" t="s">
        <v>1693</v>
      </c>
      <c r="AN632" s="80"/>
      <c r="AO632" s="80"/>
      <c r="AP632" s="80"/>
      <c r="AQ632" s="80"/>
      <c r="AR632" s="130"/>
      <c r="AS632" s="80"/>
      <c r="AT632" s="7"/>
      <c r="AU632" s="7"/>
      <c r="AV632" s="169"/>
      <c r="AW632" s="170"/>
      <c r="AX632" s="140"/>
      <c r="AY632" s="150"/>
      <c r="AZ632" s="171"/>
      <c r="BA632" s="171"/>
      <c r="BB632" s="150" t="str">
        <f t="shared" ref="BB632" si="138">IF(ISNUMBER(AM632),"1","")</f>
        <v/>
      </c>
      <c r="BC632" s="172"/>
      <c r="BD632" s="169"/>
      <c r="BE632" s="169"/>
      <c r="BF632" s="169"/>
      <c r="BG632" s="169"/>
      <c r="BH632" s="169"/>
      <c r="BI632" s="169"/>
      <c r="BJ632" s="169"/>
      <c r="BK632" s="169"/>
      <c r="BL632" s="169"/>
      <c r="BM632" s="169"/>
      <c r="BN632" s="169"/>
      <c r="BO632" s="169"/>
      <c r="BP632" s="169"/>
      <c r="BQ632" s="169"/>
      <c r="BS632" s="6"/>
      <c r="BT632" s="11"/>
      <c r="BU632" s="6"/>
      <c r="BV632" s="6"/>
    </row>
    <row r="633" spans="1:74" ht="15.75" x14ac:dyDescent="0.25">
      <c r="A633" s="52" t="s">
        <v>7908</v>
      </c>
      <c r="B633" s="56"/>
      <c r="C633" s="7" t="s">
        <v>118</v>
      </c>
      <c r="D633" s="7" t="s">
        <v>6917</v>
      </c>
      <c r="E633" s="7"/>
      <c r="F633" s="64"/>
      <c r="G633" s="6"/>
      <c r="H633" s="6"/>
      <c r="I633" s="10" t="s">
        <v>110</v>
      </c>
      <c r="J633" s="11" t="s">
        <v>1698</v>
      </c>
      <c r="K633" s="220" t="s">
        <v>600</v>
      </c>
      <c r="L633" s="180"/>
      <c r="M633" s="180">
        <v>1000</v>
      </c>
      <c r="N633" s="80" t="s">
        <v>7213</v>
      </c>
      <c r="O633" s="165"/>
      <c r="P633" s="80" t="s">
        <v>1710</v>
      </c>
      <c r="Q633" s="80"/>
      <c r="R633" s="80"/>
      <c r="S633" s="166"/>
      <c r="T633" s="164"/>
      <c r="U633" s="167"/>
      <c r="V633" s="168"/>
      <c r="W633" s="12" t="str">
        <f t="shared" ref="W633:W634" si="139">IF(COUNTIF(N633,"spare"),"","Mqtt1")</f>
        <v>Mqtt1</v>
      </c>
      <c r="X633" s="222"/>
      <c r="Y633" s="6" t="str">
        <f t="shared" si="137"/>
        <v>power-tag/iridium-gmdss-supply</v>
      </c>
      <c r="Z633" s="106" t="str" cm="1">
        <f t="array" ref="Z633">IF(COUNTIF(N633,"spare"),"","$."&amp;_xlfn.REGEXEXTRACT(J633,"PT\d+[FQ]\d+_(.*)", 2))</f>
        <v>$.RMS_Current_Phase_B</v>
      </c>
      <c r="AA633" s="12">
        <v>1</v>
      </c>
      <c r="AB633" s="6" t="s">
        <v>195</v>
      </c>
      <c r="AC633" s="106">
        <v>3002</v>
      </c>
      <c r="AJ633" s="80"/>
      <c r="AK633" s="116" t="s">
        <v>1693</v>
      </c>
      <c r="AN633" s="80"/>
      <c r="AO633" s="80"/>
      <c r="AP633" s="80"/>
      <c r="AQ633" s="80"/>
      <c r="AR633" s="130"/>
      <c r="AS633" s="80"/>
      <c r="AT633" s="7"/>
      <c r="AU633" s="7"/>
      <c r="AV633" s="169"/>
      <c r="AW633" s="170"/>
      <c r="AX633" s="140"/>
      <c r="AY633" s="150"/>
      <c r="AZ633" s="171"/>
      <c r="BA633" s="171"/>
      <c r="BB633" s="150" t="str">
        <f t="shared" ref="BB633:BB634" si="140">IF(ISNUMBER(AM633),"1","")</f>
        <v/>
      </c>
      <c r="BC633" s="172"/>
      <c r="BD633" s="169"/>
      <c r="BE633" s="169"/>
      <c r="BF633" s="169"/>
      <c r="BG633" s="169"/>
      <c r="BH633" s="169"/>
      <c r="BI633" s="169"/>
      <c r="BJ633" s="169"/>
      <c r="BK633" s="169"/>
      <c r="BL633" s="169"/>
      <c r="BM633" s="169"/>
      <c r="BN633" s="169"/>
      <c r="BO633" s="169"/>
      <c r="BP633" s="169"/>
      <c r="BQ633" s="169"/>
      <c r="BS633" s="6"/>
      <c r="BT633" s="11"/>
      <c r="BU633" s="6"/>
      <c r="BV633" s="6"/>
    </row>
    <row r="634" spans="1:74" ht="15.75" x14ac:dyDescent="0.25">
      <c r="A634" s="52" t="s">
        <v>7908</v>
      </c>
      <c r="B634" s="56"/>
      <c r="C634" s="7" t="s">
        <v>118</v>
      </c>
      <c r="D634" s="7" t="s">
        <v>6917</v>
      </c>
      <c r="E634" s="7"/>
      <c r="F634" s="64"/>
      <c r="G634" s="6"/>
      <c r="H634" s="6"/>
      <c r="I634" s="10" t="s">
        <v>110</v>
      </c>
      <c r="J634" s="11" t="s">
        <v>1699</v>
      </c>
      <c r="K634" s="220" t="s">
        <v>600</v>
      </c>
      <c r="L634" s="180"/>
      <c r="M634" s="180">
        <v>1000</v>
      </c>
      <c r="N634" s="80" t="s">
        <v>7213</v>
      </c>
      <c r="O634" s="165"/>
      <c r="P634" s="80" t="s">
        <v>1711</v>
      </c>
      <c r="Q634" s="80"/>
      <c r="R634" s="80"/>
      <c r="S634" s="166"/>
      <c r="T634" s="164"/>
      <c r="U634" s="167"/>
      <c r="V634" s="168"/>
      <c r="W634" s="12" t="str">
        <f t="shared" si="139"/>
        <v>Mqtt1</v>
      </c>
      <c r="X634" s="222"/>
      <c r="Y634" s="6" t="str">
        <f t="shared" si="137"/>
        <v>power-tag/iridium-gmdss-supply</v>
      </c>
      <c r="Z634" s="106" t="str" cm="1">
        <f t="array" ref="Z634">IF(COUNTIF(N634,"spare"),"","$."&amp;_xlfn.REGEXEXTRACT(J634,"PT\d+[FQ]\d+_(.*)", 2))</f>
        <v>$.RMS_Current_Phase_C</v>
      </c>
      <c r="AA634" s="12">
        <v>1</v>
      </c>
      <c r="AB634" s="6" t="s">
        <v>195</v>
      </c>
      <c r="AC634" s="106">
        <v>3004</v>
      </c>
      <c r="AJ634" s="80"/>
      <c r="AK634" s="116" t="s">
        <v>1693</v>
      </c>
      <c r="AN634" s="80"/>
      <c r="AO634" s="80"/>
      <c r="AP634" s="80"/>
      <c r="AQ634" s="80"/>
      <c r="AR634" s="130"/>
      <c r="AS634" s="80"/>
      <c r="AT634" s="7"/>
      <c r="AU634" s="7"/>
      <c r="AV634" s="169"/>
      <c r="AW634" s="170"/>
      <c r="AX634" s="140"/>
      <c r="AY634" s="150"/>
      <c r="AZ634" s="171"/>
      <c r="BA634" s="171"/>
      <c r="BB634" s="150" t="str">
        <f t="shared" si="140"/>
        <v/>
      </c>
      <c r="BC634" s="172"/>
      <c r="BD634" s="169"/>
      <c r="BE634" s="169"/>
      <c r="BF634" s="169"/>
      <c r="BG634" s="169"/>
      <c r="BH634" s="169"/>
      <c r="BI634" s="169"/>
      <c r="BJ634" s="169"/>
      <c r="BK634" s="169"/>
      <c r="BL634" s="169"/>
      <c r="BM634" s="169"/>
      <c r="BN634" s="169"/>
      <c r="BO634" s="169"/>
      <c r="BP634" s="169"/>
      <c r="BQ634" s="169"/>
      <c r="BS634" s="6"/>
      <c r="BT634" s="11"/>
      <c r="BU634" s="6"/>
      <c r="BV634" s="6"/>
    </row>
    <row r="635" spans="1:74" ht="15.75" x14ac:dyDescent="0.25">
      <c r="A635" s="52" t="s">
        <v>7908</v>
      </c>
      <c r="B635" s="56"/>
      <c r="C635" s="7" t="s">
        <v>118</v>
      </c>
      <c r="D635" s="7" t="s">
        <v>6917</v>
      </c>
      <c r="E635" s="7"/>
      <c r="F635" s="64"/>
      <c r="G635" s="6"/>
      <c r="H635" s="6"/>
      <c r="I635" s="10" t="s">
        <v>110</v>
      </c>
      <c r="J635" s="11" t="s">
        <v>1700</v>
      </c>
      <c r="K635" s="220" t="s">
        <v>600</v>
      </c>
      <c r="L635" s="180"/>
      <c r="M635" s="180">
        <v>1000</v>
      </c>
      <c r="N635" s="80" t="s">
        <v>7213</v>
      </c>
      <c r="O635" s="165"/>
      <c r="P635" s="80" t="s">
        <v>1712</v>
      </c>
      <c r="Q635" s="80"/>
      <c r="R635" s="80"/>
      <c r="S635" s="166"/>
      <c r="T635" s="164"/>
      <c r="U635" s="167"/>
      <c r="V635" s="168"/>
      <c r="W635" s="12" t="str">
        <f t="shared" ref="W635:W638" si="141">IF(COUNTIF(N635,"spare"),"","Mqtt1")</f>
        <v>Mqtt1</v>
      </c>
      <c r="X635" s="222"/>
      <c r="Y635" s="6" t="str">
        <f t="shared" si="137"/>
        <v>power-tag/iridium-gmdss-supply</v>
      </c>
      <c r="Z635" s="106" t="str" cm="1">
        <f t="array" ref="Z635">IF(COUNTIF(N635,"spare"),"","$."&amp;_xlfn.REGEXEXTRACT(J635,"PT\d+[FQ]\d+_(.*)", 2))</f>
        <v>$.RMS_Current_Phase_Neut</v>
      </c>
      <c r="AA635" s="12">
        <v>1</v>
      </c>
      <c r="AB635" s="6" t="s">
        <v>195</v>
      </c>
      <c r="AC635" s="106">
        <v>3006</v>
      </c>
      <c r="AJ635" s="80"/>
      <c r="AK635" s="116" t="s">
        <v>1693</v>
      </c>
      <c r="AN635" s="80"/>
      <c r="AO635" s="80"/>
      <c r="AP635" s="80"/>
      <c r="AQ635" s="80"/>
      <c r="AR635" s="130"/>
      <c r="AS635" s="80"/>
      <c r="AT635" s="7"/>
      <c r="AU635" s="7"/>
      <c r="AV635" s="169"/>
      <c r="AW635" s="170"/>
      <c r="AX635" s="140"/>
      <c r="AY635" s="150"/>
      <c r="AZ635" s="171"/>
      <c r="BA635" s="171"/>
      <c r="BB635" s="150" t="str">
        <f t="shared" ref="BB635:BB638" si="142">IF(ISNUMBER(AM635),"1","")</f>
        <v/>
      </c>
      <c r="BC635" s="172"/>
      <c r="BD635" s="169"/>
      <c r="BE635" s="169"/>
      <c r="BF635" s="169"/>
      <c r="BG635" s="169"/>
      <c r="BH635" s="169"/>
      <c r="BI635" s="169"/>
      <c r="BJ635" s="169"/>
      <c r="BK635" s="169"/>
      <c r="BL635" s="169"/>
      <c r="BM635" s="169"/>
      <c r="BN635" s="169"/>
      <c r="BO635" s="169"/>
      <c r="BP635" s="169"/>
      <c r="BQ635" s="169"/>
      <c r="BS635" s="6"/>
      <c r="BT635" s="11"/>
      <c r="BU635" s="6"/>
      <c r="BV635" s="6"/>
    </row>
    <row r="636" spans="1:74" ht="15.75" x14ac:dyDescent="0.25">
      <c r="A636" s="52" t="s">
        <v>7908</v>
      </c>
      <c r="B636" s="56"/>
      <c r="C636" s="7" t="s">
        <v>118</v>
      </c>
      <c r="D636" s="7" t="s">
        <v>6917</v>
      </c>
      <c r="E636" s="7"/>
      <c r="F636" s="64"/>
      <c r="G636" s="6"/>
      <c r="H636" s="6"/>
      <c r="I636" s="10" t="s">
        <v>110</v>
      </c>
      <c r="J636" s="11" t="s">
        <v>7907</v>
      </c>
      <c r="K636" s="220" t="s">
        <v>600</v>
      </c>
      <c r="L636" s="180"/>
      <c r="M636" s="180">
        <v>1000</v>
      </c>
      <c r="N636" s="80" t="s">
        <v>7213</v>
      </c>
      <c r="O636" s="165"/>
      <c r="P636" s="80" t="s">
        <v>1713</v>
      </c>
      <c r="Q636" s="80"/>
      <c r="R636" s="80"/>
      <c r="S636" s="166"/>
      <c r="T636" s="164"/>
      <c r="U636" s="167"/>
      <c r="V636" s="168"/>
      <c r="W636" s="12" t="str">
        <f t="shared" si="141"/>
        <v>Mqtt1</v>
      </c>
      <c r="X636" s="222"/>
      <c r="Y636" s="6" t="str">
        <f t="shared" si="137"/>
        <v>power-tag/iridium-gmdss-supply</v>
      </c>
      <c r="Z636" s="106" t="str" cm="1">
        <f t="array" ref="Z636">IF(COUNTIF(N636,"spare"),"","$."&amp;_xlfn.REGEXEXTRACT(J636,"PT\d+[FQ]\d+_(.*)", 2))</f>
        <v>$.RMS_Voltage_A_N</v>
      </c>
      <c r="AA636" s="12">
        <v>1</v>
      </c>
      <c r="AB636" s="6" t="s">
        <v>195</v>
      </c>
      <c r="AC636" s="106">
        <v>3028</v>
      </c>
      <c r="AJ636" s="80"/>
      <c r="AK636" s="116" t="s">
        <v>1694</v>
      </c>
      <c r="AN636" s="80"/>
      <c r="AO636" s="80"/>
      <c r="AP636" s="80"/>
      <c r="AQ636" s="80"/>
      <c r="AR636" s="130"/>
      <c r="AS636" s="80"/>
      <c r="AT636" s="7"/>
      <c r="AU636" s="7"/>
      <c r="AV636" s="169"/>
      <c r="AW636" s="170"/>
      <c r="AX636" s="140"/>
      <c r="AY636" s="150"/>
      <c r="AZ636" s="171"/>
      <c r="BA636" s="171"/>
      <c r="BB636" s="150" t="str">
        <f t="shared" si="142"/>
        <v/>
      </c>
      <c r="BC636" s="172"/>
      <c r="BD636" s="169"/>
      <c r="BE636" s="169"/>
      <c r="BF636" s="169"/>
      <c r="BG636" s="169"/>
      <c r="BH636" s="169"/>
      <c r="BI636" s="169"/>
      <c r="BJ636" s="169"/>
      <c r="BK636" s="169"/>
      <c r="BL636" s="169"/>
      <c r="BM636" s="169"/>
      <c r="BN636" s="169"/>
      <c r="BO636" s="169"/>
      <c r="BP636" s="169"/>
      <c r="BQ636" s="169"/>
      <c r="BS636" s="6"/>
      <c r="BT636" s="11"/>
      <c r="BU636" s="6"/>
      <c r="BV636" s="6"/>
    </row>
    <row r="637" spans="1:74" ht="15.75" x14ac:dyDescent="0.25">
      <c r="A637" s="52" t="s">
        <v>7908</v>
      </c>
      <c r="B637" s="56"/>
      <c r="C637" s="7" t="s">
        <v>118</v>
      </c>
      <c r="D637" s="7" t="s">
        <v>6917</v>
      </c>
      <c r="E637" s="7"/>
      <c r="F637" s="64"/>
      <c r="G637" s="6"/>
      <c r="H637" s="6"/>
      <c r="I637" s="10" t="s">
        <v>110</v>
      </c>
      <c r="J637" s="11" t="s">
        <v>7377</v>
      </c>
      <c r="K637" s="220" t="s">
        <v>600</v>
      </c>
      <c r="L637" s="180"/>
      <c r="M637" s="180">
        <v>1000</v>
      </c>
      <c r="N637" s="80" t="s">
        <v>7213</v>
      </c>
      <c r="O637" s="165"/>
      <c r="P637" s="80" t="s">
        <v>1714</v>
      </c>
      <c r="Q637" s="80"/>
      <c r="R637" s="80"/>
      <c r="S637" s="166"/>
      <c r="T637" s="164"/>
      <c r="U637" s="167"/>
      <c r="V637" s="168"/>
      <c r="W637" s="12" t="str">
        <f t="shared" si="141"/>
        <v>Mqtt1</v>
      </c>
      <c r="X637" s="222"/>
      <c r="Y637" s="6" t="str">
        <f t="shared" si="137"/>
        <v>power-tag/iridium-gmdss-supply</v>
      </c>
      <c r="Z637" s="106" t="str" cm="1">
        <f t="array" ref="Z637">IF(COUNTIF(N637,"spare"),"","$."&amp;_xlfn.REGEXEXTRACT(J637,"PT\d+[FQ]\d+_(.*)", 2))</f>
        <v>$.RMS_Voltage_B_N</v>
      </c>
      <c r="AA637" s="12">
        <v>1</v>
      </c>
      <c r="AB637" s="6" t="s">
        <v>195</v>
      </c>
      <c r="AC637" s="106">
        <v>3030</v>
      </c>
      <c r="AJ637" s="80"/>
      <c r="AK637" s="116" t="s">
        <v>1694</v>
      </c>
      <c r="AN637" s="80"/>
      <c r="AO637" s="80"/>
      <c r="AP637" s="80"/>
      <c r="AQ637" s="80"/>
      <c r="AR637" s="130"/>
      <c r="AS637" s="80"/>
      <c r="AT637" s="7"/>
      <c r="AU637" s="7"/>
      <c r="AV637" s="169"/>
      <c r="AW637" s="170"/>
      <c r="AX637" s="140"/>
      <c r="AY637" s="150"/>
      <c r="AZ637" s="171"/>
      <c r="BA637" s="171"/>
      <c r="BB637" s="150" t="str">
        <f t="shared" si="142"/>
        <v/>
      </c>
      <c r="BC637" s="172"/>
      <c r="BD637" s="169"/>
      <c r="BE637" s="169"/>
      <c r="BF637" s="169"/>
      <c r="BG637" s="169"/>
      <c r="BH637" s="169"/>
      <c r="BI637" s="169"/>
      <c r="BJ637" s="169"/>
      <c r="BK637" s="169"/>
      <c r="BL637" s="169"/>
      <c r="BM637" s="169"/>
      <c r="BN637" s="169"/>
      <c r="BO637" s="169"/>
      <c r="BP637" s="169"/>
      <c r="BQ637" s="169"/>
      <c r="BS637" s="6"/>
      <c r="BT637" s="11"/>
      <c r="BU637" s="6"/>
      <c r="BV637" s="6"/>
    </row>
    <row r="638" spans="1:74" ht="15.75" x14ac:dyDescent="0.25">
      <c r="A638" s="52" t="s">
        <v>7908</v>
      </c>
      <c r="B638" s="56"/>
      <c r="C638" s="7" t="s">
        <v>118</v>
      </c>
      <c r="D638" s="7" t="s">
        <v>6917</v>
      </c>
      <c r="E638" s="7"/>
      <c r="F638" s="64"/>
      <c r="G638" s="6"/>
      <c r="H638" s="6"/>
      <c r="I638" s="10" t="s">
        <v>110</v>
      </c>
      <c r="J638" s="11" t="s">
        <v>7378</v>
      </c>
      <c r="K638" s="220" t="s">
        <v>600</v>
      </c>
      <c r="L638" s="180"/>
      <c r="M638" s="180">
        <v>1000</v>
      </c>
      <c r="N638" s="80" t="s">
        <v>7213</v>
      </c>
      <c r="O638" s="165"/>
      <c r="P638" s="80" t="s">
        <v>1715</v>
      </c>
      <c r="Q638" s="80"/>
      <c r="R638" s="80"/>
      <c r="S638" s="166"/>
      <c r="T638" s="164"/>
      <c r="U638" s="167"/>
      <c r="V638" s="168"/>
      <c r="W638" s="12" t="str">
        <f t="shared" si="141"/>
        <v>Mqtt1</v>
      </c>
      <c r="X638" s="222"/>
      <c r="Y638" s="6" t="str">
        <f t="shared" si="137"/>
        <v>power-tag/iridium-gmdss-supply</v>
      </c>
      <c r="Z638" s="106" t="str" cm="1">
        <f t="array" ref="Z638">IF(COUNTIF(N638,"spare"),"","$."&amp;_xlfn.REGEXEXTRACT(J638,"PT\d+[FQ]\d+_(.*)", 2))</f>
        <v>$.RMS_Voltage_C_N</v>
      </c>
      <c r="AA638" s="12">
        <v>1</v>
      </c>
      <c r="AB638" s="6" t="s">
        <v>195</v>
      </c>
      <c r="AC638" s="106">
        <v>3032</v>
      </c>
      <c r="AJ638" s="80"/>
      <c r="AK638" s="116" t="s">
        <v>1694</v>
      </c>
      <c r="AN638" s="80"/>
      <c r="AO638" s="80"/>
      <c r="AP638" s="80"/>
      <c r="AQ638" s="80"/>
      <c r="AR638" s="130"/>
      <c r="AS638" s="80"/>
      <c r="AT638" s="7"/>
      <c r="AU638" s="7"/>
      <c r="AV638" s="169"/>
      <c r="AW638" s="170"/>
      <c r="AX638" s="140"/>
      <c r="AY638" s="150"/>
      <c r="AZ638" s="171"/>
      <c r="BA638" s="171"/>
      <c r="BB638" s="150" t="str">
        <f t="shared" si="142"/>
        <v/>
      </c>
      <c r="BC638" s="172"/>
      <c r="BD638" s="169"/>
      <c r="BE638" s="169"/>
      <c r="BF638" s="169"/>
      <c r="BG638" s="169"/>
      <c r="BH638" s="169"/>
      <c r="BI638" s="169"/>
      <c r="BJ638" s="169"/>
      <c r="BK638" s="169"/>
      <c r="BL638" s="169"/>
      <c r="BM638" s="169"/>
      <c r="BN638" s="169"/>
      <c r="BO638" s="169"/>
      <c r="BP638" s="169"/>
      <c r="BQ638" s="169"/>
      <c r="BS638" s="6"/>
      <c r="BT638" s="11"/>
      <c r="BU638" s="6"/>
      <c r="BV638" s="6"/>
    </row>
    <row r="639" spans="1:74" ht="15.75" x14ac:dyDescent="0.25">
      <c r="A639" s="52" t="s">
        <v>7908</v>
      </c>
      <c r="B639" s="56"/>
      <c r="C639" s="7" t="s">
        <v>118</v>
      </c>
      <c r="D639" s="7" t="s">
        <v>6917</v>
      </c>
      <c r="E639" s="7"/>
      <c r="F639" s="64"/>
      <c r="G639" s="6"/>
      <c r="H639" s="6"/>
      <c r="I639" s="10" t="s">
        <v>110</v>
      </c>
      <c r="J639" s="11" t="s">
        <v>1701</v>
      </c>
      <c r="K639" s="220" t="s">
        <v>600</v>
      </c>
      <c r="L639" s="180"/>
      <c r="M639" s="180">
        <v>1000</v>
      </c>
      <c r="N639" s="80" t="s">
        <v>7213</v>
      </c>
      <c r="O639" s="165"/>
      <c r="P639" s="80" t="s">
        <v>1716</v>
      </c>
      <c r="Q639" s="80"/>
      <c r="R639" s="80"/>
      <c r="S639" s="166"/>
      <c r="T639" s="164"/>
      <c r="U639" s="167"/>
      <c r="V639" s="168"/>
      <c r="W639" s="12" t="str">
        <f t="shared" ref="W639" si="143">IF(COUNTIF(N639,"spare"),"","Mqtt1")</f>
        <v>Mqtt1</v>
      </c>
      <c r="X639" s="222"/>
      <c r="Y639" s="6" t="str">
        <f t="shared" si="137"/>
        <v>power-tag/iridium-gmdss-supply</v>
      </c>
      <c r="Z639" s="106" t="str" cm="1">
        <f t="array" ref="Z639">IF(COUNTIF(N639,"spare"),"","$."&amp;_xlfn.REGEXEXTRACT(J639,"PT\d+[FQ]\d+_(.*)", 2))</f>
        <v>$.Active_Power_Phase_A</v>
      </c>
      <c r="AA639" s="12">
        <v>1</v>
      </c>
      <c r="AB639" s="6" t="s">
        <v>195</v>
      </c>
      <c r="AC639" s="106">
        <v>3054</v>
      </c>
      <c r="AJ639" s="80"/>
      <c r="AK639" s="116" t="s">
        <v>1695</v>
      </c>
      <c r="AN639" s="80"/>
      <c r="AO639" s="80"/>
      <c r="AP639" s="80"/>
      <c r="AQ639" s="80"/>
      <c r="AR639" s="130"/>
      <c r="AS639" s="80"/>
      <c r="AT639" s="7"/>
      <c r="AU639" s="7"/>
      <c r="AV639" s="169"/>
      <c r="AW639" s="170"/>
      <c r="AX639" s="140"/>
      <c r="AY639" s="150"/>
      <c r="AZ639" s="171"/>
      <c r="BA639" s="171"/>
      <c r="BB639" s="150" t="str">
        <f t="shared" ref="BB639" si="144">IF(ISNUMBER(AM639),"1","")</f>
        <v/>
      </c>
      <c r="BC639" s="172"/>
      <c r="BD639" s="169"/>
      <c r="BE639" s="169"/>
      <c r="BF639" s="169"/>
      <c r="BG639" s="169"/>
      <c r="BH639" s="169"/>
      <c r="BI639" s="169"/>
      <c r="BJ639" s="169"/>
      <c r="BK639" s="169"/>
      <c r="BL639" s="169"/>
      <c r="BM639" s="169"/>
      <c r="BN639" s="169"/>
      <c r="BO639" s="169"/>
      <c r="BP639" s="169"/>
      <c r="BQ639" s="169"/>
      <c r="BS639" s="6"/>
      <c r="BT639" s="11"/>
      <c r="BU639" s="6"/>
      <c r="BV639" s="6"/>
    </row>
    <row r="640" spans="1:74" ht="15.75" x14ac:dyDescent="0.25">
      <c r="A640" s="52" t="s">
        <v>7908</v>
      </c>
      <c r="B640" s="56"/>
      <c r="C640" s="7" t="s">
        <v>118</v>
      </c>
      <c r="D640" s="7" t="s">
        <v>6917</v>
      </c>
      <c r="E640" s="7"/>
      <c r="F640" s="64"/>
      <c r="G640" s="6"/>
      <c r="H640" s="6"/>
      <c r="I640" s="10" t="s">
        <v>110</v>
      </c>
      <c r="J640" s="11" t="s">
        <v>1702</v>
      </c>
      <c r="K640" s="220" t="s">
        <v>600</v>
      </c>
      <c r="L640" s="180"/>
      <c r="M640" s="180">
        <v>1000</v>
      </c>
      <c r="N640" s="80" t="s">
        <v>7213</v>
      </c>
      <c r="O640" s="165"/>
      <c r="P640" s="80" t="s">
        <v>1718</v>
      </c>
      <c r="Q640" s="80"/>
      <c r="R640" s="80"/>
      <c r="S640" s="166"/>
      <c r="T640" s="164"/>
      <c r="U640" s="167"/>
      <c r="V640" s="168"/>
      <c r="W640" s="12" t="str">
        <f t="shared" ref="W640:W641" si="145">IF(COUNTIF(N640,"spare"),"","Mqtt1")</f>
        <v>Mqtt1</v>
      </c>
      <c r="X640" s="222"/>
      <c r="Y640" s="6" t="str">
        <f t="shared" si="137"/>
        <v>power-tag/iridium-gmdss-supply</v>
      </c>
      <c r="Z640" s="106" t="str" cm="1">
        <f t="array" ref="Z640">IF(COUNTIF(N640,"spare"),"","$."&amp;_xlfn.REGEXEXTRACT(J640,"PT\d+[FQ]\d+_(.*)", 2))</f>
        <v>$.Active_Power_Phase_B</v>
      </c>
      <c r="AA640" s="12">
        <v>1</v>
      </c>
      <c r="AB640" s="6" t="s">
        <v>195</v>
      </c>
      <c r="AC640" s="106">
        <v>3056</v>
      </c>
      <c r="AJ640" s="80"/>
      <c r="AK640" s="116" t="s">
        <v>1695</v>
      </c>
      <c r="AN640" s="80"/>
      <c r="AO640" s="80"/>
      <c r="AP640" s="80"/>
      <c r="AQ640" s="80"/>
      <c r="AR640" s="130"/>
      <c r="AS640" s="80"/>
      <c r="AT640" s="7"/>
      <c r="AU640" s="7"/>
      <c r="AV640" s="169"/>
      <c r="AW640" s="170"/>
      <c r="AX640" s="140"/>
      <c r="AY640" s="150"/>
      <c r="AZ640" s="171"/>
      <c r="BA640" s="171"/>
      <c r="BB640" s="150" t="str">
        <f t="shared" ref="BB640:BB641" si="146">IF(ISNUMBER(AM640),"1","")</f>
        <v/>
      </c>
      <c r="BC640" s="172"/>
      <c r="BD640" s="169"/>
      <c r="BE640" s="169"/>
      <c r="BF640" s="169"/>
      <c r="BG640" s="169"/>
      <c r="BH640" s="169"/>
      <c r="BI640" s="169"/>
      <c r="BJ640" s="169"/>
      <c r="BK640" s="169"/>
      <c r="BL640" s="169"/>
      <c r="BM640" s="169"/>
      <c r="BN640" s="169"/>
      <c r="BO640" s="169"/>
      <c r="BP640" s="169"/>
      <c r="BQ640" s="169"/>
      <c r="BS640" s="6"/>
      <c r="BT640" s="11"/>
      <c r="BU640" s="6"/>
      <c r="BV640" s="6"/>
    </row>
    <row r="641" spans="1:74" ht="15.75" x14ac:dyDescent="0.25">
      <c r="A641" s="52" t="s">
        <v>7908</v>
      </c>
      <c r="B641" s="56"/>
      <c r="C641" s="7" t="s">
        <v>118</v>
      </c>
      <c r="D641" s="7" t="s">
        <v>6917</v>
      </c>
      <c r="E641" s="7"/>
      <c r="F641" s="64"/>
      <c r="G641" s="6"/>
      <c r="H641" s="6"/>
      <c r="I641" s="10" t="s">
        <v>110</v>
      </c>
      <c r="J641" s="11" t="s">
        <v>1703</v>
      </c>
      <c r="K641" s="220" t="s">
        <v>600</v>
      </c>
      <c r="L641" s="180"/>
      <c r="M641" s="180">
        <v>1000</v>
      </c>
      <c r="N641" s="80" t="s">
        <v>7213</v>
      </c>
      <c r="O641" s="165"/>
      <c r="P641" s="80" t="s">
        <v>1719</v>
      </c>
      <c r="Q641" s="80"/>
      <c r="R641" s="80"/>
      <c r="S641" s="166"/>
      <c r="T641" s="164"/>
      <c r="U641" s="167"/>
      <c r="V641" s="168"/>
      <c r="W641" s="12" t="str">
        <f t="shared" si="145"/>
        <v>Mqtt1</v>
      </c>
      <c r="X641" s="222"/>
      <c r="Y641" s="6" t="str">
        <f t="shared" si="137"/>
        <v>power-tag/iridium-gmdss-supply</v>
      </c>
      <c r="Z641" s="106" t="str" cm="1">
        <f t="array" ref="Z641">IF(COUNTIF(N641,"spare"),"","$."&amp;_xlfn.REGEXEXTRACT(J641,"PT\d+[FQ]\d+_(.*)", 2))</f>
        <v>$.Active_Power_Phase_C</v>
      </c>
      <c r="AA641" s="12">
        <v>1</v>
      </c>
      <c r="AB641" s="6" t="s">
        <v>195</v>
      </c>
      <c r="AC641" s="106">
        <v>3058</v>
      </c>
      <c r="AJ641" s="80"/>
      <c r="AK641" s="116" t="s">
        <v>1695</v>
      </c>
      <c r="AN641" s="80"/>
      <c r="AO641" s="80"/>
      <c r="AP641" s="80"/>
      <c r="AQ641" s="80"/>
      <c r="AR641" s="130"/>
      <c r="AS641" s="80"/>
      <c r="AT641" s="7"/>
      <c r="AU641" s="7"/>
      <c r="AV641" s="169"/>
      <c r="AW641" s="170"/>
      <c r="AX641" s="140"/>
      <c r="AY641" s="150"/>
      <c r="AZ641" s="171"/>
      <c r="BA641" s="171"/>
      <c r="BB641" s="150" t="str">
        <f t="shared" si="146"/>
        <v/>
      </c>
      <c r="BC641" s="172"/>
      <c r="BD641" s="169"/>
      <c r="BE641" s="169"/>
      <c r="BF641" s="169"/>
      <c r="BG641" s="169"/>
      <c r="BH641" s="169"/>
      <c r="BI641" s="169"/>
      <c r="BJ641" s="169"/>
      <c r="BK641" s="169"/>
      <c r="BL641" s="169"/>
      <c r="BM641" s="169"/>
      <c r="BN641" s="169"/>
      <c r="BO641" s="169"/>
      <c r="BP641" s="169"/>
      <c r="BQ641" s="169"/>
      <c r="BS641" s="6"/>
      <c r="BT641" s="11"/>
      <c r="BU641" s="6"/>
      <c r="BV641" s="6"/>
    </row>
    <row r="642" spans="1:74" ht="15.75" x14ac:dyDescent="0.25">
      <c r="A642" s="52" t="s">
        <v>7908</v>
      </c>
      <c r="B642" s="56"/>
      <c r="C642" s="7" t="s">
        <v>118</v>
      </c>
      <c r="D642" s="7" t="s">
        <v>6917</v>
      </c>
      <c r="E642" s="7"/>
      <c r="F642" s="64"/>
      <c r="G642" s="6"/>
      <c r="H642" s="6"/>
      <c r="I642" s="10" t="s">
        <v>110</v>
      </c>
      <c r="J642" s="11" t="s">
        <v>1704</v>
      </c>
      <c r="K642" s="220" t="s">
        <v>600</v>
      </c>
      <c r="L642" s="180"/>
      <c r="M642" s="180">
        <v>1000</v>
      </c>
      <c r="N642" s="80" t="s">
        <v>7213</v>
      </c>
      <c r="O642" s="165"/>
      <c r="P642" s="80" t="s">
        <v>1717</v>
      </c>
      <c r="Q642" s="80"/>
      <c r="R642" s="80"/>
      <c r="S642" s="166"/>
      <c r="T642" s="164"/>
      <c r="U642" s="167"/>
      <c r="V642" s="168"/>
      <c r="W642" s="12" t="str">
        <f t="shared" ref="W642:W645" si="147">IF(COUNTIF(N642,"spare"),"","Mqtt1")</f>
        <v>Mqtt1</v>
      </c>
      <c r="X642" s="222"/>
      <c r="Y642" s="6" t="str">
        <f t="shared" si="137"/>
        <v>power-tag/iridium-gmdss-supply</v>
      </c>
      <c r="Z642" s="106" t="str" cm="1">
        <f t="array" ref="Z642">IF(COUNTIF(N642,"spare"),"","$."&amp;_xlfn.REGEXEXTRACT(J642,"PT\d+[FQ]\d+_(.*)", 2))</f>
        <v>$.Total_Active_Power</v>
      </c>
      <c r="AA642" s="12">
        <v>1</v>
      </c>
      <c r="AB642" s="6" t="s">
        <v>195</v>
      </c>
      <c r="AC642" s="106">
        <v>3060</v>
      </c>
      <c r="AJ642" s="80"/>
      <c r="AK642" s="116" t="s">
        <v>1695</v>
      </c>
      <c r="AN642" s="80"/>
      <c r="AO642" s="80"/>
      <c r="AP642" s="80"/>
      <c r="AQ642" s="80"/>
      <c r="AR642" s="130"/>
      <c r="AS642" s="80"/>
      <c r="AT642" s="7"/>
      <c r="AU642" s="7"/>
      <c r="AV642" s="169"/>
      <c r="AW642" s="170"/>
      <c r="AX642" s="140"/>
      <c r="AY642" s="150"/>
      <c r="AZ642" s="171"/>
      <c r="BA642" s="171"/>
      <c r="BB642" s="150" t="str">
        <f t="shared" ref="BB642:BB645" si="148">IF(ISNUMBER(AM642),"1","")</f>
        <v/>
      </c>
      <c r="BC642" s="172"/>
      <c r="BD642" s="169"/>
      <c r="BE642" s="169"/>
      <c r="BF642" s="169"/>
      <c r="BG642" s="169"/>
      <c r="BH642" s="169"/>
      <c r="BI642" s="169"/>
      <c r="BJ642" s="169"/>
      <c r="BK642" s="169"/>
      <c r="BL642" s="169"/>
      <c r="BM642" s="169"/>
      <c r="BN642" s="169"/>
      <c r="BO642" s="169"/>
      <c r="BP642" s="169"/>
      <c r="BQ642" s="169"/>
      <c r="BS642" s="6"/>
      <c r="BT642" s="11"/>
      <c r="BU642" s="6"/>
      <c r="BV642" s="6"/>
    </row>
    <row r="643" spans="1:74" ht="15.75" x14ac:dyDescent="0.25">
      <c r="A643" s="52" t="s">
        <v>7908</v>
      </c>
      <c r="B643" s="56"/>
      <c r="C643" s="7" t="s">
        <v>118</v>
      </c>
      <c r="D643" s="7" t="s">
        <v>6917</v>
      </c>
      <c r="E643" s="7"/>
      <c r="F643" s="64"/>
      <c r="G643" s="6"/>
      <c r="H643" s="6"/>
      <c r="I643" s="10" t="s">
        <v>110</v>
      </c>
      <c r="J643" s="11" t="s">
        <v>1705</v>
      </c>
      <c r="K643" s="220" t="s">
        <v>600</v>
      </c>
      <c r="L643" s="180"/>
      <c r="M643" s="180">
        <v>1000</v>
      </c>
      <c r="N643" s="80" t="s">
        <v>7213</v>
      </c>
      <c r="O643" s="165"/>
      <c r="P643" s="80" t="s">
        <v>1720</v>
      </c>
      <c r="Q643" s="80"/>
      <c r="R643" s="80"/>
      <c r="S643" s="166"/>
      <c r="T643" s="164"/>
      <c r="U643" s="167"/>
      <c r="V643" s="168"/>
      <c r="W643" s="12" t="str">
        <f t="shared" si="147"/>
        <v>Mqtt1</v>
      </c>
      <c r="X643" s="222"/>
      <c r="Y643" s="6" t="str">
        <f t="shared" si="137"/>
        <v>power-tag/iridium-gmdss-supply</v>
      </c>
      <c r="Z643" s="106" t="str" cm="1">
        <f t="array" ref="Z643">IF(COUNTIF(N643,"spare"),"","$."&amp;_xlfn.REGEXEXTRACT(J643,"PT\d+[FQ]\d+_(.*)", 2))</f>
        <v>$.Power_Factor_Phase_A</v>
      </c>
      <c r="AA643" s="12">
        <v>1</v>
      </c>
      <c r="AB643" s="6" t="s">
        <v>195</v>
      </c>
      <c r="AC643" s="106">
        <v>3078</v>
      </c>
      <c r="AJ643" s="80"/>
      <c r="AK643" s="116" t="s">
        <v>1696</v>
      </c>
      <c r="AN643" s="80"/>
      <c r="AO643" s="80"/>
      <c r="AP643" s="80"/>
      <c r="AQ643" s="80"/>
      <c r="AR643" s="130"/>
      <c r="AS643" s="80"/>
      <c r="AT643" s="7"/>
      <c r="AU643" s="7"/>
      <c r="AV643" s="169"/>
      <c r="AW643" s="170"/>
      <c r="AX643" s="140"/>
      <c r="AY643" s="150"/>
      <c r="AZ643" s="171"/>
      <c r="BA643" s="171"/>
      <c r="BB643" s="150" t="str">
        <f t="shared" si="148"/>
        <v/>
      </c>
      <c r="BC643" s="172"/>
      <c r="BD643" s="169"/>
      <c r="BE643" s="169"/>
      <c r="BF643" s="169"/>
      <c r="BG643" s="169"/>
      <c r="BH643" s="169"/>
      <c r="BI643" s="169"/>
      <c r="BJ643" s="169"/>
      <c r="BK643" s="169"/>
      <c r="BL643" s="169"/>
      <c r="BM643" s="169"/>
      <c r="BN643" s="169"/>
      <c r="BO643" s="169"/>
      <c r="BP643" s="169"/>
      <c r="BQ643" s="169"/>
      <c r="BS643" s="6"/>
      <c r="BT643" s="11"/>
      <c r="BU643" s="6"/>
      <c r="BV643" s="6"/>
    </row>
    <row r="644" spans="1:74" ht="15.75" x14ac:dyDescent="0.25">
      <c r="A644" s="52" t="s">
        <v>7908</v>
      </c>
      <c r="B644" s="56"/>
      <c r="C644" s="7" t="s">
        <v>118</v>
      </c>
      <c r="D644" s="7" t="s">
        <v>6917</v>
      </c>
      <c r="E644" s="7"/>
      <c r="F644" s="64"/>
      <c r="G644" s="6"/>
      <c r="H644" s="6"/>
      <c r="I644" s="10" t="s">
        <v>110</v>
      </c>
      <c r="J644" s="11" t="s">
        <v>1706</v>
      </c>
      <c r="K644" s="220" t="s">
        <v>600</v>
      </c>
      <c r="L644" s="180"/>
      <c r="M644" s="180">
        <v>1000</v>
      </c>
      <c r="N644" s="80" t="s">
        <v>7213</v>
      </c>
      <c r="O644" s="165"/>
      <c r="P644" s="80" t="s">
        <v>1722</v>
      </c>
      <c r="Q644" s="80"/>
      <c r="R644" s="80"/>
      <c r="S644" s="166"/>
      <c r="T644" s="164"/>
      <c r="U644" s="167"/>
      <c r="V644" s="168"/>
      <c r="W644" s="12" t="str">
        <f t="shared" si="147"/>
        <v>Mqtt1</v>
      </c>
      <c r="X644" s="222"/>
      <c r="Y644" s="6" t="str">
        <f t="shared" si="137"/>
        <v>power-tag/iridium-gmdss-supply</v>
      </c>
      <c r="Z644" s="106" t="str" cm="1">
        <f t="array" ref="Z644">IF(COUNTIF(N644,"spare"),"","$."&amp;_xlfn.REGEXEXTRACT(J644,"PT\d+[FQ]\d+_(.*)", 2))</f>
        <v>$.Power_Factor_Phase_B</v>
      </c>
      <c r="AA644" s="12">
        <v>1</v>
      </c>
      <c r="AB644" s="6" t="s">
        <v>195</v>
      </c>
      <c r="AC644" s="106">
        <v>3080</v>
      </c>
      <c r="AJ644" s="80"/>
      <c r="AK644" s="116" t="s">
        <v>1696</v>
      </c>
      <c r="AN644" s="80"/>
      <c r="AO644" s="80"/>
      <c r="AP644" s="80"/>
      <c r="AQ644" s="80"/>
      <c r="AR644" s="130"/>
      <c r="AS644" s="80"/>
      <c r="AT644" s="7"/>
      <c r="AU644" s="7"/>
      <c r="AV644" s="169"/>
      <c r="AW644" s="170"/>
      <c r="AX644" s="140"/>
      <c r="AY644" s="150"/>
      <c r="AZ644" s="171"/>
      <c r="BA644" s="171"/>
      <c r="BB644" s="150" t="str">
        <f t="shared" si="148"/>
        <v/>
      </c>
      <c r="BC644" s="172"/>
      <c r="BD644" s="169"/>
      <c r="BE644" s="169"/>
      <c r="BF644" s="169"/>
      <c r="BG644" s="169"/>
      <c r="BH644" s="169"/>
      <c r="BI644" s="169"/>
      <c r="BJ644" s="169"/>
      <c r="BK644" s="169"/>
      <c r="BL644" s="169"/>
      <c r="BM644" s="169"/>
      <c r="BN644" s="169"/>
      <c r="BO644" s="169"/>
      <c r="BP644" s="169"/>
      <c r="BQ644" s="169"/>
      <c r="BS644" s="6"/>
      <c r="BT644" s="11"/>
      <c r="BU644" s="6"/>
      <c r="BV644" s="6"/>
    </row>
    <row r="645" spans="1:74" ht="15.75" x14ac:dyDescent="0.25">
      <c r="A645" s="52" t="s">
        <v>7908</v>
      </c>
      <c r="B645" s="56"/>
      <c r="C645" s="7" t="s">
        <v>118</v>
      </c>
      <c r="D645" s="7" t="s">
        <v>6917</v>
      </c>
      <c r="E645" s="7"/>
      <c r="F645" s="64"/>
      <c r="G645" s="6"/>
      <c r="H645" s="6"/>
      <c r="I645" s="10" t="s">
        <v>110</v>
      </c>
      <c r="J645" s="11" t="s">
        <v>1707</v>
      </c>
      <c r="K645" s="220" t="s">
        <v>600</v>
      </c>
      <c r="L645" s="180"/>
      <c r="M645" s="180">
        <v>1000</v>
      </c>
      <c r="N645" s="80" t="s">
        <v>7213</v>
      </c>
      <c r="O645" s="165"/>
      <c r="P645" s="80" t="s">
        <v>1723</v>
      </c>
      <c r="Q645" s="80"/>
      <c r="R645" s="80"/>
      <c r="S645" s="166"/>
      <c r="T645" s="164"/>
      <c r="U645" s="167"/>
      <c r="V645" s="168"/>
      <c r="W645" s="12" t="str">
        <f t="shared" si="147"/>
        <v>Mqtt1</v>
      </c>
      <c r="X645" s="222"/>
      <c r="Y645" s="6" t="str">
        <f t="shared" si="137"/>
        <v>power-tag/iridium-gmdss-supply</v>
      </c>
      <c r="Z645" s="106" t="str" cm="1">
        <f t="array" ref="Z645">IF(COUNTIF(N645,"spare"),"","$."&amp;_xlfn.REGEXEXTRACT(J645,"PT\d+[FQ]\d+_(.*)", 2))</f>
        <v>$.Power_Factor_Phase_C</v>
      </c>
      <c r="AA645" s="12">
        <v>1</v>
      </c>
      <c r="AB645" s="6" t="s">
        <v>195</v>
      </c>
      <c r="AC645" s="106">
        <v>3082</v>
      </c>
      <c r="AJ645" s="80"/>
      <c r="AK645" s="116" t="s">
        <v>1696</v>
      </c>
      <c r="AN645" s="80"/>
      <c r="AO645" s="80"/>
      <c r="AP645" s="80"/>
      <c r="AQ645" s="80"/>
      <c r="AR645" s="130"/>
      <c r="AS645" s="80"/>
      <c r="AT645" s="7"/>
      <c r="AU645" s="7"/>
      <c r="AV645" s="169"/>
      <c r="AW645" s="170"/>
      <c r="AX645" s="140"/>
      <c r="AY645" s="150"/>
      <c r="AZ645" s="171"/>
      <c r="BA645" s="171"/>
      <c r="BB645" s="150" t="str">
        <f t="shared" si="148"/>
        <v/>
      </c>
      <c r="BC645" s="172"/>
      <c r="BD645" s="169"/>
      <c r="BE645" s="169"/>
      <c r="BF645" s="169"/>
      <c r="BG645" s="169"/>
      <c r="BH645" s="169"/>
      <c r="BI645" s="169"/>
      <c r="BJ645" s="169"/>
      <c r="BK645" s="169"/>
      <c r="BL645" s="169"/>
      <c r="BM645" s="169"/>
      <c r="BN645" s="169"/>
      <c r="BO645" s="169"/>
      <c r="BP645" s="169"/>
      <c r="BQ645" s="169"/>
      <c r="BS645" s="6"/>
      <c r="BT645" s="11"/>
      <c r="BU645" s="6"/>
      <c r="BV645" s="6"/>
    </row>
    <row r="646" spans="1:74" ht="15.75" x14ac:dyDescent="0.25">
      <c r="A646" s="52" t="s">
        <v>7908</v>
      </c>
      <c r="B646" s="56"/>
      <c r="C646" s="7" t="s">
        <v>118</v>
      </c>
      <c r="D646" s="7" t="s">
        <v>6917</v>
      </c>
      <c r="E646" s="7"/>
      <c r="F646" s="64"/>
      <c r="G646" s="6"/>
      <c r="H646" s="6"/>
      <c r="I646" s="10" t="s">
        <v>110</v>
      </c>
      <c r="J646" s="11" t="s">
        <v>1708</v>
      </c>
      <c r="K646" s="220" t="s">
        <v>600</v>
      </c>
      <c r="L646" s="180"/>
      <c r="M646" s="180">
        <v>1000</v>
      </c>
      <c r="N646" s="80" t="s">
        <v>7213</v>
      </c>
      <c r="O646" s="165"/>
      <c r="P646" s="80" t="s">
        <v>1721</v>
      </c>
      <c r="Q646" s="80"/>
      <c r="R646" s="80"/>
      <c r="S646" s="166"/>
      <c r="T646" s="164"/>
      <c r="U646" s="167"/>
      <c r="V646" s="168"/>
      <c r="W646" s="12" t="str">
        <f t="shared" ref="W646:W660" si="149">IF(COUNTIF(N646,"spare"),"","Mqtt1")</f>
        <v>Mqtt1</v>
      </c>
      <c r="X646" s="222"/>
      <c r="Y646" s="6" t="str">
        <f t="shared" si="137"/>
        <v>power-tag/iridium-gmdss-supply</v>
      </c>
      <c r="Z646" s="106" t="str" cm="1">
        <f t="array" ref="Z646">IF(COUNTIF(N646,"spare"),"","$."&amp;_xlfn.REGEXEXTRACT(J646,"PT\d+[FQ]\d+_(.*)", 2))</f>
        <v>$.Total_Power_Factor</v>
      </c>
      <c r="AA646" s="12">
        <v>1</v>
      </c>
      <c r="AB646" s="6" t="s">
        <v>195</v>
      </c>
      <c r="AC646" s="106">
        <v>3084</v>
      </c>
      <c r="AJ646" s="80"/>
      <c r="AK646" s="116" t="s">
        <v>1696</v>
      </c>
      <c r="AN646" s="80"/>
      <c r="AO646" s="80"/>
      <c r="AP646" s="80"/>
      <c r="AQ646" s="80"/>
      <c r="AR646" s="130"/>
      <c r="AS646" s="80"/>
      <c r="AT646" s="7"/>
      <c r="AU646" s="7"/>
      <c r="AV646" s="169"/>
      <c r="AW646" s="170"/>
      <c r="AX646" s="140"/>
      <c r="AY646" s="150"/>
      <c r="AZ646" s="171"/>
      <c r="BA646" s="171"/>
      <c r="BB646" s="150" t="str">
        <f t="shared" ref="BB646:BB660" si="150">IF(ISNUMBER(AM646),"1","")</f>
        <v/>
      </c>
      <c r="BC646" s="172"/>
      <c r="BD646" s="169"/>
      <c r="BE646" s="169"/>
      <c r="BF646" s="169"/>
      <c r="BG646" s="169"/>
      <c r="BH646" s="169"/>
      <c r="BI646" s="169"/>
      <c r="BJ646" s="169"/>
      <c r="BK646" s="169"/>
      <c r="BL646" s="169"/>
      <c r="BM646" s="169"/>
      <c r="BN646" s="169"/>
      <c r="BO646" s="169"/>
      <c r="BP646" s="169"/>
      <c r="BQ646" s="169"/>
      <c r="BS646" s="6"/>
      <c r="BT646" s="11"/>
      <c r="BU646" s="6"/>
      <c r="BV646" s="6"/>
    </row>
    <row r="647" spans="1:74" ht="15.75" x14ac:dyDescent="0.25">
      <c r="A647" s="52" t="s">
        <v>7908</v>
      </c>
      <c r="B647" s="56"/>
      <c r="C647" s="7" t="s">
        <v>118</v>
      </c>
      <c r="D647" s="7" t="s">
        <v>6917</v>
      </c>
      <c r="E647" s="7"/>
      <c r="F647" s="64"/>
      <c r="G647" s="6"/>
      <c r="H647" s="6"/>
      <c r="I647" s="10" t="s">
        <v>110</v>
      </c>
      <c r="J647" s="11" t="s">
        <v>1724</v>
      </c>
      <c r="K647" s="220" t="s">
        <v>600</v>
      </c>
      <c r="L647" s="180"/>
      <c r="M647" s="180">
        <v>1000</v>
      </c>
      <c r="N647" s="80" t="s">
        <v>7213</v>
      </c>
      <c r="O647" s="165"/>
      <c r="P647" s="80" t="s">
        <v>1736</v>
      </c>
      <c r="Q647" s="80"/>
      <c r="R647" s="80"/>
      <c r="S647" s="166"/>
      <c r="T647" s="164"/>
      <c r="U647" s="167"/>
      <c r="V647" s="168"/>
      <c r="W647" s="12" t="str">
        <f t="shared" si="149"/>
        <v>Mqtt1</v>
      </c>
      <c r="X647" s="222"/>
      <c r="Y647" s="6" t="str">
        <f t="shared" si="137"/>
        <v>power-tag/main-propulsion-unit-offline-filter</v>
      </c>
      <c r="Z647" s="106" t="str" cm="1">
        <f t="array" ref="Z647">IF(COUNTIF(N647,"spare"),"","$."&amp;_xlfn.REGEXEXTRACT(J647,"PT\d+[FQ]\d+_(.*)", 2))</f>
        <v>$.RMS_Current_Phase_A</v>
      </c>
      <c r="AA647" s="12">
        <f>AA632+1</f>
        <v>2</v>
      </c>
      <c r="AB647" s="6" t="s">
        <v>195</v>
      </c>
      <c r="AC647" s="106">
        <v>3000</v>
      </c>
      <c r="AJ647" s="80"/>
      <c r="AK647" s="116" t="s">
        <v>1693</v>
      </c>
      <c r="AN647" s="80"/>
      <c r="AO647" s="80"/>
      <c r="AP647" s="80"/>
      <c r="AQ647" s="80"/>
      <c r="AR647" s="130"/>
      <c r="AS647" s="80"/>
      <c r="AT647" s="7"/>
      <c r="AU647" s="7"/>
      <c r="AV647" s="169"/>
      <c r="AW647" s="170"/>
      <c r="AX647" s="140"/>
      <c r="AY647" s="150"/>
      <c r="AZ647" s="171"/>
      <c r="BA647" s="171"/>
      <c r="BB647" s="150" t="str">
        <f t="shared" si="150"/>
        <v/>
      </c>
      <c r="BC647" s="172"/>
      <c r="BD647" s="169"/>
      <c r="BE647" s="169"/>
      <c r="BF647" s="169"/>
      <c r="BG647" s="169"/>
      <c r="BH647" s="169"/>
      <c r="BI647" s="169"/>
      <c r="BJ647" s="169"/>
      <c r="BK647" s="169"/>
      <c r="BL647" s="169"/>
      <c r="BM647" s="169"/>
      <c r="BN647" s="169"/>
      <c r="BO647" s="169"/>
      <c r="BP647" s="169"/>
      <c r="BQ647" s="169"/>
      <c r="BS647" s="6"/>
      <c r="BT647" s="11"/>
      <c r="BU647" s="6"/>
      <c r="BV647" s="6"/>
    </row>
    <row r="648" spans="1:74" ht="15.75" x14ac:dyDescent="0.25">
      <c r="A648" s="52" t="s">
        <v>7908</v>
      </c>
      <c r="B648" s="56"/>
      <c r="C648" s="7" t="s">
        <v>118</v>
      </c>
      <c r="D648" s="7" t="s">
        <v>6917</v>
      </c>
      <c r="E648" s="7"/>
      <c r="F648" s="64"/>
      <c r="G648" s="6"/>
      <c r="H648" s="6"/>
      <c r="I648" s="10" t="s">
        <v>110</v>
      </c>
      <c r="J648" s="11" t="s">
        <v>1725</v>
      </c>
      <c r="K648" s="220" t="s">
        <v>600</v>
      </c>
      <c r="L648" s="180"/>
      <c r="M648" s="180">
        <v>1000</v>
      </c>
      <c r="N648" s="80" t="s">
        <v>7213</v>
      </c>
      <c r="O648" s="165"/>
      <c r="P648" s="80" t="s">
        <v>1737</v>
      </c>
      <c r="Q648" s="80"/>
      <c r="R648" s="80"/>
      <c r="S648" s="166"/>
      <c r="T648" s="164"/>
      <c r="U648" s="167"/>
      <c r="V648" s="168"/>
      <c r="W648" s="12" t="str">
        <f t="shared" si="149"/>
        <v>Mqtt1</v>
      </c>
      <c r="X648" s="222"/>
      <c r="Y648" s="6" t="str">
        <f t="shared" si="137"/>
        <v>power-tag/main-propulsion-unit-offline-filter</v>
      </c>
      <c r="Z648" s="106" t="str" cm="1">
        <f t="array" ref="Z648">IF(COUNTIF(N648,"spare"),"","$."&amp;_xlfn.REGEXEXTRACT(J648,"PT\d+[FQ]\d+_(.*)", 2))</f>
        <v>$.RMS_Current_Phase_B</v>
      </c>
      <c r="AA648" s="12">
        <f t="shared" ref="AA648:AA711" si="151">AA633+1</f>
        <v>2</v>
      </c>
      <c r="AB648" s="6" t="s">
        <v>195</v>
      </c>
      <c r="AC648" s="106">
        <v>3002</v>
      </c>
      <c r="AJ648" s="80"/>
      <c r="AK648" s="116" t="s">
        <v>1693</v>
      </c>
      <c r="AN648" s="80"/>
      <c r="AO648" s="80"/>
      <c r="AP648" s="80"/>
      <c r="AQ648" s="80"/>
      <c r="AR648" s="130"/>
      <c r="AS648" s="80"/>
      <c r="AT648" s="7"/>
      <c r="AU648" s="7"/>
      <c r="AV648" s="169"/>
      <c r="AW648" s="170"/>
      <c r="AX648" s="140"/>
      <c r="AY648" s="150"/>
      <c r="AZ648" s="171"/>
      <c r="BA648" s="171"/>
      <c r="BB648" s="150" t="str">
        <f t="shared" si="150"/>
        <v/>
      </c>
      <c r="BC648" s="172"/>
      <c r="BD648" s="169"/>
      <c r="BE648" s="169"/>
      <c r="BF648" s="169"/>
      <c r="BG648" s="169"/>
      <c r="BH648" s="169"/>
      <c r="BI648" s="169"/>
      <c r="BJ648" s="169"/>
      <c r="BK648" s="169"/>
      <c r="BL648" s="169"/>
      <c r="BM648" s="169"/>
      <c r="BN648" s="169"/>
      <c r="BO648" s="169"/>
      <c r="BP648" s="169"/>
      <c r="BQ648" s="169"/>
      <c r="BS648" s="6"/>
      <c r="BT648" s="11"/>
      <c r="BU648" s="6"/>
      <c r="BV648" s="6"/>
    </row>
    <row r="649" spans="1:74" ht="15.75" x14ac:dyDescent="0.25">
      <c r="A649" s="52" t="s">
        <v>7908</v>
      </c>
      <c r="B649" s="56"/>
      <c r="C649" s="7" t="s">
        <v>118</v>
      </c>
      <c r="D649" s="7" t="s">
        <v>6917</v>
      </c>
      <c r="E649" s="7"/>
      <c r="F649" s="64"/>
      <c r="G649" s="6"/>
      <c r="H649" s="6"/>
      <c r="I649" s="10" t="s">
        <v>110</v>
      </c>
      <c r="J649" s="11" t="s">
        <v>1726</v>
      </c>
      <c r="K649" s="220" t="s">
        <v>600</v>
      </c>
      <c r="L649" s="180"/>
      <c r="M649" s="180">
        <v>1000</v>
      </c>
      <c r="N649" s="80" t="s">
        <v>7213</v>
      </c>
      <c r="O649" s="165"/>
      <c r="P649" s="80" t="s">
        <v>1738</v>
      </c>
      <c r="Q649" s="80"/>
      <c r="R649" s="80"/>
      <c r="S649" s="166"/>
      <c r="T649" s="164"/>
      <c r="U649" s="167"/>
      <c r="V649" s="168"/>
      <c r="W649" s="12" t="str">
        <f t="shared" si="149"/>
        <v>Mqtt1</v>
      </c>
      <c r="X649" s="222"/>
      <c r="Y649" s="6" t="str">
        <f t="shared" si="137"/>
        <v>power-tag/main-propulsion-unit-offline-filter</v>
      </c>
      <c r="Z649" s="106" t="str" cm="1">
        <f t="array" ref="Z649">IF(COUNTIF(N649,"spare"),"","$."&amp;_xlfn.REGEXEXTRACT(J649,"PT\d+[FQ]\d+_(.*)", 2))</f>
        <v>$.RMS_Current_Phase_C</v>
      </c>
      <c r="AA649" s="12">
        <f t="shared" si="151"/>
        <v>2</v>
      </c>
      <c r="AB649" s="6" t="s">
        <v>195</v>
      </c>
      <c r="AC649" s="106">
        <v>3004</v>
      </c>
      <c r="AJ649" s="80"/>
      <c r="AK649" s="116" t="s">
        <v>1693</v>
      </c>
      <c r="AN649" s="80"/>
      <c r="AO649" s="80"/>
      <c r="AP649" s="80"/>
      <c r="AQ649" s="80"/>
      <c r="AR649" s="130"/>
      <c r="AS649" s="80"/>
      <c r="AT649" s="7"/>
      <c r="AU649" s="7"/>
      <c r="AV649" s="169"/>
      <c r="AW649" s="170"/>
      <c r="AX649" s="140"/>
      <c r="AY649" s="150"/>
      <c r="AZ649" s="171"/>
      <c r="BA649" s="171"/>
      <c r="BB649" s="150" t="str">
        <f t="shared" si="150"/>
        <v/>
      </c>
      <c r="BC649" s="172"/>
      <c r="BD649" s="169"/>
      <c r="BE649" s="169"/>
      <c r="BF649" s="169"/>
      <c r="BG649" s="169"/>
      <c r="BH649" s="169"/>
      <c r="BI649" s="169"/>
      <c r="BJ649" s="169"/>
      <c r="BK649" s="169"/>
      <c r="BL649" s="169"/>
      <c r="BM649" s="169"/>
      <c r="BN649" s="169"/>
      <c r="BO649" s="169"/>
      <c r="BP649" s="169"/>
      <c r="BQ649" s="169"/>
      <c r="BS649" s="6"/>
      <c r="BT649" s="11"/>
      <c r="BU649" s="6"/>
      <c r="BV649" s="6"/>
    </row>
    <row r="650" spans="1:74" ht="15.75" x14ac:dyDescent="0.25">
      <c r="A650" s="52" t="s">
        <v>7908</v>
      </c>
      <c r="B650" s="56"/>
      <c r="C650" s="7" t="s">
        <v>118</v>
      </c>
      <c r="D650" s="7" t="s">
        <v>6917</v>
      </c>
      <c r="E650" s="7"/>
      <c r="F650" s="64"/>
      <c r="G650" s="6"/>
      <c r="H650" s="6"/>
      <c r="I650" s="10" t="s">
        <v>110</v>
      </c>
      <c r="J650" s="11" t="s">
        <v>1727</v>
      </c>
      <c r="K650" s="220" t="s">
        <v>600</v>
      </c>
      <c r="L650" s="180"/>
      <c r="M650" s="180">
        <v>1000</v>
      </c>
      <c r="N650" s="80" t="s">
        <v>7213</v>
      </c>
      <c r="O650" s="165"/>
      <c r="P650" s="80" t="s">
        <v>1739</v>
      </c>
      <c r="Q650" s="80"/>
      <c r="R650" s="80"/>
      <c r="S650" s="166"/>
      <c r="T650" s="164"/>
      <c r="U650" s="167"/>
      <c r="V650" s="168"/>
      <c r="W650" s="12" t="str">
        <f t="shared" si="149"/>
        <v>Mqtt1</v>
      </c>
      <c r="X650" s="222"/>
      <c r="Y650" s="6" t="str">
        <f t="shared" si="137"/>
        <v>power-tag/main-propulsion-unit-offline-filter</v>
      </c>
      <c r="Z650" s="106" t="str" cm="1">
        <f t="array" ref="Z650">IF(COUNTIF(N650,"spare"),"","$."&amp;_xlfn.REGEXEXTRACT(J650,"PT\d+[FQ]\d+_(.*)", 2))</f>
        <v>$.RMS_Current_Phase_Neut</v>
      </c>
      <c r="AA650" s="12">
        <f t="shared" si="151"/>
        <v>2</v>
      </c>
      <c r="AB650" s="6" t="s">
        <v>195</v>
      </c>
      <c r="AC650" s="106">
        <v>3006</v>
      </c>
      <c r="AJ650" s="80"/>
      <c r="AK650" s="116" t="s">
        <v>1693</v>
      </c>
      <c r="AN650" s="80"/>
      <c r="AO650" s="80"/>
      <c r="AP650" s="80"/>
      <c r="AQ650" s="80"/>
      <c r="AR650" s="130"/>
      <c r="AS650" s="80"/>
      <c r="AT650" s="7"/>
      <c r="AU650" s="7"/>
      <c r="AV650" s="169"/>
      <c r="AW650" s="170"/>
      <c r="AX650" s="140"/>
      <c r="AY650" s="150"/>
      <c r="AZ650" s="171"/>
      <c r="BA650" s="171"/>
      <c r="BB650" s="150" t="str">
        <f t="shared" si="150"/>
        <v/>
      </c>
      <c r="BC650" s="172"/>
      <c r="BD650" s="169"/>
      <c r="BE650" s="169"/>
      <c r="BF650" s="169"/>
      <c r="BG650" s="169"/>
      <c r="BH650" s="169"/>
      <c r="BI650" s="169"/>
      <c r="BJ650" s="169"/>
      <c r="BK650" s="169"/>
      <c r="BL650" s="169"/>
      <c r="BM650" s="169"/>
      <c r="BN650" s="169"/>
      <c r="BO650" s="169"/>
      <c r="BP650" s="169"/>
      <c r="BQ650" s="169"/>
      <c r="BS650" s="6"/>
      <c r="BT650" s="11"/>
      <c r="BU650" s="6"/>
      <c r="BV650" s="6"/>
    </row>
    <row r="651" spans="1:74" ht="15.75" x14ac:dyDescent="0.25">
      <c r="A651" s="52" t="s">
        <v>7908</v>
      </c>
      <c r="B651" s="56"/>
      <c r="C651" s="7" t="s">
        <v>118</v>
      </c>
      <c r="D651" s="7" t="s">
        <v>6917</v>
      </c>
      <c r="E651" s="7"/>
      <c r="F651" s="64"/>
      <c r="G651" s="6"/>
      <c r="H651" s="6"/>
      <c r="I651" s="10" t="s">
        <v>110</v>
      </c>
      <c r="J651" s="11" t="s">
        <v>7379</v>
      </c>
      <c r="K651" s="220" t="s">
        <v>600</v>
      </c>
      <c r="L651" s="180"/>
      <c r="M651" s="180">
        <v>1000</v>
      </c>
      <c r="N651" s="80" t="s">
        <v>7213</v>
      </c>
      <c r="O651" s="165"/>
      <c r="P651" s="80" t="s">
        <v>1740</v>
      </c>
      <c r="Q651" s="80"/>
      <c r="R651" s="80"/>
      <c r="S651" s="166"/>
      <c r="T651" s="164"/>
      <c r="U651" s="167"/>
      <c r="V651" s="168"/>
      <c r="W651" s="12" t="str">
        <f t="shared" si="149"/>
        <v>Mqtt1</v>
      </c>
      <c r="X651" s="222"/>
      <c r="Y651" s="6" t="str">
        <f t="shared" si="137"/>
        <v>power-tag/main-propulsion-unit-offline-filter</v>
      </c>
      <c r="Z651" s="106" t="str" cm="1">
        <f t="array" ref="Z651">IF(COUNTIF(N651,"spare"),"","$."&amp;_xlfn.REGEXEXTRACT(J651,"PT\d+[FQ]\d+_(.*)", 2))</f>
        <v>$.RMS_Voltage_A_N</v>
      </c>
      <c r="AA651" s="12">
        <f t="shared" si="151"/>
        <v>2</v>
      </c>
      <c r="AB651" s="6" t="s">
        <v>195</v>
      </c>
      <c r="AC651" s="106">
        <v>3028</v>
      </c>
      <c r="AJ651" s="80"/>
      <c r="AK651" s="116" t="s">
        <v>1694</v>
      </c>
      <c r="AN651" s="80"/>
      <c r="AO651" s="80"/>
      <c r="AP651" s="80"/>
      <c r="AQ651" s="80"/>
      <c r="AR651" s="130"/>
      <c r="AS651" s="80"/>
      <c r="AT651" s="7"/>
      <c r="AU651" s="7"/>
      <c r="AV651" s="169"/>
      <c r="AW651" s="170"/>
      <c r="AX651" s="140"/>
      <c r="AY651" s="150"/>
      <c r="AZ651" s="171"/>
      <c r="BA651" s="171"/>
      <c r="BB651" s="150" t="str">
        <f t="shared" si="150"/>
        <v/>
      </c>
      <c r="BC651" s="172"/>
      <c r="BD651" s="169"/>
      <c r="BE651" s="169"/>
      <c r="BF651" s="169"/>
      <c r="BG651" s="169"/>
      <c r="BH651" s="169"/>
      <c r="BI651" s="169"/>
      <c r="BJ651" s="169"/>
      <c r="BK651" s="169"/>
      <c r="BL651" s="169"/>
      <c r="BM651" s="169"/>
      <c r="BN651" s="169"/>
      <c r="BO651" s="169"/>
      <c r="BP651" s="169"/>
      <c r="BQ651" s="169"/>
      <c r="BS651" s="6"/>
      <c r="BT651" s="11"/>
      <c r="BU651" s="6"/>
      <c r="BV651" s="6"/>
    </row>
    <row r="652" spans="1:74" ht="15.75" x14ac:dyDescent="0.25">
      <c r="A652" s="52" t="s">
        <v>7908</v>
      </c>
      <c r="B652" s="56"/>
      <c r="C652" s="7" t="s">
        <v>118</v>
      </c>
      <c r="D652" s="7" t="s">
        <v>6917</v>
      </c>
      <c r="E652" s="7"/>
      <c r="F652" s="64"/>
      <c r="G652" s="6"/>
      <c r="H652" s="6"/>
      <c r="I652" s="10" t="s">
        <v>110</v>
      </c>
      <c r="J652" s="11" t="s">
        <v>7380</v>
      </c>
      <c r="K652" s="220" t="s">
        <v>600</v>
      </c>
      <c r="L652" s="180"/>
      <c r="M652" s="180">
        <v>1000</v>
      </c>
      <c r="N652" s="80" t="s">
        <v>7213</v>
      </c>
      <c r="O652" s="165"/>
      <c r="P652" s="80" t="s">
        <v>1741</v>
      </c>
      <c r="Q652" s="80"/>
      <c r="R652" s="80"/>
      <c r="S652" s="166"/>
      <c r="T652" s="164"/>
      <c r="U652" s="167"/>
      <c r="V652" s="168"/>
      <c r="W652" s="12" t="str">
        <f t="shared" si="149"/>
        <v>Mqtt1</v>
      </c>
      <c r="X652" s="222"/>
      <c r="Y652" s="6" t="str">
        <f t="shared" si="137"/>
        <v>power-tag/main-propulsion-unit-offline-filter</v>
      </c>
      <c r="Z652" s="106" t="str" cm="1">
        <f t="array" ref="Z652">IF(COUNTIF(N652,"spare"),"","$."&amp;_xlfn.REGEXEXTRACT(J652,"PT\d+[FQ]\d+_(.*)", 2))</f>
        <v>$.RMS_Voltage_B_N</v>
      </c>
      <c r="AA652" s="12">
        <f t="shared" si="151"/>
        <v>2</v>
      </c>
      <c r="AB652" s="6" t="s">
        <v>195</v>
      </c>
      <c r="AC652" s="106">
        <v>3030</v>
      </c>
      <c r="AJ652" s="80"/>
      <c r="AK652" s="116" t="s">
        <v>1694</v>
      </c>
      <c r="AN652" s="80"/>
      <c r="AO652" s="80"/>
      <c r="AP652" s="80"/>
      <c r="AQ652" s="80"/>
      <c r="AR652" s="130"/>
      <c r="AS652" s="80"/>
      <c r="AT652" s="7"/>
      <c r="AU652" s="7"/>
      <c r="AV652" s="169"/>
      <c r="AW652" s="170"/>
      <c r="AX652" s="140"/>
      <c r="AY652" s="150"/>
      <c r="AZ652" s="171"/>
      <c r="BA652" s="171"/>
      <c r="BB652" s="150" t="str">
        <f t="shared" si="150"/>
        <v/>
      </c>
      <c r="BC652" s="172"/>
      <c r="BD652" s="169"/>
      <c r="BE652" s="169"/>
      <c r="BF652" s="169"/>
      <c r="BG652" s="169"/>
      <c r="BH652" s="169"/>
      <c r="BI652" s="169"/>
      <c r="BJ652" s="169"/>
      <c r="BK652" s="169"/>
      <c r="BL652" s="169"/>
      <c r="BM652" s="169"/>
      <c r="BN652" s="169"/>
      <c r="BO652" s="169"/>
      <c r="BP652" s="169"/>
      <c r="BQ652" s="169"/>
      <c r="BS652" s="6"/>
      <c r="BT652" s="11"/>
      <c r="BU652" s="6"/>
      <c r="BV652" s="6"/>
    </row>
    <row r="653" spans="1:74" ht="15.75" x14ac:dyDescent="0.25">
      <c r="A653" s="52" t="s">
        <v>7908</v>
      </c>
      <c r="B653" s="56"/>
      <c r="C653" s="7" t="s">
        <v>118</v>
      </c>
      <c r="D653" s="7" t="s">
        <v>6917</v>
      </c>
      <c r="E653" s="7"/>
      <c r="F653" s="64"/>
      <c r="G653" s="6"/>
      <c r="H653" s="6"/>
      <c r="I653" s="10" t="s">
        <v>110</v>
      </c>
      <c r="J653" s="11" t="s">
        <v>7381</v>
      </c>
      <c r="K653" s="220" t="s">
        <v>600</v>
      </c>
      <c r="L653" s="180"/>
      <c r="M653" s="180">
        <v>1000</v>
      </c>
      <c r="N653" s="80" t="s">
        <v>7213</v>
      </c>
      <c r="O653" s="165"/>
      <c r="P653" s="80" t="s">
        <v>1742</v>
      </c>
      <c r="Q653" s="80"/>
      <c r="R653" s="80"/>
      <c r="S653" s="166"/>
      <c r="T653" s="164"/>
      <c r="U653" s="167"/>
      <c r="V653" s="168"/>
      <c r="W653" s="12" t="str">
        <f t="shared" si="149"/>
        <v>Mqtt1</v>
      </c>
      <c r="X653" s="222"/>
      <c r="Y653" s="6" t="str">
        <f t="shared" si="137"/>
        <v>power-tag/main-propulsion-unit-offline-filter</v>
      </c>
      <c r="Z653" s="106" t="str" cm="1">
        <f t="array" ref="Z653">IF(COUNTIF(N653,"spare"),"","$."&amp;_xlfn.REGEXEXTRACT(J653,"PT\d+[FQ]\d+_(.*)", 2))</f>
        <v>$.RMS_Voltage_C_N</v>
      </c>
      <c r="AA653" s="12">
        <f t="shared" si="151"/>
        <v>2</v>
      </c>
      <c r="AB653" s="6" t="s">
        <v>195</v>
      </c>
      <c r="AC653" s="106">
        <v>3032</v>
      </c>
      <c r="AJ653" s="80"/>
      <c r="AK653" s="116" t="s">
        <v>1694</v>
      </c>
      <c r="AN653" s="80"/>
      <c r="AO653" s="80"/>
      <c r="AP653" s="80"/>
      <c r="AQ653" s="80"/>
      <c r="AR653" s="130"/>
      <c r="AS653" s="80"/>
      <c r="AT653" s="7"/>
      <c r="AU653" s="7"/>
      <c r="AV653" s="169"/>
      <c r="AW653" s="170"/>
      <c r="AX653" s="140"/>
      <c r="AY653" s="150"/>
      <c r="AZ653" s="171"/>
      <c r="BA653" s="171"/>
      <c r="BB653" s="150" t="str">
        <f t="shared" si="150"/>
        <v/>
      </c>
      <c r="BC653" s="172"/>
      <c r="BD653" s="169"/>
      <c r="BE653" s="169"/>
      <c r="BF653" s="169"/>
      <c r="BG653" s="169"/>
      <c r="BH653" s="169"/>
      <c r="BI653" s="169"/>
      <c r="BJ653" s="169"/>
      <c r="BK653" s="169"/>
      <c r="BL653" s="169"/>
      <c r="BM653" s="169"/>
      <c r="BN653" s="169"/>
      <c r="BO653" s="169"/>
      <c r="BP653" s="169"/>
      <c r="BQ653" s="169"/>
      <c r="BS653" s="6"/>
      <c r="BT653" s="11"/>
      <c r="BU653" s="6"/>
      <c r="BV653" s="6"/>
    </row>
    <row r="654" spans="1:74" ht="15.75" x14ac:dyDescent="0.25">
      <c r="A654" s="52" t="s">
        <v>7908</v>
      </c>
      <c r="B654" s="56"/>
      <c r="C654" s="7" t="s">
        <v>118</v>
      </c>
      <c r="D654" s="7" t="s">
        <v>6917</v>
      </c>
      <c r="E654" s="7"/>
      <c r="F654" s="64"/>
      <c r="G654" s="6"/>
      <c r="H654" s="6"/>
      <c r="I654" s="10" t="s">
        <v>110</v>
      </c>
      <c r="J654" s="11" t="s">
        <v>1728</v>
      </c>
      <c r="K654" s="220" t="s">
        <v>600</v>
      </c>
      <c r="L654" s="180"/>
      <c r="M654" s="180">
        <v>1000</v>
      </c>
      <c r="N654" s="80" t="s">
        <v>7213</v>
      </c>
      <c r="O654" s="165"/>
      <c r="P654" s="80" t="s">
        <v>1743</v>
      </c>
      <c r="Q654" s="80"/>
      <c r="R654" s="80"/>
      <c r="S654" s="166"/>
      <c r="T654" s="164"/>
      <c r="U654" s="167"/>
      <c r="V654" s="168"/>
      <c r="W654" s="12" t="str">
        <f t="shared" si="149"/>
        <v>Mqtt1</v>
      </c>
      <c r="X654" s="222"/>
      <c r="Y654" s="6" t="str">
        <f t="shared" si="137"/>
        <v>power-tag/main-propulsion-unit-offline-filter</v>
      </c>
      <c r="Z654" s="106" t="str" cm="1">
        <f t="array" ref="Z654">IF(COUNTIF(N654,"spare"),"","$."&amp;_xlfn.REGEXEXTRACT(J654,"PT\d+[FQ]\d+_(.*)", 2))</f>
        <v>$.Active_Power_Phase_A</v>
      </c>
      <c r="AA654" s="12">
        <f t="shared" si="151"/>
        <v>2</v>
      </c>
      <c r="AB654" s="6" t="s">
        <v>195</v>
      </c>
      <c r="AC654" s="106">
        <v>3054</v>
      </c>
      <c r="AJ654" s="80"/>
      <c r="AK654" s="116" t="s">
        <v>1695</v>
      </c>
      <c r="AN654" s="80"/>
      <c r="AO654" s="80"/>
      <c r="AP654" s="80"/>
      <c r="AQ654" s="80"/>
      <c r="AR654" s="130"/>
      <c r="AS654" s="80"/>
      <c r="AT654" s="7"/>
      <c r="AU654" s="7"/>
      <c r="AV654" s="169"/>
      <c r="AW654" s="170"/>
      <c r="AX654" s="140"/>
      <c r="AY654" s="150"/>
      <c r="AZ654" s="171"/>
      <c r="BA654" s="171"/>
      <c r="BB654" s="150" t="str">
        <f t="shared" si="150"/>
        <v/>
      </c>
      <c r="BC654" s="172"/>
      <c r="BD654" s="169"/>
      <c r="BE654" s="169"/>
      <c r="BF654" s="169"/>
      <c r="BG654" s="169"/>
      <c r="BH654" s="169"/>
      <c r="BI654" s="169"/>
      <c r="BJ654" s="169"/>
      <c r="BK654" s="169"/>
      <c r="BL654" s="169"/>
      <c r="BM654" s="169"/>
      <c r="BN654" s="169"/>
      <c r="BO654" s="169"/>
      <c r="BP654" s="169"/>
      <c r="BQ654" s="169"/>
      <c r="BS654" s="6"/>
      <c r="BT654" s="11"/>
      <c r="BU654" s="6"/>
      <c r="BV654" s="6"/>
    </row>
    <row r="655" spans="1:74" ht="15.75" x14ac:dyDescent="0.25">
      <c r="A655" s="52" t="s">
        <v>7908</v>
      </c>
      <c r="B655" s="56"/>
      <c r="C655" s="7" t="s">
        <v>118</v>
      </c>
      <c r="D655" s="7" t="s">
        <v>6917</v>
      </c>
      <c r="E655" s="7"/>
      <c r="F655" s="64"/>
      <c r="G655" s="6"/>
      <c r="H655" s="6"/>
      <c r="I655" s="10" t="s">
        <v>110</v>
      </c>
      <c r="J655" s="11" t="s">
        <v>1729</v>
      </c>
      <c r="K655" s="220" t="s">
        <v>600</v>
      </c>
      <c r="L655" s="180"/>
      <c r="M655" s="180">
        <v>1000</v>
      </c>
      <c r="N655" s="80" t="s">
        <v>7213</v>
      </c>
      <c r="O655" s="165"/>
      <c r="P655" s="80" t="s">
        <v>1744</v>
      </c>
      <c r="Q655" s="80"/>
      <c r="R655" s="80"/>
      <c r="S655" s="166"/>
      <c r="T655" s="164"/>
      <c r="U655" s="167"/>
      <c r="V655" s="168"/>
      <c r="W655" s="12" t="str">
        <f t="shared" si="149"/>
        <v>Mqtt1</v>
      </c>
      <c r="X655" s="222"/>
      <c r="Y655" s="6" t="str">
        <f t="shared" si="137"/>
        <v>power-tag/main-propulsion-unit-offline-filter</v>
      </c>
      <c r="Z655" s="106" t="str" cm="1">
        <f t="array" ref="Z655">IF(COUNTIF(N655,"spare"),"","$."&amp;_xlfn.REGEXEXTRACT(J655,"PT\d+[FQ]\d+_(.*)", 2))</f>
        <v>$.Active_Power_Phase_B</v>
      </c>
      <c r="AA655" s="12">
        <f t="shared" si="151"/>
        <v>2</v>
      </c>
      <c r="AB655" s="6" t="s">
        <v>195</v>
      </c>
      <c r="AC655" s="106">
        <v>3056</v>
      </c>
      <c r="AJ655" s="80"/>
      <c r="AK655" s="116" t="s">
        <v>1695</v>
      </c>
      <c r="AN655" s="80"/>
      <c r="AO655" s="80"/>
      <c r="AP655" s="80"/>
      <c r="AQ655" s="80"/>
      <c r="AR655" s="130"/>
      <c r="AS655" s="80"/>
      <c r="AT655" s="7"/>
      <c r="AU655" s="7"/>
      <c r="AV655" s="169"/>
      <c r="AW655" s="170"/>
      <c r="AX655" s="140"/>
      <c r="AY655" s="150"/>
      <c r="AZ655" s="171"/>
      <c r="BA655" s="171"/>
      <c r="BB655" s="150" t="str">
        <f t="shared" si="150"/>
        <v/>
      </c>
      <c r="BC655" s="172"/>
      <c r="BD655" s="169"/>
      <c r="BE655" s="169"/>
      <c r="BF655" s="169"/>
      <c r="BG655" s="169"/>
      <c r="BH655" s="169"/>
      <c r="BI655" s="169"/>
      <c r="BJ655" s="169"/>
      <c r="BK655" s="169"/>
      <c r="BL655" s="169"/>
      <c r="BM655" s="169"/>
      <c r="BN655" s="169"/>
      <c r="BO655" s="169"/>
      <c r="BP655" s="169"/>
      <c r="BQ655" s="169"/>
      <c r="BS655" s="6"/>
      <c r="BT655" s="11"/>
      <c r="BU655" s="6"/>
      <c r="BV655" s="6"/>
    </row>
    <row r="656" spans="1:74" ht="15.75" x14ac:dyDescent="0.25">
      <c r="A656" s="52" t="s">
        <v>7908</v>
      </c>
      <c r="B656" s="56"/>
      <c r="C656" s="7" t="s">
        <v>118</v>
      </c>
      <c r="D656" s="7" t="s">
        <v>6917</v>
      </c>
      <c r="E656" s="7"/>
      <c r="F656" s="64"/>
      <c r="G656" s="6"/>
      <c r="H656" s="6"/>
      <c r="I656" s="10" t="s">
        <v>110</v>
      </c>
      <c r="J656" s="11" t="s">
        <v>1730</v>
      </c>
      <c r="K656" s="220" t="s">
        <v>600</v>
      </c>
      <c r="L656" s="180"/>
      <c r="M656" s="180">
        <v>1000</v>
      </c>
      <c r="N656" s="80" t="s">
        <v>7213</v>
      </c>
      <c r="O656" s="165"/>
      <c r="P656" s="80" t="s">
        <v>1745</v>
      </c>
      <c r="Q656" s="80"/>
      <c r="R656" s="80"/>
      <c r="S656" s="166"/>
      <c r="T656" s="164"/>
      <c r="U656" s="167"/>
      <c r="V656" s="168"/>
      <c r="W656" s="12" t="str">
        <f t="shared" si="149"/>
        <v>Mqtt1</v>
      </c>
      <c r="X656" s="222"/>
      <c r="Y656" s="6" t="str">
        <f t="shared" si="137"/>
        <v>power-tag/main-propulsion-unit-offline-filter</v>
      </c>
      <c r="Z656" s="106" t="str" cm="1">
        <f t="array" ref="Z656">IF(COUNTIF(N656,"spare"),"","$."&amp;_xlfn.REGEXEXTRACT(J656,"PT\d+[FQ]\d+_(.*)", 2))</f>
        <v>$.Active_Power_Phase_C</v>
      </c>
      <c r="AA656" s="12">
        <f t="shared" si="151"/>
        <v>2</v>
      </c>
      <c r="AB656" s="6" t="s">
        <v>195</v>
      </c>
      <c r="AC656" s="106">
        <v>3058</v>
      </c>
      <c r="AJ656" s="80"/>
      <c r="AK656" s="116" t="s">
        <v>1695</v>
      </c>
      <c r="AN656" s="80"/>
      <c r="AO656" s="80"/>
      <c r="AP656" s="80"/>
      <c r="AQ656" s="80"/>
      <c r="AR656" s="130"/>
      <c r="AS656" s="80"/>
      <c r="AT656" s="7"/>
      <c r="AU656" s="7"/>
      <c r="AV656" s="169"/>
      <c r="AW656" s="170"/>
      <c r="AX656" s="140"/>
      <c r="AY656" s="150"/>
      <c r="AZ656" s="171"/>
      <c r="BA656" s="171"/>
      <c r="BB656" s="150" t="str">
        <f t="shared" si="150"/>
        <v/>
      </c>
      <c r="BC656" s="172"/>
      <c r="BD656" s="169"/>
      <c r="BE656" s="169"/>
      <c r="BF656" s="169"/>
      <c r="BG656" s="169"/>
      <c r="BH656" s="169"/>
      <c r="BI656" s="169"/>
      <c r="BJ656" s="169"/>
      <c r="BK656" s="169"/>
      <c r="BL656" s="169"/>
      <c r="BM656" s="169"/>
      <c r="BN656" s="169"/>
      <c r="BO656" s="169"/>
      <c r="BP656" s="169"/>
      <c r="BQ656" s="169"/>
      <c r="BS656" s="6"/>
      <c r="BT656" s="11"/>
      <c r="BU656" s="6"/>
      <c r="BV656" s="6"/>
    </row>
    <row r="657" spans="1:74" ht="15.75" x14ac:dyDescent="0.25">
      <c r="A657" s="52" t="s">
        <v>7908</v>
      </c>
      <c r="B657" s="56"/>
      <c r="C657" s="7" t="s">
        <v>118</v>
      </c>
      <c r="D657" s="7" t="s">
        <v>6917</v>
      </c>
      <c r="E657" s="7"/>
      <c r="F657" s="64"/>
      <c r="G657" s="6"/>
      <c r="H657" s="6"/>
      <c r="I657" s="10" t="s">
        <v>110</v>
      </c>
      <c r="J657" s="11" t="s">
        <v>1731</v>
      </c>
      <c r="K657" s="220" t="s">
        <v>600</v>
      </c>
      <c r="L657" s="180"/>
      <c r="M657" s="180">
        <v>1000</v>
      </c>
      <c r="N657" s="80" t="s">
        <v>7213</v>
      </c>
      <c r="O657" s="165"/>
      <c r="P657" s="80" t="s">
        <v>1746</v>
      </c>
      <c r="Q657" s="80"/>
      <c r="R657" s="80"/>
      <c r="S657" s="166"/>
      <c r="T657" s="164"/>
      <c r="U657" s="167"/>
      <c r="V657" s="168"/>
      <c r="W657" s="12" t="str">
        <f t="shared" si="149"/>
        <v>Mqtt1</v>
      </c>
      <c r="X657" s="222"/>
      <c r="Y657" s="6" t="str">
        <f t="shared" si="137"/>
        <v>power-tag/main-propulsion-unit-offline-filter</v>
      </c>
      <c r="Z657" s="106" t="str" cm="1">
        <f t="array" ref="Z657">IF(COUNTIF(N657,"spare"),"","$."&amp;_xlfn.REGEXEXTRACT(J657,"PT\d+[FQ]\d+_(.*)", 2))</f>
        <v>$.Total_Active_Power</v>
      </c>
      <c r="AA657" s="12">
        <f t="shared" si="151"/>
        <v>2</v>
      </c>
      <c r="AB657" s="6" t="s">
        <v>195</v>
      </c>
      <c r="AC657" s="106">
        <v>3060</v>
      </c>
      <c r="AJ657" s="80"/>
      <c r="AK657" s="116" t="s">
        <v>1695</v>
      </c>
      <c r="AN657" s="80"/>
      <c r="AO657" s="80"/>
      <c r="AP657" s="80"/>
      <c r="AQ657" s="80"/>
      <c r="AR657" s="130"/>
      <c r="AS657" s="80"/>
      <c r="AT657" s="7"/>
      <c r="AU657" s="7"/>
      <c r="AV657" s="169"/>
      <c r="AW657" s="170"/>
      <c r="AX657" s="140"/>
      <c r="AY657" s="150"/>
      <c r="AZ657" s="171"/>
      <c r="BA657" s="171"/>
      <c r="BB657" s="150" t="str">
        <f t="shared" si="150"/>
        <v/>
      </c>
      <c r="BC657" s="172"/>
      <c r="BD657" s="169"/>
      <c r="BE657" s="169"/>
      <c r="BF657" s="169"/>
      <c r="BG657" s="169"/>
      <c r="BH657" s="169"/>
      <c r="BI657" s="169"/>
      <c r="BJ657" s="169"/>
      <c r="BK657" s="169"/>
      <c r="BL657" s="169"/>
      <c r="BM657" s="169"/>
      <c r="BN657" s="169"/>
      <c r="BO657" s="169"/>
      <c r="BP657" s="169"/>
      <c r="BQ657" s="169"/>
      <c r="BS657" s="6"/>
      <c r="BT657" s="11"/>
      <c r="BU657" s="6"/>
      <c r="BV657" s="6"/>
    </row>
    <row r="658" spans="1:74" ht="15.75" x14ac:dyDescent="0.25">
      <c r="A658" s="52" t="s">
        <v>7908</v>
      </c>
      <c r="B658" s="56"/>
      <c r="C658" s="7" t="s">
        <v>118</v>
      </c>
      <c r="D658" s="7" t="s">
        <v>6917</v>
      </c>
      <c r="E658" s="7"/>
      <c r="F658" s="64"/>
      <c r="G658" s="6"/>
      <c r="H658" s="6"/>
      <c r="I658" s="10" t="s">
        <v>110</v>
      </c>
      <c r="J658" s="11" t="s">
        <v>1732</v>
      </c>
      <c r="K658" s="220" t="s">
        <v>600</v>
      </c>
      <c r="L658" s="180"/>
      <c r="M658" s="180">
        <v>1000</v>
      </c>
      <c r="N658" s="80" t="s">
        <v>7213</v>
      </c>
      <c r="O658" s="165"/>
      <c r="P658" s="80" t="s">
        <v>1747</v>
      </c>
      <c r="Q658" s="80"/>
      <c r="R658" s="80"/>
      <c r="S658" s="166"/>
      <c r="T658" s="164"/>
      <c r="U658" s="167"/>
      <c r="V658" s="168"/>
      <c r="W658" s="12" t="str">
        <f t="shared" si="149"/>
        <v>Mqtt1</v>
      </c>
      <c r="X658" s="222"/>
      <c r="Y658" s="6" t="str">
        <f t="shared" si="137"/>
        <v>power-tag/main-propulsion-unit-offline-filter</v>
      </c>
      <c r="Z658" s="106" t="str" cm="1">
        <f t="array" ref="Z658">IF(COUNTIF(N658,"spare"),"","$."&amp;_xlfn.REGEXEXTRACT(J658,"PT\d+[FQ]\d+_(.*)", 2))</f>
        <v>$.Power_Factor_Phase_A</v>
      </c>
      <c r="AA658" s="12">
        <f t="shared" si="151"/>
        <v>2</v>
      </c>
      <c r="AB658" s="6" t="s">
        <v>195</v>
      </c>
      <c r="AC658" s="106">
        <v>3078</v>
      </c>
      <c r="AJ658" s="80"/>
      <c r="AK658" s="116" t="s">
        <v>1696</v>
      </c>
      <c r="AN658" s="80"/>
      <c r="AO658" s="80"/>
      <c r="AP658" s="80"/>
      <c r="AQ658" s="80"/>
      <c r="AR658" s="130"/>
      <c r="AS658" s="80"/>
      <c r="AT658" s="7"/>
      <c r="AU658" s="7"/>
      <c r="AV658" s="169"/>
      <c r="AW658" s="170"/>
      <c r="AX658" s="140"/>
      <c r="AY658" s="150"/>
      <c r="AZ658" s="171"/>
      <c r="BA658" s="171"/>
      <c r="BB658" s="150" t="str">
        <f t="shared" si="150"/>
        <v/>
      </c>
      <c r="BC658" s="172"/>
      <c r="BD658" s="169"/>
      <c r="BE658" s="169"/>
      <c r="BF658" s="169"/>
      <c r="BG658" s="169"/>
      <c r="BH658" s="169"/>
      <c r="BI658" s="169"/>
      <c r="BJ658" s="169"/>
      <c r="BK658" s="169"/>
      <c r="BL658" s="169"/>
      <c r="BM658" s="169"/>
      <c r="BN658" s="169"/>
      <c r="BO658" s="169"/>
      <c r="BP658" s="169"/>
      <c r="BQ658" s="169"/>
      <c r="BS658" s="6"/>
      <c r="BT658" s="11"/>
      <c r="BU658" s="6"/>
      <c r="BV658" s="6"/>
    </row>
    <row r="659" spans="1:74" ht="15.75" x14ac:dyDescent="0.25">
      <c r="A659" s="52" t="s">
        <v>7908</v>
      </c>
      <c r="B659" s="56"/>
      <c r="C659" s="7" t="s">
        <v>118</v>
      </c>
      <c r="D659" s="7" t="s">
        <v>6917</v>
      </c>
      <c r="E659" s="7"/>
      <c r="F659" s="64"/>
      <c r="G659" s="6"/>
      <c r="H659" s="6"/>
      <c r="I659" s="10" t="s">
        <v>110</v>
      </c>
      <c r="J659" s="11" t="s">
        <v>1733</v>
      </c>
      <c r="K659" s="220" t="s">
        <v>600</v>
      </c>
      <c r="L659" s="180"/>
      <c r="M659" s="180">
        <v>1000</v>
      </c>
      <c r="N659" s="80" t="s">
        <v>7213</v>
      </c>
      <c r="O659" s="165"/>
      <c r="P659" s="80" t="s">
        <v>1748</v>
      </c>
      <c r="Q659" s="80"/>
      <c r="R659" s="80"/>
      <c r="S659" s="166"/>
      <c r="T659" s="164"/>
      <c r="U659" s="167"/>
      <c r="V659" s="168"/>
      <c r="W659" s="12" t="str">
        <f t="shared" si="149"/>
        <v>Mqtt1</v>
      </c>
      <c r="X659" s="222"/>
      <c r="Y659" s="6" t="str">
        <f t="shared" si="137"/>
        <v>power-tag/main-propulsion-unit-offline-filter</v>
      </c>
      <c r="Z659" s="106" t="str" cm="1">
        <f t="array" ref="Z659">IF(COUNTIF(N659,"spare"),"","$."&amp;_xlfn.REGEXEXTRACT(J659,"PT\d+[FQ]\d+_(.*)", 2))</f>
        <v>$.Power_Factor_Phase_B</v>
      </c>
      <c r="AA659" s="12">
        <f t="shared" si="151"/>
        <v>2</v>
      </c>
      <c r="AB659" s="6" t="s">
        <v>195</v>
      </c>
      <c r="AC659" s="106">
        <v>3080</v>
      </c>
      <c r="AJ659" s="80"/>
      <c r="AK659" s="116" t="s">
        <v>1696</v>
      </c>
      <c r="AN659" s="80"/>
      <c r="AO659" s="80"/>
      <c r="AP659" s="80"/>
      <c r="AQ659" s="80"/>
      <c r="AR659" s="130"/>
      <c r="AS659" s="80"/>
      <c r="AT659" s="7"/>
      <c r="AU659" s="7"/>
      <c r="AV659" s="169"/>
      <c r="AW659" s="170"/>
      <c r="AX659" s="140"/>
      <c r="AY659" s="150"/>
      <c r="AZ659" s="171"/>
      <c r="BA659" s="171"/>
      <c r="BB659" s="150" t="str">
        <f t="shared" si="150"/>
        <v/>
      </c>
      <c r="BC659" s="172"/>
      <c r="BD659" s="169"/>
      <c r="BE659" s="169"/>
      <c r="BF659" s="169"/>
      <c r="BG659" s="169"/>
      <c r="BH659" s="169"/>
      <c r="BI659" s="169"/>
      <c r="BJ659" s="169"/>
      <c r="BK659" s="169"/>
      <c r="BL659" s="169"/>
      <c r="BM659" s="169"/>
      <c r="BN659" s="169"/>
      <c r="BO659" s="169"/>
      <c r="BP659" s="169"/>
      <c r="BQ659" s="169"/>
      <c r="BS659" s="6"/>
      <c r="BT659" s="11"/>
      <c r="BU659" s="6"/>
      <c r="BV659" s="6"/>
    </row>
    <row r="660" spans="1:74" ht="15.75" x14ac:dyDescent="0.25">
      <c r="A660" s="52" t="s">
        <v>7908</v>
      </c>
      <c r="B660" s="56"/>
      <c r="C660" s="7" t="s">
        <v>118</v>
      </c>
      <c r="D660" s="7" t="s">
        <v>6917</v>
      </c>
      <c r="E660" s="7"/>
      <c r="F660" s="64"/>
      <c r="G660" s="6"/>
      <c r="H660" s="6"/>
      <c r="I660" s="10" t="s">
        <v>110</v>
      </c>
      <c r="J660" s="11" t="s">
        <v>1734</v>
      </c>
      <c r="K660" s="220" t="s">
        <v>600</v>
      </c>
      <c r="L660" s="180"/>
      <c r="M660" s="180">
        <v>1000</v>
      </c>
      <c r="N660" s="80" t="s">
        <v>7213</v>
      </c>
      <c r="O660" s="165"/>
      <c r="P660" s="80" t="s">
        <v>1749</v>
      </c>
      <c r="Q660" s="80"/>
      <c r="R660" s="80"/>
      <c r="S660" s="166"/>
      <c r="T660" s="164"/>
      <c r="U660" s="167"/>
      <c r="V660" s="168"/>
      <c r="W660" s="12" t="str">
        <f t="shared" si="149"/>
        <v>Mqtt1</v>
      </c>
      <c r="X660" s="222"/>
      <c r="Y660" s="6" t="str">
        <f t="shared" si="137"/>
        <v>power-tag/main-propulsion-unit-offline-filter</v>
      </c>
      <c r="Z660" s="106" t="str" cm="1">
        <f t="array" ref="Z660">IF(COUNTIF(N660,"spare"),"","$."&amp;_xlfn.REGEXEXTRACT(J660,"PT\d+[FQ]\d+_(.*)", 2))</f>
        <v>$.Power_Factor_Phase_C</v>
      </c>
      <c r="AA660" s="12">
        <f t="shared" si="151"/>
        <v>2</v>
      </c>
      <c r="AB660" s="6" t="s">
        <v>195</v>
      </c>
      <c r="AC660" s="106">
        <v>3082</v>
      </c>
      <c r="AJ660" s="80"/>
      <c r="AK660" s="116" t="s">
        <v>1696</v>
      </c>
      <c r="AN660" s="80"/>
      <c r="AO660" s="80"/>
      <c r="AP660" s="80"/>
      <c r="AQ660" s="80"/>
      <c r="AR660" s="130"/>
      <c r="AS660" s="80"/>
      <c r="AT660" s="7"/>
      <c r="AU660" s="7"/>
      <c r="AV660" s="169"/>
      <c r="AW660" s="170"/>
      <c r="AX660" s="140"/>
      <c r="AY660" s="150"/>
      <c r="AZ660" s="171"/>
      <c r="BA660" s="171"/>
      <c r="BB660" s="150" t="str">
        <f t="shared" si="150"/>
        <v/>
      </c>
      <c r="BC660" s="172"/>
      <c r="BD660" s="169"/>
      <c r="BE660" s="169"/>
      <c r="BF660" s="169"/>
      <c r="BG660" s="169"/>
      <c r="BH660" s="169"/>
      <c r="BI660" s="169"/>
      <c r="BJ660" s="169"/>
      <c r="BK660" s="169"/>
      <c r="BL660" s="169"/>
      <c r="BM660" s="169"/>
      <c r="BN660" s="169"/>
      <c r="BO660" s="169"/>
      <c r="BP660" s="169"/>
      <c r="BQ660" s="169"/>
      <c r="BS660" s="6"/>
      <c r="BT660" s="11"/>
      <c r="BU660" s="6"/>
      <c r="BV660" s="6"/>
    </row>
    <row r="661" spans="1:74" ht="15.75" x14ac:dyDescent="0.25">
      <c r="A661" s="52" t="s">
        <v>7908</v>
      </c>
      <c r="B661" s="56"/>
      <c r="C661" s="7" t="s">
        <v>118</v>
      </c>
      <c r="D661" s="7" t="s">
        <v>6917</v>
      </c>
      <c r="E661" s="7"/>
      <c r="F661" s="64"/>
      <c r="G661" s="6"/>
      <c r="H661" s="6"/>
      <c r="I661" s="10" t="s">
        <v>110</v>
      </c>
      <c r="J661" s="11" t="s">
        <v>1735</v>
      </c>
      <c r="K661" s="220" t="s">
        <v>600</v>
      </c>
      <c r="L661" s="180"/>
      <c r="M661" s="180">
        <v>1000</v>
      </c>
      <c r="N661" s="80" t="s">
        <v>7213</v>
      </c>
      <c r="O661" s="165"/>
      <c r="P661" s="80" t="s">
        <v>1750</v>
      </c>
      <c r="Q661" s="80"/>
      <c r="R661" s="80"/>
      <c r="S661" s="166"/>
      <c r="T661" s="164"/>
      <c r="U661" s="167"/>
      <c r="V661" s="168"/>
      <c r="W661" s="12" t="str">
        <f t="shared" ref="W661:W691" si="152">IF(COUNTIF(N661,"spare"),"","Mqtt1")</f>
        <v>Mqtt1</v>
      </c>
      <c r="X661" s="222"/>
      <c r="Y661" s="6" t="str">
        <f t="shared" si="137"/>
        <v>power-tag/main-propulsion-unit-offline-filter</v>
      </c>
      <c r="Z661" s="106" t="str" cm="1">
        <f t="array" ref="Z661">IF(COUNTIF(N661,"spare"),"","$."&amp;_xlfn.REGEXEXTRACT(J661,"PT\d+[FQ]\d+_(.*)", 2))</f>
        <v>$.Total_Power_Factor</v>
      </c>
      <c r="AA661" s="12">
        <f t="shared" si="151"/>
        <v>2</v>
      </c>
      <c r="AB661" s="6" t="s">
        <v>195</v>
      </c>
      <c r="AC661" s="106">
        <v>3084</v>
      </c>
      <c r="AJ661" s="80"/>
      <c r="AK661" s="116" t="s">
        <v>1696</v>
      </c>
      <c r="AN661" s="80"/>
      <c r="AO661" s="80"/>
      <c r="AP661" s="80"/>
      <c r="AQ661" s="80"/>
      <c r="AR661" s="130"/>
      <c r="AS661" s="80"/>
      <c r="AT661" s="7"/>
      <c r="AU661" s="7"/>
      <c r="AV661" s="169"/>
      <c r="AW661" s="170"/>
      <c r="AX661" s="140"/>
      <c r="AY661" s="150"/>
      <c r="AZ661" s="171"/>
      <c r="BA661" s="171"/>
      <c r="BB661" s="150" t="str">
        <f t="shared" ref="BB661:BB691" si="153">IF(ISNUMBER(AM661),"1","")</f>
        <v/>
      </c>
      <c r="BC661" s="172"/>
      <c r="BD661" s="169"/>
      <c r="BE661" s="169"/>
      <c r="BF661" s="169"/>
      <c r="BG661" s="169"/>
      <c r="BH661" s="169"/>
      <c r="BI661" s="169"/>
      <c r="BJ661" s="169"/>
      <c r="BK661" s="169"/>
      <c r="BL661" s="169"/>
      <c r="BM661" s="169"/>
      <c r="BN661" s="169"/>
      <c r="BO661" s="169"/>
      <c r="BP661" s="169"/>
      <c r="BQ661" s="169"/>
      <c r="BS661" s="6"/>
      <c r="BT661" s="11"/>
      <c r="BU661" s="6"/>
      <c r="BV661" s="6"/>
    </row>
    <row r="662" spans="1:74" ht="15.75" x14ac:dyDescent="0.25">
      <c r="A662" s="52" t="s">
        <v>7908</v>
      </c>
      <c r="B662" s="56"/>
      <c r="C662" s="7" t="s">
        <v>118</v>
      </c>
      <c r="D662" s="7" t="s">
        <v>6917</v>
      </c>
      <c r="E662" s="7"/>
      <c r="F662" s="64"/>
      <c r="G662" s="6"/>
      <c r="H662" s="6"/>
      <c r="I662" s="10" t="s">
        <v>110</v>
      </c>
      <c r="J662" s="11" t="s">
        <v>1751</v>
      </c>
      <c r="K662" s="220" t="s">
        <v>600</v>
      </c>
      <c r="L662" s="180"/>
      <c r="M662" s="180">
        <v>1000</v>
      </c>
      <c r="N662" s="80" t="s">
        <v>7213</v>
      </c>
      <c r="O662" s="165"/>
      <c r="P662" s="80" t="s">
        <v>1763</v>
      </c>
      <c r="Q662" s="80"/>
      <c r="R662" s="80"/>
      <c r="S662" s="166"/>
      <c r="T662" s="164"/>
      <c r="U662" s="167"/>
      <c r="V662" s="168"/>
      <c r="W662" s="12" t="str">
        <f t="shared" si="152"/>
        <v>Mqtt1</v>
      </c>
      <c r="X662" s="222"/>
      <c r="Y662" s="6" t="str">
        <f t="shared" si="137"/>
        <v>power-tag/ahu-owners-state-room</v>
      </c>
      <c r="Z662" s="106" t="str" cm="1">
        <f t="array" ref="Z662">IF(COUNTIF(N662,"spare"),"","$."&amp;_xlfn.REGEXEXTRACT(J662,"PT\d+[FQ]\d+_(.*)", 2))</f>
        <v>$.RMS_Current_Phase_A</v>
      </c>
      <c r="AA662" s="12">
        <f t="shared" si="151"/>
        <v>3</v>
      </c>
      <c r="AB662" s="6" t="s">
        <v>195</v>
      </c>
      <c r="AC662" s="106">
        <v>3000</v>
      </c>
      <c r="AJ662" s="80"/>
      <c r="AK662" s="116" t="s">
        <v>1693</v>
      </c>
      <c r="AN662" s="80"/>
      <c r="AO662" s="80"/>
      <c r="AP662" s="80"/>
      <c r="AQ662" s="80"/>
      <c r="AR662" s="130"/>
      <c r="AS662" s="80"/>
      <c r="AT662" s="7"/>
      <c r="AU662" s="7"/>
      <c r="AV662" s="169"/>
      <c r="AW662" s="170"/>
      <c r="AX662" s="140"/>
      <c r="AY662" s="150"/>
      <c r="AZ662" s="171"/>
      <c r="BA662" s="171"/>
      <c r="BB662" s="150" t="str">
        <f t="shared" si="153"/>
        <v/>
      </c>
      <c r="BC662" s="172"/>
      <c r="BD662" s="169"/>
      <c r="BE662" s="169"/>
      <c r="BF662" s="169"/>
      <c r="BG662" s="169"/>
      <c r="BH662" s="169"/>
      <c r="BI662" s="169"/>
      <c r="BJ662" s="169"/>
      <c r="BK662" s="169"/>
      <c r="BL662" s="169"/>
      <c r="BM662" s="169"/>
      <c r="BN662" s="169"/>
      <c r="BO662" s="169"/>
      <c r="BP662" s="169"/>
      <c r="BQ662" s="169"/>
      <c r="BS662" s="6"/>
      <c r="BT662" s="11"/>
      <c r="BU662" s="6"/>
      <c r="BV662" s="6"/>
    </row>
    <row r="663" spans="1:74" ht="15.75" x14ac:dyDescent="0.25">
      <c r="A663" s="52" t="s">
        <v>7908</v>
      </c>
      <c r="B663" s="56"/>
      <c r="C663" s="7" t="s">
        <v>118</v>
      </c>
      <c r="D663" s="7" t="s">
        <v>6917</v>
      </c>
      <c r="E663" s="7"/>
      <c r="F663" s="64"/>
      <c r="G663" s="6"/>
      <c r="H663" s="6"/>
      <c r="I663" s="10" t="s">
        <v>110</v>
      </c>
      <c r="J663" s="11" t="s">
        <v>1752</v>
      </c>
      <c r="K663" s="220" t="s">
        <v>600</v>
      </c>
      <c r="L663" s="180"/>
      <c r="M663" s="180">
        <v>1000</v>
      </c>
      <c r="N663" s="80" t="s">
        <v>7213</v>
      </c>
      <c r="O663" s="165"/>
      <c r="P663" s="80" t="s">
        <v>1764</v>
      </c>
      <c r="Q663" s="80"/>
      <c r="R663" s="80"/>
      <c r="S663" s="166"/>
      <c r="T663" s="164"/>
      <c r="U663" s="167"/>
      <c r="V663" s="168"/>
      <c r="W663" s="12" t="str">
        <f t="shared" si="152"/>
        <v>Mqtt1</v>
      </c>
      <c r="X663" s="222"/>
      <c r="Y663" s="6" t="str">
        <f t="shared" si="137"/>
        <v>power-tag/ahu-owners-state-room</v>
      </c>
      <c r="Z663" s="106" t="str" cm="1">
        <f t="array" ref="Z663">IF(COUNTIF(N663,"spare"),"","$."&amp;_xlfn.REGEXEXTRACT(J663,"PT\d+[FQ]\d+_(.*)", 2))</f>
        <v>$.RMS_Current_Phase_B</v>
      </c>
      <c r="AA663" s="12">
        <f t="shared" si="151"/>
        <v>3</v>
      </c>
      <c r="AB663" s="6" t="s">
        <v>195</v>
      </c>
      <c r="AC663" s="106">
        <v>3002</v>
      </c>
      <c r="AJ663" s="80"/>
      <c r="AK663" s="116" t="s">
        <v>1693</v>
      </c>
      <c r="AN663" s="80"/>
      <c r="AO663" s="80"/>
      <c r="AP663" s="80"/>
      <c r="AQ663" s="80"/>
      <c r="AR663" s="130"/>
      <c r="AS663" s="80"/>
      <c r="AT663" s="7"/>
      <c r="AU663" s="7"/>
      <c r="AV663" s="169"/>
      <c r="AW663" s="170"/>
      <c r="AX663" s="140"/>
      <c r="AY663" s="150"/>
      <c r="AZ663" s="171"/>
      <c r="BA663" s="171"/>
      <c r="BB663" s="150" t="str">
        <f t="shared" si="153"/>
        <v/>
      </c>
      <c r="BC663" s="172"/>
      <c r="BD663" s="169"/>
      <c r="BE663" s="169"/>
      <c r="BF663" s="169"/>
      <c r="BG663" s="169"/>
      <c r="BH663" s="169"/>
      <c r="BI663" s="169"/>
      <c r="BJ663" s="169"/>
      <c r="BK663" s="169"/>
      <c r="BL663" s="169"/>
      <c r="BM663" s="169"/>
      <c r="BN663" s="169"/>
      <c r="BO663" s="169"/>
      <c r="BP663" s="169"/>
      <c r="BQ663" s="169"/>
      <c r="BS663" s="6"/>
      <c r="BT663" s="11"/>
      <c r="BU663" s="6"/>
      <c r="BV663" s="6"/>
    </row>
    <row r="664" spans="1:74" ht="15.75" x14ac:dyDescent="0.25">
      <c r="A664" s="52" t="s">
        <v>7908</v>
      </c>
      <c r="B664" s="56"/>
      <c r="C664" s="7" t="s">
        <v>118</v>
      </c>
      <c r="D664" s="7" t="s">
        <v>6917</v>
      </c>
      <c r="E664" s="7"/>
      <c r="F664" s="64"/>
      <c r="G664" s="6"/>
      <c r="H664" s="6"/>
      <c r="I664" s="10" t="s">
        <v>110</v>
      </c>
      <c r="J664" s="11" t="s">
        <v>1753</v>
      </c>
      <c r="K664" s="220" t="s">
        <v>600</v>
      </c>
      <c r="L664" s="180"/>
      <c r="M664" s="180">
        <v>1000</v>
      </c>
      <c r="N664" s="80" t="s">
        <v>7213</v>
      </c>
      <c r="O664" s="165"/>
      <c r="P664" s="80" t="s">
        <v>1765</v>
      </c>
      <c r="Q664" s="80"/>
      <c r="R664" s="80"/>
      <c r="S664" s="166"/>
      <c r="T664" s="164"/>
      <c r="U664" s="167"/>
      <c r="V664" s="168"/>
      <c r="W664" s="12" t="str">
        <f t="shared" si="152"/>
        <v>Mqtt1</v>
      </c>
      <c r="X664" s="222"/>
      <c r="Y664" s="6" t="str">
        <f t="shared" si="137"/>
        <v>power-tag/ahu-owners-state-room</v>
      </c>
      <c r="Z664" s="106" t="str" cm="1">
        <f t="array" ref="Z664">IF(COUNTIF(N664,"spare"),"","$."&amp;_xlfn.REGEXEXTRACT(J664,"PT\d+[FQ]\d+_(.*)", 2))</f>
        <v>$.RMS_Current_Phase_C</v>
      </c>
      <c r="AA664" s="12">
        <f t="shared" si="151"/>
        <v>3</v>
      </c>
      <c r="AB664" s="6" t="s">
        <v>195</v>
      </c>
      <c r="AC664" s="106">
        <v>3004</v>
      </c>
      <c r="AJ664" s="80"/>
      <c r="AK664" s="116" t="s">
        <v>1693</v>
      </c>
      <c r="AN664" s="80"/>
      <c r="AO664" s="80"/>
      <c r="AP664" s="80"/>
      <c r="AQ664" s="80"/>
      <c r="AR664" s="130"/>
      <c r="AS664" s="80"/>
      <c r="AT664" s="7"/>
      <c r="AU664" s="7"/>
      <c r="AV664" s="169"/>
      <c r="AW664" s="170"/>
      <c r="AX664" s="140"/>
      <c r="AY664" s="150"/>
      <c r="AZ664" s="171"/>
      <c r="BA664" s="171"/>
      <c r="BB664" s="150" t="str">
        <f t="shared" si="153"/>
        <v/>
      </c>
      <c r="BC664" s="172"/>
      <c r="BD664" s="169"/>
      <c r="BE664" s="169"/>
      <c r="BF664" s="169"/>
      <c r="BG664" s="169"/>
      <c r="BH664" s="169"/>
      <c r="BI664" s="169"/>
      <c r="BJ664" s="169"/>
      <c r="BK664" s="169"/>
      <c r="BL664" s="169"/>
      <c r="BM664" s="169"/>
      <c r="BN664" s="169"/>
      <c r="BO664" s="169"/>
      <c r="BP664" s="169"/>
      <c r="BQ664" s="169"/>
      <c r="BS664" s="6"/>
      <c r="BT664" s="11"/>
      <c r="BU664" s="6"/>
      <c r="BV664" s="6"/>
    </row>
    <row r="665" spans="1:74" ht="15.75" x14ac:dyDescent="0.25">
      <c r="A665" s="52" t="s">
        <v>7908</v>
      </c>
      <c r="B665" s="56"/>
      <c r="C665" s="7" t="s">
        <v>118</v>
      </c>
      <c r="D665" s="7" t="s">
        <v>6917</v>
      </c>
      <c r="E665" s="7"/>
      <c r="F665" s="64"/>
      <c r="G665" s="6"/>
      <c r="H665" s="6"/>
      <c r="I665" s="10" t="s">
        <v>110</v>
      </c>
      <c r="J665" s="11" t="s">
        <v>1754</v>
      </c>
      <c r="K665" s="220" t="s">
        <v>600</v>
      </c>
      <c r="L665" s="180"/>
      <c r="M665" s="180">
        <v>1000</v>
      </c>
      <c r="N665" s="80" t="s">
        <v>7213</v>
      </c>
      <c r="O665" s="165"/>
      <c r="P665" s="80" t="s">
        <v>1766</v>
      </c>
      <c r="Q665" s="80"/>
      <c r="R665" s="80"/>
      <c r="S665" s="166"/>
      <c r="T665" s="164"/>
      <c r="U665" s="167"/>
      <c r="V665" s="168"/>
      <c r="W665" s="12" t="str">
        <f t="shared" si="152"/>
        <v>Mqtt1</v>
      </c>
      <c r="X665" s="222"/>
      <c r="Y665" s="6" t="str">
        <f t="shared" si="137"/>
        <v>power-tag/ahu-owners-state-room</v>
      </c>
      <c r="Z665" s="106" t="str" cm="1">
        <f t="array" ref="Z665">IF(COUNTIF(N665,"spare"),"","$."&amp;_xlfn.REGEXEXTRACT(J665,"PT\d+[FQ]\d+_(.*)", 2))</f>
        <v>$.RMS_Current_Phase_Neut</v>
      </c>
      <c r="AA665" s="12">
        <f t="shared" si="151"/>
        <v>3</v>
      </c>
      <c r="AB665" s="6" t="s">
        <v>195</v>
      </c>
      <c r="AC665" s="106">
        <v>3006</v>
      </c>
      <c r="AJ665" s="80"/>
      <c r="AK665" s="116" t="s">
        <v>1693</v>
      </c>
      <c r="AN665" s="80"/>
      <c r="AO665" s="80"/>
      <c r="AP665" s="80"/>
      <c r="AQ665" s="80"/>
      <c r="AR665" s="130"/>
      <c r="AS665" s="80"/>
      <c r="AT665" s="7"/>
      <c r="AU665" s="7"/>
      <c r="AV665" s="169"/>
      <c r="AW665" s="170"/>
      <c r="AX665" s="140"/>
      <c r="AY665" s="150"/>
      <c r="AZ665" s="171"/>
      <c r="BA665" s="171"/>
      <c r="BB665" s="150" t="str">
        <f t="shared" si="153"/>
        <v/>
      </c>
      <c r="BC665" s="172"/>
      <c r="BD665" s="169"/>
      <c r="BE665" s="169"/>
      <c r="BF665" s="169"/>
      <c r="BG665" s="169"/>
      <c r="BH665" s="169"/>
      <c r="BI665" s="169"/>
      <c r="BJ665" s="169"/>
      <c r="BK665" s="169"/>
      <c r="BL665" s="169"/>
      <c r="BM665" s="169"/>
      <c r="BN665" s="169"/>
      <c r="BO665" s="169"/>
      <c r="BP665" s="169"/>
      <c r="BQ665" s="169"/>
      <c r="BS665" s="6"/>
      <c r="BT665" s="11"/>
      <c r="BU665" s="6"/>
      <c r="BV665" s="6"/>
    </row>
    <row r="666" spans="1:74" ht="15.75" x14ac:dyDescent="0.25">
      <c r="A666" s="52" t="s">
        <v>7908</v>
      </c>
      <c r="B666" s="56"/>
      <c r="C666" s="7" t="s">
        <v>118</v>
      </c>
      <c r="D666" s="7" t="s">
        <v>6917</v>
      </c>
      <c r="E666" s="7"/>
      <c r="F666" s="64"/>
      <c r="G666" s="6"/>
      <c r="H666" s="6"/>
      <c r="I666" s="10" t="s">
        <v>110</v>
      </c>
      <c r="J666" s="11" t="s">
        <v>7382</v>
      </c>
      <c r="K666" s="220" t="s">
        <v>600</v>
      </c>
      <c r="L666" s="180"/>
      <c r="M666" s="180">
        <v>1000</v>
      </c>
      <c r="N666" s="80" t="s">
        <v>7213</v>
      </c>
      <c r="O666" s="165"/>
      <c r="P666" s="80" t="s">
        <v>1767</v>
      </c>
      <c r="Q666" s="80"/>
      <c r="R666" s="80"/>
      <c r="S666" s="166"/>
      <c r="T666" s="164"/>
      <c r="U666" s="167"/>
      <c r="V666" s="168"/>
      <c r="W666" s="12" t="str">
        <f t="shared" si="152"/>
        <v>Mqtt1</v>
      </c>
      <c r="X666" s="222"/>
      <c r="Y666" s="6" t="str">
        <f t="shared" si="137"/>
        <v>power-tag/ahu-owners-state-room</v>
      </c>
      <c r="Z666" s="106" t="str" cm="1">
        <f t="array" ref="Z666">IF(COUNTIF(N666,"spare"),"","$."&amp;_xlfn.REGEXEXTRACT(J666,"PT\d+[FQ]\d+_(.*)", 2))</f>
        <v>$.RMS_Voltage_A_N</v>
      </c>
      <c r="AA666" s="12">
        <f t="shared" si="151"/>
        <v>3</v>
      </c>
      <c r="AB666" s="6" t="s">
        <v>195</v>
      </c>
      <c r="AC666" s="106">
        <v>3028</v>
      </c>
      <c r="AJ666" s="80"/>
      <c r="AK666" s="116" t="s">
        <v>1694</v>
      </c>
      <c r="AN666" s="80"/>
      <c r="AO666" s="80"/>
      <c r="AP666" s="80"/>
      <c r="AQ666" s="80"/>
      <c r="AR666" s="130"/>
      <c r="AS666" s="80"/>
      <c r="AT666" s="7"/>
      <c r="AU666" s="7"/>
      <c r="AV666" s="169"/>
      <c r="AW666" s="170"/>
      <c r="AX666" s="140"/>
      <c r="AY666" s="150"/>
      <c r="AZ666" s="171"/>
      <c r="BA666" s="171"/>
      <c r="BB666" s="150" t="str">
        <f t="shared" si="153"/>
        <v/>
      </c>
      <c r="BC666" s="172"/>
      <c r="BD666" s="169"/>
      <c r="BE666" s="169"/>
      <c r="BF666" s="169"/>
      <c r="BG666" s="169"/>
      <c r="BH666" s="169"/>
      <c r="BI666" s="169"/>
      <c r="BJ666" s="169"/>
      <c r="BK666" s="169"/>
      <c r="BL666" s="169"/>
      <c r="BM666" s="169"/>
      <c r="BN666" s="169"/>
      <c r="BO666" s="169"/>
      <c r="BP666" s="169"/>
      <c r="BQ666" s="169"/>
      <c r="BS666" s="6"/>
      <c r="BT666" s="11"/>
      <c r="BU666" s="6"/>
      <c r="BV666" s="6"/>
    </row>
    <row r="667" spans="1:74" ht="15.75" x14ac:dyDescent="0.25">
      <c r="A667" s="52" t="s">
        <v>7908</v>
      </c>
      <c r="B667" s="56"/>
      <c r="C667" s="7" t="s">
        <v>118</v>
      </c>
      <c r="D667" s="7" t="s">
        <v>6917</v>
      </c>
      <c r="E667" s="7"/>
      <c r="F667" s="64"/>
      <c r="G667" s="6"/>
      <c r="H667" s="6"/>
      <c r="I667" s="10" t="s">
        <v>110</v>
      </c>
      <c r="J667" s="11" t="s">
        <v>7383</v>
      </c>
      <c r="K667" s="220" t="s">
        <v>600</v>
      </c>
      <c r="L667" s="180"/>
      <c r="M667" s="180">
        <v>1000</v>
      </c>
      <c r="N667" s="80" t="s">
        <v>7213</v>
      </c>
      <c r="O667" s="165"/>
      <c r="P667" s="80" t="s">
        <v>1768</v>
      </c>
      <c r="Q667" s="80"/>
      <c r="R667" s="80"/>
      <c r="S667" s="166"/>
      <c r="T667" s="164"/>
      <c r="U667" s="167"/>
      <c r="V667" s="168"/>
      <c r="W667" s="12" t="str">
        <f t="shared" si="152"/>
        <v>Mqtt1</v>
      </c>
      <c r="X667" s="222"/>
      <c r="Y667" s="6" t="str">
        <f t="shared" si="137"/>
        <v>power-tag/ahu-owners-state-room</v>
      </c>
      <c r="Z667" s="106" t="str" cm="1">
        <f t="array" ref="Z667">IF(COUNTIF(N667,"spare"),"","$."&amp;_xlfn.REGEXEXTRACT(J667,"PT\d+[FQ]\d+_(.*)", 2))</f>
        <v>$.RMS_Voltage_B_N</v>
      </c>
      <c r="AA667" s="12">
        <f t="shared" si="151"/>
        <v>3</v>
      </c>
      <c r="AB667" s="6" t="s">
        <v>195</v>
      </c>
      <c r="AC667" s="106">
        <v>3030</v>
      </c>
      <c r="AJ667" s="80"/>
      <c r="AK667" s="116" t="s">
        <v>1694</v>
      </c>
      <c r="AN667" s="80"/>
      <c r="AO667" s="80"/>
      <c r="AP667" s="80"/>
      <c r="AQ667" s="80"/>
      <c r="AR667" s="130"/>
      <c r="AS667" s="80"/>
      <c r="AT667" s="7"/>
      <c r="AU667" s="7"/>
      <c r="AV667" s="169"/>
      <c r="AW667" s="170"/>
      <c r="AX667" s="140"/>
      <c r="AY667" s="150"/>
      <c r="AZ667" s="171"/>
      <c r="BA667" s="171"/>
      <c r="BB667" s="150" t="str">
        <f t="shared" si="153"/>
        <v/>
      </c>
      <c r="BC667" s="172"/>
      <c r="BD667" s="169"/>
      <c r="BE667" s="169"/>
      <c r="BF667" s="169"/>
      <c r="BG667" s="169"/>
      <c r="BH667" s="169"/>
      <c r="BI667" s="169"/>
      <c r="BJ667" s="169"/>
      <c r="BK667" s="169"/>
      <c r="BL667" s="169"/>
      <c r="BM667" s="169"/>
      <c r="BN667" s="169"/>
      <c r="BO667" s="169"/>
      <c r="BP667" s="169"/>
      <c r="BQ667" s="169"/>
      <c r="BS667" s="6"/>
      <c r="BT667" s="11"/>
      <c r="BU667" s="6"/>
      <c r="BV667" s="6"/>
    </row>
    <row r="668" spans="1:74" ht="15.75" x14ac:dyDescent="0.25">
      <c r="A668" s="52" t="s">
        <v>7908</v>
      </c>
      <c r="B668" s="56"/>
      <c r="C668" s="7" t="s">
        <v>118</v>
      </c>
      <c r="D668" s="7" t="s">
        <v>6917</v>
      </c>
      <c r="E668" s="7"/>
      <c r="F668" s="64"/>
      <c r="G668" s="6"/>
      <c r="H668" s="6"/>
      <c r="I668" s="10" t="s">
        <v>110</v>
      </c>
      <c r="J668" s="11" t="s">
        <v>7384</v>
      </c>
      <c r="K668" s="220" t="s">
        <v>600</v>
      </c>
      <c r="L668" s="180"/>
      <c r="M668" s="180">
        <v>1000</v>
      </c>
      <c r="N668" s="80" t="s">
        <v>7213</v>
      </c>
      <c r="O668" s="165"/>
      <c r="P668" s="80" t="s">
        <v>1769</v>
      </c>
      <c r="Q668" s="80"/>
      <c r="R668" s="80"/>
      <c r="S668" s="166"/>
      <c r="T668" s="164"/>
      <c r="U668" s="167"/>
      <c r="V668" s="168"/>
      <c r="W668" s="12" t="str">
        <f t="shared" si="152"/>
        <v>Mqtt1</v>
      </c>
      <c r="X668" s="222"/>
      <c r="Y668" s="6" t="str">
        <f t="shared" si="137"/>
        <v>power-tag/ahu-owners-state-room</v>
      </c>
      <c r="Z668" s="106" t="str" cm="1">
        <f t="array" ref="Z668">IF(COUNTIF(N668,"spare"),"","$."&amp;_xlfn.REGEXEXTRACT(J668,"PT\d+[FQ]\d+_(.*)", 2))</f>
        <v>$.RMS_Voltage_C_N</v>
      </c>
      <c r="AA668" s="12">
        <f t="shared" si="151"/>
        <v>3</v>
      </c>
      <c r="AB668" s="6" t="s">
        <v>195</v>
      </c>
      <c r="AC668" s="106">
        <v>3032</v>
      </c>
      <c r="AJ668" s="80"/>
      <c r="AK668" s="116" t="s">
        <v>1694</v>
      </c>
      <c r="AN668" s="80"/>
      <c r="AO668" s="80"/>
      <c r="AP668" s="80"/>
      <c r="AQ668" s="80"/>
      <c r="AR668" s="130"/>
      <c r="AS668" s="80"/>
      <c r="AT668" s="7"/>
      <c r="AU668" s="7"/>
      <c r="AV668" s="169"/>
      <c r="AW668" s="170"/>
      <c r="AX668" s="140"/>
      <c r="AY668" s="150"/>
      <c r="AZ668" s="171"/>
      <c r="BA668" s="171"/>
      <c r="BB668" s="150" t="str">
        <f t="shared" si="153"/>
        <v/>
      </c>
      <c r="BC668" s="172"/>
      <c r="BD668" s="169"/>
      <c r="BE668" s="169"/>
      <c r="BF668" s="169"/>
      <c r="BG668" s="169"/>
      <c r="BH668" s="169"/>
      <c r="BI668" s="169"/>
      <c r="BJ668" s="169"/>
      <c r="BK668" s="169"/>
      <c r="BL668" s="169"/>
      <c r="BM668" s="169"/>
      <c r="BN668" s="169"/>
      <c r="BO668" s="169"/>
      <c r="BP668" s="169"/>
      <c r="BQ668" s="169"/>
      <c r="BS668" s="6"/>
      <c r="BT668" s="11"/>
      <c r="BU668" s="6"/>
      <c r="BV668" s="6"/>
    </row>
    <row r="669" spans="1:74" ht="15.75" x14ac:dyDescent="0.25">
      <c r="A669" s="52" t="s">
        <v>7908</v>
      </c>
      <c r="B669" s="56"/>
      <c r="C669" s="7" t="s">
        <v>118</v>
      </c>
      <c r="D669" s="7" t="s">
        <v>6917</v>
      </c>
      <c r="E669" s="7"/>
      <c r="F669" s="64"/>
      <c r="G669" s="6"/>
      <c r="H669" s="6"/>
      <c r="I669" s="10" t="s">
        <v>110</v>
      </c>
      <c r="J669" s="11" t="s">
        <v>1755</v>
      </c>
      <c r="K669" s="220" t="s">
        <v>600</v>
      </c>
      <c r="L669" s="180"/>
      <c r="M669" s="180">
        <v>1000</v>
      </c>
      <c r="N669" s="80" t="s">
        <v>7213</v>
      </c>
      <c r="O669" s="165"/>
      <c r="P669" s="80" t="s">
        <v>1770</v>
      </c>
      <c r="Q669" s="80"/>
      <c r="R669" s="80"/>
      <c r="S669" s="166"/>
      <c r="T669" s="164"/>
      <c r="U669" s="167"/>
      <c r="V669" s="168"/>
      <c r="W669" s="12" t="str">
        <f t="shared" si="152"/>
        <v>Mqtt1</v>
      </c>
      <c r="X669" s="222"/>
      <c r="Y669" s="6" t="str">
        <f t="shared" si="137"/>
        <v>power-tag/ahu-owners-state-room</v>
      </c>
      <c r="Z669" s="106" t="str" cm="1">
        <f t="array" ref="Z669">IF(COUNTIF(N669,"spare"),"","$."&amp;_xlfn.REGEXEXTRACT(J669,"PT\d+[FQ]\d+_(.*)", 2))</f>
        <v>$.Active_Power_Phase_A</v>
      </c>
      <c r="AA669" s="12">
        <f t="shared" si="151"/>
        <v>3</v>
      </c>
      <c r="AB669" s="6" t="s">
        <v>195</v>
      </c>
      <c r="AC669" s="106">
        <v>3054</v>
      </c>
      <c r="AJ669" s="80"/>
      <c r="AK669" s="116" t="s">
        <v>1695</v>
      </c>
      <c r="AN669" s="80"/>
      <c r="AO669" s="80"/>
      <c r="AP669" s="80"/>
      <c r="AQ669" s="80"/>
      <c r="AR669" s="130"/>
      <c r="AS669" s="80"/>
      <c r="AT669" s="7"/>
      <c r="AU669" s="7"/>
      <c r="AV669" s="169"/>
      <c r="AW669" s="170"/>
      <c r="AX669" s="140"/>
      <c r="AY669" s="150"/>
      <c r="AZ669" s="171"/>
      <c r="BA669" s="171"/>
      <c r="BB669" s="150" t="str">
        <f t="shared" si="153"/>
        <v/>
      </c>
      <c r="BC669" s="172"/>
      <c r="BD669" s="169"/>
      <c r="BE669" s="169"/>
      <c r="BF669" s="169"/>
      <c r="BG669" s="169"/>
      <c r="BH669" s="169"/>
      <c r="BI669" s="169"/>
      <c r="BJ669" s="169"/>
      <c r="BK669" s="169"/>
      <c r="BL669" s="169"/>
      <c r="BM669" s="169"/>
      <c r="BN669" s="169"/>
      <c r="BO669" s="169"/>
      <c r="BP669" s="169"/>
      <c r="BQ669" s="169"/>
      <c r="BS669" s="6"/>
      <c r="BT669" s="11"/>
      <c r="BU669" s="6"/>
      <c r="BV669" s="6"/>
    </row>
    <row r="670" spans="1:74" ht="15.75" x14ac:dyDescent="0.25">
      <c r="A670" s="52" t="s">
        <v>7908</v>
      </c>
      <c r="B670" s="56"/>
      <c r="C670" s="7" t="s">
        <v>118</v>
      </c>
      <c r="D670" s="7" t="s">
        <v>6917</v>
      </c>
      <c r="E670" s="7"/>
      <c r="F670" s="64"/>
      <c r="G670" s="6"/>
      <c r="H670" s="6"/>
      <c r="I670" s="10" t="s">
        <v>110</v>
      </c>
      <c r="J670" s="11" t="s">
        <v>1756</v>
      </c>
      <c r="K670" s="220" t="s">
        <v>600</v>
      </c>
      <c r="L670" s="180"/>
      <c r="M670" s="180">
        <v>1000</v>
      </c>
      <c r="N670" s="80" t="s">
        <v>7213</v>
      </c>
      <c r="O670" s="165"/>
      <c r="P670" s="80" t="s">
        <v>1771</v>
      </c>
      <c r="Q670" s="80"/>
      <c r="R670" s="80"/>
      <c r="S670" s="166"/>
      <c r="T670" s="164"/>
      <c r="U670" s="167"/>
      <c r="V670" s="168"/>
      <c r="W670" s="12" t="str">
        <f t="shared" si="152"/>
        <v>Mqtt1</v>
      </c>
      <c r="X670" s="222"/>
      <c r="Y670" s="6" t="str">
        <f t="shared" si="137"/>
        <v>power-tag/ahu-owners-state-room</v>
      </c>
      <c r="Z670" s="106" t="str" cm="1">
        <f t="array" ref="Z670">IF(COUNTIF(N670,"spare"),"","$."&amp;_xlfn.REGEXEXTRACT(J670,"PT\d+[FQ]\d+_(.*)", 2))</f>
        <v>$.Active_Power_Phase_B</v>
      </c>
      <c r="AA670" s="12">
        <f t="shared" si="151"/>
        <v>3</v>
      </c>
      <c r="AB670" s="6" t="s">
        <v>195</v>
      </c>
      <c r="AC670" s="106">
        <v>3056</v>
      </c>
      <c r="AJ670" s="80"/>
      <c r="AK670" s="116" t="s">
        <v>1695</v>
      </c>
      <c r="AN670" s="80"/>
      <c r="AO670" s="80"/>
      <c r="AP670" s="80"/>
      <c r="AQ670" s="80"/>
      <c r="AR670" s="130"/>
      <c r="AS670" s="80"/>
      <c r="AT670" s="7"/>
      <c r="AU670" s="7"/>
      <c r="AV670" s="169"/>
      <c r="AW670" s="170"/>
      <c r="AX670" s="140"/>
      <c r="AY670" s="150"/>
      <c r="AZ670" s="171"/>
      <c r="BA670" s="171"/>
      <c r="BB670" s="150" t="str">
        <f t="shared" si="153"/>
        <v/>
      </c>
      <c r="BC670" s="172"/>
      <c r="BD670" s="169"/>
      <c r="BE670" s="169"/>
      <c r="BF670" s="169"/>
      <c r="BG670" s="169"/>
      <c r="BH670" s="169"/>
      <c r="BI670" s="169"/>
      <c r="BJ670" s="169"/>
      <c r="BK670" s="169"/>
      <c r="BL670" s="169"/>
      <c r="BM670" s="169"/>
      <c r="BN670" s="169"/>
      <c r="BO670" s="169"/>
      <c r="BP670" s="169"/>
      <c r="BQ670" s="169"/>
      <c r="BS670" s="6"/>
      <c r="BT670" s="11"/>
      <c r="BU670" s="6"/>
      <c r="BV670" s="6"/>
    </row>
    <row r="671" spans="1:74" ht="15.75" x14ac:dyDescent="0.25">
      <c r="A671" s="52" t="s">
        <v>7908</v>
      </c>
      <c r="B671" s="56"/>
      <c r="C671" s="7" t="s">
        <v>118</v>
      </c>
      <c r="D671" s="7" t="s">
        <v>6917</v>
      </c>
      <c r="E671" s="7"/>
      <c r="F671" s="64"/>
      <c r="G671" s="6"/>
      <c r="H671" s="6"/>
      <c r="I671" s="10" t="s">
        <v>110</v>
      </c>
      <c r="J671" s="11" t="s">
        <v>1757</v>
      </c>
      <c r="K671" s="220" t="s">
        <v>600</v>
      </c>
      <c r="L671" s="180"/>
      <c r="M671" s="180">
        <v>1000</v>
      </c>
      <c r="N671" s="80" t="s">
        <v>7213</v>
      </c>
      <c r="O671" s="165"/>
      <c r="P671" s="80" t="s">
        <v>1772</v>
      </c>
      <c r="Q671" s="80"/>
      <c r="R671" s="80"/>
      <c r="S671" s="166"/>
      <c r="T671" s="164"/>
      <c r="U671" s="167"/>
      <c r="V671" s="168"/>
      <c r="W671" s="12" t="str">
        <f t="shared" si="152"/>
        <v>Mqtt1</v>
      </c>
      <c r="X671" s="222"/>
      <c r="Y671" s="6" t="str">
        <f t="shared" si="137"/>
        <v>power-tag/ahu-owners-state-room</v>
      </c>
      <c r="Z671" s="106" t="str" cm="1">
        <f t="array" ref="Z671">IF(COUNTIF(N671,"spare"),"","$."&amp;_xlfn.REGEXEXTRACT(J671,"PT\d+[FQ]\d+_(.*)", 2))</f>
        <v>$.Active_Power_Phase_C</v>
      </c>
      <c r="AA671" s="12">
        <f t="shared" si="151"/>
        <v>3</v>
      </c>
      <c r="AB671" s="6" t="s">
        <v>195</v>
      </c>
      <c r="AC671" s="106">
        <v>3058</v>
      </c>
      <c r="AJ671" s="80"/>
      <c r="AK671" s="116" t="s">
        <v>1695</v>
      </c>
      <c r="AN671" s="80"/>
      <c r="AO671" s="80"/>
      <c r="AP671" s="80"/>
      <c r="AQ671" s="80"/>
      <c r="AR671" s="130"/>
      <c r="AS671" s="80"/>
      <c r="AT671" s="7"/>
      <c r="AU671" s="7"/>
      <c r="AV671" s="169"/>
      <c r="AW671" s="170"/>
      <c r="AX671" s="140"/>
      <c r="AY671" s="150"/>
      <c r="AZ671" s="171"/>
      <c r="BA671" s="171"/>
      <c r="BB671" s="150" t="str">
        <f t="shared" si="153"/>
        <v/>
      </c>
      <c r="BC671" s="172"/>
      <c r="BD671" s="169"/>
      <c r="BE671" s="169"/>
      <c r="BF671" s="169"/>
      <c r="BG671" s="169"/>
      <c r="BH671" s="169"/>
      <c r="BI671" s="169"/>
      <c r="BJ671" s="169"/>
      <c r="BK671" s="169"/>
      <c r="BL671" s="169"/>
      <c r="BM671" s="169"/>
      <c r="BN671" s="169"/>
      <c r="BO671" s="169"/>
      <c r="BP671" s="169"/>
      <c r="BQ671" s="169"/>
      <c r="BS671" s="6"/>
      <c r="BT671" s="11"/>
      <c r="BU671" s="6"/>
      <c r="BV671" s="6"/>
    </row>
    <row r="672" spans="1:74" ht="15.75" x14ac:dyDescent="0.25">
      <c r="A672" s="52" t="s">
        <v>7908</v>
      </c>
      <c r="B672" s="56"/>
      <c r="C672" s="7" t="s">
        <v>118</v>
      </c>
      <c r="D672" s="7" t="s">
        <v>6917</v>
      </c>
      <c r="E672" s="7"/>
      <c r="F672" s="64"/>
      <c r="G672" s="6"/>
      <c r="H672" s="6"/>
      <c r="I672" s="10" t="s">
        <v>110</v>
      </c>
      <c r="J672" s="11" t="s">
        <v>1758</v>
      </c>
      <c r="K672" s="220" t="s">
        <v>600</v>
      </c>
      <c r="L672" s="180"/>
      <c r="M672" s="180">
        <v>1000</v>
      </c>
      <c r="N672" s="80" t="s">
        <v>7213</v>
      </c>
      <c r="O672" s="165"/>
      <c r="P672" s="80" t="s">
        <v>1773</v>
      </c>
      <c r="Q672" s="80"/>
      <c r="R672" s="80"/>
      <c r="S672" s="166"/>
      <c r="T672" s="164"/>
      <c r="U672" s="167"/>
      <c r="V672" s="168"/>
      <c r="W672" s="12" t="str">
        <f t="shared" si="152"/>
        <v>Mqtt1</v>
      </c>
      <c r="X672" s="222"/>
      <c r="Y672" s="6" t="str">
        <f t="shared" si="137"/>
        <v>power-tag/ahu-owners-state-room</v>
      </c>
      <c r="Z672" s="106" t="str" cm="1">
        <f t="array" ref="Z672">IF(COUNTIF(N672,"spare"),"","$."&amp;_xlfn.REGEXEXTRACT(J672,"PT\d+[FQ]\d+_(.*)", 2))</f>
        <v>$.Total_Active_Power</v>
      </c>
      <c r="AA672" s="12">
        <f t="shared" si="151"/>
        <v>3</v>
      </c>
      <c r="AB672" s="6" t="s">
        <v>195</v>
      </c>
      <c r="AC672" s="106">
        <v>3060</v>
      </c>
      <c r="AJ672" s="80"/>
      <c r="AK672" s="116" t="s">
        <v>1695</v>
      </c>
      <c r="AN672" s="80"/>
      <c r="AO672" s="80"/>
      <c r="AP672" s="80"/>
      <c r="AQ672" s="80"/>
      <c r="AR672" s="130"/>
      <c r="AS672" s="80"/>
      <c r="AT672" s="7"/>
      <c r="AU672" s="7"/>
      <c r="AV672" s="169"/>
      <c r="AW672" s="170"/>
      <c r="AX672" s="140"/>
      <c r="AY672" s="150"/>
      <c r="AZ672" s="171"/>
      <c r="BA672" s="171"/>
      <c r="BB672" s="150" t="str">
        <f t="shared" si="153"/>
        <v/>
      </c>
      <c r="BC672" s="172"/>
      <c r="BD672" s="169"/>
      <c r="BE672" s="169"/>
      <c r="BF672" s="169"/>
      <c r="BG672" s="169"/>
      <c r="BH672" s="169"/>
      <c r="BI672" s="169"/>
      <c r="BJ672" s="169"/>
      <c r="BK672" s="169"/>
      <c r="BL672" s="169"/>
      <c r="BM672" s="169"/>
      <c r="BN672" s="169"/>
      <c r="BO672" s="169"/>
      <c r="BP672" s="169"/>
      <c r="BQ672" s="169"/>
      <c r="BS672" s="6"/>
      <c r="BT672" s="11"/>
      <c r="BU672" s="6"/>
      <c r="BV672" s="6"/>
    </row>
    <row r="673" spans="1:74" ht="15.75" x14ac:dyDescent="0.25">
      <c r="A673" s="52" t="s">
        <v>7908</v>
      </c>
      <c r="B673" s="56"/>
      <c r="C673" s="7" t="s">
        <v>118</v>
      </c>
      <c r="D673" s="7" t="s">
        <v>6917</v>
      </c>
      <c r="E673" s="7"/>
      <c r="F673" s="64"/>
      <c r="G673" s="6"/>
      <c r="H673" s="6"/>
      <c r="I673" s="10" t="s">
        <v>110</v>
      </c>
      <c r="J673" s="11" t="s">
        <v>1759</v>
      </c>
      <c r="K673" s="220" t="s">
        <v>600</v>
      </c>
      <c r="L673" s="180"/>
      <c r="M673" s="180">
        <v>1000</v>
      </c>
      <c r="N673" s="80" t="s">
        <v>7213</v>
      </c>
      <c r="O673" s="165"/>
      <c r="P673" s="80" t="s">
        <v>1774</v>
      </c>
      <c r="Q673" s="80"/>
      <c r="R673" s="80"/>
      <c r="S673" s="166"/>
      <c r="T673" s="164"/>
      <c r="U673" s="167"/>
      <c r="V673" s="168"/>
      <c r="W673" s="12" t="str">
        <f t="shared" si="152"/>
        <v>Mqtt1</v>
      </c>
      <c r="X673" s="222"/>
      <c r="Y673" s="6" t="str">
        <f t="shared" si="137"/>
        <v>power-tag/ahu-owners-state-room</v>
      </c>
      <c r="Z673" s="106" t="str" cm="1">
        <f t="array" ref="Z673">IF(COUNTIF(N673,"spare"),"","$."&amp;_xlfn.REGEXEXTRACT(J673,"PT\d+[FQ]\d+_(.*)", 2))</f>
        <v>$.Power_Factor_Phase_A</v>
      </c>
      <c r="AA673" s="12">
        <f t="shared" si="151"/>
        <v>3</v>
      </c>
      <c r="AB673" s="6" t="s">
        <v>195</v>
      </c>
      <c r="AC673" s="106">
        <v>3078</v>
      </c>
      <c r="AJ673" s="80"/>
      <c r="AK673" s="116" t="s">
        <v>1696</v>
      </c>
      <c r="AN673" s="80"/>
      <c r="AO673" s="80"/>
      <c r="AP673" s="80"/>
      <c r="AQ673" s="80"/>
      <c r="AR673" s="130"/>
      <c r="AS673" s="80"/>
      <c r="AT673" s="7"/>
      <c r="AU673" s="7"/>
      <c r="AV673" s="169"/>
      <c r="AW673" s="170"/>
      <c r="AX673" s="140"/>
      <c r="AY673" s="150"/>
      <c r="AZ673" s="171"/>
      <c r="BA673" s="171"/>
      <c r="BB673" s="150" t="str">
        <f t="shared" si="153"/>
        <v/>
      </c>
      <c r="BC673" s="172"/>
      <c r="BD673" s="169"/>
      <c r="BE673" s="169"/>
      <c r="BF673" s="169"/>
      <c r="BG673" s="169"/>
      <c r="BH673" s="169"/>
      <c r="BI673" s="169"/>
      <c r="BJ673" s="169"/>
      <c r="BK673" s="169"/>
      <c r="BL673" s="169"/>
      <c r="BM673" s="169"/>
      <c r="BN673" s="169"/>
      <c r="BO673" s="169"/>
      <c r="BP673" s="169"/>
      <c r="BQ673" s="169"/>
      <c r="BS673" s="6"/>
      <c r="BT673" s="11"/>
      <c r="BU673" s="6"/>
      <c r="BV673" s="6"/>
    </row>
    <row r="674" spans="1:74" ht="15.75" x14ac:dyDescent="0.25">
      <c r="A674" s="52" t="s">
        <v>7908</v>
      </c>
      <c r="B674" s="56"/>
      <c r="C674" s="7" t="s">
        <v>118</v>
      </c>
      <c r="D674" s="7" t="s">
        <v>6917</v>
      </c>
      <c r="E674" s="7"/>
      <c r="F674" s="64"/>
      <c r="G674" s="6"/>
      <c r="H674" s="6"/>
      <c r="I674" s="10" t="s">
        <v>110</v>
      </c>
      <c r="J674" s="11" t="s">
        <v>1760</v>
      </c>
      <c r="K674" s="220" t="s">
        <v>600</v>
      </c>
      <c r="L674" s="180"/>
      <c r="M674" s="180">
        <v>1000</v>
      </c>
      <c r="N674" s="80" t="s">
        <v>7213</v>
      </c>
      <c r="O674" s="165"/>
      <c r="P674" s="80" t="s">
        <v>1775</v>
      </c>
      <c r="Q674" s="80"/>
      <c r="R674" s="80"/>
      <c r="S674" s="166"/>
      <c r="T674" s="164"/>
      <c r="U674" s="167"/>
      <c r="V674" s="168"/>
      <c r="W674" s="12" t="str">
        <f t="shared" si="152"/>
        <v>Mqtt1</v>
      </c>
      <c r="X674" s="222"/>
      <c r="Y674" s="6" t="str">
        <f t="shared" si="137"/>
        <v>power-tag/ahu-owners-state-room</v>
      </c>
      <c r="Z674" s="106" t="str" cm="1">
        <f t="array" ref="Z674">IF(COUNTIF(N674,"spare"),"","$."&amp;_xlfn.REGEXEXTRACT(J674,"PT\d+[FQ]\d+_(.*)", 2))</f>
        <v>$.Power_Factor_Phase_B</v>
      </c>
      <c r="AA674" s="12">
        <f t="shared" si="151"/>
        <v>3</v>
      </c>
      <c r="AB674" s="6" t="s">
        <v>195</v>
      </c>
      <c r="AC674" s="106">
        <v>3080</v>
      </c>
      <c r="AJ674" s="80"/>
      <c r="AK674" s="116" t="s">
        <v>1696</v>
      </c>
      <c r="AN674" s="80"/>
      <c r="AO674" s="80"/>
      <c r="AP674" s="80"/>
      <c r="AQ674" s="80"/>
      <c r="AR674" s="130"/>
      <c r="AS674" s="80"/>
      <c r="AT674" s="7"/>
      <c r="AU674" s="7"/>
      <c r="AV674" s="169"/>
      <c r="AW674" s="170"/>
      <c r="AX674" s="140"/>
      <c r="AY674" s="150"/>
      <c r="AZ674" s="171"/>
      <c r="BA674" s="171"/>
      <c r="BB674" s="150" t="str">
        <f t="shared" si="153"/>
        <v/>
      </c>
      <c r="BC674" s="172"/>
      <c r="BD674" s="169"/>
      <c r="BE674" s="169"/>
      <c r="BF674" s="169"/>
      <c r="BG674" s="169"/>
      <c r="BH674" s="169"/>
      <c r="BI674" s="169"/>
      <c r="BJ674" s="169"/>
      <c r="BK674" s="169"/>
      <c r="BL674" s="169"/>
      <c r="BM674" s="169"/>
      <c r="BN674" s="169"/>
      <c r="BO674" s="169"/>
      <c r="BP674" s="169"/>
      <c r="BQ674" s="169"/>
      <c r="BS674" s="6"/>
      <c r="BT674" s="11"/>
      <c r="BU674" s="6"/>
      <c r="BV674" s="6"/>
    </row>
    <row r="675" spans="1:74" ht="15.75" x14ac:dyDescent="0.25">
      <c r="A675" s="52" t="s">
        <v>7908</v>
      </c>
      <c r="B675" s="56"/>
      <c r="C675" s="7" t="s">
        <v>118</v>
      </c>
      <c r="D675" s="7" t="s">
        <v>6917</v>
      </c>
      <c r="E675" s="7"/>
      <c r="F675" s="64"/>
      <c r="G675" s="6"/>
      <c r="H675" s="6"/>
      <c r="I675" s="10" t="s">
        <v>110</v>
      </c>
      <c r="J675" s="11" t="s">
        <v>1761</v>
      </c>
      <c r="K675" s="220" t="s">
        <v>600</v>
      </c>
      <c r="L675" s="180"/>
      <c r="M675" s="180">
        <v>1000</v>
      </c>
      <c r="N675" s="80" t="s">
        <v>7213</v>
      </c>
      <c r="O675" s="165"/>
      <c r="P675" s="80" t="s">
        <v>1776</v>
      </c>
      <c r="Q675" s="80"/>
      <c r="R675" s="80"/>
      <c r="S675" s="166"/>
      <c r="T675" s="164"/>
      <c r="U675" s="167"/>
      <c r="V675" s="168"/>
      <c r="W675" s="12" t="str">
        <f t="shared" si="152"/>
        <v>Mqtt1</v>
      </c>
      <c r="X675" s="222"/>
      <c r="Y675" s="6" t="str">
        <f t="shared" si="137"/>
        <v>power-tag/ahu-owners-state-room</v>
      </c>
      <c r="Z675" s="106" t="str" cm="1">
        <f t="array" ref="Z675">IF(COUNTIF(N675,"spare"),"","$."&amp;_xlfn.REGEXEXTRACT(J675,"PT\d+[FQ]\d+_(.*)", 2))</f>
        <v>$.Power_Factor_Phase_C</v>
      </c>
      <c r="AA675" s="12">
        <f t="shared" si="151"/>
        <v>3</v>
      </c>
      <c r="AB675" s="6" t="s">
        <v>195</v>
      </c>
      <c r="AC675" s="106">
        <v>3082</v>
      </c>
      <c r="AJ675" s="80"/>
      <c r="AK675" s="116" t="s">
        <v>1696</v>
      </c>
      <c r="AN675" s="80"/>
      <c r="AO675" s="80"/>
      <c r="AP675" s="80"/>
      <c r="AQ675" s="80"/>
      <c r="AR675" s="130"/>
      <c r="AS675" s="80"/>
      <c r="AT675" s="7"/>
      <c r="AU675" s="7"/>
      <c r="AV675" s="169"/>
      <c r="AW675" s="170"/>
      <c r="AX675" s="140"/>
      <c r="AY675" s="150"/>
      <c r="AZ675" s="171"/>
      <c r="BA675" s="171"/>
      <c r="BB675" s="150" t="str">
        <f t="shared" si="153"/>
        <v/>
      </c>
      <c r="BC675" s="172"/>
      <c r="BD675" s="169"/>
      <c r="BE675" s="169"/>
      <c r="BF675" s="169"/>
      <c r="BG675" s="169"/>
      <c r="BH675" s="169"/>
      <c r="BI675" s="169"/>
      <c r="BJ675" s="169"/>
      <c r="BK675" s="169"/>
      <c r="BL675" s="169"/>
      <c r="BM675" s="169"/>
      <c r="BN675" s="169"/>
      <c r="BO675" s="169"/>
      <c r="BP675" s="169"/>
      <c r="BQ675" s="169"/>
      <c r="BS675" s="6"/>
      <c r="BT675" s="11"/>
      <c r="BU675" s="6"/>
      <c r="BV675" s="6"/>
    </row>
    <row r="676" spans="1:74" ht="15.75" x14ac:dyDescent="0.25">
      <c r="A676" s="52" t="s">
        <v>7908</v>
      </c>
      <c r="B676" s="56"/>
      <c r="C676" s="7" t="s">
        <v>118</v>
      </c>
      <c r="D676" s="7" t="s">
        <v>6917</v>
      </c>
      <c r="E676" s="7"/>
      <c r="F676" s="64"/>
      <c r="G676" s="6"/>
      <c r="H676" s="6"/>
      <c r="I676" s="10" t="s">
        <v>110</v>
      </c>
      <c r="J676" s="11" t="s">
        <v>1762</v>
      </c>
      <c r="K676" s="220" t="s">
        <v>600</v>
      </c>
      <c r="L676" s="180"/>
      <c r="M676" s="180">
        <v>1000</v>
      </c>
      <c r="N676" s="80" t="s">
        <v>7213</v>
      </c>
      <c r="O676" s="165"/>
      <c r="P676" s="80" t="s">
        <v>1777</v>
      </c>
      <c r="Q676" s="80"/>
      <c r="R676" s="80"/>
      <c r="S676" s="166"/>
      <c r="T676" s="164"/>
      <c r="U676" s="167"/>
      <c r="V676" s="168"/>
      <c r="W676" s="12" t="str">
        <f t="shared" si="152"/>
        <v>Mqtt1</v>
      </c>
      <c r="X676" s="222"/>
      <c r="Y676" s="6" t="str">
        <f t="shared" si="137"/>
        <v>power-tag/ahu-owners-state-room</v>
      </c>
      <c r="Z676" s="106" t="str" cm="1">
        <f t="array" ref="Z676">IF(COUNTIF(N676,"spare"),"","$."&amp;_xlfn.REGEXEXTRACT(J676,"PT\d+[FQ]\d+_(.*)", 2))</f>
        <v>$.Total_Power_Factor</v>
      </c>
      <c r="AA676" s="12">
        <f t="shared" si="151"/>
        <v>3</v>
      </c>
      <c r="AB676" s="6" t="s">
        <v>195</v>
      </c>
      <c r="AC676" s="106">
        <v>3084</v>
      </c>
      <c r="AJ676" s="80"/>
      <c r="AK676" s="116" t="s">
        <v>1696</v>
      </c>
      <c r="AN676" s="80"/>
      <c r="AO676" s="80"/>
      <c r="AP676" s="80"/>
      <c r="AQ676" s="80"/>
      <c r="AR676" s="130"/>
      <c r="AS676" s="80"/>
      <c r="AT676" s="7"/>
      <c r="AU676" s="7"/>
      <c r="AV676" s="169"/>
      <c r="AW676" s="170"/>
      <c r="AX676" s="140"/>
      <c r="AY676" s="150"/>
      <c r="AZ676" s="171"/>
      <c r="BA676" s="171"/>
      <c r="BB676" s="150" t="str">
        <f t="shared" si="153"/>
        <v/>
      </c>
      <c r="BC676" s="172"/>
      <c r="BD676" s="169"/>
      <c r="BE676" s="169"/>
      <c r="BF676" s="169"/>
      <c r="BG676" s="169"/>
      <c r="BH676" s="169"/>
      <c r="BI676" s="169"/>
      <c r="BJ676" s="169"/>
      <c r="BK676" s="169"/>
      <c r="BL676" s="169"/>
      <c r="BM676" s="169"/>
      <c r="BN676" s="169"/>
      <c r="BO676" s="169"/>
      <c r="BP676" s="169"/>
      <c r="BQ676" s="169"/>
      <c r="BS676" s="6"/>
      <c r="BT676" s="11"/>
      <c r="BU676" s="6"/>
      <c r="BV676" s="6"/>
    </row>
    <row r="677" spans="1:74" ht="15.75" x14ac:dyDescent="0.25">
      <c r="A677" s="52" t="s">
        <v>7908</v>
      </c>
      <c r="B677" s="56"/>
      <c r="C677" s="7" t="s">
        <v>118</v>
      </c>
      <c r="D677" s="7" t="s">
        <v>6917</v>
      </c>
      <c r="E677" s="7"/>
      <c r="F677" s="64"/>
      <c r="G677" s="6"/>
      <c r="H677" s="6"/>
      <c r="I677" s="10" t="s">
        <v>110</v>
      </c>
      <c r="J677" s="11" t="s">
        <v>1778</v>
      </c>
      <c r="K677" s="220" t="s">
        <v>600</v>
      </c>
      <c r="L677" s="180"/>
      <c r="M677" s="180">
        <v>1000</v>
      </c>
      <c r="N677" s="80" t="s">
        <v>7213</v>
      </c>
      <c r="O677" s="165"/>
      <c r="P677" s="80" t="s">
        <v>3162</v>
      </c>
      <c r="Q677" s="80"/>
      <c r="R677" s="80"/>
      <c r="S677" s="166"/>
      <c r="T677" s="164"/>
      <c r="U677" s="167"/>
      <c r="V677" s="168"/>
      <c r="W677" s="12" t="str">
        <f t="shared" si="152"/>
        <v>Mqtt1</v>
      </c>
      <c r="X677" s="222"/>
      <c r="Y677" s="6" t="str">
        <f t="shared" si="137"/>
        <v>power-tag/erec-1-power-supply-heat-recovery</v>
      </c>
      <c r="Z677" s="106" t="str" cm="1">
        <f t="array" ref="Z677">IF(COUNTIF(N677,"spare"),"","$."&amp;_xlfn.REGEXEXTRACT(J677,"PT\d+[FQ]\d+_(.*)", 2))</f>
        <v>$.RMS_Current_Phase_A</v>
      </c>
      <c r="AA677" s="12">
        <f t="shared" si="151"/>
        <v>4</v>
      </c>
      <c r="AB677" s="6" t="s">
        <v>195</v>
      </c>
      <c r="AC677" s="106">
        <v>3000</v>
      </c>
      <c r="AJ677" s="80"/>
      <c r="AK677" s="116" t="s">
        <v>1693</v>
      </c>
      <c r="AN677" s="80"/>
      <c r="AO677" s="80"/>
      <c r="AP677" s="80"/>
      <c r="AQ677" s="80"/>
      <c r="AR677" s="130"/>
      <c r="AS677" s="80"/>
      <c r="AT677" s="7"/>
      <c r="AU677" s="7"/>
      <c r="AV677" s="169"/>
      <c r="AW677" s="170"/>
      <c r="AX677" s="140"/>
      <c r="AY677" s="150"/>
      <c r="AZ677" s="171"/>
      <c r="BA677" s="171"/>
      <c r="BB677" s="150" t="str">
        <f t="shared" si="153"/>
        <v/>
      </c>
      <c r="BC677" s="172"/>
      <c r="BD677" s="169"/>
      <c r="BE677" s="169"/>
      <c r="BF677" s="169"/>
      <c r="BG677" s="169"/>
      <c r="BH677" s="169"/>
      <c r="BI677" s="169"/>
      <c r="BJ677" s="169"/>
      <c r="BK677" s="169"/>
      <c r="BL677" s="169"/>
      <c r="BM677" s="169"/>
      <c r="BN677" s="169"/>
      <c r="BO677" s="169"/>
      <c r="BP677" s="169"/>
      <c r="BQ677" s="169"/>
      <c r="BS677" s="6"/>
      <c r="BT677" s="11"/>
      <c r="BU677" s="6"/>
      <c r="BV677" s="6"/>
    </row>
    <row r="678" spans="1:74" ht="15.75" x14ac:dyDescent="0.25">
      <c r="A678" s="52" t="s">
        <v>7908</v>
      </c>
      <c r="B678" s="56"/>
      <c r="C678" s="7" t="s">
        <v>118</v>
      </c>
      <c r="D678" s="7" t="s">
        <v>6917</v>
      </c>
      <c r="E678" s="7"/>
      <c r="F678" s="64"/>
      <c r="G678" s="6"/>
      <c r="H678" s="6"/>
      <c r="I678" s="10" t="s">
        <v>110</v>
      </c>
      <c r="J678" s="11" t="s">
        <v>1779</v>
      </c>
      <c r="K678" s="220" t="s">
        <v>600</v>
      </c>
      <c r="L678" s="180"/>
      <c r="M678" s="180">
        <v>1000</v>
      </c>
      <c r="N678" s="80" t="s">
        <v>7213</v>
      </c>
      <c r="O678" s="165"/>
      <c r="P678" s="80" t="s">
        <v>3163</v>
      </c>
      <c r="Q678" s="80"/>
      <c r="R678" s="80"/>
      <c r="S678" s="166"/>
      <c r="T678" s="164"/>
      <c r="U678" s="167"/>
      <c r="V678" s="168"/>
      <c r="W678" s="12" t="str">
        <f t="shared" si="152"/>
        <v>Mqtt1</v>
      </c>
      <c r="X678" s="222"/>
      <c r="Y678" s="6" t="str">
        <f t="shared" si="137"/>
        <v>power-tag/erec-1-power-supply-heat-recovery</v>
      </c>
      <c r="Z678" s="106" t="str" cm="1">
        <f t="array" ref="Z678">IF(COUNTIF(N678,"spare"),"","$."&amp;_xlfn.REGEXEXTRACT(J678,"PT\d+[FQ]\d+_(.*)", 2))</f>
        <v>$.RMS_Current_Phase_B</v>
      </c>
      <c r="AA678" s="12">
        <f t="shared" si="151"/>
        <v>4</v>
      </c>
      <c r="AB678" s="6" t="s">
        <v>195</v>
      </c>
      <c r="AC678" s="106">
        <v>3002</v>
      </c>
      <c r="AJ678" s="80"/>
      <c r="AK678" s="116" t="s">
        <v>1693</v>
      </c>
      <c r="AN678" s="80"/>
      <c r="AO678" s="80"/>
      <c r="AP678" s="80"/>
      <c r="AQ678" s="80"/>
      <c r="AR678" s="130"/>
      <c r="AS678" s="80"/>
      <c r="AT678" s="7"/>
      <c r="AU678" s="7"/>
      <c r="AV678" s="169"/>
      <c r="AW678" s="170"/>
      <c r="AX678" s="140"/>
      <c r="AY678" s="150"/>
      <c r="AZ678" s="171"/>
      <c r="BA678" s="171"/>
      <c r="BB678" s="150" t="str">
        <f t="shared" si="153"/>
        <v/>
      </c>
      <c r="BC678" s="172"/>
      <c r="BD678" s="169"/>
      <c r="BE678" s="169"/>
      <c r="BF678" s="169"/>
      <c r="BG678" s="169"/>
      <c r="BH678" s="169"/>
      <c r="BI678" s="169"/>
      <c r="BJ678" s="169"/>
      <c r="BK678" s="169"/>
      <c r="BL678" s="169"/>
      <c r="BM678" s="169"/>
      <c r="BN678" s="169"/>
      <c r="BO678" s="169"/>
      <c r="BP678" s="169"/>
      <c r="BQ678" s="169"/>
      <c r="BS678" s="6"/>
      <c r="BT678" s="11"/>
      <c r="BU678" s="6"/>
      <c r="BV678" s="6"/>
    </row>
    <row r="679" spans="1:74" ht="15.75" x14ac:dyDescent="0.25">
      <c r="A679" s="52" t="s">
        <v>7908</v>
      </c>
      <c r="B679" s="56"/>
      <c r="C679" s="7" t="s">
        <v>118</v>
      </c>
      <c r="D679" s="7" t="s">
        <v>6917</v>
      </c>
      <c r="E679" s="7"/>
      <c r="F679" s="64"/>
      <c r="G679" s="6"/>
      <c r="H679" s="6"/>
      <c r="I679" s="10" t="s">
        <v>110</v>
      </c>
      <c r="J679" s="11" t="s">
        <v>1780</v>
      </c>
      <c r="K679" s="220" t="s">
        <v>600</v>
      </c>
      <c r="L679" s="180"/>
      <c r="M679" s="180">
        <v>1000</v>
      </c>
      <c r="N679" s="80" t="s">
        <v>7213</v>
      </c>
      <c r="O679" s="165"/>
      <c r="P679" s="80" t="s">
        <v>3164</v>
      </c>
      <c r="Q679" s="80"/>
      <c r="R679" s="80"/>
      <c r="S679" s="166"/>
      <c r="T679" s="164"/>
      <c r="U679" s="167"/>
      <c r="V679" s="168"/>
      <c r="W679" s="12" t="str">
        <f t="shared" si="152"/>
        <v>Mqtt1</v>
      </c>
      <c r="X679" s="222"/>
      <c r="Y679" s="6" t="str">
        <f t="shared" si="137"/>
        <v>power-tag/erec-1-power-supply-heat-recovery</v>
      </c>
      <c r="Z679" s="106" t="str" cm="1">
        <f t="array" ref="Z679">IF(COUNTIF(N679,"spare"),"","$."&amp;_xlfn.REGEXEXTRACT(J679,"PT\d+[FQ]\d+_(.*)", 2))</f>
        <v>$.RMS_Current_Phase_C</v>
      </c>
      <c r="AA679" s="12">
        <f t="shared" si="151"/>
        <v>4</v>
      </c>
      <c r="AB679" s="6" t="s">
        <v>195</v>
      </c>
      <c r="AC679" s="106">
        <v>3004</v>
      </c>
      <c r="AJ679" s="80"/>
      <c r="AK679" s="116" t="s">
        <v>1693</v>
      </c>
      <c r="AN679" s="80"/>
      <c r="AO679" s="80"/>
      <c r="AP679" s="80"/>
      <c r="AQ679" s="80"/>
      <c r="AR679" s="130"/>
      <c r="AS679" s="80"/>
      <c r="AT679" s="7"/>
      <c r="AU679" s="7"/>
      <c r="AV679" s="169"/>
      <c r="AW679" s="170"/>
      <c r="AX679" s="140"/>
      <c r="AY679" s="150"/>
      <c r="AZ679" s="171"/>
      <c r="BA679" s="171"/>
      <c r="BB679" s="150" t="str">
        <f t="shared" si="153"/>
        <v/>
      </c>
      <c r="BC679" s="172"/>
      <c r="BD679" s="169"/>
      <c r="BE679" s="169"/>
      <c r="BF679" s="169"/>
      <c r="BG679" s="169"/>
      <c r="BH679" s="169"/>
      <c r="BI679" s="169"/>
      <c r="BJ679" s="169"/>
      <c r="BK679" s="169"/>
      <c r="BL679" s="169"/>
      <c r="BM679" s="169"/>
      <c r="BN679" s="169"/>
      <c r="BO679" s="169"/>
      <c r="BP679" s="169"/>
      <c r="BQ679" s="169"/>
      <c r="BS679" s="6"/>
      <c r="BT679" s="11"/>
      <c r="BU679" s="6"/>
      <c r="BV679" s="6"/>
    </row>
    <row r="680" spans="1:74" ht="15.75" x14ac:dyDescent="0.25">
      <c r="A680" s="52" t="s">
        <v>7908</v>
      </c>
      <c r="B680" s="56"/>
      <c r="C680" s="7" t="s">
        <v>118</v>
      </c>
      <c r="D680" s="7" t="s">
        <v>6917</v>
      </c>
      <c r="E680" s="7"/>
      <c r="F680" s="64"/>
      <c r="G680" s="6"/>
      <c r="H680" s="6"/>
      <c r="I680" s="10" t="s">
        <v>110</v>
      </c>
      <c r="J680" s="11" t="s">
        <v>1781</v>
      </c>
      <c r="K680" s="220" t="s">
        <v>600</v>
      </c>
      <c r="L680" s="180"/>
      <c r="M680" s="180">
        <v>1000</v>
      </c>
      <c r="N680" s="80" t="s">
        <v>7213</v>
      </c>
      <c r="O680" s="165"/>
      <c r="P680" s="80" t="s">
        <v>3165</v>
      </c>
      <c r="Q680" s="80"/>
      <c r="R680" s="80"/>
      <c r="S680" s="166"/>
      <c r="T680" s="164"/>
      <c r="U680" s="167"/>
      <c r="V680" s="168"/>
      <c r="W680" s="12" t="str">
        <f t="shared" si="152"/>
        <v>Mqtt1</v>
      </c>
      <c r="X680" s="222"/>
      <c r="Y680" s="6" t="str">
        <f t="shared" si="137"/>
        <v>power-tag/erec-1-power-supply-heat-recovery</v>
      </c>
      <c r="Z680" s="106" t="str" cm="1">
        <f t="array" ref="Z680">IF(COUNTIF(N680,"spare"),"","$."&amp;_xlfn.REGEXEXTRACT(J680,"PT\d+[FQ]\d+_(.*)", 2))</f>
        <v>$.RMS_Current_Phase_Neut</v>
      </c>
      <c r="AA680" s="12">
        <f t="shared" si="151"/>
        <v>4</v>
      </c>
      <c r="AB680" s="6" t="s">
        <v>195</v>
      </c>
      <c r="AC680" s="106">
        <v>3006</v>
      </c>
      <c r="AJ680" s="80"/>
      <c r="AK680" s="116" t="s">
        <v>1693</v>
      </c>
      <c r="AN680" s="80"/>
      <c r="AO680" s="80"/>
      <c r="AP680" s="80"/>
      <c r="AQ680" s="80"/>
      <c r="AR680" s="130"/>
      <c r="AS680" s="80"/>
      <c r="AT680" s="7"/>
      <c r="AU680" s="7"/>
      <c r="AV680" s="169"/>
      <c r="AW680" s="170"/>
      <c r="AX680" s="140"/>
      <c r="AY680" s="150"/>
      <c r="AZ680" s="171"/>
      <c r="BA680" s="171"/>
      <c r="BB680" s="150" t="str">
        <f t="shared" si="153"/>
        <v/>
      </c>
      <c r="BC680" s="172"/>
      <c r="BD680" s="169"/>
      <c r="BE680" s="169"/>
      <c r="BF680" s="169"/>
      <c r="BG680" s="169"/>
      <c r="BH680" s="169"/>
      <c r="BI680" s="169"/>
      <c r="BJ680" s="169"/>
      <c r="BK680" s="169"/>
      <c r="BL680" s="169"/>
      <c r="BM680" s="169"/>
      <c r="BN680" s="169"/>
      <c r="BO680" s="169"/>
      <c r="BP680" s="169"/>
      <c r="BQ680" s="169"/>
      <c r="BS680" s="6"/>
      <c r="BT680" s="11"/>
      <c r="BU680" s="6"/>
      <c r="BV680" s="6"/>
    </row>
    <row r="681" spans="1:74" ht="15.75" x14ac:dyDescent="0.25">
      <c r="A681" s="52" t="s">
        <v>7908</v>
      </c>
      <c r="B681" s="56"/>
      <c r="C681" s="7" t="s">
        <v>118</v>
      </c>
      <c r="D681" s="7" t="s">
        <v>6917</v>
      </c>
      <c r="E681" s="7"/>
      <c r="F681" s="64"/>
      <c r="G681" s="6"/>
      <c r="H681" s="6"/>
      <c r="I681" s="10" t="s">
        <v>110</v>
      </c>
      <c r="J681" s="11" t="s">
        <v>7385</v>
      </c>
      <c r="K681" s="220" t="s">
        <v>600</v>
      </c>
      <c r="L681" s="180"/>
      <c r="M681" s="180">
        <v>1000</v>
      </c>
      <c r="N681" s="80" t="s">
        <v>7213</v>
      </c>
      <c r="O681" s="165"/>
      <c r="P681" s="80" t="s">
        <v>3166</v>
      </c>
      <c r="Q681" s="80"/>
      <c r="R681" s="80"/>
      <c r="S681" s="166"/>
      <c r="T681" s="164"/>
      <c r="U681" s="167"/>
      <c r="V681" s="168"/>
      <c r="W681" s="12" t="str">
        <f t="shared" si="152"/>
        <v>Mqtt1</v>
      </c>
      <c r="X681" s="222"/>
      <c r="Y681" s="6" t="str">
        <f t="shared" si="137"/>
        <v>power-tag/erec-1-power-supply-heat-recovery</v>
      </c>
      <c r="Z681" s="106" t="str" cm="1">
        <f t="array" ref="Z681">IF(COUNTIF(N681,"spare"),"","$."&amp;_xlfn.REGEXEXTRACT(J681,"PT\d+[FQ]\d+_(.*)", 2))</f>
        <v>$.RMS_Voltage_A_N</v>
      </c>
      <c r="AA681" s="12">
        <f t="shared" si="151"/>
        <v>4</v>
      </c>
      <c r="AB681" s="6" t="s">
        <v>195</v>
      </c>
      <c r="AC681" s="106">
        <v>3028</v>
      </c>
      <c r="AJ681" s="80"/>
      <c r="AK681" s="116" t="s">
        <v>1694</v>
      </c>
      <c r="AN681" s="80"/>
      <c r="AO681" s="80"/>
      <c r="AP681" s="80"/>
      <c r="AQ681" s="80"/>
      <c r="AR681" s="130"/>
      <c r="AS681" s="80"/>
      <c r="AT681" s="7"/>
      <c r="AU681" s="7"/>
      <c r="AV681" s="169"/>
      <c r="AW681" s="170"/>
      <c r="AX681" s="140"/>
      <c r="AY681" s="150"/>
      <c r="AZ681" s="171"/>
      <c r="BA681" s="171"/>
      <c r="BB681" s="150" t="str">
        <f t="shared" si="153"/>
        <v/>
      </c>
      <c r="BC681" s="172"/>
      <c r="BD681" s="169"/>
      <c r="BE681" s="169"/>
      <c r="BF681" s="169"/>
      <c r="BG681" s="169"/>
      <c r="BH681" s="169"/>
      <c r="BI681" s="169"/>
      <c r="BJ681" s="169"/>
      <c r="BK681" s="169"/>
      <c r="BL681" s="169"/>
      <c r="BM681" s="169"/>
      <c r="BN681" s="169"/>
      <c r="BO681" s="169"/>
      <c r="BP681" s="169"/>
      <c r="BQ681" s="169"/>
      <c r="BS681" s="6"/>
      <c r="BT681" s="11"/>
      <c r="BU681" s="6"/>
      <c r="BV681" s="6"/>
    </row>
    <row r="682" spans="1:74" ht="15.75" x14ac:dyDescent="0.25">
      <c r="A682" s="52" t="s">
        <v>7908</v>
      </c>
      <c r="B682" s="56"/>
      <c r="C682" s="7" t="s">
        <v>118</v>
      </c>
      <c r="D682" s="7" t="s">
        <v>6917</v>
      </c>
      <c r="E682" s="7"/>
      <c r="F682" s="64"/>
      <c r="G682" s="6"/>
      <c r="H682" s="6"/>
      <c r="I682" s="10" t="s">
        <v>110</v>
      </c>
      <c r="J682" s="11" t="s">
        <v>7386</v>
      </c>
      <c r="K682" s="220" t="s">
        <v>600</v>
      </c>
      <c r="L682" s="180"/>
      <c r="M682" s="180">
        <v>1000</v>
      </c>
      <c r="N682" s="80" t="s">
        <v>7213</v>
      </c>
      <c r="O682" s="165"/>
      <c r="P682" s="80" t="s">
        <v>3167</v>
      </c>
      <c r="Q682" s="80"/>
      <c r="R682" s="80"/>
      <c r="S682" s="166"/>
      <c r="T682" s="164"/>
      <c r="U682" s="167"/>
      <c r="V682" s="168"/>
      <c r="W682" s="12" t="str">
        <f t="shared" si="152"/>
        <v>Mqtt1</v>
      </c>
      <c r="X682" s="222"/>
      <c r="Y682" s="6" t="str">
        <f t="shared" si="137"/>
        <v>power-tag/erec-1-power-supply-heat-recovery</v>
      </c>
      <c r="Z682" s="106" t="str" cm="1">
        <f t="array" ref="Z682">IF(COUNTIF(N682,"spare"),"","$."&amp;_xlfn.REGEXEXTRACT(J682,"PT\d+[FQ]\d+_(.*)", 2))</f>
        <v>$.RMS_Voltage_B_N</v>
      </c>
      <c r="AA682" s="12">
        <f t="shared" si="151"/>
        <v>4</v>
      </c>
      <c r="AB682" s="6" t="s">
        <v>195</v>
      </c>
      <c r="AC682" s="106">
        <v>3030</v>
      </c>
      <c r="AJ682" s="80"/>
      <c r="AK682" s="116" t="s">
        <v>1694</v>
      </c>
      <c r="AN682" s="80"/>
      <c r="AO682" s="80"/>
      <c r="AP682" s="80"/>
      <c r="AQ682" s="80"/>
      <c r="AR682" s="130"/>
      <c r="AS682" s="80"/>
      <c r="AT682" s="7"/>
      <c r="AU682" s="7"/>
      <c r="AV682" s="169"/>
      <c r="AW682" s="170"/>
      <c r="AX682" s="140"/>
      <c r="AY682" s="150"/>
      <c r="AZ682" s="171"/>
      <c r="BA682" s="171"/>
      <c r="BB682" s="150" t="str">
        <f t="shared" si="153"/>
        <v/>
      </c>
      <c r="BC682" s="172"/>
      <c r="BD682" s="169"/>
      <c r="BE682" s="169"/>
      <c r="BF682" s="169"/>
      <c r="BG682" s="169"/>
      <c r="BH682" s="169"/>
      <c r="BI682" s="169"/>
      <c r="BJ682" s="169"/>
      <c r="BK682" s="169"/>
      <c r="BL682" s="169"/>
      <c r="BM682" s="169"/>
      <c r="BN682" s="169"/>
      <c r="BO682" s="169"/>
      <c r="BP682" s="169"/>
      <c r="BQ682" s="169"/>
      <c r="BS682" s="6"/>
      <c r="BT682" s="11"/>
      <c r="BU682" s="6"/>
      <c r="BV682" s="6"/>
    </row>
    <row r="683" spans="1:74" ht="15.75" x14ac:dyDescent="0.25">
      <c r="A683" s="52" t="s">
        <v>7908</v>
      </c>
      <c r="B683" s="56"/>
      <c r="C683" s="7" t="s">
        <v>118</v>
      </c>
      <c r="D683" s="7" t="s">
        <v>6917</v>
      </c>
      <c r="E683" s="7"/>
      <c r="F683" s="64"/>
      <c r="G683" s="6"/>
      <c r="H683" s="6"/>
      <c r="I683" s="10" t="s">
        <v>110</v>
      </c>
      <c r="J683" s="11" t="s">
        <v>7387</v>
      </c>
      <c r="K683" s="220" t="s">
        <v>600</v>
      </c>
      <c r="L683" s="180"/>
      <c r="M683" s="180">
        <v>1000</v>
      </c>
      <c r="N683" s="80" t="s">
        <v>7213</v>
      </c>
      <c r="O683" s="165"/>
      <c r="P683" s="80" t="s">
        <v>3168</v>
      </c>
      <c r="Q683" s="80"/>
      <c r="R683" s="80"/>
      <c r="S683" s="166"/>
      <c r="T683" s="164"/>
      <c r="U683" s="167"/>
      <c r="V683" s="168"/>
      <c r="W683" s="12" t="str">
        <f t="shared" si="152"/>
        <v>Mqtt1</v>
      </c>
      <c r="X683" s="222"/>
      <c r="Y683" s="6" t="str">
        <f t="shared" si="137"/>
        <v>power-tag/erec-1-power-supply-heat-recovery</v>
      </c>
      <c r="Z683" s="106" t="str" cm="1">
        <f t="array" ref="Z683">IF(COUNTIF(N683,"spare"),"","$."&amp;_xlfn.REGEXEXTRACT(J683,"PT\d+[FQ]\d+_(.*)", 2))</f>
        <v>$.RMS_Voltage_C_N</v>
      </c>
      <c r="AA683" s="12">
        <f t="shared" si="151"/>
        <v>4</v>
      </c>
      <c r="AB683" s="6" t="s">
        <v>195</v>
      </c>
      <c r="AC683" s="106">
        <v>3032</v>
      </c>
      <c r="AJ683" s="80"/>
      <c r="AK683" s="116" t="s">
        <v>1694</v>
      </c>
      <c r="AN683" s="80"/>
      <c r="AO683" s="80"/>
      <c r="AP683" s="80"/>
      <c r="AQ683" s="80"/>
      <c r="AR683" s="130"/>
      <c r="AS683" s="80"/>
      <c r="AT683" s="7"/>
      <c r="AU683" s="7"/>
      <c r="AV683" s="169"/>
      <c r="AW683" s="170"/>
      <c r="AX683" s="140"/>
      <c r="AY683" s="150"/>
      <c r="AZ683" s="171"/>
      <c r="BA683" s="171"/>
      <c r="BB683" s="150" t="str">
        <f t="shared" si="153"/>
        <v/>
      </c>
      <c r="BC683" s="172"/>
      <c r="BD683" s="169"/>
      <c r="BE683" s="169"/>
      <c r="BF683" s="169"/>
      <c r="BG683" s="169"/>
      <c r="BH683" s="169"/>
      <c r="BI683" s="169"/>
      <c r="BJ683" s="169"/>
      <c r="BK683" s="169"/>
      <c r="BL683" s="169"/>
      <c r="BM683" s="169"/>
      <c r="BN683" s="169"/>
      <c r="BO683" s="169"/>
      <c r="BP683" s="169"/>
      <c r="BQ683" s="169"/>
      <c r="BS683" s="6"/>
      <c r="BT683" s="11"/>
      <c r="BU683" s="6"/>
      <c r="BV683" s="6"/>
    </row>
    <row r="684" spans="1:74" ht="15.75" x14ac:dyDescent="0.25">
      <c r="A684" s="52" t="s">
        <v>7908</v>
      </c>
      <c r="B684" s="56"/>
      <c r="C684" s="7" t="s">
        <v>118</v>
      </c>
      <c r="D684" s="7" t="s">
        <v>6917</v>
      </c>
      <c r="E684" s="7"/>
      <c r="F684" s="64"/>
      <c r="G684" s="6"/>
      <c r="H684" s="6"/>
      <c r="I684" s="10" t="s">
        <v>110</v>
      </c>
      <c r="J684" s="11" t="s">
        <v>1782</v>
      </c>
      <c r="K684" s="220" t="s">
        <v>600</v>
      </c>
      <c r="L684" s="180"/>
      <c r="M684" s="180">
        <v>1000</v>
      </c>
      <c r="N684" s="80" t="s">
        <v>7213</v>
      </c>
      <c r="O684" s="165"/>
      <c r="P684" s="80" t="s">
        <v>3169</v>
      </c>
      <c r="Q684" s="80"/>
      <c r="R684" s="80"/>
      <c r="S684" s="166"/>
      <c r="T684" s="164"/>
      <c r="U684" s="167"/>
      <c r="V684" s="168"/>
      <c r="W684" s="12" t="str">
        <f t="shared" si="152"/>
        <v>Mqtt1</v>
      </c>
      <c r="X684" s="222"/>
      <c r="Y684" s="6" t="str">
        <f t="shared" si="137"/>
        <v>power-tag/erec-1-power-supply-heat-recovery</v>
      </c>
      <c r="Z684" s="106" t="str" cm="1">
        <f t="array" ref="Z684">IF(COUNTIF(N684,"spare"),"","$."&amp;_xlfn.REGEXEXTRACT(J684,"PT\d+[FQ]\d+_(.*)", 2))</f>
        <v>$.Active_Power_Phase_A</v>
      </c>
      <c r="AA684" s="12">
        <f t="shared" si="151"/>
        <v>4</v>
      </c>
      <c r="AB684" s="6" t="s">
        <v>195</v>
      </c>
      <c r="AC684" s="106">
        <v>3054</v>
      </c>
      <c r="AJ684" s="80"/>
      <c r="AK684" s="116" t="s">
        <v>1695</v>
      </c>
      <c r="AN684" s="80"/>
      <c r="AO684" s="80"/>
      <c r="AP684" s="80"/>
      <c r="AQ684" s="80"/>
      <c r="AR684" s="130"/>
      <c r="AS684" s="80"/>
      <c r="AT684" s="7"/>
      <c r="AU684" s="7"/>
      <c r="AV684" s="169"/>
      <c r="AW684" s="170"/>
      <c r="AX684" s="140"/>
      <c r="AY684" s="150"/>
      <c r="AZ684" s="171"/>
      <c r="BA684" s="171"/>
      <c r="BB684" s="150" t="str">
        <f t="shared" si="153"/>
        <v/>
      </c>
      <c r="BC684" s="172"/>
      <c r="BD684" s="169"/>
      <c r="BE684" s="169"/>
      <c r="BF684" s="169"/>
      <c r="BG684" s="169"/>
      <c r="BH684" s="169"/>
      <c r="BI684" s="169"/>
      <c r="BJ684" s="169"/>
      <c r="BK684" s="169"/>
      <c r="BL684" s="169"/>
      <c r="BM684" s="169"/>
      <c r="BN684" s="169"/>
      <c r="BO684" s="169"/>
      <c r="BP684" s="169"/>
      <c r="BQ684" s="169"/>
      <c r="BS684" s="6"/>
      <c r="BT684" s="11"/>
      <c r="BU684" s="6"/>
      <c r="BV684" s="6"/>
    </row>
    <row r="685" spans="1:74" ht="15.75" x14ac:dyDescent="0.25">
      <c r="A685" s="52" t="s">
        <v>7908</v>
      </c>
      <c r="B685" s="56"/>
      <c r="C685" s="7" t="s">
        <v>118</v>
      </c>
      <c r="D685" s="7" t="s">
        <v>6917</v>
      </c>
      <c r="E685" s="7"/>
      <c r="F685" s="64"/>
      <c r="G685" s="6"/>
      <c r="H685" s="6"/>
      <c r="I685" s="10" t="s">
        <v>110</v>
      </c>
      <c r="J685" s="11" t="s">
        <v>1783</v>
      </c>
      <c r="K685" s="220" t="s">
        <v>600</v>
      </c>
      <c r="L685" s="180"/>
      <c r="M685" s="180">
        <v>1000</v>
      </c>
      <c r="N685" s="80" t="s">
        <v>7213</v>
      </c>
      <c r="O685" s="165"/>
      <c r="P685" s="80" t="s">
        <v>3170</v>
      </c>
      <c r="Q685" s="80"/>
      <c r="R685" s="80"/>
      <c r="S685" s="166"/>
      <c r="T685" s="164"/>
      <c r="U685" s="167"/>
      <c r="V685" s="168"/>
      <c r="W685" s="12" t="str">
        <f t="shared" si="152"/>
        <v>Mqtt1</v>
      </c>
      <c r="X685" s="222"/>
      <c r="Y685" s="6" t="str">
        <f t="shared" si="137"/>
        <v>power-tag/erec-1-power-supply-heat-recovery</v>
      </c>
      <c r="Z685" s="106" t="str" cm="1">
        <f t="array" ref="Z685">IF(COUNTIF(N685,"spare"),"","$."&amp;_xlfn.REGEXEXTRACT(J685,"PT\d+[FQ]\d+_(.*)", 2))</f>
        <v>$.Active_Power_Phase_B</v>
      </c>
      <c r="AA685" s="12">
        <f t="shared" si="151"/>
        <v>4</v>
      </c>
      <c r="AB685" s="6" t="s">
        <v>195</v>
      </c>
      <c r="AC685" s="106">
        <v>3056</v>
      </c>
      <c r="AJ685" s="80"/>
      <c r="AK685" s="116" t="s">
        <v>1695</v>
      </c>
      <c r="AN685" s="80"/>
      <c r="AO685" s="80"/>
      <c r="AP685" s="80"/>
      <c r="AQ685" s="80"/>
      <c r="AR685" s="130"/>
      <c r="AS685" s="80"/>
      <c r="AT685" s="7"/>
      <c r="AU685" s="7"/>
      <c r="AV685" s="169"/>
      <c r="AW685" s="170"/>
      <c r="AX685" s="140"/>
      <c r="AY685" s="150"/>
      <c r="AZ685" s="171"/>
      <c r="BA685" s="171"/>
      <c r="BB685" s="150" t="str">
        <f t="shared" si="153"/>
        <v/>
      </c>
      <c r="BC685" s="172"/>
      <c r="BD685" s="169"/>
      <c r="BE685" s="169"/>
      <c r="BF685" s="169"/>
      <c r="BG685" s="169"/>
      <c r="BH685" s="169"/>
      <c r="BI685" s="169"/>
      <c r="BJ685" s="169"/>
      <c r="BK685" s="169"/>
      <c r="BL685" s="169"/>
      <c r="BM685" s="169"/>
      <c r="BN685" s="169"/>
      <c r="BO685" s="169"/>
      <c r="BP685" s="169"/>
      <c r="BQ685" s="169"/>
      <c r="BS685" s="6"/>
      <c r="BT685" s="11"/>
      <c r="BU685" s="6"/>
      <c r="BV685" s="6"/>
    </row>
    <row r="686" spans="1:74" ht="15.75" x14ac:dyDescent="0.25">
      <c r="A686" s="52" t="s">
        <v>7908</v>
      </c>
      <c r="B686" s="56"/>
      <c r="C686" s="7" t="s">
        <v>118</v>
      </c>
      <c r="D686" s="7" t="s">
        <v>6917</v>
      </c>
      <c r="E686" s="7"/>
      <c r="F686" s="64"/>
      <c r="G686" s="6"/>
      <c r="H686" s="6"/>
      <c r="I686" s="10" t="s">
        <v>110</v>
      </c>
      <c r="J686" s="11" t="s">
        <v>1784</v>
      </c>
      <c r="K686" s="220" t="s">
        <v>600</v>
      </c>
      <c r="L686" s="180"/>
      <c r="M686" s="180">
        <v>1000</v>
      </c>
      <c r="N686" s="80" t="s">
        <v>7213</v>
      </c>
      <c r="O686" s="165"/>
      <c r="P686" s="80" t="s">
        <v>3171</v>
      </c>
      <c r="Q686" s="80"/>
      <c r="R686" s="80"/>
      <c r="S686" s="166"/>
      <c r="T686" s="164"/>
      <c r="U686" s="167"/>
      <c r="V686" s="168"/>
      <c r="W686" s="12" t="str">
        <f t="shared" si="152"/>
        <v>Mqtt1</v>
      </c>
      <c r="X686" s="222"/>
      <c r="Y686" s="6" t="str">
        <f t="shared" si="137"/>
        <v>power-tag/erec-1-power-supply-heat-recovery</v>
      </c>
      <c r="Z686" s="106" t="str" cm="1">
        <f t="array" ref="Z686">IF(COUNTIF(N686,"spare"),"","$."&amp;_xlfn.REGEXEXTRACT(J686,"PT\d+[FQ]\d+_(.*)", 2))</f>
        <v>$.Active_Power_Phase_C</v>
      </c>
      <c r="AA686" s="12">
        <f t="shared" si="151"/>
        <v>4</v>
      </c>
      <c r="AB686" s="6" t="s">
        <v>195</v>
      </c>
      <c r="AC686" s="106">
        <v>3058</v>
      </c>
      <c r="AJ686" s="80"/>
      <c r="AK686" s="116" t="s">
        <v>1695</v>
      </c>
      <c r="AN686" s="80"/>
      <c r="AO686" s="80"/>
      <c r="AP686" s="80"/>
      <c r="AQ686" s="80"/>
      <c r="AR686" s="130"/>
      <c r="AS686" s="80"/>
      <c r="AT686" s="7"/>
      <c r="AU686" s="7"/>
      <c r="AV686" s="169"/>
      <c r="AW686" s="170"/>
      <c r="AX686" s="140"/>
      <c r="AY686" s="150"/>
      <c r="AZ686" s="171"/>
      <c r="BA686" s="171"/>
      <c r="BB686" s="150" t="str">
        <f t="shared" si="153"/>
        <v/>
      </c>
      <c r="BC686" s="172"/>
      <c r="BD686" s="169"/>
      <c r="BE686" s="169"/>
      <c r="BF686" s="169"/>
      <c r="BG686" s="169"/>
      <c r="BH686" s="169"/>
      <c r="BI686" s="169"/>
      <c r="BJ686" s="169"/>
      <c r="BK686" s="169"/>
      <c r="BL686" s="169"/>
      <c r="BM686" s="169"/>
      <c r="BN686" s="169"/>
      <c r="BO686" s="169"/>
      <c r="BP686" s="169"/>
      <c r="BQ686" s="169"/>
      <c r="BS686" s="6"/>
      <c r="BT686" s="11"/>
      <c r="BU686" s="6"/>
      <c r="BV686" s="6"/>
    </row>
    <row r="687" spans="1:74" ht="15.75" x14ac:dyDescent="0.25">
      <c r="A687" s="52" t="s">
        <v>7908</v>
      </c>
      <c r="B687" s="56"/>
      <c r="C687" s="7" t="s">
        <v>118</v>
      </c>
      <c r="D687" s="7" t="s">
        <v>6917</v>
      </c>
      <c r="E687" s="7"/>
      <c r="F687" s="64"/>
      <c r="G687" s="6"/>
      <c r="H687" s="6"/>
      <c r="I687" s="10" t="s">
        <v>110</v>
      </c>
      <c r="J687" s="11" t="s">
        <v>1785</v>
      </c>
      <c r="K687" s="220" t="s">
        <v>600</v>
      </c>
      <c r="L687" s="180"/>
      <c r="M687" s="180">
        <v>1000</v>
      </c>
      <c r="N687" s="80" t="s">
        <v>7213</v>
      </c>
      <c r="O687" s="165"/>
      <c r="P687" s="80" t="s">
        <v>3172</v>
      </c>
      <c r="Q687" s="80"/>
      <c r="R687" s="80"/>
      <c r="S687" s="166"/>
      <c r="T687" s="164"/>
      <c r="U687" s="167"/>
      <c r="V687" s="168"/>
      <c r="W687" s="12" t="str">
        <f t="shared" si="152"/>
        <v>Mqtt1</v>
      </c>
      <c r="X687" s="222"/>
      <c r="Y687" s="6" t="str">
        <f t="shared" si="137"/>
        <v>power-tag/erec-1-power-supply-heat-recovery</v>
      </c>
      <c r="Z687" s="106" t="str" cm="1">
        <f t="array" ref="Z687">IF(COUNTIF(N687,"spare"),"","$."&amp;_xlfn.REGEXEXTRACT(J687,"PT\d+[FQ]\d+_(.*)", 2))</f>
        <v>$.Total_Active_Power</v>
      </c>
      <c r="AA687" s="12">
        <f t="shared" si="151"/>
        <v>4</v>
      </c>
      <c r="AB687" s="6" t="s">
        <v>195</v>
      </c>
      <c r="AC687" s="106">
        <v>3060</v>
      </c>
      <c r="AJ687" s="80"/>
      <c r="AK687" s="116" t="s">
        <v>1695</v>
      </c>
      <c r="AN687" s="80"/>
      <c r="AO687" s="80"/>
      <c r="AP687" s="80"/>
      <c r="AQ687" s="80"/>
      <c r="AR687" s="130"/>
      <c r="AS687" s="80"/>
      <c r="AT687" s="7"/>
      <c r="AU687" s="7"/>
      <c r="AV687" s="169"/>
      <c r="AW687" s="170"/>
      <c r="AX687" s="140"/>
      <c r="AY687" s="150"/>
      <c r="AZ687" s="171"/>
      <c r="BA687" s="171"/>
      <c r="BB687" s="150" t="str">
        <f t="shared" si="153"/>
        <v/>
      </c>
      <c r="BC687" s="172"/>
      <c r="BD687" s="169"/>
      <c r="BE687" s="169"/>
      <c r="BF687" s="169"/>
      <c r="BG687" s="169"/>
      <c r="BH687" s="169"/>
      <c r="BI687" s="169"/>
      <c r="BJ687" s="169"/>
      <c r="BK687" s="169"/>
      <c r="BL687" s="169"/>
      <c r="BM687" s="169"/>
      <c r="BN687" s="169"/>
      <c r="BO687" s="169"/>
      <c r="BP687" s="169"/>
      <c r="BQ687" s="169"/>
      <c r="BS687" s="6"/>
      <c r="BT687" s="11"/>
      <c r="BU687" s="6"/>
      <c r="BV687" s="6"/>
    </row>
    <row r="688" spans="1:74" ht="15.75" x14ac:dyDescent="0.25">
      <c r="A688" s="52" t="s">
        <v>7908</v>
      </c>
      <c r="B688" s="56"/>
      <c r="C688" s="7" t="s">
        <v>118</v>
      </c>
      <c r="D688" s="7" t="s">
        <v>6917</v>
      </c>
      <c r="E688" s="7"/>
      <c r="F688" s="64"/>
      <c r="G688" s="6"/>
      <c r="H688" s="6"/>
      <c r="I688" s="10" t="s">
        <v>110</v>
      </c>
      <c r="J688" s="11" t="s">
        <v>1786</v>
      </c>
      <c r="K688" s="220" t="s">
        <v>600</v>
      </c>
      <c r="L688" s="180"/>
      <c r="M688" s="180">
        <v>1000</v>
      </c>
      <c r="N688" s="80" t="s">
        <v>7213</v>
      </c>
      <c r="O688" s="165"/>
      <c r="P688" s="80" t="s">
        <v>3173</v>
      </c>
      <c r="Q688" s="80"/>
      <c r="R688" s="80"/>
      <c r="S688" s="166"/>
      <c r="T688" s="164"/>
      <c r="U688" s="167"/>
      <c r="V688" s="168"/>
      <c r="W688" s="12" t="str">
        <f t="shared" si="152"/>
        <v>Mqtt1</v>
      </c>
      <c r="X688" s="222"/>
      <c r="Y688" s="6" t="str">
        <f t="shared" si="137"/>
        <v>power-tag/erec-1-power-supply-heat-recovery</v>
      </c>
      <c r="Z688" s="106" t="str" cm="1">
        <f t="array" ref="Z688">IF(COUNTIF(N688,"spare"),"","$."&amp;_xlfn.REGEXEXTRACT(J688,"PT\d+[FQ]\d+_(.*)", 2))</f>
        <v>$.Power_Factor_Phase_A</v>
      </c>
      <c r="AA688" s="12">
        <f t="shared" si="151"/>
        <v>4</v>
      </c>
      <c r="AB688" s="6" t="s">
        <v>195</v>
      </c>
      <c r="AC688" s="106">
        <v>3078</v>
      </c>
      <c r="AJ688" s="80"/>
      <c r="AK688" s="116" t="s">
        <v>1696</v>
      </c>
      <c r="AN688" s="80"/>
      <c r="AO688" s="80"/>
      <c r="AP688" s="80"/>
      <c r="AQ688" s="80"/>
      <c r="AR688" s="130"/>
      <c r="AS688" s="80"/>
      <c r="AT688" s="7"/>
      <c r="AU688" s="7"/>
      <c r="AV688" s="169"/>
      <c r="AW688" s="170"/>
      <c r="AX688" s="140"/>
      <c r="AY688" s="150"/>
      <c r="AZ688" s="171"/>
      <c r="BA688" s="171"/>
      <c r="BB688" s="150" t="str">
        <f t="shared" si="153"/>
        <v/>
      </c>
      <c r="BC688" s="172"/>
      <c r="BD688" s="169"/>
      <c r="BE688" s="169"/>
      <c r="BF688" s="169"/>
      <c r="BG688" s="169"/>
      <c r="BH688" s="169"/>
      <c r="BI688" s="169"/>
      <c r="BJ688" s="169"/>
      <c r="BK688" s="169"/>
      <c r="BL688" s="169"/>
      <c r="BM688" s="169"/>
      <c r="BN688" s="169"/>
      <c r="BO688" s="169"/>
      <c r="BP688" s="169"/>
      <c r="BQ688" s="169"/>
      <c r="BS688" s="6"/>
      <c r="BT688" s="11"/>
      <c r="BU688" s="6"/>
      <c r="BV688" s="6"/>
    </row>
    <row r="689" spans="1:74" ht="15.75" x14ac:dyDescent="0.25">
      <c r="A689" s="52" t="s">
        <v>7908</v>
      </c>
      <c r="B689" s="56"/>
      <c r="C689" s="7" t="s">
        <v>118</v>
      </c>
      <c r="D689" s="7" t="s">
        <v>6917</v>
      </c>
      <c r="E689" s="7"/>
      <c r="F689" s="64"/>
      <c r="G689" s="6"/>
      <c r="H689" s="6"/>
      <c r="I689" s="10" t="s">
        <v>110</v>
      </c>
      <c r="J689" s="11" t="s">
        <v>1787</v>
      </c>
      <c r="K689" s="220" t="s">
        <v>600</v>
      </c>
      <c r="L689" s="180"/>
      <c r="M689" s="180">
        <v>1000</v>
      </c>
      <c r="N689" s="80" t="s">
        <v>7213</v>
      </c>
      <c r="O689" s="165"/>
      <c r="P689" s="80" t="s">
        <v>3174</v>
      </c>
      <c r="Q689" s="80"/>
      <c r="R689" s="80"/>
      <c r="S689" s="166"/>
      <c r="T689" s="164"/>
      <c r="U689" s="167"/>
      <c r="V689" s="168"/>
      <c r="W689" s="12" t="str">
        <f t="shared" si="152"/>
        <v>Mqtt1</v>
      </c>
      <c r="X689" s="222"/>
      <c r="Y689" s="6" t="str">
        <f t="shared" si="137"/>
        <v>power-tag/erec-1-power-supply-heat-recovery</v>
      </c>
      <c r="Z689" s="106" t="str" cm="1">
        <f t="array" ref="Z689">IF(COUNTIF(N689,"spare"),"","$."&amp;_xlfn.REGEXEXTRACT(J689,"PT\d+[FQ]\d+_(.*)", 2))</f>
        <v>$.Power_Factor_Phase_B</v>
      </c>
      <c r="AA689" s="12">
        <f t="shared" si="151"/>
        <v>4</v>
      </c>
      <c r="AB689" s="6" t="s">
        <v>195</v>
      </c>
      <c r="AC689" s="106">
        <v>3080</v>
      </c>
      <c r="AJ689" s="80"/>
      <c r="AK689" s="116" t="s">
        <v>1696</v>
      </c>
      <c r="AN689" s="80"/>
      <c r="AO689" s="80"/>
      <c r="AP689" s="80"/>
      <c r="AQ689" s="80"/>
      <c r="AR689" s="130"/>
      <c r="AS689" s="80"/>
      <c r="AT689" s="7"/>
      <c r="AU689" s="7"/>
      <c r="AV689" s="169"/>
      <c r="AW689" s="170"/>
      <c r="AX689" s="140"/>
      <c r="AY689" s="150"/>
      <c r="AZ689" s="171"/>
      <c r="BA689" s="171"/>
      <c r="BB689" s="150" t="str">
        <f t="shared" si="153"/>
        <v/>
      </c>
      <c r="BC689" s="172"/>
      <c r="BD689" s="169"/>
      <c r="BE689" s="169"/>
      <c r="BF689" s="169"/>
      <c r="BG689" s="169"/>
      <c r="BH689" s="169"/>
      <c r="BI689" s="169"/>
      <c r="BJ689" s="169"/>
      <c r="BK689" s="169"/>
      <c r="BL689" s="169"/>
      <c r="BM689" s="169"/>
      <c r="BN689" s="169"/>
      <c r="BO689" s="169"/>
      <c r="BP689" s="169"/>
      <c r="BQ689" s="169"/>
      <c r="BS689" s="6"/>
      <c r="BT689" s="11"/>
      <c r="BU689" s="6"/>
      <c r="BV689" s="6"/>
    </row>
    <row r="690" spans="1:74" ht="15.75" x14ac:dyDescent="0.25">
      <c r="A690" s="52" t="s">
        <v>7908</v>
      </c>
      <c r="B690" s="56"/>
      <c r="C690" s="7" t="s">
        <v>118</v>
      </c>
      <c r="D690" s="7" t="s">
        <v>6917</v>
      </c>
      <c r="E690" s="7"/>
      <c r="F690" s="64"/>
      <c r="G690" s="6"/>
      <c r="H690" s="6"/>
      <c r="I690" s="10" t="s">
        <v>110</v>
      </c>
      <c r="J690" s="11" t="s">
        <v>1788</v>
      </c>
      <c r="K690" s="220" t="s">
        <v>600</v>
      </c>
      <c r="L690" s="180"/>
      <c r="M690" s="180">
        <v>1000</v>
      </c>
      <c r="N690" s="80" t="s">
        <v>7213</v>
      </c>
      <c r="O690" s="165"/>
      <c r="P690" s="80" t="s">
        <v>3175</v>
      </c>
      <c r="Q690" s="80"/>
      <c r="R690" s="80"/>
      <c r="S690" s="166"/>
      <c r="T690" s="164"/>
      <c r="U690" s="167"/>
      <c r="V690" s="168"/>
      <c r="W690" s="12" t="str">
        <f t="shared" si="152"/>
        <v>Mqtt1</v>
      </c>
      <c r="X690" s="222"/>
      <c r="Y690" s="6" t="str">
        <f t="shared" si="137"/>
        <v>power-tag/erec-1-power-supply-heat-recovery</v>
      </c>
      <c r="Z690" s="106" t="str" cm="1">
        <f t="array" ref="Z690">IF(COUNTIF(N690,"spare"),"","$."&amp;_xlfn.REGEXEXTRACT(J690,"PT\d+[FQ]\d+_(.*)", 2))</f>
        <v>$.Power_Factor_Phase_C</v>
      </c>
      <c r="AA690" s="12">
        <f t="shared" si="151"/>
        <v>4</v>
      </c>
      <c r="AB690" s="6" t="s">
        <v>195</v>
      </c>
      <c r="AC690" s="106">
        <v>3082</v>
      </c>
      <c r="AJ690" s="80"/>
      <c r="AK690" s="116" t="s">
        <v>1696</v>
      </c>
      <c r="AN690" s="80"/>
      <c r="AO690" s="80"/>
      <c r="AP690" s="80"/>
      <c r="AQ690" s="80"/>
      <c r="AR690" s="130"/>
      <c r="AS690" s="80"/>
      <c r="AT690" s="7"/>
      <c r="AU690" s="7"/>
      <c r="AV690" s="169"/>
      <c r="AW690" s="170"/>
      <c r="AX690" s="140"/>
      <c r="AY690" s="150"/>
      <c r="AZ690" s="171"/>
      <c r="BA690" s="171"/>
      <c r="BB690" s="150" t="str">
        <f t="shared" si="153"/>
        <v/>
      </c>
      <c r="BC690" s="172"/>
      <c r="BD690" s="169"/>
      <c r="BE690" s="169"/>
      <c r="BF690" s="169"/>
      <c r="BG690" s="169"/>
      <c r="BH690" s="169"/>
      <c r="BI690" s="169"/>
      <c r="BJ690" s="169"/>
      <c r="BK690" s="169"/>
      <c r="BL690" s="169"/>
      <c r="BM690" s="169"/>
      <c r="BN690" s="169"/>
      <c r="BO690" s="169"/>
      <c r="BP690" s="169"/>
      <c r="BQ690" s="169"/>
      <c r="BS690" s="6"/>
      <c r="BT690" s="11"/>
      <c r="BU690" s="6"/>
      <c r="BV690" s="6"/>
    </row>
    <row r="691" spans="1:74" ht="15.75" x14ac:dyDescent="0.25">
      <c r="A691" s="52" t="s">
        <v>7908</v>
      </c>
      <c r="B691" s="56"/>
      <c r="C691" s="7" t="s">
        <v>118</v>
      </c>
      <c r="D691" s="7" t="s">
        <v>6917</v>
      </c>
      <c r="E691" s="7"/>
      <c r="F691" s="64"/>
      <c r="G691" s="6"/>
      <c r="H691" s="6"/>
      <c r="I691" s="10" t="s">
        <v>110</v>
      </c>
      <c r="J691" s="11" t="s">
        <v>1789</v>
      </c>
      <c r="K691" s="220" t="s">
        <v>600</v>
      </c>
      <c r="L691" s="180"/>
      <c r="M691" s="180">
        <v>1000</v>
      </c>
      <c r="N691" s="80" t="s">
        <v>7213</v>
      </c>
      <c r="O691" s="165"/>
      <c r="P691" s="80" t="s">
        <v>3176</v>
      </c>
      <c r="Q691" s="80"/>
      <c r="R691" s="80"/>
      <c r="S691" s="166"/>
      <c r="T691" s="164"/>
      <c r="U691" s="167"/>
      <c r="V691" s="168"/>
      <c r="W691" s="12" t="str">
        <f t="shared" si="152"/>
        <v>Mqtt1</v>
      </c>
      <c r="X691" s="222"/>
      <c r="Y691" s="6" t="str">
        <f t="shared" si="137"/>
        <v>power-tag/erec-1-power-supply-heat-recovery</v>
      </c>
      <c r="Z691" s="106" t="str" cm="1">
        <f t="array" ref="Z691">IF(COUNTIF(N691,"spare"),"","$."&amp;_xlfn.REGEXEXTRACT(J691,"PT\d+[FQ]\d+_(.*)", 2))</f>
        <v>$.Total_Power_Factor</v>
      </c>
      <c r="AA691" s="12">
        <f t="shared" si="151"/>
        <v>4</v>
      </c>
      <c r="AB691" s="6" t="s">
        <v>195</v>
      </c>
      <c r="AC691" s="106">
        <v>3084</v>
      </c>
      <c r="AJ691" s="80"/>
      <c r="AK691" s="116" t="s">
        <v>1696</v>
      </c>
      <c r="AN691" s="80"/>
      <c r="AO691" s="80"/>
      <c r="AP691" s="80"/>
      <c r="AQ691" s="80"/>
      <c r="AR691" s="130"/>
      <c r="AS691" s="80"/>
      <c r="AT691" s="7"/>
      <c r="AU691" s="7"/>
      <c r="AV691" s="169"/>
      <c r="AW691" s="170"/>
      <c r="AX691" s="140"/>
      <c r="AY691" s="150"/>
      <c r="AZ691" s="171"/>
      <c r="BA691" s="171"/>
      <c r="BB691" s="150" t="str">
        <f t="shared" si="153"/>
        <v/>
      </c>
      <c r="BC691" s="172"/>
      <c r="BD691" s="169"/>
      <c r="BE691" s="169"/>
      <c r="BF691" s="169"/>
      <c r="BG691" s="169"/>
      <c r="BH691" s="169"/>
      <c r="BI691" s="169"/>
      <c r="BJ691" s="169"/>
      <c r="BK691" s="169"/>
      <c r="BL691" s="169"/>
      <c r="BM691" s="169"/>
      <c r="BN691" s="169"/>
      <c r="BO691" s="169"/>
      <c r="BP691" s="169"/>
      <c r="BQ691" s="169"/>
      <c r="BS691" s="6"/>
      <c r="BT691" s="11"/>
      <c r="BU691" s="6"/>
      <c r="BV691" s="6"/>
    </row>
    <row r="692" spans="1:74" ht="15.75" x14ac:dyDescent="0.25">
      <c r="A692" s="52" t="s">
        <v>7908</v>
      </c>
      <c r="B692" s="56"/>
      <c r="C692" s="7" t="s">
        <v>118</v>
      </c>
      <c r="D692" s="7" t="s">
        <v>6917</v>
      </c>
      <c r="E692" s="7"/>
      <c r="F692" s="64"/>
      <c r="G692" s="6"/>
      <c r="H692" s="6"/>
      <c r="I692" s="10" t="s">
        <v>110</v>
      </c>
      <c r="J692" s="11" t="s">
        <v>1790</v>
      </c>
      <c r="K692" s="220" t="s">
        <v>600</v>
      </c>
      <c r="L692" s="180"/>
      <c r="M692" s="180">
        <v>1000</v>
      </c>
      <c r="N692" s="80" t="s">
        <v>7213</v>
      </c>
      <c r="O692" s="165"/>
      <c r="P692" s="80" t="s">
        <v>1763</v>
      </c>
      <c r="Q692" s="80"/>
      <c r="R692" s="80"/>
      <c r="S692" s="166"/>
      <c r="T692" s="164"/>
      <c r="U692" s="167"/>
      <c r="V692" s="168"/>
      <c r="W692" s="12" t="str">
        <f t="shared" ref="W692:W706" si="154">IF(COUNTIF(N692,"spare"),"","Mqtt1")</f>
        <v>Mqtt1</v>
      </c>
      <c r="X692" s="222"/>
      <c r="Y692" s="6" t="str">
        <f t="shared" si="137"/>
        <v>power-tag/ahu-owners-state-room</v>
      </c>
      <c r="Z692" s="106" t="str" cm="1">
        <f t="array" ref="Z692">IF(COUNTIF(N692,"spare"),"","$."&amp;_xlfn.REGEXEXTRACT(J692,"PT\d+[FQ]\d+_(.*)", 2))</f>
        <v>$.RMS_Current_Phase_A</v>
      </c>
      <c r="AA692" s="12">
        <f t="shared" si="151"/>
        <v>5</v>
      </c>
      <c r="AB692" s="6" t="s">
        <v>195</v>
      </c>
      <c r="AC692" s="106">
        <v>3000</v>
      </c>
      <c r="AJ692" s="80"/>
      <c r="AK692" s="116" t="s">
        <v>1693</v>
      </c>
      <c r="AN692" s="80"/>
      <c r="AO692" s="80"/>
      <c r="AP692" s="80"/>
      <c r="AQ692" s="80"/>
      <c r="AR692" s="130"/>
      <c r="AS692" s="80"/>
      <c r="AT692" s="7"/>
      <c r="AU692" s="7"/>
      <c r="AV692" s="169"/>
      <c r="AW692" s="170"/>
      <c r="AX692" s="140"/>
      <c r="AY692" s="150"/>
      <c r="AZ692" s="171"/>
      <c r="BA692" s="171"/>
      <c r="BB692" s="150" t="str">
        <f t="shared" ref="BB692:BB706" si="155">IF(ISNUMBER(AM692),"1","")</f>
        <v/>
      </c>
      <c r="BC692" s="172"/>
      <c r="BD692" s="169"/>
      <c r="BE692" s="169"/>
      <c r="BF692" s="169"/>
      <c r="BG692" s="169"/>
      <c r="BH692" s="169"/>
      <c r="BI692" s="169"/>
      <c r="BJ692" s="169"/>
      <c r="BK692" s="169"/>
      <c r="BL692" s="169"/>
      <c r="BM692" s="169"/>
      <c r="BN692" s="169"/>
      <c r="BO692" s="169"/>
      <c r="BP692" s="169"/>
      <c r="BQ692" s="169"/>
      <c r="BS692" s="6"/>
      <c r="BT692" s="11"/>
      <c r="BU692" s="6"/>
      <c r="BV692" s="6"/>
    </row>
    <row r="693" spans="1:74" ht="15.75" x14ac:dyDescent="0.25">
      <c r="A693" s="52" t="s">
        <v>7908</v>
      </c>
      <c r="B693" s="56"/>
      <c r="C693" s="7" t="s">
        <v>118</v>
      </c>
      <c r="D693" s="7" t="s">
        <v>6917</v>
      </c>
      <c r="E693" s="7"/>
      <c r="F693" s="64"/>
      <c r="G693" s="6"/>
      <c r="H693" s="6"/>
      <c r="I693" s="10" t="s">
        <v>110</v>
      </c>
      <c r="J693" s="11" t="s">
        <v>1791</v>
      </c>
      <c r="K693" s="220" t="s">
        <v>600</v>
      </c>
      <c r="L693" s="180"/>
      <c r="M693" s="180">
        <v>1000</v>
      </c>
      <c r="N693" s="80" t="s">
        <v>7213</v>
      </c>
      <c r="O693" s="165"/>
      <c r="P693" s="80" t="s">
        <v>1764</v>
      </c>
      <c r="Q693" s="80"/>
      <c r="R693" s="80"/>
      <c r="S693" s="166"/>
      <c r="T693" s="164"/>
      <c r="U693" s="167"/>
      <c r="V693" s="168"/>
      <c r="W693" s="12" t="str">
        <f t="shared" si="154"/>
        <v>Mqtt1</v>
      </c>
      <c r="X693" s="222"/>
      <c r="Y693" s="6" t="str">
        <f t="shared" si="137"/>
        <v>power-tag/ahu-owners-state-room</v>
      </c>
      <c r="Z693" s="106" t="str" cm="1">
        <f t="array" ref="Z693">IF(COUNTIF(N693,"spare"),"","$."&amp;_xlfn.REGEXEXTRACT(J693,"PT\d+[FQ]\d+_(.*)", 2))</f>
        <v>$.RMS_Current_Phase_B</v>
      </c>
      <c r="AA693" s="12">
        <f t="shared" si="151"/>
        <v>5</v>
      </c>
      <c r="AB693" s="6" t="s">
        <v>195</v>
      </c>
      <c r="AC693" s="106">
        <v>3002</v>
      </c>
      <c r="AJ693" s="80"/>
      <c r="AK693" s="116" t="s">
        <v>1693</v>
      </c>
      <c r="AN693" s="80"/>
      <c r="AO693" s="80"/>
      <c r="AP693" s="80"/>
      <c r="AQ693" s="80"/>
      <c r="AR693" s="130"/>
      <c r="AS693" s="80"/>
      <c r="AT693" s="7"/>
      <c r="AU693" s="7"/>
      <c r="AV693" s="169"/>
      <c r="AW693" s="170"/>
      <c r="AX693" s="140"/>
      <c r="AY693" s="150"/>
      <c r="AZ693" s="171"/>
      <c r="BA693" s="171"/>
      <c r="BB693" s="150" t="str">
        <f t="shared" si="155"/>
        <v/>
      </c>
      <c r="BC693" s="172"/>
      <c r="BD693" s="169"/>
      <c r="BE693" s="169"/>
      <c r="BF693" s="169"/>
      <c r="BG693" s="169"/>
      <c r="BH693" s="169"/>
      <c r="BI693" s="169"/>
      <c r="BJ693" s="169"/>
      <c r="BK693" s="169"/>
      <c r="BL693" s="169"/>
      <c r="BM693" s="169"/>
      <c r="BN693" s="169"/>
      <c r="BO693" s="169"/>
      <c r="BP693" s="169"/>
      <c r="BQ693" s="169"/>
      <c r="BS693" s="6"/>
      <c r="BT693" s="11"/>
      <c r="BU693" s="6"/>
      <c r="BV693" s="6"/>
    </row>
    <row r="694" spans="1:74" ht="15.75" x14ac:dyDescent="0.25">
      <c r="A694" s="52" t="s">
        <v>7908</v>
      </c>
      <c r="B694" s="56"/>
      <c r="C694" s="7" t="s">
        <v>118</v>
      </c>
      <c r="D694" s="7" t="s">
        <v>6917</v>
      </c>
      <c r="E694" s="7"/>
      <c r="F694" s="64"/>
      <c r="G694" s="6"/>
      <c r="H694" s="6"/>
      <c r="I694" s="10" t="s">
        <v>110</v>
      </c>
      <c r="J694" s="11" t="s">
        <v>1792</v>
      </c>
      <c r="K694" s="220" t="s">
        <v>600</v>
      </c>
      <c r="L694" s="180"/>
      <c r="M694" s="180">
        <v>1000</v>
      </c>
      <c r="N694" s="80" t="s">
        <v>7213</v>
      </c>
      <c r="O694" s="165"/>
      <c r="P694" s="80" t="s">
        <v>1765</v>
      </c>
      <c r="Q694" s="80"/>
      <c r="R694" s="80"/>
      <c r="S694" s="166"/>
      <c r="T694" s="164"/>
      <c r="U694" s="167"/>
      <c r="V694" s="168"/>
      <c r="W694" s="12" t="str">
        <f t="shared" si="154"/>
        <v>Mqtt1</v>
      </c>
      <c r="X694" s="222"/>
      <c r="Y694" s="6" t="str">
        <f t="shared" si="137"/>
        <v>power-tag/ahu-owners-state-room</v>
      </c>
      <c r="Z694" s="106" t="str" cm="1">
        <f t="array" ref="Z694">IF(COUNTIF(N694,"spare"),"","$."&amp;_xlfn.REGEXEXTRACT(J694,"PT\d+[FQ]\d+_(.*)", 2))</f>
        <v>$.RMS_Current_Phase_C</v>
      </c>
      <c r="AA694" s="12">
        <f t="shared" si="151"/>
        <v>5</v>
      </c>
      <c r="AB694" s="6" t="s">
        <v>195</v>
      </c>
      <c r="AC694" s="106">
        <v>3004</v>
      </c>
      <c r="AJ694" s="80"/>
      <c r="AK694" s="116" t="s">
        <v>1693</v>
      </c>
      <c r="AN694" s="80"/>
      <c r="AO694" s="80"/>
      <c r="AP694" s="80"/>
      <c r="AQ694" s="80"/>
      <c r="AR694" s="130"/>
      <c r="AS694" s="80"/>
      <c r="AT694" s="7"/>
      <c r="AU694" s="7"/>
      <c r="AV694" s="169"/>
      <c r="AW694" s="170"/>
      <c r="AX694" s="140"/>
      <c r="AY694" s="150"/>
      <c r="AZ694" s="171"/>
      <c r="BA694" s="171"/>
      <c r="BB694" s="150" t="str">
        <f t="shared" si="155"/>
        <v/>
      </c>
      <c r="BC694" s="172"/>
      <c r="BD694" s="169"/>
      <c r="BE694" s="169"/>
      <c r="BF694" s="169"/>
      <c r="BG694" s="169"/>
      <c r="BH694" s="169"/>
      <c r="BI694" s="169"/>
      <c r="BJ694" s="169"/>
      <c r="BK694" s="169"/>
      <c r="BL694" s="169"/>
      <c r="BM694" s="169"/>
      <c r="BN694" s="169"/>
      <c r="BO694" s="169"/>
      <c r="BP694" s="169"/>
      <c r="BQ694" s="169"/>
      <c r="BS694" s="6"/>
      <c r="BT694" s="11"/>
      <c r="BU694" s="6"/>
      <c r="BV694" s="6"/>
    </row>
    <row r="695" spans="1:74" ht="15.75" x14ac:dyDescent="0.25">
      <c r="A695" s="52" t="s">
        <v>7908</v>
      </c>
      <c r="B695" s="56"/>
      <c r="C695" s="7" t="s">
        <v>118</v>
      </c>
      <c r="D695" s="7" t="s">
        <v>6917</v>
      </c>
      <c r="E695" s="7"/>
      <c r="F695" s="64"/>
      <c r="G695" s="6"/>
      <c r="H695" s="6"/>
      <c r="I695" s="10" t="s">
        <v>110</v>
      </c>
      <c r="J695" s="11" t="s">
        <v>1793</v>
      </c>
      <c r="K695" s="220" t="s">
        <v>600</v>
      </c>
      <c r="L695" s="180"/>
      <c r="M695" s="180">
        <v>1000</v>
      </c>
      <c r="N695" s="80" t="s">
        <v>7213</v>
      </c>
      <c r="O695" s="165"/>
      <c r="P695" s="80" t="s">
        <v>1766</v>
      </c>
      <c r="Q695" s="80"/>
      <c r="R695" s="80"/>
      <c r="S695" s="166"/>
      <c r="T695" s="164"/>
      <c r="U695" s="167"/>
      <c r="V695" s="168"/>
      <c r="W695" s="12" t="str">
        <f t="shared" si="154"/>
        <v>Mqtt1</v>
      </c>
      <c r="X695" s="222"/>
      <c r="Y695" s="6" t="str">
        <f t="shared" si="137"/>
        <v>power-tag/ahu-owners-state-room</v>
      </c>
      <c r="Z695" s="106" t="str" cm="1">
        <f t="array" ref="Z695">IF(COUNTIF(N695,"spare"),"","$."&amp;_xlfn.REGEXEXTRACT(J695,"PT\d+[FQ]\d+_(.*)", 2))</f>
        <v>$.RMS_Current_Phase_Neut</v>
      </c>
      <c r="AA695" s="12">
        <f t="shared" si="151"/>
        <v>5</v>
      </c>
      <c r="AB695" s="6" t="s">
        <v>195</v>
      </c>
      <c r="AC695" s="106">
        <v>3006</v>
      </c>
      <c r="AJ695" s="80"/>
      <c r="AK695" s="116" t="s">
        <v>1693</v>
      </c>
      <c r="AN695" s="80"/>
      <c r="AO695" s="80"/>
      <c r="AP695" s="80"/>
      <c r="AQ695" s="80"/>
      <c r="AR695" s="130"/>
      <c r="AS695" s="80"/>
      <c r="AT695" s="7"/>
      <c r="AU695" s="7"/>
      <c r="AV695" s="169"/>
      <c r="AW695" s="170"/>
      <c r="AX695" s="140"/>
      <c r="AY695" s="150"/>
      <c r="AZ695" s="171"/>
      <c r="BA695" s="171"/>
      <c r="BB695" s="150" t="str">
        <f t="shared" si="155"/>
        <v/>
      </c>
      <c r="BC695" s="172"/>
      <c r="BD695" s="169"/>
      <c r="BE695" s="169"/>
      <c r="BF695" s="169"/>
      <c r="BG695" s="169"/>
      <c r="BH695" s="169"/>
      <c r="BI695" s="169"/>
      <c r="BJ695" s="169"/>
      <c r="BK695" s="169"/>
      <c r="BL695" s="169"/>
      <c r="BM695" s="169"/>
      <c r="BN695" s="169"/>
      <c r="BO695" s="169"/>
      <c r="BP695" s="169"/>
      <c r="BQ695" s="169"/>
      <c r="BS695" s="6"/>
      <c r="BT695" s="11"/>
      <c r="BU695" s="6"/>
      <c r="BV695" s="6"/>
    </row>
    <row r="696" spans="1:74" ht="15.75" x14ac:dyDescent="0.25">
      <c r="A696" s="52" t="s">
        <v>7908</v>
      </c>
      <c r="B696" s="56"/>
      <c r="C696" s="7" t="s">
        <v>118</v>
      </c>
      <c r="D696" s="7" t="s">
        <v>6917</v>
      </c>
      <c r="E696" s="7"/>
      <c r="F696" s="64"/>
      <c r="G696" s="6"/>
      <c r="H696" s="6"/>
      <c r="I696" s="10" t="s">
        <v>110</v>
      </c>
      <c r="J696" s="11" t="s">
        <v>7388</v>
      </c>
      <c r="K696" s="220" t="s">
        <v>600</v>
      </c>
      <c r="L696" s="180"/>
      <c r="M696" s="180">
        <v>1000</v>
      </c>
      <c r="N696" s="80" t="s">
        <v>7213</v>
      </c>
      <c r="O696" s="165"/>
      <c r="P696" s="80" t="s">
        <v>1767</v>
      </c>
      <c r="Q696" s="80"/>
      <c r="R696" s="80"/>
      <c r="S696" s="166"/>
      <c r="T696" s="164"/>
      <c r="U696" s="167"/>
      <c r="V696" s="168"/>
      <c r="W696" s="12" t="str">
        <f t="shared" si="154"/>
        <v>Mqtt1</v>
      </c>
      <c r="X696" s="222"/>
      <c r="Y696" s="6" t="str">
        <f t="shared" ref="Y696:Y759" si="156">"power-tag/" &amp; LOWER(_xlfn.REGEXREPLACE(_xlfn.REGEXREPLACE(_xlfn.REGEXREPLACE(TRIM(_xlfn.REGEXREPLACE(P696, " (RMS (Current|Voltage) .+)|(Active Power Phase [ABC])|(Total Active Power)|(Power Factor .+)|(Total Power Factor) *", "")), "[ /\(\)&amp;:\.#]", "-"), "\-+", "-"), "-$", ""))</f>
        <v>power-tag/ahu-owners-state-room</v>
      </c>
      <c r="Z696" s="106" t="str" cm="1">
        <f t="array" ref="Z696">IF(COUNTIF(N696,"spare"),"","$."&amp;_xlfn.REGEXEXTRACT(J696,"PT\d+[FQ]\d+_(.*)", 2))</f>
        <v>$.RMS_Voltage_A_N</v>
      </c>
      <c r="AA696" s="12">
        <f t="shared" si="151"/>
        <v>5</v>
      </c>
      <c r="AB696" s="6" t="s">
        <v>195</v>
      </c>
      <c r="AC696" s="106">
        <v>3028</v>
      </c>
      <c r="AJ696" s="80"/>
      <c r="AK696" s="116" t="s">
        <v>1694</v>
      </c>
      <c r="AN696" s="80"/>
      <c r="AO696" s="80"/>
      <c r="AP696" s="80"/>
      <c r="AQ696" s="80"/>
      <c r="AR696" s="130"/>
      <c r="AS696" s="80"/>
      <c r="AT696" s="7"/>
      <c r="AU696" s="7"/>
      <c r="AV696" s="169"/>
      <c r="AW696" s="170"/>
      <c r="AX696" s="140"/>
      <c r="AY696" s="150"/>
      <c r="AZ696" s="171"/>
      <c r="BA696" s="171"/>
      <c r="BB696" s="150" t="str">
        <f t="shared" si="155"/>
        <v/>
      </c>
      <c r="BC696" s="172"/>
      <c r="BD696" s="169"/>
      <c r="BE696" s="169"/>
      <c r="BF696" s="169"/>
      <c r="BG696" s="169"/>
      <c r="BH696" s="169"/>
      <c r="BI696" s="169"/>
      <c r="BJ696" s="169"/>
      <c r="BK696" s="169"/>
      <c r="BL696" s="169"/>
      <c r="BM696" s="169"/>
      <c r="BN696" s="169"/>
      <c r="BO696" s="169"/>
      <c r="BP696" s="169"/>
      <c r="BQ696" s="169"/>
      <c r="BS696" s="6"/>
      <c r="BT696" s="11"/>
      <c r="BU696" s="6"/>
      <c r="BV696" s="6"/>
    </row>
    <row r="697" spans="1:74" ht="15.75" x14ac:dyDescent="0.25">
      <c r="A697" s="52" t="s">
        <v>7908</v>
      </c>
      <c r="B697" s="56"/>
      <c r="C697" s="7" t="s">
        <v>118</v>
      </c>
      <c r="D697" s="7" t="s">
        <v>6917</v>
      </c>
      <c r="E697" s="7"/>
      <c r="F697" s="64"/>
      <c r="G697" s="6"/>
      <c r="H697" s="6"/>
      <c r="I697" s="10" t="s">
        <v>110</v>
      </c>
      <c r="J697" s="11" t="s">
        <v>7389</v>
      </c>
      <c r="K697" s="220" t="s">
        <v>600</v>
      </c>
      <c r="L697" s="180"/>
      <c r="M697" s="180">
        <v>1000</v>
      </c>
      <c r="N697" s="80" t="s">
        <v>7213</v>
      </c>
      <c r="O697" s="165"/>
      <c r="P697" s="80" t="s">
        <v>1768</v>
      </c>
      <c r="Q697" s="80"/>
      <c r="R697" s="80"/>
      <c r="S697" s="166"/>
      <c r="T697" s="164"/>
      <c r="U697" s="167"/>
      <c r="V697" s="168"/>
      <c r="W697" s="12" t="str">
        <f t="shared" si="154"/>
        <v>Mqtt1</v>
      </c>
      <c r="X697" s="222"/>
      <c r="Y697" s="6" t="str">
        <f t="shared" si="156"/>
        <v>power-tag/ahu-owners-state-room</v>
      </c>
      <c r="Z697" s="106" t="str" cm="1">
        <f t="array" ref="Z697">IF(COUNTIF(N697,"spare"),"","$."&amp;_xlfn.REGEXEXTRACT(J697,"PT\d+[FQ]\d+_(.*)", 2))</f>
        <v>$.RMS_Voltage_B_N</v>
      </c>
      <c r="AA697" s="12">
        <f t="shared" si="151"/>
        <v>5</v>
      </c>
      <c r="AB697" s="6" t="s">
        <v>195</v>
      </c>
      <c r="AC697" s="106">
        <v>3030</v>
      </c>
      <c r="AJ697" s="80"/>
      <c r="AK697" s="116" t="s">
        <v>1694</v>
      </c>
      <c r="AN697" s="80"/>
      <c r="AO697" s="80"/>
      <c r="AP697" s="80"/>
      <c r="AQ697" s="80"/>
      <c r="AR697" s="130"/>
      <c r="AS697" s="80"/>
      <c r="AT697" s="7"/>
      <c r="AU697" s="7"/>
      <c r="AV697" s="169"/>
      <c r="AW697" s="170"/>
      <c r="AX697" s="140"/>
      <c r="AY697" s="150"/>
      <c r="AZ697" s="171"/>
      <c r="BA697" s="171"/>
      <c r="BB697" s="150" t="str">
        <f t="shared" si="155"/>
        <v/>
      </c>
      <c r="BC697" s="172"/>
      <c r="BD697" s="169"/>
      <c r="BE697" s="169"/>
      <c r="BF697" s="169"/>
      <c r="BG697" s="169"/>
      <c r="BH697" s="169"/>
      <c r="BI697" s="169"/>
      <c r="BJ697" s="169"/>
      <c r="BK697" s="169"/>
      <c r="BL697" s="169"/>
      <c r="BM697" s="169"/>
      <c r="BN697" s="169"/>
      <c r="BO697" s="169"/>
      <c r="BP697" s="169"/>
      <c r="BQ697" s="169"/>
      <c r="BS697" s="6"/>
      <c r="BT697" s="11"/>
      <c r="BU697" s="6"/>
      <c r="BV697" s="6"/>
    </row>
    <row r="698" spans="1:74" ht="15.75" x14ac:dyDescent="0.25">
      <c r="A698" s="52" t="s">
        <v>7908</v>
      </c>
      <c r="B698" s="56"/>
      <c r="C698" s="7" t="s">
        <v>118</v>
      </c>
      <c r="D698" s="7" t="s">
        <v>6917</v>
      </c>
      <c r="E698" s="7"/>
      <c r="F698" s="64"/>
      <c r="G698" s="6"/>
      <c r="H698" s="6"/>
      <c r="I698" s="10" t="s">
        <v>110</v>
      </c>
      <c r="J698" s="11" t="s">
        <v>7390</v>
      </c>
      <c r="K698" s="220" t="s">
        <v>600</v>
      </c>
      <c r="L698" s="180"/>
      <c r="M698" s="180">
        <v>1000</v>
      </c>
      <c r="N698" s="80" t="s">
        <v>7213</v>
      </c>
      <c r="O698" s="165"/>
      <c r="P698" s="80" t="s">
        <v>1769</v>
      </c>
      <c r="Q698" s="80"/>
      <c r="R698" s="80"/>
      <c r="S698" s="166"/>
      <c r="T698" s="164"/>
      <c r="U698" s="167"/>
      <c r="V698" s="168"/>
      <c r="W698" s="12" t="str">
        <f t="shared" si="154"/>
        <v>Mqtt1</v>
      </c>
      <c r="X698" s="222"/>
      <c r="Y698" s="6" t="str">
        <f t="shared" si="156"/>
        <v>power-tag/ahu-owners-state-room</v>
      </c>
      <c r="Z698" s="106" t="str" cm="1">
        <f t="array" ref="Z698">IF(COUNTIF(N698,"spare"),"","$."&amp;_xlfn.REGEXEXTRACT(J698,"PT\d+[FQ]\d+_(.*)", 2))</f>
        <v>$.RMS_Voltage_C_N</v>
      </c>
      <c r="AA698" s="12">
        <f t="shared" si="151"/>
        <v>5</v>
      </c>
      <c r="AB698" s="6" t="s">
        <v>195</v>
      </c>
      <c r="AC698" s="106">
        <v>3032</v>
      </c>
      <c r="AJ698" s="80"/>
      <c r="AK698" s="116" t="s">
        <v>1694</v>
      </c>
      <c r="AN698" s="80"/>
      <c r="AO698" s="80"/>
      <c r="AP698" s="80"/>
      <c r="AQ698" s="80"/>
      <c r="AR698" s="130"/>
      <c r="AS698" s="80"/>
      <c r="AT698" s="7"/>
      <c r="AU698" s="7"/>
      <c r="AV698" s="169"/>
      <c r="AW698" s="170"/>
      <c r="AX698" s="140"/>
      <c r="AY698" s="150"/>
      <c r="AZ698" s="171"/>
      <c r="BA698" s="171"/>
      <c r="BB698" s="150" t="str">
        <f t="shared" si="155"/>
        <v/>
      </c>
      <c r="BC698" s="172"/>
      <c r="BD698" s="169"/>
      <c r="BE698" s="169"/>
      <c r="BF698" s="169"/>
      <c r="BG698" s="169"/>
      <c r="BH698" s="169"/>
      <c r="BI698" s="169"/>
      <c r="BJ698" s="169"/>
      <c r="BK698" s="169"/>
      <c r="BL698" s="169"/>
      <c r="BM698" s="169"/>
      <c r="BN698" s="169"/>
      <c r="BO698" s="169"/>
      <c r="BP698" s="169"/>
      <c r="BQ698" s="169"/>
      <c r="BS698" s="6"/>
      <c r="BT698" s="11"/>
      <c r="BU698" s="6"/>
      <c r="BV698" s="6"/>
    </row>
    <row r="699" spans="1:74" ht="15.75" x14ac:dyDescent="0.25">
      <c r="A699" s="52" t="s">
        <v>7908</v>
      </c>
      <c r="B699" s="56"/>
      <c r="C699" s="7" t="s">
        <v>118</v>
      </c>
      <c r="D699" s="7" t="s">
        <v>6917</v>
      </c>
      <c r="E699" s="7"/>
      <c r="F699" s="64"/>
      <c r="G699" s="6"/>
      <c r="H699" s="6"/>
      <c r="I699" s="10" t="s">
        <v>110</v>
      </c>
      <c r="J699" s="11" t="s">
        <v>1794</v>
      </c>
      <c r="K699" s="220" t="s">
        <v>600</v>
      </c>
      <c r="L699" s="180"/>
      <c r="M699" s="180">
        <v>1000</v>
      </c>
      <c r="N699" s="80" t="s">
        <v>7213</v>
      </c>
      <c r="O699" s="165"/>
      <c r="P699" s="80" t="s">
        <v>1770</v>
      </c>
      <c r="Q699" s="80"/>
      <c r="R699" s="80"/>
      <c r="S699" s="166"/>
      <c r="T699" s="164"/>
      <c r="U699" s="167"/>
      <c r="V699" s="168"/>
      <c r="W699" s="12" t="str">
        <f t="shared" si="154"/>
        <v>Mqtt1</v>
      </c>
      <c r="X699" s="222"/>
      <c r="Y699" s="6" t="str">
        <f t="shared" si="156"/>
        <v>power-tag/ahu-owners-state-room</v>
      </c>
      <c r="Z699" s="106" t="str" cm="1">
        <f t="array" ref="Z699">IF(COUNTIF(N699,"spare"),"","$."&amp;_xlfn.REGEXEXTRACT(J699,"PT\d+[FQ]\d+_(.*)", 2))</f>
        <v>$.Active_Power_Phase_A</v>
      </c>
      <c r="AA699" s="12">
        <f t="shared" si="151"/>
        <v>5</v>
      </c>
      <c r="AB699" s="6" t="s">
        <v>195</v>
      </c>
      <c r="AC699" s="106">
        <v>3054</v>
      </c>
      <c r="AJ699" s="80"/>
      <c r="AK699" s="116" t="s">
        <v>1695</v>
      </c>
      <c r="AN699" s="80"/>
      <c r="AO699" s="80"/>
      <c r="AP699" s="80"/>
      <c r="AQ699" s="80"/>
      <c r="AR699" s="130"/>
      <c r="AS699" s="80"/>
      <c r="AT699" s="7"/>
      <c r="AU699" s="7"/>
      <c r="AV699" s="169"/>
      <c r="AW699" s="170"/>
      <c r="AX699" s="140"/>
      <c r="AY699" s="150"/>
      <c r="AZ699" s="171"/>
      <c r="BA699" s="171"/>
      <c r="BB699" s="150" t="str">
        <f t="shared" si="155"/>
        <v/>
      </c>
      <c r="BC699" s="172"/>
      <c r="BD699" s="169"/>
      <c r="BE699" s="169"/>
      <c r="BF699" s="169"/>
      <c r="BG699" s="169"/>
      <c r="BH699" s="169"/>
      <c r="BI699" s="169"/>
      <c r="BJ699" s="169"/>
      <c r="BK699" s="169"/>
      <c r="BL699" s="169"/>
      <c r="BM699" s="169"/>
      <c r="BN699" s="169"/>
      <c r="BO699" s="169"/>
      <c r="BP699" s="169"/>
      <c r="BQ699" s="169"/>
      <c r="BS699" s="6"/>
      <c r="BT699" s="11"/>
      <c r="BU699" s="6"/>
      <c r="BV699" s="6"/>
    </row>
    <row r="700" spans="1:74" ht="15.75" x14ac:dyDescent="0.25">
      <c r="A700" s="52" t="s">
        <v>7908</v>
      </c>
      <c r="B700" s="56"/>
      <c r="C700" s="7" t="s">
        <v>118</v>
      </c>
      <c r="D700" s="7" t="s">
        <v>6917</v>
      </c>
      <c r="E700" s="7"/>
      <c r="F700" s="64"/>
      <c r="G700" s="6"/>
      <c r="H700" s="6"/>
      <c r="I700" s="10" t="s">
        <v>110</v>
      </c>
      <c r="J700" s="11" t="s">
        <v>1795</v>
      </c>
      <c r="K700" s="220" t="s">
        <v>600</v>
      </c>
      <c r="L700" s="180"/>
      <c r="M700" s="180">
        <v>1000</v>
      </c>
      <c r="N700" s="80" t="s">
        <v>7213</v>
      </c>
      <c r="O700" s="165"/>
      <c r="P700" s="80" t="s">
        <v>1771</v>
      </c>
      <c r="Q700" s="80"/>
      <c r="R700" s="80"/>
      <c r="S700" s="166"/>
      <c r="T700" s="164"/>
      <c r="U700" s="167"/>
      <c r="V700" s="168"/>
      <c r="W700" s="12" t="str">
        <f t="shared" si="154"/>
        <v>Mqtt1</v>
      </c>
      <c r="X700" s="222"/>
      <c r="Y700" s="6" t="str">
        <f t="shared" si="156"/>
        <v>power-tag/ahu-owners-state-room</v>
      </c>
      <c r="Z700" s="106" t="str" cm="1">
        <f t="array" ref="Z700">IF(COUNTIF(N700,"spare"),"","$."&amp;_xlfn.REGEXEXTRACT(J700,"PT\d+[FQ]\d+_(.*)", 2))</f>
        <v>$.Active_Power_Phase_B</v>
      </c>
      <c r="AA700" s="12">
        <f t="shared" si="151"/>
        <v>5</v>
      </c>
      <c r="AB700" s="6" t="s">
        <v>195</v>
      </c>
      <c r="AC700" s="106">
        <v>3056</v>
      </c>
      <c r="AJ700" s="80"/>
      <c r="AK700" s="116" t="s">
        <v>1695</v>
      </c>
      <c r="AN700" s="80"/>
      <c r="AO700" s="80"/>
      <c r="AP700" s="80"/>
      <c r="AQ700" s="80"/>
      <c r="AR700" s="130"/>
      <c r="AS700" s="80"/>
      <c r="AT700" s="7"/>
      <c r="AU700" s="7"/>
      <c r="AV700" s="169"/>
      <c r="AW700" s="170"/>
      <c r="AX700" s="140"/>
      <c r="AY700" s="150"/>
      <c r="AZ700" s="171"/>
      <c r="BA700" s="171"/>
      <c r="BB700" s="150" t="str">
        <f t="shared" si="155"/>
        <v/>
      </c>
      <c r="BC700" s="172"/>
      <c r="BD700" s="169"/>
      <c r="BE700" s="169"/>
      <c r="BF700" s="169"/>
      <c r="BG700" s="169"/>
      <c r="BH700" s="169"/>
      <c r="BI700" s="169"/>
      <c r="BJ700" s="169"/>
      <c r="BK700" s="169"/>
      <c r="BL700" s="169"/>
      <c r="BM700" s="169"/>
      <c r="BN700" s="169"/>
      <c r="BO700" s="169"/>
      <c r="BP700" s="169"/>
      <c r="BQ700" s="169"/>
      <c r="BS700" s="6"/>
      <c r="BT700" s="11"/>
      <c r="BU700" s="6"/>
      <c r="BV700" s="6"/>
    </row>
    <row r="701" spans="1:74" ht="15.75" x14ac:dyDescent="0.25">
      <c r="A701" s="52" t="s">
        <v>7908</v>
      </c>
      <c r="B701" s="56"/>
      <c r="C701" s="7" t="s">
        <v>118</v>
      </c>
      <c r="D701" s="7" t="s">
        <v>6917</v>
      </c>
      <c r="E701" s="7"/>
      <c r="F701" s="64"/>
      <c r="G701" s="6"/>
      <c r="H701" s="6"/>
      <c r="I701" s="10" t="s">
        <v>110</v>
      </c>
      <c r="J701" s="11" t="s">
        <v>1796</v>
      </c>
      <c r="K701" s="220" t="s">
        <v>600</v>
      </c>
      <c r="L701" s="180"/>
      <c r="M701" s="180">
        <v>1000</v>
      </c>
      <c r="N701" s="80" t="s">
        <v>7213</v>
      </c>
      <c r="O701" s="165"/>
      <c r="P701" s="80" t="s">
        <v>1772</v>
      </c>
      <c r="Q701" s="80"/>
      <c r="R701" s="80"/>
      <c r="S701" s="166"/>
      <c r="T701" s="164"/>
      <c r="U701" s="167"/>
      <c r="V701" s="168"/>
      <c r="W701" s="12" t="str">
        <f t="shared" si="154"/>
        <v>Mqtt1</v>
      </c>
      <c r="X701" s="222"/>
      <c r="Y701" s="6" t="str">
        <f t="shared" si="156"/>
        <v>power-tag/ahu-owners-state-room</v>
      </c>
      <c r="Z701" s="106" t="str" cm="1">
        <f t="array" ref="Z701">IF(COUNTIF(N701,"spare"),"","$."&amp;_xlfn.REGEXEXTRACT(J701,"PT\d+[FQ]\d+_(.*)", 2))</f>
        <v>$.Active_Power_Phase_C</v>
      </c>
      <c r="AA701" s="12">
        <f t="shared" si="151"/>
        <v>5</v>
      </c>
      <c r="AB701" s="6" t="s">
        <v>195</v>
      </c>
      <c r="AC701" s="106">
        <v>3058</v>
      </c>
      <c r="AJ701" s="80"/>
      <c r="AK701" s="116" t="s">
        <v>1695</v>
      </c>
      <c r="AN701" s="80"/>
      <c r="AO701" s="80"/>
      <c r="AP701" s="80"/>
      <c r="AQ701" s="80"/>
      <c r="AR701" s="130"/>
      <c r="AS701" s="80"/>
      <c r="AT701" s="7"/>
      <c r="AU701" s="7"/>
      <c r="AV701" s="169"/>
      <c r="AW701" s="170"/>
      <c r="AX701" s="140"/>
      <c r="AY701" s="150"/>
      <c r="AZ701" s="171"/>
      <c r="BA701" s="171"/>
      <c r="BB701" s="150" t="str">
        <f t="shared" si="155"/>
        <v/>
      </c>
      <c r="BC701" s="172"/>
      <c r="BD701" s="169"/>
      <c r="BE701" s="169"/>
      <c r="BF701" s="169"/>
      <c r="BG701" s="169"/>
      <c r="BH701" s="169"/>
      <c r="BI701" s="169"/>
      <c r="BJ701" s="169"/>
      <c r="BK701" s="169"/>
      <c r="BL701" s="169"/>
      <c r="BM701" s="169"/>
      <c r="BN701" s="169"/>
      <c r="BO701" s="169"/>
      <c r="BP701" s="169"/>
      <c r="BQ701" s="169"/>
      <c r="BS701" s="6"/>
      <c r="BT701" s="11"/>
      <c r="BU701" s="6"/>
      <c r="BV701" s="6"/>
    </row>
    <row r="702" spans="1:74" ht="15.75" x14ac:dyDescent="0.25">
      <c r="A702" s="52" t="s">
        <v>7908</v>
      </c>
      <c r="B702" s="56"/>
      <c r="C702" s="7" t="s">
        <v>118</v>
      </c>
      <c r="D702" s="7" t="s">
        <v>6917</v>
      </c>
      <c r="E702" s="7"/>
      <c r="F702" s="64"/>
      <c r="G702" s="6"/>
      <c r="H702" s="6"/>
      <c r="I702" s="10" t="s">
        <v>110</v>
      </c>
      <c r="J702" s="11" t="s">
        <v>1797</v>
      </c>
      <c r="K702" s="220" t="s">
        <v>600</v>
      </c>
      <c r="L702" s="180"/>
      <c r="M702" s="180">
        <v>1000</v>
      </c>
      <c r="N702" s="80" t="s">
        <v>7213</v>
      </c>
      <c r="O702" s="165"/>
      <c r="P702" s="80" t="s">
        <v>1773</v>
      </c>
      <c r="Q702" s="80"/>
      <c r="R702" s="80"/>
      <c r="S702" s="166"/>
      <c r="T702" s="164"/>
      <c r="U702" s="167"/>
      <c r="V702" s="168"/>
      <c r="W702" s="12" t="str">
        <f t="shared" si="154"/>
        <v>Mqtt1</v>
      </c>
      <c r="X702" s="222"/>
      <c r="Y702" s="6" t="str">
        <f t="shared" si="156"/>
        <v>power-tag/ahu-owners-state-room</v>
      </c>
      <c r="Z702" s="106" t="str" cm="1">
        <f t="array" ref="Z702">IF(COUNTIF(N702,"spare"),"","$."&amp;_xlfn.REGEXEXTRACT(J702,"PT\d+[FQ]\d+_(.*)", 2))</f>
        <v>$.Total_Active_Power</v>
      </c>
      <c r="AA702" s="12">
        <f t="shared" si="151"/>
        <v>5</v>
      </c>
      <c r="AB702" s="6" t="s">
        <v>195</v>
      </c>
      <c r="AC702" s="106">
        <v>3060</v>
      </c>
      <c r="AJ702" s="80"/>
      <c r="AK702" s="116" t="s">
        <v>1695</v>
      </c>
      <c r="AN702" s="80"/>
      <c r="AO702" s="80"/>
      <c r="AP702" s="80"/>
      <c r="AQ702" s="80"/>
      <c r="AR702" s="130"/>
      <c r="AS702" s="80"/>
      <c r="AT702" s="7"/>
      <c r="AU702" s="7"/>
      <c r="AV702" s="169"/>
      <c r="AW702" s="170"/>
      <c r="AX702" s="140"/>
      <c r="AY702" s="150"/>
      <c r="AZ702" s="171"/>
      <c r="BA702" s="171"/>
      <c r="BB702" s="150" t="str">
        <f t="shared" si="155"/>
        <v/>
      </c>
      <c r="BC702" s="172"/>
      <c r="BD702" s="169"/>
      <c r="BE702" s="169"/>
      <c r="BF702" s="169"/>
      <c r="BG702" s="169"/>
      <c r="BH702" s="169"/>
      <c r="BI702" s="169"/>
      <c r="BJ702" s="169"/>
      <c r="BK702" s="169"/>
      <c r="BL702" s="169"/>
      <c r="BM702" s="169"/>
      <c r="BN702" s="169"/>
      <c r="BO702" s="169"/>
      <c r="BP702" s="169"/>
      <c r="BQ702" s="169"/>
      <c r="BS702" s="6"/>
      <c r="BT702" s="11"/>
      <c r="BU702" s="6"/>
      <c r="BV702" s="6"/>
    </row>
    <row r="703" spans="1:74" ht="15.75" x14ac:dyDescent="0.25">
      <c r="A703" s="52" t="s">
        <v>7908</v>
      </c>
      <c r="B703" s="56"/>
      <c r="C703" s="7" t="s">
        <v>118</v>
      </c>
      <c r="D703" s="7" t="s">
        <v>6917</v>
      </c>
      <c r="E703" s="7"/>
      <c r="F703" s="64"/>
      <c r="G703" s="6"/>
      <c r="H703" s="6"/>
      <c r="I703" s="10" t="s">
        <v>110</v>
      </c>
      <c r="J703" s="11" t="s">
        <v>1798</v>
      </c>
      <c r="K703" s="220" t="s">
        <v>600</v>
      </c>
      <c r="L703" s="180"/>
      <c r="M703" s="180">
        <v>1000</v>
      </c>
      <c r="N703" s="80" t="s">
        <v>7213</v>
      </c>
      <c r="O703" s="165"/>
      <c r="P703" s="80" t="s">
        <v>1774</v>
      </c>
      <c r="Q703" s="80"/>
      <c r="R703" s="80"/>
      <c r="S703" s="166"/>
      <c r="T703" s="164"/>
      <c r="U703" s="167"/>
      <c r="V703" s="168"/>
      <c r="W703" s="12" t="str">
        <f t="shared" si="154"/>
        <v>Mqtt1</v>
      </c>
      <c r="X703" s="222"/>
      <c r="Y703" s="6" t="str">
        <f t="shared" si="156"/>
        <v>power-tag/ahu-owners-state-room</v>
      </c>
      <c r="Z703" s="106" t="str" cm="1">
        <f t="array" ref="Z703">IF(COUNTIF(N703,"spare"),"","$."&amp;_xlfn.REGEXEXTRACT(J703,"PT\d+[FQ]\d+_(.*)", 2))</f>
        <v>$.Power_Factor_Phase_A</v>
      </c>
      <c r="AA703" s="12">
        <f t="shared" si="151"/>
        <v>5</v>
      </c>
      <c r="AB703" s="6" t="s">
        <v>195</v>
      </c>
      <c r="AC703" s="106">
        <v>3078</v>
      </c>
      <c r="AJ703" s="80"/>
      <c r="AK703" s="116" t="s">
        <v>1696</v>
      </c>
      <c r="AN703" s="80"/>
      <c r="AO703" s="80"/>
      <c r="AP703" s="80"/>
      <c r="AQ703" s="80"/>
      <c r="AR703" s="130"/>
      <c r="AS703" s="80"/>
      <c r="AT703" s="7"/>
      <c r="AU703" s="7"/>
      <c r="AV703" s="169"/>
      <c r="AW703" s="170"/>
      <c r="AX703" s="140"/>
      <c r="AY703" s="150"/>
      <c r="AZ703" s="171"/>
      <c r="BA703" s="171"/>
      <c r="BB703" s="150" t="str">
        <f t="shared" si="155"/>
        <v/>
      </c>
      <c r="BC703" s="172"/>
      <c r="BD703" s="169"/>
      <c r="BE703" s="169"/>
      <c r="BF703" s="169"/>
      <c r="BG703" s="169"/>
      <c r="BH703" s="169"/>
      <c r="BI703" s="169"/>
      <c r="BJ703" s="169"/>
      <c r="BK703" s="169"/>
      <c r="BL703" s="169"/>
      <c r="BM703" s="169"/>
      <c r="BN703" s="169"/>
      <c r="BO703" s="169"/>
      <c r="BP703" s="169"/>
      <c r="BQ703" s="169"/>
      <c r="BS703" s="6"/>
      <c r="BT703" s="11"/>
      <c r="BU703" s="6"/>
      <c r="BV703" s="6"/>
    </row>
    <row r="704" spans="1:74" ht="15.75" x14ac:dyDescent="0.25">
      <c r="A704" s="52" t="s">
        <v>7908</v>
      </c>
      <c r="B704" s="56"/>
      <c r="C704" s="7" t="s">
        <v>118</v>
      </c>
      <c r="D704" s="7" t="s">
        <v>6917</v>
      </c>
      <c r="E704" s="7"/>
      <c r="F704" s="64"/>
      <c r="G704" s="6"/>
      <c r="H704" s="6"/>
      <c r="I704" s="10" t="s">
        <v>110</v>
      </c>
      <c r="J704" s="11" t="s">
        <v>1799</v>
      </c>
      <c r="K704" s="220" t="s">
        <v>600</v>
      </c>
      <c r="L704" s="180"/>
      <c r="M704" s="180">
        <v>1000</v>
      </c>
      <c r="N704" s="80" t="s">
        <v>7213</v>
      </c>
      <c r="O704" s="165"/>
      <c r="P704" s="80" t="s">
        <v>1775</v>
      </c>
      <c r="Q704" s="80"/>
      <c r="R704" s="80"/>
      <c r="S704" s="166"/>
      <c r="T704" s="164"/>
      <c r="U704" s="167"/>
      <c r="V704" s="168"/>
      <c r="W704" s="12" t="str">
        <f t="shared" si="154"/>
        <v>Mqtt1</v>
      </c>
      <c r="X704" s="222"/>
      <c r="Y704" s="6" t="str">
        <f t="shared" si="156"/>
        <v>power-tag/ahu-owners-state-room</v>
      </c>
      <c r="Z704" s="106" t="str" cm="1">
        <f t="array" ref="Z704">IF(COUNTIF(N704,"spare"),"","$."&amp;_xlfn.REGEXEXTRACT(J704,"PT\d+[FQ]\d+_(.*)", 2))</f>
        <v>$.Power_Factor_Phase_B</v>
      </c>
      <c r="AA704" s="12">
        <f t="shared" si="151"/>
        <v>5</v>
      </c>
      <c r="AB704" s="6" t="s">
        <v>195</v>
      </c>
      <c r="AC704" s="106">
        <v>3080</v>
      </c>
      <c r="AJ704" s="80"/>
      <c r="AK704" s="116" t="s">
        <v>1696</v>
      </c>
      <c r="AN704" s="80"/>
      <c r="AO704" s="80"/>
      <c r="AP704" s="80"/>
      <c r="AQ704" s="80"/>
      <c r="AR704" s="130"/>
      <c r="AS704" s="80"/>
      <c r="AT704" s="7"/>
      <c r="AU704" s="7"/>
      <c r="AV704" s="169"/>
      <c r="AW704" s="170"/>
      <c r="AX704" s="140"/>
      <c r="AY704" s="150"/>
      <c r="AZ704" s="171"/>
      <c r="BA704" s="171"/>
      <c r="BB704" s="150" t="str">
        <f t="shared" si="155"/>
        <v/>
      </c>
      <c r="BC704" s="172"/>
      <c r="BD704" s="169"/>
      <c r="BE704" s="169"/>
      <c r="BF704" s="169"/>
      <c r="BG704" s="169"/>
      <c r="BH704" s="169"/>
      <c r="BI704" s="169"/>
      <c r="BJ704" s="169"/>
      <c r="BK704" s="169"/>
      <c r="BL704" s="169"/>
      <c r="BM704" s="169"/>
      <c r="BN704" s="169"/>
      <c r="BO704" s="169"/>
      <c r="BP704" s="169"/>
      <c r="BQ704" s="169"/>
      <c r="BS704" s="6"/>
      <c r="BT704" s="11"/>
      <c r="BU704" s="6"/>
      <c r="BV704" s="6"/>
    </row>
    <row r="705" spans="1:74" ht="15.75" x14ac:dyDescent="0.25">
      <c r="A705" s="52" t="s">
        <v>7908</v>
      </c>
      <c r="B705" s="56"/>
      <c r="C705" s="7" t="s">
        <v>118</v>
      </c>
      <c r="D705" s="7" t="s">
        <v>6917</v>
      </c>
      <c r="E705" s="7"/>
      <c r="F705" s="64"/>
      <c r="G705" s="6"/>
      <c r="H705" s="6"/>
      <c r="I705" s="10" t="s">
        <v>110</v>
      </c>
      <c r="J705" s="11" t="s">
        <v>1800</v>
      </c>
      <c r="K705" s="220" t="s">
        <v>600</v>
      </c>
      <c r="L705" s="180"/>
      <c r="M705" s="180">
        <v>1000</v>
      </c>
      <c r="N705" s="80" t="s">
        <v>7213</v>
      </c>
      <c r="O705" s="165"/>
      <c r="P705" s="80" t="s">
        <v>1776</v>
      </c>
      <c r="Q705" s="80"/>
      <c r="R705" s="80"/>
      <c r="S705" s="166"/>
      <c r="T705" s="164"/>
      <c r="U705" s="167"/>
      <c r="V705" s="168"/>
      <c r="W705" s="12" t="str">
        <f t="shared" si="154"/>
        <v>Mqtt1</v>
      </c>
      <c r="X705" s="222"/>
      <c r="Y705" s="6" t="str">
        <f t="shared" si="156"/>
        <v>power-tag/ahu-owners-state-room</v>
      </c>
      <c r="Z705" s="106" t="str" cm="1">
        <f t="array" ref="Z705">IF(COUNTIF(N705,"spare"),"","$."&amp;_xlfn.REGEXEXTRACT(J705,"PT\d+[FQ]\d+_(.*)", 2))</f>
        <v>$.Power_Factor_Phase_C</v>
      </c>
      <c r="AA705" s="12">
        <f t="shared" si="151"/>
        <v>5</v>
      </c>
      <c r="AB705" s="6" t="s">
        <v>195</v>
      </c>
      <c r="AC705" s="106">
        <v>3082</v>
      </c>
      <c r="AJ705" s="80"/>
      <c r="AK705" s="116" t="s">
        <v>1696</v>
      </c>
      <c r="AN705" s="80"/>
      <c r="AO705" s="80"/>
      <c r="AP705" s="80"/>
      <c r="AQ705" s="80"/>
      <c r="AR705" s="130"/>
      <c r="AS705" s="80"/>
      <c r="AT705" s="7"/>
      <c r="AU705" s="7"/>
      <c r="AV705" s="169"/>
      <c r="AW705" s="170"/>
      <c r="AX705" s="140"/>
      <c r="AY705" s="150"/>
      <c r="AZ705" s="171"/>
      <c r="BA705" s="171"/>
      <c r="BB705" s="150" t="str">
        <f t="shared" si="155"/>
        <v/>
      </c>
      <c r="BC705" s="172"/>
      <c r="BD705" s="169"/>
      <c r="BE705" s="169"/>
      <c r="BF705" s="169"/>
      <c r="BG705" s="169"/>
      <c r="BH705" s="169"/>
      <c r="BI705" s="169"/>
      <c r="BJ705" s="169"/>
      <c r="BK705" s="169"/>
      <c r="BL705" s="169"/>
      <c r="BM705" s="169"/>
      <c r="BN705" s="169"/>
      <c r="BO705" s="169"/>
      <c r="BP705" s="169"/>
      <c r="BQ705" s="169"/>
      <c r="BS705" s="6"/>
      <c r="BT705" s="11"/>
      <c r="BU705" s="6"/>
      <c r="BV705" s="6"/>
    </row>
    <row r="706" spans="1:74" ht="15.75" x14ac:dyDescent="0.25">
      <c r="A706" s="52" t="s">
        <v>7908</v>
      </c>
      <c r="B706" s="56"/>
      <c r="C706" s="7" t="s">
        <v>118</v>
      </c>
      <c r="D706" s="7" t="s">
        <v>6917</v>
      </c>
      <c r="E706" s="7"/>
      <c r="F706" s="64"/>
      <c r="G706" s="6"/>
      <c r="H706" s="6"/>
      <c r="I706" s="10" t="s">
        <v>110</v>
      </c>
      <c r="J706" s="11" t="s">
        <v>1801</v>
      </c>
      <c r="K706" s="220" t="s">
        <v>600</v>
      </c>
      <c r="L706" s="180"/>
      <c r="M706" s="180">
        <v>1000</v>
      </c>
      <c r="N706" s="80" t="s">
        <v>7213</v>
      </c>
      <c r="O706" s="165"/>
      <c r="P706" s="80" t="s">
        <v>1777</v>
      </c>
      <c r="Q706" s="80"/>
      <c r="R706" s="80"/>
      <c r="S706" s="166"/>
      <c r="T706" s="164"/>
      <c r="U706" s="167"/>
      <c r="V706" s="168"/>
      <c r="W706" s="12" t="str">
        <f t="shared" si="154"/>
        <v>Mqtt1</v>
      </c>
      <c r="X706" s="222"/>
      <c r="Y706" s="6" t="str">
        <f t="shared" si="156"/>
        <v>power-tag/ahu-owners-state-room</v>
      </c>
      <c r="Z706" s="106" t="str" cm="1">
        <f t="array" ref="Z706">IF(COUNTIF(N706,"spare"),"","$."&amp;_xlfn.REGEXEXTRACT(J706,"PT\d+[FQ]\d+_(.*)", 2))</f>
        <v>$.Total_Power_Factor</v>
      </c>
      <c r="AA706" s="12">
        <f t="shared" si="151"/>
        <v>5</v>
      </c>
      <c r="AB706" s="6" t="s">
        <v>195</v>
      </c>
      <c r="AC706" s="106">
        <v>3084</v>
      </c>
      <c r="AJ706" s="80"/>
      <c r="AK706" s="116" t="s">
        <v>1696</v>
      </c>
      <c r="AN706" s="80"/>
      <c r="AO706" s="80"/>
      <c r="AP706" s="80"/>
      <c r="AQ706" s="80"/>
      <c r="AR706" s="130"/>
      <c r="AS706" s="80"/>
      <c r="AT706" s="7"/>
      <c r="AU706" s="7"/>
      <c r="AV706" s="169"/>
      <c r="AW706" s="170"/>
      <c r="AX706" s="140"/>
      <c r="AY706" s="150"/>
      <c r="AZ706" s="171"/>
      <c r="BA706" s="171"/>
      <c r="BB706" s="150" t="str">
        <f t="shared" si="155"/>
        <v/>
      </c>
      <c r="BC706" s="172"/>
      <c r="BD706" s="169"/>
      <c r="BE706" s="169"/>
      <c r="BF706" s="169"/>
      <c r="BG706" s="169"/>
      <c r="BH706" s="169"/>
      <c r="BI706" s="169"/>
      <c r="BJ706" s="169"/>
      <c r="BK706" s="169"/>
      <c r="BL706" s="169"/>
      <c r="BM706" s="169"/>
      <c r="BN706" s="169"/>
      <c r="BO706" s="169"/>
      <c r="BP706" s="169"/>
      <c r="BQ706" s="169"/>
      <c r="BS706" s="6"/>
      <c r="BT706" s="11"/>
      <c r="BU706" s="6"/>
      <c r="BV706" s="6"/>
    </row>
    <row r="707" spans="1:74" ht="15.75" x14ac:dyDescent="0.25">
      <c r="A707" s="52" t="s">
        <v>7908</v>
      </c>
      <c r="B707" s="56"/>
      <c r="C707" s="7" t="s">
        <v>118</v>
      </c>
      <c r="D707" s="7" t="s">
        <v>6917</v>
      </c>
      <c r="E707" s="7"/>
      <c r="F707" s="64"/>
      <c r="G707" s="6"/>
      <c r="H707" s="6"/>
      <c r="I707" s="10" t="s">
        <v>110</v>
      </c>
      <c r="J707" s="11" t="s">
        <v>1802</v>
      </c>
      <c r="K707" s="220" t="s">
        <v>600</v>
      </c>
      <c r="L707" s="180"/>
      <c r="M707" s="180">
        <v>1000</v>
      </c>
      <c r="N707" s="80" t="s">
        <v>7213</v>
      </c>
      <c r="O707" s="165"/>
      <c r="P707" s="80" t="s">
        <v>3151</v>
      </c>
      <c r="Q707" s="80"/>
      <c r="R707" s="80"/>
      <c r="S707" s="166"/>
      <c r="T707" s="164"/>
      <c r="U707" s="167"/>
      <c r="V707" s="168"/>
      <c r="W707" s="12" t="str">
        <f t="shared" ref="W707:W721" si="157">IF(COUNTIF(N707,"spare"),"","Mqtt1")</f>
        <v>Mqtt1</v>
      </c>
      <c r="X707" s="222"/>
      <c r="Y707" s="6" t="str">
        <f t="shared" si="156"/>
        <v>power-tag/main-propulsion-unit-ac-heating</v>
      </c>
      <c r="Z707" s="106" t="str" cm="1">
        <f t="array" ref="Z707">IF(COUNTIF(N707,"spare"),"","$."&amp;_xlfn.REGEXEXTRACT(J707,"PT\d+[FQ]\d+_(.*)", 2))</f>
        <v>$.RMS_Current_Phase_A</v>
      </c>
      <c r="AA707" s="12">
        <f t="shared" si="151"/>
        <v>6</v>
      </c>
      <c r="AB707" s="6" t="s">
        <v>195</v>
      </c>
      <c r="AC707" s="106">
        <v>3000</v>
      </c>
      <c r="AJ707" s="80"/>
      <c r="AK707" s="116" t="s">
        <v>1693</v>
      </c>
      <c r="AN707" s="80"/>
      <c r="AO707" s="80"/>
      <c r="AP707" s="80"/>
      <c r="AQ707" s="80"/>
      <c r="AR707" s="130"/>
      <c r="AS707" s="80"/>
      <c r="AT707" s="7"/>
      <c r="AU707" s="7"/>
      <c r="AV707" s="169"/>
      <c r="AW707" s="170"/>
      <c r="AX707" s="140"/>
      <c r="AY707" s="150"/>
      <c r="AZ707" s="171"/>
      <c r="BA707" s="171"/>
      <c r="BB707" s="150" t="str">
        <f t="shared" ref="BB707:BB721" si="158">IF(ISNUMBER(AM707),"1","")</f>
        <v/>
      </c>
      <c r="BC707" s="172"/>
      <c r="BD707" s="169"/>
      <c r="BE707" s="169"/>
      <c r="BF707" s="169"/>
      <c r="BG707" s="169"/>
      <c r="BH707" s="169"/>
      <c r="BI707" s="169"/>
      <c r="BJ707" s="169"/>
      <c r="BK707" s="169"/>
      <c r="BL707" s="169"/>
      <c r="BM707" s="169"/>
      <c r="BN707" s="169"/>
      <c r="BO707" s="169"/>
      <c r="BP707" s="169"/>
      <c r="BQ707" s="169"/>
      <c r="BS707" s="6"/>
      <c r="BT707" s="11"/>
      <c r="BU707" s="6"/>
      <c r="BV707" s="6"/>
    </row>
    <row r="708" spans="1:74" ht="15.75" x14ac:dyDescent="0.25">
      <c r="A708" s="52" t="s">
        <v>7908</v>
      </c>
      <c r="B708" s="56"/>
      <c r="C708" s="7" t="s">
        <v>118</v>
      </c>
      <c r="D708" s="7" t="s">
        <v>6917</v>
      </c>
      <c r="E708" s="7"/>
      <c r="F708" s="64"/>
      <c r="G708" s="6"/>
      <c r="H708" s="6"/>
      <c r="I708" s="10" t="s">
        <v>110</v>
      </c>
      <c r="J708" s="11" t="s">
        <v>1803</v>
      </c>
      <c r="K708" s="220" t="s">
        <v>600</v>
      </c>
      <c r="L708" s="180"/>
      <c r="M708" s="180">
        <v>1000</v>
      </c>
      <c r="N708" s="80" t="s">
        <v>7213</v>
      </c>
      <c r="O708" s="165"/>
      <c r="P708" s="80" t="s">
        <v>3152</v>
      </c>
      <c r="Q708" s="80"/>
      <c r="R708" s="80"/>
      <c r="S708" s="166"/>
      <c r="T708" s="164"/>
      <c r="U708" s="167"/>
      <c r="V708" s="168"/>
      <c r="W708" s="12" t="str">
        <f t="shared" si="157"/>
        <v>Mqtt1</v>
      </c>
      <c r="X708" s="222"/>
      <c r="Y708" s="6" t="str">
        <f t="shared" si="156"/>
        <v>power-tag/main-propulsion-unit-ac-heating</v>
      </c>
      <c r="Z708" s="106" t="str" cm="1">
        <f t="array" ref="Z708">IF(COUNTIF(N708,"spare"),"","$."&amp;_xlfn.REGEXEXTRACT(J708,"PT\d+[FQ]\d+_(.*)", 2))</f>
        <v>$.RMS_Current_Phase_B</v>
      </c>
      <c r="AA708" s="12">
        <f t="shared" si="151"/>
        <v>6</v>
      </c>
      <c r="AB708" s="6" t="s">
        <v>195</v>
      </c>
      <c r="AC708" s="106">
        <v>3002</v>
      </c>
      <c r="AJ708" s="80"/>
      <c r="AK708" s="116" t="s">
        <v>1693</v>
      </c>
      <c r="AN708" s="80"/>
      <c r="AO708" s="80"/>
      <c r="AP708" s="80"/>
      <c r="AQ708" s="80"/>
      <c r="AR708" s="130"/>
      <c r="AS708" s="80"/>
      <c r="AT708" s="7"/>
      <c r="AU708" s="7"/>
      <c r="AV708" s="169"/>
      <c r="AW708" s="170"/>
      <c r="AX708" s="140"/>
      <c r="AY708" s="150"/>
      <c r="AZ708" s="171"/>
      <c r="BA708" s="171"/>
      <c r="BB708" s="150" t="str">
        <f t="shared" si="158"/>
        <v/>
      </c>
      <c r="BC708" s="172"/>
      <c r="BD708" s="169"/>
      <c r="BE708" s="169"/>
      <c r="BF708" s="169"/>
      <c r="BG708" s="169"/>
      <c r="BH708" s="169"/>
      <c r="BI708" s="169"/>
      <c r="BJ708" s="169"/>
      <c r="BK708" s="169"/>
      <c r="BL708" s="169"/>
      <c r="BM708" s="169"/>
      <c r="BN708" s="169"/>
      <c r="BO708" s="169"/>
      <c r="BP708" s="169"/>
      <c r="BQ708" s="169"/>
      <c r="BS708" s="6"/>
      <c r="BT708" s="11"/>
      <c r="BU708" s="6"/>
      <c r="BV708" s="6"/>
    </row>
    <row r="709" spans="1:74" ht="15.75" x14ac:dyDescent="0.25">
      <c r="A709" s="52" t="s">
        <v>7908</v>
      </c>
      <c r="B709" s="56"/>
      <c r="C709" s="7" t="s">
        <v>118</v>
      </c>
      <c r="D709" s="7" t="s">
        <v>6917</v>
      </c>
      <c r="E709" s="7"/>
      <c r="F709" s="64"/>
      <c r="G709" s="6"/>
      <c r="H709" s="6"/>
      <c r="I709" s="10" t="s">
        <v>110</v>
      </c>
      <c r="J709" s="11" t="s">
        <v>1804</v>
      </c>
      <c r="K709" s="220" t="s">
        <v>600</v>
      </c>
      <c r="L709" s="180"/>
      <c r="M709" s="180">
        <v>1000</v>
      </c>
      <c r="N709" s="80" t="s">
        <v>7213</v>
      </c>
      <c r="O709" s="165"/>
      <c r="P709" s="80" t="s">
        <v>3153</v>
      </c>
      <c r="Q709" s="80"/>
      <c r="R709" s="80"/>
      <c r="S709" s="166"/>
      <c r="T709" s="164"/>
      <c r="U709" s="167"/>
      <c r="V709" s="168"/>
      <c r="W709" s="12" t="str">
        <f t="shared" si="157"/>
        <v>Mqtt1</v>
      </c>
      <c r="X709" s="222"/>
      <c r="Y709" s="6" t="str">
        <f t="shared" si="156"/>
        <v>power-tag/main-propulsion-unit-ac-heating</v>
      </c>
      <c r="Z709" s="106" t="str" cm="1">
        <f t="array" ref="Z709">IF(COUNTIF(N709,"spare"),"","$."&amp;_xlfn.REGEXEXTRACT(J709,"PT\d+[FQ]\d+_(.*)", 2))</f>
        <v>$.RMS_Current_Phase_C</v>
      </c>
      <c r="AA709" s="12">
        <f t="shared" si="151"/>
        <v>6</v>
      </c>
      <c r="AB709" s="6" t="s">
        <v>195</v>
      </c>
      <c r="AC709" s="106">
        <v>3004</v>
      </c>
      <c r="AJ709" s="80"/>
      <c r="AK709" s="116" t="s">
        <v>1693</v>
      </c>
      <c r="AN709" s="80"/>
      <c r="AO709" s="80"/>
      <c r="AP709" s="80"/>
      <c r="AQ709" s="80"/>
      <c r="AR709" s="130"/>
      <c r="AS709" s="80"/>
      <c r="AT709" s="7"/>
      <c r="AU709" s="7"/>
      <c r="AV709" s="169"/>
      <c r="AW709" s="170"/>
      <c r="AX709" s="140"/>
      <c r="AY709" s="150"/>
      <c r="AZ709" s="171"/>
      <c r="BA709" s="171"/>
      <c r="BB709" s="150" t="str">
        <f t="shared" si="158"/>
        <v/>
      </c>
      <c r="BC709" s="172"/>
      <c r="BD709" s="169"/>
      <c r="BE709" s="169"/>
      <c r="BF709" s="169"/>
      <c r="BG709" s="169"/>
      <c r="BH709" s="169"/>
      <c r="BI709" s="169"/>
      <c r="BJ709" s="169"/>
      <c r="BK709" s="169"/>
      <c r="BL709" s="169"/>
      <c r="BM709" s="169"/>
      <c r="BN709" s="169"/>
      <c r="BO709" s="169"/>
      <c r="BP709" s="169"/>
      <c r="BQ709" s="169"/>
      <c r="BS709" s="6"/>
      <c r="BT709" s="11"/>
      <c r="BU709" s="6"/>
      <c r="BV709" s="6"/>
    </row>
    <row r="710" spans="1:74" ht="15.75" x14ac:dyDescent="0.25">
      <c r="A710" s="52" t="s">
        <v>7908</v>
      </c>
      <c r="B710" s="56"/>
      <c r="C710" s="7" t="s">
        <v>118</v>
      </c>
      <c r="D710" s="7" t="s">
        <v>6917</v>
      </c>
      <c r="E710" s="7"/>
      <c r="F710" s="64"/>
      <c r="G710" s="6"/>
      <c r="H710" s="6"/>
      <c r="I710" s="10" t="s">
        <v>110</v>
      </c>
      <c r="J710" s="11" t="s">
        <v>1805</v>
      </c>
      <c r="K710" s="220" t="s">
        <v>600</v>
      </c>
      <c r="L710" s="180"/>
      <c r="M710" s="180">
        <v>1000</v>
      </c>
      <c r="N710" s="80" t="s">
        <v>7213</v>
      </c>
      <c r="O710" s="165"/>
      <c r="P710" s="80" t="s">
        <v>3154</v>
      </c>
      <c r="Q710" s="80"/>
      <c r="R710" s="80"/>
      <c r="S710" s="166"/>
      <c r="T710" s="164"/>
      <c r="U710" s="167"/>
      <c r="V710" s="168"/>
      <c r="W710" s="12" t="str">
        <f t="shared" si="157"/>
        <v>Mqtt1</v>
      </c>
      <c r="X710" s="222"/>
      <c r="Y710" s="6" t="str">
        <f t="shared" si="156"/>
        <v>power-tag/main-propulsion-unit-ac-heating</v>
      </c>
      <c r="Z710" s="106" t="str" cm="1">
        <f t="array" ref="Z710">IF(COUNTIF(N710,"spare"),"","$."&amp;_xlfn.REGEXEXTRACT(J710,"PT\d+[FQ]\d+_(.*)", 2))</f>
        <v>$.RMS_Current_Phase_Neut</v>
      </c>
      <c r="AA710" s="12">
        <f t="shared" si="151"/>
        <v>6</v>
      </c>
      <c r="AB710" s="6" t="s">
        <v>195</v>
      </c>
      <c r="AC710" s="106">
        <v>3006</v>
      </c>
      <c r="AJ710" s="80"/>
      <c r="AK710" s="116" t="s">
        <v>1693</v>
      </c>
      <c r="AN710" s="80"/>
      <c r="AO710" s="80"/>
      <c r="AP710" s="80"/>
      <c r="AQ710" s="80"/>
      <c r="AR710" s="130"/>
      <c r="AS710" s="80"/>
      <c r="AT710" s="7"/>
      <c r="AU710" s="7"/>
      <c r="AV710" s="169"/>
      <c r="AW710" s="170"/>
      <c r="AX710" s="140"/>
      <c r="AY710" s="150"/>
      <c r="AZ710" s="171"/>
      <c r="BA710" s="171"/>
      <c r="BB710" s="150" t="str">
        <f t="shared" si="158"/>
        <v/>
      </c>
      <c r="BC710" s="172"/>
      <c r="BD710" s="169"/>
      <c r="BE710" s="169"/>
      <c r="BF710" s="169"/>
      <c r="BG710" s="169"/>
      <c r="BH710" s="169"/>
      <c r="BI710" s="169"/>
      <c r="BJ710" s="169"/>
      <c r="BK710" s="169"/>
      <c r="BL710" s="169"/>
      <c r="BM710" s="169"/>
      <c r="BN710" s="169"/>
      <c r="BO710" s="169"/>
      <c r="BP710" s="169"/>
      <c r="BQ710" s="169"/>
      <c r="BS710" s="6"/>
      <c r="BT710" s="11"/>
      <c r="BU710" s="6"/>
      <c r="BV710" s="6"/>
    </row>
    <row r="711" spans="1:74" ht="15.75" x14ac:dyDescent="0.25">
      <c r="A711" s="52" t="s">
        <v>7908</v>
      </c>
      <c r="B711" s="56"/>
      <c r="C711" s="7" t="s">
        <v>118</v>
      </c>
      <c r="D711" s="7" t="s">
        <v>6917</v>
      </c>
      <c r="E711" s="7"/>
      <c r="F711" s="64"/>
      <c r="G711" s="6"/>
      <c r="H711" s="6"/>
      <c r="I711" s="10" t="s">
        <v>110</v>
      </c>
      <c r="J711" s="11" t="s">
        <v>7391</v>
      </c>
      <c r="K711" s="220" t="s">
        <v>600</v>
      </c>
      <c r="L711" s="180"/>
      <c r="M711" s="180">
        <v>1000</v>
      </c>
      <c r="N711" s="80" t="s">
        <v>7213</v>
      </c>
      <c r="O711" s="165"/>
      <c r="P711" s="80" t="s">
        <v>3155</v>
      </c>
      <c r="Q711" s="80"/>
      <c r="R711" s="80"/>
      <c r="S711" s="166"/>
      <c r="T711" s="164"/>
      <c r="U711" s="167"/>
      <c r="V711" s="168"/>
      <c r="W711" s="12" t="str">
        <f t="shared" si="157"/>
        <v>Mqtt1</v>
      </c>
      <c r="X711" s="222"/>
      <c r="Y711" s="6" t="str">
        <f t="shared" si="156"/>
        <v>power-tag/main-propulsion-unit-ac-heating</v>
      </c>
      <c r="Z711" s="106" t="str" cm="1">
        <f t="array" ref="Z711">IF(COUNTIF(N711,"spare"),"","$."&amp;_xlfn.REGEXEXTRACT(J711,"PT\d+[FQ]\d+_(.*)", 2))</f>
        <v>$.RMS_Voltage_A_N</v>
      </c>
      <c r="AA711" s="12">
        <f t="shared" si="151"/>
        <v>6</v>
      </c>
      <c r="AB711" s="6" t="s">
        <v>195</v>
      </c>
      <c r="AC711" s="106">
        <v>3028</v>
      </c>
      <c r="AJ711" s="80"/>
      <c r="AK711" s="116" t="s">
        <v>1694</v>
      </c>
      <c r="AN711" s="80"/>
      <c r="AO711" s="80"/>
      <c r="AP711" s="80"/>
      <c r="AQ711" s="80"/>
      <c r="AR711" s="130"/>
      <c r="AS711" s="80"/>
      <c r="AT711" s="7"/>
      <c r="AU711" s="7"/>
      <c r="AV711" s="169"/>
      <c r="AW711" s="170"/>
      <c r="AX711" s="140"/>
      <c r="AY711" s="150"/>
      <c r="AZ711" s="171"/>
      <c r="BA711" s="171"/>
      <c r="BB711" s="150" t="str">
        <f t="shared" si="158"/>
        <v/>
      </c>
      <c r="BC711" s="172"/>
      <c r="BD711" s="169"/>
      <c r="BE711" s="169"/>
      <c r="BF711" s="169"/>
      <c r="BG711" s="169"/>
      <c r="BH711" s="169"/>
      <c r="BI711" s="169"/>
      <c r="BJ711" s="169"/>
      <c r="BK711" s="169"/>
      <c r="BL711" s="169"/>
      <c r="BM711" s="169"/>
      <c r="BN711" s="169"/>
      <c r="BO711" s="169"/>
      <c r="BP711" s="169"/>
      <c r="BQ711" s="169"/>
      <c r="BS711" s="6"/>
      <c r="BT711" s="11"/>
      <c r="BU711" s="6"/>
      <c r="BV711" s="6"/>
    </row>
    <row r="712" spans="1:74" ht="15.75" x14ac:dyDescent="0.25">
      <c r="A712" s="52" t="s">
        <v>7908</v>
      </c>
      <c r="B712" s="56"/>
      <c r="C712" s="7" t="s">
        <v>118</v>
      </c>
      <c r="D712" s="7" t="s">
        <v>6917</v>
      </c>
      <c r="E712" s="7"/>
      <c r="F712" s="64"/>
      <c r="G712" s="6"/>
      <c r="H712" s="6"/>
      <c r="I712" s="10" t="s">
        <v>110</v>
      </c>
      <c r="J712" s="11" t="s">
        <v>7392</v>
      </c>
      <c r="K712" s="220" t="s">
        <v>600</v>
      </c>
      <c r="L712" s="180"/>
      <c r="M712" s="180">
        <v>1000</v>
      </c>
      <c r="N712" s="80" t="s">
        <v>7213</v>
      </c>
      <c r="O712" s="165"/>
      <c r="P712" s="80" t="s">
        <v>3156</v>
      </c>
      <c r="Q712" s="80"/>
      <c r="R712" s="80"/>
      <c r="S712" s="166"/>
      <c r="T712" s="164"/>
      <c r="U712" s="167"/>
      <c r="V712" s="168"/>
      <c r="W712" s="12" t="str">
        <f t="shared" si="157"/>
        <v>Mqtt1</v>
      </c>
      <c r="X712" s="222"/>
      <c r="Y712" s="6" t="str">
        <f t="shared" si="156"/>
        <v>power-tag/main-propulsion-unit-ac-heating</v>
      </c>
      <c r="Z712" s="106" t="str" cm="1">
        <f t="array" ref="Z712">IF(COUNTIF(N712,"spare"),"","$."&amp;_xlfn.REGEXEXTRACT(J712,"PT\d+[FQ]\d+_(.*)", 2))</f>
        <v>$.RMS_Voltage_B_N</v>
      </c>
      <c r="AA712" s="12">
        <f t="shared" ref="AA712:AA775" si="159">AA697+1</f>
        <v>6</v>
      </c>
      <c r="AB712" s="6" t="s">
        <v>195</v>
      </c>
      <c r="AC712" s="106">
        <v>3030</v>
      </c>
      <c r="AJ712" s="80"/>
      <c r="AK712" s="116" t="s">
        <v>1694</v>
      </c>
      <c r="AN712" s="80"/>
      <c r="AO712" s="80"/>
      <c r="AP712" s="80"/>
      <c r="AQ712" s="80"/>
      <c r="AR712" s="130"/>
      <c r="AS712" s="80"/>
      <c r="AT712" s="7"/>
      <c r="AU712" s="7"/>
      <c r="AV712" s="169"/>
      <c r="AW712" s="170"/>
      <c r="AX712" s="140"/>
      <c r="AY712" s="150"/>
      <c r="AZ712" s="171"/>
      <c r="BA712" s="171"/>
      <c r="BB712" s="150" t="str">
        <f t="shared" si="158"/>
        <v/>
      </c>
      <c r="BC712" s="172"/>
      <c r="BD712" s="169"/>
      <c r="BE712" s="169"/>
      <c r="BF712" s="169"/>
      <c r="BG712" s="169"/>
      <c r="BH712" s="169"/>
      <c r="BI712" s="169"/>
      <c r="BJ712" s="169"/>
      <c r="BK712" s="169"/>
      <c r="BL712" s="169"/>
      <c r="BM712" s="169"/>
      <c r="BN712" s="169"/>
      <c r="BO712" s="169"/>
      <c r="BP712" s="169"/>
      <c r="BQ712" s="169"/>
      <c r="BS712" s="6"/>
      <c r="BT712" s="11"/>
      <c r="BU712" s="6"/>
      <c r="BV712" s="6"/>
    </row>
    <row r="713" spans="1:74" ht="15.75" x14ac:dyDescent="0.25">
      <c r="A713" s="52" t="s">
        <v>7908</v>
      </c>
      <c r="B713" s="56"/>
      <c r="C713" s="7" t="s">
        <v>118</v>
      </c>
      <c r="D713" s="7" t="s">
        <v>6917</v>
      </c>
      <c r="E713" s="7"/>
      <c r="F713" s="64"/>
      <c r="G713" s="6"/>
      <c r="H713" s="6"/>
      <c r="I713" s="10" t="s">
        <v>110</v>
      </c>
      <c r="J713" s="11" t="s">
        <v>7393</v>
      </c>
      <c r="K713" s="220" t="s">
        <v>600</v>
      </c>
      <c r="L713" s="180"/>
      <c r="M713" s="180">
        <v>1000</v>
      </c>
      <c r="N713" s="80" t="s">
        <v>7213</v>
      </c>
      <c r="O713" s="165"/>
      <c r="P713" s="80" t="s">
        <v>3157</v>
      </c>
      <c r="Q713" s="80"/>
      <c r="R713" s="80"/>
      <c r="S713" s="166"/>
      <c r="T713" s="164"/>
      <c r="U713" s="167"/>
      <c r="V713" s="168"/>
      <c r="W713" s="12" t="str">
        <f t="shared" si="157"/>
        <v>Mqtt1</v>
      </c>
      <c r="X713" s="222"/>
      <c r="Y713" s="6" t="str">
        <f t="shared" si="156"/>
        <v>power-tag/main-propulsion-unit-ac-heating</v>
      </c>
      <c r="Z713" s="106" t="str" cm="1">
        <f t="array" ref="Z713">IF(COUNTIF(N713,"spare"),"","$."&amp;_xlfn.REGEXEXTRACT(J713,"PT\d+[FQ]\d+_(.*)", 2))</f>
        <v>$.RMS_Voltage_C_N</v>
      </c>
      <c r="AA713" s="12">
        <f t="shared" si="159"/>
        <v>6</v>
      </c>
      <c r="AB713" s="6" t="s">
        <v>195</v>
      </c>
      <c r="AC713" s="106">
        <v>3032</v>
      </c>
      <c r="AJ713" s="80"/>
      <c r="AK713" s="116" t="s">
        <v>1694</v>
      </c>
      <c r="AN713" s="80"/>
      <c r="AO713" s="80"/>
      <c r="AP713" s="80"/>
      <c r="AQ713" s="80"/>
      <c r="AR713" s="130"/>
      <c r="AS713" s="80"/>
      <c r="AT713" s="7"/>
      <c r="AU713" s="7"/>
      <c r="AV713" s="169"/>
      <c r="AW713" s="170"/>
      <c r="AX713" s="140"/>
      <c r="AY713" s="150"/>
      <c r="AZ713" s="171"/>
      <c r="BA713" s="171"/>
      <c r="BB713" s="150" t="str">
        <f t="shared" si="158"/>
        <v/>
      </c>
      <c r="BC713" s="172"/>
      <c r="BD713" s="169"/>
      <c r="BE713" s="169"/>
      <c r="BF713" s="169"/>
      <c r="BG713" s="169"/>
      <c r="BH713" s="169"/>
      <c r="BI713" s="169"/>
      <c r="BJ713" s="169"/>
      <c r="BK713" s="169"/>
      <c r="BL713" s="169"/>
      <c r="BM713" s="169"/>
      <c r="BN713" s="169"/>
      <c r="BO713" s="169"/>
      <c r="BP713" s="169"/>
      <c r="BQ713" s="169"/>
      <c r="BS713" s="6"/>
      <c r="BT713" s="11"/>
      <c r="BU713" s="6"/>
      <c r="BV713" s="6"/>
    </row>
    <row r="714" spans="1:74" ht="15.75" x14ac:dyDescent="0.25">
      <c r="A714" s="52" t="s">
        <v>7908</v>
      </c>
      <c r="B714" s="56"/>
      <c r="C714" s="7" t="s">
        <v>118</v>
      </c>
      <c r="D714" s="7" t="s">
        <v>6917</v>
      </c>
      <c r="E714" s="7"/>
      <c r="F714" s="64"/>
      <c r="G714" s="6"/>
      <c r="H714" s="6"/>
      <c r="I714" s="10" t="s">
        <v>110</v>
      </c>
      <c r="J714" s="11" t="s">
        <v>1806</v>
      </c>
      <c r="K714" s="220" t="s">
        <v>600</v>
      </c>
      <c r="L714" s="180"/>
      <c r="M714" s="180">
        <v>1000</v>
      </c>
      <c r="N714" s="80" t="s">
        <v>7213</v>
      </c>
      <c r="O714" s="165"/>
      <c r="P714" s="80" t="s">
        <v>7909</v>
      </c>
      <c r="Q714" s="80"/>
      <c r="R714" s="80"/>
      <c r="S714" s="166"/>
      <c r="T714" s="164"/>
      <c r="U714" s="167"/>
      <c r="V714" s="168"/>
      <c r="W714" s="12" t="str">
        <f t="shared" si="157"/>
        <v>Mqtt1</v>
      </c>
      <c r="X714" s="222"/>
      <c r="Y714" s="6" t="str">
        <f t="shared" si="156"/>
        <v>power-tag/main-propulsion-unit-ac-heating</v>
      </c>
      <c r="Z714" s="106" t="str" cm="1">
        <f t="array" ref="Z714">IF(COUNTIF(N714,"spare"),"","$."&amp;_xlfn.REGEXEXTRACT(J714,"PT\d+[FQ]\d+_(.*)", 2))</f>
        <v>$.Active_Power_Phase_A</v>
      </c>
      <c r="AA714" s="12">
        <f t="shared" si="159"/>
        <v>6</v>
      </c>
      <c r="AB714" s="6" t="s">
        <v>195</v>
      </c>
      <c r="AC714" s="106">
        <v>3054</v>
      </c>
      <c r="AJ714" s="80"/>
      <c r="AK714" s="116" t="s">
        <v>1695</v>
      </c>
      <c r="AN714" s="80"/>
      <c r="AO714" s="80"/>
      <c r="AP714" s="80"/>
      <c r="AQ714" s="80"/>
      <c r="AR714" s="130"/>
      <c r="AS714" s="80"/>
      <c r="AT714" s="7"/>
      <c r="AU714" s="7"/>
      <c r="AV714" s="169"/>
      <c r="AW714" s="170"/>
      <c r="AX714" s="140"/>
      <c r="AY714" s="150"/>
      <c r="AZ714" s="171"/>
      <c r="BA714" s="171"/>
      <c r="BB714" s="150" t="str">
        <f t="shared" si="158"/>
        <v/>
      </c>
      <c r="BC714" s="172"/>
      <c r="BD714" s="169"/>
      <c r="BE714" s="169"/>
      <c r="BF714" s="169"/>
      <c r="BG714" s="169"/>
      <c r="BH714" s="169"/>
      <c r="BI714" s="169"/>
      <c r="BJ714" s="169"/>
      <c r="BK714" s="169"/>
      <c r="BL714" s="169"/>
      <c r="BM714" s="169"/>
      <c r="BN714" s="169"/>
      <c r="BO714" s="169"/>
      <c r="BP714" s="169"/>
      <c r="BQ714" s="169"/>
      <c r="BS714" s="6"/>
      <c r="BT714" s="11"/>
      <c r="BU714" s="6"/>
      <c r="BV714" s="6"/>
    </row>
    <row r="715" spans="1:74" ht="15.75" x14ac:dyDescent="0.25">
      <c r="A715" s="52" t="s">
        <v>7908</v>
      </c>
      <c r="B715" s="56"/>
      <c r="C715" s="7" t="s">
        <v>118</v>
      </c>
      <c r="D715" s="7" t="s">
        <v>6917</v>
      </c>
      <c r="E715" s="7"/>
      <c r="F715" s="64"/>
      <c r="G715" s="6"/>
      <c r="H715" s="6"/>
      <c r="I715" s="10" t="s">
        <v>110</v>
      </c>
      <c r="J715" s="11" t="s">
        <v>1807</v>
      </c>
      <c r="K715" s="220" t="s">
        <v>600</v>
      </c>
      <c r="L715" s="180"/>
      <c r="M715" s="180">
        <v>1000</v>
      </c>
      <c r="N715" s="80" t="s">
        <v>7213</v>
      </c>
      <c r="O715" s="165"/>
      <c r="P715" s="80" t="s">
        <v>7910</v>
      </c>
      <c r="Q715" s="80"/>
      <c r="R715" s="80"/>
      <c r="S715" s="166"/>
      <c r="T715" s="164"/>
      <c r="U715" s="167"/>
      <c r="V715" s="168"/>
      <c r="W715" s="12" t="str">
        <f t="shared" si="157"/>
        <v>Mqtt1</v>
      </c>
      <c r="X715" s="222"/>
      <c r="Y715" s="6" t="str">
        <f t="shared" si="156"/>
        <v>power-tag/main-propulsion-unit-ac-heating</v>
      </c>
      <c r="Z715" s="106" t="str" cm="1">
        <f t="array" ref="Z715">IF(COUNTIF(N715,"spare"),"","$."&amp;_xlfn.REGEXEXTRACT(J715,"PT\d+[FQ]\d+_(.*)", 2))</f>
        <v>$.Active_Power_Phase_B</v>
      </c>
      <c r="AA715" s="12">
        <f t="shared" si="159"/>
        <v>6</v>
      </c>
      <c r="AB715" s="6" t="s">
        <v>195</v>
      </c>
      <c r="AC715" s="106">
        <v>3056</v>
      </c>
      <c r="AJ715" s="80"/>
      <c r="AK715" s="116" t="s">
        <v>1695</v>
      </c>
      <c r="AN715" s="80"/>
      <c r="AO715" s="80"/>
      <c r="AP715" s="80"/>
      <c r="AQ715" s="80"/>
      <c r="AR715" s="130"/>
      <c r="AS715" s="80"/>
      <c r="AT715" s="7"/>
      <c r="AU715" s="7"/>
      <c r="AV715" s="169"/>
      <c r="AW715" s="170"/>
      <c r="AX715" s="140"/>
      <c r="AY715" s="150"/>
      <c r="AZ715" s="171"/>
      <c r="BA715" s="171"/>
      <c r="BB715" s="150" t="str">
        <f t="shared" si="158"/>
        <v/>
      </c>
      <c r="BC715" s="172"/>
      <c r="BD715" s="169"/>
      <c r="BE715" s="169"/>
      <c r="BF715" s="169"/>
      <c r="BG715" s="169"/>
      <c r="BH715" s="169"/>
      <c r="BI715" s="169"/>
      <c r="BJ715" s="169"/>
      <c r="BK715" s="169"/>
      <c r="BL715" s="169"/>
      <c r="BM715" s="169"/>
      <c r="BN715" s="169"/>
      <c r="BO715" s="169"/>
      <c r="BP715" s="169"/>
      <c r="BQ715" s="169"/>
      <c r="BS715" s="6"/>
      <c r="BT715" s="11"/>
      <c r="BU715" s="6"/>
      <c r="BV715" s="6"/>
    </row>
    <row r="716" spans="1:74" ht="15.75" x14ac:dyDescent="0.25">
      <c r="A716" s="52" t="s">
        <v>7908</v>
      </c>
      <c r="B716" s="56"/>
      <c r="C716" s="7" t="s">
        <v>118</v>
      </c>
      <c r="D716" s="7" t="s">
        <v>6917</v>
      </c>
      <c r="E716" s="7"/>
      <c r="F716" s="64"/>
      <c r="G716" s="6"/>
      <c r="H716" s="6"/>
      <c r="I716" s="10" t="s">
        <v>110</v>
      </c>
      <c r="J716" s="11" t="s">
        <v>1808</v>
      </c>
      <c r="K716" s="220" t="s">
        <v>600</v>
      </c>
      <c r="L716" s="180"/>
      <c r="M716" s="180">
        <v>1000</v>
      </c>
      <c r="N716" s="80" t="s">
        <v>7213</v>
      </c>
      <c r="O716" s="165"/>
      <c r="P716" s="80" t="s">
        <v>7911</v>
      </c>
      <c r="Q716" s="80"/>
      <c r="R716" s="80"/>
      <c r="S716" s="166"/>
      <c r="T716" s="164"/>
      <c r="U716" s="167"/>
      <c r="V716" s="168"/>
      <c r="W716" s="12" t="str">
        <f t="shared" si="157"/>
        <v>Mqtt1</v>
      </c>
      <c r="X716" s="222"/>
      <c r="Y716" s="6" t="str">
        <f t="shared" si="156"/>
        <v>power-tag/main-propulsion-unit-ac-heating</v>
      </c>
      <c r="Z716" s="106" t="str" cm="1">
        <f t="array" ref="Z716">IF(COUNTIF(N716,"spare"),"","$."&amp;_xlfn.REGEXEXTRACT(J716,"PT\d+[FQ]\d+_(.*)", 2))</f>
        <v>$.Active_Power_Phase_C</v>
      </c>
      <c r="AA716" s="12">
        <f t="shared" si="159"/>
        <v>6</v>
      </c>
      <c r="AB716" s="6" t="s">
        <v>195</v>
      </c>
      <c r="AC716" s="106">
        <v>3058</v>
      </c>
      <c r="AJ716" s="80"/>
      <c r="AK716" s="116" t="s">
        <v>1695</v>
      </c>
      <c r="AN716" s="80"/>
      <c r="AO716" s="80"/>
      <c r="AP716" s="80"/>
      <c r="AQ716" s="80"/>
      <c r="AR716" s="130"/>
      <c r="AS716" s="80"/>
      <c r="AT716" s="7"/>
      <c r="AU716" s="7"/>
      <c r="AV716" s="169"/>
      <c r="AW716" s="170"/>
      <c r="AX716" s="140"/>
      <c r="AY716" s="150"/>
      <c r="AZ716" s="171"/>
      <c r="BA716" s="171"/>
      <c r="BB716" s="150" t="str">
        <f t="shared" si="158"/>
        <v/>
      </c>
      <c r="BC716" s="172"/>
      <c r="BD716" s="169"/>
      <c r="BE716" s="169"/>
      <c r="BF716" s="169"/>
      <c r="BG716" s="169"/>
      <c r="BH716" s="169"/>
      <c r="BI716" s="169"/>
      <c r="BJ716" s="169"/>
      <c r="BK716" s="169"/>
      <c r="BL716" s="169"/>
      <c r="BM716" s="169"/>
      <c r="BN716" s="169"/>
      <c r="BO716" s="169"/>
      <c r="BP716" s="169"/>
      <c r="BQ716" s="169"/>
      <c r="BS716" s="6"/>
      <c r="BT716" s="11"/>
      <c r="BU716" s="6"/>
      <c r="BV716" s="6"/>
    </row>
    <row r="717" spans="1:74" ht="15.75" x14ac:dyDescent="0.25">
      <c r="A717" s="52" t="s">
        <v>7908</v>
      </c>
      <c r="B717" s="56"/>
      <c r="C717" s="7" t="s">
        <v>118</v>
      </c>
      <c r="D717" s="7" t="s">
        <v>6917</v>
      </c>
      <c r="E717" s="7"/>
      <c r="F717" s="64"/>
      <c r="G717" s="6"/>
      <c r="H717" s="6"/>
      <c r="I717" s="10" t="s">
        <v>110</v>
      </c>
      <c r="J717" s="11" t="s">
        <v>1809</v>
      </c>
      <c r="K717" s="220" t="s">
        <v>600</v>
      </c>
      <c r="L717" s="180"/>
      <c r="M717" s="180">
        <v>1000</v>
      </c>
      <c r="N717" s="80" t="s">
        <v>7213</v>
      </c>
      <c r="O717" s="165"/>
      <c r="P717" s="80" t="s">
        <v>7912</v>
      </c>
      <c r="Q717" s="80"/>
      <c r="R717" s="80"/>
      <c r="S717" s="166"/>
      <c r="T717" s="164"/>
      <c r="U717" s="167"/>
      <c r="V717" s="168"/>
      <c r="W717" s="12" t="str">
        <f t="shared" si="157"/>
        <v>Mqtt1</v>
      </c>
      <c r="X717" s="222"/>
      <c r="Y717" s="6" t="str">
        <f t="shared" si="156"/>
        <v>power-tag/main-propulsion-unit-ac-heating</v>
      </c>
      <c r="Z717" s="106" t="str" cm="1">
        <f t="array" ref="Z717">IF(COUNTIF(N717,"spare"),"","$."&amp;_xlfn.REGEXEXTRACT(J717,"PT\d+[FQ]\d+_(.*)", 2))</f>
        <v>$.Total_Active_Power</v>
      </c>
      <c r="AA717" s="12">
        <f t="shared" si="159"/>
        <v>6</v>
      </c>
      <c r="AB717" s="6" t="s">
        <v>195</v>
      </c>
      <c r="AC717" s="106">
        <v>3060</v>
      </c>
      <c r="AJ717" s="80"/>
      <c r="AK717" s="116" t="s">
        <v>1695</v>
      </c>
      <c r="AN717" s="80"/>
      <c r="AO717" s="80"/>
      <c r="AP717" s="80"/>
      <c r="AQ717" s="80"/>
      <c r="AR717" s="130"/>
      <c r="AS717" s="80"/>
      <c r="AT717" s="7"/>
      <c r="AU717" s="7"/>
      <c r="AV717" s="169"/>
      <c r="AW717" s="170"/>
      <c r="AX717" s="140"/>
      <c r="AY717" s="150"/>
      <c r="AZ717" s="171"/>
      <c r="BA717" s="171"/>
      <c r="BB717" s="150" t="str">
        <f t="shared" si="158"/>
        <v/>
      </c>
      <c r="BC717" s="172"/>
      <c r="BD717" s="169"/>
      <c r="BE717" s="169"/>
      <c r="BF717" s="169"/>
      <c r="BG717" s="169"/>
      <c r="BH717" s="169"/>
      <c r="BI717" s="169"/>
      <c r="BJ717" s="169"/>
      <c r="BK717" s="169"/>
      <c r="BL717" s="169"/>
      <c r="BM717" s="169"/>
      <c r="BN717" s="169"/>
      <c r="BO717" s="169"/>
      <c r="BP717" s="169"/>
      <c r="BQ717" s="169"/>
      <c r="BS717" s="6"/>
      <c r="BT717" s="11"/>
      <c r="BU717" s="6"/>
      <c r="BV717" s="6"/>
    </row>
    <row r="718" spans="1:74" ht="15.75" x14ac:dyDescent="0.25">
      <c r="A718" s="52" t="s">
        <v>7908</v>
      </c>
      <c r="B718" s="56"/>
      <c r="C718" s="7" t="s">
        <v>118</v>
      </c>
      <c r="D718" s="7" t="s">
        <v>6917</v>
      </c>
      <c r="E718" s="7"/>
      <c r="F718" s="64"/>
      <c r="G718" s="6"/>
      <c r="H718" s="6"/>
      <c r="I718" s="10" t="s">
        <v>110</v>
      </c>
      <c r="J718" s="11" t="s">
        <v>1810</v>
      </c>
      <c r="K718" s="220" t="s">
        <v>600</v>
      </c>
      <c r="L718" s="180"/>
      <c r="M718" s="180">
        <v>1000</v>
      </c>
      <c r="N718" s="80" t="s">
        <v>7213</v>
      </c>
      <c r="O718" s="165"/>
      <c r="P718" s="80" t="s">
        <v>3158</v>
      </c>
      <c r="Q718" s="80"/>
      <c r="R718" s="80"/>
      <c r="S718" s="166"/>
      <c r="T718" s="164"/>
      <c r="U718" s="167"/>
      <c r="V718" s="168"/>
      <c r="W718" s="12" t="str">
        <f t="shared" si="157"/>
        <v>Mqtt1</v>
      </c>
      <c r="X718" s="222"/>
      <c r="Y718" s="6" t="str">
        <f t="shared" si="156"/>
        <v>power-tag/main-propulsion-unit-ac-heating</v>
      </c>
      <c r="Z718" s="106" t="str" cm="1">
        <f t="array" ref="Z718">IF(COUNTIF(N718,"spare"),"","$."&amp;_xlfn.REGEXEXTRACT(J718,"PT\d+[FQ]\d+_(.*)", 2))</f>
        <v>$.Power_Factor_Phase_A</v>
      </c>
      <c r="AA718" s="12">
        <f t="shared" si="159"/>
        <v>6</v>
      </c>
      <c r="AB718" s="6" t="s">
        <v>195</v>
      </c>
      <c r="AC718" s="106">
        <v>3078</v>
      </c>
      <c r="AJ718" s="80"/>
      <c r="AK718" s="116" t="s">
        <v>1696</v>
      </c>
      <c r="AN718" s="80"/>
      <c r="AO718" s="80"/>
      <c r="AP718" s="80"/>
      <c r="AQ718" s="80"/>
      <c r="AR718" s="130"/>
      <c r="AS718" s="80"/>
      <c r="AT718" s="7"/>
      <c r="AU718" s="7"/>
      <c r="AV718" s="169"/>
      <c r="AW718" s="170"/>
      <c r="AX718" s="140"/>
      <c r="AY718" s="150"/>
      <c r="AZ718" s="171"/>
      <c r="BA718" s="171"/>
      <c r="BB718" s="150" t="str">
        <f t="shared" si="158"/>
        <v/>
      </c>
      <c r="BC718" s="172"/>
      <c r="BD718" s="169"/>
      <c r="BE718" s="169"/>
      <c r="BF718" s="169"/>
      <c r="BG718" s="169"/>
      <c r="BH718" s="169"/>
      <c r="BI718" s="169"/>
      <c r="BJ718" s="169"/>
      <c r="BK718" s="169"/>
      <c r="BL718" s="169"/>
      <c r="BM718" s="169"/>
      <c r="BN718" s="169"/>
      <c r="BO718" s="169"/>
      <c r="BP718" s="169"/>
      <c r="BQ718" s="169"/>
      <c r="BS718" s="6"/>
      <c r="BT718" s="11"/>
      <c r="BU718" s="6"/>
      <c r="BV718" s="6"/>
    </row>
    <row r="719" spans="1:74" ht="15.75" x14ac:dyDescent="0.25">
      <c r="A719" s="52" t="s">
        <v>7908</v>
      </c>
      <c r="B719" s="56"/>
      <c r="C719" s="7" t="s">
        <v>118</v>
      </c>
      <c r="D719" s="7" t="s">
        <v>6917</v>
      </c>
      <c r="E719" s="7"/>
      <c r="F719" s="64"/>
      <c r="G719" s="6"/>
      <c r="H719" s="6"/>
      <c r="I719" s="10" t="s">
        <v>110</v>
      </c>
      <c r="J719" s="11" t="s">
        <v>1811</v>
      </c>
      <c r="K719" s="220" t="s">
        <v>600</v>
      </c>
      <c r="L719" s="180"/>
      <c r="M719" s="180">
        <v>1000</v>
      </c>
      <c r="N719" s="80" t="s">
        <v>7213</v>
      </c>
      <c r="O719" s="165"/>
      <c r="P719" s="80" t="s">
        <v>3159</v>
      </c>
      <c r="Q719" s="80"/>
      <c r="R719" s="80"/>
      <c r="S719" s="166"/>
      <c r="T719" s="164"/>
      <c r="U719" s="167"/>
      <c r="V719" s="168"/>
      <c r="W719" s="12" t="str">
        <f t="shared" si="157"/>
        <v>Mqtt1</v>
      </c>
      <c r="X719" s="222"/>
      <c r="Y719" s="6" t="str">
        <f t="shared" si="156"/>
        <v>power-tag/main-propulsion-unit-ac-heating</v>
      </c>
      <c r="Z719" s="106" t="str" cm="1">
        <f t="array" ref="Z719">IF(COUNTIF(N719,"spare"),"","$."&amp;_xlfn.REGEXEXTRACT(J719,"PT\d+[FQ]\d+_(.*)", 2))</f>
        <v>$.Power_Factor_Phase_B</v>
      </c>
      <c r="AA719" s="12">
        <f t="shared" si="159"/>
        <v>6</v>
      </c>
      <c r="AB719" s="6" t="s">
        <v>195</v>
      </c>
      <c r="AC719" s="106">
        <v>3080</v>
      </c>
      <c r="AJ719" s="80"/>
      <c r="AK719" s="116" t="s">
        <v>1696</v>
      </c>
      <c r="AN719" s="80"/>
      <c r="AO719" s="80"/>
      <c r="AP719" s="80"/>
      <c r="AQ719" s="80"/>
      <c r="AR719" s="130"/>
      <c r="AS719" s="80"/>
      <c r="AT719" s="7"/>
      <c r="AU719" s="7"/>
      <c r="AV719" s="169"/>
      <c r="AW719" s="170"/>
      <c r="AX719" s="140"/>
      <c r="AY719" s="150"/>
      <c r="AZ719" s="171"/>
      <c r="BA719" s="171"/>
      <c r="BB719" s="150" t="str">
        <f t="shared" si="158"/>
        <v/>
      </c>
      <c r="BC719" s="172"/>
      <c r="BD719" s="169"/>
      <c r="BE719" s="169"/>
      <c r="BF719" s="169"/>
      <c r="BG719" s="169"/>
      <c r="BH719" s="169"/>
      <c r="BI719" s="169"/>
      <c r="BJ719" s="169"/>
      <c r="BK719" s="169"/>
      <c r="BL719" s="169"/>
      <c r="BM719" s="169"/>
      <c r="BN719" s="169"/>
      <c r="BO719" s="169"/>
      <c r="BP719" s="169"/>
      <c r="BQ719" s="169"/>
      <c r="BS719" s="6"/>
      <c r="BT719" s="11"/>
      <c r="BU719" s="6"/>
      <c r="BV719" s="6"/>
    </row>
    <row r="720" spans="1:74" ht="15.75" x14ac:dyDescent="0.25">
      <c r="A720" s="52" t="s">
        <v>7908</v>
      </c>
      <c r="B720" s="56"/>
      <c r="C720" s="7" t="s">
        <v>118</v>
      </c>
      <c r="D720" s="7" t="s">
        <v>6917</v>
      </c>
      <c r="E720" s="7"/>
      <c r="F720" s="64"/>
      <c r="G720" s="6"/>
      <c r="H720" s="6"/>
      <c r="I720" s="10" t="s">
        <v>110</v>
      </c>
      <c r="J720" s="11" t="s">
        <v>1812</v>
      </c>
      <c r="K720" s="220" t="s">
        <v>600</v>
      </c>
      <c r="L720" s="180"/>
      <c r="M720" s="180">
        <v>1000</v>
      </c>
      <c r="N720" s="80" t="s">
        <v>7213</v>
      </c>
      <c r="O720" s="165"/>
      <c r="P720" s="80" t="s">
        <v>3160</v>
      </c>
      <c r="Q720" s="80"/>
      <c r="R720" s="80"/>
      <c r="S720" s="166"/>
      <c r="T720" s="164"/>
      <c r="U720" s="167"/>
      <c r="V720" s="168"/>
      <c r="W720" s="12" t="str">
        <f t="shared" si="157"/>
        <v>Mqtt1</v>
      </c>
      <c r="X720" s="222"/>
      <c r="Y720" s="6" t="str">
        <f t="shared" si="156"/>
        <v>power-tag/main-propulsion-unit-ac-heating</v>
      </c>
      <c r="Z720" s="106" t="str" cm="1">
        <f t="array" ref="Z720">IF(COUNTIF(N720,"spare"),"","$."&amp;_xlfn.REGEXEXTRACT(J720,"PT\d+[FQ]\d+_(.*)", 2))</f>
        <v>$.Power_Factor_Phase_C</v>
      </c>
      <c r="AA720" s="12">
        <f t="shared" si="159"/>
        <v>6</v>
      </c>
      <c r="AB720" s="6" t="s">
        <v>195</v>
      </c>
      <c r="AC720" s="106">
        <v>3082</v>
      </c>
      <c r="AJ720" s="80"/>
      <c r="AK720" s="116" t="s">
        <v>1696</v>
      </c>
      <c r="AN720" s="80"/>
      <c r="AO720" s="80"/>
      <c r="AP720" s="80"/>
      <c r="AQ720" s="80"/>
      <c r="AR720" s="130"/>
      <c r="AS720" s="80"/>
      <c r="AT720" s="7"/>
      <c r="AU720" s="7"/>
      <c r="AV720" s="169"/>
      <c r="AW720" s="170"/>
      <c r="AX720" s="140"/>
      <c r="AY720" s="150"/>
      <c r="AZ720" s="171"/>
      <c r="BA720" s="171"/>
      <c r="BB720" s="150" t="str">
        <f t="shared" si="158"/>
        <v/>
      </c>
      <c r="BC720" s="172"/>
      <c r="BD720" s="169"/>
      <c r="BE720" s="169"/>
      <c r="BF720" s="169"/>
      <c r="BG720" s="169"/>
      <c r="BH720" s="169"/>
      <c r="BI720" s="169"/>
      <c r="BJ720" s="169"/>
      <c r="BK720" s="169"/>
      <c r="BL720" s="169"/>
      <c r="BM720" s="169"/>
      <c r="BN720" s="169"/>
      <c r="BO720" s="169"/>
      <c r="BP720" s="169"/>
      <c r="BQ720" s="169"/>
      <c r="BS720" s="6"/>
      <c r="BT720" s="11"/>
      <c r="BU720" s="6"/>
      <c r="BV720" s="6"/>
    </row>
    <row r="721" spans="1:74" ht="15.75" x14ac:dyDescent="0.25">
      <c r="A721" s="52" t="s">
        <v>7908</v>
      </c>
      <c r="B721" s="56"/>
      <c r="C721" s="7" t="s">
        <v>118</v>
      </c>
      <c r="D721" s="7" t="s">
        <v>6917</v>
      </c>
      <c r="E721" s="7"/>
      <c r="F721" s="64"/>
      <c r="G721" s="6"/>
      <c r="H721" s="6"/>
      <c r="I721" s="10" t="s">
        <v>110</v>
      </c>
      <c r="J721" s="11" t="s">
        <v>1813</v>
      </c>
      <c r="K721" s="220" t="s">
        <v>600</v>
      </c>
      <c r="L721" s="180"/>
      <c r="M721" s="180">
        <v>1000</v>
      </c>
      <c r="N721" s="80" t="s">
        <v>7213</v>
      </c>
      <c r="O721" s="165"/>
      <c r="P721" s="80" t="s">
        <v>3161</v>
      </c>
      <c r="Q721" s="80"/>
      <c r="R721" s="80"/>
      <c r="S721" s="166"/>
      <c r="T721" s="164"/>
      <c r="U721" s="167"/>
      <c r="V721" s="168"/>
      <c r="W721" s="12" t="str">
        <f t="shared" si="157"/>
        <v>Mqtt1</v>
      </c>
      <c r="X721" s="222"/>
      <c r="Y721" s="6" t="str">
        <f t="shared" si="156"/>
        <v>power-tag/main-propulsion-unit-ac-heating</v>
      </c>
      <c r="Z721" s="106" t="str" cm="1">
        <f t="array" ref="Z721">IF(COUNTIF(N721,"spare"),"","$."&amp;_xlfn.REGEXEXTRACT(J721,"PT\d+[FQ]\d+_(.*)", 2))</f>
        <v>$.Total_Power_Factor</v>
      </c>
      <c r="AA721" s="12">
        <f t="shared" si="159"/>
        <v>6</v>
      </c>
      <c r="AB721" s="6" t="s">
        <v>195</v>
      </c>
      <c r="AC721" s="106">
        <v>3084</v>
      </c>
      <c r="AJ721" s="80"/>
      <c r="AK721" s="116" t="s">
        <v>1696</v>
      </c>
      <c r="AN721" s="80"/>
      <c r="AO721" s="80"/>
      <c r="AP721" s="80"/>
      <c r="AQ721" s="80"/>
      <c r="AR721" s="130"/>
      <c r="AS721" s="80"/>
      <c r="AT721" s="7"/>
      <c r="AU721" s="7"/>
      <c r="AV721" s="169"/>
      <c r="AW721" s="170"/>
      <c r="AX721" s="140"/>
      <c r="AY721" s="150"/>
      <c r="AZ721" s="171"/>
      <c r="BA721" s="171"/>
      <c r="BB721" s="150" t="str">
        <f t="shared" si="158"/>
        <v/>
      </c>
      <c r="BC721" s="172"/>
      <c r="BD721" s="169"/>
      <c r="BE721" s="169"/>
      <c r="BF721" s="169"/>
      <c r="BG721" s="169"/>
      <c r="BH721" s="169"/>
      <c r="BI721" s="169"/>
      <c r="BJ721" s="169"/>
      <c r="BK721" s="169"/>
      <c r="BL721" s="169"/>
      <c r="BM721" s="169"/>
      <c r="BN721" s="169"/>
      <c r="BO721" s="169"/>
      <c r="BP721" s="169"/>
      <c r="BQ721" s="169"/>
      <c r="BS721" s="6"/>
      <c r="BT721" s="11"/>
      <c r="BU721" s="6"/>
      <c r="BV721" s="6"/>
    </row>
    <row r="722" spans="1:74" ht="15.75" x14ac:dyDescent="0.25">
      <c r="A722" s="52" t="s">
        <v>7908</v>
      </c>
      <c r="B722" s="56"/>
      <c r="C722" s="7" t="s">
        <v>118</v>
      </c>
      <c r="D722" s="7" t="s">
        <v>6917</v>
      </c>
      <c r="E722" s="7"/>
      <c r="F722" s="64"/>
      <c r="G722" s="6"/>
      <c r="H722" s="6"/>
      <c r="I722" s="10" t="s">
        <v>110</v>
      </c>
      <c r="J722" s="11" t="s">
        <v>1814</v>
      </c>
      <c r="K722" s="220" t="s">
        <v>600</v>
      </c>
      <c r="L722" s="180"/>
      <c r="M722" s="180">
        <v>1000</v>
      </c>
      <c r="N722" s="80" t="s">
        <v>7213</v>
      </c>
      <c r="O722" s="165"/>
      <c r="P722" s="80" t="s">
        <v>2450</v>
      </c>
      <c r="Q722" s="80"/>
      <c r="R722" s="80"/>
      <c r="S722" s="166"/>
      <c r="T722" s="164"/>
      <c r="U722" s="167"/>
      <c r="V722" s="168"/>
      <c r="W722" s="12" t="str">
        <f t="shared" ref="W722:W736" si="160">IF(COUNTIF(N722,"spare"),"","Mqtt1")</f>
        <v>Mqtt1</v>
      </c>
      <c r="X722" s="222"/>
      <c r="Y722" s="6" t="str">
        <f t="shared" si="156"/>
        <v>power-tag/potable-water</v>
      </c>
      <c r="Z722" s="106" t="str" cm="1">
        <f t="array" ref="Z722">IF(COUNTIF(N722,"spare"),"","$."&amp;_xlfn.REGEXEXTRACT(J722,"PT\d+[FQ]\d+_(.*)", 2))</f>
        <v>$.RMS_Current_Phase_A</v>
      </c>
      <c r="AA722" s="12">
        <f t="shared" si="159"/>
        <v>7</v>
      </c>
      <c r="AB722" s="6" t="s">
        <v>195</v>
      </c>
      <c r="AC722" s="106">
        <v>3000</v>
      </c>
      <c r="AJ722" s="80"/>
      <c r="AK722" s="116" t="s">
        <v>1693</v>
      </c>
      <c r="AN722" s="80"/>
      <c r="AO722" s="80"/>
      <c r="AP722" s="80"/>
      <c r="AQ722" s="80"/>
      <c r="AR722" s="130"/>
      <c r="AS722" s="80"/>
      <c r="AT722" s="7"/>
      <c r="AU722" s="7"/>
      <c r="AV722" s="169"/>
      <c r="AW722" s="170"/>
      <c r="AX722" s="140"/>
      <c r="AY722" s="150"/>
      <c r="AZ722" s="171"/>
      <c r="BA722" s="171"/>
      <c r="BB722" s="150" t="str">
        <f t="shared" ref="BB722:BB736" si="161">IF(ISNUMBER(AM722),"1","")</f>
        <v/>
      </c>
      <c r="BC722" s="172"/>
      <c r="BD722" s="169"/>
      <c r="BE722" s="169"/>
      <c r="BF722" s="169"/>
      <c r="BG722" s="169"/>
      <c r="BH722" s="169"/>
      <c r="BI722" s="169"/>
      <c r="BJ722" s="169"/>
      <c r="BK722" s="169"/>
      <c r="BL722" s="169"/>
      <c r="BM722" s="169"/>
      <c r="BN722" s="169"/>
      <c r="BO722" s="169"/>
      <c r="BP722" s="169"/>
      <c r="BQ722" s="169"/>
      <c r="BS722" s="6"/>
      <c r="BT722" s="11"/>
      <c r="BU722" s="6"/>
      <c r="BV722" s="6"/>
    </row>
    <row r="723" spans="1:74" ht="15.75" x14ac:dyDescent="0.25">
      <c r="A723" s="52" t="s">
        <v>7908</v>
      </c>
      <c r="B723" s="56"/>
      <c r="C723" s="7" t="s">
        <v>118</v>
      </c>
      <c r="D723" s="7" t="s">
        <v>6917</v>
      </c>
      <c r="E723" s="7"/>
      <c r="F723" s="64"/>
      <c r="G723" s="6"/>
      <c r="H723" s="6"/>
      <c r="I723" s="10" t="s">
        <v>110</v>
      </c>
      <c r="J723" s="11" t="s">
        <v>1815</v>
      </c>
      <c r="K723" s="220" t="s">
        <v>600</v>
      </c>
      <c r="L723" s="180"/>
      <c r="M723" s="180">
        <v>1000</v>
      </c>
      <c r="N723" s="80" t="s">
        <v>7213</v>
      </c>
      <c r="O723" s="165"/>
      <c r="P723" s="80" t="s">
        <v>2451</v>
      </c>
      <c r="Q723" s="80"/>
      <c r="R723" s="80"/>
      <c r="S723" s="166"/>
      <c r="T723" s="164"/>
      <c r="U723" s="167"/>
      <c r="V723" s="168"/>
      <c r="W723" s="12" t="str">
        <f t="shared" si="160"/>
        <v>Mqtt1</v>
      </c>
      <c r="X723" s="222"/>
      <c r="Y723" s="6" t="str">
        <f t="shared" si="156"/>
        <v>power-tag/potable-water</v>
      </c>
      <c r="Z723" s="106" t="str" cm="1">
        <f t="array" ref="Z723">IF(COUNTIF(N723,"spare"),"","$."&amp;_xlfn.REGEXEXTRACT(J723,"PT\d+[FQ]\d+_(.*)", 2))</f>
        <v>$.RMS_Current_Phase_B</v>
      </c>
      <c r="AA723" s="12">
        <f t="shared" si="159"/>
        <v>7</v>
      </c>
      <c r="AB723" s="6" t="s">
        <v>195</v>
      </c>
      <c r="AC723" s="106">
        <v>3002</v>
      </c>
      <c r="AJ723" s="80"/>
      <c r="AK723" s="116" t="s">
        <v>1693</v>
      </c>
      <c r="AN723" s="80"/>
      <c r="AO723" s="80"/>
      <c r="AP723" s="80"/>
      <c r="AQ723" s="80"/>
      <c r="AR723" s="130"/>
      <c r="AS723" s="80"/>
      <c r="AT723" s="7"/>
      <c r="AU723" s="7"/>
      <c r="AV723" s="169"/>
      <c r="AW723" s="170"/>
      <c r="AX723" s="140"/>
      <c r="AY723" s="150"/>
      <c r="AZ723" s="171"/>
      <c r="BA723" s="171"/>
      <c r="BB723" s="150" t="str">
        <f t="shared" si="161"/>
        <v/>
      </c>
      <c r="BC723" s="172"/>
      <c r="BD723" s="169"/>
      <c r="BE723" s="169"/>
      <c r="BF723" s="169"/>
      <c r="BG723" s="169"/>
      <c r="BH723" s="169"/>
      <c r="BI723" s="169"/>
      <c r="BJ723" s="169"/>
      <c r="BK723" s="169"/>
      <c r="BL723" s="169"/>
      <c r="BM723" s="169"/>
      <c r="BN723" s="169"/>
      <c r="BO723" s="169"/>
      <c r="BP723" s="169"/>
      <c r="BQ723" s="169"/>
      <c r="BS723" s="6"/>
      <c r="BT723" s="11"/>
      <c r="BU723" s="6"/>
      <c r="BV723" s="6"/>
    </row>
    <row r="724" spans="1:74" ht="15.75" x14ac:dyDescent="0.25">
      <c r="A724" s="52" t="s">
        <v>7908</v>
      </c>
      <c r="B724" s="56"/>
      <c r="C724" s="7" t="s">
        <v>118</v>
      </c>
      <c r="D724" s="7" t="s">
        <v>6917</v>
      </c>
      <c r="E724" s="7"/>
      <c r="F724" s="64"/>
      <c r="G724" s="6"/>
      <c r="H724" s="6"/>
      <c r="I724" s="10" t="s">
        <v>110</v>
      </c>
      <c r="J724" s="11" t="s">
        <v>1816</v>
      </c>
      <c r="K724" s="220" t="s">
        <v>600</v>
      </c>
      <c r="L724" s="180"/>
      <c r="M724" s="180">
        <v>1000</v>
      </c>
      <c r="N724" s="80" t="s">
        <v>7213</v>
      </c>
      <c r="O724" s="165"/>
      <c r="P724" s="80" t="s">
        <v>2452</v>
      </c>
      <c r="Q724" s="80"/>
      <c r="R724" s="80"/>
      <c r="S724" s="166"/>
      <c r="T724" s="164"/>
      <c r="U724" s="167"/>
      <c r="V724" s="168"/>
      <c r="W724" s="12" t="str">
        <f t="shared" si="160"/>
        <v>Mqtt1</v>
      </c>
      <c r="X724" s="222"/>
      <c r="Y724" s="6" t="str">
        <f t="shared" si="156"/>
        <v>power-tag/potable-water</v>
      </c>
      <c r="Z724" s="106" t="str" cm="1">
        <f t="array" ref="Z724">IF(COUNTIF(N724,"spare"),"","$."&amp;_xlfn.REGEXEXTRACT(J724,"PT\d+[FQ]\d+_(.*)", 2))</f>
        <v>$.RMS_Current_Phase_C</v>
      </c>
      <c r="AA724" s="12">
        <f t="shared" si="159"/>
        <v>7</v>
      </c>
      <c r="AB724" s="6" t="s">
        <v>195</v>
      </c>
      <c r="AC724" s="106">
        <v>3004</v>
      </c>
      <c r="AJ724" s="80"/>
      <c r="AK724" s="116" t="s">
        <v>1693</v>
      </c>
      <c r="AN724" s="80"/>
      <c r="AO724" s="80"/>
      <c r="AP724" s="80"/>
      <c r="AQ724" s="80"/>
      <c r="AR724" s="130"/>
      <c r="AS724" s="80"/>
      <c r="AT724" s="7"/>
      <c r="AU724" s="7"/>
      <c r="AV724" s="169"/>
      <c r="AW724" s="170"/>
      <c r="AX724" s="140"/>
      <c r="AY724" s="150"/>
      <c r="AZ724" s="171"/>
      <c r="BA724" s="171"/>
      <c r="BB724" s="150" t="str">
        <f t="shared" si="161"/>
        <v/>
      </c>
      <c r="BC724" s="172"/>
      <c r="BD724" s="169"/>
      <c r="BE724" s="169"/>
      <c r="BF724" s="169"/>
      <c r="BG724" s="169"/>
      <c r="BH724" s="169"/>
      <c r="BI724" s="169"/>
      <c r="BJ724" s="169"/>
      <c r="BK724" s="169"/>
      <c r="BL724" s="169"/>
      <c r="BM724" s="169"/>
      <c r="BN724" s="169"/>
      <c r="BO724" s="169"/>
      <c r="BP724" s="169"/>
      <c r="BQ724" s="169"/>
      <c r="BS724" s="6"/>
      <c r="BT724" s="11"/>
      <c r="BU724" s="6"/>
      <c r="BV724" s="6"/>
    </row>
    <row r="725" spans="1:74" ht="15.75" x14ac:dyDescent="0.25">
      <c r="A725" s="52" t="s">
        <v>7908</v>
      </c>
      <c r="B725" s="56"/>
      <c r="C725" s="7" t="s">
        <v>118</v>
      </c>
      <c r="D725" s="7" t="s">
        <v>6917</v>
      </c>
      <c r="E725" s="7"/>
      <c r="F725" s="64"/>
      <c r="G725" s="6"/>
      <c r="H725" s="6"/>
      <c r="I725" s="10" t="s">
        <v>110</v>
      </c>
      <c r="J725" s="11" t="s">
        <v>1817</v>
      </c>
      <c r="K725" s="220" t="s">
        <v>600</v>
      </c>
      <c r="L725" s="180"/>
      <c r="M725" s="180">
        <v>1000</v>
      </c>
      <c r="N725" s="80" t="s">
        <v>7213</v>
      </c>
      <c r="O725" s="165"/>
      <c r="P725" s="80" t="s">
        <v>2453</v>
      </c>
      <c r="Q725" s="80"/>
      <c r="R725" s="80"/>
      <c r="S725" s="166"/>
      <c r="T725" s="164"/>
      <c r="U725" s="167"/>
      <c r="V725" s="168"/>
      <c r="W725" s="12" t="str">
        <f t="shared" si="160"/>
        <v>Mqtt1</v>
      </c>
      <c r="X725" s="222"/>
      <c r="Y725" s="6" t="str">
        <f t="shared" si="156"/>
        <v>power-tag/potable-water</v>
      </c>
      <c r="Z725" s="106" t="str" cm="1">
        <f t="array" ref="Z725">IF(COUNTIF(N725,"spare"),"","$."&amp;_xlfn.REGEXEXTRACT(J725,"PT\d+[FQ]\d+_(.*)", 2))</f>
        <v>$.RMS_Current_Phase_Neut</v>
      </c>
      <c r="AA725" s="12">
        <f t="shared" si="159"/>
        <v>7</v>
      </c>
      <c r="AB725" s="6" t="s">
        <v>195</v>
      </c>
      <c r="AC725" s="106">
        <v>3006</v>
      </c>
      <c r="AJ725" s="80"/>
      <c r="AK725" s="116" t="s">
        <v>1693</v>
      </c>
      <c r="AN725" s="80"/>
      <c r="AO725" s="80"/>
      <c r="AP725" s="80"/>
      <c r="AQ725" s="80"/>
      <c r="AR725" s="130"/>
      <c r="AS725" s="80"/>
      <c r="AT725" s="7"/>
      <c r="AU725" s="7"/>
      <c r="AV725" s="169"/>
      <c r="AW725" s="170"/>
      <c r="AX725" s="140"/>
      <c r="AY725" s="150"/>
      <c r="AZ725" s="171"/>
      <c r="BA725" s="171"/>
      <c r="BB725" s="150" t="str">
        <f t="shared" si="161"/>
        <v/>
      </c>
      <c r="BC725" s="172"/>
      <c r="BD725" s="169"/>
      <c r="BE725" s="169"/>
      <c r="BF725" s="169"/>
      <c r="BG725" s="169"/>
      <c r="BH725" s="169"/>
      <c r="BI725" s="169"/>
      <c r="BJ725" s="169"/>
      <c r="BK725" s="169"/>
      <c r="BL725" s="169"/>
      <c r="BM725" s="169"/>
      <c r="BN725" s="169"/>
      <c r="BO725" s="169"/>
      <c r="BP725" s="169"/>
      <c r="BQ725" s="169"/>
      <c r="BS725" s="6"/>
      <c r="BT725" s="11"/>
      <c r="BU725" s="6"/>
      <c r="BV725" s="6"/>
    </row>
    <row r="726" spans="1:74" ht="15.75" x14ac:dyDescent="0.25">
      <c r="A726" s="52" t="s">
        <v>7908</v>
      </c>
      <c r="B726" s="56"/>
      <c r="C726" s="7" t="s">
        <v>118</v>
      </c>
      <c r="D726" s="7" t="s">
        <v>6917</v>
      </c>
      <c r="E726" s="7"/>
      <c r="F726" s="64"/>
      <c r="G726" s="6"/>
      <c r="H726" s="6"/>
      <c r="I726" s="10" t="s">
        <v>110</v>
      </c>
      <c r="J726" s="11" t="s">
        <v>7394</v>
      </c>
      <c r="K726" s="220" t="s">
        <v>600</v>
      </c>
      <c r="L726" s="180"/>
      <c r="M726" s="180">
        <v>1000</v>
      </c>
      <c r="N726" s="80" t="s">
        <v>7213</v>
      </c>
      <c r="O726" s="165"/>
      <c r="P726" s="80" t="s">
        <v>2454</v>
      </c>
      <c r="Q726" s="80"/>
      <c r="R726" s="80"/>
      <c r="S726" s="166"/>
      <c r="T726" s="164"/>
      <c r="U726" s="167"/>
      <c r="V726" s="168"/>
      <c r="W726" s="12" t="str">
        <f t="shared" si="160"/>
        <v>Mqtt1</v>
      </c>
      <c r="X726" s="222"/>
      <c r="Y726" s="6" t="str">
        <f t="shared" si="156"/>
        <v>power-tag/potable-water</v>
      </c>
      <c r="Z726" s="106" t="str" cm="1">
        <f t="array" ref="Z726">IF(COUNTIF(N726,"spare"),"","$."&amp;_xlfn.REGEXEXTRACT(J726,"PT\d+[FQ]\d+_(.*)", 2))</f>
        <v>$.RMS_Voltage_A_N</v>
      </c>
      <c r="AA726" s="12">
        <f t="shared" si="159"/>
        <v>7</v>
      </c>
      <c r="AB726" s="6" t="s">
        <v>195</v>
      </c>
      <c r="AC726" s="106">
        <v>3028</v>
      </c>
      <c r="AJ726" s="80"/>
      <c r="AK726" s="116" t="s">
        <v>1694</v>
      </c>
      <c r="AN726" s="80"/>
      <c r="AO726" s="80"/>
      <c r="AP726" s="80"/>
      <c r="AQ726" s="80"/>
      <c r="AR726" s="130"/>
      <c r="AS726" s="80"/>
      <c r="AT726" s="7"/>
      <c r="AU726" s="7"/>
      <c r="AV726" s="169"/>
      <c r="AW726" s="170"/>
      <c r="AX726" s="140"/>
      <c r="AY726" s="150"/>
      <c r="AZ726" s="171"/>
      <c r="BA726" s="171"/>
      <c r="BB726" s="150" t="str">
        <f t="shared" si="161"/>
        <v/>
      </c>
      <c r="BC726" s="172"/>
      <c r="BD726" s="169"/>
      <c r="BE726" s="169"/>
      <c r="BF726" s="169"/>
      <c r="BG726" s="169"/>
      <c r="BH726" s="169"/>
      <c r="BI726" s="169"/>
      <c r="BJ726" s="169"/>
      <c r="BK726" s="169"/>
      <c r="BL726" s="169"/>
      <c r="BM726" s="169"/>
      <c r="BN726" s="169"/>
      <c r="BO726" s="169"/>
      <c r="BP726" s="169"/>
      <c r="BQ726" s="169"/>
      <c r="BS726" s="6"/>
      <c r="BT726" s="11"/>
      <c r="BU726" s="6"/>
      <c r="BV726" s="6"/>
    </row>
    <row r="727" spans="1:74" ht="15.75" x14ac:dyDescent="0.25">
      <c r="A727" s="52" t="s">
        <v>7908</v>
      </c>
      <c r="B727" s="56"/>
      <c r="C727" s="7" t="s">
        <v>118</v>
      </c>
      <c r="D727" s="7" t="s">
        <v>6917</v>
      </c>
      <c r="E727" s="7"/>
      <c r="F727" s="64"/>
      <c r="G727" s="6"/>
      <c r="H727" s="6"/>
      <c r="I727" s="10" t="s">
        <v>110</v>
      </c>
      <c r="J727" s="11" t="s">
        <v>7395</v>
      </c>
      <c r="K727" s="220" t="s">
        <v>600</v>
      </c>
      <c r="L727" s="180"/>
      <c r="M727" s="180">
        <v>1000</v>
      </c>
      <c r="N727" s="80" t="s">
        <v>7213</v>
      </c>
      <c r="O727" s="165"/>
      <c r="P727" s="80" t="s">
        <v>2455</v>
      </c>
      <c r="Q727" s="80"/>
      <c r="R727" s="80"/>
      <c r="S727" s="166"/>
      <c r="T727" s="164"/>
      <c r="U727" s="167"/>
      <c r="V727" s="168"/>
      <c r="W727" s="12" t="str">
        <f t="shared" si="160"/>
        <v>Mqtt1</v>
      </c>
      <c r="X727" s="222"/>
      <c r="Y727" s="6" t="str">
        <f t="shared" si="156"/>
        <v>power-tag/potable-water</v>
      </c>
      <c r="Z727" s="106" t="str" cm="1">
        <f t="array" ref="Z727">IF(COUNTIF(N727,"spare"),"","$."&amp;_xlfn.REGEXEXTRACT(J727,"PT\d+[FQ]\d+_(.*)", 2))</f>
        <v>$.RMS_Voltage_B_N</v>
      </c>
      <c r="AA727" s="12">
        <f t="shared" si="159"/>
        <v>7</v>
      </c>
      <c r="AB727" s="6" t="s">
        <v>195</v>
      </c>
      <c r="AC727" s="106">
        <v>3030</v>
      </c>
      <c r="AJ727" s="80"/>
      <c r="AK727" s="116" t="s">
        <v>1694</v>
      </c>
      <c r="AN727" s="80"/>
      <c r="AO727" s="80"/>
      <c r="AP727" s="80"/>
      <c r="AQ727" s="80"/>
      <c r="AR727" s="130"/>
      <c r="AS727" s="80"/>
      <c r="AT727" s="7"/>
      <c r="AU727" s="7"/>
      <c r="AV727" s="169"/>
      <c r="AW727" s="170"/>
      <c r="AX727" s="140"/>
      <c r="AY727" s="150"/>
      <c r="AZ727" s="171"/>
      <c r="BA727" s="171"/>
      <c r="BB727" s="150" t="str">
        <f t="shared" si="161"/>
        <v/>
      </c>
      <c r="BC727" s="172"/>
      <c r="BD727" s="169"/>
      <c r="BE727" s="169"/>
      <c r="BF727" s="169"/>
      <c r="BG727" s="169"/>
      <c r="BH727" s="169"/>
      <c r="BI727" s="169"/>
      <c r="BJ727" s="169"/>
      <c r="BK727" s="169"/>
      <c r="BL727" s="169"/>
      <c r="BM727" s="169"/>
      <c r="BN727" s="169"/>
      <c r="BO727" s="169"/>
      <c r="BP727" s="169"/>
      <c r="BQ727" s="169"/>
      <c r="BS727" s="6"/>
      <c r="BT727" s="11"/>
      <c r="BU727" s="6"/>
      <c r="BV727" s="6"/>
    </row>
    <row r="728" spans="1:74" ht="15.75" x14ac:dyDescent="0.25">
      <c r="A728" s="52" t="s">
        <v>7908</v>
      </c>
      <c r="B728" s="56"/>
      <c r="C728" s="7" t="s">
        <v>118</v>
      </c>
      <c r="D728" s="7" t="s">
        <v>6917</v>
      </c>
      <c r="E728" s="7"/>
      <c r="F728" s="64"/>
      <c r="G728" s="6"/>
      <c r="H728" s="6"/>
      <c r="I728" s="10" t="s">
        <v>110</v>
      </c>
      <c r="J728" s="11" t="s">
        <v>7396</v>
      </c>
      <c r="K728" s="220" t="s">
        <v>600</v>
      </c>
      <c r="L728" s="180"/>
      <c r="M728" s="180">
        <v>1000</v>
      </c>
      <c r="N728" s="80" t="s">
        <v>7213</v>
      </c>
      <c r="O728" s="165"/>
      <c r="P728" s="80" t="s">
        <v>2456</v>
      </c>
      <c r="Q728" s="80"/>
      <c r="R728" s="80"/>
      <c r="S728" s="166"/>
      <c r="T728" s="164"/>
      <c r="U728" s="167"/>
      <c r="V728" s="168"/>
      <c r="W728" s="12" t="str">
        <f t="shared" si="160"/>
        <v>Mqtt1</v>
      </c>
      <c r="X728" s="222"/>
      <c r="Y728" s="6" t="str">
        <f t="shared" si="156"/>
        <v>power-tag/potable-water</v>
      </c>
      <c r="Z728" s="106" t="str" cm="1">
        <f t="array" ref="Z728">IF(COUNTIF(N728,"spare"),"","$."&amp;_xlfn.REGEXEXTRACT(J728,"PT\d+[FQ]\d+_(.*)", 2))</f>
        <v>$.RMS_Voltage_C_N</v>
      </c>
      <c r="AA728" s="12">
        <f t="shared" si="159"/>
        <v>7</v>
      </c>
      <c r="AB728" s="6" t="s">
        <v>195</v>
      </c>
      <c r="AC728" s="106">
        <v>3032</v>
      </c>
      <c r="AJ728" s="80"/>
      <c r="AK728" s="116" t="s">
        <v>1694</v>
      </c>
      <c r="AN728" s="80"/>
      <c r="AO728" s="80"/>
      <c r="AP728" s="80"/>
      <c r="AQ728" s="80"/>
      <c r="AR728" s="130"/>
      <c r="AS728" s="80"/>
      <c r="AT728" s="7"/>
      <c r="AU728" s="7"/>
      <c r="AV728" s="169"/>
      <c r="AW728" s="170"/>
      <c r="AX728" s="140"/>
      <c r="AY728" s="150"/>
      <c r="AZ728" s="171"/>
      <c r="BA728" s="171"/>
      <c r="BB728" s="150" t="str">
        <f t="shared" si="161"/>
        <v/>
      </c>
      <c r="BC728" s="172"/>
      <c r="BD728" s="169"/>
      <c r="BE728" s="169"/>
      <c r="BF728" s="169"/>
      <c r="BG728" s="169"/>
      <c r="BH728" s="169"/>
      <c r="BI728" s="169"/>
      <c r="BJ728" s="169"/>
      <c r="BK728" s="169"/>
      <c r="BL728" s="169"/>
      <c r="BM728" s="169"/>
      <c r="BN728" s="169"/>
      <c r="BO728" s="169"/>
      <c r="BP728" s="169"/>
      <c r="BQ728" s="169"/>
      <c r="BS728" s="6"/>
      <c r="BT728" s="11"/>
      <c r="BU728" s="6"/>
      <c r="BV728" s="6"/>
    </row>
    <row r="729" spans="1:74" ht="15.75" x14ac:dyDescent="0.25">
      <c r="A729" s="52" t="s">
        <v>7908</v>
      </c>
      <c r="B729" s="56"/>
      <c r="C729" s="7" t="s">
        <v>118</v>
      </c>
      <c r="D729" s="7" t="s">
        <v>6917</v>
      </c>
      <c r="E729" s="7"/>
      <c r="F729" s="64"/>
      <c r="G729" s="6"/>
      <c r="H729" s="6"/>
      <c r="I729" s="10" t="s">
        <v>110</v>
      </c>
      <c r="J729" s="11" t="s">
        <v>1818</v>
      </c>
      <c r="K729" s="220" t="s">
        <v>600</v>
      </c>
      <c r="L729" s="180"/>
      <c r="M729" s="180">
        <v>1000</v>
      </c>
      <c r="N729" s="80" t="s">
        <v>7213</v>
      </c>
      <c r="O729" s="165"/>
      <c r="P729" s="80" t="s">
        <v>2457</v>
      </c>
      <c r="Q729" s="80"/>
      <c r="R729" s="80"/>
      <c r="S729" s="166"/>
      <c r="T729" s="164"/>
      <c r="U729" s="167"/>
      <c r="V729" s="168"/>
      <c r="W729" s="12" t="str">
        <f t="shared" si="160"/>
        <v>Mqtt1</v>
      </c>
      <c r="X729" s="222"/>
      <c r="Y729" s="6" t="str">
        <f t="shared" si="156"/>
        <v>power-tag/potable-water</v>
      </c>
      <c r="Z729" s="106" t="str" cm="1">
        <f t="array" ref="Z729">IF(COUNTIF(N729,"spare"),"","$."&amp;_xlfn.REGEXEXTRACT(J729,"PT\d+[FQ]\d+_(.*)", 2))</f>
        <v>$.Active_Power_Phase_A</v>
      </c>
      <c r="AA729" s="12">
        <f t="shared" si="159"/>
        <v>7</v>
      </c>
      <c r="AB729" s="6" t="s">
        <v>195</v>
      </c>
      <c r="AC729" s="106">
        <v>3054</v>
      </c>
      <c r="AJ729" s="80"/>
      <c r="AK729" s="116" t="s">
        <v>1695</v>
      </c>
      <c r="AN729" s="80"/>
      <c r="AO729" s="80"/>
      <c r="AP729" s="80"/>
      <c r="AQ729" s="80"/>
      <c r="AR729" s="130"/>
      <c r="AS729" s="80"/>
      <c r="AT729" s="7"/>
      <c r="AU729" s="7"/>
      <c r="AV729" s="169"/>
      <c r="AW729" s="170"/>
      <c r="AX729" s="140"/>
      <c r="AY729" s="150"/>
      <c r="AZ729" s="171"/>
      <c r="BA729" s="171"/>
      <c r="BB729" s="150" t="str">
        <f t="shared" si="161"/>
        <v/>
      </c>
      <c r="BC729" s="172"/>
      <c r="BD729" s="169"/>
      <c r="BE729" s="169"/>
      <c r="BF729" s="169"/>
      <c r="BG729" s="169"/>
      <c r="BH729" s="169"/>
      <c r="BI729" s="169"/>
      <c r="BJ729" s="169"/>
      <c r="BK729" s="169"/>
      <c r="BL729" s="169"/>
      <c r="BM729" s="169"/>
      <c r="BN729" s="169"/>
      <c r="BO729" s="169"/>
      <c r="BP729" s="169"/>
      <c r="BQ729" s="169"/>
      <c r="BS729" s="6"/>
      <c r="BT729" s="11"/>
      <c r="BU729" s="6"/>
      <c r="BV729" s="6"/>
    </row>
    <row r="730" spans="1:74" ht="15.75" x14ac:dyDescent="0.25">
      <c r="A730" s="52" t="s">
        <v>7908</v>
      </c>
      <c r="B730" s="56"/>
      <c r="C730" s="7" t="s">
        <v>118</v>
      </c>
      <c r="D730" s="7" t="s">
        <v>6917</v>
      </c>
      <c r="E730" s="7"/>
      <c r="F730" s="64"/>
      <c r="G730" s="6"/>
      <c r="H730" s="6"/>
      <c r="I730" s="10" t="s">
        <v>110</v>
      </c>
      <c r="J730" s="11" t="s">
        <v>1819</v>
      </c>
      <c r="K730" s="220" t="s">
        <v>600</v>
      </c>
      <c r="L730" s="180"/>
      <c r="M730" s="180">
        <v>1000</v>
      </c>
      <c r="N730" s="80" t="s">
        <v>7213</v>
      </c>
      <c r="O730" s="165"/>
      <c r="P730" s="80" t="s">
        <v>2458</v>
      </c>
      <c r="Q730" s="80"/>
      <c r="R730" s="80"/>
      <c r="S730" s="166"/>
      <c r="T730" s="164"/>
      <c r="U730" s="167"/>
      <c r="V730" s="168"/>
      <c r="W730" s="12" t="str">
        <f t="shared" si="160"/>
        <v>Mqtt1</v>
      </c>
      <c r="X730" s="222"/>
      <c r="Y730" s="6" t="str">
        <f t="shared" si="156"/>
        <v>power-tag/potable-water</v>
      </c>
      <c r="Z730" s="106" t="str" cm="1">
        <f t="array" ref="Z730">IF(COUNTIF(N730,"spare"),"","$."&amp;_xlfn.REGEXEXTRACT(J730,"PT\d+[FQ]\d+_(.*)", 2))</f>
        <v>$.Active_Power_Phase_B</v>
      </c>
      <c r="AA730" s="12">
        <f t="shared" si="159"/>
        <v>7</v>
      </c>
      <c r="AB730" s="6" t="s">
        <v>195</v>
      </c>
      <c r="AC730" s="106">
        <v>3056</v>
      </c>
      <c r="AJ730" s="80"/>
      <c r="AK730" s="116" t="s">
        <v>1695</v>
      </c>
      <c r="AN730" s="80"/>
      <c r="AO730" s="80"/>
      <c r="AP730" s="80"/>
      <c r="AQ730" s="80"/>
      <c r="AR730" s="130"/>
      <c r="AS730" s="80"/>
      <c r="AT730" s="7"/>
      <c r="AU730" s="7"/>
      <c r="AV730" s="169"/>
      <c r="AW730" s="170"/>
      <c r="AX730" s="140"/>
      <c r="AY730" s="150"/>
      <c r="AZ730" s="171"/>
      <c r="BA730" s="171"/>
      <c r="BB730" s="150" t="str">
        <f t="shared" si="161"/>
        <v/>
      </c>
      <c r="BC730" s="172"/>
      <c r="BD730" s="169"/>
      <c r="BE730" s="169"/>
      <c r="BF730" s="169"/>
      <c r="BG730" s="169"/>
      <c r="BH730" s="169"/>
      <c r="BI730" s="169"/>
      <c r="BJ730" s="169"/>
      <c r="BK730" s="169"/>
      <c r="BL730" s="169"/>
      <c r="BM730" s="169"/>
      <c r="BN730" s="169"/>
      <c r="BO730" s="169"/>
      <c r="BP730" s="169"/>
      <c r="BQ730" s="169"/>
      <c r="BS730" s="6"/>
      <c r="BT730" s="11"/>
      <c r="BU730" s="6"/>
      <c r="BV730" s="6"/>
    </row>
    <row r="731" spans="1:74" ht="15.75" x14ac:dyDescent="0.25">
      <c r="A731" s="52" t="s">
        <v>7908</v>
      </c>
      <c r="B731" s="56"/>
      <c r="C731" s="7" t="s">
        <v>118</v>
      </c>
      <c r="D731" s="7" t="s">
        <v>6917</v>
      </c>
      <c r="E731" s="7"/>
      <c r="F731" s="64"/>
      <c r="G731" s="6"/>
      <c r="H731" s="6"/>
      <c r="I731" s="10" t="s">
        <v>110</v>
      </c>
      <c r="J731" s="11" t="s">
        <v>1820</v>
      </c>
      <c r="K731" s="220" t="s">
        <v>600</v>
      </c>
      <c r="L731" s="180"/>
      <c r="M731" s="180">
        <v>1000</v>
      </c>
      <c r="N731" s="80" t="s">
        <v>7213</v>
      </c>
      <c r="O731" s="165"/>
      <c r="P731" s="80" t="s">
        <v>2459</v>
      </c>
      <c r="Q731" s="80"/>
      <c r="R731" s="80"/>
      <c r="S731" s="166"/>
      <c r="T731" s="164"/>
      <c r="U731" s="167"/>
      <c r="V731" s="168"/>
      <c r="W731" s="12" t="str">
        <f t="shared" si="160"/>
        <v>Mqtt1</v>
      </c>
      <c r="X731" s="222"/>
      <c r="Y731" s="6" t="str">
        <f t="shared" si="156"/>
        <v>power-tag/potable-water</v>
      </c>
      <c r="Z731" s="106" t="str" cm="1">
        <f t="array" ref="Z731">IF(COUNTIF(N731,"spare"),"","$."&amp;_xlfn.REGEXEXTRACT(J731,"PT\d+[FQ]\d+_(.*)", 2))</f>
        <v>$.Active_Power_Phase_C</v>
      </c>
      <c r="AA731" s="12">
        <f t="shared" si="159"/>
        <v>7</v>
      </c>
      <c r="AB731" s="6" t="s">
        <v>195</v>
      </c>
      <c r="AC731" s="106">
        <v>3058</v>
      </c>
      <c r="AJ731" s="80"/>
      <c r="AK731" s="116" t="s">
        <v>1695</v>
      </c>
      <c r="AN731" s="80"/>
      <c r="AO731" s="80"/>
      <c r="AP731" s="80"/>
      <c r="AQ731" s="80"/>
      <c r="AR731" s="130"/>
      <c r="AS731" s="80"/>
      <c r="AT731" s="7"/>
      <c r="AU731" s="7"/>
      <c r="AV731" s="169"/>
      <c r="AW731" s="170"/>
      <c r="AX731" s="140"/>
      <c r="AY731" s="150"/>
      <c r="AZ731" s="171"/>
      <c r="BA731" s="171"/>
      <c r="BB731" s="150" t="str">
        <f t="shared" si="161"/>
        <v/>
      </c>
      <c r="BC731" s="172"/>
      <c r="BD731" s="169"/>
      <c r="BE731" s="169"/>
      <c r="BF731" s="169"/>
      <c r="BG731" s="169"/>
      <c r="BH731" s="169"/>
      <c r="BI731" s="169"/>
      <c r="BJ731" s="169"/>
      <c r="BK731" s="169"/>
      <c r="BL731" s="169"/>
      <c r="BM731" s="169"/>
      <c r="BN731" s="169"/>
      <c r="BO731" s="169"/>
      <c r="BP731" s="169"/>
      <c r="BQ731" s="169"/>
      <c r="BS731" s="6"/>
      <c r="BT731" s="11"/>
      <c r="BU731" s="6"/>
      <c r="BV731" s="6"/>
    </row>
    <row r="732" spans="1:74" ht="15.75" x14ac:dyDescent="0.25">
      <c r="A732" s="52" t="s">
        <v>7908</v>
      </c>
      <c r="B732" s="56"/>
      <c r="C732" s="7" t="s">
        <v>118</v>
      </c>
      <c r="D732" s="7" t="s">
        <v>6917</v>
      </c>
      <c r="E732" s="7"/>
      <c r="F732" s="64"/>
      <c r="G732" s="6"/>
      <c r="H732" s="6"/>
      <c r="I732" s="10" t="s">
        <v>110</v>
      </c>
      <c r="J732" s="11" t="s">
        <v>1821</v>
      </c>
      <c r="K732" s="220" t="s">
        <v>600</v>
      </c>
      <c r="L732" s="180"/>
      <c r="M732" s="180">
        <v>1000</v>
      </c>
      <c r="N732" s="80" t="s">
        <v>7213</v>
      </c>
      <c r="O732" s="165"/>
      <c r="P732" s="80" t="s">
        <v>2460</v>
      </c>
      <c r="Q732" s="80"/>
      <c r="R732" s="80"/>
      <c r="S732" s="166"/>
      <c r="T732" s="164"/>
      <c r="U732" s="167"/>
      <c r="V732" s="168"/>
      <c r="W732" s="12" t="str">
        <f t="shared" si="160"/>
        <v>Mqtt1</v>
      </c>
      <c r="X732" s="222"/>
      <c r="Y732" s="6" t="str">
        <f t="shared" si="156"/>
        <v>power-tag/potable-water</v>
      </c>
      <c r="Z732" s="106" t="str" cm="1">
        <f t="array" ref="Z732">IF(COUNTIF(N732,"spare"),"","$."&amp;_xlfn.REGEXEXTRACT(J732,"PT\d+[FQ]\d+_(.*)", 2))</f>
        <v>$.Total_Active_Power</v>
      </c>
      <c r="AA732" s="12">
        <f t="shared" si="159"/>
        <v>7</v>
      </c>
      <c r="AB732" s="6" t="s">
        <v>195</v>
      </c>
      <c r="AC732" s="106">
        <v>3060</v>
      </c>
      <c r="AJ732" s="80"/>
      <c r="AK732" s="116" t="s">
        <v>1695</v>
      </c>
      <c r="AN732" s="80"/>
      <c r="AO732" s="80"/>
      <c r="AP732" s="80"/>
      <c r="AQ732" s="80"/>
      <c r="AR732" s="130"/>
      <c r="AS732" s="80"/>
      <c r="AT732" s="7"/>
      <c r="AU732" s="7"/>
      <c r="AV732" s="169"/>
      <c r="AW732" s="170"/>
      <c r="AX732" s="140"/>
      <c r="AY732" s="150"/>
      <c r="AZ732" s="171"/>
      <c r="BA732" s="171"/>
      <c r="BB732" s="150" t="str">
        <f t="shared" si="161"/>
        <v/>
      </c>
      <c r="BC732" s="172"/>
      <c r="BD732" s="169"/>
      <c r="BE732" s="169"/>
      <c r="BF732" s="169"/>
      <c r="BG732" s="169"/>
      <c r="BH732" s="169"/>
      <c r="BI732" s="169"/>
      <c r="BJ732" s="169"/>
      <c r="BK732" s="169"/>
      <c r="BL732" s="169"/>
      <c r="BM732" s="169"/>
      <c r="BN732" s="169"/>
      <c r="BO732" s="169"/>
      <c r="BP732" s="169"/>
      <c r="BQ732" s="169"/>
      <c r="BS732" s="6"/>
      <c r="BT732" s="11"/>
      <c r="BU732" s="6"/>
      <c r="BV732" s="6"/>
    </row>
    <row r="733" spans="1:74" ht="15.75" x14ac:dyDescent="0.25">
      <c r="A733" s="52" t="s">
        <v>7908</v>
      </c>
      <c r="B733" s="56"/>
      <c r="C733" s="7" t="s">
        <v>118</v>
      </c>
      <c r="D733" s="7" t="s">
        <v>6917</v>
      </c>
      <c r="E733" s="7"/>
      <c r="F733" s="64"/>
      <c r="G733" s="6"/>
      <c r="H733" s="6"/>
      <c r="I733" s="10" t="s">
        <v>110</v>
      </c>
      <c r="J733" s="11" t="s">
        <v>1822</v>
      </c>
      <c r="K733" s="220" t="s">
        <v>600</v>
      </c>
      <c r="L733" s="180"/>
      <c r="M733" s="180">
        <v>1000</v>
      </c>
      <c r="N733" s="80" t="s">
        <v>7213</v>
      </c>
      <c r="O733" s="165"/>
      <c r="P733" s="80" t="s">
        <v>2461</v>
      </c>
      <c r="Q733" s="80"/>
      <c r="R733" s="80"/>
      <c r="S733" s="166"/>
      <c r="T733" s="164"/>
      <c r="U733" s="167"/>
      <c r="V733" s="168"/>
      <c r="W733" s="12" t="str">
        <f t="shared" si="160"/>
        <v>Mqtt1</v>
      </c>
      <c r="X733" s="222"/>
      <c r="Y733" s="6" t="str">
        <f t="shared" si="156"/>
        <v>power-tag/potable-water</v>
      </c>
      <c r="Z733" s="106" t="str" cm="1">
        <f t="array" ref="Z733">IF(COUNTIF(N733,"spare"),"","$."&amp;_xlfn.REGEXEXTRACT(J733,"PT\d+[FQ]\d+_(.*)", 2))</f>
        <v>$.Power_Factor_Phase_A</v>
      </c>
      <c r="AA733" s="12">
        <f t="shared" si="159"/>
        <v>7</v>
      </c>
      <c r="AB733" s="6" t="s">
        <v>195</v>
      </c>
      <c r="AC733" s="106">
        <v>3078</v>
      </c>
      <c r="AJ733" s="80"/>
      <c r="AK733" s="116" t="s">
        <v>1696</v>
      </c>
      <c r="AN733" s="80"/>
      <c r="AO733" s="80"/>
      <c r="AP733" s="80"/>
      <c r="AQ733" s="80"/>
      <c r="AR733" s="130"/>
      <c r="AS733" s="80"/>
      <c r="AT733" s="7"/>
      <c r="AU733" s="7"/>
      <c r="AV733" s="169"/>
      <c r="AW733" s="170"/>
      <c r="AX733" s="140"/>
      <c r="AY733" s="150"/>
      <c r="AZ733" s="171"/>
      <c r="BA733" s="171"/>
      <c r="BB733" s="150" t="str">
        <f t="shared" si="161"/>
        <v/>
      </c>
      <c r="BC733" s="172"/>
      <c r="BD733" s="169"/>
      <c r="BE733" s="169"/>
      <c r="BF733" s="169"/>
      <c r="BG733" s="169"/>
      <c r="BH733" s="169"/>
      <c r="BI733" s="169"/>
      <c r="BJ733" s="169"/>
      <c r="BK733" s="169"/>
      <c r="BL733" s="169"/>
      <c r="BM733" s="169"/>
      <c r="BN733" s="169"/>
      <c r="BO733" s="169"/>
      <c r="BP733" s="169"/>
      <c r="BQ733" s="169"/>
      <c r="BS733" s="6"/>
      <c r="BT733" s="11"/>
      <c r="BU733" s="6"/>
      <c r="BV733" s="6"/>
    </row>
    <row r="734" spans="1:74" ht="15.75" x14ac:dyDescent="0.25">
      <c r="A734" s="52" t="s">
        <v>7908</v>
      </c>
      <c r="B734" s="56"/>
      <c r="C734" s="7" t="s">
        <v>118</v>
      </c>
      <c r="D734" s="7" t="s">
        <v>6917</v>
      </c>
      <c r="E734" s="7"/>
      <c r="F734" s="64"/>
      <c r="G734" s="6"/>
      <c r="H734" s="6"/>
      <c r="I734" s="10" t="s">
        <v>110</v>
      </c>
      <c r="J734" s="11" t="s">
        <v>1823</v>
      </c>
      <c r="K734" s="220" t="s">
        <v>600</v>
      </c>
      <c r="L734" s="180"/>
      <c r="M734" s="180">
        <v>1000</v>
      </c>
      <c r="N734" s="80" t="s">
        <v>7213</v>
      </c>
      <c r="O734" s="165"/>
      <c r="P734" s="80" t="s">
        <v>2462</v>
      </c>
      <c r="Q734" s="80"/>
      <c r="R734" s="80"/>
      <c r="S734" s="166"/>
      <c r="T734" s="164"/>
      <c r="U734" s="167"/>
      <c r="V734" s="168"/>
      <c r="W734" s="12" t="str">
        <f t="shared" si="160"/>
        <v>Mqtt1</v>
      </c>
      <c r="X734" s="222"/>
      <c r="Y734" s="6" t="str">
        <f t="shared" si="156"/>
        <v>power-tag/potable-water</v>
      </c>
      <c r="Z734" s="106" t="str" cm="1">
        <f t="array" ref="Z734">IF(COUNTIF(N734,"spare"),"","$."&amp;_xlfn.REGEXEXTRACT(J734,"PT\d+[FQ]\d+_(.*)", 2))</f>
        <v>$.Power_Factor_Phase_B</v>
      </c>
      <c r="AA734" s="12">
        <f t="shared" si="159"/>
        <v>7</v>
      </c>
      <c r="AB734" s="6" t="s">
        <v>195</v>
      </c>
      <c r="AC734" s="106">
        <v>3080</v>
      </c>
      <c r="AJ734" s="80"/>
      <c r="AK734" s="116" t="s">
        <v>1696</v>
      </c>
      <c r="AN734" s="80"/>
      <c r="AO734" s="80"/>
      <c r="AP734" s="80"/>
      <c r="AQ734" s="80"/>
      <c r="AR734" s="130"/>
      <c r="AS734" s="80"/>
      <c r="AT734" s="7"/>
      <c r="AU734" s="7"/>
      <c r="AV734" s="169"/>
      <c r="AW734" s="170"/>
      <c r="AX734" s="140"/>
      <c r="AY734" s="150"/>
      <c r="AZ734" s="171"/>
      <c r="BA734" s="171"/>
      <c r="BB734" s="150" t="str">
        <f t="shared" si="161"/>
        <v/>
      </c>
      <c r="BC734" s="172"/>
      <c r="BD734" s="169"/>
      <c r="BE734" s="169"/>
      <c r="BF734" s="169"/>
      <c r="BG734" s="169"/>
      <c r="BH734" s="169"/>
      <c r="BI734" s="169"/>
      <c r="BJ734" s="169"/>
      <c r="BK734" s="169"/>
      <c r="BL734" s="169"/>
      <c r="BM734" s="169"/>
      <c r="BN734" s="169"/>
      <c r="BO734" s="169"/>
      <c r="BP734" s="169"/>
      <c r="BQ734" s="169"/>
      <c r="BS734" s="6"/>
      <c r="BT734" s="11"/>
      <c r="BU734" s="6"/>
      <c r="BV734" s="6"/>
    </row>
    <row r="735" spans="1:74" ht="15.75" x14ac:dyDescent="0.25">
      <c r="A735" s="52" t="s">
        <v>7908</v>
      </c>
      <c r="B735" s="56"/>
      <c r="C735" s="7" t="s">
        <v>118</v>
      </c>
      <c r="D735" s="7" t="s">
        <v>6917</v>
      </c>
      <c r="E735" s="7"/>
      <c r="F735" s="64"/>
      <c r="G735" s="6"/>
      <c r="H735" s="6"/>
      <c r="I735" s="10" t="s">
        <v>110</v>
      </c>
      <c r="J735" s="11" t="s">
        <v>1824</v>
      </c>
      <c r="K735" s="220" t="s">
        <v>600</v>
      </c>
      <c r="L735" s="180"/>
      <c r="M735" s="180">
        <v>1000</v>
      </c>
      <c r="N735" s="80" t="s">
        <v>7213</v>
      </c>
      <c r="O735" s="165"/>
      <c r="P735" s="80" t="s">
        <v>2463</v>
      </c>
      <c r="Q735" s="80"/>
      <c r="R735" s="80"/>
      <c r="S735" s="166"/>
      <c r="T735" s="164"/>
      <c r="U735" s="167"/>
      <c r="V735" s="168"/>
      <c r="W735" s="12" t="str">
        <f t="shared" si="160"/>
        <v>Mqtt1</v>
      </c>
      <c r="X735" s="222"/>
      <c r="Y735" s="6" t="str">
        <f t="shared" si="156"/>
        <v>power-tag/potable-water</v>
      </c>
      <c r="Z735" s="106" t="str" cm="1">
        <f t="array" ref="Z735">IF(COUNTIF(N735,"spare"),"","$."&amp;_xlfn.REGEXEXTRACT(J735,"PT\d+[FQ]\d+_(.*)", 2))</f>
        <v>$.Power_Factor_Phase_C</v>
      </c>
      <c r="AA735" s="12">
        <f t="shared" si="159"/>
        <v>7</v>
      </c>
      <c r="AB735" s="6" t="s">
        <v>195</v>
      </c>
      <c r="AC735" s="106">
        <v>3082</v>
      </c>
      <c r="AJ735" s="80"/>
      <c r="AK735" s="116" t="s">
        <v>1696</v>
      </c>
      <c r="AN735" s="80"/>
      <c r="AO735" s="80"/>
      <c r="AP735" s="80"/>
      <c r="AQ735" s="80"/>
      <c r="AR735" s="130"/>
      <c r="AS735" s="80"/>
      <c r="AT735" s="7"/>
      <c r="AU735" s="7"/>
      <c r="AV735" s="169"/>
      <c r="AW735" s="170"/>
      <c r="AX735" s="140"/>
      <c r="AY735" s="150"/>
      <c r="AZ735" s="171"/>
      <c r="BA735" s="171"/>
      <c r="BB735" s="150" t="str">
        <f t="shared" si="161"/>
        <v/>
      </c>
      <c r="BC735" s="172"/>
      <c r="BD735" s="169"/>
      <c r="BE735" s="169"/>
      <c r="BF735" s="169"/>
      <c r="BG735" s="169"/>
      <c r="BH735" s="169"/>
      <c r="BI735" s="169"/>
      <c r="BJ735" s="169"/>
      <c r="BK735" s="169"/>
      <c r="BL735" s="169"/>
      <c r="BM735" s="169"/>
      <c r="BN735" s="169"/>
      <c r="BO735" s="169"/>
      <c r="BP735" s="169"/>
      <c r="BQ735" s="169"/>
      <c r="BS735" s="6"/>
      <c r="BT735" s="11"/>
      <c r="BU735" s="6"/>
      <c r="BV735" s="6"/>
    </row>
    <row r="736" spans="1:74" ht="15.75" x14ac:dyDescent="0.25">
      <c r="A736" s="52" t="s">
        <v>7908</v>
      </c>
      <c r="B736" s="56"/>
      <c r="C736" s="7" t="s">
        <v>118</v>
      </c>
      <c r="D736" s="7" t="s">
        <v>6917</v>
      </c>
      <c r="E736" s="7"/>
      <c r="F736" s="64"/>
      <c r="G736" s="6"/>
      <c r="H736" s="6"/>
      <c r="I736" s="10" t="s">
        <v>110</v>
      </c>
      <c r="J736" s="11" t="s">
        <v>1825</v>
      </c>
      <c r="K736" s="220" t="s">
        <v>600</v>
      </c>
      <c r="L736" s="180"/>
      <c r="M736" s="180">
        <v>1000</v>
      </c>
      <c r="N736" s="80" t="s">
        <v>7213</v>
      </c>
      <c r="O736" s="165"/>
      <c r="P736" s="80" t="s">
        <v>2464</v>
      </c>
      <c r="Q736" s="80"/>
      <c r="R736" s="80"/>
      <c r="S736" s="166"/>
      <c r="T736" s="164"/>
      <c r="U736" s="167"/>
      <c r="V736" s="168"/>
      <c r="W736" s="12" t="str">
        <f t="shared" si="160"/>
        <v>Mqtt1</v>
      </c>
      <c r="X736" s="222"/>
      <c r="Y736" s="6" t="str">
        <f t="shared" si="156"/>
        <v>power-tag/potable-water</v>
      </c>
      <c r="Z736" s="106" t="str" cm="1">
        <f t="array" ref="Z736">IF(COUNTIF(N736,"spare"),"","$."&amp;_xlfn.REGEXEXTRACT(J736,"PT\d+[FQ]\d+_(.*)", 2))</f>
        <v>$.Total_Power_Factor</v>
      </c>
      <c r="AA736" s="12">
        <f t="shared" si="159"/>
        <v>7</v>
      </c>
      <c r="AB736" s="6" t="s">
        <v>195</v>
      </c>
      <c r="AC736" s="106">
        <v>3084</v>
      </c>
      <c r="AJ736" s="80"/>
      <c r="AK736" s="116" t="s">
        <v>1696</v>
      </c>
      <c r="AN736" s="80"/>
      <c r="AO736" s="80"/>
      <c r="AP736" s="80"/>
      <c r="AQ736" s="80"/>
      <c r="AR736" s="130"/>
      <c r="AS736" s="80"/>
      <c r="AT736" s="7"/>
      <c r="AU736" s="7"/>
      <c r="AV736" s="169"/>
      <c r="AW736" s="170"/>
      <c r="AX736" s="140"/>
      <c r="AY736" s="150"/>
      <c r="AZ736" s="171"/>
      <c r="BA736" s="171"/>
      <c r="BB736" s="150" t="str">
        <f t="shared" si="161"/>
        <v/>
      </c>
      <c r="BC736" s="172"/>
      <c r="BD736" s="169"/>
      <c r="BE736" s="169"/>
      <c r="BF736" s="169"/>
      <c r="BG736" s="169"/>
      <c r="BH736" s="169"/>
      <c r="BI736" s="169"/>
      <c r="BJ736" s="169"/>
      <c r="BK736" s="169"/>
      <c r="BL736" s="169"/>
      <c r="BM736" s="169"/>
      <c r="BN736" s="169"/>
      <c r="BO736" s="169"/>
      <c r="BP736" s="169"/>
      <c r="BQ736" s="169"/>
      <c r="BS736" s="6"/>
      <c r="BT736" s="11"/>
      <c r="BU736" s="6"/>
      <c r="BV736" s="6"/>
    </row>
    <row r="737" spans="1:74" ht="15.75" x14ac:dyDescent="0.25">
      <c r="A737" s="52" t="s">
        <v>7908</v>
      </c>
      <c r="B737" s="56"/>
      <c r="C737" s="7" t="s">
        <v>118</v>
      </c>
      <c r="D737" s="7" t="s">
        <v>6917</v>
      </c>
      <c r="E737" s="7"/>
      <c r="F737" s="64"/>
      <c r="G737" s="6"/>
      <c r="H737" s="6"/>
      <c r="I737" s="10" t="s">
        <v>110</v>
      </c>
      <c r="J737" s="11" t="s">
        <v>1826</v>
      </c>
      <c r="K737" s="220" t="s">
        <v>600</v>
      </c>
      <c r="L737" s="180"/>
      <c r="M737" s="180">
        <v>1000</v>
      </c>
      <c r="N737" s="80" t="s">
        <v>7213</v>
      </c>
      <c r="O737" s="165"/>
      <c r="P737" s="80" t="s">
        <v>3121</v>
      </c>
      <c r="Q737" s="80"/>
      <c r="R737" s="80"/>
      <c r="S737" s="166"/>
      <c r="T737" s="164"/>
      <c r="U737" s="167"/>
      <c r="V737" s="168"/>
      <c r="W737" s="12" t="str">
        <f t="shared" ref="W737:W751" si="162">IF(COUNTIF(N737,"spare"),"","Mqtt1")</f>
        <v>Mqtt1</v>
      </c>
      <c r="X737" s="222"/>
      <c r="Y737" s="6" t="str">
        <f t="shared" si="156"/>
        <v>power-tag/drain-pump-1-ps-deck-locker</v>
      </c>
      <c r="Z737" s="106" t="str" cm="1">
        <f t="array" ref="Z737">IF(COUNTIF(N737,"spare"),"","$."&amp;_xlfn.REGEXEXTRACT(J737,"PT\d+[FQ]\d+_(.*)", 2))</f>
        <v>$.RMS_Current_Phase_A</v>
      </c>
      <c r="AA737" s="12">
        <f t="shared" si="159"/>
        <v>8</v>
      </c>
      <c r="AB737" s="6" t="s">
        <v>195</v>
      </c>
      <c r="AC737" s="106">
        <v>3000</v>
      </c>
      <c r="AJ737" s="80"/>
      <c r="AK737" s="116" t="s">
        <v>1693</v>
      </c>
      <c r="AN737" s="80"/>
      <c r="AO737" s="80"/>
      <c r="AP737" s="80"/>
      <c r="AQ737" s="80"/>
      <c r="AR737" s="130"/>
      <c r="AS737" s="80"/>
      <c r="AT737" s="7"/>
      <c r="AU737" s="7"/>
      <c r="AV737" s="169"/>
      <c r="AW737" s="170"/>
      <c r="AX737" s="140"/>
      <c r="AY737" s="150"/>
      <c r="AZ737" s="171"/>
      <c r="BA737" s="171"/>
      <c r="BB737" s="150" t="str">
        <f t="shared" ref="BB737:BB751" si="163">IF(ISNUMBER(AM737),"1","")</f>
        <v/>
      </c>
      <c r="BC737" s="172"/>
      <c r="BD737" s="169"/>
      <c r="BE737" s="169"/>
      <c r="BF737" s="169"/>
      <c r="BG737" s="169"/>
      <c r="BH737" s="169"/>
      <c r="BI737" s="169"/>
      <c r="BJ737" s="169"/>
      <c r="BK737" s="169"/>
      <c r="BL737" s="169"/>
      <c r="BM737" s="169"/>
      <c r="BN737" s="169"/>
      <c r="BO737" s="169"/>
      <c r="BP737" s="169"/>
      <c r="BQ737" s="169"/>
      <c r="BS737" s="6"/>
      <c r="BT737" s="11"/>
      <c r="BU737" s="6"/>
      <c r="BV737" s="6"/>
    </row>
    <row r="738" spans="1:74" ht="15.75" x14ac:dyDescent="0.25">
      <c r="A738" s="52" t="s">
        <v>7908</v>
      </c>
      <c r="B738" s="56"/>
      <c r="C738" s="7" t="s">
        <v>118</v>
      </c>
      <c r="D738" s="7" t="s">
        <v>6917</v>
      </c>
      <c r="E738" s="7"/>
      <c r="F738" s="64"/>
      <c r="G738" s="6"/>
      <c r="H738" s="6"/>
      <c r="I738" s="10" t="s">
        <v>110</v>
      </c>
      <c r="J738" s="11" t="s">
        <v>1827</v>
      </c>
      <c r="K738" s="220" t="s">
        <v>600</v>
      </c>
      <c r="L738" s="180"/>
      <c r="M738" s="180">
        <v>1000</v>
      </c>
      <c r="N738" s="80" t="s">
        <v>7213</v>
      </c>
      <c r="O738" s="165"/>
      <c r="P738" s="80" t="s">
        <v>3122</v>
      </c>
      <c r="Q738" s="80"/>
      <c r="R738" s="80"/>
      <c r="S738" s="166"/>
      <c r="T738" s="164"/>
      <c r="U738" s="167"/>
      <c r="V738" s="168"/>
      <c r="W738" s="12" t="str">
        <f t="shared" si="162"/>
        <v>Mqtt1</v>
      </c>
      <c r="X738" s="222"/>
      <c r="Y738" s="6" t="str">
        <f t="shared" si="156"/>
        <v>power-tag/drain-pump-1-ps-deck-locker</v>
      </c>
      <c r="Z738" s="106" t="str" cm="1">
        <f t="array" ref="Z738">IF(COUNTIF(N738,"spare"),"","$."&amp;_xlfn.REGEXEXTRACT(J738,"PT\d+[FQ]\d+_(.*)", 2))</f>
        <v>$.RMS_Current_Phase_B</v>
      </c>
      <c r="AA738" s="12">
        <f t="shared" si="159"/>
        <v>8</v>
      </c>
      <c r="AB738" s="6" t="s">
        <v>195</v>
      </c>
      <c r="AC738" s="106">
        <v>3002</v>
      </c>
      <c r="AJ738" s="80"/>
      <c r="AK738" s="116" t="s">
        <v>1693</v>
      </c>
      <c r="AN738" s="80"/>
      <c r="AO738" s="80"/>
      <c r="AP738" s="80"/>
      <c r="AQ738" s="80"/>
      <c r="AR738" s="130"/>
      <c r="AS738" s="80"/>
      <c r="AT738" s="7"/>
      <c r="AU738" s="7"/>
      <c r="AV738" s="169"/>
      <c r="AW738" s="170"/>
      <c r="AX738" s="140"/>
      <c r="AY738" s="150"/>
      <c r="AZ738" s="171"/>
      <c r="BA738" s="171"/>
      <c r="BB738" s="150" t="str">
        <f t="shared" si="163"/>
        <v/>
      </c>
      <c r="BC738" s="172"/>
      <c r="BD738" s="169"/>
      <c r="BE738" s="169"/>
      <c r="BF738" s="169"/>
      <c r="BG738" s="169"/>
      <c r="BH738" s="169"/>
      <c r="BI738" s="169"/>
      <c r="BJ738" s="169"/>
      <c r="BK738" s="169"/>
      <c r="BL738" s="169"/>
      <c r="BM738" s="169"/>
      <c r="BN738" s="169"/>
      <c r="BO738" s="169"/>
      <c r="BP738" s="169"/>
      <c r="BQ738" s="169"/>
      <c r="BS738" s="6"/>
      <c r="BT738" s="11"/>
      <c r="BU738" s="6"/>
      <c r="BV738" s="6"/>
    </row>
    <row r="739" spans="1:74" ht="15.75" x14ac:dyDescent="0.25">
      <c r="A739" s="52" t="s">
        <v>7908</v>
      </c>
      <c r="B739" s="56"/>
      <c r="C739" s="7" t="s">
        <v>118</v>
      </c>
      <c r="D739" s="7" t="s">
        <v>6917</v>
      </c>
      <c r="E739" s="7"/>
      <c r="F739" s="64"/>
      <c r="G739" s="6"/>
      <c r="H739" s="6"/>
      <c r="I739" s="10" t="s">
        <v>110</v>
      </c>
      <c r="J739" s="11" t="s">
        <v>1828</v>
      </c>
      <c r="K739" s="220" t="s">
        <v>600</v>
      </c>
      <c r="L739" s="180"/>
      <c r="M739" s="180">
        <v>1000</v>
      </c>
      <c r="N739" s="80" t="s">
        <v>7213</v>
      </c>
      <c r="O739" s="165"/>
      <c r="P739" s="80" t="s">
        <v>3123</v>
      </c>
      <c r="Q739" s="80"/>
      <c r="R739" s="80"/>
      <c r="S739" s="166"/>
      <c r="T739" s="164"/>
      <c r="U739" s="167"/>
      <c r="V739" s="168"/>
      <c r="W739" s="12" t="str">
        <f t="shared" si="162"/>
        <v>Mqtt1</v>
      </c>
      <c r="X739" s="222"/>
      <c r="Y739" s="6" t="str">
        <f t="shared" si="156"/>
        <v>power-tag/drain-pump-1-ps-deck-locker</v>
      </c>
      <c r="Z739" s="106" t="str" cm="1">
        <f t="array" ref="Z739">IF(COUNTIF(N739,"spare"),"","$."&amp;_xlfn.REGEXEXTRACT(J739,"PT\d+[FQ]\d+_(.*)", 2))</f>
        <v>$.RMS_Current_Phase_C</v>
      </c>
      <c r="AA739" s="12">
        <f t="shared" si="159"/>
        <v>8</v>
      </c>
      <c r="AB739" s="6" t="s">
        <v>195</v>
      </c>
      <c r="AC739" s="106">
        <v>3004</v>
      </c>
      <c r="AJ739" s="80"/>
      <c r="AK739" s="116" t="s">
        <v>1693</v>
      </c>
      <c r="AN739" s="80"/>
      <c r="AO739" s="80"/>
      <c r="AP739" s="80"/>
      <c r="AQ739" s="80"/>
      <c r="AR739" s="130"/>
      <c r="AS739" s="80"/>
      <c r="AT739" s="7"/>
      <c r="AU739" s="7"/>
      <c r="AV739" s="169"/>
      <c r="AW739" s="170"/>
      <c r="AX739" s="140"/>
      <c r="AY739" s="150"/>
      <c r="AZ739" s="171"/>
      <c r="BA739" s="171"/>
      <c r="BB739" s="150" t="str">
        <f t="shared" si="163"/>
        <v/>
      </c>
      <c r="BC739" s="172"/>
      <c r="BD739" s="169"/>
      <c r="BE739" s="169"/>
      <c r="BF739" s="169"/>
      <c r="BG739" s="169"/>
      <c r="BH739" s="169"/>
      <c r="BI739" s="169"/>
      <c r="BJ739" s="169"/>
      <c r="BK739" s="169"/>
      <c r="BL739" s="169"/>
      <c r="BM739" s="169"/>
      <c r="BN739" s="169"/>
      <c r="BO739" s="169"/>
      <c r="BP739" s="169"/>
      <c r="BQ739" s="169"/>
      <c r="BS739" s="6"/>
      <c r="BT739" s="11"/>
      <c r="BU739" s="6"/>
      <c r="BV739" s="6"/>
    </row>
    <row r="740" spans="1:74" ht="15.75" x14ac:dyDescent="0.25">
      <c r="A740" s="52" t="s">
        <v>7908</v>
      </c>
      <c r="B740" s="56"/>
      <c r="C740" s="7" t="s">
        <v>118</v>
      </c>
      <c r="D740" s="7" t="s">
        <v>6917</v>
      </c>
      <c r="E740" s="7"/>
      <c r="F740" s="64"/>
      <c r="G740" s="6"/>
      <c r="H740" s="6"/>
      <c r="I740" s="10" t="s">
        <v>110</v>
      </c>
      <c r="J740" s="11" t="s">
        <v>1829</v>
      </c>
      <c r="K740" s="220" t="s">
        <v>600</v>
      </c>
      <c r="L740" s="180"/>
      <c r="M740" s="180">
        <v>1000</v>
      </c>
      <c r="N740" s="80" t="s">
        <v>7213</v>
      </c>
      <c r="O740" s="165"/>
      <c r="P740" s="80" t="s">
        <v>3124</v>
      </c>
      <c r="Q740" s="80"/>
      <c r="R740" s="80"/>
      <c r="S740" s="166"/>
      <c r="T740" s="164"/>
      <c r="U740" s="167"/>
      <c r="V740" s="168"/>
      <c r="W740" s="12" t="str">
        <f t="shared" si="162"/>
        <v>Mqtt1</v>
      </c>
      <c r="X740" s="222"/>
      <c r="Y740" s="6" t="str">
        <f t="shared" si="156"/>
        <v>power-tag/drain-pump-1-ps-deck-locker</v>
      </c>
      <c r="Z740" s="106" t="str" cm="1">
        <f t="array" ref="Z740">IF(COUNTIF(N740,"spare"),"","$."&amp;_xlfn.REGEXEXTRACT(J740,"PT\d+[FQ]\d+_(.*)", 2))</f>
        <v>$.RMS_Current_Phase_Neut</v>
      </c>
      <c r="AA740" s="12">
        <f t="shared" si="159"/>
        <v>8</v>
      </c>
      <c r="AB740" s="6" t="s">
        <v>195</v>
      </c>
      <c r="AC740" s="106">
        <v>3006</v>
      </c>
      <c r="AJ740" s="80"/>
      <c r="AK740" s="116" t="s">
        <v>1693</v>
      </c>
      <c r="AN740" s="80"/>
      <c r="AO740" s="80"/>
      <c r="AP740" s="80"/>
      <c r="AQ740" s="80"/>
      <c r="AR740" s="130"/>
      <c r="AS740" s="80"/>
      <c r="AT740" s="7"/>
      <c r="AU740" s="7"/>
      <c r="AV740" s="169"/>
      <c r="AW740" s="170"/>
      <c r="AX740" s="140"/>
      <c r="AY740" s="150"/>
      <c r="AZ740" s="171"/>
      <c r="BA740" s="171"/>
      <c r="BB740" s="150" t="str">
        <f t="shared" si="163"/>
        <v/>
      </c>
      <c r="BC740" s="172"/>
      <c r="BD740" s="169"/>
      <c r="BE740" s="169"/>
      <c r="BF740" s="169"/>
      <c r="BG740" s="169"/>
      <c r="BH740" s="169"/>
      <c r="BI740" s="169"/>
      <c r="BJ740" s="169"/>
      <c r="BK740" s="169"/>
      <c r="BL740" s="169"/>
      <c r="BM740" s="169"/>
      <c r="BN740" s="169"/>
      <c r="BO740" s="169"/>
      <c r="BP740" s="169"/>
      <c r="BQ740" s="169"/>
      <c r="BS740" s="6"/>
      <c r="BT740" s="11"/>
      <c r="BU740" s="6"/>
      <c r="BV740" s="6"/>
    </row>
    <row r="741" spans="1:74" ht="15.75" x14ac:dyDescent="0.25">
      <c r="A741" s="52" t="s">
        <v>7908</v>
      </c>
      <c r="B741" s="56"/>
      <c r="C741" s="7" t="s">
        <v>118</v>
      </c>
      <c r="D741" s="7" t="s">
        <v>6917</v>
      </c>
      <c r="E741" s="7"/>
      <c r="F741" s="64"/>
      <c r="G741" s="6"/>
      <c r="H741" s="6"/>
      <c r="I741" s="10" t="s">
        <v>110</v>
      </c>
      <c r="J741" s="11" t="s">
        <v>7397</v>
      </c>
      <c r="K741" s="220" t="s">
        <v>600</v>
      </c>
      <c r="L741" s="180"/>
      <c r="M741" s="180">
        <v>1000</v>
      </c>
      <c r="N741" s="80" t="s">
        <v>7213</v>
      </c>
      <c r="O741" s="165"/>
      <c r="P741" s="80" t="s">
        <v>3125</v>
      </c>
      <c r="Q741" s="80"/>
      <c r="R741" s="80"/>
      <c r="S741" s="166"/>
      <c r="T741" s="164"/>
      <c r="U741" s="167"/>
      <c r="V741" s="168"/>
      <c r="W741" s="12" t="str">
        <f t="shared" si="162"/>
        <v>Mqtt1</v>
      </c>
      <c r="X741" s="222"/>
      <c r="Y741" s="6" t="str">
        <f t="shared" si="156"/>
        <v>power-tag/drain-pump-1-ps-deck-locker</v>
      </c>
      <c r="Z741" s="106" t="str" cm="1">
        <f t="array" ref="Z741">IF(COUNTIF(N741,"spare"),"","$."&amp;_xlfn.REGEXEXTRACT(J741,"PT\d+[FQ]\d+_(.*)", 2))</f>
        <v>$.RMS_Voltage_A_N</v>
      </c>
      <c r="AA741" s="12">
        <f t="shared" si="159"/>
        <v>8</v>
      </c>
      <c r="AB741" s="6" t="s">
        <v>195</v>
      </c>
      <c r="AC741" s="106">
        <v>3028</v>
      </c>
      <c r="AJ741" s="80"/>
      <c r="AK741" s="116" t="s">
        <v>1694</v>
      </c>
      <c r="AN741" s="80"/>
      <c r="AO741" s="80"/>
      <c r="AP741" s="80"/>
      <c r="AQ741" s="80"/>
      <c r="AR741" s="130"/>
      <c r="AS741" s="80"/>
      <c r="AT741" s="7"/>
      <c r="AU741" s="7"/>
      <c r="AV741" s="169"/>
      <c r="AW741" s="170"/>
      <c r="AX741" s="140"/>
      <c r="AY741" s="150"/>
      <c r="AZ741" s="171"/>
      <c r="BA741" s="171"/>
      <c r="BB741" s="150" t="str">
        <f t="shared" si="163"/>
        <v/>
      </c>
      <c r="BC741" s="172"/>
      <c r="BD741" s="169"/>
      <c r="BE741" s="169"/>
      <c r="BF741" s="169"/>
      <c r="BG741" s="169"/>
      <c r="BH741" s="169"/>
      <c r="BI741" s="169"/>
      <c r="BJ741" s="169"/>
      <c r="BK741" s="169"/>
      <c r="BL741" s="169"/>
      <c r="BM741" s="169"/>
      <c r="BN741" s="169"/>
      <c r="BO741" s="169"/>
      <c r="BP741" s="169"/>
      <c r="BQ741" s="169"/>
      <c r="BS741" s="6"/>
      <c r="BT741" s="11"/>
      <c r="BU741" s="6"/>
      <c r="BV741" s="6"/>
    </row>
    <row r="742" spans="1:74" ht="15.75" x14ac:dyDescent="0.25">
      <c r="A742" s="52" t="s">
        <v>7908</v>
      </c>
      <c r="B742" s="56"/>
      <c r="C742" s="7" t="s">
        <v>118</v>
      </c>
      <c r="D742" s="7" t="s">
        <v>6917</v>
      </c>
      <c r="E742" s="7"/>
      <c r="F742" s="64"/>
      <c r="G742" s="6"/>
      <c r="H742" s="6"/>
      <c r="I742" s="10" t="s">
        <v>110</v>
      </c>
      <c r="J742" s="11" t="s">
        <v>7398</v>
      </c>
      <c r="K742" s="220" t="s">
        <v>600</v>
      </c>
      <c r="L742" s="180"/>
      <c r="M742" s="180">
        <v>1000</v>
      </c>
      <c r="N742" s="80" t="s">
        <v>7213</v>
      </c>
      <c r="O742" s="165"/>
      <c r="P742" s="80" t="s">
        <v>3126</v>
      </c>
      <c r="Q742" s="80"/>
      <c r="R742" s="80"/>
      <c r="S742" s="166"/>
      <c r="T742" s="164"/>
      <c r="U742" s="167"/>
      <c r="V742" s="168"/>
      <c r="W742" s="12" t="str">
        <f t="shared" si="162"/>
        <v>Mqtt1</v>
      </c>
      <c r="X742" s="222"/>
      <c r="Y742" s="6" t="str">
        <f t="shared" si="156"/>
        <v>power-tag/drain-pump-1-ps-deck-locker</v>
      </c>
      <c r="Z742" s="106" t="str" cm="1">
        <f t="array" ref="Z742">IF(COUNTIF(N742,"spare"),"","$."&amp;_xlfn.REGEXEXTRACT(J742,"PT\d+[FQ]\d+_(.*)", 2))</f>
        <v>$.RMS_Voltage_B_N</v>
      </c>
      <c r="AA742" s="12">
        <f t="shared" si="159"/>
        <v>8</v>
      </c>
      <c r="AB742" s="6" t="s">
        <v>195</v>
      </c>
      <c r="AC742" s="106">
        <v>3030</v>
      </c>
      <c r="AJ742" s="80"/>
      <c r="AK742" s="116" t="s">
        <v>1694</v>
      </c>
      <c r="AN742" s="80"/>
      <c r="AO742" s="80"/>
      <c r="AP742" s="80"/>
      <c r="AQ742" s="80"/>
      <c r="AR742" s="130"/>
      <c r="AS742" s="80"/>
      <c r="AT742" s="7"/>
      <c r="AU742" s="7"/>
      <c r="AV742" s="169"/>
      <c r="AW742" s="170"/>
      <c r="AX742" s="140"/>
      <c r="AY742" s="150"/>
      <c r="AZ742" s="171"/>
      <c r="BA742" s="171"/>
      <c r="BB742" s="150" t="str">
        <f t="shared" si="163"/>
        <v/>
      </c>
      <c r="BC742" s="172"/>
      <c r="BD742" s="169"/>
      <c r="BE742" s="169"/>
      <c r="BF742" s="169"/>
      <c r="BG742" s="169"/>
      <c r="BH742" s="169"/>
      <c r="BI742" s="169"/>
      <c r="BJ742" s="169"/>
      <c r="BK742" s="169"/>
      <c r="BL742" s="169"/>
      <c r="BM742" s="169"/>
      <c r="BN742" s="169"/>
      <c r="BO742" s="169"/>
      <c r="BP742" s="169"/>
      <c r="BQ742" s="169"/>
      <c r="BS742" s="6"/>
      <c r="BT742" s="11"/>
      <c r="BU742" s="6"/>
      <c r="BV742" s="6"/>
    </row>
    <row r="743" spans="1:74" ht="15.75" x14ac:dyDescent="0.25">
      <c r="A743" s="52" t="s">
        <v>7908</v>
      </c>
      <c r="B743" s="56"/>
      <c r="C743" s="7" t="s">
        <v>118</v>
      </c>
      <c r="D743" s="7" t="s">
        <v>6917</v>
      </c>
      <c r="E743" s="7"/>
      <c r="F743" s="64"/>
      <c r="G743" s="6"/>
      <c r="H743" s="6"/>
      <c r="I743" s="10" t="s">
        <v>110</v>
      </c>
      <c r="J743" s="11" t="s">
        <v>7399</v>
      </c>
      <c r="K743" s="220" t="s">
        <v>600</v>
      </c>
      <c r="L743" s="180"/>
      <c r="M743" s="180">
        <v>1000</v>
      </c>
      <c r="N743" s="80" t="s">
        <v>7213</v>
      </c>
      <c r="O743" s="165"/>
      <c r="P743" s="80" t="s">
        <v>3127</v>
      </c>
      <c r="Q743" s="80"/>
      <c r="R743" s="80"/>
      <c r="S743" s="166"/>
      <c r="T743" s="164"/>
      <c r="U743" s="167"/>
      <c r="V743" s="168"/>
      <c r="W743" s="12" t="str">
        <f t="shared" si="162"/>
        <v>Mqtt1</v>
      </c>
      <c r="X743" s="222"/>
      <c r="Y743" s="6" t="str">
        <f t="shared" si="156"/>
        <v>power-tag/drain-pump-1-ps-deck-locker</v>
      </c>
      <c r="Z743" s="106" t="str" cm="1">
        <f t="array" ref="Z743">IF(COUNTIF(N743,"spare"),"","$."&amp;_xlfn.REGEXEXTRACT(J743,"PT\d+[FQ]\d+_(.*)", 2))</f>
        <v>$.RMS_Voltage_C_N</v>
      </c>
      <c r="AA743" s="12">
        <f t="shared" si="159"/>
        <v>8</v>
      </c>
      <c r="AB743" s="6" t="s">
        <v>195</v>
      </c>
      <c r="AC743" s="106">
        <v>3032</v>
      </c>
      <c r="AJ743" s="80"/>
      <c r="AK743" s="116" t="s">
        <v>1694</v>
      </c>
      <c r="AN743" s="80"/>
      <c r="AO743" s="80"/>
      <c r="AP743" s="80"/>
      <c r="AQ743" s="80"/>
      <c r="AR743" s="130"/>
      <c r="AS743" s="80"/>
      <c r="AT743" s="7"/>
      <c r="AU743" s="7"/>
      <c r="AV743" s="169"/>
      <c r="AW743" s="170"/>
      <c r="AX743" s="140"/>
      <c r="AY743" s="150"/>
      <c r="AZ743" s="171"/>
      <c r="BA743" s="171"/>
      <c r="BB743" s="150" t="str">
        <f t="shared" si="163"/>
        <v/>
      </c>
      <c r="BC743" s="172"/>
      <c r="BD743" s="169"/>
      <c r="BE743" s="169"/>
      <c r="BF743" s="169"/>
      <c r="BG743" s="169"/>
      <c r="BH743" s="169"/>
      <c r="BI743" s="169"/>
      <c r="BJ743" s="169"/>
      <c r="BK743" s="169"/>
      <c r="BL743" s="169"/>
      <c r="BM743" s="169"/>
      <c r="BN743" s="169"/>
      <c r="BO743" s="169"/>
      <c r="BP743" s="169"/>
      <c r="BQ743" s="169"/>
      <c r="BS743" s="6"/>
      <c r="BT743" s="11"/>
      <c r="BU743" s="6"/>
      <c r="BV743" s="6"/>
    </row>
    <row r="744" spans="1:74" ht="15.75" x14ac:dyDescent="0.25">
      <c r="A744" s="52" t="s">
        <v>7908</v>
      </c>
      <c r="B744" s="56"/>
      <c r="C744" s="7" t="s">
        <v>118</v>
      </c>
      <c r="D744" s="7" t="s">
        <v>6917</v>
      </c>
      <c r="E744" s="7"/>
      <c r="F744" s="64"/>
      <c r="G744" s="6"/>
      <c r="H744" s="6"/>
      <c r="I744" s="10" t="s">
        <v>110</v>
      </c>
      <c r="J744" s="11" t="s">
        <v>1830</v>
      </c>
      <c r="K744" s="220" t="s">
        <v>600</v>
      </c>
      <c r="L744" s="180"/>
      <c r="M744" s="180">
        <v>1000</v>
      </c>
      <c r="N744" s="80" t="s">
        <v>7213</v>
      </c>
      <c r="O744" s="165"/>
      <c r="P744" s="80" t="s">
        <v>3128</v>
      </c>
      <c r="Q744" s="80"/>
      <c r="R744" s="80"/>
      <c r="S744" s="166"/>
      <c r="T744" s="164"/>
      <c r="U744" s="167"/>
      <c r="V744" s="168"/>
      <c r="W744" s="12" t="str">
        <f t="shared" si="162"/>
        <v>Mqtt1</v>
      </c>
      <c r="X744" s="222"/>
      <c r="Y744" s="6" t="str">
        <f t="shared" si="156"/>
        <v>power-tag/drain-pump-1-ps-deck-locker</v>
      </c>
      <c r="Z744" s="106" t="str" cm="1">
        <f t="array" ref="Z744">IF(COUNTIF(N744,"spare"),"","$."&amp;_xlfn.REGEXEXTRACT(J744,"PT\d+[FQ]\d+_(.*)", 2))</f>
        <v>$.Active_Power_Phase_A</v>
      </c>
      <c r="AA744" s="12">
        <f t="shared" si="159"/>
        <v>8</v>
      </c>
      <c r="AB744" s="6" t="s">
        <v>195</v>
      </c>
      <c r="AC744" s="106">
        <v>3054</v>
      </c>
      <c r="AJ744" s="80"/>
      <c r="AK744" s="116" t="s">
        <v>1695</v>
      </c>
      <c r="AN744" s="80"/>
      <c r="AO744" s="80"/>
      <c r="AP744" s="80"/>
      <c r="AQ744" s="80"/>
      <c r="AR744" s="130"/>
      <c r="AS744" s="80"/>
      <c r="AT744" s="7"/>
      <c r="AU744" s="7"/>
      <c r="AV744" s="169"/>
      <c r="AW744" s="170"/>
      <c r="AX744" s="140"/>
      <c r="AY744" s="150"/>
      <c r="AZ744" s="171"/>
      <c r="BA744" s="171"/>
      <c r="BB744" s="150" t="str">
        <f t="shared" si="163"/>
        <v/>
      </c>
      <c r="BC744" s="172"/>
      <c r="BD744" s="169"/>
      <c r="BE744" s="169"/>
      <c r="BF744" s="169"/>
      <c r="BG744" s="169"/>
      <c r="BH744" s="169"/>
      <c r="BI744" s="169"/>
      <c r="BJ744" s="169"/>
      <c r="BK744" s="169"/>
      <c r="BL744" s="169"/>
      <c r="BM744" s="169"/>
      <c r="BN744" s="169"/>
      <c r="BO744" s="169"/>
      <c r="BP744" s="169"/>
      <c r="BQ744" s="169"/>
      <c r="BS744" s="6"/>
      <c r="BT744" s="11"/>
      <c r="BU744" s="6"/>
      <c r="BV744" s="6"/>
    </row>
    <row r="745" spans="1:74" ht="15.75" x14ac:dyDescent="0.25">
      <c r="A745" s="52" t="s">
        <v>7908</v>
      </c>
      <c r="B745" s="56"/>
      <c r="C745" s="7" t="s">
        <v>118</v>
      </c>
      <c r="D745" s="7" t="s">
        <v>6917</v>
      </c>
      <c r="E745" s="7"/>
      <c r="F745" s="64"/>
      <c r="G745" s="6"/>
      <c r="H745" s="6"/>
      <c r="I745" s="10" t="s">
        <v>110</v>
      </c>
      <c r="J745" s="11" t="s">
        <v>1831</v>
      </c>
      <c r="K745" s="220" t="s">
        <v>600</v>
      </c>
      <c r="L745" s="180"/>
      <c r="M745" s="180">
        <v>1000</v>
      </c>
      <c r="N745" s="80" t="s">
        <v>7213</v>
      </c>
      <c r="O745" s="165"/>
      <c r="P745" s="80" t="s">
        <v>3129</v>
      </c>
      <c r="Q745" s="80"/>
      <c r="R745" s="80"/>
      <c r="S745" s="166"/>
      <c r="T745" s="164"/>
      <c r="U745" s="167"/>
      <c r="V745" s="168"/>
      <c r="W745" s="12" t="str">
        <f t="shared" si="162"/>
        <v>Mqtt1</v>
      </c>
      <c r="X745" s="222"/>
      <c r="Y745" s="6" t="str">
        <f t="shared" si="156"/>
        <v>power-tag/drain-pump-1-ps-deck-locker</v>
      </c>
      <c r="Z745" s="106" t="str" cm="1">
        <f t="array" ref="Z745">IF(COUNTIF(N745,"spare"),"","$."&amp;_xlfn.REGEXEXTRACT(J745,"PT\d+[FQ]\d+_(.*)", 2))</f>
        <v>$.Active_Power_Phase_B</v>
      </c>
      <c r="AA745" s="12">
        <f t="shared" si="159"/>
        <v>8</v>
      </c>
      <c r="AB745" s="6" t="s">
        <v>195</v>
      </c>
      <c r="AC745" s="106">
        <v>3056</v>
      </c>
      <c r="AJ745" s="80"/>
      <c r="AK745" s="116" t="s">
        <v>1695</v>
      </c>
      <c r="AN745" s="80"/>
      <c r="AO745" s="80"/>
      <c r="AP745" s="80"/>
      <c r="AQ745" s="80"/>
      <c r="AR745" s="130"/>
      <c r="AS745" s="80"/>
      <c r="AT745" s="7"/>
      <c r="AU745" s="7"/>
      <c r="AV745" s="169"/>
      <c r="AW745" s="170"/>
      <c r="AX745" s="140"/>
      <c r="AY745" s="150"/>
      <c r="AZ745" s="171"/>
      <c r="BA745" s="171"/>
      <c r="BB745" s="150" t="str">
        <f t="shared" si="163"/>
        <v/>
      </c>
      <c r="BC745" s="172"/>
      <c r="BD745" s="169"/>
      <c r="BE745" s="169"/>
      <c r="BF745" s="169"/>
      <c r="BG745" s="169"/>
      <c r="BH745" s="169"/>
      <c r="BI745" s="169"/>
      <c r="BJ745" s="169"/>
      <c r="BK745" s="169"/>
      <c r="BL745" s="169"/>
      <c r="BM745" s="169"/>
      <c r="BN745" s="169"/>
      <c r="BO745" s="169"/>
      <c r="BP745" s="169"/>
      <c r="BQ745" s="169"/>
      <c r="BS745" s="6"/>
      <c r="BT745" s="11"/>
      <c r="BU745" s="6"/>
      <c r="BV745" s="6"/>
    </row>
    <row r="746" spans="1:74" ht="15.75" x14ac:dyDescent="0.25">
      <c r="A746" s="52" t="s">
        <v>7908</v>
      </c>
      <c r="B746" s="56"/>
      <c r="C746" s="7" t="s">
        <v>118</v>
      </c>
      <c r="D746" s="7" t="s">
        <v>6917</v>
      </c>
      <c r="E746" s="7"/>
      <c r="F746" s="64"/>
      <c r="G746" s="6"/>
      <c r="H746" s="6"/>
      <c r="I746" s="10" t="s">
        <v>110</v>
      </c>
      <c r="J746" s="11" t="s">
        <v>1832</v>
      </c>
      <c r="K746" s="220" t="s">
        <v>600</v>
      </c>
      <c r="L746" s="180"/>
      <c r="M746" s="180">
        <v>1000</v>
      </c>
      <c r="N746" s="80" t="s">
        <v>7213</v>
      </c>
      <c r="O746" s="165"/>
      <c r="P746" s="80" t="s">
        <v>3130</v>
      </c>
      <c r="Q746" s="80"/>
      <c r="R746" s="80"/>
      <c r="S746" s="166"/>
      <c r="T746" s="164"/>
      <c r="U746" s="167"/>
      <c r="V746" s="168"/>
      <c r="W746" s="12" t="str">
        <f t="shared" si="162"/>
        <v>Mqtt1</v>
      </c>
      <c r="X746" s="222"/>
      <c r="Y746" s="6" t="str">
        <f t="shared" si="156"/>
        <v>power-tag/drain-pump-1-ps-deck-locker</v>
      </c>
      <c r="Z746" s="106" t="str" cm="1">
        <f t="array" ref="Z746">IF(COUNTIF(N746,"spare"),"","$."&amp;_xlfn.REGEXEXTRACT(J746,"PT\d+[FQ]\d+_(.*)", 2))</f>
        <v>$.Active_Power_Phase_C</v>
      </c>
      <c r="AA746" s="12">
        <f t="shared" si="159"/>
        <v>8</v>
      </c>
      <c r="AB746" s="6" t="s">
        <v>195</v>
      </c>
      <c r="AC746" s="106">
        <v>3058</v>
      </c>
      <c r="AJ746" s="80"/>
      <c r="AK746" s="116" t="s">
        <v>1695</v>
      </c>
      <c r="AN746" s="80"/>
      <c r="AO746" s="80"/>
      <c r="AP746" s="80"/>
      <c r="AQ746" s="80"/>
      <c r="AR746" s="130"/>
      <c r="AS746" s="80"/>
      <c r="AT746" s="7"/>
      <c r="AU746" s="7"/>
      <c r="AV746" s="169"/>
      <c r="AW746" s="170"/>
      <c r="AX746" s="140"/>
      <c r="AY746" s="150"/>
      <c r="AZ746" s="171"/>
      <c r="BA746" s="171"/>
      <c r="BB746" s="150" t="str">
        <f t="shared" si="163"/>
        <v/>
      </c>
      <c r="BC746" s="172"/>
      <c r="BD746" s="169"/>
      <c r="BE746" s="169"/>
      <c r="BF746" s="169"/>
      <c r="BG746" s="169"/>
      <c r="BH746" s="169"/>
      <c r="BI746" s="169"/>
      <c r="BJ746" s="169"/>
      <c r="BK746" s="169"/>
      <c r="BL746" s="169"/>
      <c r="BM746" s="169"/>
      <c r="BN746" s="169"/>
      <c r="BO746" s="169"/>
      <c r="BP746" s="169"/>
      <c r="BQ746" s="169"/>
      <c r="BS746" s="6"/>
      <c r="BT746" s="11"/>
      <c r="BU746" s="6"/>
      <c r="BV746" s="6"/>
    </row>
    <row r="747" spans="1:74" ht="15.75" x14ac:dyDescent="0.25">
      <c r="A747" s="52" t="s">
        <v>7908</v>
      </c>
      <c r="B747" s="56"/>
      <c r="C747" s="7" t="s">
        <v>118</v>
      </c>
      <c r="D747" s="7" t="s">
        <v>6917</v>
      </c>
      <c r="E747" s="7"/>
      <c r="F747" s="64"/>
      <c r="G747" s="6"/>
      <c r="H747" s="6"/>
      <c r="I747" s="10" t="s">
        <v>110</v>
      </c>
      <c r="J747" s="11" t="s">
        <v>1833</v>
      </c>
      <c r="K747" s="220" t="s">
        <v>600</v>
      </c>
      <c r="L747" s="180"/>
      <c r="M747" s="180">
        <v>1000</v>
      </c>
      <c r="N747" s="80" t="s">
        <v>7213</v>
      </c>
      <c r="O747" s="165"/>
      <c r="P747" s="80" t="s">
        <v>3131</v>
      </c>
      <c r="Q747" s="80"/>
      <c r="R747" s="80"/>
      <c r="S747" s="166"/>
      <c r="T747" s="164"/>
      <c r="U747" s="167"/>
      <c r="V747" s="168"/>
      <c r="W747" s="12" t="str">
        <f t="shared" si="162"/>
        <v>Mqtt1</v>
      </c>
      <c r="X747" s="222"/>
      <c r="Y747" s="6" t="str">
        <f t="shared" si="156"/>
        <v>power-tag/drain-pump-1-ps-deck-locker</v>
      </c>
      <c r="Z747" s="106" t="str" cm="1">
        <f t="array" ref="Z747">IF(COUNTIF(N747,"spare"),"","$."&amp;_xlfn.REGEXEXTRACT(J747,"PT\d+[FQ]\d+_(.*)", 2))</f>
        <v>$.Total_Active_Power</v>
      </c>
      <c r="AA747" s="12">
        <f t="shared" si="159"/>
        <v>8</v>
      </c>
      <c r="AB747" s="6" t="s">
        <v>195</v>
      </c>
      <c r="AC747" s="106">
        <v>3060</v>
      </c>
      <c r="AJ747" s="80"/>
      <c r="AK747" s="116" t="s">
        <v>1695</v>
      </c>
      <c r="AN747" s="80"/>
      <c r="AO747" s="80"/>
      <c r="AP747" s="80"/>
      <c r="AQ747" s="80"/>
      <c r="AR747" s="130"/>
      <c r="AS747" s="80"/>
      <c r="AT747" s="7"/>
      <c r="AU747" s="7"/>
      <c r="AV747" s="169"/>
      <c r="AW747" s="170"/>
      <c r="AX747" s="140"/>
      <c r="AY747" s="150"/>
      <c r="AZ747" s="171"/>
      <c r="BA747" s="171"/>
      <c r="BB747" s="150" t="str">
        <f t="shared" si="163"/>
        <v/>
      </c>
      <c r="BC747" s="172"/>
      <c r="BD747" s="169"/>
      <c r="BE747" s="169"/>
      <c r="BF747" s="169"/>
      <c r="BG747" s="169"/>
      <c r="BH747" s="169"/>
      <c r="BI747" s="169"/>
      <c r="BJ747" s="169"/>
      <c r="BK747" s="169"/>
      <c r="BL747" s="169"/>
      <c r="BM747" s="169"/>
      <c r="BN747" s="169"/>
      <c r="BO747" s="169"/>
      <c r="BP747" s="169"/>
      <c r="BQ747" s="169"/>
      <c r="BS747" s="6"/>
      <c r="BT747" s="11"/>
      <c r="BU747" s="6"/>
      <c r="BV747" s="6"/>
    </row>
    <row r="748" spans="1:74" ht="15.75" x14ac:dyDescent="0.25">
      <c r="A748" s="52" t="s">
        <v>7908</v>
      </c>
      <c r="B748" s="56"/>
      <c r="C748" s="7" t="s">
        <v>118</v>
      </c>
      <c r="D748" s="7" t="s">
        <v>6917</v>
      </c>
      <c r="E748" s="7"/>
      <c r="F748" s="64"/>
      <c r="G748" s="6"/>
      <c r="H748" s="6"/>
      <c r="I748" s="10" t="s">
        <v>110</v>
      </c>
      <c r="J748" s="11" t="s">
        <v>1834</v>
      </c>
      <c r="K748" s="220" t="s">
        <v>600</v>
      </c>
      <c r="L748" s="180"/>
      <c r="M748" s="180">
        <v>1000</v>
      </c>
      <c r="N748" s="80" t="s">
        <v>7213</v>
      </c>
      <c r="O748" s="165"/>
      <c r="P748" s="80" t="s">
        <v>3132</v>
      </c>
      <c r="Q748" s="80"/>
      <c r="R748" s="80"/>
      <c r="S748" s="166"/>
      <c r="T748" s="164"/>
      <c r="U748" s="167"/>
      <c r="V748" s="168"/>
      <c r="W748" s="12" t="str">
        <f t="shared" si="162"/>
        <v>Mqtt1</v>
      </c>
      <c r="X748" s="222"/>
      <c r="Y748" s="6" t="str">
        <f t="shared" si="156"/>
        <v>power-tag/drain-pump-1-ps-deck-locker</v>
      </c>
      <c r="Z748" s="106" t="str" cm="1">
        <f t="array" ref="Z748">IF(COUNTIF(N748,"spare"),"","$."&amp;_xlfn.REGEXEXTRACT(J748,"PT\d+[FQ]\d+_(.*)", 2))</f>
        <v>$.Power_Factor_Phase_A</v>
      </c>
      <c r="AA748" s="12">
        <f t="shared" si="159"/>
        <v>8</v>
      </c>
      <c r="AB748" s="6" t="s">
        <v>195</v>
      </c>
      <c r="AC748" s="106">
        <v>3078</v>
      </c>
      <c r="AJ748" s="80"/>
      <c r="AK748" s="116" t="s">
        <v>1696</v>
      </c>
      <c r="AN748" s="80"/>
      <c r="AO748" s="80"/>
      <c r="AP748" s="80"/>
      <c r="AQ748" s="80"/>
      <c r="AR748" s="130"/>
      <c r="AS748" s="80"/>
      <c r="AT748" s="7"/>
      <c r="AU748" s="7"/>
      <c r="AV748" s="169"/>
      <c r="AW748" s="170"/>
      <c r="AX748" s="140"/>
      <c r="AY748" s="150"/>
      <c r="AZ748" s="171"/>
      <c r="BA748" s="171"/>
      <c r="BB748" s="150" t="str">
        <f t="shared" si="163"/>
        <v/>
      </c>
      <c r="BC748" s="172"/>
      <c r="BD748" s="169"/>
      <c r="BE748" s="169"/>
      <c r="BF748" s="169"/>
      <c r="BG748" s="169"/>
      <c r="BH748" s="169"/>
      <c r="BI748" s="169"/>
      <c r="BJ748" s="169"/>
      <c r="BK748" s="169"/>
      <c r="BL748" s="169"/>
      <c r="BM748" s="169"/>
      <c r="BN748" s="169"/>
      <c r="BO748" s="169"/>
      <c r="BP748" s="169"/>
      <c r="BQ748" s="169"/>
      <c r="BS748" s="6"/>
      <c r="BT748" s="11"/>
      <c r="BU748" s="6"/>
      <c r="BV748" s="6"/>
    </row>
    <row r="749" spans="1:74" ht="15.75" x14ac:dyDescent="0.25">
      <c r="A749" s="52" t="s">
        <v>7908</v>
      </c>
      <c r="B749" s="56"/>
      <c r="C749" s="7" t="s">
        <v>118</v>
      </c>
      <c r="D749" s="7" t="s">
        <v>6917</v>
      </c>
      <c r="E749" s="7"/>
      <c r="F749" s="64"/>
      <c r="G749" s="6"/>
      <c r="H749" s="6"/>
      <c r="I749" s="10" t="s">
        <v>110</v>
      </c>
      <c r="J749" s="11" t="s">
        <v>1835</v>
      </c>
      <c r="K749" s="220" t="s">
        <v>600</v>
      </c>
      <c r="L749" s="180"/>
      <c r="M749" s="180">
        <v>1000</v>
      </c>
      <c r="N749" s="80" t="s">
        <v>7213</v>
      </c>
      <c r="O749" s="165"/>
      <c r="P749" s="80" t="s">
        <v>3133</v>
      </c>
      <c r="Q749" s="80"/>
      <c r="R749" s="80"/>
      <c r="S749" s="166"/>
      <c r="T749" s="164"/>
      <c r="U749" s="167"/>
      <c r="V749" s="168"/>
      <c r="W749" s="12" t="str">
        <f t="shared" si="162"/>
        <v>Mqtt1</v>
      </c>
      <c r="X749" s="222"/>
      <c r="Y749" s="6" t="str">
        <f t="shared" si="156"/>
        <v>power-tag/drain-pump-1-ps-deck-locker</v>
      </c>
      <c r="Z749" s="106" t="str" cm="1">
        <f t="array" ref="Z749">IF(COUNTIF(N749,"spare"),"","$."&amp;_xlfn.REGEXEXTRACT(J749,"PT\d+[FQ]\d+_(.*)", 2))</f>
        <v>$.Power_Factor_Phase_B</v>
      </c>
      <c r="AA749" s="12">
        <f t="shared" si="159"/>
        <v>8</v>
      </c>
      <c r="AB749" s="6" t="s">
        <v>195</v>
      </c>
      <c r="AC749" s="106">
        <v>3080</v>
      </c>
      <c r="AJ749" s="80"/>
      <c r="AK749" s="116" t="s">
        <v>1696</v>
      </c>
      <c r="AN749" s="80"/>
      <c r="AO749" s="80"/>
      <c r="AP749" s="80"/>
      <c r="AQ749" s="80"/>
      <c r="AR749" s="130"/>
      <c r="AS749" s="80"/>
      <c r="AT749" s="7"/>
      <c r="AU749" s="7"/>
      <c r="AV749" s="169"/>
      <c r="AW749" s="170"/>
      <c r="AX749" s="140"/>
      <c r="AY749" s="150"/>
      <c r="AZ749" s="171"/>
      <c r="BA749" s="171"/>
      <c r="BB749" s="150" t="str">
        <f t="shared" si="163"/>
        <v/>
      </c>
      <c r="BC749" s="172"/>
      <c r="BD749" s="169"/>
      <c r="BE749" s="169"/>
      <c r="BF749" s="169"/>
      <c r="BG749" s="169"/>
      <c r="BH749" s="169"/>
      <c r="BI749" s="169"/>
      <c r="BJ749" s="169"/>
      <c r="BK749" s="169"/>
      <c r="BL749" s="169"/>
      <c r="BM749" s="169"/>
      <c r="BN749" s="169"/>
      <c r="BO749" s="169"/>
      <c r="BP749" s="169"/>
      <c r="BQ749" s="169"/>
      <c r="BS749" s="6"/>
      <c r="BT749" s="11"/>
      <c r="BU749" s="6"/>
      <c r="BV749" s="6"/>
    </row>
    <row r="750" spans="1:74" ht="15.75" x14ac:dyDescent="0.25">
      <c r="A750" s="52" t="s">
        <v>7908</v>
      </c>
      <c r="B750" s="56"/>
      <c r="C750" s="7" t="s">
        <v>118</v>
      </c>
      <c r="D750" s="7" t="s">
        <v>6917</v>
      </c>
      <c r="E750" s="7"/>
      <c r="F750" s="64"/>
      <c r="G750" s="6"/>
      <c r="H750" s="6"/>
      <c r="I750" s="10" t="s">
        <v>110</v>
      </c>
      <c r="J750" s="11" t="s">
        <v>1836</v>
      </c>
      <c r="K750" s="220" t="s">
        <v>600</v>
      </c>
      <c r="L750" s="180"/>
      <c r="M750" s="180">
        <v>1000</v>
      </c>
      <c r="N750" s="80" t="s">
        <v>7213</v>
      </c>
      <c r="O750" s="165"/>
      <c r="P750" s="80" t="s">
        <v>3134</v>
      </c>
      <c r="Q750" s="80"/>
      <c r="R750" s="80"/>
      <c r="S750" s="166"/>
      <c r="T750" s="164"/>
      <c r="U750" s="167"/>
      <c r="V750" s="168"/>
      <c r="W750" s="12" t="str">
        <f t="shared" si="162"/>
        <v>Mqtt1</v>
      </c>
      <c r="X750" s="222"/>
      <c r="Y750" s="6" t="str">
        <f t="shared" si="156"/>
        <v>power-tag/drain-pump-1-ps-deck-locker</v>
      </c>
      <c r="Z750" s="106" t="str" cm="1">
        <f t="array" ref="Z750">IF(COUNTIF(N750,"spare"),"","$."&amp;_xlfn.REGEXEXTRACT(J750,"PT\d+[FQ]\d+_(.*)", 2))</f>
        <v>$.Power_Factor_Phase_C</v>
      </c>
      <c r="AA750" s="12">
        <f t="shared" si="159"/>
        <v>8</v>
      </c>
      <c r="AB750" s="6" t="s">
        <v>195</v>
      </c>
      <c r="AC750" s="106">
        <v>3082</v>
      </c>
      <c r="AJ750" s="80"/>
      <c r="AK750" s="116" t="s">
        <v>1696</v>
      </c>
      <c r="AN750" s="80"/>
      <c r="AO750" s="80"/>
      <c r="AP750" s="80"/>
      <c r="AQ750" s="80"/>
      <c r="AR750" s="130"/>
      <c r="AS750" s="80"/>
      <c r="AT750" s="7"/>
      <c r="AU750" s="7"/>
      <c r="AV750" s="169"/>
      <c r="AW750" s="170"/>
      <c r="AX750" s="140"/>
      <c r="AY750" s="150"/>
      <c r="AZ750" s="171"/>
      <c r="BA750" s="171"/>
      <c r="BB750" s="150" t="str">
        <f t="shared" si="163"/>
        <v/>
      </c>
      <c r="BC750" s="172"/>
      <c r="BD750" s="169"/>
      <c r="BE750" s="169"/>
      <c r="BF750" s="169"/>
      <c r="BG750" s="169"/>
      <c r="BH750" s="169"/>
      <c r="BI750" s="169"/>
      <c r="BJ750" s="169"/>
      <c r="BK750" s="169"/>
      <c r="BL750" s="169"/>
      <c r="BM750" s="169"/>
      <c r="BN750" s="169"/>
      <c r="BO750" s="169"/>
      <c r="BP750" s="169"/>
      <c r="BQ750" s="169"/>
      <c r="BS750" s="6"/>
      <c r="BT750" s="11"/>
      <c r="BU750" s="6"/>
      <c r="BV750" s="6"/>
    </row>
    <row r="751" spans="1:74" ht="15.75" x14ac:dyDescent="0.25">
      <c r="A751" s="52" t="s">
        <v>7908</v>
      </c>
      <c r="B751" s="56"/>
      <c r="C751" s="7" t="s">
        <v>118</v>
      </c>
      <c r="D751" s="7" t="s">
        <v>6917</v>
      </c>
      <c r="E751" s="7"/>
      <c r="F751" s="64"/>
      <c r="G751" s="6"/>
      <c r="H751" s="6"/>
      <c r="I751" s="10" t="s">
        <v>110</v>
      </c>
      <c r="J751" s="11" t="s">
        <v>1837</v>
      </c>
      <c r="K751" s="220" t="s">
        <v>600</v>
      </c>
      <c r="L751" s="180"/>
      <c r="M751" s="180">
        <v>1000</v>
      </c>
      <c r="N751" s="80" t="s">
        <v>7213</v>
      </c>
      <c r="O751" s="165"/>
      <c r="P751" s="80" t="s">
        <v>3135</v>
      </c>
      <c r="Q751" s="80"/>
      <c r="R751" s="80"/>
      <c r="S751" s="166"/>
      <c r="T751" s="164"/>
      <c r="U751" s="167"/>
      <c r="V751" s="168"/>
      <c r="W751" s="12" t="str">
        <f t="shared" si="162"/>
        <v>Mqtt1</v>
      </c>
      <c r="X751" s="222"/>
      <c r="Y751" s="6" t="str">
        <f t="shared" si="156"/>
        <v>power-tag/drain-pump-1-ps-deck-locker</v>
      </c>
      <c r="Z751" s="106" t="str" cm="1">
        <f t="array" ref="Z751">IF(COUNTIF(N751,"spare"),"","$."&amp;_xlfn.REGEXEXTRACT(J751,"PT\d+[FQ]\d+_(.*)", 2))</f>
        <v>$.Total_Power_Factor</v>
      </c>
      <c r="AA751" s="12">
        <f t="shared" si="159"/>
        <v>8</v>
      </c>
      <c r="AB751" s="6" t="s">
        <v>195</v>
      </c>
      <c r="AC751" s="106">
        <v>3084</v>
      </c>
      <c r="AJ751" s="80"/>
      <c r="AK751" s="116" t="s">
        <v>1696</v>
      </c>
      <c r="AN751" s="80"/>
      <c r="AO751" s="80"/>
      <c r="AP751" s="80"/>
      <c r="AQ751" s="80"/>
      <c r="AR751" s="130"/>
      <c r="AS751" s="80"/>
      <c r="AT751" s="7"/>
      <c r="AU751" s="7"/>
      <c r="AV751" s="169"/>
      <c r="AW751" s="170"/>
      <c r="AX751" s="140"/>
      <c r="AY751" s="150"/>
      <c r="AZ751" s="171"/>
      <c r="BA751" s="171"/>
      <c r="BB751" s="150" t="str">
        <f t="shared" si="163"/>
        <v/>
      </c>
      <c r="BC751" s="172"/>
      <c r="BD751" s="169"/>
      <c r="BE751" s="169"/>
      <c r="BF751" s="169"/>
      <c r="BG751" s="169"/>
      <c r="BH751" s="169"/>
      <c r="BI751" s="169"/>
      <c r="BJ751" s="169"/>
      <c r="BK751" s="169"/>
      <c r="BL751" s="169"/>
      <c r="BM751" s="169"/>
      <c r="BN751" s="169"/>
      <c r="BO751" s="169"/>
      <c r="BP751" s="169"/>
      <c r="BQ751" s="169"/>
      <c r="BS751" s="6"/>
      <c r="BT751" s="11"/>
      <c r="BU751" s="6"/>
      <c r="BV751" s="6"/>
    </row>
    <row r="752" spans="1:74" ht="15.75" x14ac:dyDescent="0.25">
      <c r="A752" s="52" t="s">
        <v>7908</v>
      </c>
      <c r="B752" s="56"/>
      <c r="C752" s="7" t="s">
        <v>118</v>
      </c>
      <c r="D752" s="7" t="s">
        <v>6917</v>
      </c>
      <c r="E752" s="7"/>
      <c r="F752" s="64"/>
      <c r="G752" s="6"/>
      <c r="H752" s="6"/>
      <c r="I752" s="10" t="s">
        <v>110</v>
      </c>
      <c r="J752" s="11" t="s">
        <v>1838</v>
      </c>
      <c r="K752" s="220" t="s">
        <v>600</v>
      </c>
      <c r="L752" s="180"/>
      <c r="M752" s="180">
        <v>1000</v>
      </c>
      <c r="N752" s="80" t="s">
        <v>7213</v>
      </c>
      <c r="O752" s="165"/>
      <c r="P752" s="80" t="s">
        <v>3136</v>
      </c>
      <c r="Q752" s="80"/>
      <c r="R752" s="80"/>
      <c r="S752" s="166"/>
      <c r="T752" s="164"/>
      <c r="U752" s="167"/>
      <c r="V752" s="168"/>
      <c r="W752" s="12" t="str">
        <f t="shared" ref="W752:W766" si="164">IF(COUNTIF(N752,"spare"),"","Mqtt1")</f>
        <v>Mqtt1</v>
      </c>
      <c r="X752" s="222"/>
      <c r="Y752" s="6" t="str">
        <f t="shared" si="156"/>
        <v>power-tag/drain-pump-3-ps-deck-locker</v>
      </c>
      <c r="Z752" s="106" t="str" cm="1">
        <f t="array" ref="Z752">IF(COUNTIF(N752,"spare"),"","$."&amp;_xlfn.REGEXEXTRACT(J752,"PT\d+[FQ]\d+_(.*)", 2))</f>
        <v>$.RMS_Current_Phase_A</v>
      </c>
      <c r="AA752" s="12">
        <f t="shared" si="159"/>
        <v>9</v>
      </c>
      <c r="AB752" s="6" t="s">
        <v>195</v>
      </c>
      <c r="AC752" s="106">
        <v>3000</v>
      </c>
      <c r="AJ752" s="80"/>
      <c r="AK752" s="116" t="s">
        <v>1693</v>
      </c>
      <c r="AN752" s="80"/>
      <c r="AO752" s="80"/>
      <c r="AP752" s="80"/>
      <c r="AQ752" s="80"/>
      <c r="AR752" s="130"/>
      <c r="AS752" s="80"/>
      <c r="AT752" s="7"/>
      <c r="AU752" s="7"/>
      <c r="AV752" s="169"/>
      <c r="AW752" s="170"/>
      <c r="AX752" s="140"/>
      <c r="AY752" s="150"/>
      <c r="AZ752" s="171"/>
      <c r="BA752" s="171"/>
      <c r="BB752" s="150" t="str">
        <f t="shared" ref="BB752:BB766" si="165">IF(ISNUMBER(AM752),"1","")</f>
        <v/>
      </c>
      <c r="BC752" s="172"/>
      <c r="BD752" s="169"/>
      <c r="BE752" s="169"/>
      <c r="BF752" s="169"/>
      <c r="BG752" s="169"/>
      <c r="BH752" s="169"/>
      <c r="BI752" s="169"/>
      <c r="BJ752" s="169"/>
      <c r="BK752" s="169"/>
      <c r="BL752" s="169"/>
      <c r="BM752" s="169"/>
      <c r="BN752" s="169"/>
      <c r="BO752" s="169"/>
      <c r="BP752" s="169"/>
      <c r="BQ752" s="169"/>
      <c r="BS752" s="6"/>
      <c r="BT752" s="11"/>
      <c r="BU752" s="6"/>
      <c r="BV752" s="6"/>
    </row>
    <row r="753" spans="1:74" ht="15.75" x14ac:dyDescent="0.25">
      <c r="A753" s="52" t="s">
        <v>7908</v>
      </c>
      <c r="B753" s="56"/>
      <c r="C753" s="7" t="s">
        <v>118</v>
      </c>
      <c r="D753" s="7" t="s">
        <v>6917</v>
      </c>
      <c r="E753" s="7"/>
      <c r="F753" s="64"/>
      <c r="G753" s="6"/>
      <c r="H753" s="6"/>
      <c r="I753" s="10" t="s">
        <v>110</v>
      </c>
      <c r="J753" s="11" t="s">
        <v>1839</v>
      </c>
      <c r="K753" s="220" t="s">
        <v>600</v>
      </c>
      <c r="L753" s="180"/>
      <c r="M753" s="180">
        <v>1000</v>
      </c>
      <c r="N753" s="80" t="s">
        <v>7213</v>
      </c>
      <c r="O753" s="165"/>
      <c r="P753" s="80" t="s">
        <v>3137</v>
      </c>
      <c r="Q753" s="80"/>
      <c r="R753" s="80"/>
      <c r="S753" s="166"/>
      <c r="T753" s="164"/>
      <c r="U753" s="167"/>
      <c r="V753" s="168"/>
      <c r="W753" s="12" t="str">
        <f t="shared" si="164"/>
        <v>Mqtt1</v>
      </c>
      <c r="X753" s="222"/>
      <c r="Y753" s="6" t="str">
        <f t="shared" si="156"/>
        <v>power-tag/drain-pump-3-ps-deck-locker</v>
      </c>
      <c r="Z753" s="106" t="str" cm="1">
        <f t="array" ref="Z753">IF(COUNTIF(N753,"spare"),"","$."&amp;_xlfn.REGEXEXTRACT(J753,"PT\d+[FQ]\d+_(.*)", 2))</f>
        <v>$.RMS_Current_Phase_B</v>
      </c>
      <c r="AA753" s="12">
        <f t="shared" si="159"/>
        <v>9</v>
      </c>
      <c r="AB753" s="6" t="s">
        <v>195</v>
      </c>
      <c r="AC753" s="106">
        <v>3002</v>
      </c>
      <c r="AJ753" s="80"/>
      <c r="AK753" s="116" t="s">
        <v>1693</v>
      </c>
      <c r="AN753" s="80"/>
      <c r="AO753" s="80"/>
      <c r="AP753" s="80"/>
      <c r="AQ753" s="80"/>
      <c r="AR753" s="130"/>
      <c r="AS753" s="80"/>
      <c r="AT753" s="7"/>
      <c r="AU753" s="7"/>
      <c r="AV753" s="169"/>
      <c r="AW753" s="170"/>
      <c r="AX753" s="140"/>
      <c r="AY753" s="150"/>
      <c r="AZ753" s="171"/>
      <c r="BA753" s="171"/>
      <c r="BB753" s="150" t="str">
        <f t="shared" si="165"/>
        <v/>
      </c>
      <c r="BC753" s="172"/>
      <c r="BD753" s="169"/>
      <c r="BE753" s="169"/>
      <c r="BF753" s="169"/>
      <c r="BG753" s="169"/>
      <c r="BH753" s="169"/>
      <c r="BI753" s="169"/>
      <c r="BJ753" s="169"/>
      <c r="BK753" s="169"/>
      <c r="BL753" s="169"/>
      <c r="BM753" s="169"/>
      <c r="BN753" s="169"/>
      <c r="BO753" s="169"/>
      <c r="BP753" s="169"/>
      <c r="BQ753" s="169"/>
      <c r="BS753" s="6"/>
      <c r="BT753" s="11"/>
      <c r="BU753" s="6"/>
      <c r="BV753" s="6"/>
    </row>
    <row r="754" spans="1:74" ht="15.75" x14ac:dyDescent="0.25">
      <c r="A754" s="52" t="s">
        <v>7908</v>
      </c>
      <c r="B754" s="56"/>
      <c r="C754" s="7" t="s">
        <v>118</v>
      </c>
      <c r="D754" s="7" t="s">
        <v>6917</v>
      </c>
      <c r="E754" s="7"/>
      <c r="F754" s="64"/>
      <c r="G754" s="6"/>
      <c r="H754" s="6"/>
      <c r="I754" s="10" t="s">
        <v>110</v>
      </c>
      <c r="J754" s="11" t="s">
        <v>1840</v>
      </c>
      <c r="K754" s="220" t="s">
        <v>600</v>
      </c>
      <c r="L754" s="180"/>
      <c r="M754" s="180">
        <v>1000</v>
      </c>
      <c r="N754" s="80" t="s">
        <v>7213</v>
      </c>
      <c r="O754" s="165"/>
      <c r="P754" s="80" t="s">
        <v>3138</v>
      </c>
      <c r="Q754" s="80"/>
      <c r="R754" s="80"/>
      <c r="S754" s="166"/>
      <c r="T754" s="164"/>
      <c r="U754" s="167"/>
      <c r="V754" s="168"/>
      <c r="W754" s="12" t="str">
        <f t="shared" si="164"/>
        <v>Mqtt1</v>
      </c>
      <c r="X754" s="222"/>
      <c r="Y754" s="6" t="str">
        <f t="shared" si="156"/>
        <v>power-tag/drain-pump-3-ps-deck-locker</v>
      </c>
      <c r="Z754" s="106" t="str" cm="1">
        <f t="array" ref="Z754">IF(COUNTIF(N754,"spare"),"","$."&amp;_xlfn.REGEXEXTRACT(J754,"PT\d+[FQ]\d+_(.*)", 2))</f>
        <v>$.RMS_Current_Phase_C</v>
      </c>
      <c r="AA754" s="12">
        <f t="shared" si="159"/>
        <v>9</v>
      </c>
      <c r="AB754" s="6" t="s">
        <v>195</v>
      </c>
      <c r="AC754" s="106">
        <v>3004</v>
      </c>
      <c r="AJ754" s="80"/>
      <c r="AK754" s="116" t="s">
        <v>1693</v>
      </c>
      <c r="AN754" s="80"/>
      <c r="AO754" s="80"/>
      <c r="AP754" s="80"/>
      <c r="AQ754" s="80"/>
      <c r="AR754" s="130"/>
      <c r="AS754" s="80"/>
      <c r="AT754" s="7"/>
      <c r="AU754" s="7"/>
      <c r="AV754" s="169"/>
      <c r="AW754" s="170"/>
      <c r="AX754" s="140"/>
      <c r="AY754" s="150"/>
      <c r="AZ754" s="171"/>
      <c r="BA754" s="171"/>
      <c r="BB754" s="150" t="str">
        <f t="shared" si="165"/>
        <v/>
      </c>
      <c r="BC754" s="172"/>
      <c r="BD754" s="169"/>
      <c r="BE754" s="169"/>
      <c r="BF754" s="169"/>
      <c r="BG754" s="169"/>
      <c r="BH754" s="169"/>
      <c r="BI754" s="169"/>
      <c r="BJ754" s="169"/>
      <c r="BK754" s="169"/>
      <c r="BL754" s="169"/>
      <c r="BM754" s="169"/>
      <c r="BN754" s="169"/>
      <c r="BO754" s="169"/>
      <c r="BP754" s="169"/>
      <c r="BQ754" s="169"/>
      <c r="BS754" s="6"/>
      <c r="BT754" s="11"/>
      <c r="BU754" s="6"/>
      <c r="BV754" s="6"/>
    </row>
    <row r="755" spans="1:74" ht="15.75" x14ac:dyDescent="0.25">
      <c r="A755" s="52" t="s">
        <v>7908</v>
      </c>
      <c r="B755" s="56"/>
      <c r="C755" s="7" t="s">
        <v>118</v>
      </c>
      <c r="D755" s="7" t="s">
        <v>6917</v>
      </c>
      <c r="E755" s="7"/>
      <c r="F755" s="64"/>
      <c r="G755" s="6"/>
      <c r="H755" s="6"/>
      <c r="I755" s="10" t="s">
        <v>110</v>
      </c>
      <c r="J755" s="11" t="s">
        <v>1841</v>
      </c>
      <c r="K755" s="220" t="s">
        <v>600</v>
      </c>
      <c r="L755" s="180"/>
      <c r="M755" s="180">
        <v>1000</v>
      </c>
      <c r="N755" s="80" t="s">
        <v>7213</v>
      </c>
      <c r="O755" s="165"/>
      <c r="P755" s="80" t="s">
        <v>3139</v>
      </c>
      <c r="Q755" s="80"/>
      <c r="R755" s="80"/>
      <c r="S755" s="166"/>
      <c r="T755" s="164"/>
      <c r="U755" s="167"/>
      <c r="V755" s="168"/>
      <c r="W755" s="12" t="str">
        <f t="shared" si="164"/>
        <v>Mqtt1</v>
      </c>
      <c r="X755" s="222"/>
      <c r="Y755" s="6" t="str">
        <f t="shared" si="156"/>
        <v>power-tag/drain-pump-3-ps-deck-locker</v>
      </c>
      <c r="Z755" s="106" t="str" cm="1">
        <f t="array" ref="Z755">IF(COUNTIF(N755,"spare"),"","$."&amp;_xlfn.REGEXEXTRACT(J755,"PT\d+[FQ]\d+_(.*)", 2))</f>
        <v>$.RMS_Current_Phase_Neut</v>
      </c>
      <c r="AA755" s="12">
        <f t="shared" si="159"/>
        <v>9</v>
      </c>
      <c r="AB755" s="6" t="s">
        <v>195</v>
      </c>
      <c r="AC755" s="106">
        <v>3006</v>
      </c>
      <c r="AJ755" s="80"/>
      <c r="AK755" s="116" t="s">
        <v>1693</v>
      </c>
      <c r="AN755" s="80"/>
      <c r="AO755" s="80"/>
      <c r="AP755" s="80"/>
      <c r="AQ755" s="80"/>
      <c r="AR755" s="130"/>
      <c r="AS755" s="80"/>
      <c r="AT755" s="7"/>
      <c r="AU755" s="7"/>
      <c r="AV755" s="169"/>
      <c r="AW755" s="170"/>
      <c r="AX755" s="140"/>
      <c r="AY755" s="150"/>
      <c r="AZ755" s="171"/>
      <c r="BA755" s="171"/>
      <c r="BB755" s="150" t="str">
        <f t="shared" si="165"/>
        <v/>
      </c>
      <c r="BC755" s="172"/>
      <c r="BD755" s="169"/>
      <c r="BE755" s="169"/>
      <c r="BF755" s="169"/>
      <c r="BG755" s="169"/>
      <c r="BH755" s="169"/>
      <c r="BI755" s="169"/>
      <c r="BJ755" s="169"/>
      <c r="BK755" s="169"/>
      <c r="BL755" s="169"/>
      <c r="BM755" s="169"/>
      <c r="BN755" s="169"/>
      <c r="BO755" s="169"/>
      <c r="BP755" s="169"/>
      <c r="BQ755" s="169"/>
      <c r="BS755" s="6"/>
      <c r="BT755" s="11"/>
      <c r="BU755" s="6"/>
      <c r="BV755" s="6"/>
    </row>
    <row r="756" spans="1:74" ht="15.75" x14ac:dyDescent="0.25">
      <c r="A756" s="52" t="s">
        <v>7908</v>
      </c>
      <c r="B756" s="56"/>
      <c r="C756" s="7" t="s">
        <v>118</v>
      </c>
      <c r="D756" s="7" t="s">
        <v>6917</v>
      </c>
      <c r="E756" s="7"/>
      <c r="F756" s="64"/>
      <c r="G756" s="6"/>
      <c r="H756" s="6"/>
      <c r="I756" s="10" t="s">
        <v>110</v>
      </c>
      <c r="J756" s="11" t="s">
        <v>7400</v>
      </c>
      <c r="K756" s="220" t="s">
        <v>600</v>
      </c>
      <c r="L756" s="180"/>
      <c r="M756" s="180">
        <v>1000</v>
      </c>
      <c r="N756" s="80" t="s">
        <v>7213</v>
      </c>
      <c r="O756" s="165"/>
      <c r="P756" s="80" t="s">
        <v>3140</v>
      </c>
      <c r="Q756" s="80"/>
      <c r="R756" s="80"/>
      <c r="S756" s="166"/>
      <c r="T756" s="164"/>
      <c r="U756" s="167"/>
      <c r="V756" s="168"/>
      <c r="W756" s="12" t="str">
        <f t="shared" si="164"/>
        <v>Mqtt1</v>
      </c>
      <c r="X756" s="222"/>
      <c r="Y756" s="6" t="str">
        <f t="shared" si="156"/>
        <v>power-tag/drain-pump-3-ps-deck-locker</v>
      </c>
      <c r="Z756" s="106" t="str" cm="1">
        <f t="array" ref="Z756">IF(COUNTIF(N756,"spare"),"","$."&amp;_xlfn.REGEXEXTRACT(J756,"PT\d+[FQ]\d+_(.*)", 2))</f>
        <v>$.RMS_Voltage_A_N</v>
      </c>
      <c r="AA756" s="12">
        <f t="shared" si="159"/>
        <v>9</v>
      </c>
      <c r="AB756" s="6" t="s">
        <v>195</v>
      </c>
      <c r="AC756" s="106">
        <v>3028</v>
      </c>
      <c r="AJ756" s="80"/>
      <c r="AK756" s="116" t="s">
        <v>1694</v>
      </c>
      <c r="AN756" s="80"/>
      <c r="AO756" s="80"/>
      <c r="AP756" s="80"/>
      <c r="AQ756" s="80"/>
      <c r="AR756" s="130"/>
      <c r="AS756" s="80"/>
      <c r="AT756" s="7"/>
      <c r="AU756" s="7"/>
      <c r="AV756" s="169"/>
      <c r="AW756" s="170"/>
      <c r="AX756" s="140"/>
      <c r="AY756" s="150"/>
      <c r="AZ756" s="171"/>
      <c r="BA756" s="171"/>
      <c r="BB756" s="150" t="str">
        <f t="shared" si="165"/>
        <v/>
      </c>
      <c r="BC756" s="172"/>
      <c r="BD756" s="169"/>
      <c r="BE756" s="169"/>
      <c r="BF756" s="169"/>
      <c r="BG756" s="169"/>
      <c r="BH756" s="169"/>
      <c r="BI756" s="169"/>
      <c r="BJ756" s="169"/>
      <c r="BK756" s="169"/>
      <c r="BL756" s="169"/>
      <c r="BM756" s="169"/>
      <c r="BN756" s="169"/>
      <c r="BO756" s="169"/>
      <c r="BP756" s="169"/>
      <c r="BQ756" s="169"/>
      <c r="BS756" s="6"/>
      <c r="BT756" s="11"/>
      <c r="BU756" s="6"/>
      <c r="BV756" s="6"/>
    </row>
    <row r="757" spans="1:74" ht="15.75" x14ac:dyDescent="0.25">
      <c r="A757" s="52" t="s">
        <v>7908</v>
      </c>
      <c r="B757" s="56"/>
      <c r="C757" s="7" t="s">
        <v>118</v>
      </c>
      <c r="D757" s="7" t="s">
        <v>6917</v>
      </c>
      <c r="E757" s="7"/>
      <c r="F757" s="64"/>
      <c r="G757" s="6"/>
      <c r="H757" s="6"/>
      <c r="I757" s="10" t="s">
        <v>110</v>
      </c>
      <c r="J757" s="11" t="s">
        <v>7401</v>
      </c>
      <c r="K757" s="220" t="s">
        <v>600</v>
      </c>
      <c r="L757" s="180"/>
      <c r="M757" s="180">
        <v>1000</v>
      </c>
      <c r="N757" s="80" t="s">
        <v>7213</v>
      </c>
      <c r="O757" s="165"/>
      <c r="P757" s="80" t="s">
        <v>3141</v>
      </c>
      <c r="Q757" s="80"/>
      <c r="R757" s="80"/>
      <c r="S757" s="166"/>
      <c r="T757" s="164"/>
      <c r="U757" s="167"/>
      <c r="V757" s="168"/>
      <c r="W757" s="12" t="str">
        <f t="shared" si="164"/>
        <v>Mqtt1</v>
      </c>
      <c r="X757" s="222"/>
      <c r="Y757" s="6" t="str">
        <f t="shared" si="156"/>
        <v>power-tag/drain-pump-3-ps-deck-locker</v>
      </c>
      <c r="Z757" s="106" t="str" cm="1">
        <f t="array" ref="Z757">IF(COUNTIF(N757,"spare"),"","$."&amp;_xlfn.REGEXEXTRACT(J757,"PT\d+[FQ]\d+_(.*)", 2))</f>
        <v>$.RMS_Voltage_B_N</v>
      </c>
      <c r="AA757" s="12">
        <f t="shared" si="159"/>
        <v>9</v>
      </c>
      <c r="AB757" s="6" t="s">
        <v>195</v>
      </c>
      <c r="AC757" s="106">
        <v>3030</v>
      </c>
      <c r="AJ757" s="80"/>
      <c r="AK757" s="116" t="s">
        <v>1694</v>
      </c>
      <c r="AN757" s="80"/>
      <c r="AO757" s="80"/>
      <c r="AP757" s="80"/>
      <c r="AQ757" s="80"/>
      <c r="AR757" s="130"/>
      <c r="AS757" s="80"/>
      <c r="AT757" s="7"/>
      <c r="AU757" s="7"/>
      <c r="AV757" s="169"/>
      <c r="AW757" s="170"/>
      <c r="AX757" s="140"/>
      <c r="AY757" s="150"/>
      <c r="AZ757" s="171"/>
      <c r="BA757" s="171"/>
      <c r="BB757" s="150" t="str">
        <f t="shared" si="165"/>
        <v/>
      </c>
      <c r="BC757" s="172"/>
      <c r="BD757" s="169"/>
      <c r="BE757" s="169"/>
      <c r="BF757" s="169"/>
      <c r="BG757" s="169"/>
      <c r="BH757" s="169"/>
      <c r="BI757" s="169"/>
      <c r="BJ757" s="169"/>
      <c r="BK757" s="169"/>
      <c r="BL757" s="169"/>
      <c r="BM757" s="169"/>
      <c r="BN757" s="169"/>
      <c r="BO757" s="169"/>
      <c r="BP757" s="169"/>
      <c r="BQ757" s="169"/>
      <c r="BS757" s="6"/>
      <c r="BT757" s="11"/>
      <c r="BU757" s="6"/>
      <c r="BV757" s="6"/>
    </row>
    <row r="758" spans="1:74" ht="15.75" x14ac:dyDescent="0.25">
      <c r="A758" s="52" t="s">
        <v>7908</v>
      </c>
      <c r="B758" s="56"/>
      <c r="C758" s="7" t="s">
        <v>118</v>
      </c>
      <c r="D758" s="7" t="s">
        <v>6917</v>
      </c>
      <c r="E758" s="7"/>
      <c r="F758" s="64"/>
      <c r="G758" s="6"/>
      <c r="H758" s="6"/>
      <c r="I758" s="10" t="s">
        <v>110</v>
      </c>
      <c r="J758" s="11" t="s">
        <v>7402</v>
      </c>
      <c r="K758" s="220" t="s">
        <v>600</v>
      </c>
      <c r="L758" s="180"/>
      <c r="M758" s="180">
        <v>1000</v>
      </c>
      <c r="N758" s="80" t="s">
        <v>7213</v>
      </c>
      <c r="O758" s="165"/>
      <c r="P758" s="80" t="s">
        <v>3142</v>
      </c>
      <c r="Q758" s="80"/>
      <c r="R758" s="80"/>
      <c r="S758" s="166"/>
      <c r="T758" s="164"/>
      <c r="U758" s="167"/>
      <c r="V758" s="168"/>
      <c r="W758" s="12" t="str">
        <f t="shared" si="164"/>
        <v>Mqtt1</v>
      </c>
      <c r="X758" s="222"/>
      <c r="Y758" s="6" t="str">
        <f t="shared" si="156"/>
        <v>power-tag/drain-pump-3-ps-deck-locker</v>
      </c>
      <c r="Z758" s="106" t="str" cm="1">
        <f t="array" ref="Z758">IF(COUNTIF(N758,"spare"),"","$."&amp;_xlfn.REGEXEXTRACT(J758,"PT\d+[FQ]\d+_(.*)", 2))</f>
        <v>$.RMS_Voltage_C_N</v>
      </c>
      <c r="AA758" s="12">
        <f t="shared" si="159"/>
        <v>9</v>
      </c>
      <c r="AB758" s="6" t="s">
        <v>195</v>
      </c>
      <c r="AC758" s="106">
        <v>3032</v>
      </c>
      <c r="AJ758" s="80"/>
      <c r="AK758" s="116" t="s">
        <v>1694</v>
      </c>
      <c r="AN758" s="80"/>
      <c r="AO758" s="80"/>
      <c r="AP758" s="80"/>
      <c r="AQ758" s="80"/>
      <c r="AR758" s="130"/>
      <c r="AS758" s="80"/>
      <c r="AT758" s="7"/>
      <c r="AU758" s="7"/>
      <c r="AV758" s="169"/>
      <c r="AW758" s="170"/>
      <c r="AX758" s="140"/>
      <c r="AY758" s="150"/>
      <c r="AZ758" s="171"/>
      <c r="BA758" s="171"/>
      <c r="BB758" s="150" t="str">
        <f t="shared" si="165"/>
        <v/>
      </c>
      <c r="BC758" s="172"/>
      <c r="BD758" s="169"/>
      <c r="BE758" s="169"/>
      <c r="BF758" s="169"/>
      <c r="BG758" s="169"/>
      <c r="BH758" s="169"/>
      <c r="BI758" s="169"/>
      <c r="BJ758" s="169"/>
      <c r="BK758" s="169"/>
      <c r="BL758" s="169"/>
      <c r="BM758" s="169"/>
      <c r="BN758" s="169"/>
      <c r="BO758" s="169"/>
      <c r="BP758" s="169"/>
      <c r="BQ758" s="169"/>
      <c r="BS758" s="6"/>
      <c r="BT758" s="11"/>
      <c r="BU758" s="6"/>
      <c r="BV758" s="6"/>
    </row>
    <row r="759" spans="1:74" ht="15.75" x14ac:dyDescent="0.25">
      <c r="A759" s="52" t="s">
        <v>7908</v>
      </c>
      <c r="B759" s="56"/>
      <c r="C759" s="7" t="s">
        <v>118</v>
      </c>
      <c r="D759" s="7" t="s">
        <v>6917</v>
      </c>
      <c r="E759" s="7"/>
      <c r="F759" s="64"/>
      <c r="G759" s="6"/>
      <c r="H759" s="6"/>
      <c r="I759" s="10" t="s">
        <v>110</v>
      </c>
      <c r="J759" s="11" t="s">
        <v>1842</v>
      </c>
      <c r="K759" s="220" t="s">
        <v>600</v>
      </c>
      <c r="L759" s="180"/>
      <c r="M759" s="180">
        <v>1000</v>
      </c>
      <c r="N759" s="80" t="s">
        <v>7213</v>
      </c>
      <c r="O759" s="165"/>
      <c r="P759" s="80" t="s">
        <v>3143</v>
      </c>
      <c r="Q759" s="80"/>
      <c r="R759" s="80"/>
      <c r="S759" s="166"/>
      <c r="T759" s="164"/>
      <c r="U759" s="167"/>
      <c r="V759" s="168"/>
      <c r="W759" s="12" t="str">
        <f t="shared" si="164"/>
        <v>Mqtt1</v>
      </c>
      <c r="X759" s="222"/>
      <c r="Y759" s="6" t="str">
        <f t="shared" si="156"/>
        <v>power-tag/drain-pump-3-ps-deck-locker</v>
      </c>
      <c r="Z759" s="106" t="str" cm="1">
        <f t="array" ref="Z759">IF(COUNTIF(N759,"spare"),"","$."&amp;_xlfn.REGEXEXTRACT(J759,"PT\d+[FQ]\d+_(.*)", 2))</f>
        <v>$.Active_Power_Phase_A</v>
      </c>
      <c r="AA759" s="12">
        <f t="shared" si="159"/>
        <v>9</v>
      </c>
      <c r="AB759" s="6" t="s">
        <v>195</v>
      </c>
      <c r="AC759" s="106">
        <v>3054</v>
      </c>
      <c r="AJ759" s="80"/>
      <c r="AK759" s="116" t="s">
        <v>1695</v>
      </c>
      <c r="AN759" s="80"/>
      <c r="AO759" s="80"/>
      <c r="AP759" s="80"/>
      <c r="AQ759" s="80"/>
      <c r="AR759" s="130"/>
      <c r="AS759" s="80"/>
      <c r="AT759" s="7"/>
      <c r="AU759" s="7"/>
      <c r="AV759" s="169"/>
      <c r="AW759" s="170"/>
      <c r="AX759" s="140"/>
      <c r="AY759" s="150"/>
      <c r="AZ759" s="171"/>
      <c r="BA759" s="171"/>
      <c r="BB759" s="150" t="str">
        <f t="shared" si="165"/>
        <v/>
      </c>
      <c r="BC759" s="172"/>
      <c r="BD759" s="169"/>
      <c r="BE759" s="169"/>
      <c r="BF759" s="169"/>
      <c r="BG759" s="169"/>
      <c r="BH759" s="169"/>
      <c r="BI759" s="169"/>
      <c r="BJ759" s="169"/>
      <c r="BK759" s="169"/>
      <c r="BL759" s="169"/>
      <c r="BM759" s="169"/>
      <c r="BN759" s="169"/>
      <c r="BO759" s="169"/>
      <c r="BP759" s="169"/>
      <c r="BQ759" s="169"/>
      <c r="BS759" s="6"/>
      <c r="BT759" s="11"/>
      <c r="BU759" s="6"/>
      <c r="BV759" s="6"/>
    </row>
    <row r="760" spans="1:74" ht="15.75" x14ac:dyDescent="0.25">
      <c r="A760" s="52" t="s">
        <v>7908</v>
      </c>
      <c r="B760" s="56"/>
      <c r="C760" s="7" t="s">
        <v>118</v>
      </c>
      <c r="D760" s="7" t="s">
        <v>6917</v>
      </c>
      <c r="E760" s="7"/>
      <c r="F760" s="64"/>
      <c r="G760" s="6"/>
      <c r="H760" s="6"/>
      <c r="I760" s="10" t="s">
        <v>110</v>
      </c>
      <c r="J760" s="11" t="s">
        <v>1843</v>
      </c>
      <c r="K760" s="220" t="s">
        <v>600</v>
      </c>
      <c r="L760" s="180"/>
      <c r="M760" s="180">
        <v>1000</v>
      </c>
      <c r="N760" s="80" t="s">
        <v>7213</v>
      </c>
      <c r="O760" s="165"/>
      <c r="P760" s="80" t="s">
        <v>3144</v>
      </c>
      <c r="Q760" s="80"/>
      <c r="R760" s="80"/>
      <c r="S760" s="166"/>
      <c r="T760" s="164"/>
      <c r="U760" s="167"/>
      <c r="V760" s="168"/>
      <c r="W760" s="12" t="str">
        <f t="shared" si="164"/>
        <v>Mqtt1</v>
      </c>
      <c r="X760" s="222"/>
      <c r="Y760" s="6" t="str">
        <f t="shared" ref="Y760:Y823" si="166">"power-tag/" &amp; LOWER(_xlfn.REGEXREPLACE(_xlfn.REGEXREPLACE(_xlfn.REGEXREPLACE(TRIM(_xlfn.REGEXREPLACE(P760, " (RMS (Current|Voltage) .+)|(Active Power Phase [ABC])|(Total Active Power)|(Power Factor .+)|(Total Power Factor) *", "")), "[ /\(\)&amp;:\.#]", "-"), "\-+", "-"), "-$", ""))</f>
        <v>power-tag/drain-pump-3-ps-deck-locker</v>
      </c>
      <c r="Z760" s="106" t="str" cm="1">
        <f t="array" ref="Z760">IF(COUNTIF(N760,"spare"),"","$."&amp;_xlfn.REGEXEXTRACT(J760,"PT\d+[FQ]\d+_(.*)", 2))</f>
        <v>$.Active_Power_Phase_B</v>
      </c>
      <c r="AA760" s="12">
        <f t="shared" si="159"/>
        <v>9</v>
      </c>
      <c r="AB760" s="6" t="s">
        <v>195</v>
      </c>
      <c r="AC760" s="106">
        <v>3056</v>
      </c>
      <c r="AJ760" s="80"/>
      <c r="AK760" s="116" t="s">
        <v>1695</v>
      </c>
      <c r="AN760" s="80"/>
      <c r="AO760" s="80"/>
      <c r="AP760" s="80"/>
      <c r="AQ760" s="80"/>
      <c r="AR760" s="130"/>
      <c r="AS760" s="80"/>
      <c r="AT760" s="7"/>
      <c r="AU760" s="7"/>
      <c r="AV760" s="169"/>
      <c r="AW760" s="170"/>
      <c r="AX760" s="140"/>
      <c r="AY760" s="150"/>
      <c r="AZ760" s="171"/>
      <c r="BA760" s="171"/>
      <c r="BB760" s="150" t="str">
        <f t="shared" si="165"/>
        <v/>
      </c>
      <c r="BC760" s="172"/>
      <c r="BD760" s="169"/>
      <c r="BE760" s="169"/>
      <c r="BF760" s="169"/>
      <c r="BG760" s="169"/>
      <c r="BH760" s="169"/>
      <c r="BI760" s="169"/>
      <c r="BJ760" s="169"/>
      <c r="BK760" s="169"/>
      <c r="BL760" s="169"/>
      <c r="BM760" s="169"/>
      <c r="BN760" s="169"/>
      <c r="BO760" s="169"/>
      <c r="BP760" s="169"/>
      <c r="BQ760" s="169"/>
      <c r="BS760" s="6"/>
      <c r="BT760" s="11"/>
      <c r="BU760" s="6"/>
      <c r="BV760" s="6"/>
    </row>
    <row r="761" spans="1:74" ht="15.75" x14ac:dyDescent="0.25">
      <c r="A761" s="52" t="s">
        <v>7908</v>
      </c>
      <c r="B761" s="56"/>
      <c r="C761" s="7" t="s">
        <v>118</v>
      </c>
      <c r="D761" s="7" t="s">
        <v>6917</v>
      </c>
      <c r="E761" s="7"/>
      <c r="F761" s="64"/>
      <c r="G761" s="6"/>
      <c r="H761" s="6"/>
      <c r="I761" s="10" t="s">
        <v>110</v>
      </c>
      <c r="J761" s="11" t="s">
        <v>1844</v>
      </c>
      <c r="K761" s="220" t="s">
        <v>600</v>
      </c>
      <c r="L761" s="180"/>
      <c r="M761" s="180">
        <v>1000</v>
      </c>
      <c r="N761" s="80" t="s">
        <v>7213</v>
      </c>
      <c r="O761" s="165"/>
      <c r="P761" s="80" t="s">
        <v>3145</v>
      </c>
      <c r="Q761" s="80"/>
      <c r="R761" s="80"/>
      <c r="S761" s="166"/>
      <c r="T761" s="164"/>
      <c r="U761" s="167"/>
      <c r="V761" s="168"/>
      <c r="W761" s="12" t="str">
        <f t="shared" si="164"/>
        <v>Mqtt1</v>
      </c>
      <c r="X761" s="222"/>
      <c r="Y761" s="6" t="str">
        <f t="shared" si="166"/>
        <v>power-tag/drain-pump-3-ps-deck-locker</v>
      </c>
      <c r="Z761" s="106" t="str" cm="1">
        <f t="array" ref="Z761">IF(COUNTIF(N761,"spare"),"","$."&amp;_xlfn.REGEXEXTRACT(J761,"PT\d+[FQ]\d+_(.*)", 2))</f>
        <v>$.Active_Power_Phase_C</v>
      </c>
      <c r="AA761" s="12">
        <f t="shared" si="159"/>
        <v>9</v>
      </c>
      <c r="AB761" s="6" t="s">
        <v>195</v>
      </c>
      <c r="AC761" s="106">
        <v>3058</v>
      </c>
      <c r="AJ761" s="80"/>
      <c r="AK761" s="116" t="s">
        <v>1695</v>
      </c>
      <c r="AN761" s="80"/>
      <c r="AO761" s="80"/>
      <c r="AP761" s="80"/>
      <c r="AQ761" s="80"/>
      <c r="AR761" s="130"/>
      <c r="AS761" s="80"/>
      <c r="AT761" s="7"/>
      <c r="AU761" s="7"/>
      <c r="AV761" s="169"/>
      <c r="AW761" s="170"/>
      <c r="AX761" s="140"/>
      <c r="AY761" s="150"/>
      <c r="AZ761" s="171"/>
      <c r="BA761" s="171"/>
      <c r="BB761" s="150" t="str">
        <f t="shared" si="165"/>
        <v/>
      </c>
      <c r="BC761" s="172"/>
      <c r="BD761" s="169"/>
      <c r="BE761" s="169"/>
      <c r="BF761" s="169"/>
      <c r="BG761" s="169"/>
      <c r="BH761" s="169"/>
      <c r="BI761" s="169"/>
      <c r="BJ761" s="169"/>
      <c r="BK761" s="169"/>
      <c r="BL761" s="169"/>
      <c r="BM761" s="169"/>
      <c r="BN761" s="169"/>
      <c r="BO761" s="169"/>
      <c r="BP761" s="169"/>
      <c r="BQ761" s="169"/>
      <c r="BS761" s="6"/>
      <c r="BT761" s="11"/>
      <c r="BU761" s="6"/>
      <c r="BV761" s="6"/>
    </row>
    <row r="762" spans="1:74" ht="15.75" x14ac:dyDescent="0.25">
      <c r="A762" s="52" t="s">
        <v>7908</v>
      </c>
      <c r="B762" s="56"/>
      <c r="C762" s="7" t="s">
        <v>118</v>
      </c>
      <c r="D762" s="7" t="s">
        <v>6917</v>
      </c>
      <c r="E762" s="7"/>
      <c r="F762" s="64"/>
      <c r="G762" s="6"/>
      <c r="H762" s="6"/>
      <c r="I762" s="10" t="s">
        <v>110</v>
      </c>
      <c r="J762" s="11" t="s">
        <v>1845</v>
      </c>
      <c r="K762" s="220" t="s">
        <v>600</v>
      </c>
      <c r="L762" s="180"/>
      <c r="M762" s="180">
        <v>1000</v>
      </c>
      <c r="N762" s="80" t="s">
        <v>7213</v>
      </c>
      <c r="O762" s="165"/>
      <c r="P762" s="80" t="s">
        <v>3146</v>
      </c>
      <c r="Q762" s="80"/>
      <c r="R762" s="80"/>
      <c r="S762" s="166"/>
      <c r="T762" s="164"/>
      <c r="U762" s="167"/>
      <c r="V762" s="168"/>
      <c r="W762" s="12" t="str">
        <f t="shared" si="164"/>
        <v>Mqtt1</v>
      </c>
      <c r="X762" s="222"/>
      <c r="Y762" s="6" t="str">
        <f t="shared" si="166"/>
        <v>power-tag/drain-pump-3-ps-deck-locker</v>
      </c>
      <c r="Z762" s="106" t="str" cm="1">
        <f t="array" ref="Z762">IF(COUNTIF(N762,"spare"),"","$."&amp;_xlfn.REGEXEXTRACT(J762,"PT\d+[FQ]\d+_(.*)", 2))</f>
        <v>$.Total_Active_Power</v>
      </c>
      <c r="AA762" s="12">
        <f t="shared" si="159"/>
        <v>9</v>
      </c>
      <c r="AB762" s="6" t="s">
        <v>195</v>
      </c>
      <c r="AC762" s="106">
        <v>3060</v>
      </c>
      <c r="AJ762" s="80"/>
      <c r="AK762" s="116" t="s">
        <v>1695</v>
      </c>
      <c r="AN762" s="80"/>
      <c r="AO762" s="80"/>
      <c r="AP762" s="80"/>
      <c r="AQ762" s="80"/>
      <c r="AR762" s="130"/>
      <c r="AS762" s="80"/>
      <c r="AT762" s="7"/>
      <c r="AU762" s="7"/>
      <c r="AV762" s="169"/>
      <c r="AW762" s="170"/>
      <c r="AX762" s="140"/>
      <c r="AY762" s="150"/>
      <c r="AZ762" s="171"/>
      <c r="BA762" s="171"/>
      <c r="BB762" s="150" t="str">
        <f t="shared" si="165"/>
        <v/>
      </c>
      <c r="BC762" s="172"/>
      <c r="BD762" s="169"/>
      <c r="BE762" s="169"/>
      <c r="BF762" s="169"/>
      <c r="BG762" s="169"/>
      <c r="BH762" s="169"/>
      <c r="BI762" s="169"/>
      <c r="BJ762" s="169"/>
      <c r="BK762" s="169"/>
      <c r="BL762" s="169"/>
      <c r="BM762" s="169"/>
      <c r="BN762" s="169"/>
      <c r="BO762" s="169"/>
      <c r="BP762" s="169"/>
      <c r="BQ762" s="169"/>
      <c r="BS762" s="6"/>
      <c r="BT762" s="11"/>
      <c r="BU762" s="6"/>
      <c r="BV762" s="6"/>
    </row>
    <row r="763" spans="1:74" ht="15.75" x14ac:dyDescent="0.25">
      <c r="A763" s="52" t="s">
        <v>7908</v>
      </c>
      <c r="B763" s="56"/>
      <c r="C763" s="7" t="s">
        <v>118</v>
      </c>
      <c r="D763" s="7" t="s">
        <v>6917</v>
      </c>
      <c r="E763" s="7"/>
      <c r="F763" s="64"/>
      <c r="G763" s="6"/>
      <c r="H763" s="6"/>
      <c r="I763" s="10" t="s">
        <v>110</v>
      </c>
      <c r="J763" s="11" t="s">
        <v>1846</v>
      </c>
      <c r="K763" s="220" t="s">
        <v>600</v>
      </c>
      <c r="L763" s="180"/>
      <c r="M763" s="180">
        <v>1000</v>
      </c>
      <c r="N763" s="80" t="s">
        <v>7213</v>
      </c>
      <c r="O763" s="165"/>
      <c r="P763" s="80" t="s">
        <v>3147</v>
      </c>
      <c r="Q763" s="80"/>
      <c r="R763" s="80"/>
      <c r="S763" s="166"/>
      <c r="T763" s="164"/>
      <c r="U763" s="167"/>
      <c r="V763" s="168"/>
      <c r="W763" s="12" t="str">
        <f t="shared" si="164"/>
        <v>Mqtt1</v>
      </c>
      <c r="X763" s="222"/>
      <c r="Y763" s="6" t="str">
        <f t="shared" si="166"/>
        <v>power-tag/drain-pump-3-ps-deck-locker</v>
      </c>
      <c r="Z763" s="106" t="str" cm="1">
        <f t="array" ref="Z763">IF(COUNTIF(N763,"spare"),"","$."&amp;_xlfn.REGEXEXTRACT(J763,"PT\d+[FQ]\d+_(.*)", 2))</f>
        <v>$.Power_Factor_Phase_A</v>
      </c>
      <c r="AA763" s="12">
        <f t="shared" si="159"/>
        <v>9</v>
      </c>
      <c r="AB763" s="6" t="s">
        <v>195</v>
      </c>
      <c r="AC763" s="106">
        <v>3078</v>
      </c>
      <c r="AJ763" s="80"/>
      <c r="AK763" s="116" t="s">
        <v>1696</v>
      </c>
      <c r="AN763" s="80"/>
      <c r="AO763" s="80"/>
      <c r="AP763" s="80"/>
      <c r="AQ763" s="80"/>
      <c r="AR763" s="130"/>
      <c r="AS763" s="80"/>
      <c r="AT763" s="7"/>
      <c r="AU763" s="7"/>
      <c r="AV763" s="169"/>
      <c r="AW763" s="170"/>
      <c r="AX763" s="140"/>
      <c r="AY763" s="150"/>
      <c r="AZ763" s="171"/>
      <c r="BA763" s="171"/>
      <c r="BB763" s="150" t="str">
        <f t="shared" si="165"/>
        <v/>
      </c>
      <c r="BC763" s="172"/>
      <c r="BD763" s="169"/>
      <c r="BE763" s="169"/>
      <c r="BF763" s="169"/>
      <c r="BG763" s="169"/>
      <c r="BH763" s="169"/>
      <c r="BI763" s="169"/>
      <c r="BJ763" s="169"/>
      <c r="BK763" s="169"/>
      <c r="BL763" s="169"/>
      <c r="BM763" s="169"/>
      <c r="BN763" s="169"/>
      <c r="BO763" s="169"/>
      <c r="BP763" s="169"/>
      <c r="BQ763" s="169"/>
      <c r="BS763" s="6"/>
      <c r="BT763" s="11"/>
      <c r="BU763" s="6"/>
      <c r="BV763" s="6"/>
    </row>
    <row r="764" spans="1:74" ht="15.75" x14ac:dyDescent="0.25">
      <c r="A764" s="52" t="s">
        <v>7908</v>
      </c>
      <c r="B764" s="56"/>
      <c r="C764" s="7" t="s">
        <v>118</v>
      </c>
      <c r="D764" s="7" t="s">
        <v>6917</v>
      </c>
      <c r="E764" s="7"/>
      <c r="F764" s="64"/>
      <c r="G764" s="6"/>
      <c r="H764" s="6"/>
      <c r="I764" s="10" t="s">
        <v>110</v>
      </c>
      <c r="J764" s="11" t="s">
        <v>1847</v>
      </c>
      <c r="K764" s="220" t="s">
        <v>600</v>
      </c>
      <c r="L764" s="180"/>
      <c r="M764" s="180">
        <v>1000</v>
      </c>
      <c r="N764" s="80" t="s">
        <v>7213</v>
      </c>
      <c r="O764" s="165"/>
      <c r="P764" s="80" t="s">
        <v>3148</v>
      </c>
      <c r="Q764" s="80"/>
      <c r="R764" s="80"/>
      <c r="S764" s="166"/>
      <c r="T764" s="164"/>
      <c r="U764" s="167"/>
      <c r="V764" s="168"/>
      <c r="W764" s="12" t="str">
        <f t="shared" si="164"/>
        <v>Mqtt1</v>
      </c>
      <c r="X764" s="222"/>
      <c r="Y764" s="6" t="str">
        <f t="shared" si="166"/>
        <v>power-tag/drain-pump-3-ps-deck-locker</v>
      </c>
      <c r="Z764" s="106" t="str" cm="1">
        <f t="array" ref="Z764">IF(COUNTIF(N764,"spare"),"","$."&amp;_xlfn.REGEXEXTRACT(J764,"PT\d+[FQ]\d+_(.*)", 2))</f>
        <v>$.Power_Factor_Phase_B</v>
      </c>
      <c r="AA764" s="12">
        <f t="shared" si="159"/>
        <v>9</v>
      </c>
      <c r="AB764" s="6" t="s">
        <v>195</v>
      </c>
      <c r="AC764" s="106">
        <v>3080</v>
      </c>
      <c r="AJ764" s="80"/>
      <c r="AK764" s="116" t="s">
        <v>1696</v>
      </c>
      <c r="AN764" s="80"/>
      <c r="AO764" s="80"/>
      <c r="AP764" s="80"/>
      <c r="AQ764" s="80"/>
      <c r="AR764" s="130"/>
      <c r="AS764" s="80"/>
      <c r="AT764" s="7"/>
      <c r="AU764" s="7"/>
      <c r="AV764" s="169"/>
      <c r="AW764" s="170"/>
      <c r="AX764" s="140"/>
      <c r="AY764" s="150"/>
      <c r="AZ764" s="171"/>
      <c r="BA764" s="171"/>
      <c r="BB764" s="150" t="str">
        <f t="shared" si="165"/>
        <v/>
      </c>
      <c r="BC764" s="172"/>
      <c r="BD764" s="169"/>
      <c r="BE764" s="169"/>
      <c r="BF764" s="169"/>
      <c r="BG764" s="169"/>
      <c r="BH764" s="169"/>
      <c r="BI764" s="169"/>
      <c r="BJ764" s="169"/>
      <c r="BK764" s="169"/>
      <c r="BL764" s="169"/>
      <c r="BM764" s="169"/>
      <c r="BN764" s="169"/>
      <c r="BO764" s="169"/>
      <c r="BP764" s="169"/>
      <c r="BQ764" s="169"/>
      <c r="BS764" s="6"/>
      <c r="BT764" s="11"/>
      <c r="BU764" s="6"/>
      <c r="BV764" s="6"/>
    </row>
    <row r="765" spans="1:74" ht="15.75" x14ac:dyDescent="0.25">
      <c r="A765" s="52" t="s">
        <v>7908</v>
      </c>
      <c r="B765" s="56"/>
      <c r="C765" s="7" t="s">
        <v>118</v>
      </c>
      <c r="D765" s="7" t="s">
        <v>6917</v>
      </c>
      <c r="E765" s="7"/>
      <c r="F765" s="64"/>
      <c r="G765" s="6"/>
      <c r="H765" s="6"/>
      <c r="I765" s="10" t="s">
        <v>110</v>
      </c>
      <c r="J765" s="11" t="s">
        <v>1848</v>
      </c>
      <c r="K765" s="220" t="s">
        <v>600</v>
      </c>
      <c r="L765" s="180"/>
      <c r="M765" s="180">
        <v>1000</v>
      </c>
      <c r="N765" s="80" t="s">
        <v>7213</v>
      </c>
      <c r="O765" s="165"/>
      <c r="P765" s="80" t="s">
        <v>3149</v>
      </c>
      <c r="Q765" s="80"/>
      <c r="R765" s="80"/>
      <c r="S765" s="166"/>
      <c r="T765" s="164"/>
      <c r="U765" s="167"/>
      <c r="V765" s="168"/>
      <c r="W765" s="12" t="str">
        <f t="shared" si="164"/>
        <v>Mqtt1</v>
      </c>
      <c r="X765" s="222"/>
      <c r="Y765" s="6" t="str">
        <f t="shared" si="166"/>
        <v>power-tag/drain-pump-3-ps-deck-locker</v>
      </c>
      <c r="Z765" s="106" t="str" cm="1">
        <f t="array" ref="Z765">IF(COUNTIF(N765,"spare"),"","$."&amp;_xlfn.REGEXEXTRACT(J765,"PT\d+[FQ]\d+_(.*)", 2))</f>
        <v>$.Power_Factor_Phase_C</v>
      </c>
      <c r="AA765" s="12">
        <f t="shared" si="159"/>
        <v>9</v>
      </c>
      <c r="AB765" s="6" t="s">
        <v>195</v>
      </c>
      <c r="AC765" s="106">
        <v>3082</v>
      </c>
      <c r="AJ765" s="80"/>
      <c r="AK765" s="116" t="s">
        <v>1696</v>
      </c>
      <c r="AN765" s="80"/>
      <c r="AO765" s="80"/>
      <c r="AP765" s="80"/>
      <c r="AQ765" s="80"/>
      <c r="AR765" s="130"/>
      <c r="AS765" s="80"/>
      <c r="AT765" s="7"/>
      <c r="AU765" s="7"/>
      <c r="AV765" s="169"/>
      <c r="AW765" s="170"/>
      <c r="AX765" s="140"/>
      <c r="AY765" s="150"/>
      <c r="AZ765" s="171"/>
      <c r="BA765" s="171"/>
      <c r="BB765" s="150" t="str">
        <f t="shared" si="165"/>
        <v/>
      </c>
      <c r="BC765" s="172"/>
      <c r="BD765" s="169"/>
      <c r="BE765" s="169"/>
      <c r="BF765" s="169"/>
      <c r="BG765" s="169"/>
      <c r="BH765" s="169"/>
      <c r="BI765" s="169"/>
      <c r="BJ765" s="169"/>
      <c r="BK765" s="169"/>
      <c r="BL765" s="169"/>
      <c r="BM765" s="169"/>
      <c r="BN765" s="169"/>
      <c r="BO765" s="169"/>
      <c r="BP765" s="169"/>
      <c r="BQ765" s="169"/>
      <c r="BS765" s="6"/>
      <c r="BT765" s="11"/>
      <c r="BU765" s="6"/>
      <c r="BV765" s="6"/>
    </row>
    <row r="766" spans="1:74" ht="15.75" x14ac:dyDescent="0.25">
      <c r="A766" s="52" t="s">
        <v>7908</v>
      </c>
      <c r="B766" s="56"/>
      <c r="C766" s="7" t="s">
        <v>118</v>
      </c>
      <c r="D766" s="7" t="s">
        <v>6917</v>
      </c>
      <c r="E766" s="7"/>
      <c r="F766" s="64"/>
      <c r="G766" s="6"/>
      <c r="H766" s="6"/>
      <c r="I766" s="10" t="s">
        <v>110</v>
      </c>
      <c r="J766" s="11" t="s">
        <v>1849</v>
      </c>
      <c r="K766" s="220" t="s">
        <v>600</v>
      </c>
      <c r="L766" s="180"/>
      <c r="M766" s="180">
        <v>1000</v>
      </c>
      <c r="N766" s="80" t="s">
        <v>7213</v>
      </c>
      <c r="O766" s="165"/>
      <c r="P766" s="80" t="s">
        <v>3150</v>
      </c>
      <c r="Q766" s="80"/>
      <c r="R766" s="80"/>
      <c r="S766" s="166"/>
      <c r="T766" s="164"/>
      <c r="U766" s="167"/>
      <c r="V766" s="168"/>
      <c r="W766" s="12" t="str">
        <f t="shared" si="164"/>
        <v>Mqtt1</v>
      </c>
      <c r="X766" s="222"/>
      <c r="Y766" s="6" t="str">
        <f t="shared" si="166"/>
        <v>power-tag/drain-pump-3-ps-deck-locker</v>
      </c>
      <c r="Z766" s="106" t="str" cm="1">
        <f t="array" ref="Z766">IF(COUNTIF(N766,"spare"),"","$."&amp;_xlfn.REGEXEXTRACT(J766,"PT\d+[FQ]\d+_(.*)", 2))</f>
        <v>$.Total_Power_Factor</v>
      </c>
      <c r="AA766" s="12">
        <f t="shared" si="159"/>
        <v>9</v>
      </c>
      <c r="AB766" s="6" t="s">
        <v>195</v>
      </c>
      <c r="AC766" s="106">
        <v>3084</v>
      </c>
      <c r="AJ766" s="80"/>
      <c r="AK766" s="116" t="s">
        <v>1696</v>
      </c>
      <c r="AN766" s="80"/>
      <c r="AO766" s="80"/>
      <c r="AP766" s="80"/>
      <c r="AQ766" s="80"/>
      <c r="AR766" s="130"/>
      <c r="AS766" s="80"/>
      <c r="AT766" s="7"/>
      <c r="AU766" s="7"/>
      <c r="AV766" s="169"/>
      <c r="AW766" s="170"/>
      <c r="AX766" s="140"/>
      <c r="AY766" s="150"/>
      <c r="AZ766" s="171"/>
      <c r="BA766" s="171"/>
      <c r="BB766" s="150" t="str">
        <f t="shared" si="165"/>
        <v/>
      </c>
      <c r="BC766" s="172"/>
      <c r="BD766" s="169"/>
      <c r="BE766" s="169"/>
      <c r="BF766" s="169"/>
      <c r="BG766" s="169"/>
      <c r="BH766" s="169"/>
      <c r="BI766" s="169"/>
      <c r="BJ766" s="169"/>
      <c r="BK766" s="169"/>
      <c r="BL766" s="169"/>
      <c r="BM766" s="169"/>
      <c r="BN766" s="169"/>
      <c r="BO766" s="169"/>
      <c r="BP766" s="169"/>
      <c r="BQ766" s="169"/>
      <c r="BS766" s="6"/>
      <c r="BT766" s="11"/>
      <c r="BU766" s="6"/>
      <c r="BV766" s="6"/>
    </row>
    <row r="767" spans="1:74" ht="15.75" x14ac:dyDescent="0.25">
      <c r="A767" s="52" t="s">
        <v>7908</v>
      </c>
      <c r="B767" s="56"/>
      <c r="C767" s="7" t="s">
        <v>118</v>
      </c>
      <c r="D767" s="7" t="s">
        <v>6917</v>
      </c>
      <c r="E767" s="7"/>
      <c r="F767" s="64"/>
      <c r="G767" s="6"/>
      <c r="H767" s="6"/>
      <c r="I767" s="10" t="s">
        <v>110</v>
      </c>
      <c r="J767" s="11" t="s">
        <v>1850</v>
      </c>
      <c r="K767" s="220" t="s">
        <v>600</v>
      </c>
      <c r="L767" s="180"/>
      <c r="M767" s="180">
        <v>1000</v>
      </c>
      <c r="N767" s="80" t="s">
        <v>7213</v>
      </c>
      <c r="O767" s="165"/>
      <c r="P767" s="80" t="s">
        <v>2465</v>
      </c>
      <c r="Q767" s="80"/>
      <c r="R767" s="80"/>
      <c r="S767" s="166"/>
      <c r="T767" s="164"/>
      <c r="U767" s="167"/>
      <c r="V767" s="168"/>
      <c r="W767" s="12" t="str">
        <f t="shared" ref="W767:W781" si="167">IF(COUNTIF(N767,"spare"),"","Mqtt1")</f>
        <v>Mqtt1</v>
      </c>
      <c r="X767" s="222"/>
      <c r="Y767" s="6" t="str">
        <f t="shared" si="166"/>
        <v>power-tag/bilge-water-separator</v>
      </c>
      <c r="Z767" s="106" t="str" cm="1">
        <f t="array" ref="Z767">IF(COUNTIF(N767,"spare"),"","$."&amp;_xlfn.REGEXEXTRACT(J767,"PT\d+[FQ]\d+_(.*)", 2))</f>
        <v>$.RMS_Current_Phase_A</v>
      </c>
      <c r="AA767" s="12">
        <f t="shared" si="159"/>
        <v>10</v>
      </c>
      <c r="AB767" s="6" t="s">
        <v>195</v>
      </c>
      <c r="AC767" s="106">
        <v>3000</v>
      </c>
      <c r="AJ767" s="80"/>
      <c r="AK767" s="116" t="s">
        <v>1693</v>
      </c>
      <c r="AN767" s="80"/>
      <c r="AO767" s="80"/>
      <c r="AP767" s="80"/>
      <c r="AQ767" s="80"/>
      <c r="AR767" s="130"/>
      <c r="AS767" s="80"/>
      <c r="AT767" s="7"/>
      <c r="AU767" s="7"/>
      <c r="AV767" s="169"/>
      <c r="AW767" s="170"/>
      <c r="AX767" s="140"/>
      <c r="AY767" s="150"/>
      <c r="AZ767" s="171"/>
      <c r="BA767" s="171"/>
      <c r="BB767" s="150" t="str">
        <f t="shared" ref="BB767:BB781" si="168">IF(ISNUMBER(AM767),"1","")</f>
        <v/>
      </c>
      <c r="BC767" s="172"/>
      <c r="BD767" s="169"/>
      <c r="BE767" s="169"/>
      <c r="BF767" s="169"/>
      <c r="BG767" s="169"/>
      <c r="BH767" s="169"/>
      <c r="BI767" s="169"/>
      <c r="BJ767" s="169"/>
      <c r="BK767" s="169"/>
      <c r="BL767" s="169"/>
      <c r="BM767" s="169"/>
      <c r="BN767" s="169"/>
      <c r="BO767" s="169"/>
      <c r="BP767" s="169"/>
      <c r="BQ767" s="169"/>
      <c r="BS767" s="6"/>
      <c r="BT767" s="11"/>
      <c r="BU767" s="6"/>
      <c r="BV767" s="6"/>
    </row>
    <row r="768" spans="1:74" ht="15.75" x14ac:dyDescent="0.25">
      <c r="A768" s="52" t="s">
        <v>7908</v>
      </c>
      <c r="B768" s="56"/>
      <c r="C768" s="7" t="s">
        <v>118</v>
      </c>
      <c r="D768" s="7" t="s">
        <v>6917</v>
      </c>
      <c r="E768" s="7"/>
      <c r="F768" s="64"/>
      <c r="G768" s="6"/>
      <c r="H768" s="6"/>
      <c r="I768" s="10" t="s">
        <v>110</v>
      </c>
      <c r="J768" s="11" t="s">
        <v>1851</v>
      </c>
      <c r="K768" s="220" t="s">
        <v>600</v>
      </c>
      <c r="L768" s="180"/>
      <c r="M768" s="180">
        <v>1000</v>
      </c>
      <c r="N768" s="80" t="s">
        <v>7213</v>
      </c>
      <c r="O768" s="165"/>
      <c r="P768" s="80" t="s">
        <v>2466</v>
      </c>
      <c r="Q768" s="80"/>
      <c r="R768" s="80"/>
      <c r="S768" s="166"/>
      <c r="T768" s="164"/>
      <c r="U768" s="167"/>
      <c r="V768" s="168"/>
      <c r="W768" s="12" t="str">
        <f t="shared" si="167"/>
        <v>Mqtt1</v>
      </c>
      <c r="X768" s="222"/>
      <c r="Y768" s="6" t="str">
        <f t="shared" si="166"/>
        <v>power-tag/bilge-water-separator</v>
      </c>
      <c r="Z768" s="106" t="str" cm="1">
        <f t="array" ref="Z768">IF(COUNTIF(N768,"spare"),"","$."&amp;_xlfn.REGEXEXTRACT(J768,"PT\d+[FQ]\d+_(.*)", 2))</f>
        <v>$.RMS_Current_Phase_B</v>
      </c>
      <c r="AA768" s="12">
        <f t="shared" si="159"/>
        <v>10</v>
      </c>
      <c r="AB768" s="6" t="s">
        <v>195</v>
      </c>
      <c r="AC768" s="106">
        <v>3002</v>
      </c>
      <c r="AJ768" s="80"/>
      <c r="AK768" s="116" t="s">
        <v>1693</v>
      </c>
      <c r="AN768" s="80"/>
      <c r="AO768" s="80"/>
      <c r="AP768" s="80"/>
      <c r="AQ768" s="80"/>
      <c r="AR768" s="130"/>
      <c r="AS768" s="80"/>
      <c r="AT768" s="7"/>
      <c r="AU768" s="7"/>
      <c r="AV768" s="169"/>
      <c r="AW768" s="170"/>
      <c r="AX768" s="140"/>
      <c r="AY768" s="150"/>
      <c r="AZ768" s="171"/>
      <c r="BA768" s="171"/>
      <c r="BB768" s="150" t="str">
        <f t="shared" si="168"/>
        <v/>
      </c>
      <c r="BC768" s="172"/>
      <c r="BD768" s="169"/>
      <c r="BE768" s="169"/>
      <c r="BF768" s="169"/>
      <c r="BG768" s="169"/>
      <c r="BH768" s="169"/>
      <c r="BI768" s="169"/>
      <c r="BJ768" s="169"/>
      <c r="BK768" s="169"/>
      <c r="BL768" s="169"/>
      <c r="BM768" s="169"/>
      <c r="BN768" s="169"/>
      <c r="BO768" s="169"/>
      <c r="BP768" s="169"/>
      <c r="BQ768" s="169"/>
      <c r="BS768" s="6"/>
      <c r="BT768" s="11"/>
      <c r="BU768" s="6"/>
      <c r="BV768" s="6"/>
    </row>
    <row r="769" spans="1:74" ht="15.75" x14ac:dyDescent="0.25">
      <c r="A769" s="52" t="s">
        <v>7908</v>
      </c>
      <c r="B769" s="56"/>
      <c r="C769" s="7" t="s">
        <v>118</v>
      </c>
      <c r="D769" s="7" t="s">
        <v>6917</v>
      </c>
      <c r="E769" s="7"/>
      <c r="F769" s="64"/>
      <c r="G769" s="6"/>
      <c r="H769" s="6"/>
      <c r="I769" s="10" t="s">
        <v>110</v>
      </c>
      <c r="J769" s="11" t="s">
        <v>1852</v>
      </c>
      <c r="K769" s="220" t="s">
        <v>600</v>
      </c>
      <c r="L769" s="180"/>
      <c r="M769" s="180">
        <v>1000</v>
      </c>
      <c r="N769" s="80" t="s">
        <v>7213</v>
      </c>
      <c r="O769" s="165"/>
      <c r="P769" s="80" t="s">
        <v>2467</v>
      </c>
      <c r="Q769" s="80"/>
      <c r="R769" s="80"/>
      <c r="S769" s="166"/>
      <c r="T769" s="164"/>
      <c r="U769" s="167"/>
      <c r="V769" s="168"/>
      <c r="W769" s="12" t="str">
        <f t="shared" si="167"/>
        <v>Mqtt1</v>
      </c>
      <c r="X769" s="222"/>
      <c r="Y769" s="6" t="str">
        <f t="shared" si="166"/>
        <v>power-tag/bilge-water-separator</v>
      </c>
      <c r="Z769" s="106" t="str" cm="1">
        <f t="array" ref="Z769">IF(COUNTIF(N769,"spare"),"","$."&amp;_xlfn.REGEXEXTRACT(J769,"PT\d+[FQ]\d+_(.*)", 2))</f>
        <v>$.RMS_Current_Phase_C</v>
      </c>
      <c r="AA769" s="12">
        <f t="shared" si="159"/>
        <v>10</v>
      </c>
      <c r="AB769" s="6" t="s">
        <v>195</v>
      </c>
      <c r="AC769" s="106">
        <v>3004</v>
      </c>
      <c r="AJ769" s="80"/>
      <c r="AK769" s="116" t="s">
        <v>1693</v>
      </c>
      <c r="AN769" s="80"/>
      <c r="AO769" s="80"/>
      <c r="AP769" s="80"/>
      <c r="AQ769" s="80"/>
      <c r="AR769" s="130"/>
      <c r="AS769" s="80"/>
      <c r="AT769" s="7"/>
      <c r="AU769" s="7"/>
      <c r="AV769" s="169"/>
      <c r="AW769" s="170"/>
      <c r="AX769" s="140"/>
      <c r="AY769" s="150"/>
      <c r="AZ769" s="171"/>
      <c r="BA769" s="171"/>
      <c r="BB769" s="150" t="str">
        <f t="shared" si="168"/>
        <v/>
      </c>
      <c r="BC769" s="172"/>
      <c r="BD769" s="169"/>
      <c r="BE769" s="169"/>
      <c r="BF769" s="169"/>
      <c r="BG769" s="169"/>
      <c r="BH769" s="169"/>
      <c r="BI769" s="169"/>
      <c r="BJ769" s="169"/>
      <c r="BK769" s="169"/>
      <c r="BL769" s="169"/>
      <c r="BM769" s="169"/>
      <c r="BN769" s="169"/>
      <c r="BO769" s="169"/>
      <c r="BP769" s="169"/>
      <c r="BQ769" s="169"/>
      <c r="BS769" s="6"/>
      <c r="BT769" s="11"/>
      <c r="BU769" s="6"/>
      <c r="BV769" s="6"/>
    </row>
    <row r="770" spans="1:74" ht="15.75" x14ac:dyDescent="0.25">
      <c r="A770" s="52" t="s">
        <v>7908</v>
      </c>
      <c r="B770" s="56"/>
      <c r="C770" s="7" t="s">
        <v>118</v>
      </c>
      <c r="D770" s="7" t="s">
        <v>6917</v>
      </c>
      <c r="E770" s="7"/>
      <c r="F770" s="64"/>
      <c r="G770" s="6"/>
      <c r="H770" s="6"/>
      <c r="I770" s="10" t="s">
        <v>110</v>
      </c>
      <c r="J770" s="11" t="s">
        <v>1853</v>
      </c>
      <c r="K770" s="220" t="s">
        <v>600</v>
      </c>
      <c r="L770" s="180"/>
      <c r="M770" s="180">
        <v>1000</v>
      </c>
      <c r="N770" s="80" t="s">
        <v>7213</v>
      </c>
      <c r="O770" s="165"/>
      <c r="P770" s="80" t="s">
        <v>2468</v>
      </c>
      <c r="Q770" s="80"/>
      <c r="R770" s="80"/>
      <c r="S770" s="166"/>
      <c r="T770" s="164"/>
      <c r="U770" s="167"/>
      <c r="V770" s="168"/>
      <c r="W770" s="12" t="str">
        <f t="shared" si="167"/>
        <v>Mqtt1</v>
      </c>
      <c r="X770" s="222"/>
      <c r="Y770" s="6" t="str">
        <f t="shared" si="166"/>
        <v>power-tag/bilge-water-separator</v>
      </c>
      <c r="Z770" s="106" t="str" cm="1">
        <f t="array" ref="Z770">IF(COUNTIF(N770,"spare"),"","$."&amp;_xlfn.REGEXEXTRACT(J770,"PT\d+[FQ]\d+_(.*)", 2))</f>
        <v>$.RMS_Current_Phase_Neut</v>
      </c>
      <c r="AA770" s="12">
        <f t="shared" si="159"/>
        <v>10</v>
      </c>
      <c r="AB770" s="6" t="s">
        <v>195</v>
      </c>
      <c r="AC770" s="106">
        <v>3006</v>
      </c>
      <c r="AJ770" s="80"/>
      <c r="AK770" s="116" t="s">
        <v>1693</v>
      </c>
      <c r="AN770" s="80"/>
      <c r="AO770" s="80"/>
      <c r="AP770" s="80"/>
      <c r="AQ770" s="80"/>
      <c r="AR770" s="130"/>
      <c r="AS770" s="80"/>
      <c r="AT770" s="7"/>
      <c r="AU770" s="7"/>
      <c r="AV770" s="169"/>
      <c r="AW770" s="170"/>
      <c r="AX770" s="140"/>
      <c r="AY770" s="150"/>
      <c r="AZ770" s="171"/>
      <c r="BA770" s="171"/>
      <c r="BB770" s="150" t="str">
        <f t="shared" si="168"/>
        <v/>
      </c>
      <c r="BC770" s="172"/>
      <c r="BD770" s="169"/>
      <c r="BE770" s="169"/>
      <c r="BF770" s="169"/>
      <c r="BG770" s="169"/>
      <c r="BH770" s="169"/>
      <c r="BI770" s="169"/>
      <c r="BJ770" s="169"/>
      <c r="BK770" s="169"/>
      <c r="BL770" s="169"/>
      <c r="BM770" s="169"/>
      <c r="BN770" s="169"/>
      <c r="BO770" s="169"/>
      <c r="BP770" s="169"/>
      <c r="BQ770" s="169"/>
      <c r="BS770" s="6"/>
      <c r="BT770" s="11"/>
      <c r="BU770" s="6"/>
      <c r="BV770" s="6"/>
    </row>
    <row r="771" spans="1:74" ht="15.75" x14ac:dyDescent="0.25">
      <c r="A771" s="52" t="s">
        <v>7908</v>
      </c>
      <c r="B771" s="56"/>
      <c r="C771" s="7" t="s">
        <v>118</v>
      </c>
      <c r="D771" s="7" t="s">
        <v>6917</v>
      </c>
      <c r="E771" s="7"/>
      <c r="F771" s="64"/>
      <c r="G771" s="6"/>
      <c r="H771" s="6"/>
      <c r="I771" s="10" t="s">
        <v>110</v>
      </c>
      <c r="J771" s="11" t="s">
        <v>7403</v>
      </c>
      <c r="K771" s="220" t="s">
        <v>600</v>
      </c>
      <c r="L771" s="180"/>
      <c r="M771" s="180">
        <v>1000</v>
      </c>
      <c r="N771" s="80" t="s">
        <v>7213</v>
      </c>
      <c r="O771" s="165"/>
      <c r="P771" s="80" t="s">
        <v>2469</v>
      </c>
      <c r="Q771" s="80"/>
      <c r="R771" s="80"/>
      <c r="S771" s="166"/>
      <c r="T771" s="164"/>
      <c r="U771" s="167"/>
      <c r="V771" s="168"/>
      <c r="W771" s="12" t="str">
        <f t="shared" si="167"/>
        <v>Mqtt1</v>
      </c>
      <c r="X771" s="222"/>
      <c r="Y771" s="6" t="str">
        <f t="shared" si="166"/>
        <v>power-tag/bilge-water-separator</v>
      </c>
      <c r="Z771" s="106" t="str" cm="1">
        <f t="array" ref="Z771">IF(COUNTIF(N771,"spare"),"","$."&amp;_xlfn.REGEXEXTRACT(J771,"PT\d+[FQ]\d+_(.*)", 2))</f>
        <v>$.RMS_Voltage_A_N</v>
      </c>
      <c r="AA771" s="12">
        <f t="shared" si="159"/>
        <v>10</v>
      </c>
      <c r="AB771" s="6" t="s">
        <v>195</v>
      </c>
      <c r="AC771" s="106">
        <v>3028</v>
      </c>
      <c r="AJ771" s="80"/>
      <c r="AK771" s="116" t="s">
        <v>1694</v>
      </c>
      <c r="AN771" s="80"/>
      <c r="AO771" s="80"/>
      <c r="AP771" s="80"/>
      <c r="AQ771" s="80"/>
      <c r="AR771" s="130"/>
      <c r="AS771" s="80"/>
      <c r="AT771" s="7"/>
      <c r="AU771" s="7"/>
      <c r="AV771" s="169"/>
      <c r="AW771" s="170"/>
      <c r="AX771" s="140"/>
      <c r="AY771" s="150"/>
      <c r="AZ771" s="171"/>
      <c r="BA771" s="171"/>
      <c r="BB771" s="150" t="str">
        <f t="shared" si="168"/>
        <v/>
      </c>
      <c r="BC771" s="172"/>
      <c r="BD771" s="169"/>
      <c r="BE771" s="169"/>
      <c r="BF771" s="169"/>
      <c r="BG771" s="169"/>
      <c r="BH771" s="169"/>
      <c r="BI771" s="169"/>
      <c r="BJ771" s="169"/>
      <c r="BK771" s="169"/>
      <c r="BL771" s="169"/>
      <c r="BM771" s="169"/>
      <c r="BN771" s="169"/>
      <c r="BO771" s="169"/>
      <c r="BP771" s="169"/>
      <c r="BQ771" s="169"/>
      <c r="BS771" s="6"/>
      <c r="BT771" s="11"/>
      <c r="BU771" s="6"/>
      <c r="BV771" s="6"/>
    </row>
    <row r="772" spans="1:74" ht="15.75" x14ac:dyDescent="0.25">
      <c r="A772" s="52" t="s">
        <v>7908</v>
      </c>
      <c r="B772" s="56"/>
      <c r="C772" s="7" t="s">
        <v>118</v>
      </c>
      <c r="D772" s="7" t="s">
        <v>6917</v>
      </c>
      <c r="E772" s="7"/>
      <c r="F772" s="64"/>
      <c r="G772" s="6"/>
      <c r="H772" s="6"/>
      <c r="I772" s="10" t="s">
        <v>110</v>
      </c>
      <c r="J772" s="11" t="s">
        <v>7404</v>
      </c>
      <c r="K772" s="220" t="s">
        <v>600</v>
      </c>
      <c r="L772" s="180"/>
      <c r="M772" s="180">
        <v>1000</v>
      </c>
      <c r="N772" s="80" t="s">
        <v>7213</v>
      </c>
      <c r="O772" s="165"/>
      <c r="P772" s="80" t="s">
        <v>2470</v>
      </c>
      <c r="Q772" s="80"/>
      <c r="R772" s="80"/>
      <c r="S772" s="166"/>
      <c r="T772" s="164"/>
      <c r="U772" s="167"/>
      <c r="V772" s="168"/>
      <c r="W772" s="12" t="str">
        <f t="shared" si="167"/>
        <v>Mqtt1</v>
      </c>
      <c r="X772" s="222"/>
      <c r="Y772" s="6" t="str">
        <f t="shared" si="166"/>
        <v>power-tag/bilge-water-separator</v>
      </c>
      <c r="Z772" s="106" t="str" cm="1">
        <f t="array" ref="Z772">IF(COUNTIF(N772,"spare"),"","$."&amp;_xlfn.REGEXEXTRACT(J772,"PT\d+[FQ]\d+_(.*)", 2))</f>
        <v>$.RMS_Voltage_B_N</v>
      </c>
      <c r="AA772" s="12">
        <f t="shared" si="159"/>
        <v>10</v>
      </c>
      <c r="AB772" s="6" t="s">
        <v>195</v>
      </c>
      <c r="AC772" s="106">
        <v>3030</v>
      </c>
      <c r="AJ772" s="80"/>
      <c r="AK772" s="116" t="s">
        <v>1694</v>
      </c>
      <c r="AN772" s="80"/>
      <c r="AO772" s="80"/>
      <c r="AP772" s="80"/>
      <c r="AQ772" s="80"/>
      <c r="AR772" s="130"/>
      <c r="AS772" s="80"/>
      <c r="AT772" s="7"/>
      <c r="AU772" s="7"/>
      <c r="AV772" s="169"/>
      <c r="AW772" s="170"/>
      <c r="AX772" s="140"/>
      <c r="AY772" s="150"/>
      <c r="AZ772" s="171"/>
      <c r="BA772" s="171"/>
      <c r="BB772" s="150" t="str">
        <f t="shared" si="168"/>
        <v/>
      </c>
      <c r="BC772" s="172"/>
      <c r="BD772" s="169"/>
      <c r="BE772" s="169"/>
      <c r="BF772" s="169"/>
      <c r="BG772" s="169"/>
      <c r="BH772" s="169"/>
      <c r="BI772" s="169"/>
      <c r="BJ772" s="169"/>
      <c r="BK772" s="169"/>
      <c r="BL772" s="169"/>
      <c r="BM772" s="169"/>
      <c r="BN772" s="169"/>
      <c r="BO772" s="169"/>
      <c r="BP772" s="169"/>
      <c r="BQ772" s="169"/>
      <c r="BS772" s="6"/>
      <c r="BT772" s="11"/>
      <c r="BU772" s="6"/>
      <c r="BV772" s="6"/>
    </row>
    <row r="773" spans="1:74" ht="15.75" x14ac:dyDescent="0.25">
      <c r="A773" s="52" t="s">
        <v>7908</v>
      </c>
      <c r="B773" s="56"/>
      <c r="C773" s="7" t="s">
        <v>118</v>
      </c>
      <c r="D773" s="7" t="s">
        <v>6917</v>
      </c>
      <c r="E773" s="7"/>
      <c r="F773" s="64"/>
      <c r="G773" s="6"/>
      <c r="H773" s="6"/>
      <c r="I773" s="10" t="s">
        <v>110</v>
      </c>
      <c r="J773" s="11" t="s">
        <v>7405</v>
      </c>
      <c r="K773" s="220" t="s">
        <v>600</v>
      </c>
      <c r="L773" s="180"/>
      <c r="M773" s="180">
        <v>1000</v>
      </c>
      <c r="N773" s="80" t="s">
        <v>7213</v>
      </c>
      <c r="O773" s="165"/>
      <c r="P773" s="80" t="s">
        <v>2471</v>
      </c>
      <c r="Q773" s="80"/>
      <c r="R773" s="80"/>
      <c r="S773" s="166"/>
      <c r="T773" s="164"/>
      <c r="U773" s="167"/>
      <c r="V773" s="168"/>
      <c r="W773" s="12" t="str">
        <f t="shared" si="167"/>
        <v>Mqtt1</v>
      </c>
      <c r="X773" s="222"/>
      <c r="Y773" s="6" t="str">
        <f t="shared" si="166"/>
        <v>power-tag/bilge-water-separator</v>
      </c>
      <c r="Z773" s="106" t="str" cm="1">
        <f t="array" ref="Z773">IF(COUNTIF(N773,"spare"),"","$."&amp;_xlfn.REGEXEXTRACT(J773,"PT\d+[FQ]\d+_(.*)", 2))</f>
        <v>$.RMS_Voltage_C_N</v>
      </c>
      <c r="AA773" s="12">
        <f t="shared" si="159"/>
        <v>10</v>
      </c>
      <c r="AB773" s="6" t="s">
        <v>195</v>
      </c>
      <c r="AC773" s="106">
        <v>3032</v>
      </c>
      <c r="AJ773" s="80"/>
      <c r="AK773" s="116" t="s">
        <v>1694</v>
      </c>
      <c r="AN773" s="80"/>
      <c r="AO773" s="80"/>
      <c r="AP773" s="80"/>
      <c r="AQ773" s="80"/>
      <c r="AR773" s="130"/>
      <c r="AS773" s="80"/>
      <c r="AT773" s="7"/>
      <c r="AU773" s="7"/>
      <c r="AV773" s="169"/>
      <c r="AW773" s="170"/>
      <c r="AX773" s="140"/>
      <c r="AY773" s="150"/>
      <c r="AZ773" s="171"/>
      <c r="BA773" s="171"/>
      <c r="BB773" s="150" t="str">
        <f t="shared" si="168"/>
        <v/>
      </c>
      <c r="BC773" s="172"/>
      <c r="BD773" s="169"/>
      <c r="BE773" s="169"/>
      <c r="BF773" s="169"/>
      <c r="BG773" s="169"/>
      <c r="BH773" s="169"/>
      <c r="BI773" s="169"/>
      <c r="BJ773" s="169"/>
      <c r="BK773" s="169"/>
      <c r="BL773" s="169"/>
      <c r="BM773" s="169"/>
      <c r="BN773" s="169"/>
      <c r="BO773" s="169"/>
      <c r="BP773" s="169"/>
      <c r="BQ773" s="169"/>
      <c r="BS773" s="6"/>
      <c r="BT773" s="11"/>
      <c r="BU773" s="6"/>
      <c r="BV773" s="6"/>
    </row>
    <row r="774" spans="1:74" ht="15.75" x14ac:dyDescent="0.25">
      <c r="A774" s="52" t="s">
        <v>7908</v>
      </c>
      <c r="B774" s="56"/>
      <c r="C774" s="7" t="s">
        <v>118</v>
      </c>
      <c r="D774" s="7" t="s">
        <v>6917</v>
      </c>
      <c r="E774" s="7"/>
      <c r="F774" s="64"/>
      <c r="G774" s="6"/>
      <c r="H774" s="6"/>
      <c r="I774" s="10" t="s">
        <v>110</v>
      </c>
      <c r="J774" s="11" t="s">
        <v>1854</v>
      </c>
      <c r="K774" s="220" t="s">
        <v>600</v>
      </c>
      <c r="L774" s="180"/>
      <c r="M774" s="180">
        <v>1000</v>
      </c>
      <c r="N774" s="80" t="s">
        <v>7213</v>
      </c>
      <c r="O774" s="165"/>
      <c r="P774" s="80" t="s">
        <v>2472</v>
      </c>
      <c r="Q774" s="80"/>
      <c r="R774" s="80"/>
      <c r="S774" s="166"/>
      <c r="T774" s="164"/>
      <c r="U774" s="167"/>
      <c r="V774" s="168"/>
      <c r="W774" s="12" t="str">
        <f t="shared" si="167"/>
        <v>Mqtt1</v>
      </c>
      <c r="X774" s="222"/>
      <c r="Y774" s="6" t="str">
        <f t="shared" si="166"/>
        <v>power-tag/bilge-water-separator</v>
      </c>
      <c r="Z774" s="106" t="str" cm="1">
        <f t="array" ref="Z774">IF(COUNTIF(N774,"spare"),"","$."&amp;_xlfn.REGEXEXTRACT(J774,"PT\d+[FQ]\d+_(.*)", 2))</f>
        <v>$.Active_Power_Phase_A</v>
      </c>
      <c r="AA774" s="12">
        <f t="shared" si="159"/>
        <v>10</v>
      </c>
      <c r="AB774" s="6" t="s">
        <v>195</v>
      </c>
      <c r="AC774" s="106">
        <v>3054</v>
      </c>
      <c r="AJ774" s="80"/>
      <c r="AK774" s="116" t="s">
        <v>1695</v>
      </c>
      <c r="AN774" s="80"/>
      <c r="AO774" s="80"/>
      <c r="AP774" s="80"/>
      <c r="AQ774" s="80"/>
      <c r="AR774" s="130"/>
      <c r="AS774" s="80"/>
      <c r="AT774" s="7"/>
      <c r="AU774" s="7"/>
      <c r="AV774" s="169"/>
      <c r="AW774" s="170"/>
      <c r="AX774" s="140"/>
      <c r="AY774" s="150"/>
      <c r="AZ774" s="171"/>
      <c r="BA774" s="171"/>
      <c r="BB774" s="150" t="str">
        <f t="shared" si="168"/>
        <v/>
      </c>
      <c r="BC774" s="172"/>
      <c r="BD774" s="169"/>
      <c r="BE774" s="169"/>
      <c r="BF774" s="169"/>
      <c r="BG774" s="169"/>
      <c r="BH774" s="169"/>
      <c r="BI774" s="169"/>
      <c r="BJ774" s="169"/>
      <c r="BK774" s="169"/>
      <c r="BL774" s="169"/>
      <c r="BM774" s="169"/>
      <c r="BN774" s="169"/>
      <c r="BO774" s="169"/>
      <c r="BP774" s="169"/>
      <c r="BQ774" s="169"/>
      <c r="BS774" s="6"/>
      <c r="BT774" s="11"/>
      <c r="BU774" s="6"/>
      <c r="BV774" s="6"/>
    </row>
    <row r="775" spans="1:74" ht="15.75" x14ac:dyDescent="0.25">
      <c r="A775" s="52" t="s">
        <v>7908</v>
      </c>
      <c r="B775" s="56"/>
      <c r="C775" s="7" t="s">
        <v>118</v>
      </c>
      <c r="D775" s="7" t="s">
        <v>6917</v>
      </c>
      <c r="E775" s="7"/>
      <c r="F775" s="64"/>
      <c r="G775" s="6"/>
      <c r="H775" s="6"/>
      <c r="I775" s="10" t="s">
        <v>110</v>
      </c>
      <c r="J775" s="11" t="s">
        <v>1855</v>
      </c>
      <c r="K775" s="220" t="s">
        <v>600</v>
      </c>
      <c r="L775" s="180"/>
      <c r="M775" s="180">
        <v>1000</v>
      </c>
      <c r="N775" s="80" t="s">
        <v>7213</v>
      </c>
      <c r="O775" s="165"/>
      <c r="P775" s="80" t="s">
        <v>2473</v>
      </c>
      <c r="Q775" s="80"/>
      <c r="R775" s="80"/>
      <c r="S775" s="166"/>
      <c r="T775" s="164"/>
      <c r="U775" s="167"/>
      <c r="V775" s="168"/>
      <c r="W775" s="12" t="str">
        <f t="shared" si="167"/>
        <v>Mqtt1</v>
      </c>
      <c r="X775" s="222"/>
      <c r="Y775" s="6" t="str">
        <f t="shared" si="166"/>
        <v>power-tag/bilge-water-separator</v>
      </c>
      <c r="Z775" s="106" t="str" cm="1">
        <f t="array" ref="Z775">IF(COUNTIF(N775,"spare"),"","$."&amp;_xlfn.REGEXEXTRACT(J775,"PT\d+[FQ]\d+_(.*)", 2))</f>
        <v>$.Active_Power_Phase_B</v>
      </c>
      <c r="AA775" s="12">
        <f t="shared" si="159"/>
        <v>10</v>
      </c>
      <c r="AB775" s="6" t="s">
        <v>195</v>
      </c>
      <c r="AC775" s="106">
        <v>3056</v>
      </c>
      <c r="AJ775" s="80"/>
      <c r="AK775" s="116" t="s">
        <v>1695</v>
      </c>
      <c r="AN775" s="80"/>
      <c r="AO775" s="80"/>
      <c r="AP775" s="80"/>
      <c r="AQ775" s="80"/>
      <c r="AR775" s="130"/>
      <c r="AS775" s="80"/>
      <c r="AT775" s="7"/>
      <c r="AU775" s="7"/>
      <c r="AV775" s="169"/>
      <c r="AW775" s="170"/>
      <c r="AX775" s="140"/>
      <c r="AY775" s="150"/>
      <c r="AZ775" s="171"/>
      <c r="BA775" s="171"/>
      <c r="BB775" s="150" t="str">
        <f t="shared" si="168"/>
        <v/>
      </c>
      <c r="BC775" s="172"/>
      <c r="BD775" s="169"/>
      <c r="BE775" s="169"/>
      <c r="BF775" s="169"/>
      <c r="BG775" s="169"/>
      <c r="BH775" s="169"/>
      <c r="BI775" s="169"/>
      <c r="BJ775" s="169"/>
      <c r="BK775" s="169"/>
      <c r="BL775" s="169"/>
      <c r="BM775" s="169"/>
      <c r="BN775" s="169"/>
      <c r="BO775" s="169"/>
      <c r="BP775" s="169"/>
      <c r="BQ775" s="169"/>
      <c r="BS775" s="6"/>
      <c r="BT775" s="11"/>
      <c r="BU775" s="6"/>
      <c r="BV775" s="6"/>
    </row>
    <row r="776" spans="1:74" ht="15.75" x14ac:dyDescent="0.25">
      <c r="A776" s="52" t="s">
        <v>7908</v>
      </c>
      <c r="B776" s="56"/>
      <c r="C776" s="7" t="s">
        <v>118</v>
      </c>
      <c r="D776" s="7" t="s">
        <v>6917</v>
      </c>
      <c r="E776" s="7"/>
      <c r="F776" s="64"/>
      <c r="G776" s="6"/>
      <c r="H776" s="6"/>
      <c r="I776" s="10" t="s">
        <v>110</v>
      </c>
      <c r="J776" s="11" t="s">
        <v>1856</v>
      </c>
      <c r="K776" s="220" t="s">
        <v>600</v>
      </c>
      <c r="L776" s="180"/>
      <c r="M776" s="180">
        <v>1000</v>
      </c>
      <c r="N776" s="80" t="s">
        <v>7213</v>
      </c>
      <c r="O776" s="165"/>
      <c r="P776" s="80" t="s">
        <v>2474</v>
      </c>
      <c r="Q776" s="80"/>
      <c r="R776" s="80"/>
      <c r="S776" s="166"/>
      <c r="T776" s="164"/>
      <c r="U776" s="167"/>
      <c r="V776" s="168"/>
      <c r="W776" s="12" t="str">
        <f t="shared" si="167"/>
        <v>Mqtt1</v>
      </c>
      <c r="X776" s="222"/>
      <c r="Y776" s="6" t="str">
        <f t="shared" si="166"/>
        <v>power-tag/bilge-water-separator</v>
      </c>
      <c r="Z776" s="106" t="str" cm="1">
        <f t="array" ref="Z776">IF(COUNTIF(N776,"spare"),"","$."&amp;_xlfn.REGEXEXTRACT(J776,"PT\d+[FQ]\d+_(.*)", 2))</f>
        <v>$.Active_Power_Phase_C</v>
      </c>
      <c r="AA776" s="12">
        <f t="shared" ref="AA776:AA839" si="169">AA761+1</f>
        <v>10</v>
      </c>
      <c r="AB776" s="6" t="s">
        <v>195</v>
      </c>
      <c r="AC776" s="106">
        <v>3058</v>
      </c>
      <c r="AJ776" s="80"/>
      <c r="AK776" s="116" t="s">
        <v>1695</v>
      </c>
      <c r="AN776" s="80"/>
      <c r="AO776" s="80"/>
      <c r="AP776" s="80"/>
      <c r="AQ776" s="80"/>
      <c r="AR776" s="130"/>
      <c r="AS776" s="80"/>
      <c r="AT776" s="7"/>
      <c r="AU776" s="7"/>
      <c r="AV776" s="169"/>
      <c r="AW776" s="170"/>
      <c r="AX776" s="140"/>
      <c r="AY776" s="150"/>
      <c r="AZ776" s="171"/>
      <c r="BA776" s="171"/>
      <c r="BB776" s="150" t="str">
        <f t="shared" si="168"/>
        <v/>
      </c>
      <c r="BC776" s="172"/>
      <c r="BD776" s="169"/>
      <c r="BE776" s="169"/>
      <c r="BF776" s="169"/>
      <c r="BG776" s="169"/>
      <c r="BH776" s="169"/>
      <c r="BI776" s="169"/>
      <c r="BJ776" s="169"/>
      <c r="BK776" s="169"/>
      <c r="BL776" s="169"/>
      <c r="BM776" s="169"/>
      <c r="BN776" s="169"/>
      <c r="BO776" s="169"/>
      <c r="BP776" s="169"/>
      <c r="BQ776" s="169"/>
      <c r="BS776" s="6"/>
      <c r="BT776" s="11"/>
      <c r="BU776" s="6"/>
      <c r="BV776" s="6"/>
    </row>
    <row r="777" spans="1:74" ht="15.75" x14ac:dyDescent="0.25">
      <c r="A777" s="52" t="s">
        <v>7908</v>
      </c>
      <c r="B777" s="56"/>
      <c r="C777" s="7" t="s">
        <v>118</v>
      </c>
      <c r="D777" s="7" t="s">
        <v>6917</v>
      </c>
      <c r="E777" s="7"/>
      <c r="F777" s="64"/>
      <c r="G777" s="6"/>
      <c r="H777" s="6"/>
      <c r="I777" s="10" t="s">
        <v>110</v>
      </c>
      <c r="J777" s="11" t="s">
        <v>1857</v>
      </c>
      <c r="K777" s="220" t="s">
        <v>600</v>
      </c>
      <c r="L777" s="180"/>
      <c r="M777" s="180">
        <v>1000</v>
      </c>
      <c r="N777" s="80" t="s">
        <v>7213</v>
      </c>
      <c r="O777" s="165"/>
      <c r="P777" s="80" t="s">
        <v>2475</v>
      </c>
      <c r="Q777" s="80"/>
      <c r="R777" s="80"/>
      <c r="S777" s="166"/>
      <c r="T777" s="164"/>
      <c r="U777" s="167"/>
      <c r="V777" s="168"/>
      <c r="W777" s="12" t="str">
        <f t="shared" si="167"/>
        <v>Mqtt1</v>
      </c>
      <c r="X777" s="222"/>
      <c r="Y777" s="6" t="str">
        <f t="shared" si="166"/>
        <v>power-tag/bilge-water-separator</v>
      </c>
      <c r="Z777" s="106" t="str" cm="1">
        <f t="array" ref="Z777">IF(COUNTIF(N777,"spare"),"","$."&amp;_xlfn.REGEXEXTRACT(J777,"PT\d+[FQ]\d+_(.*)", 2))</f>
        <v>$.Total_Active_Power</v>
      </c>
      <c r="AA777" s="12">
        <f t="shared" si="169"/>
        <v>10</v>
      </c>
      <c r="AB777" s="6" t="s">
        <v>195</v>
      </c>
      <c r="AC777" s="106">
        <v>3060</v>
      </c>
      <c r="AJ777" s="80"/>
      <c r="AK777" s="116" t="s">
        <v>1695</v>
      </c>
      <c r="AN777" s="80"/>
      <c r="AO777" s="80"/>
      <c r="AP777" s="80"/>
      <c r="AQ777" s="80"/>
      <c r="AR777" s="130"/>
      <c r="AS777" s="80"/>
      <c r="AT777" s="7"/>
      <c r="AU777" s="7"/>
      <c r="AV777" s="169"/>
      <c r="AW777" s="170"/>
      <c r="AX777" s="140"/>
      <c r="AY777" s="150"/>
      <c r="AZ777" s="171"/>
      <c r="BA777" s="171"/>
      <c r="BB777" s="150" t="str">
        <f t="shared" si="168"/>
        <v/>
      </c>
      <c r="BC777" s="172"/>
      <c r="BD777" s="169"/>
      <c r="BE777" s="169"/>
      <c r="BF777" s="169"/>
      <c r="BG777" s="169"/>
      <c r="BH777" s="169"/>
      <c r="BI777" s="169"/>
      <c r="BJ777" s="169"/>
      <c r="BK777" s="169"/>
      <c r="BL777" s="169"/>
      <c r="BM777" s="169"/>
      <c r="BN777" s="169"/>
      <c r="BO777" s="169"/>
      <c r="BP777" s="169"/>
      <c r="BQ777" s="169"/>
      <c r="BS777" s="6"/>
      <c r="BT777" s="11"/>
      <c r="BU777" s="6"/>
      <c r="BV777" s="6"/>
    </row>
    <row r="778" spans="1:74" ht="15.75" x14ac:dyDescent="0.25">
      <c r="A778" s="52" t="s">
        <v>7908</v>
      </c>
      <c r="B778" s="56"/>
      <c r="C778" s="7" t="s">
        <v>118</v>
      </c>
      <c r="D778" s="7" t="s">
        <v>6917</v>
      </c>
      <c r="E778" s="7"/>
      <c r="F778" s="64"/>
      <c r="G778" s="6"/>
      <c r="H778" s="6"/>
      <c r="I778" s="10" t="s">
        <v>110</v>
      </c>
      <c r="J778" s="11" t="s">
        <v>1858</v>
      </c>
      <c r="K778" s="220" t="s">
        <v>600</v>
      </c>
      <c r="L778" s="180"/>
      <c r="M778" s="180">
        <v>1000</v>
      </c>
      <c r="N778" s="80" t="s">
        <v>7213</v>
      </c>
      <c r="O778" s="165"/>
      <c r="P778" s="80" t="s">
        <v>2476</v>
      </c>
      <c r="Q778" s="80"/>
      <c r="R778" s="80"/>
      <c r="S778" s="166"/>
      <c r="T778" s="164"/>
      <c r="U778" s="167"/>
      <c r="V778" s="168"/>
      <c r="W778" s="12" t="str">
        <f t="shared" si="167"/>
        <v>Mqtt1</v>
      </c>
      <c r="X778" s="222"/>
      <c r="Y778" s="6" t="str">
        <f t="shared" si="166"/>
        <v>power-tag/bilge-water-separator</v>
      </c>
      <c r="Z778" s="106" t="str" cm="1">
        <f t="array" ref="Z778">IF(COUNTIF(N778,"spare"),"","$."&amp;_xlfn.REGEXEXTRACT(J778,"PT\d+[FQ]\d+_(.*)", 2))</f>
        <v>$.Power_Factor_Phase_A</v>
      </c>
      <c r="AA778" s="12">
        <f t="shared" si="169"/>
        <v>10</v>
      </c>
      <c r="AB778" s="6" t="s">
        <v>195</v>
      </c>
      <c r="AC778" s="106">
        <v>3078</v>
      </c>
      <c r="AJ778" s="80"/>
      <c r="AK778" s="116" t="s">
        <v>1696</v>
      </c>
      <c r="AN778" s="80"/>
      <c r="AO778" s="80"/>
      <c r="AP778" s="80"/>
      <c r="AQ778" s="80"/>
      <c r="AR778" s="130"/>
      <c r="AS778" s="80"/>
      <c r="AT778" s="7"/>
      <c r="AU778" s="7"/>
      <c r="AV778" s="169"/>
      <c r="AW778" s="170"/>
      <c r="AX778" s="140"/>
      <c r="AY778" s="150"/>
      <c r="AZ778" s="171"/>
      <c r="BA778" s="171"/>
      <c r="BB778" s="150" t="str">
        <f t="shared" si="168"/>
        <v/>
      </c>
      <c r="BC778" s="172"/>
      <c r="BD778" s="169"/>
      <c r="BE778" s="169"/>
      <c r="BF778" s="169"/>
      <c r="BG778" s="169"/>
      <c r="BH778" s="169"/>
      <c r="BI778" s="169"/>
      <c r="BJ778" s="169"/>
      <c r="BK778" s="169"/>
      <c r="BL778" s="169"/>
      <c r="BM778" s="169"/>
      <c r="BN778" s="169"/>
      <c r="BO778" s="169"/>
      <c r="BP778" s="169"/>
      <c r="BQ778" s="169"/>
      <c r="BS778" s="6"/>
      <c r="BT778" s="11"/>
      <c r="BU778" s="6"/>
      <c r="BV778" s="6"/>
    </row>
    <row r="779" spans="1:74" ht="15.75" x14ac:dyDescent="0.25">
      <c r="A779" s="52" t="s">
        <v>7908</v>
      </c>
      <c r="B779" s="56"/>
      <c r="C779" s="7" t="s">
        <v>118</v>
      </c>
      <c r="D779" s="7" t="s">
        <v>6917</v>
      </c>
      <c r="E779" s="7"/>
      <c r="F779" s="64"/>
      <c r="G779" s="6"/>
      <c r="H779" s="6"/>
      <c r="I779" s="10" t="s">
        <v>110</v>
      </c>
      <c r="J779" s="11" t="s">
        <v>1859</v>
      </c>
      <c r="K779" s="220" t="s">
        <v>600</v>
      </c>
      <c r="L779" s="180"/>
      <c r="M779" s="180">
        <v>1000</v>
      </c>
      <c r="N779" s="80" t="s">
        <v>7213</v>
      </c>
      <c r="O779" s="165"/>
      <c r="P779" s="80" t="s">
        <v>2477</v>
      </c>
      <c r="Q779" s="80"/>
      <c r="R779" s="80"/>
      <c r="S779" s="166"/>
      <c r="T779" s="164"/>
      <c r="U779" s="167"/>
      <c r="V779" s="168"/>
      <c r="W779" s="12" t="str">
        <f t="shared" si="167"/>
        <v>Mqtt1</v>
      </c>
      <c r="X779" s="222"/>
      <c r="Y779" s="6" t="str">
        <f t="shared" si="166"/>
        <v>power-tag/bilge-water-separator</v>
      </c>
      <c r="Z779" s="106" t="str" cm="1">
        <f t="array" ref="Z779">IF(COUNTIF(N779,"spare"),"","$."&amp;_xlfn.REGEXEXTRACT(J779,"PT\d+[FQ]\d+_(.*)", 2))</f>
        <v>$.Power_Factor_Phase_B</v>
      </c>
      <c r="AA779" s="12">
        <f t="shared" si="169"/>
        <v>10</v>
      </c>
      <c r="AB779" s="6" t="s">
        <v>195</v>
      </c>
      <c r="AC779" s="106">
        <v>3080</v>
      </c>
      <c r="AJ779" s="80"/>
      <c r="AK779" s="116" t="s">
        <v>1696</v>
      </c>
      <c r="AN779" s="80"/>
      <c r="AO779" s="80"/>
      <c r="AP779" s="80"/>
      <c r="AQ779" s="80"/>
      <c r="AR779" s="130"/>
      <c r="AS779" s="80"/>
      <c r="AT779" s="7"/>
      <c r="AU779" s="7"/>
      <c r="AV779" s="169"/>
      <c r="AW779" s="170"/>
      <c r="AX779" s="140"/>
      <c r="AY779" s="150"/>
      <c r="AZ779" s="171"/>
      <c r="BA779" s="171"/>
      <c r="BB779" s="150" t="str">
        <f t="shared" si="168"/>
        <v/>
      </c>
      <c r="BC779" s="172"/>
      <c r="BD779" s="169"/>
      <c r="BE779" s="169"/>
      <c r="BF779" s="169"/>
      <c r="BG779" s="169"/>
      <c r="BH779" s="169"/>
      <c r="BI779" s="169"/>
      <c r="BJ779" s="169"/>
      <c r="BK779" s="169"/>
      <c r="BL779" s="169"/>
      <c r="BM779" s="169"/>
      <c r="BN779" s="169"/>
      <c r="BO779" s="169"/>
      <c r="BP779" s="169"/>
      <c r="BQ779" s="169"/>
      <c r="BS779" s="6"/>
      <c r="BT779" s="11"/>
      <c r="BU779" s="6"/>
      <c r="BV779" s="6"/>
    </row>
    <row r="780" spans="1:74" ht="15.75" x14ac:dyDescent="0.25">
      <c r="A780" s="52" t="s">
        <v>7908</v>
      </c>
      <c r="B780" s="56"/>
      <c r="C780" s="7" t="s">
        <v>118</v>
      </c>
      <c r="D780" s="7" t="s">
        <v>6917</v>
      </c>
      <c r="E780" s="7"/>
      <c r="F780" s="64"/>
      <c r="G780" s="6"/>
      <c r="H780" s="6"/>
      <c r="I780" s="10" t="s">
        <v>110</v>
      </c>
      <c r="J780" s="11" t="s">
        <v>1860</v>
      </c>
      <c r="K780" s="220" t="s">
        <v>600</v>
      </c>
      <c r="L780" s="180"/>
      <c r="M780" s="180">
        <v>1000</v>
      </c>
      <c r="N780" s="80" t="s">
        <v>7213</v>
      </c>
      <c r="O780" s="165"/>
      <c r="P780" s="80" t="s">
        <v>2478</v>
      </c>
      <c r="Q780" s="80"/>
      <c r="R780" s="80"/>
      <c r="S780" s="166"/>
      <c r="T780" s="164"/>
      <c r="U780" s="167"/>
      <c r="V780" s="168"/>
      <c r="W780" s="12" t="str">
        <f t="shared" si="167"/>
        <v>Mqtt1</v>
      </c>
      <c r="X780" s="222"/>
      <c r="Y780" s="6" t="str">
        <f t="shared" si="166"/>
        <v>power-tag/bilge-water-separator</v>
      </c>
      <c r="Z780" s="106" t="str" cm="1">
        <f t="array" ref="Z780">IF(COUNTIF(N780,"spare"),"","$."&amp;_xlfn.REGEXEXTRACT(J780,"PT\d+[FQ]\d+_(.*)", 2))</f>
        <v>$.Power_Factor_Phase_C</v>
      </c>
      <c r="AA780" s="12">
        <f t="shared" si="169"/>
        <v>10</v>
      </c>
      <c r="AB780" s="6" t="s">
        <v>195</v>
      </c>
      <c r="AC780" s="106">
        <v>3082</v>
      </c>
      <c r="AJ780" s="80"/>
      <c r="AK780" s="116" t="s">
        <v>1696</v>
      </c>
      <c r="AN780" s="80"/>
      <c r="AO780" s="80"/>
      <c r="AP780" s="80"/>
      <c r="AQ780" s="80"/>
      <c r="AR780" s="130"/>
      <c r="AS780" s="80"/>
      <c r="AT780" s="7"/>
      <c r="AU780" s="7"/>
      <c r="AV780" s="169"/>
      <c r="AW780" s="170"/>
      <c r="AX780" s="140"/>
      <c r="AY780" s="150"/>
      <c r="AZ780" s="171"/>
      <c r="BA780" s="171"/>
      <c r="BB780" s="150" t="str">
        <f t="shared" si="168"/>
        <v/>
      </c>
      <c r="BC780" s="172"/>
      <c r="BD780" s="169"/>
      <c r="BE780" s="169"/>
      <c r="BF780" s="169"/>
      <c r="BG780" s="169"/>
      <c r="BH780" s="169"/>
      <c r="BI780" s="169"/>
      <c r="BJ780" s="169"/>
      <c r="BK780" s="169"/>
      <c r="BL780" s="169"/>
      <c r="BM780" s="169"/>
      <c r="BN780" s="169"/>
      <c r="BO780" s="169"/>
      <c r="BP780" s="169"/>
      <c r="BQ780" s="169"/>
      <c r="BS780" s="6"/>
      <c r="BT780" s="11"/>
      <c r="BU780" s="6"/>
      <c r="BV780" s="6"/>
    </row>
    <row r="781" spans="1:74" ht="15.75" x14ac:dyDescent="0.25">
      <c r="A781" s="52" t="s">
        <v>7908</v>
      </c>
      <c r="B781" s="56"/>
      <c r="C781" s="7" t="s">
        <v>118</v>
      </c>
      <c r="D781" s="7" t="s">
        <v>6917</v>
      </c>
      <c r="E781" s="7"/>
      <c r="F781" s="64"/>
      <c r="G781" s="6"/>
      <c r="H781" s="6"/>
      <c r="I781" s="10" t="s">
        <v>110</v>
      </c>
      <c r="J781" s="11" t="s">
        <v>1861</v>
      </c>
      <c r="K781" s="220" t="s">
        <v>600</v>
      </c>
      <c r="L781" s="180"/>
      <c r="M781" s="180">
        <v>1000</v>
      </c>
      <c r="N781" s="80" t="s">
        <v>7213</v>
      </c>
      <c r="O781" s="165"/>
      <c r="P781" s="80" t="s">
        <v>2479</v>
      </c>
      <c r="Q781" s="80"/>
      <c r="R781" s="80"/>
      <c r="S781" s="166"/>
      <c r="T781" s="164"/>
      <c r="U781" s="167"/>
      <c r="V781" s="168"/>
      <c r="W781" s="12" t="str">
        <f t="shared" si="167"/>
        <v>Mqtt1</v>
      </c>
      <c r="X781" s="222"/>
      <c r="Y781" s="6" t="str">
        <f t="shared" si="166"/>
        <v>power-tag/bilge-water-separator</v>
      </c>
      <c r="Z781" s="106" t="str" cm="1">
        <f t="array" ref="Z781">IF(COUNTIF(N781,"spare"),"","$."&amp;_xlfn.REGEXEXTRACT(J781,"PT\d+[FQ]\d+_(.*)", 2))</f>
        <v>$.Total_Power_Factor</v>
      </c>
      <c r="AA781" s="12">
        <f t="shared" si="169"/>
        <v>10</v>
      </c>
      <c r="AB781" s="6" t="s">
        <v>195</v>
      </c>
      <c r="AC781" s="106">
        <v>3084</v>
      </c>
      <c r="AJ781" s="80"/>
      <c r="AK781" s="116" t="s">
        <v>1696</v>
      </c>
      <c r="AN781" s="80"/>
      <c r="AO781" s="80"/>
      <c r="AP781" s="80"/>
      <c r="AQ781" s="80"/>
      <c r="AR781" s="130"/>
      <c r="AS781" s="80"/>
      <c r="AT781" s="7"/>
      <c r="AU781" s="7"/>
      <c r="AV781" s="169"/>
      <c r="AW781" s="170"/>
      <c r="AX781" s="140"/>
      <c r="AY781" s="150"/>
      <c r="AZ781" s="171"/>
      <c r="BA781" s="171"/>
      <c r="BB781" s="150" t="str">
        <f t="shared" si="168"/>
        <v/>
      </c>
      <c r="BC781" s="172"/>
      <c r="BD781" s="169"/>
      <c r="BE781" s="169"/>
      <c r="BF781" s="169"/>
      <c r="BG781" s="169"/>
      <c r="BH781" s="169"/>
      <c r="BI781" s="169"/>
      <c r="BJ781" s="169"/>
      <c r="BK781" s="169"/>
      <c r="BL781" s="169"/>
      <c r="BM781" s="169"/>
      <c r="BN781" s="169"/>
      <c r="BO781" s="169"/>
      <c r="BP781" s="169"/>
      <c r="BQ781" s="169"/>
      <c r="BS781" s="6"/>
      <c r="BT781" s="11"/>
      <c r="BU781" s="6"/>
      <c r="BV781" s="6"/>
    </row>
    <row r="782" spans="1:74" ht="15.75" x14ac:dyDescent="0.25">
      <c r="A782" s="52" t="s">
        <v>7908</v>
      </c>
      <c r="B782" s="56"/>
      <c r="C782" s="7" t="s">
        <v>118</v>
      </c>
      <c r="D782" s="7" t="s">
        <v>6917</v>
      </c>
      <c r="E782" s="7"/>
      <c r="F782" s="64"/>
      <c r="G782" s="6"/>
      <c r="H782" s="6"/>
      <c r="I782" s="10" t="s">
        <v>110</v>
      </c>
      <c r="J782" s="11" t="s">
        <v>1862</v>
      </c>
      <c r="K782" s="220" t="s">
        <v>600</v>
      </c>
      <c r="L782" s="180"/>
      <c r="M782" s="180">
        <v>1000</v>
      </c>
      <c r="N782" s="80" t="s">
        <v>7213</v>
      </c>
      <c r="O782" s="165"/>
      <c r="P782" s="80" t="s">
        <v>2480</v>
      </c>
      <c r="Q782" s="80"/>
      <c r="R782" s="80"/>
      <c r="S782" s="166"/>
      <c r="T782" s="164"/>
      <c r="U782" s="167"/>
      <c r="V782" s="168"/>
      <c r="W782" s="12" t="str">
        <f t="shared" ref="W782:W796" si="170">IF(COUNTIF(N782,"spare"),"","Mqtt1")</f>
        <v>Mqtt1</v>
      </c>
      <c r="X782" s="222"/>
      <c r="Y782" s="6" t="str">
        <f t="shared" si="166"/>
        <v>power-tag/draink-tank-mast</v>
      </c>
      <c r="Z782" s="106" t="str" cm="1">
        <f t="array" ref="Z782">IF(COUNTIF(N782,"spare"),"","$."&amp;_xlfn.REGEXEXTRACT(J782,"PT\d+[FQ]\d+_(.*)", 2))</f>
        <v>$.RMS_Current_Phase_A</v>
      </c>
      <c r="AA782" s="12">
        <f t="shared" si="169"/>
        <v>11</v>
      </c>
      <c r="AB782" s="6" t="s">
        <v>195</v>
      </c>
      <c r="AC782" s="106">
        <v>3000</v>
      </c>
      <c r="AJ782" s="80"/>
      <c r="AK782" s="116" t="s">
        <v>1693</v>
      </c>
      <c r="AN782" s="80"/>
      <c r="AO782" s="80"/>
      <c r="AP782" s="80"/>
      <c r="AQ782" s="80"/>
      <c r="AR782" s="130"/>
      <c r="AS782" s="80"/>
      <c r="AT782" s="7"/>
      <c r="AU782" s="7"/>
      <c r="AV782" s="169"/>
      <c r="AW782" s="170"/>
      <c r="AX782" s="140"/>
      <c r="AY782" s="150"/>
      <c r="AZ782" s="171"/>
      <c r="BA782" s="171"/>
      <c r="BB782" s="150" t="str">
        <f t="shared" ref="BB782:BB796" si="171">IF(ISNUMBER(AM782),"1","")</f>
        <v/>
      </c>
      <c r="BC782" s="172"/>
      <c r="BD782" s="169"/>
      <c r="BE782" s="169"/>
      <c r="BF782" s="169"/>
      <c r="BG782" s="169"/>
      <c r="BH782" s="169"/>
      <c r="BI782" s="169"/>
      <c r="BJ782" s="169"/>
      <c r="BK782" s="169"/>
      <c r="BL782" s="169"/>
      <c r="BM782" s="169"/>
      <c r="BN782" s="169"/>
      <c r="BO782" s="169"/>
      <c r="BP782" s="169"/>
      <c r="BQ782" s="169"/>
      <c r="BS782" s="6"/>
      <c r="BT782" s="11"/>
      <c r="BU782" s="6"/>
      <c r="BV782" s="6"/>
    </row>
    <row r="783" spans="1:74" ht="15.75" x14ac:dyDescent="0.25">
      <c r="A783" s="52" t="s">
        <v>7908</v>
      </c>
      <c r="B783" s="56"/>
      <c r="C783" s="7" t="s">
        <v>118</v>
      </c>
      <c r="D783" s="7" t="s">
        <v>6917</v>
      </c>
      <c r="E783" s="7"/>
      <c r="F783" s="64"/>
      <c r="G783" s="6"/>
      <c r="H783" s="6"/>
      <c r="I783" s="10" t="s">
        <v>110</v>
      </c>
      <c r="J783" s="11" t="s">
        <v>1863</v>
      </c>
      <c r="K783" s="220" t="s">
        <v>600</v>
      </c>
      <c r="L783" s="180"/>
      <c r="M783" s="180">
        <v>1000</v>
      </c>
      <c r="N783" s="80" t="s">
        <v>7213</v>
      </c>
      <c r="O783" s="165"/>
      <c r="P783" s="80" t="s">
        <v>2481</v>
      </c>
      <c r="Q783" s="80"/>
      <c r="R783" s="80"/>
      <c r="S783" s="166"/>
      <c r="T783" s="164"/>
      <c r="U783" s="167"/>
      <c r="V783" s="168"/>
      <c r="W783" s="12" t="str">
        <f t="shared" si="170"/>
        <v>Mqtt1</v>
      </c>
      <c r="X783" s="222"/>
      <c r="Y783" s="6" t="str">
        <f t="shared" si="166"/>
        <v>power-tag/draink-tank-mast</v>
      </c>
      <c r="Z783" s="106" t="str" cm="1">
        <f t="array" ref="Z783">IF(COUNTIF(N783,"spare"),"","$."&amp;_xlfn.REGEXEXTRACT(J783,"PT\d+[FQ]\d+_(.*)", 2))</f>
        <v>$.RMS_Current_Phase_B</v>
      </c>
      <c r="AA783" s="12">
        <f t="shared" si="169"/>
        <v>11</v>
      </c>
      <c r="AB783" s="6" t="s">
        <v>195</v>
      </c>
      <c r="AC783" s="106">
        <v>3002</v>
      </c>
      <c r="AJ783" s="80"/>
      <c r="AK783" s="116" t="s">
        <v>1693</v>
      </c>
      <c r="AN783" s="80"/>
      <c r="AO783" s="80"/>
      <c r="AP783" s="80"/>
      <c r="AQ783" s="80"/>
      <c r="AR783" s="130"/>
      <c r="AS783" s="80"/>
      <c r="AT783" s="7"/>
      <c r="AU783" s="7"/>
      <c r="AV783" s="169"/>
      <c r="AW783" s="170"/>
      <c r="AX783" s="140"/>
      <c r="AY783" s="150"/>
      <c r="AZ783" s="171"/>
      <c r="BA783" s="171"/>
      <c r="BB783" s="150" t="str">
        <f t="shared" si="171"/>
        <v/>
      </c>
      <c r="BC783" s="172"/>
      <c r="BD783" s="169"/>
      <c r="BE783" s="169"/>
      <c r="BF783" s="169"/>
      <c r="BG783" s="169"/>
      <c r="BH783" s="169"/>
      <c r="BI783" s="169"/>
      <c r="BJ783" s="169"/>
      <c r="BK783" s="169"/>
      <c r="BL783" s="169"/>
      <c r="BM783" s="169"/>
      <c r="BN783" s="169"/>
      <c r="BO783" s="169"/>
      <c r="BP783" s="169"/>
      <c r="BQ783" s="169"/>
      <c r="BS783" s="6"/>
      <c r="BT783" s="11"/>
      <c r="BU783" s="6"/>
      <c r="BV783" s="6"/>
    </row>
    <row r="784" spans="1:74" ht="15.75" x14ac:dyDescent="0.25">
      <c r="A784" s="52" t="s">
        <v>7908</v>
      </c>
      <c r="B784" s="56"/>
      <c r="C784" s="7" t="s">
        <v>118</v>
      </c>
      <c r="D784" s="7" t="s">
        <v>6917</v>
      </c>
      <c r="E784" s="7"/>
      <c r="F784" s="64"/>
      <c r="G784" s="6"/>
      <c r="H784" s="6"/>
      <c r="I784" s="10" t="s">
        <v>110</v>
      </c>
      <c r="J784" s="11" t="s">
        <v>1864</v>
      </c>
      <c r="K784" s="220" t="s">
        <v>600</v>
      </c>
      <c r="L784" s="180"/>
      <c r="M784" s="180">
        <v>1000</v>
      </c>
      <c r="N784" s="80" t="s">
        <v>7213</v>
      </c>
      <c r="O784" s="165"/>
      <c r="P784" s="80" t="s">
        <v>2482</v>
      </c>
      <c r="Q784" s="80"/>
      <c r="R784" s="80"/>
      <c r="S784" s="166"/>
      <c r="T784" s="164"/>
      <c r="U784" s="167"/>
      <c r="V784" s="168"/>
      <c r="W784" s="12" t="str">
        <f t="shared" si="170"/>
        <v>Mqtt1</v>
      </c>
      <c r="X784" s="222"/>
      <c r="Y784" s="6" t="str">
        <f t="shared" si="166"/>
        <v>power-tag/draink-tank-mast</v>
      </c>
      <c r="Z784" s="106" t="str" cm="1">
        <f t="array" ref="Z784">IF(COUNTIF(N784,"spare"),"","$."&amp;_xlfn.REGEXEXTRACT(J784,"PT\d+[FQ]\d+_(.*)", 2))</f>
        <v>$.RMS_Current_Phase_C</v>
      </c>
      <c r="AA784" s="12">
        <f t="shared" si="169"/>
        <v>11</v>
      </c>
      <c r="AB784" s="6" t="s">
        <v>195</v>
      </c>
      <c r="AC784" s="106">
        <v>3004</v>
      </c>
      <c r="AJ784" s="80"/>
      <c r="AK784" s="116" t="s">
        <v>1693</v>
      </c>
      <c r="AN784" s="80"/>
      <c r="AO784" s="80"/>
      <c r="AP784" s="80"/>
      <c r="AQ784" s="80"/>
      <c r="AR784" s="130"/>
      <c r="AS784" s="80"/>
      <c r="AT784" s="7"/>
      <c r="AU784" s="7"/>
      <c r="AV784" s="169"/>
      <c r="AW784" s="170"/>
      <c r="AX784" s="140"/>
      <c r="AY784" s="150"/>
      <c r="AZ784" s="171"/>
      <c r="BA784" s="171"/>
      <c r="BB784" s="150" t="str">
        <f t="shared" si="171"/>
        <v/>
      </c>
      <c r="BC784" s="172"/>
      <c r="BD784" s="169"/>
      <c r="BE784" s="169"/>
      <c r="BF784" s="169"/>
      <c r="BG784" s="169"/>
      <c r="BH784" s="169"/>
      <c r="BI784" s="169"/>
      <c r="BJ784" s="169"/>
      <c r="BK784" s="169"/>
      <c r="BL784" s="169"/>
      <c r="BM784" s="169"/>
      <c r="BN784" s="169"/>
      <c r="BO784" s="169"/>
      <c r="BP784" s="169"/>
      <c r="BQ784" s="169"/>
      <c r="BS784" s="6"/>
      <c r="BT784" s="11"/>
      <c r="BU784" s="6"/>
      <c r="BV784" s="6"/>
    </row>
    <row r="785" spans="1:74" ht="15.75" x14ac:dyDescent="0.25">
      <c r="A785" s="52" t="s">
        <v>7908</v>
      </c>
      <c r="B785" s="56"/>
      <c r="C785" s="7" t="s">
        <v>118</v>
      </c>
      <c r="D785" s="7" t="s">
        <v>6917</v>
      </c>
      <c r="E785" s="7"/>
      <c r="F785" s="64"/>
      <c r="G785" s="6"/>
      <c r="H785" s="6"/>
      <c r="I785" s="10" t="s">
        <v>110</v>
      </c>
      <c r="J785" s="11" t="s">
        <v>1865</v>
      </c>
      <c r="K785" s="220" t="s">
        <v>600</v>
      </c>
      <c r="L785" s="180"/>
      <c r="M785" s="180">
        <v>1000</v>
      </c>
      <c r="N785" s="80" t="s">
        <v>7213</v>
      </c>
      <c r="O785" s="165"/>
      <c r="P785" s="80" t="s">
        <v>2483</v>
      </c>
      <c r="Q785" s="80"/>
      <c r="R785" s="80"/>
      <c r="S785" s="166"/>
      <c r="T785" s="164"/>
      <c r="U785" s="167"/>
      <c r="V785" s="168"/>
      <c r="W785" s="12" t="str">
        <f t="shared" si="170"/>
        <v>Mqtt1</v>
      </c>
      <c r="X785" s="222"/>
      <c r="Y785" s="6" t="str">
        <f t="shared" si="166"/>
        <v>power-tag/draink-tank-mast</v>
      </c>
      <c r="Z785" s="106" t="str" cm="1">
        <f t="array" ref="Z785">IF(COUNTIF(N785,"spare"),"","$."&amp;_xlfn.REGEXEXTRACT(J785,"PT\d+[FQ]\d+_(.*)", 2))</f>
        <v>$.RMS_Current_Phase_Neut</v>
      </c>
      <c r="AA785" s="12">
        <f t="shared" si="169"/>
        <v>11</v>
      </c>
      <c r="AB785" s="6" t="s">
        <v>195</v>
      </c>
      <c r="AC785" s="106">
        <v>3006</v>
      </c>
      <c r="AJ785" s="80"/>
      <c r="AK785" s="116" t="s">
        <v>1693</v>
      </c>
      <c r="AN785" s="80"/>
      <c r="AO785" s="80"/>
      <c r="AP785" s="80"/>
      <c r="AQ785" s="80"/>
      <c r="AR785" s="130"/>
      <c r="AS785" s="80"/>
      <c r="AT785" s="7"/>
      <c r="AU785" s="7"/>
      <c r="AV785" s="169"/>
      <c r="AW785" s="170"/>
      <c r="AX785" s="140"/>
      <c r="AY785" s="150"/>
      <c r="AZ785" s="171"/>
      <c r="BA785" s="171"/>
      <c r="BB785" s="150" t="str">
        <f t="shared" si="171"/>
        <v/>
      </c>
      <c r="BC785" s="172"/>
      <c r="BD785" s="169"/>
      <c r="BE785" s="169"/>
      <c r="BF785" s="169"/>
      <c r="BG785" s="169"/>
      <c r="BH785" s="169"/>
      <c r="BI785" s="169"/>
      <c r="BJ785" s="169"/>
      <c r="BK785" s="169"/>
      <c r="BL785" s="169"/>
      <c r="BM785" s="169"/>
      <c r="BN785" s="169"/>
      <c r="BO785" s="169"/>
      <c r="BP785" s="169"/>
      <c r="BQ785" s="169"/>
      <c r="BS785" s="6"/>
      <c r="BT785" s="11"/>
      <c r="BU785" s="6"/>
      <c r="BV785" s="6"/>
    </row>
    <row r="786" spans="1:74" ht="15.75" x14ac:dyDescent="0.25">
      <c r="A786" s="52" t="s">
        <v>7908</v>
      </c>
      <c r="B786" s="56"/>
      <c r="C786" s="7" t="s">
        <v>118</v>
      </c>
      <c r="D786" s="7" t="s">
        <v>6917</v>
      </c>
      <c r="E786" s="7"/>
      <c r="F786" s="64"/>
      <c r="G786" s="6"/>
      <c r="H786" s="6"/>
      <c r="I786" s="10" t="s">
        <v>110</v>
      </c>
      <c r="J786" s="11" t="s">
        <v>7406</v>
      </c>
      <c r="K786" s="220" t="s">
        <v>600</v>
      </c>
      <c r="L786" s="180"/>
      <c r="M786" s="180">
        <v>1000</v>
      </c>
      <c r="N786" s="80" t="s">
        <v>7213</v>
      </c>
      <c r="O786" s="165"/>
      <c r="P786" s="80" t="s">
        <v>2484</v>
      </c>
      <c r="Q786" s="80"/>
      <c r="R786" s="80"/>
      <c r="S786" s="166"/>
      <c r="T786" s="164"/>
      <c r="U786" s="167"/>
      <c r="V786" s="168"/>
      <c r="W786" s="12" t="str">
        <f t="shared" si="170"/>
        <v>Mqtt1</v>
      </c>
      <c r="X786" s="222"/>
      <c r="Y786" s="6" t="str">
        <f t="shared" si="166"/>
        <v>power-tag/draink-tank-mast</v>
      </c>
      <c r="Z786" s="106" t="str" cm="1">
        <f t="array" ref="Z786">IF(COUNTIF(N786,"spare"),"","$."&amp;_xlfn.REGEXEXTRACT(J786,"PT\d+[FQ]\d+_(.*)", 2))</f>
        <v>$.RMS_Voltage_A_N</v>
      </c>
      <c r="AA786" s="12">
        <f t="shared" si="169"/>
        <v>11</v>
      </c>
      <c r="AB786" s="6" t="s">
        <v>195</v>
      </c>
      <c r="AC786" s="106">
        <v>3028</v>
      </c>
      <c r="AJ786" s="80"/>
      <c r="AK786" s="116" t="s">
        <v>1694</v>
      </c>
      <c r="AN786" s="80"/>
      <c r="AO786" s="80"/>
      <c r="AP786" s="80"/>
      <c r="AQ786" s="80"/>
      <c r="AR786" s="130"/>
      <c r="AS786" s="80"/>
      <c r="AT786" s="7"/>
      <c r="AU786" s="7"/>
      <c r="AV786" s="169"/>
      <c r="AW786" s="170"/>
      <c r="AX786" s="140"/>
      <c r="AY786" s="150"/>
      <c r="AZ786" s="171"/>
      <c r="BA786" s="171"/>
      <c r="BB786" s="150" t="str">
        <f t="shared" si="171"/>
        <v/>
      </c>
      <c r="BC786" s="172"/>
      <c r="BD786" s="169"/>
      <c r="BE786" s="169"/>
      <c r="BF786" s="169"/>
      <c r="BG786" s="169"/>
      <c r="BH786" s="169"/>
      <c r="BI786" s="169"/>
      <c r="BJ786" s="169"/>
      <c r="BK786" s="169"/>
      <c r="BL786" s="169"/>
      <c r="BM786" s="169"/>
      <c r="BN786" s="169"/>
      <c r="BO786" s="169"/>
      <c r="BP786" s="169"/>
      <c r="BQ786" s="169"/>
      <c r="BS786" s="6"/>
      <c r="BT786" s="11"/>
      <c r="BU786" s="6"/>
      <c r="BV786" s="6"/>
    </row>
    <row r="787" spans="1:74" ht="15.75" x14ac:dyDescent="0.25">
      <c r="A787" s="52" t="s">
        <v>7908</v>
      </c>
      <c r="B787" s="56"/>
      <c r="C787" s="7" t="s">
        <v>118</v>
      </c>
      <c r="D787" s="7" t="s">
        <v>6917</v>
      </c>
      <c r="E787" s="7"/>
      <c r="F787" s="64"/>
      <c r="G787" s="6"/>
      <c r="H787" s="6"/>
      <c r="I787" s="10" t="s">
        <v>110</v>
      </c>
      <c r="J787" s="11" t="s">
        <v>7407</v>
      </c>
      <c r="K787" s="220" t="s">
        <v>600</v>
      </c>
      <c r="L787" s="180"/>
      <c r="M787" s="180">
        <v>1000</v>
      </c>
      <c r="N787" s="80" t="s">
        <v>7213</v>
      </c>
      <c r="O787" s="165"/>
      <c r="P787" s="80" t="s">
        <v>2485</v>
      </c>
      <c r="Q787" s="80"/>
      <c r="R787" s="80"/>
      <c r="S787" s="166"/>
      <c r="T787" s="164"/>
      <c r="U787" s="167"/>
      <c r="V787" s="168"/>
      <c r="W787" s="12" t="str">
        <f t="shared" si="170"/>
        <v>Mqtt1</v>
      </c>
      <c r="X787" s="222"/>
      <c r="Y787" s="6" t="str">
        <f t="shared" si="166"/>
        <v>power-tag/draink-tank-mast</v>
      </c>
      <c r="Z787" s="106" t="str" cm="1">
        <f t="array" ref="Z787">IF(COUNTIF(N787,"spare"),"","$."&amp;_xlfn.REGEXEXTRACT(J787,"PT\d+[FQ]\d+_(.*)", 2))</f>
        <v>$.RMS_Voltage_B_N</v>
      </c>
      <c r="AA787" s="12">
        <f t="shared" si="169"/>
        <v>11</v>
      </c>
      <c r="AB787" s="6" t="s">
        <v>195</v>
      </c>
      <c r="AC787" s="106">
        <v>3030</v>
      </c>
      <c r="AJ787" s="80"/>
      <c r="AK787" s="116" t="s">
        <v>1694</v>
      </c>
      <c r="AN787" s="80"/>
      <c r="AO787" s="80"/>
      <c r="AP787" s="80"/>
      <c r="AQ787" s="80"/>
      <c r="AR787" s="130"/>
      <c r="AS787" s="80"/>
      <c r="AT787" s="7"/>
      <c r="AU787" s="7"/>
      <c r="AV787" s="169"/>
      <c r="AW787" s="170"/>
      <c r="AX787" s="140"/>
      <c r="AY787" s="150"/>
      <c r="AZ787" s="171"/>
      <c r="BA787" s="171"/>
      <c r="BB787" s="150" t="str">
        <f t="shared" si="171"/>
        <v/>
      </c>
      <c r="BC787" s="172"/>
      <c r="BD787" s="169"/>
      <c r="BE787" s="169"/>
      <c r="BF787" s="169"/>
      <c r="BG787" s="169"/>
      <c r="BH787" s="169"/>
      <c r="BI787" s="169"/>
      <c r="BJ787" s="169"/>
      <c r="BK787" s="169"/>
      <c r="BL787" s="169"/>
      <c r="BM787" s="169"/>
      <c r="BN787" s="169"/>
      <c r="BO787" s="169"/>
      <c r="BP787" s="169"/>
      <c r="BQ787" s="169"/>
      <c r="BS787" s="6"/>
      <c r="BT787" s="11"/>
      <c r="BU787" s="6"/>
      <c r="BV787" s="6"/>
    </row>
    <row r="788" spans="1:74" ht="15.75" x14ac:dyDescent="0.25">
      <c r="A788" s="52" t="s">
        <v>7908</v>
      </c>
      <c r="B788" s="56"/>
      <c r="C788" s="7" t="s">
        <v>118</v>
      </c>
      <c r="D788" s="7" t="s">
        <v>6917</v>
      </c>
      <c r="E788" s="7"/>
      <c r="F788" s="64"/>
      <c r="G788" s="6"/>
      <c r="H788" s="6"/>
      <c r="I788" s="10" t="s">
        <v>110</v>
      </c>
      <c r="J788" s="11" t="s">
        <v>7408</v>
      </c>
      <c r="K788" s="220" t="s">
        <v>600</v>
      </c>
      <c r="L788" s="180"/>
      <c r="M788" s="180">
        <v>1000</v>
      </c>
      <c r="N788" s="80" t="s">
        <v>7213</v>
      </c>
      <c r="O788" s="165"/>
      <c r="P788" s="80" t="s">
        <v>2486</v>
      </c>
      <c r="Q788" s="80"/>
      <c r="R788" s="80"/>
      <c r="S788" s="166"/>
      <c r="T788" s="164"/>
      <c r="U788" s="167"/>
      <c r="V788" s="168"/>
      <c r="W788" s="12" t="str">
        <f t="shared" si="170"/>
        <v>Mqtt1</v>
      </c>
      <c r="X788" s="222"/>
      <c r="Y788" s="6" t="str">
        <f t="shared" si="166"/>
        <v>power-tag/draink-tank-mast</v>
      </c>
      <c r="Z788" s="106" t="str" cm="1">
        <f t="array" ref="Z788">IF(COUNTIF(N788,"spare"),"","$."&amp;_xlfn.REGEXEXTRACT(J788,"PT\d+[FQ]\d+_(.*)", 2))</f>
        <v>$.RMS_Voltage_C_N</v>
      </c>
      <c r="AA788" s="12">
        <f t="shared" si="169"/>
        <v>11</v>
      </c>
      <c r="AB788" s="6" t="s">
        <v>195</v>
      </c>
      <c r="AC788" s="106">
        <v>3032</v>
      </c>
      <c r="AJ788" s="80"/>
      <c r="AK788" s="116" t="s">
        <v>1694</v>
      </c>
      <c r="AN788" s="80"/>
      <c r="AO788" s="80"/>
      <c r="AP788" s="80"/>
      <c r="AQ788" s="80"/>
      <c r="AR788" s="130"/>
      <c r="AS788" s="80"/>
      <c r="AT788" s="7"/>
      <c r="AU788" s="7"/>
      <c r="AV788" s="169"/>
      <c r="AW788" s="170"/>
      <c r="AX788" s="140"/>
      <c r="AY788" s="150"/>
      <c r="AZ788" s="171"/>
      <c r="BA788" s="171"/>
      <c r="BB788" s="150" t="str">
        <f t="shared" si="171"/>
        <v/>
      </c>
      <c r="BC788" s="172"/>
      <c r="BD788" s="169"/>
      <c r="BE788" s="169"/>
      <c r="BF788" s="169"/>
      <c r="BG788" s="169"/>
      <c r="BH788" s="169"/>
      <c r="BI788" s="169"/>
      <c r="BJ788" s="169"/>
      <c r="BK788" s="169"/>
      <c r="BL788" s="169"/>
      <c r="BM788" s="169"/>
      <c r="BN788" s="169"/>
      <c r="BO788" s="169"/>
      <c r="BP788" s="169"/>
      <c r="BQ788" s="169"/>
      <c r="BS788" s="6"/>
      <c r="BT788" s="11"/>
      <c r="BU788" s="6"/>
      <c r="BV788" s="6"/>
    </row>
    <row r="789" spans="1:74" ht="15.75" x14ac:dyDescent="0.25">
      <c r="A789" s="52" t="s">
        <v>7908</v>
      </c>
      <c r="B789" s="56"/>
      <c r="C789" s="7" t="s">
        <v>118</v>
      </c>
      <c r="D789" s="7" t="s">
        <v>6917</v>
      </c>
      <c r="E789" s="7"/>
      <c r="F789" s="64"/>
      <c r="G789" s="6"/>
      <c r="H789" s="6"/>
      <c r="I789" s="10" t="s">
        <v>110</v>
      </c>
      <c r="J789" s="11" t="s">
        <v>1866</v>
      </c>
      <c r="K789" s="220" t="s">
        <v>600</v>
      </c>
      <c r="L789" s="180"/>
      <c r="M789" s="180">
        <v>1000</v>
      </c>
      <c r="N789" s="80" t="s">
        <v>7213</v>
      </c>
      <c r="O789" s="165"/>
      <c r="P789" s="80" t="s">
        <v>2487</v>
      </c>
      <c r="Q789" s="80"/>
      <c r="R789" s="80"/>
      <c r="S789" s="166"/>
      <c r="T789" s="164"/>
      <c r="U789" s="167"/>
      <c r="V789" s="168"/>
      <c r="W789" s="12" t="str">
        <f t="shared" si="170"/>
        <v>Mqtt1</v>
      </c>
      <c r="X789" s="222"/>
      <c r="Y789" s="6" t="str">
        <f t="shared" si="166"/>
        <v>power-tag/draink-tank-mast</v>
      </c>
      <c r="Z789" s="106" t="str" cm="1">
        <f t="array" ref="Z789">IF(COUNTIF(N789,"spare"),"","$."&amp;_xlfn.REGEXEXTRACT(J789,"PT\d+[FQ]\d+_(.*)", 2))</f>
        <v>$.Active_Power_Phase_A</v>
      </c>
      <c r="AA789" s="12">
        <f t="shared" si="169"/>
        <v>11</v>
      </c>
      <c r="AB789" s="6" t="s">
        <v>195</v>
      </c>
      <c r="AC789" s="106">
        <v>3054</v>
      </c>
      <c r="AJ789" s="80"/>
      <c r="AK789" s="116" t="s">
        <v>1695</v>
      </c>
      <c r="AN789" s="80"/>
      <c r="AO789" s="80"/>
      <c r="AP789" s="80"/>
      <c r="AQ789" s="80"/>
      <c r="AR789" s="130"/>
      <c r="AS789" s="80"/>
      <c r="AT789" s="7"/>
      <c r="AU789" s="7"/>
      <c r="AV789" s="169"/>
      <c r="AW789" s="170"/>
      <c r="AX789" s="140"/>
      <c r="AY789" s="150"/>
      <c r="AZ789" s="171"/>
      <c r="BA789" s="171"/>
      <c r="BB789" s="150" t="str">
        <f t="shared" si="171"/>
        <v/>
      </c>
      <c r="BC789" s="172"/>
      <c r="BD789" s="169"/>
      <c r="BE789" s="169"/>
      <c r="BF789" s="169"/>
      <c r="BG789" s="169"/>
      <c r="BH789" s="169"/>
      <c r="BI789" s="169"/>
      <c r="BJ789" s="169"/>
      <c r="BK789" s="169"/>
      <c r="BL789" s="169"/>
      <c r="BM789" s="169"/>
      <c r="BN789" s="169"/>
      <c r="BO789" s="169"/>
      <c r="BP789" s="169"/>
      <c r="BQ789" s="169"/>
      <c r="BS789" s="6"/>
      <c r="BT789" s="11"/>
      <c r="BU789" s="6"/>
      <c r="BV789" s="6"/>
    </row>
    <row r="790" spans="1:74" ht="15.75" x14ac:dyDescent="0.25">
      <c r="A790" s="52" t="s">
        <v>7908</v>
      </c>
      <c r="B790" s="56"/>
      <c r="C790" s="7" t="s">
        <v>118</v>
      </c>
      <c r="D790" s="7" t="s">
        <v>6917</v>
      </c>
      <c r="E790" s="7"/>
      <c r="F790" s="64"/>
      <c r="G790" s="6"/>
      <c r="H790" s="6"/>
      <c r="I790" s="10" t="s">
        <v>110</v>
      </c>
      <c r="J790" s="11" t="s">
        <v>1867</v>
      </c>
      <c r="K790" s="220" t="s">
        <v>600</v>
      </c>
      <c r="L790" s="180"/>
      <c r="M790" s="180">
        <v>1000</v>
      </c>
      <c r="N790" s="80" t="s">
        <v>7213</v>
      </c>
      <c r="O790" s="165"/>
      <c r="P790" s="80" t="s">
        <v>2488</v>
      </c>
      <c r="Q790" s="80"/>
      <c r="R790" s="80"/>
      <c r="S790" s="166"/>
      <c r="T790" s="164"/>
      <c r="U790" s="167"/>
      <c r="V790" s="168"/>
      <c r="W790" s="12" t="str">
        <f t="shared" si="170"/>
        <v>Mqtt1</v>
      </c>
      <c r="X790" s="222"/>
      <c r="Y790" s="6" t="str">
        <f t="shared" si="166"/>
        <v>power-tag/draink-tank-mast</v>
      </c>
      <c r="Z790" s="106" t="str" cm="1">
        <f t="array" ref="Z790">IF(COUNTIF(N790,"spare"),"","$."&amp;_xlfn.REGEXEXTRACT(J790,"PT\d+[FQ]\d+_(.*)", 2))</f>
        <v>$.Active_Power_Phase_B</v>
      </c>
      <c r="AA790" s="12">
        <f t="shared" si="169"/>
        <v>11</v>
      </c>
      <c r="AB790" s="6" t="s">
        <v>195</v>
      </c>
      <c r="AC790" s="106">
        <v>3056</v>
      </c>
      <c r="AJ790" s="80"/>
      <c r="AK790" s="116" t="s">
        <v>1695</v>
      </c>
      <c r="AN790" s="80"/>
      <c r="AO790" s="80"/>
      <c r="AP790" s="80"/>
      <c r="AQ790" s="80"/>
      <c r="AR790" s="130"/>
      <c r="AS790" s="80"/>
      <c r="AT790" s="7"/>
      <c r="AU790" s="7"/>
      <c r="AV790" s="169"/>
      <c r="AW790" s="170"/>
      <c r="AX790" s="140"/>
      <c r="AY790" s="150"/>
      <c r="AZ790" s="171"/>
      <c r="BA790" s="171"/>
      <c r="BB790" s="150" t="str">
        <f t="shared" si="171"/>
        <v/>
      </c>
      <c r="BC790" s="172"/>
      <c r="BD790" s="169"/>
      <c r="BE790" s="169"/>
      <c r="BF790" s="169"/>
      <c r="BG790" s="169"/>
      <c r="BH790" s="169"/>
      <c r="BI790" s="169"/>
      <c r="BJ790" s="169"/>
      <c r="BK790" s="169"/>
      <c r="BL790" s="169"/>
      <c r="BM790" s="169"/>
      <c r="BN790" s="169"/>
      <c r="BO790" s="169"/>
      <c r="BP790" s="169"/>
      <c r="BQ790" s="169"/>
      <c r="BS790" s="6"/>
      <c r="BT790" s="11"/>
      <c r="BU790" s="6"/>
      <c r="BV790" s="6"/>
    </row>
    <row r="791" spans="1:74" ht="15.75" x14ac:dyDescent="0.25">
      <c r="A791" s="52" t="s">
        <v>7908</v>
      </c>
      <c r="B791" s="56"/>
      <c r="C791" s="7" t="s">
        <v>118</v>
      </c>
      <c r="D791" s="7" t="s">
        <v>6917</v>
      </c>
      <c r="E791" s="7"/>
      <c r="F791" s="64"/>
      <c r="G791" s="6"/>
      <c r="H791" s="6"/>
      <c r="I791" s="10" t="s">
        <v>110</v>
      </c>
      <c r="J791" s="11" t="s">
        <v>1868</v>
      </c>
      <c r="K791" s="220" t="s">
        <v>600</v>
      </c>
      <c r="L791" s="180"/>
      <c r="M791" s="180">
        <v>1000</v>
      </c>
      <c r="N791" s="80" t="s">
        <v>7213</v>
      </c>
      <c r="O791" s="165"/>
      <c r="P791" s="80" t="s">
        <v>2489</v>
      </c>
      <c r="Q791" s="80"/>
      <c r="R791" s="80"/>
      <c r="S791" s="166"/>
      <c r="T791" s="164"/>
      <c r="U791" s="167"/>
      <c r="V791" s="168"/>
      <c r="W791" s="12" t="str">
        <f t="shared" si="170"/>
        <v>Mqtt1</v>
      </c>
      <c r="X791" s="222"/>
      <c r="Y791" s="6" t="str">
        <f t="shared" si="166"/>
        <v>power-tag/draink-tank-mast</v>
      </c>
      <c r="Z791" s="106" t="str" cm="1">
        <f t="array" ref="Z791">IF(COUNTIF(N791,"spare"),"","$."&amp;_xlfn.REGEXEXTRACT(J791,"PT\d+[FQ]\d+_(.*)", 2))</f>
        <v>$.Active_Power_Phase_C</v>
      </c>
      <c r="AA791" s="12">
        <f t="shared" si="169"/>
        <v>11</v>
      </c>
      <c r="AB791" s="6" t="s">
        <v>195</v>
      </c>
      <c r="AC791" s="106">
        <v>3058</v>
      </c>
      <c r="AJ791" s="80"/>
      <c r="AK791" s="116" t="s">
        <v>1695</v>
      </c>
      <c r="AN791" s="80"/>
      <c r="AO791" s="80"/>
      <c r="AP791" s="80"/>
      <c r="AQ791" s="80"/>
      <c r="AR791" s="130"/>
      <c r="AS791" s="80"/>
      <c r="AT791" s="7"/>
      <c r="AU791" s="7"/>
      <c r="AV791" s="169"/>
      <c r="AW791" s="170"/>
      <c r="AX791" s="140"/>
      <c r="AY791" s="150"/>
      <c r="AZ791" s="171"/>
      <c r="BA791" s="171"/>
      <c r="BB791" s="150" t="str">
        <f t="shared" si="171"/>
        <v/>
      </c>
      <c r="BC791" s="172"/>
      <c r="BD791" s="169"/>
      <c r="BE791" s="169"/>
      <c r="BF791" s="169"/>
      <c r="BG791" s="169"/>
      <c r="BH791" s="169"/>
      <c r="BI791" s="169"/>
      <c r="BJ791" s="169"/>
      <c r="BK791" s="169"/>
      <c r="BL791" s="169"/>
      <c r="BM791" s="169"/>
      <c r="BN791" s="169"/>
      <c r="BO791" s="169"/>
      <c r="BP791" s="169"/>
      <c r="BQ791" s="169"/>
      <c r="BS791" s="6"/>
      <c r="BT791" s="11"/>
      <c r="BU791" s="6"/>
      <c r="BV791" s="6"/>
    </row>
    <row r="792" spans="1:74" ht="15.75" x14ac:dyDescent="0.25">
      <c r="A792" s="52" t="s">
        <v>7908</v>
      </c>
      <c r="B792" s="56"/>
      <c r="C792" s="7" t="s">
        <v>118</v>
      </c>
      <c r="D792" s="7" t="s">
        <v>6917</v>
      </c>
      <c r="E792" s="7"/>
      <c r="F792" s="64"/>
      <c r="G792" s="6"/>
      <c r="H792" s="6"/>
      <c r="I792" s="10" t="s">
        <v>110</v>
      </c>
      <c r="J792" s="11" t="s">
        <v>1869</v>
      </c>
      <c r="K792" s="220" t="s">
        <v>600</v>
      </c>
      <c r="L792" s="180"/>
      <c r="M792" s="180">
        <v>1000</v>
      </c>
      <c r="N792" s="80" t="s">
        <v>7213</v>
      </c>
      <c r="O792" s="165"/>
      <c r="P792" s="80" t="s">
        <v>2490</v>
      </c>
      <c r="Q792" s="80"/>
      <c r="R792" s="80"/>
      <c r="S792" s="166"/>
      <c r="T792" s="164"/>
      <c r="U792" s="167"/>
      <c r="V792" s="168"/>
      <c r="W792" s="12" t="str">
        <f t="shared" si="170"/>
        <v>Mqtt1</v>
      </c>
      <c r="X792" s="222"/>
      <c r="Y792" s="6" t="str">
        <f t="shared" si="166"/>
        <v>power-tag/draink-tank-mast</v>
      </c>
      <c r="Z792" s="106" t="str" cm="1">
        <f t="array" ref="Z792">IF(COUNTIF(N792,"spare"),"","$."&amp;_xlfn.REGEXEXTRACT(J792,"PT\d+[FQ]\d+_(.*)", 2))</f>
        <v>$.Total_Active_Power</v>
      </c>
      <c r="AA792" s="12">
        <f t="shared" si="169"/>
        <v>11</v>
      </c>
      <c r="AB792" s="6" t="s">
        <v>195</v>
      </c>
      <c r="AC792" s="106">
        <v>3060</v>
      </c>
      <c r="AJ792" s="80"/>
      <c r="AK792" s="116" t="s">
        <v>1695</v>
      </c>
      <c r="AN792" s="80"/>
      <c r="AO792" s="80"/>
      <c r="AP792" s="80"/>
      <c r="AQ792" s="80"/>
      <c r="AR792" s="130"/>
      <c r="AS792" s="80"/>
      <c r="AT792" s="7"/>
      <c r="AU792" s="7"/>
      <c r="AV792" s="169"/>
      <c r="AW792" s="170"/>
      <c r="AX792" s="140"/>
      <c r="AY792" s="150"/>
      <c r="AZ792" s="171"/>
      <c r="BA792" s="171"/>
      <c r="BB792" s="150" t="str">
        <f t="shared" si="171"/>
        <v/>
      </c>
      <c r="BC792" s="172"/>
      <c r="BD792" s="169"/>
      <c r="BE792" s="169"/>
      <c r="BF792" s="169"/>
      <c r="BG792" s="169"/>
      <c r="BH792" s="169"/>
      <c r="BI792" s="169"/>
      <c r="BJ792" s="169"/>
      <c r="BK792" s="169"/>
      <c r="BL792" s="169"/>
      <c r="BM792" s="169"/>
      <c r="BN792" s="169"/>
      <c r="BO792" s="169"/>
      <c r="BP792" s="169"/>
      <c r="BQ792" s="169"/>
      <c r="BS792" s="6"/>
      <c r="BT792" s="11"/>
      <c r="BU792" s="6"/>
      <c r="BV792" s="6"/>
    </row>
    <row r="793" spans="1:74" ht="15.75" x14ac:dyDescent="0.25">
      <c r="A793" s="52" t="s">
        <v>7908</v>
      </c>
      <c r="B793" s="56"/>
      <c r="C793" s="7" t="s">
        <v>118</v>
      </c>
      <c r="D793" s="7" t="s">
        <v>6917</v>
      </c>
      <c r="E793" s="7"/>
      <c r="F793" s="64"/>
      <c r="G793" s="6"/>
      <c r="H793" s="6"/>
      <c r="I793" s="10" t="s">
        <v>110</v>
      </c>
      <c r="J793" s="11" t="s">
        <v>1870</v>
      </c>
      <c r="K793" s="220" t="s">
        <v>600</v>
      </c>
      <c r="L793" s="180"/>
      <c r="M793" s="180">
        <v>1000</v>
      </c>
      <c r="N793" s="80" t="s">
        <v>7213</v>
      </c>
      <c r="O793" s="165"/>
      <c r="P793" s="80" t="s">
        <v>2491</v>
      </c>
      <c r="Q793" s="80"/>
      <c r="R793" s="80"/>
      <c r="S793" s="166"/>
      <c r="T793" s="164"/>
      <c r="U793" s="167"/>
      <c r="V793" s="168"/>
      <c r="W793" s="12" t="str">
        <f t="shared" si="170"/>
        <v>Mqtt1</v>
      </c>
      <c r="X793" s="222"/>
      <c r="Y793" s="6" t="str">
        <f t="shared" si="166"/>
        <v>power-tag/draink-tank-mast</v>
      </c>
      <c r="Z793" s="106" t="str" cm="1">
        <f t="array" ref="Z793">IF(COUNTIF(N793,"spare"),"","$."&amp;_xlfn.REGEXEXTRACT(J793,"PT\d+[FQ]\d+_(.*)", 2))</f>
        <v>$.Power_Factor_Phase_A</v>
      </c>
      <c r="AA793" s="12">
        <f t="shared" si="169"/>
        <v>11</v>
      </c>
      <c r="AB793" s="6" t="s">
        <v>195</v>
      </c>
      <c r="AC793" s="106">
        <v>3078</v>
      </c>
      <c r="AJ793" s="80"/>
      <c r="AK793" s="116" t="s">
        <v>1696</v>
      </c>
      <c r="AN793" s="80"/>
      <c r="AO793" s="80"/>
      <c r="AP793" s="80"/>
      <c r="AQ793" s="80"/>
      <c r="AR793" s="130"/>
      <c r="AS793" s="80"/>
      <c r="AT793" s="7"/>
      <c r="AU793" s="7"/>
      <c r="AV793" s="169"/>
      <c r="AW793" s="170"/>
      <c r="AX793" s="140"/>
      <c r="AY793" s="150"/>
      <c r="AZ793" s="171"/>
      <c r="BA793" s="171"/>
      <c r="BB793" s="150" t="str">
        <f t="shared" si="171"/>
        <v/>
      </c>
      <c r="BC793" s="172"/>
      <c r="BD793" s="169"/>
      <c r="BE793" s="169"/>
      <c r="BF793" s="169"/>
      <c r="BG793" s="169"/>
      <c r="BH793" s="169"/>
      <c r="BI793" s="169"/>
      <c r="BJ793" s="169"/>
      <c r="BK793" s="169"/>
      <c r="BL793" s="169"/>
      <c r="BM793" s="169"/>
      <c r="BN793" s="169"/>
      <c r="BO793" s="169"/>
      <c r="BP793" s="169"/>
      <c r="BQ793" s="169"/>
      <c r="BS793" s="6"/>
      <c r="BT793" s="11"/>
      <c r="BU793" s="6"/>
      <c r="BV793" s="6"/>
    </row>
    <row r="794" spans="1:74" ht="15.75" x14ac:dyDescent="0.25">
      <c r="A794" s="52" t="s">
        <v>7908</v>
      </c>
      <c r="B794" s="56"/>
      <c r="C794" s="7" t="s">
        <v>118</v>
      </c>
      <c r="D794" s="7" t="s">
        <v>6917</v>
      </c>
      <c r="E794" s="7"/>
      <c r="F794" s="64"/>
      <c r="G794" s="6"/>
      <c r="H794" s="6"/>
      <c r="I794" s="10" t="s">
        <v>110</v>
      </c>
      <c r="J794" s="11" t="s">
        <v>1871</v>
      </c>
      <c r="K794" s="220" t="s">
        <v>600</v>
      </c>
      <c r="L794" s="180"/>
      <c r="M794" s="180">
        <v>1000</v>
      </c>
      <c r="N794" s="80" t="s">
        <v>7213</v>
      </c>
      <c r="O794" s="165"/>
      <c r="P794" s="80" t="s">
        <v>2492</v>
      </c>
      <c r="Q794" s="80"/>
      <c r="R794" s="80"/>
      <c r="S794" s="166"/>
      <c r="T794" s="164"/>
      <c r="U794" s="167"/>
      <c r="V794" s="168"/>
      <c r="W794" s="12" t="str">
        <f t="shared" si="170"/>
        <v>Mqtt1</v>
      </c>
      <c r="X794" s="222"/>
      <c r="Y794" s="6" t="str">
        <f t="shared" si="166"/>
        <v>power-tag/draink-tank-mast</v>
      </c>
      <c r="Z794" s="106" t="str" cm="1">
        <f t="array" ref="Z794">IF(COUNTIF(N794,"spare"),"","$."&amp;_xlfn.REGEXEXTRACT(J794,"PT\d+[FQ]\d+_(.*)", 2))</f>
        <v>$.Power_Factor_Phase_B</v>
      </c>
      <c r="AA794" s="12">
        <f t="shared" si="169"/>
        <v>11</v>
      </c>
      <c r="AB794" s="6" t="s">
        <v>195</v>
      </c>
      <c r="AC794" s="106">
        <v>3080</v>
      </c>
      <c r="AJ794" s="80"/>
      <c r="AK794" s="116" t="s">
        <v>1696</v>
      </c>
      <c r="AN794" s="80"/>
      <c r="AO794" s="80"/>
      <c r="AP794" s="80"/>
      <c r="AQ794" s="80"/>
      <c r="AR794" s="130"/>
      <c r="AS794" s="80"/>
      <c r="AT794" s="7"/>
      <c r="AU794" s="7"/>
      <c r="AV794" s="169"/>
      <c r="AW794" s="170"/>
      <c r="AX794" s="140"/>
      <c r="AY794" s="150"/>
      <c r="AZ794" s="171"/>
      <c r="BA794" s="171"/>
      <c r="BB794" s="150" t="str">
        <f t="shared" si="171"/>
        <v/>
      </c>
      <c r="BC794" s="172"/>
      <c r="BD794" s="169"/>
      <c r="BE794" s="169"/>
      <c r="BF794" s="169"/>
      <c r="BG794" s="169"/>
      <c r="BH794" s="169"/>
      <c r="BI794" s="169"/>
      <c r="BJ794" s="169"/>
      <c r="BK794" s="169"/>
      <c r="BL794" s="169"/>
      <c r="BM794" s="169"/>
      <c r="BN794" s="169"/>
      <c r="BO794" s="169"/>
      <c r="BP794" s="169"/>
      <c r="BQ794" s="169"/>
      <c r="BS794" s="6"/>
      <c r="BT794" s="11"/>
      <c r="BU794" s="6"/>
      <c r="BV794" s="6"/>
    </row>
    <row r="795" spans="1:74" ht="15.75" x14ac:dyDescent="0.25">
      <c r="A795" s="52" t="s">
        <v>7908</v>
      </c>
      <c r="B795" s="56"/>
      <c r="C795" s="7" t="s">
        <v>118</v>
      </c>
      <c r="D795" s="7" t="s">
        <v>6917</v>
      </c>
      <c r="E795" s="7"/>
      <c r="F795" s="64"/>
      <c r="G795" s="6"/>
      <c r="H795" s="6"/>
      <c r="I795" s="10" t="s">
        <v>110</v>
      </c>
      <c r="J795" s="11" t="s">
        <v>1872</v>
      </c>
      <c r="K795" s="220" t="s">
        <v>600</v>
      </c>
      <c r="L795" s="180"/>
      <c r="M795" s="180">
        <v>1000</v>
      </c>
      <c r="N795" s="80" t="s">
        <v>7213</v>
      </c>
      <c r="O795" s="165"/>
      <c r="P795" s="80" t="s">
        <v>2493</v>
      </c>
      <c r="Q795" s="80"/>
      <c r="R795" s="80"/>
      <c r="S795" s="166"/>
      <c r="T795" s="164"/>
      <c r="U795" s="167"/>
      <c r="V795" s="168"/>
      <c r="W795" s="12" t="str">
        <f t="shared" si="170"/>
        <v>Mqtt1</v>
      </c>
      <c r="X795" s="222"/>
      <c r="Y795" s="6" t="str">
        <f t="shared" si="166"/>
        <v>power-tag/draink-tank-mast</v>
      </c>
      <c r="Z795" s="106" t="str" cm="1">
        <f t="array" ref="Z795">IF(COUNTIF(N795,"spare"),"","$."&amp;_xlfn.REGEXEXTRACT(J795,"PT\d+[FQ]\d+_(.*)", 2))</f>
        <v>$.Power_Factor_Phase_C</v>
      </c>
      <c r="AA795" s="12">
        <f t="shared" si="169"/>
        <v>11</v>
      </c>
      <c r="AB795" s="6" t="s">
        <v>195</v>
      </c>
      <c r="AC795" s="106">
        <v>3082</v>
      </c>
      <c r="AJ795" s="80"/>
      <c r="AK795" s="116" t="s">
        <v>1696</v>
      </c>
      <c r="AN795" s="80"/>
      <c r="AO795" s="80"/>
      <c r="AP795" s="80"/>
      <c r="AQ795" s="80"/>
      <c r="AR795" s="130"/>
      <c r="AS795" s="80"/>
      <c r="AT795" s="7"/>
      <c r="AU795" s="7"/>
      <c r="AV795" s="169"/>
      <c r="AW795" s="170"/>
      <c r="AX795" s="140"/>
      <c r="AY795" s="150"/>
      <c r="AZ795" s="171"/>
      <c r="BA795" s="171"/>
      <c r="BB795" s="150" t="str">
        <f t="shared" si="171"/>
        <v/>
      </c>
      <c r="BC795" s="172"/>
      <c r="BD795" s="169"/>
      <c r="BE795" s="169"/>
      <c r="BF795" s="169"/>
      <c r="BG795" s="169"/>
      <c r="BH795" s="169"/>
      <c r="BI795" s="169"/>
      <c r="BJ795" s="169"/>
      <c r="BK795" s="169"/>
      <c r="BL795" s="169"/>
      <c r="BM795" s="169"/>
      <c r="BN795" s="169"/>
      <c r="BO795" s="169"/>
      <c r="BP795" s="169"/>
      <c r="BQ795" s="169"/>
      <c r="BS795" s="6"/>
      <c r="BT795" s="11"/>
      <c r="BU795" s="6"/>
      <c r="BV795" s="6"/>
    </row>
    <row r="796" spans="1:74" ht="15.75" x14ac:dyDescent="0.25">
      <c r="A796" s="52" t="s">
        <v>7908</v>
      </c>
      <c r="B796" s="56"/>
      <c r="C796" s="7" t="s">
        <v>118</v>
      </c>
      <c r="D796" s="7" t="s">
        <v>6917</v>
      </c>
      <c r="E796" s="7"/>
      <c r="F796" s="64"/>
      <c r="G796" s="6"/>
      <c r="H796" s="6"/>
      <c r="I796" s="10" t="s">
        <v>110</v>
      </c>
      <c r="J796" s="11" t="s">
        <v>1873</v>
      </c>
      <c r="K796" s="220" t="s">
        <v>600</v>
      </c>
      <c r="L796" s="180"/>
      <c r="M796" s="180">
        <v>1000</v>
      </c>
      <c r="N796" s="80" t="s">
        <v>7213</v>
      </c>
      <c r="O796" s="165"/>
      <c r="P796" s="80" t="s">
        <v>2494</v>
      </c>
      <c r="Q796" s="80"/>
      <c r="R796" s="80"/>
      <c r="S796" s="166"/>
      <c r="T796" s="164"/>
      <c r="U796" s="167"/>
      <c r="V796" s="168"/>
      <c r="W796" s="12" t="str">
        <f t="shared" si="170"/>
        <v>Mqtt1</v>
      </c>
      <c r="X796" s="222"/>
      <c r="Y796" s="6" t="str">
        <f t="shared" si="166"/>
        <v>power-tag/draink-tank-mast</v>
      </c>
      <c r="Z796" s="106" t="str" cm="1">
        <f t="array" ref="Z796">IF(COUNTIF(N796,"spare"),"","$."&amp;_xlfn.REGEXEXTRACT(J796,"PT\d+[FQ]\d+_(.*)", 2))</f>
        <v>$.Total_Power_Factor</v>
      </c>
      <c r="AA796" s="12">
        <f t="shared" si="169"/>
        <v>11</v>
      </c>
      <c r="AB796" s="6" t="s">
        <v>195</v>
      </c>
      <c r="AC796" s="106">
        <v>3084</v>
      </c>
      <c r="AJ796" s="80"/>
      <c r="AK796" s="116" t="s">
        <v>1696</v>
      </c>
      <c r="AN796" s="80"/>
      <c r="AO796" s="80"/>
      <c r="AP796" s="80"/>
      <c r="AQ796" s="80"/>
      <c r="AR796" s="130"/>
      <c r="AS796" s="80"/>
      <c r="AT796" s="7"/>
      <c r="AU796" s="7"/>
      <c r="AV796" s="169"/>
      <c r="AW796" s="170"/>
      <c r="AX796" s="140"/>
      <c r="AY796" s="150"/>
      <c r="AZ796" s="171"/>
      <c r="BA796" s="171"/>
      <c r="BB796" s="150" t="str">
        <f t="shared" si="171"/>
        <v/>
      </c>
      <c r="BC796" s="172"/>
      <c r="BD796" s="169"/>
      <c r="BE796" s="169"/>
      <c r="BF796" s="169"/>
      <c r="BG796" s="169"/>
      <c r="BH796" s="169"/>
      <c r="BI796" s="169"/>
      <c r="BJ796" s="169"/>
      <c r="BK796" s="169"/>
      <c r="BL796" s="169"/>
      <c r="BM796" s="169"/>
      <c r="BN796" s="169"/>
      <c r="BO796" s="169"/>
      <c r="BP796" s="169"/>
      <c r="BQ796" s="169"/>
      <c r="BS796" s="6"/>
      <c r="BT796" s="11"/>
      <c r="BU796" s="6"/>
      <c r="BV796" s="6"/>
    </row>
    <row r="797" spans="1:74" ht="15.75" x14ac:dyDescent="0.25">
      <c r="A797" s="52" t="s">
        <v>7908</v>
      </c>
      <c r="B797" s="56"/>
      <c r="C797" s="7" t="s">
        <v>118</v>
      </c>
      <c r="D797" s="7" t="s">
        <v>6917</v>
      </c>
      <c r="E797" s="7"/>
      <c r="F797" s="64"/>
      <c r="G797" s="6"/>
      <c r="H797" s="6"/>
      <c r="I797" s="10" t="s">
        <v>110</v>
      </c>
      <c r="J797" s="11" t="s">
        <v>1874</v>
      </c>
      <c r="K797" s="220" t="s">
        <v>600</v>
      </c>
      <c r="L797" s="180"/>
      <c r="M797" s="180">
        <v>1000</v>
      </c>
      <c r="N797" s="80" t="s">
        <v>7213</v>
      </c>
      <c r="O797" s="165"/>
      <c r="P797" s="80" t="s">
        <v>2480</v>
      </c>
      <c r="Q797" s="80"/>
      <c r="R797" s="80"/>
      <c r="S797" s="166"/>
      <c r="T797" s="164"/>
      <c r="U797" s="167"/>
      <c r="V797" s="168"/>
      <c r="W797" s="12" t="str">
        <f t="shared" ref="W797:W811" si="172">IF(COUNTIF(N797,"spare"),"","Mqtt1")</f>
        <v>Mqtt1</v>
      </c>
      <c r="X797" s="222"/>
      <c r="Y797" s="6" t="str">
        <f t="shared" si="166"/>
        <v>power-tag/draink-tank-mast</v>
      </c>
      <c r="Z797" s="106" t="str" cm="1">
        <f t="array" ref="Z797">IF(COUNTIF(N797,"spare"),"","$."&amp;_xlfn.REGEXEXTRACT(J797,"PT\d+[FQ]\d+_(.*)", 2))</f>
        <v>$.RMS_Current_Phase_A</v>
      </c>
      <c r="AA797" s="12">
        <f t="shared" si="169"/>
        <v>12</v>
      </c>
      <c r="AB797" s="6" t="s">
        <v>195</v>
      </c>
      <c r="AC797" s="106">
        <v>3000</v>
      </c>
      <c r="AJ797" s="80"/>
      <c r="AK797" s="116" t="s">
        <v>1693</v>
      </c>
      <c r="AN797" s="80"/>
      <c r="AO797" s="80"/>
      <c r="AP797" s="80"/>
      <c r="AQ797" s="80"/>
      <c r="AR797" s="130"/>
      <c r="AS797" s="80"/>
      <c r="AT797" s="7"/>
      <c r="AU797" s="7"/>
      <c r="AV797" s="169"/>
      <c r="AW797" s="170"/>
      <c r="AX797" s="140"/>
      <c r="AY797" s="150"/>
      <c r="AZ797" s="171"/>
      <c r="BA797" s="171"/>
      <c r="BB797" s="150" t="str">
        <f t="shared" ref="BB797:BB811" si="173">IF(ISNUMBER(AM797),"1","")</f>
        <v/>
      </c>
      <c r="BC797" s="172"/>
      <c r="BD797" s="169"/>
      <c r="BE797" s="169"/>
      <c r="BF797" s="169"/>
      <c r="BG797" s="169"/>
      <c r="BH797" s="169"/>
      <c r="BI797" s="169"/>
      <c r="BJ797" s="169"/>
      <c r="BK797" s="169"/>
      <c r="BL797" s="169"/>
      <c r="BM797" s="169"/>
      <c r="BN797" s="169"/>
      <c r="BO797" s="169"/>
      <c r="BP797" s="169"/>
      <c r="BQ797" s="169"/>
      <c r="BS797" s="6"/>
      <c r="BT797" s="11"/>
      <c r="BU797" s="6"/>
      <c r="BV797" s="6"/>
    </row>
    <row r="798" spans="1:74" ht="15.75" x14ac:dyDescent="0.25">
      <c r="A798" s="52" t="s">
        <v>7908</v>
      </c>
      <c r="B798" s="56"/>
      <c r="C798" s="7" t="s">
        <v>118</v>
      </c>
      <c r="D798" s="7" t="s">
        <v>6917</v>
      </c>
      <c r="E798" s="7"/>
      <c r="F798" s="64"/>
      <c r="G798" s="6"/>
      <c r="H798" s="6"/>
      <c r="I798" s="10" t="s">
        <v>110</v>
      </c>
      <c r="J798" s="11" t="s">
        <v>1875</v>
      </c>
      <c r="K798" s="220" t="s">
        <v>600</v>
      </c>
      <c r="L798" s="180"/>
      <c r="M798" s="180">
        <v>1000</v>
      </c>
      <c r="N798" s="80" t="s">
        <v>7213</v>
      </c>
      <c r="O798" s="165"/>
      <c r="P798" s="80" t="s">
        <v>2481</v>
      </c>
      <c r="Q798" s="80"/>
      <c r="R798" s="80"/>
      <c r="S798" s="166"/>
      <c r="T798" s="164"/>
      <c r="U798" s="167"/>
      <c r="V798" s="168"/>
      <c r="W798" s="12" t="str">
        <f t="shared" si="172"/>
        <v>Mqtt1</v>
      </c>
      <c r="X798" s="222"/>
      <c r="Y798" s="6" t="str">
        <f t="shared" si="166"/>
        <v>power-tag/draink-tank-mast</v>
      </c>
      <c r="Z798" s="106" t="str" cm="1">
        <f t="array" ref="Z798">IF(COUNTIF(N798,"spare"),"","$."&amp;_xlfn.REGEXEXTRACT(J798,"PT\d+[FQ]\d+_(.*)", 2))</f>
        <v>$.RMS_Current_Phase_B</v>
      </c>
      <c r="AA798" s="12">
        <f t="shared" si="169"/>
        <v>12</v>
      </c>
      <c r="AB798" s="6" t="s">
        <v>195</v>
      </c>
      <c r="AC798" s="106">
        <v>3002</v>
      </c>
      <c r="AJ798" s="80"/>
      <c r="AK798" s="116" t="s">
        <v>1693</v>
      </c>
      <c r="AN798" s="80"/>
      <c r="AO798" s="80"/>
      <c r="AP798" s="80"/>
      <c r="AQ798" s="80"/>
      <c r="AR798" s="130"/>
      <c r="AS798" s="80"/>
      <c r="AT798" s="7"/>
      <c r="AU798" s="7"/>
      <c r="AV798" s="169"/>
      <c r="AW798" s="170"/>
      <c r="AX798" s="140"/>
      <c r="AY798" s="150"/>
      <c r="AZ798" s="171"/>
      <c r="BA798" s="171"/>
      <c r="BB798" s="150" t="str">
        <f t="shared" si="173"/>
        <v/>
      </c>
      <c r="BC798" s="172"/>
      <c r="BD798" s="169"/>
      <c r="BE798" s="169"/>
      <c r="BF798" s="169"/>
      <c r="BG798" s="169"/>
      <c r="BH798" s="169"/>
      <c r="BI798" s="169"/>
      <c r="BJ798" s="169"/>
      <c r="BK798" s="169"/>
      <c r="BL798" s="169"/>
      <c r="BM798" s="169"/>
      <c r="BN798" s="169"/>
      <c r="BO798" s="169"/>
      <c r="BP798" s="169"/>
      <c r="BQ798" s="169"/>
      <c r="BS798" s="6"/>
      <c r="BT798" s="11"/>
      <c r="BU798" s="6"/>
      <c r="BV798" s="6"/>
    </row>
    <row r="799" spans="1:74" ht="15.75" x14ac:dyDescent="0.25">
      <c r="A799" s="52" t="s">
        <v>7908</v>
      </c>
      <c r="B799" s="56"/>
      <c r="C799" s="7" t="s">
        <v>118</v>
      </c>
      <c r="D799" s="7" t="s">
        <v>6917</v>
      </c>
      <c r="E799" s="7"/>
      <c r="F799" s="64"/>
      <c r="G799" s="6"/>
      <c r="H799" s="6"/>
      <c r="I799" s="10" t="s">
        <v>110</v>
      </c>
      <c r="J799" s="11" t="s">
        <v>1876</v>
      </c>
      <c r="K799" s="220" t="s">
        <v>600</v>
      </c>
      <c r="L799" s="180"/>
      <c r="M799" s="180">
        <v>1000</v>
      </c>
      <c r="N799" s="80" t="s">
        <v>7213</v>
      </c>
      <c r="O799" s="165"/>
      <c r="P799" s="80" t="s">
        <v>2482</v>
      </c>
      <c r="Q799" s="80"/>
      <c r="R799" s="80"/>
      <c r="S799" s="166"/>
      <c r="T799" s="164"/>
      <c r="U799" s="167"/>
      <c r="V799" s="168"/>
      <c r="W799" s="12" t="str">
        <f t="shared" si="172"/>
        <v>Mqtt1</v>
      </c>
      <c r="X799" s="222"/>
      <c r="Y799" s="6" t="str">
        <f t="shared" si="166"/>
        <v>power-tag/draink-tank-mast</v>
      </c>
      <c r="Z799" s="106" t="str" cm="1">
        <f t="array" ref="Z799">IF(COUNTIF(N799,"spare"),"","$."&amp;_xlfn.REGEXEXTRACT(J799,"PT\d+[FQ]\d+_(.*)", 2))</f>
        <v>$.RMS_Current_Phase_C</v>
      </c>
      <c r="AA799" s="12">
        <f t="shared" si="169"/>
        <v>12</v>
      </c>
      <c r="AB799" s="6" t="s">
        <v>195</v>
      </c>
      <c r="AC799" s="106">
        <v>3004</v>
      </c>
      <c r="AJ799" s="80"/>
      <c r="AK799" s="116" t="s">
        <v>1693</v>
      </c>
      <c r="AN799" s="80"/>
      <c r="AO799" s="80"/>
      <c r="AP799" s="80"/>
      <c r="AQ799" s="80"/>
      <c r="AR799" s="130"/>
      <c r="AS799" s="80"/>
      <c r="AT799" s="7"/>
      <c r="AU799" s="7"/>
      <c r="AV799" s="169"/>
      <c r="AW799" s="170"/>
      <c r="AX799" s="140"/>
      <c r="AY799" s="150"/>
      <c r="AZ799" s="171"/>
      <c r="BA799" s="171"/>
      <c r="BB799" s="150" t="str">
        <f t="shared" si="173"/>
        <v/>
      </c>
      <c r="BC799" s="172"/>
      <c r="BD799" s="169"/>
      <c r="BE799" s="169"/>
      <c r="BF799" s="169"/>
      <c r="BG799" s="169"/>
      <c r="BH799" s="169"/>
      <c r="BI799" s="169"/>
      <c r="BJ799" s="169"/>
      <c r="BK799" s="169"/>
      <c r="BL799" s="169"/>
      <c r="BM799" s="169"/>
      <c r="BN799" s="169"/>
      <c r="BO799" s="169"/>
      <c r="BP799" s="169"/>
      <c r="BQ799" s="169"/>
      <c r="BS799" s="6"/>
      <c r="BT799" s="11"/>
      <c r="BU799" s="6"/>
      <c r="BV799" s="6"/>
    </row>
    <row r="800" spans="1:74" ht="15.75" x14ac:dyDescent="0.25">
      <c r="A800" s="52" t="s">
        <v>7908</v>
      </c>
      <c r="B800" s="56"/>
      <c r="C800" s="7" t="s">
        <v>118</v>
      </c>
      <c r="D800" s="7" t="s">
        <v>6917</v>
      </c>
      <c r="E800" s="7"/>
      <c r="F800" s="64"/>
      <c r="G800" s="6"/>
      <c r="H800" s="6"/>
      <c r="I800" s="10" t="s">
        <v>110</v>
      </c>
      <c r="J800" s="11" t="s">
        <v>1877</v>
      </c>
      <c r="K800" s="220" t="s">
        <v>600</v>
      </c>
      <c r="L800" s="180"/>
      <c r="M800" s="180">
        <v>1000</v>
      </c>
      <c r="N800" s="80" t="s">
        <v>7213</v>
      </c>
      <c r="O800" s="165"/>
      <c r="P800" s="80" t="s">
        <v>2483</v>
      </c>
      <c r="Q800" s="80"/>
      <c r="R800" s="80"/>
      <c r="S800" s="166"/>
      <c r="T800" s="164"/>
      <c r="U800" s="167"/>
      <c r="V800" s="168"/>
      <c r="W800" s="12" t="str">
        <f t="shared" si="172"/>
        <v>Mqtt1</v>
      </c>
      <c r="X800" s="222"/>
      <c r="Y800" s="6" t="str">
        <f t="shared" si="166"/>
        <v>power-tag/draink-tank-mast</v>
      </c>
      <c r="Z800" s="106" t="str" cm="1">
        <f t="array" ref="Z800">IF(COUNTIF(N800,"spare"),"","$."&amp;_xlfn.REGEXEXTRACT(J800,"PT\d+[FQ]\d+_(.*)", 2))</f>
        <v>$.RMS_Current_Phase_Neut</v>
      </c>
      <c r="AA800" s="12">
        <f t="shared" si="169"/>
        <v>12</v>
      </c>
      <c r="AB800" s="6" t="s">
        <v>195</v>
      </c>
      <c r="AC800" s="106">
        <v>3006</v>
      </c>
      <c r="AJ800" s="80"/>
      <c r="AK800" s="116" t="s">
        <v>1693</v>
      </c>
      <c r="AN800" s="80"/>
      <c r="AO800" s="80"/>
      <c r="AP800" s="80"/>
      <c r="AQ800" s="80"/>
      <c r="AR800" s="130"/>
      <c r="AS800" s="80"/>
      <c r="AT800" s="7"/>
      <c r="AU800" s="7"/>
      <c r="AV800" s="169"/>
      <c r="AW800" s="170"/>
      <c r="AX800" s="140"/>
      <c r="AY800" s="150"/>
      <c r="AZ800" s="171"/>
      <c r="BA800" s="171"/>
      <c r="BB800" s="150" t="str">
        <f t="shared" si="173"/>
        <v/>
      </c>
      <c r="BC800" s="172"/>
      <c r="BD800" s="169"/>
      <c r="BE800" s="169"/>
      <c r="BF800" s="169"/>
      <c r="BG800" s="169"/>
      <c r="BH800" s="169"/>
      <c r="BI800" s="169"/>
      <c r="BJ800" s="169"/>
      <c r="BK800" s="169"/>
      <c r="BL800" s="169"/>
      <c r="BM800" s="169"/>
      <c r="BN800" s="169"/>
      <c r="BO800" s="169"/>
      <c r="BP800" s="169"/>
      <c r="BQ800" s="169"/>
      <c r="BS800" s="6"/>
      <c r="BT800" s="11"/>
      <c r="BU800" s="6"/>
      <c r="BV800" s="6"/>
    </row>
    <row r="801" spans="1:74" ht="15.75" x14ac:dyDescent="0.25">
      <c r="A801" s="52" t="s">
        <v>7908</v>
      </c>
      <c r="B801" s="56"/>
      <c r="C801" s="7" t="s">
        <v>118</v>
      </c>
      <c r="D801" s="7" t="s">
        <v>6917</v>
      </c>
      <c r="E801" s="7"/>
      <c r="F801" s="64"/>
      <c r="G801" s="6"/>
      <c r="H801" s="6"/>
      <c r="I801" s="10" t="s">
        <v>110</v>
      </c>
      <c r="J801" s="11" t="s">
        <v>7409</v>
      </c>
      <c r="K801" s="220" t="s">
        <v>600</v>
      </c>
      <c r="L801" s="180"/>
      <c r="M801" s="180">
        <v>1000</v>
      </c>
      <c r="N801" s="80" t="s">
        <v>7213</v>
      </c>
      <c r="O801" s="165"/>
      <c r="P801" s="80" t="s">
        <v>2484</v>
      </c>
      <c r="Q801" s="80"/>
      <c r="R801" s="80"/>
      <c r="S801" s="166"/>
      <c r="T801" s="164"/>
      <c r="U801" s="167"/>
      <c r="V801" s="168"/>
      <c r="W801" s="12" t="str">
        <f t="shared" si="172"/>
        <v>Mqtt1</v>
      </c>
      <c r="X801" s="222"/>
      <c r="Y801" s="6" t="str">
        <f t="shared" si="166"/>
        <v>power-tag/draink-tank-mast</v>
      </c>
      <c r="Z801" s="106" t="str" cm="1">
        <f t="array" ref="Z801">IF(COUNTIF(N801,"spare"),"","$."&amp;_xlfn.REGEXEXTRACT(J801,"PT\d+[FQ]\d+_(.*)", 2))</f>
        <v>$.RMS_Voltage_A_N</v>
      </c>
      <c r="AA801" s="12">
        <f t="shared" si="169"/>
        <v>12</v>
      </c>
      <c r="AB801" s="6" t="s">
        <v>195</v>
      </c>
      <c r="AC801" s="106">
        <v>3028</v>
      </c>
      <c r="AJ801" s="80"/>
      <c r="AK801" s="116" t="s">
        <v>1694</v>
      </c>
      <c r="AN801" s="80"/>
      <c r="AO801" s="80"/>
      <c r="AP801" s="80"/>
      <c r="AQ801" s="80"/>
      <c r="AR801" s="130"/>
      <c r="AS801" s="80"/>
      <c r="AT801" s="7"/>
      <c r="AU801" s="7"/>
      <c r="AV801" s="169"/>
      <c r="AW801" s="170"/>
      <c r="AX801" s="140"/>
      <c r="AY801" s="150"/>
      <c r="AZ801" s="171"/>
      <c r="BA801" s="171"/>
      <c r="BB801" s="150" t="str">
        <f t="shared" si="173"/>
        <v/>
      </c>
      <c r="BC801" s="172"/>
      <c r="BD801" s="169"/>
      <c r="BE801" s="169"/>
      <c r="BF801" s="169"/>
      <c r="BG801" s="169"/>
      <c r="BH801" s="169"/>
      <c r="BI801" s="169"/>
      <c r="BJ801" s="169"/>
      <c r="BK801" s="169"/>
      <c r="BL801" s="169"/>
      <c r="BM801" s="169"/>
      <c r="BN801" s="169"/>
      <c r="BO801" s="169"/>
      <c r="BP801" s="169"/>
      <c r="BQ801" s="169"/>
      <c r="BS801" s="6"/>
      <c r="BT801" s="11"/>
      <c r="BU801" s="6"/>
      <c r="BV801" s="6"/>
    </row>
    <row r="802" spans="1:74" ht="15.75" x14ac:dyDescent="0.25">
      <c r="A802" s="52" t="s">
        <v>7908</v>
      </c>
      <c r="B802" s="56"/>
      <c r="C802" s="7" t="s">
        <v>118</v>
      </c>
      <c r="D802" s="7" t="s">
        <v>6917</v>
      </c>
      <c r="E802" s="7"/>
      <c r="F802" s="64"/>
      <c r="G802" s="6"/>
      <c r="H802" s="6"/>
      <c r="I802" s="10" t="s">
        <v>110</v>
      </c>
      <c r="J802" s="11" t="s">
        <v>7410</v>
      </c>
      <c r="K802" s="220" t="s">
        <v>600</v>
      </c>
      <c r="L802" s="180"/>
      <c r="M802" s="180">
        <v>1000</v>
      </c>
      <c r="N802" s="80" t="s">
        <v>7213</v>
      </c>
      <c r="O802" s="165"/>
      <c r="P802" s="80" t="s">
        <v>2485</v>
      </c>
      <c r="Q802" s="80"/>
      <c r="R802" s="80"/>
      <c r="S802" s="166"/>
      <c r="T802" s="164"/>
      <c r="U802" s="167"/>
      <c r="V802" s="168"/>
      <c r="W802" s="12" t="str">
        <f t="shared" si="172"/>
        <v>Mqtt1</v>
      </c>
      <c r="X802" s="222"/>
      <c r="Y802" s="6" t="str">
        <f t="shared" si="166"/>
        <v>power-tag/draink-tank-mast</v>
      </c>
      <c r="Z802" s="106" t="str" cm="1">
        <f t="array" ref="Z802">IF(COUNTIF(N802,"spare"),"","$."&amp;_xlfn.REGEXEXTRACT(J802,"PT\d+[FQ]\d+_(.*)", 2))</f>
        <v>$.RMS_Voltage_B_N</v>
      </c>
      <c r="AA802" s="12">
        <f t="shared" si="169"/>
        <v>12</v>
      </c>
      <c r="AB802" s="6" t="s">
        <v>195</v>
      </c>
      <c r="AC802" s="106">
        <v>3030</v>
      </c>
      <c r="AJ802" s="80"/>
      <c r="AK802" s="116" t="s">
        <v>1694</v>
      </c>
      <c r="AN802" s="80"/>
      <c r="AO802" s="80"/>
      <c r="AP802" s="80"/>
      <c r="AQ802" s="80"/>
      <c r="AR802" s="130"/>
      <c r="AS802" s="80"/>
      <c r="AT802" s="7"/>
      <c r="AU802" s="7"/>
      <c r="AV802" s="169"/>
      <c r="AW802" s="170"/>
      <c r="AX802" s="140"/>
      <c r="AY802" s="150"/>
      <c r="AZ802" s="171"/>
      <c r="BA802" s="171"/>
      <c r="BB802" s="150" t="str">
        <f t="shared" si="173"/>
        <v/>
      </c>
      <c r="BC802" s="172"/>
      <c r="BD802" s="169"/>
      <c r="BE802" s="169"/>
      <c r="BF802" s="169"/>
      <c r="BG802" s="169"/>
      <c r="BH802" s="169"/>
      <c r="BI802" s="169"/>
      <c r="BJ802" s="169"/>
      <c r="BK802" s="169"/>
      <c r="BL802" s="169"/>
      <c r="BM802" s="169"/>
      <c r="BN802" s="169"/>
      <c r="BO802" s="169"/>
      <c r="BP802" s="169"/>
      <c r="BQ802" s="169"/>
      <c r="BS802" s="6"/>
      <c r="BT802" s="11"/>
      <c r="BU802" s="6"/>
      <c r="BV802" s="6"/>
    </row>
    <row r="803" spans="1:74" ht="15.75" x14ac:dyDescent="0.25">
      <c r="A803" s="52" t="s">
        <v>7908</v>
      </c>
      <c r="B803" s="56"/>
      <c r="C803" s="7" t="s">
        <v>118</v>
      </c>
      <c r="D803" s="7" t="s">
        <v>6917</v>
      </c>
      <c r="E803" s="7"/>
      <c r="F803" s="64"/>
      <c r="G803" s="6"/>
      <c r="H803" s="6"/>
      <c r="I803" s="10" t="s">
        <v>110</v>
      </c>
      <c r="J803" s="11" t="s">
        <v>7411</v>
      </c>
      <c r="K803" s="220" t="s">
        <v>600</v>
      </c>
      <c r="L803" s="180"/>
      <c r="M803" s="180">
        <v>1000</v>
      </c>
      <c r="N803" s="80" t="s">
        <v>7213</v>
      </c>
      <c r="O803" s="165"/>
      <c r="P803" s="80" t="s">
        <v>2486</v>
      </c>
      <c r="Q803" s="80"/>
      <c r="R803" s="80"/>
      <c r="S803" s="166"/>
      <c r="T803" s="164"/>
      <c r="U803" s="167"/>
      <c r="V803" s="168"/>
      <c r="W803" s="12" t="str">
        <f t="shared" si="172"/>
        <v>Mqtt1</v>
      </c>
      <c r="X803" s="222"/>
      <c r="Y803" s="6" t="str">
        <f t="shared" si="166"/>
        <v>power-tag/draink-tank-mast</v>
      </c>
      <c r="Z803" s="106" t="str" cm="1">
        <f t="array" ref="Z803">IF(COUNTIF(N803,"spare"),"","$."&amp;_xlfn.REGEXEXTRACT(J803,"PT\d+[FQ]\d+_(.*)", 2))</f>
        <v>$.RMS_Voltage_C_N</v>
      </c>
      <c r="AA803" s="12">
        <f t="shared" si="169"/>
        <v>12</v>
      </c>
      <c r="AB803" s="6" t="s">
        <v>195</v>
      </c>
      <c r="AC803" s="106">
        <v>3032</v>
      </c>
      <c r="AJ803" s="80"/>
      <c r="AK803" s="116" t="s">
        <v>1694</v>
      </c>
      <c r="AN803" s="80"/>
      <c r="AO803" s="80"/>
      <c r="AP803" s="80"/>
      <c r="AQ803" s="80"/>
      <c r="AR803" s="130"/>
      <c r="AS803" s="80"/>
      <c r="AT803" s="7"/>
      <c r="AU803" s="7"/>
      <c r="AV803" s="169"/>
      <c r="AW803" s="170"/>
      <c r="AX803" s="140"/>
      <c r="AY803" s="150"/>
      <c r="AZ803" s="171"/>
      <c r="BA803" s="171"/>
      <c r="BB803" s="150" t="str">
        <f t="shared" si="173"/>
        <v/>
      </c>
      <c r="BC803" s="172"/>
      <c r="BD803" s="169"/>
      <c r="BE803" s="169"/>
      <c r="BF803" s="169"/>
      <c r="BG803" s="169"/>
      <c r="BH803" s="169"/>
      <c r="BI803" s="169"/>
      <c r="BJ803" s="169"/>
      <c r="BK803" s="169"/>
      <c r="BL803" s="169"/>
      <c r="BM803" s="169"/>
      <c r="BN803" s="169"/>
      <c r="BO803" s="169"/>
      <c r="BP803" s="169"/>
      <c r="BQ803" s="169"/>
      <c r="BS803" s="6"/>
      <c r="BT803" s="11"/>
      <c r="BU803" s="6"/>
      <c r="BV803" s="6"/>
    </row>
    <row r="804" spans="1:74" ht="15.75" x14ac:dyDescent="0.25">
      <c r="A804" s="52" t="s">
        <v>7908</v>
      </c>
      <c r="B804" s="56"/>
      <c r="C804" s="7" t="s">
        <v>118</v>
      </c>
      <c r="D804" s="7" t="s">
        <v>6917</v>
      </c>
      <c r="E804" s="7"/>
      <c r="F804" s="64"/>
      <c r="G804" s="6"/>
      <c r="H804" s="6"/>
      <c r="I804" s="10" t="s">
        <v>110</v>
      </c>
      <c r="J804" s="11" t="s">
        <v>1878</v>
      </c>
      <c r="K804" s="220" t="s">
        <v>600</v>
      </c>
      <c r="L804" s="180"/>
      <c r="M804" s="180">
        <v>1000</v>
      </c>
      <c r="N804" s="80" t="s">
        <v>7213</v>
      </c>
      <c r="O804" s="165"/>
      <c r="P804" s="80" t="s">
        <v>2487</v>
      </c>
      <c r="Q804" s="80"/>
      <c r="R804" s="80"/>
      <c r="S804" s="166"/>
      <c r="T804" s="164"/>
      <c r="U804" s="167"/>
      <c r="V804" s="168"/>
      <c r="W804" s="12" t="str">
        <f t="shared" si="172"/>
        <v>Mqtt1</v>
      </c>
      <c r="X804" s="222"/>
      <c r="Y804" s="6" t="str">
        <f t="shared" si="166"/>
        <v>power-tag/draink-tank-mast</v>
      </c>
      <c r="Z804" s="106" t="str" cm="1">
        <f t="array" ref="Z804">IF(COUNTIF(N804,"spare"),"","$."&amp;_xlfn.REGEXEXTRACT(J804,"PT\d+[FQ]\d+_(.*)", 2))</f>
        <v>$.Active_Power_Phase_A</v>
      </c>
      <c r="AA804" s="12">
        <f t="shared" si="169"/>
        <v>12</v>
      </c>
      <c r="AB804" s="6" t="s">
        <v>195</v>
      </c>
      <c r="AC804" s="106">
        <v>3054</v>
      </c>
      <c r="AJ804" s="80"/>
      <c r="AK804" s="116" t="s">
        <v>1695</v>
      </c>
      <c r="AN804" s="80"/>
      <c r="AO804" s="80"/>
      <c r="AP804" s="80"/>
      <c r="AQ804" s="80"/>
      <c r="AR804" s="130"/>
      <c r="AS804" s="80"/>
      <c r="AT804" s="7"/>
      <c r="AU804" s="7"/>
      <c r="AV804" s="169"/>
      <c r="AW804" s="170"/>
      <c r="AX804" s="140"/>
      <c r="AY804" s="150"/>
      <c r="AZ804" s="171"/>
      <c r="BA804" s="171"/>
      <c r="BB804" s="150" t="str">
        <f t="shared" si="173"/>
        <v/>
      </c>
      <c r="BC804" s="172"/>
      <c r="BD804" s="169"/>
      <c r="BE804" s="169"/>
      <c r="BF804" s="169"/>
      <c r="BG804" s="169"/>
      <c r="BH804" s="169"/>
      <c r="BI804" s="169"/>
      <c r="BJ804" s="169"/>
      <c r="BK804" s="169"/>
      <c r="BL804" s="169"/>
      <c r="BM804" s="169"/>
      <c r="BN804" s="169"/>
      <c r="BO804" s="169"/>
      <c r="BP804" s="169"/>
      <c r="BQ804" s="169"/>
      <c r="BS804" s="6"/>
      <c r="BT804" s="11"/>
      <c r="BU804" s="6"/>
      <c r="BV804" s="6"/>
    </row>
    <row r="805" spans="1:74" ht="15.75" x14ac:dyDescent="0.25">
      <c r="A805" s="52" t="s">
        <v>7908</v>
      </c>
      <c r="B805" s="56"/>
      <c r="C805" s="7" t="s">
        <v>118</v>
      </c>
      <c r="D805" s="7" t="s">
        <v>6917</v>
      </c>
      <c r="E805" s="7"/>
      <c r="F805" s="64"/>
      <c r="G805" s="6"/>
      <c r="H805" s="6"/>
      <c r="I805" s="10" t="s">
        <v>110</v>
      </c>
      <c r="J805" s="11" t="s">
        <v>1879</v>
      </c>
      <c r="K805" s="220" t="s">
        <v>600</v>
      </c>
      <c r="L805" s="180"/>
      <c r="M805" s="180">
        <v>1000</v>
      </c>
      <c r="N805" s="80" t="s">
        <v>7213</v>
      </c>
      <c r="O805" s="165"/>
      <c r="P805" s="80" t="s">
        <v>2488</v>
      </c>
      <c r="Q805" s="80"/>
      <c r="R805" s="80"/>
      <c r="S805" s="166"/>
      <c r="T805" s="164"/>
      <c r="U805" s="167"/>
      <c r="V805" s="168"/>
      <c r="W805" s="12" t="str">
        <f t="shared" si="172"/>
        <v>Mqtt1</v>
      </c>
      <c r="X805" s="222"/>
      <c r="Y805" s="6" t="str">
        <f t="shared" si="166"/>
        <v>power-tag/draink-tank-mast</v>
      </c>
      <c r="Z805" s="106" t="str" cm="1">
        <f t="array" ref="Z805">IF(COUNTIF(N805,"spare"),"","$."&amp;_xlfn.REGEXEXTRACT(J805,"PT\d+[FQ]\d+_(.*)", 2))</f>
        <v>$.Active_Power_Phase_B</v>
      </c>
      <c r="AA805" s="12">
        <f t="shared" si="169"/>
        <v>12</v>
      </c>
      <c r="AB805" s="6" t="s">
        <v>195</v>
      </c>
      <c r="AC805" s="106">
        <v>3056</v>
      </c>
      <c r="AJ805" s="80"/>
      <c r="AK805" s="116" t="s">
        <v>1695</v>
      </c>
      <c r="AN805" s="80"/>
      <c r="AO805" s="80"/>
      <c r="AP805" s="80"/>
      <c r="AQ805" s="80"/>
      <c r="AR805" s="130"/>
      <c r="AS805" s="80"/>
      <c r="AT805" s="7"/>
      <c r="AU805" s="7"/>
      <c r="AV805" s="169"/>
      <c r="AW805" s="170"/>
      <c r="AX805" s="140"/>
      <c r="AY805" s="150"/>
      <c r="AZ805" s="171"/>
      <c r="BA805" s="171"/>
      <c r="BB805" s="150" t="str">
        <f t="shared" si="173"/>
        <v/>
      </c>
      <c r="BC805" s="172"/>
      <c r="BD805" s="169"/>
      <c r="BE805" s="169"/>
      <c r="BF805" s="169"/>
      <c r="BG805" s="169"/>
      <c r="BH805" s="169"/>
      <c r="BI805" s="169"/>
      <c r="BJ805" s="169"/>
      <c r="BK805" s="169"/>
      <c r="BL805" s="169"/>
      <c r="BM805" s="169"/>
      <c r="BN805" s="169"/>
      <c r="BO805" s="169"/>
      <c r="BP805" s="169"/>
      <c r="BQ805" s="169"/>
      <c r="BS805" s="6"/>
      <c r="BT805" s="11"/>
      <c r="BU805" s="6"/>
      <c r="BV805" s="6"/>
    </row>
    <row r="806" spans="1:74" ht="15.75" x14ac:dyDescent="0.25">
      <c r="A806" s="52" t="s">
        <v>7908</v>
      </c>
      <c r="B806" s="56"/>
      <c r="C806" s="7" t="s">
        <v>118</v>
      </c>
      <c r="D806" s="7" t="s">
        <v>6917</v>
      </c>
      <c r="E806" s="7"/>
      <c r="F806" s="64"/>
      <c r="G806" s="6"/>
      <c r="H806" s="6"/>
      <c r="I806" s="10" t="s">
        <v>110</v>
      </c>
      <c r="J806" s="11" t="s">
        <v>1880</v>
      </c>
      <c r="K806" s="220" t="s">
        <v>600</v>
      </c>
      <c r="L806" s="180"/>
      <c r="M806" s="180">
        <v>1000</v>
      </c>
      <c r="N806" s="80" t="s">
        <v>7213</v>
      </c>
      <c r="O806" s="165"/>
      <c r="P806" s="80" t="s">
        <v>2489</v>
      </c>
      <c r="Q806" s="80"/>
      <c r="R806" s="80"/>
      <c r="S806" s="166"/>
      <c r="T806" s="164"/>
      <c r="U806" s="167"/>
      <c r="V806" s="168"/>
      <c r="W806" s="12" t="str">
        <f t="shared" si="172"/>
        <v>Mqtt1</v>
      </c>
      <c r="X806" s="222"/>
      <c r="Y806" s="6" t="str">
        <f t="shared" si="166"/>
        <v>power-tag/draink-tank-mast</v>
      </c>
      <c r="Z806" s="106" t="str" cm="1">
        <f t="array" ref="Z806">IF(COUNTIF(N806,"spare"),"","$."&amp;_xlfn.REGEXEXTRACT(J806,"PT\d+[FQ]\d+_(.*)", 2))</f>
        <v>$.Active_Power_Phase_C</v>
      </c>
      <c r="AA806" s="12">
        <f t="shared" si="169"/>
        <v>12</v>
      </c>
      <c r="AB806" s="6" t="s">
        <v>195</v>
      </c>
      <c r="AC806" s="106">
        <v>3058</v>
      </c>
      <c r="AJ806" s="80"/>
      <c r="AK806" s="116" t="s">
        <v>1695</v>
      </c>
      <c r="AN806" s="80"/>
      <c r="AO806" s="80"/>
      <c r="AP806" s="80"/>
      <c r="AQ806" s="80"/>
      <c r="AR806" s="130"/>
      <c r="AS806" s="80"/>
      <c r="AT806" s="7"/>
      <c r="AU806" s="7"/>
      <c r="AV806" s="169"/>
      <c r="AW806" s="170"/>
      <c r="AX806" s="140"/>
      <c r="AY806" s="150"/>
      <c r="AZ806" s="171"/>
      <c r="BA806" s="171"/>
      <c r="BB806" s="150" t="str">
        <f t="shared" si="173"/>
        <v/>
      </c>
      <c r="BC806" s="172"/>
      <c r="BD806" s="169"/>
      <c r="BE806" s="169"/>
      <c r="BF806" s="169"/>
      <c r="BG806" s="169"/>
      <c r="BH806" s="169"/>
      <c r="BI806" s="169"/>
      <c r="BJ806" s="169"/>
      <c r="BK806" s="169"/>
      <c r="BL806" s="169"/>
      <c r="BM806" s="169"/>
      <c r="BN806" s="169"/>
      <c r="BO806" s="169"/>
      <c r="BP806" s="169"/>
      <c r="BQ806" s="169"/>
      <c r="BS806" s="6"/>
      <c r="BT806" s="11"/>
      <c r="BU806" s="6"/>
      <c r="BV806" s="6"/>
    </row>
    <row r="807" spans="1:74" ht="15.75" x14ac:dyDescent="0.25">
      <c r="A807" s="52" t="s">
        <v>7908</v>
      </c>
      <c r="B807" s="56"/>
      <c r="C807" s="7" t="s">
        <v>118</v>
      </c>
      <c r="D807" s="7" t="s">
        <v>6917</v>
      </c>
      <c r="E807" s="7"/>
      <c r="F807" s="64"/>
      <c r="G807" s="6"/>
      <c r="H807" s="6"/>
      <c r="I807" s="10" t="s">
        <v>110</v>
      </c>
      <c r="J807" s="11" t="s">
        <v>1881</v>
      </c>
      <c r="K807" s="220" t="s">
        <v>600</v>
      </c>
      <c r="L807" s="180"/>
      <c r="M807" s="180">
        <v>1000</v>
      </c>
      <c r="N807" s="80" t="s">
        <v>7213</v>
      </c>
      <c r="O807" s="165"/>
      <c r="P807" s="80" t="s">
        <v>2490</v>
      </c>
      <c r="Q807" s="80"/>
      <c r="R807" s="80"/>
      <c r="S807" s="166"/>
      <c r="T807" s="164"/>
      <c r="U807" s="167"/>
      <c r="V807" s="168"/>
      <c r="W807" s="12" t="str">
        <f t="shared" si="172"/>
        <v>Mqtt1</v>
      </c>
      <c r="X807" s="222"/>
      <c r="Y807" s="6" t="str">
        <f t="shared" si="166"/>
        <v>power-tag/draink-tank-mast</v>
      </c>
      <c r="Z807" s="106" t="str" cm="1">
        <f t="array" ref="Z807">IF(COUNTIF(N807,"spare"),"","$."&amp;_xlfn.REGEXEXTRACT(J807,"PT\d+[FQ]\d+_(.*)", 2))</f>
        <v>$.Total_Active_Power</v>
      </c>
      <c r="AA807" s="12">
        <f t="shared" si="169"/>
        <v>12</v>
      </c>
      <c r="AB807" s="6" t="s">
        <v>195</v>
      </c>
      <c r="AC807" s="106">
        <v>3060</v>
      </c>
      <c r="AJ807" s="80"/>
      <c r="AK807" s="116" t="s">
        <v>1695</v>
      </c>
      <c r="AN807" s="80"/>
      <c r="AO807" s="80"/>
      <c r="AP807" s="80"/>
      <c r="AQ807" s="80"/>
      <c r="AR807" s="130"/>
      <c r="AS807" s="80"/>
      <c r="AT807" s="7"/>
      <c r="AU807" s="7"/>
      <c r="AV807" s="169"/>
      <c r="AW807" s="170"/>
      <c r="AX807" s="140"/>
      <c r="AY807" s="150"/>
      <c r="AZ807" s="171"/>
      <c r="BA807" s="171"/>
      <c r="BB807" s="150" t="str">
        <f t="shared" si="173"/>
        <v/>
      </c>
      <c r="BC807" s="172"/>
      <c r="BD807" s="169"/>
      <c r="BE807" s="169"/>
      <c r="BF807" s="169"/>
      <c r="BG807" s="169"/>
      <c r="BH807" s="169"/>
      <c r="BI807" s="169"/>
      <c r="BJ807" s="169"/>
      <c r="BK807" s="169"/>
      <c r="BL807" s="169"/>
      <c r="BM807" s="169"/>
      <c r="BN807" s="169"/>
      <c r="BO807" s="169"/>
      <c r="BP807" s="169"/>
      <c r="BQ807" s="169"/>
      <c r="BS807" s="6"/>
      <c r="BT807" s="11"/>
      <c r="BU807" s="6"/>
      <c r="BV807" s="6"/>
    </row>
    <row r="808" spans="1:74" ht="15.75" x14ac:dyDescent="0.25">
      <c r="A808" s="52" t="s">
        <v>7908</v>
      </c>
      <c r="B808" s="56"/>
      <c r="C808" s="7" t="s">
        <v>118</v>
      </c>
      <c r="D808" s="7" t="s">
        <v>6917</v>
      </c>
      <c r="E808" s="7"/>
      <c r="F808" s="64"/>
      <c r="G808" s="6"/>
      <c r="H808" s="6"/>
      <c r="I808" s="10" t="s">
        <v>110</v>
      </c>
      <c r="J808" s="11" t="s">
        <v>1882</v>
      </c>
      <c r="K808" s="220" t="s">
        <v>600</v>
      </c>
      <c r="L808" s="180"/>
      <c r="M808" s="180">
        <v>1000</v>
      </c>
      <c r="N808" s="80" t="s">
        <v>7213</v>
      </c>
      <c r="O808" s="165"/>
      <c r="P808" s="80" t="s">
        <v>2491</v>
      </c>
      <c r="Q808" s="80"/>
      <c r="R808" s="80"/>
      <c r="S808" s="166"/>
      <c r="T808" s="164"/>
      <c r="U808" s="167"/>
      <c r="V808" s="168"/>
      <c r="W808" s="12" t="str">
        <f t="shared" si="172"/>
        <v>Mqtt1</v>
      </c>
      <c r="X808" s="222"/>
      <c r="Y808" s="6" t="str">
        <f t="shared" si="166"/>
        <v>power-tag/draink-tank-mast</v>
      </c>
      <c r="Z808" s="106" t="str" cm="1">
        <f t="array" ref="Z808">IF(COUNTIF(N808,"spare"),"","$."&amp;_xlfn.REGEXEXTRACT(J808,"PT\d+[FQ]\d+_(.*)", 2))</f>
        <v>$.Power_Factor_Phase_A</v>
      </c>
      <c r="AA808" s="12">
        <f t="shared" si="169"/>
        <v>12</v>
      </c>
      <c r="AB808" s="6" t="s">
        <v>195</v>
      </c>
      <c r="AC808" s="106">
        <v>3078</v>
      </c>
      <c r="AJ808" s="80"/>
      <c r="AK808" s="116" t="s">
        <v>1696</v>
      </c>
      <c r="AN808" s="80"/>
      <c r="AO808" s="80"/>
      <c r="AP808" s="80"/>
      <c r="AQ808" s="80"/>
      <c r="AR808" s="130"/>
      <c r="AS808" s="80"/>
      <c r="AT808" s="7"/>
      <c r="AU808" s="7"/>
      <c r="AV808" s="169"/>
      <c r="AW808" s="170"/>
      <c r="AX808" s="140"/>
      <c r="AY808" s="150"/>
      <c r="AZ808" s="171"/>
      <c r="BA808" s="171"/>
      <c r="BB808" s="150" t="str">
        <f t="shared" si="173"/>
        <v/>
      </c>
      <c r="BC808" s="172"/>
      <c r="BD808" s="169"/>
      <c r="BE808" s="169"/>
      <c r="BF808" s="169"/>
      <c r="BG808" s="169"/>
      <c r="BH808" s="169"/>
      <c r="BI808" s="169"/>
      <c r="BJ808" s="169"/>
      <c r="BK808" s="169"/>
      <c r="BL808" s="169"/>
      <c r="BM808" s="169"/>
      <c r="BN808" s="169"/>
      <c r="BO808" s="169"/>
      <c r="BP808" s="169"/>
      <c r="BQ808" s="169"/>
      <c r="BS808" s="6"/>
      <c r="BT808" s="11"/>
      <c r="BU808" s="6"/>
      <c r="BV808" s="6"/>
    </row>
    <row r="809" spans="1:74" ht="15.75" x14ac:dyDescent="0.25">
      <c r="A809" s="52" t="s">
        <v>7908</v>
      </c>
      <c r="B809" s="56"/>
      <c r="C809" s="7" t="s">
        <v>118</v>
      </c>
      <c r="D809" s="7" t="s">
        <v>6917</v>
      </c>
      <c r="E809" s="7"/>
      <c r="F809" s="64"/>
      <c r="G809" s="6"/>
      <c r="H809" s="6"/>
      <c r="I809" s="10" t="s">
        <v>110</v>
      </c>
      <c r="J809" s="11" t="s">
        <v>1883</v>
      </c>
      <c r="K809" s="220" t="s">
        <v>600</v>
      </c>
      <c r="L809" s="180"/>
      <c r="M809" s="180">
        <v>1000</v>
      </c>
      <c r="N809" s="80" t="s">
        <v>7213</v>
      </c>
      <c r="O809" s="165"/>
      <c r="P809" s="80" t="s">
        <v>2492</v>
      </c>
      <c r="Q809" s="80"/>
      <c r="R809" s="80"/>
      <c r="S809" s="166"/>
      <c r="T809" s="164"/>
      <c r="U809" s="167"/>
      <c r="V809" s="168"/>
      <c r="W809" s="12" t="str">
        <f t="shared" si="172"/>
        <v>Mqtt1</v>
      </c>
      <c r="X809" s="222"/>
      <c r="Y809" s="6" t="str">
        <f t="shared" si="166"/>
        <v>power-tag/draink-tank-mast</v>
      </c>
      <c r="Z809" s="106" t="str" cm="1">
        <f t="array" ref="Z809">IF(COUNTIF(N809,"spare"),"","$."&amp;_xlfn.REGEXEXTRACT(J809,"PT\d+[FQ]\d+_(.*)", 2))</f>
        <v>$.Power_Factor_Phase_B</v>
      </c>
      <c r="AA809" s="12">
        <f t="shared" si="169"/>
        <v>12</v>
      </c>
      <c r="AB809" s="6" t="s">
        <v>195</v>
      </c>
      <c r="AC809" s="106">
        <v>3080</v>
      </c>
      <c r="AJ809" s="80"/>
      <c r="AK809" s="116" t="s">
        <v>1696</v>
      </c>
      <c r="AN809" s="80"/>
      <c r="AO809" s="80"/>
      <c r="AP809" s="80"/>
      <c r="AQ809" s="80"/>
      <c r="AR809" s="130"/>
      <c r="AS809" s="80"/>
      <c r="AT809" s="7"/>
      <c r="AU809" s="7"/>
      <c r="AV809" s="169"/>
      <c r="AW809" s="170"/>
      <c r="AX809" s="140"/>
      <c r="AY809" s="150"/>
      <c r="AZ809" s="171"/>
      <c r="BA809" s="171"/>
      <c r="BB809" s="150" t="str">
        <f t="shared" si="173"/>
        <v/>
      </c>
      <c r="BC809" s="172"/>
      <c r="BD809" s="169"/>
      <c r="BE809" s="169"/>
      <c r="BF809" s="169"/>
      <c r="BG809" s="169"/>
      <c r="BH809" s="169"/>
      <c r="BI809" s="169"/>
      <c r="BJ809" s="169"/>
      <c r="BK809" s="169"/>
      <c r="BL809" s="169"/>
      <c r="BM809" s="169"/>
      <c r="BN809" s="169"/>
      <c r="BO809" s="169"/>
      <c r="BP809" s="169"/>
      <c r="BQ809" s="169"/>
      <c r="BS809" s="6"/>
      <c r="BT809" s="11"/>
      <c r="BU809" s="6"/>
      <c r="BV809" s="6"/>
    </row>
    <row r="810" spans="1:74" ht="15.75" x14ac:dyDescent="0.25">
      <c r="A810" s="52" t="s">
        <v>7908</v>
      </c>
      <c r="B810" s="56"/>
      <c r="C810" s="7" t="s">
        <v>118</v>
      </c>
      <c r="D810" s="7" t="s">
        <v>6917</v>
      </c>
      <c r="E810" s="7"/>
      <c r="F810" s="64"/>
      <c r="G810" s="6"/>
      <c r="H810" s="6"/>
      <c r="I810" s="10" t="s">
        <v>110</v>
      </c>
      <c r="J810" s="11" t="s">
        <v>1884</v>
      </c>
      <c r="K810" s="220" t="s">
        <v>600</v>
      </c>
      <c r="L810" s="180"/>
      <c r="M810" s="180">
        <v>1000</v>
      </c>
      <c r="N810" s="80" t="s">
        <v>7213</v>
      </c>
      <c r="O810" s="165"/>
      <c r="P810" s="80" t="s">
        <v>2493</v>
      </c>
      <c r="Q810" s="80"/>
      <c r="R810" s="80"/>
      <c r="S810" s="166"/>
      <c r="T810" s="164"/>
      <c r="U810" s="167"/>
      <c r="V810" s="168"/>
      <c r="W810" s="12" t="str">
        <f t="shared" si="172"/>
        <v>Mqtt1</v>
      </c>
      <c r="X810" s="222"/>
      <c r="Y810" s="6" t="str">
        <f t="shared" si="166"/>
        <v>power-tag/draink-tank-mast</v>
      </c>
      <c r="Z810" s="106" t="str" cm="1">
        <f t="array" ref="Z810">IF(COUNTIF(N810,"spare"),"","$."&amp;_xlfn.REGEXEXTRACT(J810,"PT\d+[FQ]\d+_(.*)", 2))</f>
        <v>$.Power_Factor_Phase_C</v>
      </c>
      <c r="AA810" s="12">
        <f t="shared" si="169"/>
        <v>12</v>
      </c>
      <c r="AB810" s="6" t="s">
        <v>195</v>
      </c>
      <c r="AC810" s="106">
        <v>3082</v>
      </c>
      <c r="AJ810" s="80"/>
      <c r="AK810" s="116" t="s">
        <v>1696</v>
      </c>
      <c r="AN810" s="80"/>
      <c r="AO810" s="80"/>
      <c r="AP810" s="80"/>
      <c r="AQ810" s="80"/>
      <c r="AR810" s="130"/>
      <c r="AS810" s="80"/>
      <c r="AT810" s="7"/>
      <c r="AU810" s="7"/>
      <c r="AV810" s="169"/>
      <c r="AW810" s="170"/>
      <c r="AX810" s="140"/>
      <c r="AY810" s="150"/>
      <c r="AZ810" s="171"/>
      <c r="BA810" s="171"/>
      <c r="BB810" s="150" t="str">
        <f t="shared" si="173"/>
        <v/>
      </c>
      <c r="BC810" s="172"/>
      <c r="BD810" s="169"/>
      <c r="BE810" s="169"/>
      <c r="BF810" s="169"/>
      <c r="BG810" s="169"/>
      <c r="BH810" s="169"/>
      <c r="BI810" s="169"/>
      <c r="BJ810" s="169"/>
      <c r="BK810" s="169"/>
      <c r="BL810" s="169"/>
      <c r="BM810" s="169"/>
      <c r="BN810" s="169"/>
      <c r="BO810" s="169"/>
      <c r="BP810" s="169"/>
      <c r="BQ810" s="169"/>
      <c r="BS810" s="6"/>
      <c r="BT810" s="11"/>
      <c r="BU810" s="6"/>
      <c r="BV810" s="6"/>
    </row>
    <row r="811" spans="1:74" ht="15.75" x14ac:dyDescent="0.25">
      <c r="A811" s="52" t="s">
        <v>7908</v>
      </c>
      <c r="B811" s="56"/>
      <c r="C811" s="7" t="s">
        <v>118</v>
      </c>
      <c r="D811" s="7" t="s">
        <v>6917</v>
      </c>
      <c r="E811" s="7"/>
      <c r="F811" s="64"/>
      <c r="G811" s="6"/>
      <c r="H811" s="6"/>
      <c r="I811" s="10" t="s">
        <v>110</v>
      </c>
      <c r="J811" s="11" t="s">
        <v>1885</v>
      </c>
      <c r="K811" s="220" t="s">
        <v>600</v>
      </c>
      <c r="L811" s="180"/>
      <c r="M811" s="180">
        <v>1000</v>
      </c>
      <c r="N811" s="80" t="s">
        <v>7213</v>
      </c>
      <c r="O811" s="165"/>
      <c r="P811" s="80" t="s">
        <v>2494</v>
      </c>
      <c r="Q811" s="80"/>
      <c r="R811" s="80"/>
      <c r="S811" s="166"/>
      <c r="T811" s="164"/>
      <c r="U811" s="167"/>
      <c r="V811" s="168"/>
      <c r="W811" s="12" t="str">
        <f t="shared" si="172"/>
        <v>Mqtt1</v>
      </c>
      <c r="X811" s="222"/>
      <c r="Y811" s="6" t="str">
        <f t="shared" si="166"/>
        <v>power-tag/draink-tank-mast</v>
      </c>
      <c r="Z811" s="106" t="str" cm="1">
        <f t="array" ref="Z811">IF(COUNTIF(N811,"spare"),"","$."&amp;_xlfn.REGEXEXTRACT(J811,"PT\d+[FQ]\d+_(.*)", 2))</f>
        <v>$.Total_Power_Factor</v>
      </c>
      <c r="AA811" s="12">
        <f t="shared" si="169"/>
        <v>12</v>
      </c>
      <c r="AB811" s="6" t="s">
        <v>195</v>
      </c>
      <c r="AC811" s="106">
        <v>3084</v>
      </c>
      <c r="AJ811" s="80"/>
      <c r="AK811" s="116" t="s">
        <v>1696</v>
      </c>
      <c r="AN811" s="80"/>
      <c r="AO811" s="80"/>
      <c r="AP811" s="80"/>
      <c r="AQ811" s="80"/>
      <c r="AR811" s="130"/>
      <c r="AS811" s="80"/>
      <c r="AT811" s="7"/>
      <c r="AU811" s="7"/>
      <c r="AV811" s="169"/>
      <c r="AW811" s="170"/>
      <c r="AX811" s="140"/>
      <c r="AY811" s="150"/>
      <c r="AZ811" s="171"/>
      <c r="BA811" s="171"/>
      <c r="BB811" s="150" t="str">
        <f t="shared" si="173"/>
        <v/>
      </c>
      <c r="BC811" s="172"/>
      <c r="BD811" s="169"/>
      <c r="BE811" s="169"/>
      <c r="BF811" s="169"/>
      <c r="BG811" s="169"/>
      <c r="BH811" s="169"/>
      <c r="BI811" s="169"/>
      <c r="BJ811" s="169"/>
      <c r="BK811" s="169"/>
      <c r="BL811" s="169"/>
      <c r="BM811" s="169"/>
      <c r="BN811" s="169"/>
      <c r="BO811" s="169"/>
      <c r="BP811" s="169"/>
      <c r="BQ811" s="169"/>
      <c r="BS811" s="6"/>
      <c r="BT811" s="11"/>
      <c r="BU811" s="6"/>
      <c r="BV811" s="6"/>
    </row>
    <row r="812" spans="1:74" ht="15.75" x14ac:dyDescent="0.25">
      <c r="A812" s="52" t="s">
        <v>7908</v>
      </c>
      <c r="B812" s="56"/>
      <c r="C812" s="7" t="s">
        <v>118</v>
      </c>
      <c r="D812" s="7" t="s">
        <v>6917</v>
      </c>
      <c r="E812" s="7"/>
      <c r="F812" s="64"/>
      <c r="G812" s="6"/>
      <c r="H812" s="6"/>
      <c r="I812" s="10" t="s">
        <v>110</v>
      </c>
      <c r="J812" s="11" t="s">
        <v>1886</v>
      </c>
      <c r="K812" s="220" t="s">
        <v>600</v>
      </c>
      <c r="L812" s="180"/>
      <c r="M812" s="180">
        <v>1000</v>
      </c>
      <c r="N812" s="80" t="s">
        <v>7213</v>
      </c>
      <c r="O812" s="165"/>
      <c r="P812" s="80" t="s">
        <v>2480</v>
      </c>
      <c r="Q812" s="80"/>
      <c r="R812" s="80"/>
      <c r="S812" s="166"/>
      <c r="T812" s="164"/>
      <c r="U812" s="167"/>
      <c r="V812" s="168"/>
      <c r="W812" s="12" t="str">
        <f t="shared" ref="W812:W826" si="174">IF(COUNTIF(N812,"spare"),"","Mqtt1")</f>
        <v>Mqtt1</v>
      </c>
      <c r="X812" s="222"/>
      <c r="Y812" s="6" t="str">
        <f t="shared" si="166"/>
        <v>power-tag/draink-tank-mast</v>
      </c>
      <c r="Z812" s="106" t="str" cm="1">
        <f t="array" ref="Z812">IF(COUNTIF(N812,"spare"),"","$."&amp;_xlfn.REGEXEXTRACT(J812,"PT\d+[FQ]\d+_(.*)", 2))</f>
        <v>$.RMS_Current_Phase_A</v>
      </c>
      <c r="AA812" s="12">
        <f t="shared" si="169"/>
        <v>13</v>
      </c>
      <c r="AB812" s="6" t="s">
        <v>195</v>
      </c>
      <c r="AC812" s="106">
        <v>3000</v>
      </c>
      <c r="AJ812" s="80"/>
      <c r="AK812" s="116" t="s">
        <v>1693</v>
      </c>
      <c r="AN812" s="80"/>
      <c r="AO812" s="80"/>
      <c r="AP812" s="80"/>
      <c r="AQ812" s="80"/>
      <c r="AR812" s="130"/>
      <c r="AS812" s="80"/>
      <c r="AT812" s="7"/>
      <c r="AU812" s="7"/>
      <c r="AV812" s="169"/>
      <c r="AW812" s="170"/>
      <c r="AX812" s="140"/>
      <c r="AY812" s="150"/>
      <c r="AZ812" s="171"/>
      <c r="BA812" s="171"/>
      <c r="BB812" s="150" t="str">
        <f t="shared" ref="BB812:BB826" si="175">IF(ISNUMBER(AM812),"1","")</f>
        <v/>
      </c>
      <c r="BC812" s="172"/>
      <c r="BD812" s="169"/>
      <c r="BE812" s="169"/>
      <c r="BF812" s="169"/>
      <c r="BG812" s="169"/>
      <c r="BH812" s="169"/>
      <c r="BI812" s="169"/>
      <c r="BJ812" s="169"/>
      <c r="BK812" s="169"/>
      <c r="BL812" s="169"/>
      <c r="BM812" s="169"/>
      <c r="BN812" s="169"/>
      <c r="BO812" s="169"/>
      <c r="BP812" s="169"/>
      <c r="BQ812" s="169"/>
      <c r="BS812" s="6"/>
      <c r="BT812" s="11"/>
      <c r="BU812" s="6"/>
      <c r="BV812" s="6"/>
    </row>
    <row r="813" spans="1:74" ht="15.75" x14ac:dyDescent="0.25">
      <c r="A813" s="52" t="s">
        <v>7908</v>
      </c>
      <c r="B813" s="56"/>
      <c r="C813" s="7" t="s">
        <v>118</v>
      </c>
      <c r="D813" s="7" t="s">
        <v>6917</v>
      </c>
      <c r="E813" s="7"/>
      <c r="F813" s="64"/>
      <c r="G813" s="6"/>
      <c r="H813" s="6"/>
      <c r="I813" s="10" t="s">
        <v>110</v>
      </c>
      <c r="J813" s="11" t="s">
        <v>1887</v>
      </c>
      <c r="K813" s="220" t="s">
        <v>600</v>
      </c>
      <c r="L813" s="180"/>
      <c r="M813" s="180">
        <v>1000</v>
      </c>
      <c r="N813" s="80" t="s">
        <v>7213</v>
      </c>
      <c r="O813" s="165"/>
      <c r="P813" s="80" t="s">
        <v>2481</v>
      </c>
      <c r="Q813" s="80"/>
      <c r="R813" s="80"/>
      <c r="S813" s="166"/>
      <c r="T813" s="164"/>
      <c r="U813" s="167"/>
      <c r="V813" s="168"/>
      <c r="W813" s="12" t="str">
        <f t="shared" si="174"/>
        <v>Mqtt1</v>
      </c>
      <c r="X813" s="222"/>
      <c r="Y813" s="6" t="str">
        <f t="shared" si="166"/>
        <v>power-tag/draink-tank-mast</v>
      </c>
      <c r="Z813" s="106" t="str" cm="1">
        <f t="array" ref="Z813">IF(COUNTIF(N813,"spare"),"","$."&amp;_xlfn.REGEXEXTRACT(J813,"PT\d+[FQ]\d+_(.*)", 2))</f>
        <v>$.RMS_Current_Phase_B</v>
      </c>
      <c r="AA813" s="12">
        <f t="shared" si="169"/>
        <v>13</v>
      </c>
      <c r="AB813" s="6" t="s">
        <v>195</v>
      </c>
      <c r="AC813" s="106">
        <v>3002</v>
      </c>
      <c r="AJ813" s="80"/>
      <c r="AK813" s="116" t="s">
        <v>1693</v>
      </c>
      <c r="AN813" s="80"/>
      <c r="AO813" s="80"/>
      <c r="AP813" s="80"/>
      <c r="AQ813" s="80"/>
      <c r="AR813" s="130"/>
      <c r="AS813" s="80"/>
      <c r="AT813" s="7"/>
      <c r="AU813" s="7"/>
      <c r="AV813" s="169"/>
      <c r="AW813" s="170"/>
      <c r="AX813" s="140"/>
      <c r="AY813" s="150"/>
      <c r="AZ813" s="171"/>
      <c r="BA813" s="171"/>
      <c r="BB813" s="150" t="str">
        <f t="shared" si="175"/>
        <v/>
      </c>
      <c r="BC813" s="172"/>
      <c r="BD813" s="169"/>
      <c r="BE813" s="169"/>
      <c r="BF813" s="169"/>
      <c r="BG813" s="169"/>
      <c r="BH813" s="169"/>
      <c r="BI813" s="169"/>
      <c r="BJ813" s="169"/>
      <c r="BK813" s="169"/>
      <c r="BL813" s="169"/>
      <c r="BM813" s="169"/>
      <c r="BN813" s="169"/>
      <c r="BO813" s="169"/>
      <c r="BP813" s="169"/>
      <c r="BQ813" s="169"/>
      <c r="BS813" s="6"/>
      <c r="BT813" s="11"/>
      <c r="BU813" s="6"/>
      <c r="BV813" s="6"/>
    </row>
    <row r="814" spans="1:74" ht="15.75" x14ac:dyDescent="0.25">
      <c r="A814" s="52" t="s">
        <v>7908</v>
      </c>
      <c r="B814" s="56"/>
      <c r="C814" s="7" t="s">
        <v>118</v>
      </c>
      <c r="D814" s="7" t="s">
        <v>6917</v>
      </c>
      <c r="E814" s="7"/>
      <c r="F814" s="64"/>
      <c r="G814" s="6"/>
      <c r="H814" s="6"/>
      <c r="I814" s="10" t="s">
        <v>110</v>
      </c>
      <c r="J814" s="11" t="s">
        <v>1888</v>
      </c>
      <c r="K814" s="220" t="s">
        <v>600</v>
      </c>
      <c r="L814" s="180"/>
      <c r="M814" s="180">
        <v>1000</v>
      </c>
      <c r="N814" s="80" t="s">
        <v>7213</v>
      </c>
      <c r="O814" s="165"/>
      <c r="P814" s="80" t="s">
        <v>2482</v>
      </c>
      <c r="Q814" s="80"/>
      <c r="R814" s="80"/>
      <c r="S814" s="166"/>
      <c r="T814" s="164"/>
      <c r="U814" s="167"/>
      <c r="V814" s="168"/>
      <c r="W814" s="12" t="str">
        <f t="shared" si="174"/>
        <v>Mqtt1</v>
      </c>
      <c r="X814" s="222"/>
      <c r="Y814" s="6" t="str">
        <f t="shared" si="166"/>
        <v>power-tag/draink-tank-mast</v>
      </c>
      <c r="Z814" s="106" t="str" cm="1">
        <f t="array" ref="Z814">IF(COUNTIF(N814,"spare"),"","$."&amp;_xlfn.REGEXEXTRACT(J814,"PT\d+[FQ]\d+_(.*)", 2))</f>
        <v>$.RMS_Current_Phase_C</v>
      </c>
      <c r="AA814" s="12">
        <f t="shared" si="169"/>
        <v>13</v>
      </c>
      <c r="AB814" s="6" t="s">
        <v>195</v>
      </c>
      <c r="AC814" s="106">
        <v>3004</v>
      </c>
      <c r="AJ814" s="80"/>
      <c r="AK814" s="116" t="s">
        <v>1693</v>
      </c>
      <c r="AN814" s="80"/>
      <c r="AO814" s="80"/>
      <c r="AP814" s="80"/>
      <c r="AQ814" s="80"/>
      <c r="AR814" s="130"/>
      <c r="AS814" s="80"/>
      <c r="AT814" s="7"/>
      <c r="AU814" s="7"/>
      <c r="AV814" s="169"/>
      <c r="AW814" s="170"/>
      <c r="AX814" s="140"/>
      <c r="AY814" s="150"/>
      <c r="AZ814" s="171"/>
      <c r="BA814" s="171"/>
      <c r="BB814" s="150" t="str">
        <f t="shared" si="175"/>
        <v/>
      </c>
      <c r="BC814" s="172"/>
      <c r="BD814" s="169"/>
      <c r="BE814" s="169"/>
      <c r="BF814" s="169"/>
      <c r="BG814" s="169"/>
      <c r="BH814" s="169"/>
      <c r="BI814" s="169"/>
      <c r="BJ814" s="169"/>
      <c r="BK814" s="169"/>
      <c r="BL814" s="169"/>
      <c r="BM814" s="169"/>
      <c r="BN814" s="169"/>
      <c r="BO814" s="169"/>
      <c r="BP814" s="169"/>
      <c r="BQ814" s="169"/>
      <c r="BS814" s="6"/>
      <c r="BT814" s="11"/>
      <c r="BU814" s="6"/>
      <c r="BV814" s="6"/>
    </row>
    <row r="815" spans="1:74" ht="15.75" x14ac:dyDescent="0.25">
      <c r="A815" s="52" t="s">
        <v>7908</v>
      </c>
      <c r="B815" s="56"/>
      <c r="C815" s="7" t="s">
        <v>118</v>
      </c>
      <c r="D815" s="7" t="s">
        <v>6917</v>
      </c>
      <c r="E815" s="7"/>
      <c r="F815" s="64"/>
      <c r="G815" s="6"/>
      <c r="H815" s="6"/>
      <c r="I815" s="10" t="s">
        <v>110</v>
      </c>
      <c r="J815" s="11" t="s">
        <v>1889</v>
      </c>
      <c r="K815" s="220" t="s">
        <v>600</v>
      </c>
      <c r="L815" s="180"/>
      <c r="M815" s="180">
        <v>1000</v>
      </c>
      <c r="N815" s="80" t="s">
        <v>7213</v>
      </c>
      <c r="O815" s="165"/>
      <c r="P815" s="80" t="s">
        <v>2483</v>
      </c>
      <c r="Q815" s="80"/>
      <c r="R815" s="80"/>
      <c r="S815" s="166"/>
      <c r="T815" s="164"/>
      <c r="U815" s="167"/>
      <c r="V815" s="168"/>
      <c r="W815" s="12" t="str">
        <f t="shared" si="174"/>
        <v>Mqtt1</v>
      </c>
      <c r="X815" s="222"/>
      <c r="Y815" s="6" t="str">
        <f t="shared" si="166"/>
        <v>power-tag/draink-tank-mast</v>
      </c>
      <c r="Z815" s="106" t="str" cm="1">
        <f t="array" ref="Z815">IF(COUNTIF(N815,"spare"),"","$."&amp;_xlfn.REGEXEXTRACT(J815,"PT\d+[FQ]\d+_(.*)", 2))</f>
        <v>$.RMS_Current_Phase_Neut</v>
      </c>
      <c r="AA815" s="12">
        <f t="shared" si="169"/>
        <v>13</v>
      </c>
      <c r="AB815" s="6" t="s">
        <v>195</v>
      </c>
      <c r="AC815" s="106">
        <v>3006</v>
      </c>
      <c r="AJ815" s="80"/>
      <c r="AK815" s="116" t="s">
        <v>1693</v>
      </c>
      <c r="AN815" s="80"/>
      <c r="AO815" s="80"/>
      <c r="AP815" s="80"/>
      <c r="AQ815" s="80"/>
      <c r="AR815" s="130"/>
      <c r="AS815" s="80"/>
      <c r="AT815" s="7"/>
      <c r="AU815" s="7"/>
      <c r="AV815" s="169"/>
      <c r="AW815" s="170"/>
      <c r="AX815" s="140"/>
      <c r="AY815" s="150"/>
      <c r="AZ815" s="171"/>
      <c r="BA815" s="171"/>
      <c r="BB815" s="150" t="str">
        <f t="shared" si="175"/>
        <v/>
      </c>
      <c r="BC815" s="172"/>
      <c r="BD815" s="169"/>
      <c r="BE815" s="169"/>
      <c r="BF815" s="169"/>
      <c r="BG815" s="169"/>
      <c r="BH815" s="169"/>
      <c r="BI815" s="169"/>
      <c r="BJ815" s="169"/>
      <c r="BK815" s="169"/>
      <c r="BL815" s="169"/>
      <c r="BM815" s="169"/>
      <c r="BN815" s="169"/>
      <c r="BO815" s="169"/>
      <c r="BP815" s="169"/>
      <c r="BQ815" s="169"/>
      <c r="BS815" s="6"/>
      <c r="BT815" s="11"/>
      <c r="BU815" s="6"/>
      <c r="BV815" s="6"/>
    </row>
    <row r="816" spans="1:74" ht="15.75" x14ac:dyDescent="0.25">
      <c r="A816" s="52" t="s">
        <v>7908</v>
      </c>
      <c r="B816" s="56"/>
      <c r="C816" s="7" t="s">
        <v>118</v>
      </c>
      <c r="D816" s="7" t="s">
        <v>6917</v>
      </c>
      <c r="E816" s="7"/>
      <c r="F816" s="64"/>
      <c r="G816" s="6"/>
      <c r="H816" s="6"/>
      <c r="I816" s="10" t="s">
        <v>110</v>
      </c>
      <c r="J816" s="11" t="s">
        <v>7412</v>
      </c>
      <c r="K816" s="220" t="s">
        <v>600</v>
      </c>
      <c r="L816" s="180"/>
      <c r="M816" s="180">
        <v>1000</v>
      </c>
      <c r="N816" s="80" t="s">
        <v>7213</v>
      </c>
      <c r="O816" s="165"/>
      <c r="P816" s="80" t="s">
        <v>2484</v>
      </c>
      <c r="Q816" s="80"/>
      <c r="R816" s="80"/>
      <c r="S816" s="166"/>
      <c r="T816" s="164"/>
      <c r="U816" s="167"/>
      <c r="V816" s="168"/>
      <c r="W816" s="12" t="str">
        <f t="shared" si="174"/>
        <v>Mqtt1</v>
      </c>
      <c r="X816" s="222"/>
      <c r="Y816" s="6" t="str">
        <f t="shared" si="166"/>
        <v>power-tag/draink-tank-mast</v>
      </c>
      <c r="Z816" s="106" t="str" cm="1">
        <f t="array" ref="Z816">IF(COUNTIF(N816,"spare"),"","$."&amp;_xlfn.REGEXEXTRACT(J816,"PT\d+[FQ]\d+_(.*)", 2))</f>
        <v>$.RMS_Voltage_A_N</v>
      </c>
      <c r="AA816" s="12">
        <f t="shared" si="169"/>
        <v>13</v>
      </c>
      <c r="AB816" s="6" t="s">
        <v>195</v>
      </c>
      <c r="AC816" s="106">
        <v>3028</v>
      </c>
      <c r="AJ816" s="80"/>
      <c r="AK816" s="116" t="s">
        <v>1694</v>
      </c>
      <c r="AN816" s="80"/>
      <c r="AO816" s="80"/>
      <c r="AP816" s="80"/>
      <c r="AQ816" s="80"/>
      <c r="AR816" s="130"/>
      <c r="AS816" s="80"/>
      <c r="AT816" s="7"/>
      <c r="AU816" s="7"/>
      <c r="AV816" s="169"/>
      <c r="AW816" s="170"/>
      <c r="AX816" s="140"/>
      <c r="AY816" s="150"/>
      <c r="AZ816" s="171"/>
      <c r="BA816" s="171"/>
      <c r="BB816" s="150" t="str">
        <f t="shared" si="175"/>
        <v/>
      </c>
      <c r="BC816" s="172"/>
      <c r="BD816" s="169"/>
      <c r="BE816" s="169"/>
      <c r="BF816" s="169"/>
      <c r="BG816" s="169"/>
      <c r="BH816" s="169"/>
      <c r="BI816" s="169"/>
      <c r="BJ816" s="169"/>
      <c r="BK816" s="169"/>
      <c r="BL816" s="169"/>
      <c r="BM816" s="169"/>
      <c r="BN816" s="169"/>
      <c r="BO816" s="169"/>
      <c r="BP816" s="169"/>
      <c r="BQ816" s="169"/>
      <c r="BS816" s="6"/>
      <c r="BT816" s="11"/>
      <c r="BU816" s="6"/>
      <c r="BV816" s="6"/>
    </row>
    <row r="817" spans="1:74" ht="15.75" x14ac:dyDescent="0.25">
      <c r="A817" s="52" t="s">
        <v>7908</v>
      </c>
      <c r="B817" s="56"/>
      <c r="C817" s="7" t="s">
        <v>118</v>
      </c>
      <c r="D817" s="7" t="s">
        <v>6917</v>
      </c>
      <c r="E817" s="7"/>
      <c r="F817" s="64"/>
      <c r="G817" s="6"/>
      <c r="H817" s="6"/>
      <c r="I817" s="10" t="s">
        <v>110</v>
      </c>
      <c r="J817" s="11" t="s">
        <v>7413</v>
      </c>
      <c r="K817" s="220" t="s">
        <v>600</v>
      </c>
      <c r="L817" s="180"/>
      <c r="M817" s="180">
        <v>1000</v>
      </c>
      <c r="N817" s="80" t="s">
        <v>7213</v>
      </c>
      <c r="O817" s="165"/>
      <c r="P817" s="80" t="s">
        <v>2485</v>
      </c>
      <c r="Q817" s="80"/>
      <c r="R817" s="80"/>
      <c r="S817" s="166"/>
      <c r="T817" s="164"/>
      <c r="U817" s="167"/>
      <c r="V817" s="168"/>
      <c r="W817" s="12" t="str">
        <f t="shared" si="174"/>
        <v>Mqtt1</v>
      </c>
      <c r="X817" s="222"/>
      <c r="Y817" s="6" t="str">
        <f t="shared" si="166"/>
        <v>power-tag/draink-tank-mast</v>
      </c>
      <c r="Z817" s="106" t="str" cm="1">
        <f t="array" ref="Z817">IF(COUNTIF(N817,"spare"),"","$."&amp;_xlfn.REGEXEXTRACT(J817,"PT\d+[FQ]\d+_(.*)", 2))</f>
        <v>$.RMS_Voltage_B_N</v>
      </c>
      <c r="AA817" s="12">
        <f t="shared" si="169"/>
        <v>13</v>
      </c>
      <c r="AB817" s="6" t="s">
        <v>195</v>
      </c>
      <c r="AC817" s="106">
        <v>3030</v>
      </c>
      <c r="AJ817" s="80"/>
      <c r="AK817" s="116" t="s">
        <v>1694</v>
      </c>
      <c r="AN817" s="80"/>
      <c r="AO817" s="80"/>
      <c r="AP817" s="80"/>
      <c r="AQ817" s="80"/>
      <c r="AR817" s="130"/>
      <c r="AS817" s="80"/>
      <c r="AT817" s="7"/>
      <c r="AU817" s="7"/>
      <c r="AV817" s="169"/>
      <c r="AW817" s="170"/>
      <c r="AX817" s="140"/>
      <c r="AY817" s="150"/>
      <c r="AZ817" s="171"/>
      <c r="BA817" s="171"/>
      <c r="BB817" s="150" t="str">
        <f t="shared" si="175"/>
        <v/>
      </c>
      <c r="BC817" s="172"/>
      <c r="BD817" s="169"/>
      <c r="BE817" s="169"/>
      <c r="BF817" s="169"/>
      <c r="BG817" s="169"/>
      <c r="BH817" s="169"/>
      <c r="BI817" s="169"/>
      <c r="BJ817" s="169"/>
      <c r="BK817" s="169"/>
      <c r="BL817" s="169"/>
      <c r="BM817" s="169"/>
      <c r="BN817" s="169"/>
      <c r="BO817" s="169"/>
      <c r="BP817" s="169"/>
      <c r="BQ817" s="169"/>
      <c r="BS817" s="6"/>
      <c r="BT817" s="11"/>
      <c r="BU817" s="6"/>
      <c r="BV817" s="6"/>
    </row>
    <row r="818" spans="1:74" ht="15.75" x14ac:dyDescent="0.25">
      <c r="A818" s="52" t="s">
        <v>7908</v>
      </c>
      <c r="B818" s="56"/>
      <c r="C818" s="7" t="s">
        <v>118</v>
      </c>
      <c r="D818" s="7" t="s">
        <v>6917</v>
      </c>
      <c r="E818" s="7"/>
      <c r="F818" s="64"/>
      <c r="G818" s="6"/>
      <c r="H818" s="6"/>
      <c r="I818" s="10" t="s">
        <v>110</v>
      </c>
      <c r="J818" s="11" t="s">
        <v>7414</v>
      </c>
      <c r="K818" s="220" t="s">
        <v>600</v>
      </c>
      <c r="L818" s="180"/>
      <c r="M818" s="180">
        <v>1000</v>
      </c>
      <c r="N818" s="80" t="s">
        <v>7213</v>
      </c>
      <c r="O818" s="165"/>
      <c r="P818" s="80" t="s">
        <v>2486</v>
      </c>
      <c r="Q818" s="80"/>
      <c r="R818" s="80"/>
      <c r="S818" s="166"/>
      <c r="T818" s="164"/>
      <c r="U818" s="167"/>
      <c r="V818" s="168"/>
      <c r="W818" s="12" t="str">
        <f t="shared" si="174"/>
        <v>Mqtt1</v>
      </c>
      <c r="X818" s="222"/>
      <c r="Y818" s="6" t="str">
        <f t="shared" si="166"/>
        <v>power-tag/draink-tank-mast</v>
      </c>
      <c r="Z818" s="106" t="str" cm="1">
        <f t="array" ref="Z818">IF(COUNTIF(N818,"spare"),"","$."&amp;_xlfn.REGEXEXTRACT(J818,"PT\d+[FQ]\d+_(.*)", 2))</f>
        <v>$.RMS_Voltage_C_N</v>
      </c>
      <c r="AA818" s="12">
        <f t="shared" si="169"/>
        <v>13</v>
      </c>
      <c r="AB818" s="6" t="s">
        <v>195</v>
      </c>
      <c r="AC818" s="106">
        <v>3032</v>
      </c>
      <c r="AJ818" s="80"/>
      <c r="AK818" s="116" t="s">
        <v>1694</v>
      </c>
      <c r="AN818" s="80"/>
      <c r="AO818" s="80"/>
      <c r="AP818" s="80"/>
      <c r="AQ818" s="80"/>
      <c r="AR818" s="130"/>
      <c r="AS818" s="80"/>
      <c r="AT818" s="7"/>
      <c r="AU818" s="7"/>
      <c r="AV818" s="169"/>
      <c r="AW818" s="170"/>
      <c r="AX818" s="140"/>
      <c r="AY818" s="150"/>
      <c r="AZ818" s="171"/>
      <c r="BA818" s="171"/>
      <c r="BB818" s="150" t="str">
        <f t="shared" si="175"/>
        <v/>
      </c>
      <c r="BC818" s="172"/>
      <c r="BD818" s="169"/>
      <c r="BE818" s="169"/>
      <c r="BF818" s="169"/>
      <c r="BG818" s="169"/>
      <c r="BH818" s="169"/>
      <c r="BI818" s="169"/>
      <c r="BJ818" s="169"/>
      <c r="BK818" s="169"/>
      <c r="BL818" s="169"/>
      <c r="BM818" s="169"/>
      <c r="BN818" s="169"/>
      <c r="BO818" s="169"/>
      <c r="BP818" s="169"/>
      <c r="BQ818" s="169"/>
      <c r="BS818" s="6"/>
      <c r="BT818" s="11"/>
      <c r="BU818" s="6"/>
      <c r="BV818" s="6"/>
    </row>
    <row r="819" spans="1:74" ht="15.75" x14ac:dyDescent="0.25">
      <c r="A819" s="52" t="s">
        <v>7908</v>
      </c>
      <c r="B819" s="56"/>
      <c r="C819" s="7" t="s">
        <v>118</v>
      </c>
      <c r="D819" s="7" t="s">
        <v>6917</v>
      </c>
      <c r="E819" s="7"/>
      <c r="F819" s="64"/>
      <c r="G819" s="6"/>
      <c r="H819" s="6"/>
      <c r="I819" s="10" t="s">
        <v>110</v>
      </c>
      <c r="J819" s="11" t="s">
        <v>1890</v>
      </c>
      <c r="K819" s="220" t="s">
        <v>600</v>
      </c>
      <c r="L819" s="180"/>
      <c r="M819" s="180">
        <v>1000</v>
      </c>
      <c r="N819" s="80" t="s">
        <v>7213</v>
      </c>
      <c r="O819" s="165"/>
      <c r="P819" s="80" t="s">
        <v>2487</v>
      </c>
      <c r="Q819" s="80"/>
      <c r="R819" s="80"/>
      <c r="S819" s="166"/>
      <c r="T819" s="164"/>
      <c r="U819" s="167"/>
      <c r="V819" s="168"/>
      <c r="W819" s="12" t="str">
        <f t="shared" si="174"/>
        <v>Mqtt1</v>
      </c>
      <c r="X819" s="222"/>
      <c r="Y819" s="6" t="str">
        <f t="shared" si="166"/>
        <v>power-tag/draink-tank-mast</v>
      </c>
      <c r="Z819" s="106" t="str" cm="1">
        <f t="array" ref="Z819">IF(COUNTIF(N819,"spare"),"","$."&amp;_xlfn.REGEXEXTRACT(J819,"PT\d+[FQ]\d+_(.*)", 2))</f>
        <v>$.Active_Power_Phase_A</v>
      </c>
      <c r="AA819" s="12">
        <f t="shared" si="169"/>
        <v>13</v>
      </c>
      <c r="AB819" s="6" t="s">
        <v>195</v>
      </c>
      <c r="AC819" s="106">
        <v>3054</v>
      </c>
      <c r="AJ819" s="80"/>
      <c r="AK819" s="116" t="s">
        <v>1695</v>
      </c>
      <c r="AN819" s="80"/>
      <c r="AO819" s="80"/>
      <c r="AP819" s="80"/>
      <c r="AQ819" s="80"/>
      <c r="AR819" s="130"/>
      <c r="AS819" s="80"/>
      <c r="AT819" s="7"/>
      <c r="AU819" s="7"/>
      <c r="AV819" s="169"/>
      <c r="AW819" s="170"/>
      <c r="AX819" s="140"/>
      <c r="AY819" s="150"/>
      <c r="AZ819" s="171"/>
      <c r="BA819" s="171"/>
      <c r="BB819" s="150" t="str">
        <f t="shared" si="175"/>
        <v/>
      </c>
      <c r="BC819" s="172"/>
      <c r="BD819" s="169"/>
      <c r="BE819" s="169"/>
      <c r="BF819" s="169"/>
      <c r="BG819" s="169"/>
      <c r="BH819" s="169"/>
      <c r="BI819" s="169"/>
      <c r="BJ819" s="169"/>
      <c r="BK819" s="169"/>
      <c r="BL819" s="169"/>
      <c r="BM819" s="169"/>
      <c r="BN819" s="169"/>
      <c r="BO819" s="169"/>
      <c r="BP819" s="169"/>
      <c r="BQ819" s="169"/>
      <c r="BS819" s="6"/>
      <c r="BT819" s="11"/>
      <c r="BU819" s="6"/>
      <c r="BV819" s="6"/>
    </row>
    <row r="820" spans="1:74" ht="15.75" x14ac:dyDescent="0.25">
      <c r="A820" s="52" t="s">
        <v>7908</v>
      </c>
      <c r="B820" s="56"/>
      <c r="C820" s="7" t="s">
        <v>118</v>
      </c>
      <c r="D820" s="7" t="s">
        <v>6917</v>
      </c>
      <c r="E820" s="7"/>
      <c r="F820" s="64"/>
      <c r="G820" s="6"/>
      <c r="H820" s="6"/>
      <c r="I820" s="10" t="s">
        <v>110</v>
      </c>
      <c r="J820" s="11" t="s">
        <v>1891</v>
      </c>
      <c r="K820" s="220" t="s">
        <v>600</v>
      </c>
      <c r="L820" s="180"/>
      <c r="M820" s="180">
        <v>1000</v>
      </c>
      <c r="N820" s="80" t="s">
        <v>7213</v>
      </c>
      <c r="O820" s="165"/>
      <c r="P820" s="80" t="s">
        <v>2488</v>
      </c>
      <c r="Q820" s="80"/>
      <c r="R820" s="80"/>
      <c r="S820" s="166"/>
      <c r="T820" s="164"/>
      <c r="U820" s="167"/>
      <c r="V820" s="168"/>
      <c r="W820" s="12" t="str">
        <f t="shared" si="174"/>
        <v>Mqtt1</v>
      </c>
      <c r="X820" s="222"/>
      <c r="Y820" s="6" t="str">
        <f t="shared" si="166"/>
        <v>power-tag/draink-tank-mast</v>
      </c>
      <c r="Z820" s="106" t="str" cm="1">
        <f t="array" ref="Z820">IF(COUNTIF(N820,"spare"),"","$."&amp;_xlfn.REGEXEXTRACT(J820,"PT\d+[FQ]\d+_(.*)", 2))</f>
        <v>$.Active_Power_Phase_B</v>
      </c>
      <c r="AA820" s="12">
        <f t="shared" si="169"/>
        <v>13</v>
      </c>
      <c r="AB820" s="6" t="s">
        <v>195</v>
      </c>
      <c r="AC820" s="106">
        <v>3056</v>
      </c>
      <c r="AJ820" s="80"/>
      <c r="AK820" s="116" t="s">
        <v>1695</v>
      </c>
      <c r="AN820" s="80"/>
      <c r="AO820" s="80"/>
      <c r="AP820" s="80"/>
      <c r="AQ820" s="80"/>
      <c r="AR820" s="130"/>
      <c r="AS820" s="80"/>
      <c r="AT820" s="7"/>
      <c r="AU820" s="7"/>
      <c r="AV820" s="169"/>
      <c r="AW820" s="170"/>
      <c r="AX820" s="140"/>
      <c r="AY820" s="150"/>
      <c r="AZ820" s="171"/>
      <c r="BA820" s="171"/>
      <c r="BB820" s="150" t="str">
        <f t="shared" si="175"/>
        <v/>
      </c>
      <c r="BC820" s="172"/>
      <c r="BD820" s="169"/>
      <c r="BE820" s="169"/>
      <c r="BF820" s="169"/>
      <c r="BG820" s="169"/>
      <c r="BH820" s="169"/>
      <c r="BI820" s="169"/>
      <c r="BJ820" s="169"/>
      <c r="BK820" s="169"/>
      <c r="BL820" s="169"/>
      <c r="BM820" s="169"/>
      <c r="BN820" s="169"/>
      <c r="BO820" s="169"/>
      <c r="BP820" s="169"/>
      <c r="BQ820" s="169"/>
      <c r="BS820" s="6"/>
      <c r="BT820" s="11"/>
      <c r="BU820" s="6"/>
      <c r="BV820" s="6"/>
    </row>
    <row r="821" spans="1:74" ht="15.75" x14ac:dyDescent="0.25">
      <c r="A821" s="52" t="s">
        <v>7908</v>
      </c>
      <c r="B821" s="56"/>
      <c r="C821" s="7" t="s">
        <v>118</v>
      </c>
      <c r="D821" s="7" t="s">
        <v>6917</v>
      </c>
      <c r="E821" s="7"/>
      <c r="F821" s="64"/>
      <c r="G821" s="6"/>
      <c r="H821" s="6"/>
      <c r="I821" s="10" t="s">
        <v>110</v>
      </c>
      <c r="J821" s="11" t="s">
        <v>1892</v>
      </c>
      <c r="K821" s="220" t="s">
        <v>600</v>
      </c>
      <c r="L821" s="180"/>
      <c r="M821" s="180">
        <v>1000</v>
      </c>
      <c r="N821" s="80" t="s">
        <v>7213</v>
      </c>
      <c r="O821" s="165"/>
      <c r="P821" s="80" t="s">
        <v>2489</v>
      </c>
      <c r="Q821" s="80"/>
      <c r="R821" s="80"/>
      <c r="S821" s="166"/>
      <c r="T821" s="164"/>
      <c r="U821" s="167"/>
      <c r="V821" s="168"/>
      <c r="W821" s="12" t="str">
        <f t="shared" si="174"/>
        <v>Mqtt1</v>
      </c>
      <c r="X821" s="222"/>
      <c r="Y821" s="6" t="str">
        <f t="shared" si="166"/>
        <v>power-tag/draink-tank-mast</v>
      </c>
      <c r="Z821" s="106" t="str" cm="1">
        <f t="array" ref="Z821">IF(COUNTIF(N821,"spare"),"","$."&amp;_xlfn.REGEXEXTRACT(J821,"PT\d+[FQ]\d+_(.*)", 2))</f>
        <v>$.Active_Power_Phase_C</v>
      </c>
      <c r="AA821" s="12">
        <f t="shared" si="169"/>
        <v>13</v>
      </c>
      <c r="AB821" s="6" t="s">
        <v>195</v>
      </c>
      <c r="AC821" s="106">
        <v>3058</v>
      </c>
      <c r="AJ821" s="80"/>
      <c r="AK821" s="116" t="s">
        <v>1695</v>
      </c>
      <c r="AN821" s="80"/>
      <c r="AO821" s="80"/>
      <c r="AP821" s="80"/>
      <c r="AQ821" s="80"/>
      <c r="AR821" s="130"/>
      <c r="AS821" s="80"/>
      <c r="AT821" s="7"/>
      <c r="AU821" s="7"/>
      <c r="AV821" s="169"/>
      <c r="AW821" s="170"/>
      <c r="AX821" s="140"/>
      <c r="AY821" s="150"/>
      <c r="AZ821" s="171"/>
      <c r="BA821" s="171"/>
      <c r="BB821" s="150" t="str">
        <f t="shared" si="175"/>
        <v/>
      </c>
      <c r="BC821" s="172"/>
      <c r="BD821" s="169"/>
      <c r="BE821" s="169"/>
      <c r="BF821" s="169"/>
      <c r="BG821" s="169"/>
      <c r="BH821" s="169"/>
      <c r="BI821" s="169"/>
      <c r="BJ821" s="169"/>
      <c r="BK821" s="169"/>
      <c r="BL821" s="169"/>
      <c r="BM821" s="169"/>
      <c r="BN821" s="169"/>
      <c r="BO821" s="169"/>
      <c r="BP821" s="169"/>
      <c r="BQ821" s="169"/>
      <c r="BS821" s="6"/>
      <c r="BT821" s="11"/>
      <c r="BU821" s="6"/>
      <c r="BV821" s="6"/>
    </row>
    <row r="822" spans="1:74" ht="15.75" x14ac:dyDescent="0.25">
      <c r="A822" s="52" t="s">
        <v>7908</v>
      </c>
      <c r="B822" s="56"/>
      <c r="C822" s="7" t="s">
        <v>118</v>
      </c>
      <c r="D822" s="7" t="s">
        <v>6917</v>
      </c>
      <c r="E822" s="7"/>
      <c r="F822" s="64"/>
      <c r="G822" s="6"/>
      <c r="H822" s="6"/>
      <c r="I822" s="10" t="s">
        <v>110</v>
      </c>
      <c r="J822" s="11" t="s">
        <v>1893</v>
      </c>
      <c r="K822" s="220" t="s">
        <v>600</v>
      </c>
      <c r="L822" s="180"/>
      <c r="M822" s="180">
        <v>1000</v>
      </c>
      <c r="N822" s="80" t="s">
        <v>7213</v>
      </c>
      <c r="O822" s="165"/>
      <c r="P822" s="80" t="s">
        <v>2490</v>
      </c>
      <c r="Q822" s="80"/>
      <c r="R822" s="80"/>
      <c r="S822" s="166"/>
      <c r="T822" s="164"/>
      <c r="U822" s="167"/>
      <c r="V822" s="168"/>
      <c r="W822" s="12" t="str">
        <f t="shared" si="174"/>
        <v>Mqtt1</v>
      </c>
      <c r="X822" s="222"/>
      <c r="Y822" s="6" t="str">
        <f t="shared" si="166"/>
        <v>power-tag/draink-tank-mast</v>
      </c>
      <c r="Z822" s="106" t="str" cm="1">
        <f t="array" ref="Z822">IF(COUNTIF(N822,"spare"),"","$."&amp;_xlfn.REGEXEXTRACT(J822,"PT\d+[FQ]\d+_(.*)", 2))</f>
        <v>$.Total_Active_Power</v>
      </c>
      <c r="AA822" s="12">
        <f t="shared" si="169"/>
        <v>13</v>
      </c>
      <c r="AB822" s="6" t="s">
        <v>195</v>
      </c>
      <c r="AC822" s="106">
        <v>3060</v>
      </c>
      <c r="AJ822" s="80"/>
      <c r="AK822" s="116" t="s">
        <v>1695</v>
      </c>
      <c r="AN822" s="80"/>
      <c r="AO822" s="80"/>
      <c r="AP822" s="80"/>
      <c r="AQ822" s="80"/>
      <c r="AR822" s="130"/>
      <c r="AS822" s="80"/>
      <c r="AT822" s="7"/>
      <c r="AU822" s="7"/>
      <c r="AV822" s="169"/>
      <c r="AW822" s="170"/>
      <c r="AX822" s="140"/>
      <c r="AY822" s="150"/>
      <c r="AZ822" s="171"/>
      <c r="BA822" s="171"/>
      <c r="BB822" s="150" t="str">
        <f t="shared" si="175"/>
        <v/>
      </c>
      <c r="BC822" s="172"/>
      <c r="BD822" s="169"/>
      <c r="BE822" s="169"/>
      <c r="BF822" s="169"/>
      <c r="BG822" s="169"/>
      <c r="BH822" s="169"/>
      <c r="BI822" s="169"/>
      <c r="BJ822" s="169"/>
      <c r="BK822" s="169"/>
      <c r="BL822" s="169"/>
      <c r="BM822" s="169"/>
      <c r="BN822" s="169"/>
      <c r="BO822" s="169"/>
      <c r="BP822" s="169"/>
      <c r="BQ822" s="169"/>
      <c r="BS822" s="6"/>
      <c r="BT822" s="11"/>
      <c r="BU822" s="6"/>
      <c r="BV822" s="6"/>
    </row>
    <row r="823" spans="1:74" ht="15.75" x14ac:dyDescent="0.25">
      <c r="A823" s="52" t="s">
        <v>7908</v>
      </c>
      <c r="B823" s="56"/>
      <c r="C823" s="7" t="s">
        <v>118</v>
      </c>
      <c r="D823" s="7" t="s">
        <v>6917</v>
      </c>
      <c r="E823" s="7"/>
      <c r="F823" s="64"/>
      <c r="G823" s="6"/>
      <c r="H823" s="6"/>
      <c r="I823" s="10" t="s">
        <v>110</v>
      </c>
      <c r="J823" s="11" t="s">
        <v>1894</v>
      </c>
      <c r="K823" s="220" t="s">
        <v>600</v>
      </c>
      <c r="L823" s="180"/>
      <c r="M823" s="180">
        <v>1000</v>
      </c>
      <c r="N823" s="80" t="s">
        <v>7213</v>
      </c>
      <c r="O823" s="165"/>
      <c r="P823" s="80" t="s">
        <v>2491</v>
      </c>
      <c r="Q823" s="80"/>
      <c r="R823" s="80"/>
      <c r="S823" s="166"/>
      <c r="T823" s="164"/>
      <c r="U823" s="167"/>
      <c r="V823" s="168"/>
      <c r="W823" s="12" t="str">
        <f t="shared" si="174"/>
        <v>Mqtt1</v>
      </c>
      <c r="X823" s="222"/>
      <c r="Y823" s="6" t="str">
        <f t="shared" si="166"/>
        <v>power-tag/draink-tank-mast</v>
      </c>
      <c r="Z823" s="106" t="str" cm="1">
        <f t="array" ref="Z823">IF(COUNTIF(N823,"spare"),"","$."&amp;_xlfn.REGEXEXTRACT(J823,"PT\d+[FQ]\d+_(.*)", 2))</f>
        <v>$.Power_Factor_Phase_A</v>
      </c>
      <c r="AA823" s="12">
        <f t="shared" si="169"/>
        <v>13</v>
      </c>
      <c r="AB823" s="6" t="s">
        <v>195</v>
      </c>
      <c r="AC823" s="106">
        <v>3078</v>
      </c>
      <c r="AJ823" s="80"/>
      <c r="AK823" s="116" t="s">
        <v>1696</v>
      </c>
      <c r="AN823" s="80"/>
      <c r="AO823" s="80"/>
      <c r="AP823" s="80"/>
      <c r="AQ823" s="80"/>
      <c r="AR823" s="130"/>
      <c r="AS823" s="80"/>
      <c r="AT823" s="7"/>
      <c r="AU823" s="7"/>
      <c r="AV823" s="169"/>
      <c r="AW823" s="170"/>
      <c r="AX823" s="140"/>
      <c r="AY823" s="150"/>
      <c r="AZ823" s="171"/>
      <c r="BA823" s="171"/>
      <c r="BB823" s="150" t="str">
        <f t="shared" si="175"/>
        <v/>
      </c>
      <c r="BC823" s="172"/>
      <c r="BD823" s="169"/>
      <c r="BE823" s="169"/>
      <c r="BF823" s="169"/>
      <c r="BG823" s="169"/>
      <c r="BH823" s="169"/>
      <c r="BI823" s="169"/>
      <c r="BJ823" s="169"/>
      <c r="BK823" s="169"/>
      <c r="BL823" s="169"/>
      <c r="BM823" s="169"/>
      <c r="BN823" s="169"/>
      <c r="BO823" s="169"/>
      <c r="BP823" s="169"/>
      <c r="BQ823" s="169"/>
      <c r="BS823" s="6"/>
      <c r="BT823" s="11"/>
      <c r="BU823" s="6"/>
      <c r="BV823" s="6"/>
    </row>
    <row r="824" spans="1:74" ht="15.75" x14ac:dyDescent="0.25">
      <c r="A824" s="52" t="s">
        <v>7908</v>
      </c>
      <c r="B824" s="56"/>
      <c r="C824" s="7" t="s">
        <v>118</v>
      </c>
      <c r="D824" s="7" t="s">
        <v>6917</v>
      </c>
      <c r="E824" s="7"/>
      <c r="F824" s="64"/>
      <c r="G824" s="6"/>
      <c r="H824" s="6"/>
      <c r="I824" s="10" t="s">
        <v>110</v>
      </c>
      <c r="J824" s="11" t="s">
        <v>1895</v>
      </c>
      <c r="K824" s="220" t="s">
        <v>600</v>
      </c>
      <c r="L824" s="180"/>
      <c r="M824" s="180">
        <v>1000</v>
      </c>
      <c r="N824" s="80" t="s">
        <v>7213</v>
      </c>
      <c r="O824" s="165"/>
      <c r="P824" s="80" t="s">
        <v>2492</v>
      </c>
      <c r="Q824" s="80"/>
      <c r="R824" s="80"/>
      <c r="S824" s="166"/>
      <c r="T824" s="164"/>
      <c r="U824" s="167"/>
      <c r="V824" s="168"/>
      <c r="W824" s="12" t="str">
        <f t="shared" si="174"/>
        <v>Mqtt1</v>
      </c>
      <c r="X824" s="222"/>
      <c r="Y824" s="6" t="str">
        <f t="shared" ref="Y824:Y887" si="176">"power-tag/" &amp; LOWER(_xlfn.REGEXREPLACE(_xlfn.REGEXREPLACE(_xlfn.REGEXREPLACE(TRIM(_xlfn.REGEXREPLACE(P824, " (RMS (Current|Voltage) .+)|(Active Power Phase [ABC])|(Total Active Power)|(Power Factor .+)|(Total Power Factor) *", "")), "[ /\(\)&amp;:\.#]", "-"), "\-+", "-"), "-$", ""))</f>
        <v>power-tag/draink-tank-mast</v>
      </c>
      <c r="Z824" s="106" t="str" cm="1">
        <f t="array" ref="Z824">IF(COUNTIF(N824,"spare"),"","$."&amp;_xlfn.REGEXEXTRACT(J824,"PT\d+[FQ]\d+_(.*)", 2))</f>
        <v>$.Power_Factor_Phase_B</v>
      </c>
      <c r="AA824" s="12">
        <f t="shared" si="169"/>
        <v>13</v>
      </c>
      <c r="AB824" s="6" t="s">
        <v>195</v>
      </c>
      <c r="AC824" s="106">
        <v>3080</v>
      </c>
      <c r="AJ824" s="80"/>
      <c r="AK824" s="116" t="s">
        <v>1696</v>
      </c>
      <c r="AN824" s="80"/>
      <c r="AO824" s="80"/>
      <c r="AP824" s="80"/>
      <c r="AQ824" s="80"/>
      <c r="AR824" s="130"/>
      <c r="AS824" s="80"/>
      <c r="AT824" s="7"/>
      <c r="AU824" s="7"/>
      <c r="AV824" s="169"/>
      <c r="AW824" s="170"/>
      <c r="AX824" s="140"/>
      <c r="AY824" s="150"/>
      <c r="AZ824" s="171"/>
      <c r="BA824" s="171"/>
      <c r="BB824" s="150" t="str">
        <f t="shared" si="175"/>
        <v/>
      </c>
      <c r="BC824" s="172"/>
      <c r="BD824" s="169"/>
      <c r="BE824" s="169"/>
      <c r="BF824" s="169"/>
      <c r="BG824" s="169"/>
      <c r="BH824" s="169"/>
      <c r="BI824" s="169"/>
      <c r="BJ824" s="169"/>
      <c r="BK824" s="169"/>
      <c r="BL824" s="169"/>
      <c r="BM824" s="169"/>
      <c r="BN824" s="169"/>
      <c r="BO824" s="169"/>
      <c r="BP824" s="169"/>
      <c r="BQ824" s="169"/>
      <c r="BS824" s="6"/>
      <c r="BT824" s="11"/>
      <c r="BU824" s="6"/>
      <c r="BV824" s="6"/>
    </row>
    <row r="825" spans="1:74" ht="15.75" x14ac:dyDescent="0.25">
      <c r="A825" s="52" t="s">
        <v>7908</v>
      </c>
      <c r="B825" s="56"/>
      <c r="C825" s="7" t="s">
        <v>118</v>
      </c>
      <c r="D825" s="7" t="s">
        <v>6917</v>
      </c>
      <c r="E825" s="7"/>
      <c r="F825" s="64"/>
      <c r="G825" s="6"/>
      <c r="H825" s="6"/>
      <c r="I825" s="10" t="s">
        <v>110</v>
      </c>
      <c r="J825" s="11" t="s">
        <v>1896</v>
      </c>
      <c r="K825" s="220" t="s">
        <v>600</v>
      </c>
      <c r="L825" s="180"/>
      <c r="M825" s="180">
        <v>1000</v>
      </c>
      <c r="N825" s="80" t="s">
        <v>7213</v>
      </c>
      <c r="O825" s="165"/>
      <c r="P825" s="80" t="s">
        <v>2493</v>
      </c>
      <c r="Q825" s="80"/>
      <c r="R825" s="80"/>
      <c r="S825" s="166"/>
      <c r="T825" s="164"/>
      <c r="U825" s="167"/>
      <c r="V825" s="168"/>
      <c r="W825" s="12" t="str">
        <f t="shared" si="174"/>
        <v>Mqtt1</v>
      </c>
      <c r="X825" s="222"/>
      <c r="Y825" s="6" t="str">
        <f t="shared" si="176"/>
        <v>power-tag/draink-tank-mast</v>
      </c>
      <c r="Z825" s="106" t="str" cm="1">
        <f t="array" ref="Z825">IF(COUNTIF(N825,"spare"),"","$."&amp;_xlfn.REGEXEXTRACT(J825,"PT\d+[FQ]\d+_(.*)", 2))</f>
        <v>$.Power_Factor_Phase_C</v>
      </c>
      <c r="AA825" s="12">
        <f t="shared" si="169"/>
        <v>13</v>
      </c>
      <c r="AB825" s="6" t="s">
        <v>195</v>
      </c>
      <c r="AC825" s="106">
        <v>3082</v>
      </c>
      <c r="AJ825" s="80"/>
      <c r="AK825" s="116" t="s">
        <v>1696</v>
      </c>
      <c r="AN825" s="80"/>
      <c r="AO825" s="80"/>
      <c r="AP825" s="80"/>
      <c r="AQ825" s="80"/>
      <c r="AR825" s="130"/>
      <c r="AS825" s="80"/>
      <c r="AT825" s="7"/>
      <c r="AU825" s="7"/>
      <c r="AV825" s="169"/>
      <c r="AW825" s="170"/>
      <c r="AX825" s="140"/>
      <c r="AY825" s="150"/>
      <c r="AZ825" s="171"/>
      <c r="BA825" s="171"/>
      <c r="BB825" s="150" t="str">
        <f t="shared" si="175"/>
        <v/>
      </c>
      <c r="BC825" s="172"/>
      <c r="BD825" s="169"/>
      <c r="BE825" s="169"/>
      <c r="BF825" s="169"/>
      <c r="BG825" s="169"/>
      <c r="BH825" s="169"/>
      <c r="BI825" s="169"/>
      <c r="BJ825" s="169"/>
      <c r="BK825" s="169"/>
      <c r="BL825" s="169"/>
      <c r="BM825" s="169"/>
      <c r="BN825" s="169"/>
      <c r="BO825" s="169"/>
      <c r="BP825" s="169"/>
      <c r="BQ825" s="169"/>
      <c r="BS825" s="6"/>
      <c r="BT825" s="11"/>
      <c r="BU825" s="6"/>
      <c r="BV825" s="6"/>
    </row>
    <row r="826" spans="1:74" ht="15.75" x14ac:dyDescent="0.25">
      <c r="A826" s="52" t="s">
        <v>7908</v>
      </c>
      <c r="B826" s="56"/>
      <c r="C826" s="7" t="s">
        <v>118</v>
      </c>
      <c r="D826" s="7" t="s">
        <v>6917</v>
      </c>
      <c r="E826" s="7"/>
      <c r="F826" s="64"/>
      <c r="G826" s="6"/>
      <c r="H826" s="6"/>
      <c r="I826" s="10" t="s">
        <v>110</v>
      </c>
      <c r="J826" s="11" t="s">
        <v>1897</v>
      </c>
      <c r="K826" s="220" t="s">
        <v>600</v>
      </c>
      <c r="L826" s="180"/>
      <c r="M826" s="180">
        <v>1000</v>
      </c>
      <c r="N826" s="80" t="s">
        <v>7213</v>
      </c>
      <c r="O826" s="165"/>
      <c r="P826" s="80" t="s">
        <v>2494</v>
      </c>
      <c r="Q826" s="80"/>
      <c r="R826" s="80"/>
      <c r="S826" s="166"/>
      <c r="T826" s="164"/>
      <c r="U826" s="167"/>
      <c r="V826" s="168"/>
      <c r="W826" s="12" t="str">
        <f t="shared" si="174"/>
        <v>Mqtt1</v>
      </c>
      <c r="X826" s="222"/>
      <c r="Y826" s="6" t="str">
        <f t="shared" si="176"/>
        <v>power-tag/draink-tank-mast</v>
      </c>
      <c r="Z826" s="106" t="str" cm="1">
        <f t="array" ref="Z826">IF(COUNTIF(N826,"spare"),"","$."&amp;_xlfn.REGEXEXTRACT(J826,"PT\d+[FQ]\d+_(.*)", 2))</f>
        <v>$.Total_Power_Factor</v>
      </c>
      <c r="AA826" s="12">
        <f t="shared" si="169"/>
        <v>13</v>
      </c>
      <c r="AB826" s="6" t="s">
        <v>195</v>
      </c>
      <c r="AC826" s="106">
        <v>3084</v>
      </c>
      <c r="AJ826" s="80"/>
      <c r="AK826" s="116" t="s">
        <v>1696</v>
      </c>
      <c r="AN826" s="80"/>
      <c r="AO826" s="80"/>
      <c r="AP826" s="80"/>
      <c r="AQ826" s="80"/>
      <c r="AR826" s="130"/>
      <c r="AS826" s="80"/>
      <c r="AT826" s="7"/>
      <c r="AU826" s="7"/>
      <c r="AV826" s="169"/>
      <c r="AW826" s="170"/>
      <c r="AX826" s="140"/>
      <c r="AY826" s="150"/>
      <c r="AZ826" s="171"/>
      <c r="BA826" s="171"/>
      <c r="BB826" s="150" t="str">
        <f t="shared" si="175"/>
        <v/>
      </c>
      <c r="BC826" s="172"/>
      <c r="BD826" s="169"/>
      <c r="BE826" s="169"/>
      <c r="BF826" s="169"/>
      <c r="BG826" s="169"/>
      <c r="BH826" s="169"/>
      <c r="BI826" s="169"/>
      <c r="BJ826" s="169"/>
      <c r="BK826" s="169"/>
      <c r="BL826" s="169"/>
      <c r="BM826" s="169"/>
      <c r="BN826" s="169"/>
      <c r="BO826" s="169"/>
      <c r="BP826" s="169"/>
      <c r="BQ826" s="169"/>
      <c r="BS826" s="6"/>
      <c r="BT826" s="11"/>
      <c r="BU826" s="6"/>
      <c r="BV826" s="6"/>
    </row>
    <row r="827" spans="1:74" ht="15.75" x14ac:dyDescent="0.25">
      <c r="A827" s="52" t="s">
        <v>7908</v>
      </c>
      <c r="B827" s="56"/>
      <c r="C827" s="7" t="s">
        <v>118</v>
      </c>
      <c r="D827" s="7" t="s">
        <v>6917</v>
      </c>
      <c r="E827" s="7"/>
      <c r="F827" s="64"/>
      <c r="G827" s="6"/>
      <c r="H827" s="6"/>
      <c r="I827" s="10" t="s">
        <v>110</v>
      </c>
      <c r="J827" s="11" t="s">
        <v>1898</v>
      </c>
      <c r="K827" s="220" t="s">
        <v>600</v>
      </c>
      <c r="L827" s="180"/>
      <c r="M827" s="180">
        <v>1000</v>
      </c>
      <c r="N827" s="80" t="s">
        <v>7213</v>
      </c>
      <c r="O827" s="165"/>
      <c r="P827" s="80" t="s">
        <v>2480</v>
      </c>
      <c r="Q827" s="80"/>
      <c r="R827" s="80"/>
      <c r="S827" s="166"/>
      <c r="T827" s="164"/>
      <c r="U827" s="167"/>
      <c r="V827" s="168"/>
      <c r="W827" s="12" t="str">
        <f t="shared" ref="W827:W841" si="177">IF(COUNTIF(N827,"spare"),"","Mqtt1")</f>
        <v>Mqtt1</v>
      </c>
      <c r="X827" s="222"/>
      <c r="Y827" s="6" t="str">
        <f t="shared" si="176"/>
        <v>power-tag/draink-tank-mast</v>
      </c>
      <c r="Z827" s="106" t="str" cm="1">
        <f t="array" ref="Z827">IF(COUNTIF(N827,"spare"),"","$."&amp;_xlfn.REGEXEXTRACT(J827,"PT\d+[FQ]\d+_(.*)", 2))</f>
        <v>$.RMS_Current_Phase_A</v>
      </c>
      <c r="AA827" s="12">
        <f t="shared" si="169"/>
        <v>14</v>
      </c>
      <c r="AB827" s="6" t="s">
        <v>195</v>
      </c>
      <c r="AC827" s="106">
        <v>3000</v>
      </c>
      <c r="AJ827" s="80"/>
      <c r="AK827" s="116" t="s">
        <v>1693</v>
      </c>
      <c r="AN827" s="80"/>
      <c r="AO827" s="80"/>
      <c r="AP827" s="80"/>
      <c r="AQ827" s="80"/>
      <c r="AR827" s="130"/>
      <c r="AS827" s="80"/>
      <c r="AT827" s="7"/>
      <c r="AU827" s="7"/>
      <c r="AV827" s="169"/>
      <c r="AW827" s="170"/>
      <c r="AX827" s="140"/>
      <c r="AY827" s="150"/>
      <c r="AZ827" s="171"/>
      <c r="BA827" s="171"/>
      <c r="BB827" s="150" t="str">
        <f t="shared" ref="BB827:BB841" si="178">IF(ISNUMBER(AM827),"1","")</f>
        <v/>
      </c>
      <c r="BC827" s="172"/>
      <c r="BD827" s="169"/>
      <c r="BE827" s="169"/>
      <c r="BF827" s="169"/>
      <c r="BG827" s="169"/>
      <c r="BH827" s="169"/>
      <c r="BI827" s="169"/>
      <c r="BJ827" s="169"/>
      <c r="BK827" s="169"/>
      <c r="BL827" s="169"/>
      <c r="BM827" s="169"/>
      <c r="BN827" s="169"/>
      <c r="BO827" s="169"/>
      <c r="BP827" s="169"/>
      <c r="BQ827" s="169"/>
      <c r="BS827" s="6"/>
      <c r="BT827" s="11"/>
      <c r="BU827" s="6"/>
      <c r="BV827" s="6"/>
    </row>
    <row r="828" spans="1:74" ht="15.75" x14ac:dyDescent="0.25">
      <c r="A828" s="52" t="s">
        <v>7908</v>
      </c>
      <c r="B828" s="56"/>
      <c r="C828" s="7" t="s">
        <v>118</v>
      </c>
      <c r="D828" s="7" t="s">
        <v>6917</v>
      </c>
      <c r="E828" s="7"/>
      <c r="F828" s="64"/>
      <c r="G828" s="6"/>
      <c r="H828" s="6"/>
      <c r="I828" s="10" t="s">
        <v>110</v>
      </c>
      <c r="J828" s="11" t="s">
        <v>1899</v>
      </c>
      <c r="K828" s="220" t="s">
        <v>600</v>
      </c>
      <c r="L828" s="180"/>
      <c r="M828" s="180">
        <v>1000</v>
      </c>
      <c r="N828" s="80" t="s">
        <v>7213</v>
      </c>
      <c r="O828" s="165"/>
      <c r="P828" s="80" t="s">
        <v>2481</v>
      </c>
      <c r="Q828" s="80"/>
      <c r="R828" s="80"/>
      <c r="S828" s="166"/>
      <c r="T828" s="164"/>
      <c r="U828" s="167"/>
      <c r="V828" s="168"/>
      <c r="W828" s="12" t="str">
        <f t="shared" si="177"/>
        <v>Mqtt1</v>
      </c>
      <c r="X828" s="222"/>
      <c r="Y828" s="6" t="str">
        <f t="shared" si="176"/>
        <v>power-tag/draink-tank-mast</v>
      </c>
      <c r="Z828" s="106" t="str" cm="1">
        <f t="array" ref="Z828">IF(COUNTIF(N828,"spare"),"","$."&amp;_xlfn.REGEXEXTRACT(J828,"PT\d+[FQ]\d+_(.*)", 2))</f>
        <v>$.RMS_Current_Phase_B</v>
      </c>
      <c r="AA828" s="12">
        <f t="shared" si="169"/>
        <v>14</v>
      </c>
      <c r="AB828" s="6" t="s">
        <v>195</v>
      </c>
      <c r="AC828" s="106">
        <v>3002</v>
      </c>
      <c r="AJ828" s="80"/>
      <c r="AK828" s="116" t="s">
        <v>1693</v>
      </c>
      <c r="AN828" s="80"/>
      <c r="AO828" s="80"/>
      <c r="AP828" s="80"/>
      <c r="AQ828" s="80"/>
      <c r="AR828" s="130"/>
      <c r="AS828" s="80"/>
      <c r="AT828" s="7"/>
      <c r="AU828" s="7"/>
      <c r="AV828" s="169"/>
      <c r="AW828" s="170"/>
      <c r="AX828" s="140"/>
      <c r="AY828" s="150"/>
      <c r="AZ828" s="171"/>
      <c r="BA828" s="171"/>
      <c r="BB828" s="150" t="str">
        <f t="shared" si="178"/>
        <v/>
      </c>
      <c r="BC828" s="172"/>
      <c r="BD828" s="169"/>
      <c r="BE828" s="169"/>
      <c r="BF828" s="169"/>
      <c r="BG828" s="169"/>
      <c r="BH828" s="169"/>
      <c r="BI828" s="169"/>
      <c r="BJ828" s="169"/>
      <c r="BK828" s="169"/>
      <c r="BL828" s="169"/>
      <c r="BM828" s="169"/>
      <c r="BN828" s="169"/>
      <c r="BO828" s="169"/>
      <c r="BP828" s="169"/>
      <c r="BQ828" s="169"/>
      <c r="BS828" s="6"/>
      <c r="BT828" s="11"/>
      <c r="BU828" s="6"/>
      <c r="BV828" s="6"/>
    </row>
    <row r="829" spans="1:74" ht="15.75" x14ac:dyDescent="0.25">
      <c r="A829" s="52" t="s">
        <v>7908</v>
      </c>
      <c r="B829" s="56"/>
      <c r="C829" s="7" t="s">
        <v>118</v>
      </c>
      <c r="D829" s="7" t="s">
        <v>6917</v>
      </c>
      <c r="E829" s="7"/>
      <c r="F829" s="64"/>
      <c r="G829" s="6"/>
      <c r="H829" s="6"/>
      <c r="I829" s="10" t="s">
        <v>110</v>
      </c>
      <c r="J829" s="11" t="s">
        <v>1900</v>
      </c>
      <c r="K829" s="220" t="s">
        <v>600</v>
      </c>
      <c r="L829" s="180"/>
      <c r="M829" s="180">
        <v>1000</v>
      </c>
      <c r="N829" s="80" t="s">
        <v>7213</v>
      </c>
      <c r="O829" s="165"/>
      <c r="P829" s="80" t="s">
        <v>2482</v>
      </c>
      <c r="Q829" s="80"/>
      <c r="R829" s="80"/>
      <c r="S829" s="166"/>
      <c r="T829" s="164"/>
      <c r="U829" s="167"/>
      <c r="V829" s="168"/>
      <c r="W829" s="12" t="str">
        <f t="shared" si="177"/>
        <v>Mqtt1</v>
      </c>
      <c r="X829" s="222"/>
      <c r="Y829" s="6" t="str">
        <f t="shared" si="176"/>
        <v>power-tag/draink-tank-mast</v>
      </c>
      <c r="Z829" s="106" t="str" cm="1">
        <f t="array" ref="Z829">IF(COUNTIF(N829,"spare"),"","$."&amp;_xlfn.REGEXEXTRACT(J829,"PT\d+[FQ]\d+_(.*)", 2))</f>
        <v>$.RMS_Current_Phase_C</v>
      </c>
      <c r="AA829" s="12">
        <f t="shared" si="169"/>
        <v>14</v>
      </c>
      <c r="AB829" s="6" t="s">
        <v>195</v>
      </c>
      <c r="AC829" s="106">
        <v>3004</v>
      </c>
      <c r="AJ829" s="80"/>
      <c r="AK829" s="116" t="s">
        <v>1693</v>
      </c>
      <c r="AN829" s="80"/>
      <c r="AO829" s="80"/>
      <c r="AP829" s="80"/>
      <c r="AQ829" s="80"/>
      <c r="AR829" s="130"/>
      <c r="AS829" s="80"/>
      <c r="AT829" s="7"/>
      <c r="AU829" s="7"/>
      <c r="AV829" s="169"/>
      <c r="AW829" s="170"/>
      <c r="AX829" s="140"/>
      <c r="AY829" s="150"/>
      <c r="AZ829" s="171"/>
      <c r="BA829" s="171"/>
      <c r="BB829" s="150" t="str">
        <f t="shared" si="178"/>
        <v/>
      </c>
      <c r="BC829" s="172"/>
      <c r="BD829" s="169"/>
      <c r="BE829" s="169"/>
      <c r="BF829" s="169"/>
      <c r="BG829" s="169"/>
      <c r="BH829" s="169"/>
      <c r="BI829" s="169"/>
      <c r="BJ829" s="169"/>
      <c r="BK829" s="169"/>
      <c r="BL829" s="169"/>
      <c r="BM829" s="169"/>
      <c r="BN829" s="169"/>
      <c r="BO829" s="169"/>
      <c r="BP829" s="169"/>
      <c r="BQ829" s="169"/>
      <c r="BS829" s="6"/>
      <c r="BT829" s="11"/>
      <c r="BU829" s="6"/>
      <c r="BV829" s="6"/>
    </row>
    <row r="830" spans="1:74" ht="15.75" x14ac:dyDescent="0.25">
      <c r="A830" s="52" t="s">
        <v>7908</v>
      </c>
      <c r="B830" s="56"/>
      <c r="C830" s="7" t="s">
        <v>118</v>
      </c>
      <c r="D830" s="7" t="s">
        <v>6917</v>
      </c>
      <c r="E830" s="7"/>
      <c r="F830" s="64"/>
      <c r="G830" s="6"/>
      <c r="H830" s="6"/>
      <c r="I830" s="10" t="s">
        <v>110</v>
      </c>
      <c r="J830" s="11" t="s">
        <v>1901</v>
      </c>
      <c r="K830" s="220" t="s">
        <v>600</v>
      </c>
      <c r="L830" s="180"/>
      <c r="M830" s="180">
        <v>1000</v>
      </c>
      <c r="N830" s="80" t="s">
        <v>7213</v>
      </c>
      <c r="O830" s="165"/>
      <c r="P830" s="80" t="s">
        <v>2483</v>
      </c>
      <c r="Q830" s="80"/>
      <c r="R830" s="80"/>
      <c r="S830" s="166"/>
      <c r="T830" s="164"/>
      <c r="U830" s="167"/>
      <c r="V830" s="168"/>
      <c r="W830" s="12" t="str">
        <f t="shared" si="177"/>
        <v>Mqtt1</v>
      </c>
      <c r="X830" s="222"/>
      <c r="Y830" s="6" t="str">
        <f t="shared" si="176"/>
        <v>power-tag/draink-tank-mast</v>
      </c>
      <c r="Z830" s="106" t="str" cm="1">
        <f t="array" ref="Z830">IF(COUNTIF(N830,"spare"),"","$."&amp;_xlfn.REGEXEXTRACT(J830,"PT\d+[FQ]\d+_(.*)", 2))</f>
        <v>$.RMS_Current_Phase_Neut</v>
      </c>
      <c r="AA830" s="12">
        <f t="shared" si="169"/>
        <v>14</v>
      </c>
      <c r="AB830" s="6" t="s">
        <v>195</v>
      </c>
      <c r="AC830" s="106">
        <v>3006</v>
      </c>
      <c r="AJ830" s="80"/>
      <c r="AK830" s="116" t="s">
        <v>1693</v>
      </c>
      <c r="AN830" s="80"/>
      <c r="AO830" s="80"/>
      <c r="AP830" s="80"/>
      <c r="AQ830" s="80"/>
      <c r="AR830" s="130"/>
      <c r="AS830" s="80"/>
      <c r="AT830" s="7"/>
      <c r="AU830" s="7"/>
      <c r="AV830" s="169"/>
      <c r="AW830" s="170"/>
      <c r="AX830" s="140"/>
      <c r="AY830" s="150"/>
      <c r="AZ830" s="171"/>
      <c r="BA830" s="171"/>
      <c r="BB830" s="150" t="str">
        <f t="shared" si="178"/>
        <v/>
      </c>
      <c r="BC830" s="172"/>
      <c r="BD830" s="169"/>
      <c r="BE830" s="169"/>
      <c r="BF830" s="169"/>
      <c r="BG830" s="169"/>
      <c r="BH830" s="169"/>
      <c r="BI830" s="169"/>
      <c r="BJ830" s="169"/>
      <c r="BK830" s="169"/>
      <c r="BL830" s="169"/>
      <c r="BM830" s="169"/>
      <c r="BN830" s="169"/>
      <c r="BO830" s="169"/>
      <c r="BP830" s="169"/>
      <c r="BQ830" s="169"/>
      <c r="BS830" s="6"/>
      <c r="BT830" s="11"/>
      <c r="BU830" s="6"/>
      <c r="BV830" s="6"/>
    </row>
    <row r="831" spans="1:74" ht="15.75" x14ac:dyDescent="0.25">
      <c r="A831" s="52" t="s">
        <v>7908</v>
      </c>
      <c r="B831" s="56"/>
      <c r="C831" s="7" t="s">
        <v>118</v>
      </c>
      <c r="D831" s="7" t="s">
        <v>6917</v>
      </c>
      <c r="E831" s="7"/>
      <c r="F831" s="64"/>
      <c r="G831" s="6"/>
      <c r="H831" s="6"/>
      <c r="I831" s="10" t="s">
        <v>110</v>
      </c>
      <c r="J831" s="11" t="s">
        <v>7415</v>
      </c>
      <c r="K831" s="220" t="s">
        <v>600</v>
      </c>
      <c r="L831" s="180"/>
      <c r="M831" s="180">
        <v>1000</v>
      </c>
      <c r="N831" s="80" t="s">
        <v>7213</v>
      </c>
      <c r="O831" s="165"/>
      <c r="P831" s="80" t="s">
        <v>2484</v>
      </c>
      <c r="Q831" s="80"/>
      <c r="R831" s="80"/>
      <c r="S831" s="166"/>
      <c r="T831" s="164"/>
      <c r="U831" s="167"/>
      <c r="V831" s="168"/>
      <c r="W831" s="12" t="str">
        <f t="shared" si="177"/>
        <v>Mqtt1</v>
      </c>
      <c r="X831" s="222"/>
      <c r="Y831" s="6" t="str">
        <f t="shared" si="176"/>
        <v>power-tag/draink-tank-mast</v>
      </c>
      <c r="Z831" s="106" t="str" cm="1">
        <f t="array" ref="Z831">IF(COUNTIF(N831,"spare"),"","$."&amp;_xlfn.REGEXEXTRACT(J831,"PT\d+[FQ]\d+_(.*)", 2))</f>
        <v>$.RMS_Voltage_A_N</v>
      </c>
      <c r="AA831" s="12">
        <f t="shared" si="169"/>
        <v>14</v>
      </c>
      <c r="AB831" s="6" t="s">
        <v>195</v>
      </c>
      <c r="AC831" s="106">
        <v>3028</v>
      </c>
      <c r="AJ831" s="80"/>
      <c r="AK831" s="116" t="s">
        <v>1694</v>
      </c>
      <c r="AN831" s="80"/>
      <c r="AO831" s="80"/>
      <c r="AP831" s="80"/>
      <c r="AQ831" s="80"/>
      <c r="AR831" s="130"/>
      <c r="AS831" s="80"/>
      <c r="AT831" s="7"/>
      <c r="AU831" s="7"/>
      <c r="AV831" s="169"/>
      <c r="AW831" s="170"/>
      <c r="AX831" s="140"/>
      <c r="AY831" s="150"/>
      <c r="AZ831" s="171"/>
      <c r="BA831" s="171"/>
      <c r="BB831" s="150" t="str">
        <f t="shared" si="178"/>
        <v/>
      </c>
      <c r="BC831" s="172"/>
      <c r="BD831" s="169"/>
      <c r="BE831" s="169"/>
      <c r="BF831" s="169"/>
      <c r="BG831" s="169"/>
      <c r="BH831" s="169"/>
      <c r="BI831" s="169"/>
      <c r="BJ831" s="169"/>
      <c r="BK831" s="169"/>
      <c r="BL831" s="169"/>
      <c r="BM831" s="169"/>
      <c r="BN831" s="169"/>
      <c r="BO831" s="169"/>
      <c r="BP831" s="169"/>
      <c r="BQ831" s="169"/>
      <c r="BS831" s="6"/>
      <c r="BT831" s="11"/>
      <c r="BU831" s="6"/>
      <c r="BV831" s="6"/>
    </row>
    <row r="832" spans="1:74" ht="15.75" x14ac:dyDescent="0.25">
      <c r="A832" s="52" t="s">
        <v>7908</v>
      </c>
      <c r="B832" s="56"/>
      <c r="C832" s="7" t="s">
        <v>118</v>
      </c>
      <c r="D832" s="7" t="s">
        <v>6917</v>
      </c>
      <c r="E832" s="7"/>
      <c r="F832" s="64"/>
      <c r="G832" s="6"/>
      <c r="H832" s="6"/>
      <c r="I832" s="10" t="s">
        <v>110</v>
      </c>
      <c r="J832" s="11" t="s">
        <v>7416</v>
      </c>
      <c r="K832" s="220" t="s">
        <v>600</v>
      </c>
      <c r="L832" s="180"/>
      <c r="M832" s="180">
        <v>1000</v>
      </c>
      <c r="N832" s="80" t="s">
        <v>7213</v>
      </c>
      <c r="O832" s="165"/>
      <c r="P832" s="80" t="s">
        <v>2485</v>
      </c>
      <c r="Q832" s="80"/>
      <c r="R832" s="80"/>
      <c r="S832" s="166"/>
      <c r="T832" s="164"/>
      <c r="U832" s="167"/>
      <c r="V832" s="168"/>
      <c r="W832" s="12" t="str">
        <f t="shared" si="177"/>
        <v>Mqtt1</v>
      </c>
      <c r="X832" s="222"/>
      <c r="Y832" s="6" t="str">
        <f t="shared" si="176"/>
        <v>power-tag/draink-tank-mast</v>
      </c>
      <c r="Z832" s="106" t="str" cm="1">
        <f t="array" ref="Z832">IF(COUNTIF(N832,"spare"),"","$."&amp;_xlfn.REGEXEXTRACT(J832,"PT\d+[FQ]\d+_(.*)", 2))</f>
        <v>$.RMS_Voltage_B_N</v>
      </c>
      <c r="AA832" s="12">
        <f t="shared" si="169"/>
        <v>14</v>
      </c>
      <c r="AB832" s="6" t="s">
        <v>195</v>
      </c>
      <c r="AC832" s="106">
        <v>3030</v>
      </c>
      <c r="AJ832" s="80"/>
      <c r="AK832" s="116" t="s">
        <v>1694</v>
      </c>
      <c r="AN832" s="80"/>
      <c r="AO832" s="80"/>
      <c r="AP832" s="80"/>
      <c r="AQ832" s="80"/>
      <c r="AR832" s="130"/>
      <c r="AS832" s="80"/>
      <c r="AT832" s="7"/>
      <c r="AU832" s="7"/>
      <c r="AV832" s="169"/>
      <c r="AW832" s="170"/>
      <c r="AX832" s="140"/>
      <c r="AY832" s="150"/>
      <c r="AZ832" s="171"/>
      <c r="BA832" s="171"/>
      <c r="BB832" s="150" t="str">
        <f t="shared" si="178"/>
        <v/>
      </c>
      <c r="BC832" s="172"/>
      <c r="BD832" s="169"/>
      <c r="BE832" s="169"/>
      <c r="BF832" s="169"/>
      <c r="BG832" s="169"/>
      <c r="BH832" s="169"/>
      <c r="BI832" s="169"/>
      <c r="BJ832" s="169"/>
      <c r="BK832" s="169"/>
      <c r="BL832" s="169"/>
      <c r="BM832" s="169"/>
      <c r="BN832" s="169"/>
      <c r="BO832" s="169"/>
      <c r="BP832" s="169"/>
      <c r="BQ832" s="169"/>
      <c r="BS832" s="6"/>
      <c r="BT832" s="11"/>
      <c r="BU832" s="6"/>
      <c r="BV832" s="6"/>
    </row>
    <row r="833" spans="1:74" ht="15.75" x14ac:dyDescent="0.25">
      <c r="A833" s="52" t="s">
        <v>7908</v>
      </c>
      <c r="B833" s="56"/>
      <c r="C833" s="7" t="s">
        <v>118</v>
      </c>
      <c r="D833" s="7" t="s">
        <v>6917</v>
      </c>
      <c r="E833" s="7"/>
      <c r="F833" s="64"/>
      <c r="G833" s="6"/>
      <c r="H833" s="6"/>
      <c r="I833" s="10" t="s">
        <v>110</v>
      </c>
      <c r="J833" s="11" t="s">
        <v>7417</v>
      </c>
      <c r="K833" s="220" t="s">
        <v>600</v>
      </c>
      <c r="L833" s="180"/>
      <c r="M833" s="180">
        <v>1000</v>
      </c>
      <c r="N833" s="80" t="s">
        <v>7213</v>
      </c>
      <c r="O833" s="165"/>
      <c r="P833" s="80" t="s">
        <v>2486</v>
      </c>
      <c r="Q833" s="80"/>
      <c r="R833" s="80"/>
      <c r="S833" s="166"/>
      <c r="T833" s="164"/>
      <c r="U833" s="167"/>
      <c r="V833" s="168"/>
      <c r="W833" s="12" t="str">
        <f t="shared" si="177"/>
        <v>Mqtt1</v>
      </c>
      <c r="X833" s="222"/>
      <c r="Y833" s="6" t="str">
        <f t="shared" si="176"/>
        <v>power-tag/draink-tank-mast</v>
      </c>
      <c r="Z833" s="106" t="str" cm="1">
        <f t="array" ref="Z833">IF(COUNTIF(N833,"spare"),"","$."&amp;_xlfn.REGEXEXTRACT(J833,"PT\d+[FQ]\d+_(.*)", 2))</f>
        <v>$.RMS_Voltage_C_N</v>
      </c>
      <c r="AA833" s="12">
        <f t="shared" si="169"/>
        <v>14</v>
      </c>
      <c r="AB833" s="6" t="s">
        <v>195</v>
      </c>
      <c r="AC833" s="106">
        <v>3032</v>
      </c>
      <c r="AJ833" s="80"/>
      <c r="AK833" s="116" t="s">
        <v>1694</v>
      </c>
      <c r="AN833" s="80"/>
      <c r="AO833" s="80"/>
      <c r="AP833" s="80"/>
      <c r="AQ833" s="80"/>
      <c r="AR833" s="130"/>
      <c r="AS833" s="80"/>
      <c r="AT833" s="7"/>
      <c r="AU833" s="7"/>
      <c r="AV833" s="169"/>
      <c r="AW833" s="170"/>
      <c r="AX833" s="140"/>
      <c r="AY833" s="150"/>
      <c r="AZ833" s="171"/>
      <c r="BA833" s="171"/>
      <c r="BB833" s="150" t="str">
        <f t="shared" si="178"/>
        <v/>
      </c>
      <c r="BC833" s="172"/>
      <c r="BD833" s="169"/>
      <c r="BE833" s="169"/>
      <c r="BF833" s="169"/>
      <c r="BG833" s="169"/>
      <c r="BH833" s="169"/>
      <c r="BI833" s="169"/>
      <c r="BJ833" s="169"/>
      <c r="BK833" s="169"/>
      <c r="BL833" s="169"/>
      <c r="BM833" s="169"/>
      <c r="BN833" s="169"/>
      <c r="BO833" s="169"/>
      <c r="BP833" s="169"/>
      <c r="BQ833" s="169"/>
      <c r="BS833" s="6"/>
      <c r="BT833" s="11"/>
      <c r="BU833" s="6"/>
      <c r="BV833" s="6"/>
    </row>
    <row r="834" spans="1:74" ht="15.75" x14ac:dyDescent="0.25">
      <c r="A834" s="52" t="s">
        <v>7908</v>
      </c>
      <c r="B834" s="56"/>
      <c r="C834" s="7" t="s">
        <v>118</v>
      </c>
      <c r="D834" s="7" t="s">
        <v>6917</v>
      </c>
      <c r="E834" s="7"/>
      <c r="F834" s="64"/>
      <c r="G834" s="6"/>
      <c r="H834" s="6"/>
      <c r="I834" s="10" t="s">
        <v>110</v>
      </c>
      <c r="J834" s="11" t="s">
        <v>1902</v>
      </c>
      <c r="K834" s="220" t="s">
        <v>600</v>
      </c>
      <c r="L834" s="180"/>
      <c r="M834" s="180">
        <v>1000</v>
      </c>
      <c r="N834" s="80" t="s">
        <v>7213</v>
      </c>
      <c r="O834" s="165"/>
      <c r="P834" s="80" t="s">
        <v>2487</v>
      </c>
      <c r="Q834" s="80"/>
      <c r="R834" s="80"/>
      <c r="S834" s="166"/>
      <c r="T834" s="164"/>
      <c r="U834" s="167"/>
      <c r="V834" s="168"/>
      <c r="W834" s="12" t="str">
        <f t="shared" si="177"/>
        <v>Mqtt1</v>
      </c>
      <c r="X834" s="222"/>
      <c r="Y834" s="6" t="str">
        <f t="shared" si="176"/>
        <v>power-tag/draink-tank-mast</v>
      </c>
      <c r="Z834" s="106" t="str" cm="1">
        <f t="array" ref="Z834">IF(COUNTIF(N834,"spare"),"","$."&amp;_xlfn.REGEXEXTRACT(J834,"PT\d+[FQ]\d+_(.*)", 2))</f>
        <v>$.Active_Power_Phase_A</v>
      </c>
      <c r="AA834" s="12">
        <f t="shared" si="169"/>
        <v>14</v>
      </c>
      <c r="AB834" s="6" t="s">
        <v>195</v>
      </c>
      <c r="AC834" s="106">
        <v>3054</v>
      </c>
      <c r="AJ834" s="80"/>
      <c r="AK834" s="116" t="s">
        <v>1695</v>
      </c>
      <c r="AN834" s="80"/>
      <c r="AO834" s="80"/>
      <c r="AP834" s="80"/>
      <c r="AQ834" s="80"/>
      <c r="AR834" s="130"/>
      <c r="AS834" s="80"/>
      <c r="AT834" s="7"/>
      <c r="AU834" s="7"/>
      <c r="AV834" s="169"/>
      <c r="AW834" s="170"/>
      <c r="AX834" s="140"/>
      <c r="AY834" s="150"/>
      <c r="AZ834" s="171"/>
      <c r="BA834" s="171"/>
      <c r="BB834" s="150" t="str">
        <f t="shared" si="178"/>
        <v/>
      </c>
      <c r="BC834" s="172"/>
      <c r="BD834" s="169"/>
      <c r="BE834" s="169"/>
      <c r="BF834" s="169"/>
      <c r="BG834" s="169"/>
      <c r="BH834" s="169"/>
      <c r="BI834" s="169"/>
      <c r="BJ834" s="169"/>
      <c r="BK834" s="169"/>
      <c r="BL834" s="169"/>
      <c r="BM834" s="169"/>
      <c r="BN834" s="169"/>
      <c r="BO834" s="169"/>
      <c r="BP834" s="169"/>
      <c r="BQ834" s="169"/>
      <c r="BS834" s="6"/>
      <c r="BT834" s="11"/>
      <c r="BU834" s="6"/>
      <c r="BV834" s="6"/>
    </row>
    <row r="835" spans="1:74" ht="15.75" x14ac:dyDescent="0.25">
      <c r="A835" s="52" t="s">
        <v>7908</v>
      </c>
      <c r="B835" s="56"/>
      <c r="C835" s="7" t="s">
        <v>118</v>
      </c>
      <c r="D835" s="7" t="s">
        <v>6917</v>
      </c>
      <c r="E835" s="7"/>
      <c r="F835" s="64"/>
      <c r="G835" s="6"/>
      <c r="H835" s="6"/>
      <c r="I835" s="10" t="s">
        <v>110</v>
      </c>
      <c r="J835" s="11" t="s">
        <v>1903</v>
      </c>
      <c r="K835" s="220" t="s">
        <v>600</v>
      </c>
      <c r="L835" s="180"/>
      <c r="M835" s="180">
        <v>1000</v>
      </c>
      <c r="N835" s="80" t="s">
        <v>7213</v>
      </c>
      <c r="O835" s="165"/>
      <c r="P835" s="80" t="s">
        <v>2488</v>
      </c>
      <c r="Q835" s="80"/>
      <c r="R835" s="80"/>
      <c r="S835" s="166"/>
      <c r="T835" s="164"/>
      <c r="U835" s="167"/>
      <c r="V835" s="168"/>
      <c r="W835" s="12" t="str">
        <f t="shared" si="177"/>
        <v>Mqtt1</v>
      </c>
      <c r="X835" s="222"/>
      <c r="Y835" s="6" t="str">
        <f t="shared" si="176"/>
        <v>power-tag/draink-tank-mast</v>
      </c>
      <c r="Z835" s="106" t="str" cm="1">
        <f t="array" ref="Z835">IF(COUNTIF(N835,"spare"),"","$."&amp;_xlfn.REGEXEXTRACT(J835,"PT\d+[FQ]\d+_(.*)", 2))</f>
        <v>$.Active_Power_Phase_B</v>
      </c>
      <c r="AA835" s="12">
        <f t="shared" si="169"/>
        <v>14</v>
      </c>
      <c r="AB835" s="6" t="s">
        <v>195</v>
      </c>
      <c r="AC835" s="106">
        <v>3056</v>
      </c>
      <c r="AJ835" s="80"/>
      <c r="AK835" s="116" t="s">
        <v>1695</v>
      </c>
      <c r="AN835" s="80"/>
      <c r="AO835" s="80"/>
      <c r="AP835" s="80"/>
      <c r="AQ835" s="80"/>
      <c r="AR835" s="130"/>
      <c r="AS835" s="80"/>
      <c r="AT835" s="7"/>
      <c r="AU835" s="7"/>
      <c r="AV835" s="169"/>
      <c r="AW835" s="170"/>
      <c r="AX835" s="140"/>
      <c r="AY835" s="150"/>
      <c r="AZ835" s="171"/>
      <c r="BA835" s="171"/>
      <c r="BB835" s="150" t="str">
        <f t="shared" si="178"/>
        <v/>
      </c>
      <c r="BC835" s="172"/>
      <c r="BD835" s="169"/>
      <c r="BE835" s="169"/>
      <c r="BF835" s="169"/>
      <c r="BG835" s="169"/>
      <c r="BH835" s="169"/>
      <c r="BI835" s="169"/>
      <c r="BJ835" s="169"/>
      <c r="BK835" s="169"/>
      <c r="BL835" s="169"/>
      <c r="BM835" s="169"/>
      <c r="BN835" s="169"/>
      <c r="BO835" s="169"/>
      <c r="BP835" s="169"/>
      <c r="BQ835" s="169"/>
      <c r="BS835" s="6"/>
      <c r="BT835" s="11"/>
      <c r="BU835" s="6"/>
      <c r="BV835" s="6"/>
    </row>
    <row r="836" spans="1:74" ht="15.75" x14ac:dyDescent="0.25">
      <c r="A836" s="52" t="s">
        <v>7908</v>
      </c>
      <c r="B836" s="56"/>
      <c r="C836" s="7" t="s">
        <v>118</v>
      </c>
      <c r="D836" s="7" t="s">
        <v>6917</v>
      </c>
      <c r="E836" s="7"/>
      <c r="F836" s="64"/>
      <c r="G836" s="6"/>
      <c r="H836" s="6"/>
      <c r="I836" s="10" t="s">
        <v>110</v>
      </c>
      <c r="J836" s="11" t="s">
        <v>1904</v>
      </c>
      <c r="K836" s="220" t="s">
        <v>600</v>
      </c>
      <c r="L836" s="180"/>
      <c r="M836" s="180">
        <v>1000</v>
      </c>
      <c r="N836" s="80" t="s">
        <v>7213</v>
      </c>
      <c r="O836" s="165"/>
      <c r="P836" s="80" t="s">
        <v>2489</v>
      </c>
      <c r="Q836" s="80"/>
      <c r="R836" s="80"/>
      <c r="S836" s="166"/>
      <c r="T836" s="164"/>
      <c r="U836" s="167"/>
      <c r="V836" s="168"/>
      <c r="W836" s="12" t="str">
        <f t="shared" si="177"/>
        <v>Mqtt1</v>
      </c>
      <c r="X836" s="222"/>
      <c r="Y836" s="6" t="str">
        <f t="shared" si="176"/>
        <v>power-tag/draink-tank-mast</v>
      </c>
      <c r="Z836" s="106" t="str" cm="1">
        <f t="array" ref="Z836">IF(COUNTIF(N836,"spare"),"","$."&amp;_xlfn.REGEXEXTRACT(J836,"PT\d+[FQ]\d+_(.*)", 2))</f>
        <v>$.Active_Power_Phase_C</v>
      </c>
      <c r="AA836" s="12">
        <f t="shared" si="169"/>
        <v>14</v>
      </c>
      <c r="AB836" s="6" t="s">
        <v>195</v>
      </c>
      <c r="AC836" s="106">
        <v>3058</v>
      </c>
      <c r="AJ836" s="80"/>
      <c r="AK836" s="116" t="s">
        <v>1695</v>
      </c>
      <c r="AN836" s="80"/>
      <c r="AO836" s="80"/>
      <c r="AP836" s="80"/>
      <c r="AQ836" s="80"/>
      <c r="AR836" s="130"/>
      <c r="AS836" s="80"/>
      <c r="AT836" s="7"/>
      <c r="AU836" s="7"/>
      <c r="AV836" s="169"/>
      <c r="AW836" s="170"/>
      <c r="AX836" s="140"/>
      <c r="AY836" s="150"/>
      <c r="AZ836" s="171"/>
      <c r="BA836" s="171"/>
      <c r="BB836" s="150" t="str">
        <f t="shared" si="178"/>
        <v/>
      </c>
      <c r="BC836" s="172"/>
      <c r="BD836" s="169"/>
      <c r="BE836" s="169"/>
      <c r="BF836" s="169"/>
      <c r="BG836" s="169"/>
      <c r="BH836" s="169"/>
      <c r="BI836" s="169"/>
      <c r="BJ836" s="169"/>
      <c r="BK836" s="169"/>
      <c r="BL836" s="169"/>
      <c r="BM836" s="169"/>
      <c r="BN836" s="169"/>
      <c r="BO836" s="169"/>
      <c r="BP836" s="169"/>
      <c r="BQ836" s="169"/>
      <c r="BS836" s="6"/>
      <c r="BT836" s="11"/>
      <c r="BU836" s="6"/>
      <c r="BV836" s="6"/>
    </row>
    <row r="837" spans="1:74" ht="15.75" x14ac:dyDescent="0.25">
      <c r="A837" s="52" t="s">
        <v>7908</v>
      </c>
      <c r="B837" s="56"/>
      <c r="C837" s="7" t="s">
        <v>118</v>
      </c>
      <c r="D837" s="7" t="s">
        <v>6917</v>
      </c>
      <c r="E837" s="7"/>
      <c r="F837" s="64"/>
      <c r="G837" s="6"/>
      <c r="H837" s="6"/>
      <c r="I837" s="10" t="s">
        <v>110</v>
      </c>
      <c r="J837" s="11" t="s">
        <v>1905</v>
      </c>
      <c r="K837" s="220" t="s">
        <v>600</v>
      </c>
      <c r="L837" s="180"/>
      <c r="M837" s="180">
        <v>1000</v>
      </c>
      <c r="N837" s="80" t="s">
        <v>7213</v>
      </c>
      <c r="O837" s="165"/>
      <c r="P837" s="80" t="s">
        <v>2490</v>
      </c>
      <c r="Q837" s="80"/>
      <c r="R837" s="80"/>
      <c r="S837" s="166"/>
      <c r="T837" s="164"/>
      <c r="U837" s="167"/>
      <c r="V837" s="168"/>
      <c r="W837" s="12" t="str">
        <f t="shared" si="177"/>
        <v>Mqtt1</v>
      </c>
      <c r="X837" s="222"/>
      <c r="Y837" s="6" t="str">
        <f t="shared" si="176"/>
        <v>power-tag/draink-tank-mast</v>
      </c>
      <c r="Z837" s="106" t="str" cm="1">
        <f t="array" ref="Z837">IF(COUNTIF(N837,"spare"),"","$."&amp;_xlfn.REGEXEXTRACT(J837,"PT\d+[FQ]\d+_(.*)", 2))</f>
        <v>$.Total_Active_Power</v>
      </c>
      <c r="AA837" s="12">
        <f t="shared" si="169"/>
        <v>14</v>
      </c>
      <c r="AB837" s="6" t="s">
        <v>195</v>
      </c>
      <c r="AC837" s="106">
        <v>3060</v>
      </c>
      <c r="AJ837" s="80"/>
      <c r="AK837" s="116" t="s">
        <v>1695</v>
      </c>
      <c r="AN837" s="80"/>
      <c r="AO837" s="80"/>
      <c r="AP837" s="80"/>
      <c r="AQ837" s="80"/>
      <c r="AR837" s="130"/>
      <c r="AS837" s="80"/>
      <c r="AT837" s="7"/>
      <c r="AU837" s="7"/>
      <c r="AV837" s="169"/>
      <c r="AW837" s="170"/>
      <c r="AX837" s="140"/>
      <c r="AY837" s="150"/>
      <c r="AZ837" s="171"/>
      <c r="BA837" s="171"/>
      <c r="BB837" s="150" t="str">
        <f t="shared" si="178"/>
        <v/>
      </c>
      <c r="BC837" s="172"/>
      <c r="BD837" s="169"/>
      <c r="BE837" s="169"/>
      <c r="BF837" s="169"/>
      <c r="BG837" s="169"/>
      <c r="BH837" s="169"/>
      <c r="BI837" s="169"/>
      <c r="BJ837" s="169"/>
      <c r="BK837" s="169"/>
      <c r="BL837" s="169"/>
      <c r="BM837" s="169"/>
      <c r="BN837" s="169"/>
      <c r="BO837" s="169"/>
      <c r="BP837" s="169"/>
      <c r="BQ837" s="169"/>
      <c r="BS837" s="6"/>
      <c r="BT837" s="11"/>
      <c r="BU837" s="6"/>
      <c r="BV837" s="6"/>
    </row>
    <row r="838" spans="1:74" ht="15.75" x14ac:dyDescent="0.25">
      <c r="A838" s="52" t="s">
        <v>7908</v>
      </c>
      <c r="B838" s="56"/>
      <c r="C838" s="7" t="s">
        <v>118</v>
      </c>
      <c r="D838" s="7" t="s">
        <v>6917</v>
      </c>
      <c r="E838" s="7"/>
      <c r="F838" s="64"/>
      <c r="G838" s="6"/>
      <c r="H838" s="6"/>
      <c r="I838" s="10" t="s">
        <v>110</v>
      </c>
      <c r="J838" s="11" t="s">
        <v>1906</v>
      </c>
      <c r="K838" s="220" t="s">
        <v>600</v>
      </c>
      <c r="L838" s="180"/>
      <c r="M838" s="180">
        <v>1000</v>
      </c>
      <c r="N838" s="80" t="s">
        <v>7213</v>
      </c>
      <c r="O838" s="165"/>
      <c r="P838" s="80" t="s">
        <v>2491</v>
      </c>
      <c r="Q838" s="80"/>
      <c r="R838" s="80"/>
      <c r="S838" s="166"/>
      <c r="T838" s="164"/>
      <c r="U838" s="167"/>
      <c r="V838" s="168"/>
      <c r="W838" s="12" t="str">
        <f t="shared" si="177"/>
        <v>Mqtt1</v>
      </c>
      <c r="X838" s="222"/>
      <c r="Y838" s="6" t="str">
        <f t="shared" si="176"/>
        <v>power-tag/draink-tank-mast</v>
      </c>
      <c r="Z838" s="106" t="str" cm="1">
        <f t="array" ref="Z838">IF(COUNTIF(N838,"spare"),"","$."&amp;_xlfn.REGEXEXTRACT(J838,"PT\d+[FQ]\d+_(.*)", 2))</f>
        <v>$.Power_Factor_Phase_A</v>
      </c>
      <c r="AA838" s="12">
        <f t="shared" si="169"/>
        <v>14</v>
      </c>
      <c r="AB838" s="6" t="s">
        <v>195</v>
      </c>
      <c r="AC838" s="106">
        <v>3078</v>
      </c>
      <c r="AJ838" s="80"/>
      <c r="AK838" s="116" t="s">
        <v>1696</v>
      </c>
      <c r="AN838" s="80"/>
      <c r="AO838" s="80"/>
      <c r="AP838" s="80"/>
      <c r="AQ838" s="80"/>
      <c r="AR838" s="130"/>
      <c r="AS838" s="80"/>
      <c r="AT838" s="7"/>
      <c r="AU838" s="7"/>
      <c r="AV838" s="169"/>
      <c r="AW838" s="170"/>
      <c r="AX838" s="140"/>
      <c r="AY838" s="150"/>
      <c r="AZ838" s="171"/>
      <c r="BA838" s="171"/>
      <c r="BB838" s="150" t="str">
        <f t="shared" si="178"/>
        <v/>
      </c>
      <c r="BC838" s="172"/>
      <c r="BD838" s="169"/>
      <c r="BE838" s="169"/>
      <c r="BF838" s="169"/>
      <c r="BG838" s="169"/>
      <c r="BH838" s="169"/>
      <c r="BI838" s="169"/>
      <c r="BJ838" s="169"/>
      <c r="BK838" s="169"/>
      <c r="BL838" s="169"/>
      <c r="BM838" s="169"/>
      <c r="BN838" s="169"/>
      <c r="BO838" s="169"/>
      <c r="BP838" s="169"/>
      <c r="BQ838" s="169"/>
      <c r="BS838" s="6"/>
      <c r="BT838" s="11"/>
      <c r="BU838" s="6"/>
      <c r="BV838" s="6"/>
    </row>
    <row r="839" spans="1:74" ht="15.75" x14ac:dyDescent="0.25">
      <c r="A839" s="52" t="s">
        <v>7908</v>
      </c>
      <c r="B839" s="56"/>
      <c r="C839" s="7" t="s">
        <v>118</v>
      </c>
      <c r="D839" s="7" t="s">
        <v>6917</v>
      </c>
      <c r="E839" s="7"/>
      <c r="F839" s="64"/>
      <c r="G839" s="6"/>
      <c r="H839" s="6"/>
      <c r="I839" s="10" t="s">
        <v>110</v>
      </c>
      <c r="J839" s="11" t="s">
        <v>1907</v>
      </c>
      <c r="K839" s="220" t="s">
        <v>600</v>
      </c>
      <c r="L839" s="180"/>
      <c r="M839" s="180">
        <v>1000</v>
      </c>
      <c r="N839" s="80" t="s">
        <v>7213</v>
      </c>
      <c r="O839" s="165"/>
      <c r="P839" s="80" t="s">
        <v>2492</v>
      </c>
      <c r="Q839" s="80"/>
      <c r="R839" s="80"/>
      <c r="S839" s="166"/>
      <c r="T839" s="164"/>
      <c r="U839" s="167"/>
      <c r="V839" s="168"/>
      <c r="W839" s="12" t="str">
        <f t="shared" si="177"/>
        <v>Mqtt1</v>
      </c>
      <c r="X839" s="222"/>
      <c r="Y839" s="6" t="str">
        <f t="shared" si="176"/>
        <v>power-tag/draink-tank-mast</v>
      </c>
      <c r="Z839" s="106" t="str" cm="1">
        <f t="array" ref="Z839">IF(COUNTIF(N839,"spare"),"","$."&amp;_xlfn.REGEXEXTRACT(J839,"PT\d+[FQ]\d+_(.*)", 2))</f>
        <v>$.Power_Factor_Phase_B</v>
      </c>
      <c r="AA839" s="12">
        <f t="shared" si="169"/>
        <v>14</v>
      </c>
      <c r="AB839" s="6" t="s">
        <v>195</v>
      </c>
      <c r="AC839" s="106">
        <v>3080</v>
      </c>
      <c r="AJ839" s="80"/>
      <c r="AK839" s="116" t="s">
        <v>1696</v>
      </c>
      <c r="AN839" s="80"/>
      <c r="AO839" s="80"/>
      <c r="AP839" s="80"/>
      <c r="AQ839" s="80"/>
      <c r="AR839" s="130"/>
      <c r="AS839" s="80"/>
      <c r="AT839" s="7"/>
      <c r="AU839" s="7"/>
      <c r="AV839" s="169"/>
      <c r="AW839" s="170"/>
      <c r="AX839" s="140"/>
      <c r="AY839" s="150"/>
      <c r="AZ839" s="171"/>
      <c r="BA839" s="171"/>
      <c r="BB839" s="150" t="str">
        <f t="shared" si="178"/>
        <v/>
      </c>
      <c r="BC839" s="172"/>
      <c r="BD839" s="169"/>
      <c r="BE839" s="169"/>
      <c r="BF839" s="169"/>
      <c r="BG839" s="169"/>
      <c r="BH839" s="169"/>
      <c r="BI839" s="169"/>
      <c r="BJ839" s="169"/>
      <c r="BK839" s="169"/>
      <c r="BL839" s="169"/>
      <c r="BM839" s="169"/>
      <c r="BN839" s="169"/>
      <c r="BO839" s="169"/>
      <c r="BP839" s="169"/>
      <c r="BQ839" s="169"/>
      <c r="BS839" s="6"/>
      <c r="BT839" s="11"/>
      <c r="BU839" s="6"/>
      <c r="BV839" s="6"/>
    </row>
    <row r="840" spans="1:74" ht="15.75" x14ac:dyDescent="0.25">
      <c r="A840" s="52" t="s">
        <v>7908</v>
      </c>
      <c r="B840" s="56"/>
      <c r="C840" s="7" t="s">
        <v>118</v>
      </c>
      <c r="D840" s="7" t="s">
        <v>6917</v>
      </c>
      <c r="E840" s="7"/>
      <c r="F840" s="64"/>
      <c r="G840" s="6"/>
      <c r="H840" s="6"/>
      <c r="I840" s="10" t="s">
        <v>110</v>
      </c>
      <c r="J840" s="11" t="s">
        <v>1908</v>
      </c>
      <c r="K840" s="220" t="s">
        <v>600</v>
      </c>
      <c r="L840" s="180"/>
      <c r="M840" s="180">
        <v>1000</v>
      </c>
      <c r="N840" s="80" t="s">
        <v>7213</v>
      </c>
      <c r="O840" s="165"/>
      <c r="P840" s="80" t="s">
        <v>2493</v>
      </c>
      <c r="Q840" s="80"/>
      <c r="R840" s="80"/>
      <c r="S840" s="166"/>
      <c r="T840" s="164"/>
      <c r="U840" s="167"/>
      <c r="V840" s="168"/>
      <c r="W840" s="12" t="str">
        <f t="shared" si="177"/>
        <v>Mqtt1</v>
      </c>
      <c r="X840" s="222"/>
      <c r="Y840" s="6" t="str">
        <f t="shared" si="176"/>
        <v>power-tag/draink-tank-mast</v>
      </c>
      <c r="Z840" s="106" t="str" cm="1">
        <f t="array" ref="Z840">IF(COUNTIF(N840,"spare"),"","$."&amp;_xlfn.REGEXEXTRACT(J840,"PT\d+[FQ]\d+_(.*)", 2))</f>
        <v>$.Power_Factor_Phase_C</v>
      </c>
      <c r="AA840" s="12">
        <f t="shared" ref="AA840:AA903" si="179">AA825+1</f>
        <v>14</v>
      </c>
      <c r="AB840" s="6" t="s">
        <v>195</v>
      </c>
      <c r="AC840" s="106">
        <v>3082</v>
      </c>
      <c r="AJ840" s="80"/>
      <c r="AK840" s="116" t="s">
        <v>1696</v>
      </c>
      <c r="AN840" s="80"/>
      <c r="AO840" s="80"/>
      <c r="AP840" s="80"/>
      <c r="AQ840" s="80"/>
      <c r="AR840" s="130"/>
      <c r="AS840" s="80"/>
      <c r="AT840" s="7"/>
      <c r="AU840" s="7"/>
      <c r="AV840" s="169"/>
      <c r="AW840" s="170"/>
      <c r="AX840" s="140"/>
      <c r="AY840" s="150"/>
      <c r="AZ840" s="171"/>
      <c r="BA840" s="171"/>
      <c r="BB840" s="150" t="str">
        <f t="shared" si="178"/>
        <v/>
      </c>
      <c r="BC840" s="172"/>
      <c r="BD840" s="169"/>
      <c r="BE840" s="169"/>
      <c r="BF840" s="169"/>
      <c r="BG840" s="169"/>
      <c r="BH840" s="169"/>
      <c r="BI840" s="169"/>
      <c r="BJ840" s="169"/>
      <c r="BK840" s="169"/>
      <c r="BL840" s="169"/>
      <c r="BM840" s="169"/>
      <c r="BN840" s="169"/>
      <c r="BO840" s="169"/>
      <c r="BP840" s="169"/>
      <c r="BQ840" s="169"/>
      <c r="BS840" s="6"/>
      <c r="BT840" s="11"/>
      <c r="BU840" s="6"/>
      <c r="BV840" s="6"/>
    </row>
    <row r="841" spans="1:74" ht="15.75" x14ac:dyDescent="0.25">
      <c r="A841" s="52" t="s">
        <v>7908</v>
      </c>
      <c r="B841" s="56"/>
      <c r="C841" s="7" t="s">
        <v>118</v>
      </c>
      <c r="D841" s="7" t="s">
        <v>6917</v>
      </c>
      <c r="E841" s="7"/>
      <c r="F841" s="64"/>
      <c r="G841" s="6"/>
      <c r="H841" s="6"/>
      <c r="I841" s="10" t="s">
        <v>110</v>
      </c>
      <c r="J841" s="11" t="s">
        <v>1909</v>
      </c>
      <c r="K841" s="220" t="s">
        <v>600</v>
      </c>
      <c r="L841" s="180"/>
      <c r="M841" s="180">
        <v>1000</v>
      </c>
      <c r="N841" s="80" t="s">
        <v>7213</v>
      </c>
      <c r="O841" s="165"/>
      <c r="P841" s="80" t="s">
        <v>2494</v>
      </c>
      <c r="Q841" s="80"/>
      <c r="R841" s="80"/>
      <c r="S841" s="166"/>
      <c r="T841" s="164"/>
      <c r="U841" s="167"/>
      <c r="V841" s="168"/>
      <c r="W841" s="12" t="str">
        <f t="shared" si="177"/>
        <v>Mqtt1</v>
      </c>
      <c r="X841" s="222"/>
      <c r="Y841" s="6" t="str">
        <f t="shared" si="176"/>
        <v>power-tag/draink-tank-mast</v>
      </c>
      <c r="Z841" s="106" t="str" cm="1">
        <f t="array" ref="Z841">IF(COUNTIF(N841,"spare"),"","$."&amp;_xlfn.REGEXEXTRACT(J841,"PT\d+[FQ]\d+_(.*)", 2))</f>
        <v>$.Total_Power_Factor</v>
      </c>
      <c r="AA841" s="12">
        <f t="shared" si="179"/>
        <v>14</v>
      </c>
      <c r="AB841" s="6" t="s">
        <v>195</v>
      </c>
      <c r="AC841" s="106">
        <v>3084</v>
      </c>
      <c r="AJ841" s="80"/>
      <c r="AK841" s="116" t="s">
        <v>1696</v>
      </c>
      <c r="AN841" s="80"/>
      <c r="AO841" s="80"/>
      <c r="AP841" s="80"/>
      <c r="AQ841" s="80"/>
      <c r="AR841" s="130"/>
      <c r="AS841" s="80"/>
      <c r="AT841" s="7"/>
      <c r="AU841" s="7"/>
      <c r="AV841" s="169"/>
      <c r="AW841" s="170"/>
      <c r="AX841" s="140"/>
      <c r="AY841" s="150"/>
      <c r="AZ841" s="171"/>
      <c r="BA841" s="171"/>
      <c r="BB841" s="150" t="str">
        <f t="shared" si="178"/>
        <v/>
      </c>
      <c r="BC841" s="172"/>
      <c r="BD841" s="169"/>
      <c r="BE841" s="169"/>
      <c r="BF841" s="169"/>
      <c r="BG841" s="169"/>
      <c r="BH841" s="169"/>
      <c r="BI841" s="169"/>
      <c r="BJ841" s="169"/>
      <c r="BK841" s="169"/>
      <c r="BL841" s="169"/>
      <c r="BM841" s="169"/>
      <c r="BN841" s="169"/>
      <c r="BO841" s="169"/>
      <c r="BP841" s="169"/>
      <c r="BQ841" s="169"/>
      <c r="BS841" s="6"/>
      <c r="BT841" s="11"/>
      <c r="BU841" s="6"/>
      <c r="BV841" s="6"/>
    </row>
    <row r="842" spans="1:74" ht="15.75" x14ac:dyDescent="0.25">
      <c r="A842" s="52" t="s">
        <v>7908</v>
      </c>
      <c r="B842" s="56"/>
      <c r="C842" s="7" t="s">
        <v>118</v>
      </c>
      <c r="D842" s="7" t="s">
        <v>6917</v>
      </c>
      <c r="E842" s="7"/>
      <c r="F842" s="64"/>
      <c r="G842" s="6"/>
      <c r="H842" s="6"/>
      <c r="I842" s="10" t="s">
        <v>110</v>
      </c>
      <c r="J842" s="11" t="s">
        <v>1910</v>
      </c>
      <c r="K842" s="220" t="s">
        <v>600</v>
      </c>
      <c r="L842" s="180"/>
      <c r="M842" s="180">
        <v>1000</v>
      </c>
      <c r="N842" s="80" t="s">
        <v>7213</v>
      </c>
      <c r="O842" s="165"/>
      <c r="P842" s="80" t="s">
        <v>2495</v>
      </c>
      <c r="Q842" s="80"/>
      <c r="R842" s="80"/>
      <c r="S842" s="166"/>
      <c r="T842" s="164"/>
      <c r="U842" s="167"/>
      <c r="V842" s="168"/>
      <c r="W842" s="12" t="str">
        <f t="shared" ref="W842:W856" si="180">IF(COUNTIF(N842,"spare"),"","Mqtt1")</f>
        <v>Mqtt1</v>
      </c>
      <c r="X842" s="222"/>
      <c r="Y842" s="6" t="str">
        <f t="shared" si="176"/>
        <v>power-tag/watermaker</v>
      </c>
      <c r="Z842" s="106" t="str" cm="1">
        <f t="array" ref="Z842">IF(COUNTIF(N842,"spare"),"","$."&amp;_xlfn.REGEXEXTRACT(J842,"PT\d+[FQ]\d+_(.*)", 2))</f>
        <v>$.RMS_Current_Phase_A</v>
      </c>
      <c r="AA842" s="12">
        <f t="shared" si="179"/>
        <v>15</v>
      </c>
      <c r="AB842" s="6" t="s">
        <v>195</v>
      </c>
      <c r="AC842" s="106">
        <v>3000</v>
      </c>
      <c r="AJ842" s="80"/>
      <c r="AK842" s="116" t="s">
        <v>1693</v>
      </c>
      <c r="AN842" s="80"/>
      <c r="AO842" s="80"/>
      <c r="AP842" s="80"/>
      <c r="AQ842" s="80"/>
      <c r="AR842" s="130"/>
      <c r="AS842" s="80"/>
      <c r="AT842" s="7"/>
      <c r="AU842" s="7"/>
      <c r="AV842" s="169"/>
      <c r="AW842" s="170"/>
      <c r="AX842" s="140"/>
      <c r="AY842" s="150"/>
      <c r="AZ842" s="171"/>
      <c r="BA842" s="171"/>
      <c r="BB842" s="150" t="str">
        <f t="shared" ref="BB842:BB856" si="181">IF(ISNUMBER(AM842),"1","")</f>
        <v/>
      </c>
      <c r="BC842" s="172"/>
      <c r="BD842" s="169"/>
      <c r="BE842" s="169"/>
      <c r="BF842" s="169"/>
      <c r="BG842" s="169"/>
      <c r="BH842" s="169"/>
      <c r="BI842" s="169"/>
      <c r="BJ842" s="169"/>
      <c r="BK842" s="169"/>
      <c r="BL842" s="169"/>
      <c r="BM842" s="169"/>
      <c r="BN842" s="169"/>
      <c r="BO842" s="169"/>
      <c r="BP842" s="169"/>
      <c r="BQ842" s="169"/>
      <c r="BS842" s="6"/>
      <c r="BT842" s="11"/>
      <c r="BU842" s="6"/>
      <c r="BV842" s="6"/>
    </row>
    <row r="843" spans="1:74" ht="15.75" x14ac:dyDescent="0.25">
      <c r="A843" s="52" t="s">
        <v>7908</v>
      </c>
      <c r="B843" s="56"/>
      <c r="C843" s="7" t="s">
        <v>118</v>
      </c>
      <c r="D843" s="7" t="s">
        <v>6917</v>
      </c>
      <c r="E843" s="7"/>
      <c r="F843" s="64"/>
      <c r="G843" s="6"/>
      <c r="H843" s="6"/>
      <c r="I843" s="10" t="s">
        <v>110</v>
      </c>
      <c r="J843" s="11" t="s">
        <v>1911</v>
      </c>
      <c r="K843" s="220" t="s">
        <v>600</v>
      </c>
      <c r="L843" s="180"/>
      <c r="M843" s="180">
        <v>1000</v>
      </c>
      <c r="N843" s="80" t="s">
        <v>7213</v>
      </c>
      <c r="O843" s="165"/>
      <c r="P843" s="80" t="s">
        <v>2496</v>
      </c>
      <c r="Q843" s="80"/>
      <c r="R843" s="80"/>
      <c r="S843" s="166"/>
      <c r="T843" s="164"/>
      <c r="U843" s="167"/>
      <c r="V843" s="168"/>
      <c r="W843" s="12" t="str">
        <f t="shared" si="180"/>
        <v>Mqtt1</v>
      </c>
      <c r="X843" s="222"/>
      <c r="Y843" s="6" t="str">
        <f t="shared" si="176"/>
        <v>power-tag/watermaker</v>
      </c>
      <c r="Z843" s="106" t="str" cm="1">
        <f t="array" ref="Z843">IF(COUNTIF(N843,"spare"),"","$."&amp;_xlfn.REGEXEXTRACT(J843,"PT\d+[FQ]\d+_(.*)", 2))</f>
        <v>$.RMS_Current_Phase_B</v>
      </c>
      <c r="AA843" s="12">
        <f t="shared" si="179"/>
        <v>15</v>
      </c>
      <c r="AB843" s="6" t="s">
        <v>195</v>
      </c>
      <c r="AC843" s="106">
        <v>3002</v>
      </c>
      <c r="AJ843" s="80"/>
      <c r="AK843" s="116" t="s">
        <v>1693</v>
      </c>
      <c r="AN843" s="80"/>
      <c r="AO843" s="80"/>
      <c r="AP843" s="80"/>
      <c r="AQ843" s="80"/>
      <c r="AR843" s="130"/>
      <c r="AS843" s="80"/>
      <c r="AT843" s="7"/>
      <c r="AU843" s="7"/>
      <c r="AV843" s="169"/>
      <c r="AW843" s="170"/>
      <c r="AX843" s="140"/>
      <c r="AY843" s="150"/>
      <c r="AZ843" s="171"/>
      <c r="BA843" s="171"/>
      <c r="BB843" s="150" t="str">
        <f t="shared" si="181"/>
        <v/>
      </c>
      <c r="BC843" s="172"/>
      <c r="BD843" s="169"/>
      <c r="BE843" s="169"/>
      <c r="BF843" s="169"/>
      <c r="BG843" s="169"/>
      <c r="BH843" s="169"/>
      <c r="BI843" s="169"/>
      <c r="BJ843" s="169"/>
      <c r="BK843" s="169"/>
      <c r="BL843" s="169"/>
      <c r="BM843" s="169"/>
      <c r="BN843" s="169"/>
      <c r="BO843" s="169"/>
      <c r="BP843" s="169"/>
      <c r="BQ843" s="169"/>
      <c r="BS843" s="6"/>
      <c r="BT843" s="11"/>
      <c r="BU843" s="6"/>
      <c r="BV843" s="6"/>
    </row>
    <row r="844" spans="1:74" ht="15.75" x14ac:dyDescent="0.25">
      <c r="A844" s="52" t="s">
        <v>7908</v>
      </c>
      <c r="B844" s="56"/>
      <c r="C844" s="7" t="s">
        <v>118</v>
      </c>
      <c r="D844" s="7" t="s">
        <v>6917</v>
      </c>
      <c r="E844" s="7"/>
      <c r="F844" s="64"/>
      <c r="G844" s="6"/>
      <c r="H844" s="6"/>
      <c r="I844" s="10" t="s">
        <v>110</v>
      </c>
      <c r="J844" s="11" t="s">
        <v>1912</v>
      </c>
      <c r="K844" s="220" t="s">
        <v>600</v>
      </c>
      <c r="L844" s="180"/>
      <c r="M844" s="180">
        <v>1000</v>
      </c>
      <c r="N844" s="80" t="s">
        <v>7213</v>
      </c>
      <c r="O844" s="165"/>
      <c r="P844" s="80" t="s">
        <v>2497</v>
      </c>
      <c r="Q844" s="80"/>
      <c r="R844" s="80"/>
      <c r="S844" s="166"/>
      <c r="T844" s="164"/>
      <c r="U844" s="167"/>
      <c r="V844" s="168"/>
      <c r="W844" s="12" t="str">
        <f t="shared" si="180"/>
        <v>Mqtt1</v>
      </c>
      <c r="X844" s="222"/>
      <c r="Y844" s="6" t="str">
        <f t="shared" si="176"/>
        <v>power-tag/watermaker</v>
      </c>
      <c r="Z844" s="106" t="str" cm="1">
        <f t="array" ref="Z844">IF(COUNTIF(N844,"spare"),"","$."&amp;_xlfn.REGEXEXTRACT(J844,"PT\d+[FQ]\d+_(.*)", 2))</f>
        <v>$.RMS_Current_Phase_C</v>
      </c>
      <c r="AA844" s="12">
        <f t="shared" si="179"/>
        <v>15</v>
      </c>
      <c r="AB844" s="6" t="s">
        <v>195</v>
      </c>
      <c r="AC844" s="106">
        <v>3004</v>
      </c>
      <c r="AJ844" s="80"/>
      <c r="AK844" s="116" t="s">
        <v>1693</v>
      </c>
      <c r="AN844" s="80"/>
      <c r="AO844" s="80"/>
      <c r="AP844" s="80"/>
      <c r="AQ844" s="80"/>
      <c r="AR844" s="130"/>
      <c r="AS844" s="80"/>
      <c r="AT844" s="7"/>
      <c r="AU844" s="7"/>
      <c r="AV844" s="169"/>
      <c r="AW844" s="170"/>
      <c r="AX844" s="140"/>
      <c r="AY844" s="150"/>
      <c r="AZ844" s="171"/>
      <c r="BA844" s="171"/>
      <c r="BB844" s="150" t="str">
        <f t="shared" si="181"/>
        <v/>
      </c>
      <c r="BC844" s="172"/>
      <c r="BD844" s="169"/>
      <c r="BE844" s="169"/>
      <c r="BF844" s="169"/>
      <c r="BG844" s="169"/>
      <c r="BH844" s="169"/>
      <c r="BI844" s="169"/>
      <c r="BJ844" s="169"/>
      <c r="BK844" s="169"/>
      <c r="BL844" s="169"/>
      <c r="BM844" s="169"/>
      <c r="BN844" s="169"/>
      <c r="BO844" s="169"/>
      <c r="BP844" s="169"/>
      <c r="BQ844" s="169"/>
      <c r="BS844" s="6"/>
      <c r="BT844" s="11"/>
      <c r="BU844" s="6"/>
      <c r="BV844" s="6"/>
    </row>
    <row r="845" spans="1:74" ht="15.75" x14ac:dyDescent="0.25">
      <c r="A845" s="52" t="s">
        <v>7908</v>
      </c>
      <c r="B845" s="56"/>
      <c r="C845" s="7" t="s">
        <v>118</v>
      </c>
      <c r="D845" s="7" t="s">
        <v>6917</v>
      </c>
      <c r="E845" s="7"/>
      <c r="F845" s="64"/>
      <c r="G845" s="6"/>
      <c r="H845" s="6"/>
      <c r="I845" s="10" t="s">
        <v>110</v>
      </c>
      <c r="J845" s="11" t="s">
        <v>1913</v>
      </c>
      <c r="K845" s="220" t="s">
        <v>600</v>
      </c>
      <c r="L845" s="180"/>
      <c r="M845" s="180">
        <v>1000</v>
      </c>
      <c r="N845" s="80" t="s">
        <v>7213</v>
      </c>
      <c r="O845" s="165"/>
      <c r="P845" s="80" t="s">
        <v>2498</v>
      </c>
      <c r="Q845" s="80"/>
      <c r="R845" s="80"/>
      <c r="S845" s="166"/>
      <c r="T845" s="164"/>
      <c r="U845" s="167"/>
      <c r="V845" s="168"/>
      <c r="W845" s="12" t="str">
        <f t="shared" si="180"/>
        <v>Mqtt1</v>
      </c>
      <c r="X845" s="222"/>
      <c r="Y845" s="6" t="str">
        <f t="shared" si="176"/>
        <v>power-tag/watermaker</v>
      </c>
      <c r="Z845" s="106" t="str" cm="1">
        <f t="array" ref="Z845">IF(COUNTIF(N845,"spare"),"","$."&amp;_xlfn.REGEXEXTRACT(J845,"PT\d+[FQ]\d+_(.*)", 2))</f>
        <v>$.RMS_Current_Phase_Neut</v>
      </c>
      <c r="AA845" s="12">
        <f t="shared" si="179"/>
        <v>15</v>
      </c>
      <c r="AB845" s="6" t="s">
        <v>195</v>
      </c>
      <c r="AC845" s="106">
        <v>3006</v>
      </c>
      <c r="AJ845" s="80"/>
      <c r="AK845" s="116" t="s">
        <v>1693</v>
      </c>
      <c r="AN845" s="80"/>
      <c r="AO845" s="80"/>
      <c r="AP845" s="80"/>
      <c r="AQ845" s="80"/>
      <c r="AR845" s="130"/>
      <c r="AS845" s="80"/>
      <c r="AT845" s="7"/>
      <c r="AU845" s="7"/>
      <c r="AV845" s="169"/>
      <c r="AW845" s="170"/>
      <c r="AX845" s="140"/>
      <c r="AY845" s="150"/>
      <c r="AZ845" s="171"/>
      <c r="BA845" s="171"/>
      <c r="BB845" s="150" t="str">
        <f t="shared" si="181"/>
        <v/>
      </c>
      <c r="BC845" s="172"/>
      <c r="BD845" s="169"/>
      <c r="BE845" s="169"/>
      <c r="BF845" s="169"/>
      <c r="BG845" s="169"/>
      <c r="BH845" s="169"/>
      <c r="BI845" s="169"/>
      <c r="BJ845" s="169"/>
      <c r="BK845" s="169"/>
      <c r="BL845" s="169"/>
      <c r="BM845" s="169"/>
      <c r="BN845" s="169"/>
      <c r="BO845" s="169"/>
      <c r="BP845" s="169"/>
      <c r="BQ845" s="169"/>
      <c r="BS845" s="6"/>
      <c r="BT845" s="11"/>
      <c r="BU845" s="6"/>
      <c r="BV845" s="6"/>
    </row>
    <row r="846" spans="1:74" ht="15.75" x14ac:dyDescent="0.25">
      <c r="A846" s="52" t="s">
        <v>7908</v>
      </c>
      <c r="B846" s="56"/>
      <c r="C846" s="7" t="s">
        <v>118</v>
      </c>
      <c r="D846" s="7" t="s">
        <v>6917</v>
      </c>
      <c r="E846" s="7"/>
      <c r="F846" s="64"/>
      <c r="G846" s="6"/>
      <c r="H846" s="6"/>
      <c r="I846" s="10" t="s">
        <v>110</v>
      </c>
      <c r="J846" s="11" t="s">
        <v>7418</v>
      </c>
      <c r="K846" s="220" t="s">
        <v>600</v>
      </c>
      <c r="L846" s="180"/>
      <c r="M846" s="180">
        <v>1000</v>
      </c>
      <c r="N846" s="80" t="s">
        <v>7213</v>
      </c>
      <c r="O846" s="165"/>
      <c r="P846" s="80" t="s">
        <v>2499</v>
      </c>
      <c r="Q846" s="80"/>
      <c r="R846" s="80"/>
      <c r="S846" s="166"/>
      <c r="T846" s="164"/>
      <c r="U846" s="167"/>
      <c r="V846" s="168"/>
      <c r="W846" s="12" t="str">
        <f t="shared" si="180"/>
        <v>Mqtt1</v>
      </c>
      <c r="X846" s="222"/>
      <c r="Y846" s="6" t="str">
        <f t="shared" si="176"/>
        <v>power-tag/watermaker</v>
      </c>
      <c r="Z846" s="106" t="str" cm="1">
        <f t="array" ref="Z846">IF(COUNTIF(N846,"spare"),"","$."&amp;_xlfn.REGEXEXTRACT(J846,"PT\d+[FQ]\d+_(.*)", 2))</f>
        <v>$.RMS_Voltage_A_N</v>
      </c>
      <c r="AA846" s="12">
        <f t="shared" si="179"/>
        <v>15</v>
      </c>
      <c r="AB846" s="6" t="s">
        <v>195</v>
      </c>
      <c r="AC846" s="106">
        <v>3028</v>
      </c>
      <c r="AJ846" s="80"/>
      <c r="AK846" s="116" t="s">
        <v>1694</v>
      </c>
      <c r="AN846" s="80"/>
      <c r="AO846" s="80"/>
      <c r="AP846" s="80"/>
      <c r="AQ846" s="80"/>
      <c r="AR846" s="130"/>
      <c r="AS846" s="80"/>
      <c r="AT846" s="7"/>
      <c r="AU846" s="7"/>
      <c r="AV846" s="169"/>
      <c r="AW846" s="170"/>
      <c r="AX846" s="140"/>
      <c r="AY846" s="150"/>
      <c r="AZ846" s="171"/>
      <c r="BA846" s="171"/>
      <c r="BB846" s="150" t="str">
        <f t="shared" si="181"/>
        <v/>
      </c>
      <c r="BC846" s="172"/>
      <c r="BD846" s="169"/>
      <c r="BE846" s="169"/>
      <c r="BF846" s="169"/>
      <c r="BG846" s="169"/>
      <c r="BH846" s="169"/>
      <c r="BI846" s="169"/>
      <c r="BJ846" s="169"/>
      <c r="BK846" s="169"/>
      <c r="BL846" s="169"/>
      <c r="BM846" s="169"/>
      <c r="BN846" s="169"/>
      <c r="BO846" s="169"/>
      <c r="BP846" s="169"/>
      <c r="BQ846" s="169"/>
      <c r="BS846" s="6"/>
      <c r="BT846" s="11"/>
      <c r="BU846" s="6"/>
      <c r="BV846" s="6"/>
    </row>
    <row r="847" spans="1:74" ht="15.75" x14ac:dyDescent="0.25">
      <c r="A847" s="52" t="s">
        <v>7908</v>
      </c>
      <c r="B847" s="56"/>
      <c r="C847" s="7" t="s">
        <v>118</v>
      </c>
      <c r="D847" s="7" t="s">
        <v>6917</v>
      </c>
      <c r="E847" s="7"/>
      <c r="F847" s="64"/>
      <c r="G847" s="6"/>
      <c r="H847" s="6"/>
      <c r="I847" s="10" t="s">
        <v>110</v>
      </c>
      <c r="J847" s="11" t="s">
        <v>7419</v>
      </c>
      <c r="K847" s="220" t="s">
        <v>600</v>
      </c>
      <c r="L847" s="180"/>
      <c r="M847" s="180">
        <v>1000</v>
      </c>
      <c r="N847" s="80" t="s">
        <v>7213</v>
      </c>
      <c r="O847" s="165"/>
      <c r="P847" s="80" t="s">
        <v>2500</v>
      </c>
      <c r="Q847" s="80"/>
      <c r="R847" s="80"/>
      <c r="S847" s="166"/>
      <c r="T847" s="164"/>
      <c r="U847" s="167"/>
      <c r="V847" s="168"/>
      <c r="W847" s="12" t="str">
        <f t="shared" si="180"/>
        <v>Mqtt1</v>
      </c>
      <c r="X847" s="222"/>
      <c r="Y847" s="6" t="str">
        <f t="shared" si="176"/>
        <v>power-tag/watermaker</v>
      </c>
      <c r="Z847" s="106" t="str" cm="1">
        <f t="array" ref="Z847">IF(COUNTIF(N847,"spare"),"","$."&amp;_xlfn.REGEXEXTRACT(J847,"PT\d+[FQ]\d+_(.*)", 2))</f>
        <v>$.RMS_Voltage_B_N</v>
      </c>
      <c r="AA847" s="12">
        <f t="shared" si="179"/>
        <v>15</v>
      </c>
      <c r="AB847" s="6" t="s">
        <v>195</v>
      </c>
      <c r="AC847" s="106">
        <v>3030</v>
      </c>
      <c r="AJ847" s="80"/>
      <c r="AK847" s="116" t="s">
        <v>1694</v>
      </c>
      <c r="AN847" s="80"/>
      <c r="AO847" s="80"/>
      <c r="AP847" s="80"/>
      <c r="AQ847" s="80"/>
      <c r="AR847" s="130"/>
      <c r="AS847" s="80"/>
      <c r="AT847" s="7"/>
      <c r="AU847" s="7"/>
      <c r="AV847" s="169"/>
      <c r="AW847" s="170"/>
      <c r="AX847" s="140"/>
      <c r="AY847" s="150"/>
      <c r="AZ847" s="171"/>
      <c r="BA847" s="171"/>
      <c r="BB847" s="150" t="str">
        <f t="shared" si="181"/>
        <v/>
      </c>
      <c r="BC847" s="172"/>
      <c r="BD847" s="169"/>
      <c r="BE847" s="169"/>
      <c r="BF847" s="169"/>
      <c r="BG847" s="169"/>
      <c r="BH847" s="169"/>
      <c r="BI847" s="169"/>
      <c r="BJ847" s="169"/>
      <c r="BK847" s="169"/>
      <c r="BL847" s="169"/>
      <c r="BM847" s="169"/>
      <c r="BN847" s="169"/>
      <c r="BO847" s="169"/>
      <c r="BP847" s="169"/>
      <c r="BQ847" s="169"/>
      <c r="BS847" s="6"/>
      <c r="BT847" s="11"/>
      <c r="BU847" s="6"/>
      <c r="BV847" s="6"/>
    </row>
    <row r="848" spans="1:74" ht="15.75" x14ac:dyDescent="0.25">
      <c r="A848" s="52" t="s">
        <v>7908</v>
      </c>
      <c r="B848" s="56"/>
      <c r="C848" s="7" t="s">
        <v>118</v>
      </c>
      <c r="D848" s="7" t="s">
        <v>6917</v>
      </c>
      <c r="E848" s="7"/>
      <c r="F848" s="64"/>
      <c r="G848" s="6"/>
      <c r="H848" s="6"/>
      <c r="I848" s="10" t="s">
        <v>110</v>
      </c>
      <c r="J848" s="11" t="s">
        <v>7420</v>
      </c>
      <c r="K848" s="220" t="s">
        <v>600</v>
      </c>
      <c r="L848" s="180"/>
      <c r="M848" s="180">
        <v>1000</v>
      </c>
      <c r="N848" s="80" t="s">
        <v>7213</v>
      </c>
      <c r="O848" s="165"/>
      <c r="P848" s="80" t="s">
        <v>2501</v>
      </c>
      <c r="Q848" s="80"/>
      <c r="R848" s="80"/>
      <c r="S848" s="166"/>
      <c r="T848" s="164"/>
      <c r="U848" s="167"/>
      <c r="V848" s="168"/>
      <c r="W848" s="12" t="str">
        <f t="shared" si="180"/>
        <v>Mqtt1</v>
      </c>
      <c r="X848" s="222"/>
      <c r="Y848" s="6" t="str">
        <f t="shared" si="176"/>
        <v>power-tag/watermaker</v>
      </c>
      <c r="Z848" s="106" t="str" cm="1">
        <f t="array" ref="Z848">IF(COUNTIF(N848,"spare"),"","$."&amp;_xlfn.REGEXEXTRACT(J848,"PT\d+[FQ]\d+_(.*)", 2))</f>
        <v>$.RMS_Voltage_C_N</v>
      </c>
      <c r="AA848" s="12">
        <f t="shared" si="179"/>
        <v>15</v>
      </c>
      <c r="AB848" s="6" t="s">
        <v>195</v>
      </c>
      <c r="AC848" s="106">
        <v>3032</v>
      </c>
      <c r="AJ848" s="80"/>
      <c r="AK848" s="116" t="s">
        <v>1694</v>
      </c>
      <c r="AN848" s="80"/>
      <c r="AO848" s="80"/>
      <c r="AP848" s="80"/>
      <c r="AQ848" s="80"/>
      <c r="AR848" s="130"/>
      <c r="AS848" s="80"/>
      <c r="AT848" s="7"/>
      <c r="AU848" s="7"/>
      <c r="AV848" s="169"/>
      <c r="AW848" s="170"/>
      <c r="AX848" s="140"/>
      <c r="AY848" s="150"/>
      <c r="AZ848" s="171"/>
      <c r="BA848" s="171"/>
      <c r="BB848" s="150" t="str">
        <f t="shared" si="181"/>
        <v/>
      </c>
      <c r="BC848" s="172"/>
      <c r="BD848" s="169"/>
      <c r="BE848" s="169"/>
      <c r="BF848" s="169"/>
      <c r="BG848" s="169"/>
      <c r="BH848" s="169"/>
      <c r="BI848" s="169"/>
      <c r="BJ848" s="169"/>
      <c r="BK848" s="169"/>
      <c r="BL848" s="169"/>
      <c r="BM848" s="169"/>
      <c r="BN848" s="169"/>
      <c r="BO848" s="169"/>
      <c r="BP848" s="169"/>
      <c r="BQ848" s="169"/>
      <c r="BS848" s="6"/>
      <c r="BT848" s="11"/>
      <c r="BU848" s="6"/>
      <c r="BV848" s="6"/>
    </row>
    <row r="849" spans="1:74" ht="15.75" x14ac:dyDescent="0.25">
      <c r="A849" s="52" t="s">
        <v>7908</v>
      </c>
      <c r="B849" s="56"/>
      <c r="C849" s="7" t="s">
        <v>118</v>
      </c>
      <c r="D849" s="7" t="s">
        <v>6917</v>
      </c>
      <c r="E849" s="7"/>
      <c r="F849" s="64"/>
      <c r="G849" s="6"/>
      <c r="H849" s="6"/>
      <c r="I849" s="10" t="s">
        <v>110</v>
      </c>
      <c r="J849" s="11" t="s">
        <v>1914</v>
      </c>
      <c r="K849" s="220" t="s">
        <v>600</v>
      </c>
      <c r="L849" s="180"/>
      <c r="M849" s="180">
        <v>1000</v>
      </c>
      <c r="N849" s="80" t="s">
        <v>7213</v>
      </c>
      <c r="O849" s="165"/>
      <c r="P849" s="80" t="s">
        <v>2502</v>
      </c>
      <c r="Q849" s="80"/>
      <c r="R849" s="80"/>
      <c r="S849" s="166"/>
      <c r="T849" s="164"/>
      <c r="U849" s="167"/>
      <c r="V849" s="168"/>
      <c r="W849" s="12" t="str">
        <f t="shared" si="180"/>
        <v>Mqtt1</v>
      </c>
      <c r="X849" s="222"/>
      <c r="Y849" s="6" t="str">
        <f t="shared" si="176"/>
        <v>power-tag/watermaker</v>
      </c>
      <c r="Z849" s="106" t="str" cm="1">
        <f t="array" ref="Z849">IF(COUNTIF(N849,"spare"),"","$."&amp;_xlfn.REGEXEXTRACT(J849,"PT\d+[FQ]\d+_(.*)", 2))</f>
        <v>$.Active_Power_Phase_A</v>
      </c>
      <c r="AA849" s="12">
        <f t="shared" si="179"/>
        <v>15</v>
      </c>
      <c r="AB849" s="6" t="s">
        <v>195</v>
      </c>
      <c r="AC849" s="106">
        <v>3054</v>
      </c>
      <c r="AJ849" s="80"/>
      <c r="AK849" s="116" t="s">
        <v>1695</v>
      </c>
      <c r="AN849" s="80"/>
      <c r="AO849" s="80"/>
      <c r="AP849" s="80"/>
      <c r="AQ849" s="80"/>
      <c r="AR849" s="130"/>
      <c r="AS849" s="80"/>
      <c r="AT849" s="7"/>
      <c r="AU849" s="7"/>
      <c r="AV849" s="169"/>
      <c r="AW849" s="170"/>
      <c r="AX849" s="140"/>
      <c r="AY849" s="150"/>
      <c r="AZ849" s="171"/>
      <c r="BA849" s="171"/>
      <c r="BB849" s="150" t="str">
        <f t="shared" si="181"/>
        <v/>
      </c>
      <c r="BC849" s="172"/>
      <c r="BD849" s="169"/>
      <c r="BE849" s="169"/>
      <c r="BF849" s="169"/>
      <c r="BG849" s="169"/>
      <c r="BH849" s="169"/>
      <c r="BI849" s="169"/>
      <c r="BJ849" s="169"/>
      <c r="BK849" s="169"/>
      <c r="BL849" s="169"/>
      <c r="BM849" s="169"/>
      <c r="BN849" s="169"/>
      <c r="BO849" s="169"/>
      <c r="BP849" s="169"/>
      <c r="BQ849" s="169"/>
      <c r="BS849" s="6"/>
      <c r="BT849" s="11"/>
      <c r="BU849" s="6"/>
      <c r="BV849" s="6"/>
    </row>
    <row r="850" spans="1:74" ht="15.75" x14ac:dyDescent="0.25">
      <c r="A850" s="52" t="s">
        <v>7908</v>
      </c>
      <c r="B850" s="56"/>
      <c r="C850" s="7" t="s">
        <v>118</v>
      </c>
      <c r="D850" s="7" t="s">
        <v>6917</v>
      </c>
      <c r="E850" s="7"/>
      <c r="F850" s="64"/>
      <c r="G850" s="6"/>
      <c r="H850" s="6"/>
      <c r="I850" s="10" t="s">
        <v>110</v>
      </c>
      <c r="J850" s="11" t="s">
        <v>1915</v>
      </c>
      <c r="K850" s="220" t="s">
        <v>600</v>
      </c>
      <c r="L850" s="180"/>
      <c r="M850" s="180">
        <v>1000</v>
      </c>
      <c r="N850" s="80" t="s">
        <v>7213</v>
      </c>
      <c r="O850" s="165"/>
      <c r="P850" s="80" t="s">
        <v>2503</v>
      </c>
      <c r="Q850" s="80"/>
      <c r="R850" s="80"/>
      <c r="S850" s="166"/>
      <c r="T850" s="164"/>
      <c r="U850" s="167"/>
      <c r="V850" s="168"/>
      <c r="W850" s="12" t="str">
        <f t="shared" si="180"/>
        <v>Mqtt1</v>
      </c>
      <c r="X850" s="222"/>
      <c r="Y850" s="6" t="str">
        <f t="shared" si="176"/>
        <v>power-tag/watermaker</v>
      </c>
      <c r="Z850" s="106" t="str" cm="1">
        <f t="array" ref="Z850">IF(COUNTIF(N850,"spare"),"","$."&amp;_xlfn.REGEXEXTRACT(J850,"PT\d+[FQ]\d+_(.*)", 2))</f>
        <v>$.Active_Power_Phase_B</v>
      </c>
      <c r="AA850" s="12">
        <f t="shared" si="179"/>
        <v>15</v>
      </c>
      <c r="AB850" s="6" t="s">
        <v>195</v>
      </c>
      <c r="AC850" s="106">
        <v>3056</v>
      </c>
      <c r="AJ850" s="80"/>
      <c r="AK850" s="116" t="s">
        <v>1695</v>
      </c>
      <c r="AN850" s="80"/>
      <c r="AO850" s="80"/>
      <c r="AP850" s="80"/>
      <c r="AQ850" s="80"/>
      <c r="AR850" s="130"/>
      <c r="AS850" s="80"/>
      <c r="AT850" s="7"/>
      <c r="AU850" s="7"/>
      <c r="AV850" s="169"/>
      <c r="AW850" s="170"/>
      <c r="AX850" s="140"/>
      <c r="AY850" s="150"/>
      <c r="AZ850" s="171"/>
      <c r="BA850" s="171"/>
      <c r="BB850" s="150" t="str">
        <f t="shared" si="181"/>
        <v/>
      </c>
      <c r="BC850" s="172"/>
      <c r="BD850" s="169"/>
      <c r="BE850" s="169"/>
      <c r="BF850" s="169"/>
      <c r="BG850" s="169"/>
      <c r="BH850" s="169"/>
      <c r="BI850" s="169"/>
      <c r="BJ850" s="169"/>
      <c r="BK850" s="169"/>
      <c r="BL850" s="169"/>
      <c r="BM850" s="169"/>
      <c r="BN850" s="169"/>
      <c r="BO850" s="169"/>
      <c r="BP850" s="169"/>
      <c r="BQ850" s="169"/>
      <c r="BS850" s="6"/>
      <c r="BT850" s="11"/>
      <c r="BU850" s="6"/>
      <c r="BV850" s="6"/>
    </row>
    <row r="851" spans="1:74" ht="15.75" x14ac:dyDescent="0.25">
      <c r="A851" s="52" t="s">
        <v>7908</v>
      </c>
      <c r="B851" s="56"/>
      <c r="C851" s="7" t="s">
        <v>118</v>
      </c>
      <c r="D851" s="7" t="s">
        <v>6917</v>
      </c>
      <c r="E851" s="7"/>
      <c r="F851" s="64"/>
      <c r="G851" s="6"/>
      <c r="H851" s="6"/>
      <c r="I851" s="10" t="s">
        <v>110</v>
      </c>
      <c r="J851" s="11" t="s">
        <v>1916</v>
      </c>
      <c r="K851" s="220" t="s">
        <v>600</v>
      </c>
      <c r="L851" s="180"/>
      <c r="M851" s="180">
        <v>1000</v>
      </c>
      <c r="N851" s="80" t="s">
        <v>7213</v>
      </c>
      <c r="O851" s="165"/>
      <c r="P851" s="80" t="s">
        <v>2504</v>
      </c>
      <c r="Q851" s="80"/>
      <c r="R851" s="80"/>
      <c r="S851" s="166"/>
      <c r="T851" s="164"/>
      <c r="U851" s="167"/>
      <c r="V851" s="168"/>
      <c r="W851" s="12" t="str">
        <f t="shared" si="180"/>
        <v>Mqtt1</v>
      </c>
      <c r="X851" s="222"/>
      <c r="Y851" s="6" t="str">
        <f t="shared" si="176"/>
        <v>power-tag/watermaker</v>
      </c>
      <c r="Z851" s="106" t="str" cm="1">
        <f t="array" ref="Z851">IF(COUNTIF(N851,"spare"),"","$."&amp;_xlfn.REGEXEXTRACT(J851,"PT\d+[FQ]\d+_(.*)", 2))</f>
        <v>$.Active_Power_Phase_C</v>
      </c>
      <c r="AA851" s="12">
        <f t="shared" si="179"/>
        <v>15</v>
      </c>
      <c r="AB851" s="6" t="s">
        <v>195</v>
      </c>
      <c r="AC851" s="106">
        <v>3058</v>
      </c>
      <c r="AJ851" s="80"/>
      <c r="AK851" s="116" t="s">
        <v>1695</v>
      </c>
      <c r="AN851" s="80"/>
      <c r="AO851" s="80"/>
      <c r="AP851" s="80"/>
      <c r="AQ851" s="80"/>
      <c r="AR851" s="130"/>
      <c r="AS851" s="80"/>
      <c r="AT851" s="7"/>
      <c r="AU851" s="7"/>
      <c r="AV851" s="169"/>
      <c r="AW851" s="170"/>
      <c r="AX851" s="140"/>
      <c r="AY851" s="150"/>
      <c r="AZ851" s="171"/>
      <c r="BA851" s="171"/>
      <c r="BB851" s="150" t="str">
        <f t="shared" si="181"/>
        <v/>
      </c>
      <c r="BC851" s="172"/>
      <c r="BD851" s="169"/>
      <c r="BE851" s="169"/>
      <c r="BF851" s="169"/>
      <c r="BG851" s="169"/>
      <c r="BH851" s="169"/>
      <c r="BI851" s="169"/>
      <c r="BJ851" s="169"/>
      <c r="BK851" s="169"/>
      <c r="BL851" s="169"/>
      <c r="BM851" s="169"/>
      <c r="BN851" s="169"/>
      <c r="BO851" s="169"/>
      <c r="BP851" s="169"/>
      <c r="BQ851" s="169"/>
      <c r="BS851" s="6"/>
      <c r="BT851" s="11"/>
      <c r="BU851" s="6"/>
      <c r="BV851" s="6"/>
    </row>
    <row r="852" spans="1:74" ht="15.75" x14ac:dyDescent="0.25">
      <c r="A852" s="52" t="s">
        <v>7908</v>
      </c>
      <c r="B852" s="56"/>
      <c r="C852" s="7" t="s">
        <v>118</v>
      </c>
      <c r="D852" s="7" t="s">
        <v>6917</v>
      </c>
      <c r="E852" s="7"/>
      <c r="F852" s="64"/>
      <c r="G852" s="6"/>
      <c r="H852" s="6"/>
      <c r="I852" s="10" t="s">
        <v>110</v>
      </c>
      <c r="J852" s="11" t="s">
        <v>1917</v>
      </c>
      <c r="K852" s="220" t="s">
        <v>600</v>
      </c>
      <c r="L852" s="180"/>
      <c r="M852" s="180">
        <v>1000</v>
      </c>
      <c r="N852" s="80" t="s">
        <v>7213</v>
      </c>
      <c r="O852" s="165"/>
      <c r="P852" s="80" t="s">
        <v>2505</v>
      </c>
      <c r="Q852" s="80"/>
      <c r="R852" s="80"/>
      <c r="S852" s="166"/>
      <c r="T852" s="164"/>
      <c r="U852" s="167"/>
      <c r="V852" s="168"/>
      <c r="W852" s="12" t="str">
        <f t="shared" si="180"/>
        <v>Mqtt1</v>
      </c>
      <c r="X852" s="222"/>
      <c r="Y852" s="6" t="str">
        <f t="shared" si="176"/>
        <v>power-tag/watermaker</v>
      </c>
      <c r="Z852" s="106" t="str" cm="1">
        <f t="array" ref="Z852">IF(COUNTIF(N852,"spare"),"","$."&amp;_xlfn.REGEXEXTRACT(J852,"PT\d+[FQ]\d+_(.*)", 2))</f>
        <v>$.Total_Active_Power</v>
      </c>
      <c r="AA852" s="12">
        <f t="shared" si="179"/>
        <v>15</v>
      </c>
      <c r="AB852" s="6" t="s">
        <v>195</v>
      </c>
      <c r="AC852" s="106">
        <v>3060</v>
      </c>
      <c r="AJ852" s="80"/>
      <c r="AK852" s="116" t="s">
        <v>1695</v>
      </c>
      <c r="AN852" s="80"/>
      <c r="AO852" s="80"/>
      <c r="AP852" s="80"/>
      <c r="AQ852" s="80"/>
      <c r="AR852" s="130"/>
      <c r="AS852" s="80"/>
      <c r="AT852" s="7"/>
      <c r="AU852" s="7"/>
      <c r="AV852" s="169"/>
      <c r="AW852" s="170"/>
      <c r="AX852" s="140"/>
      <c r="AY852" s="150"/>
      <c r="AZ852" s="171"/>
      <c r="BA852" s="171"/>
      <c r="BB852" s="150" t="str">
        <f t="shared" si="181"/>
        <v/>
      </c>
      <c r="BC852" s="172"/>
      <c r="BD852" s="169"/>
      <c r="BE852" s="169"/>
      <c r="BF852" s="169"/>
      <c r="BG852" s="169"/>
      <c r="BH852" s="169"/>
      <c r="BI852" s="169"/>
      <c r="BJ852" s="169"/>
      <c r="BK852" s="169"/>
      <c r="BL852" s="169"/>
      <c r="BM852" s="169"/>
      <c r="BN852" s="169"/>
      <c r="BO852" s="169"/>
      <c r="BP852" s="169"/>
      <c r="BQ852" s="169"/>
      <c r="BS852" s="6"/>
      <c r="BT852" s="11"/>
      <c r="BU852" s="6"/>
      <c r="BV852" s="6"/>
    </row>
    <row r="853" spans="1:74" ht="15.75" x14ac:dyDescent="0.25">
      <c r="A853" s="52" t="s">
        <v>7908</v>
      </c>
      <c r="B853" s="56"/>
      <c r="C853" s="7" t="s">
        <v>118</v>
      </c>
      <c r="D853" s="7" t="s">
        <v>6917</v>
      </c>
      <c r="E853" s="7"/>
      <c r="F853" s="64"/>
      <c r="G853" s="6"/>
      <c r="H853" s="6"/>
      <c r="I853" s="10" t="s">
        <v>110</v>
      </c>
      <c r="J853" s="11" t="s">
        <v>1918</v>
      </c>
      <c r="K853" s="220" t="s">
        <v>600</v>
      </c>
      <c r="L853" s="180"/>
      <c r="M853" s="180">
        <v>1000</v>
      </c>
      <c r="N853" s="80" t="s">
        <v>7213</v>
      </c>
      <c r="O853" s="165"/>
      <c r="P853" s="80" t="s">
        <v>2506</v>
      </c>
      <c r="Q853" s="80"/>
      <c r="R853" s="80"/>
      <c r="S853" s="166"/>
      <c r="T853" s="164"/>
      <c r="U853" s="167"/>
      <c r="V853" s="168"/>
      <c r="W853" s="12" t="str">
        <f t="shared" si="180"/>
        <v>Mqtt1</v>
      </c>
      <c r="X853" s="222"/>
      <c r="Y853" s="6" t="str">
        <f t="shared" si="176"/>
        <v>power-tag/watermaker</v>
      </c>
      <c r="Z853" s="106" t="str" cm="1">
        <f t="array" ref="Z853">IF(COUNTIF(N853,"spare"),"","$."&amp;_xlfn.REGEXEXTRACT(J853,"PT\d+[FQ]\d+_(.*)", 2))</f>
        <v>$.Power_Factor_Phase_A</v>
      </c>
      <c r="AA853" s="12">
        <f t="shared" si="179"/>
        <v>15</v>
      </c>
      <c r="AB853" s="6" t="s">
        <v>195</v>
      </c>
      <c r="AC853" s="106">
        <v>3078</v>
      </c>
      <c r="AJ853" s="80"/>
      <c r="AK853" s="116" t="s">
        <v>1696</v>
      </c>
      <c r="AN853" s="80"/>
      <c r="AO853" s="80"/>
      <c r="AP853" s="80"/>
      <c r="AQ853" s="80"/>
      <c r="AR853" s="130"/>
      <c r="AS853" s="80"/>
      <c r="AT853" s="7"/>
      <c r="AU853" s="7"/>
      <c r="AV853" s="169"/>
      <c r="AW853" s="170"/>
      <c r="AX853" s="140"/>
      <c r="AY853" s="150"/>
      <c r="AZ853" s="171"/>
      <c r="BA853" s="171"/>
      <c r="BB853" s="150" t="str">
        <f t="shared" si="181"/>
        <v/>
      </c>
      <c r="BC853" s="172"/>
      <c r="BD853" s="169"/>
      <c r="BE853" s="169"/>
      <c r="BF853" s="169"/>
      <c r="BG853" s="169"/>
      <c r="BH853" s="169"/>
      <c r="BI853" s="169"/>
      <c r="BJ853" s="169"/>
      <c r="BK853" s="169"/>
      <c r="BL853" s="169"/>
      <c r="BM853" s="169"/>
      <c r="BN853" s="169"/>
      <c r="BO853" s="169"/>
      <c r="BP853" s="169"/>
      <c r="BQ853" s="169"/>
      <c r="BS853" s="6"/>
      <c r="BT853" s="11"/>
      <c r="BU853" s="6"/>
      <c r="BV853" s="6"/>
    </row>
    <row r="854" spans="1:74" ht="15.75" x14ac:dyDescent="0.25">
      <c r="A854" s="52" t="s">
        <v>7908</v>
      </c>
      <c r="B854" s="56"/>
      <c r="C854" s="7" t="s">
        <v>118</v>
      </c>
      <c r="D854" s="7" t="s">
        <v>6917</v>
      </c>
      <c r="E854" s="7"/>
      <c r="F854" s="64"/>
      <c r="G854" s="6"/>
      <c r="H854" s="6"/>
      <c r="I854" s="10" t="s">
        <v>110</v>
      </c>
      <c r="J854" s="11" t="s">
        <v>1919</v>
      </c>
      <c r="K854" s="220" t="s">
        <v>600</v>
      </c>
      <c r="L854" s="180"/>
      <c r="M854" s="180">
        <v>1000</v>
      </c>
      <c r="N854" s="80" t="s">
        <v>7213</v>
      </c>
      <c r="O854" s="165"/>
      <c r="P854" s="80" t="s">
        <v>2507</v>
      </c>
      <c r="Q854" s="80"/>
      <c r="R854" s="80"/>
      <c r="S854" s="166"/>
      <c r="T854" s="164"/>
      <c r="U854" s="167"/>
      <c r="V854" s="168"/>
      <c r="W854" s="12" t="str">
        <f t="shared" si="180"/>
        <v>Mqtt1</v>
      </c>
      <c r="X854" s="222"/>
      <c r="Y854" s="6" t="str">
        <f t="shared" si="176"/>
        <v>power-tag/watermaker</v>
      </c>
      <c r="Z854" s="106" t="str" cm="1">
        <f t="array" ref="Z854">IF(COUNTIF(N854,"spare"),"","$."&amp;_xlfn.REGEXEXTRACT(J854,"PT\d+[FQ]\d+_(.*)", 2))</f>
        <v>$.Power_Factor_Phase_B</v>
      </c>
      <c r="AA854" s="12">
        <f t="shared" si="179"/>
        <v>15</v>
      </c>
      <c r="AB854" s="6" t="s">
        <v>195</v>
      </c>
      <c r="AC854" s="106">
        <v>3080</v>
      </c>
      <c r="AJ854" s="80"/>
      <c r="AK854" s="116" t="s">
        <v>1696</v>
      </c>
      <c r="AN854" s="80"/>
      <c r="AO854" s="80"/>
      <c r="AP854" s="80"/>
      <c r="AQ854" s="80"/>
      <c r="AR854" s="130"/>
      <c r="AS854" s="80"/>
      <c r="AT854" s="7"/>
      <c r="AU854" s="7"/>
      <c r="AV854" s="169"/>
      <c r="AW854" s="170"/>
      <c r="AX854" s="140"/>
      <c r="AY854" s="150"/>
      <c r="AZ854" s="171"/>
      <c r="BA854" s="171"/>
      <c r="BB854" s="150" t="str">
        <f t="shared" si="181"/>
        <v/>
      </c>
      <c r="BC854" s="172"/>
      <c r="BD854" s="169"/>
      <c r="BE854" s="169"/>
      <c r="BF854" s="169"/>
      <c r="BG854" s="169"/>
      <c r="BH854" s="169"/>
      <c r="BI854" s="169"/>
      <c r="BJ854" s="169"/>
      <c r="BK854" s="169"/>
      <c r="BL854" s="169"/>
      <c r="BM854" s="169"/>
      <c r="BN854" s="169"/>
      <c r="BO854" s="169"/>
      <c r="BP854" s="169"/>
      <c r="BQ854" s="169"/>
      <c r="BS854" s="6"/>
      <c r="BT854" s="11"/>
      <c r="BU854" s="6"/>
      <c r="BV854" s="6"/>
    </row>
    <row r="855" spans="1:74" ht="15.75" x14ac:dyDescent="0.25">
      <c r="A855" s="52" t="s">
        <v>7908</v>
      </c>
      <c r="B855" s="56"/>
      <c r="C855" s="7" t="s">
        <v>118</v>
      </c>
      <c r="D855" s="7" t="s">
        <v>6917</v>
      </c>
      <c r="E855" s="7"/>
      <c r="F855" s="64"/>
      <c r="G855" s="6"/>
      <c r="H855" s="6"/>
      <c r="I855" s="10" t="s">
        <v>110</v>
      </c>
      <c r="J855" s="11" t="s">
        <v>1920</v>
      </c>
      <c r="K855" s="220" t="s">
        <v>600</v>
      </c>
      <c r="L855" s="180"/>
      <c r="M855" s="180">
        <v>1000</v>
      </c>
      <c r="N855" s="80" t="s">
        <v>7213</v>
      </c>
      <c r="O855" s="165"/>
      <c r="P855" s="80" t="s">
        <v>2508</v>
      </c>
      <c r="Q855" s="80"/>
      <c r="R855" s="80"/>
      <c r="S855" s="166"/>
      <c r="T855" s="164"/>
      <c r="U855" s="167"/>
      <c r="V855" s="168"/>
      <c r="W855" s="12" t="str">
        <f t="shared" si="180"/>
        <v>Mqtt1</v>
      </c>
      <c r="X855" s="222"/>
      <c r="Y855" s="6" t="str">
        <f t="shared" si="176"/>
        <v>power-tag/watermaker</v>
      </c>
      <c r="Z855" s="106" t="str" cm="1">
        <f t="array" ref="Z855">IF(COUNTIF(N855,"spare"),"","$."&amp;_xlfn.REGEXEXTRACT(J855,"PT\d+[FQ]\d+_(.*)", 2))</f>
        <v>$.Power_Factor_Phase_C</v>
      </c>
      <c r="AA855" s="12">
        <f t="shared" si="179"/>
        <v>15</v>
      </c>
      <c r="AB855" s="6" t="s">
        <v>195</v>
      </c>
      <c r="AC855" s="106">
        <v>3082</v>
      </c>
      <c r="AJ855" s="80"/>
      <c r="AK855" s="116" t="s">
        <v>1696</v>
      </c>
      <c r="AN855" s="80"/>
      <c r="AO855" s="80"/>
      <c r="AP855" s="80"/>
      <c r="AQ855" s="80"/>
      <c r="AR855" s="130"/>
      <c r="AS855" s="80"/>
      <c r="AT855" s="7"/>
      <c r="AU855" s="7"/>
      <c r="AV855" s="169"/>
      <c r="AW855" s="170"/>
      <c r="AX855" s="140"/>
      <c r="AY855" s="150"/>
      <c r="AZ855" s="171"/>
      <c r="BA855" s="171"/>
      <c r="BB855" s="150" t="str">
        <f t="shared" si="181"/>
        <v/>
      </c>
      <c r="BC855" s="172"/>
      <c r="BD855" s="169"/>
      <c r="BE855" s="169"/>
      <c r="BF855" s="169"/>
      <c r="BG855" s="169"/>
      <c r="BH855" s="169"/>
      <c r="BI855" s="169"/>
      <c r="BJ855" s="169"/>
      <c r="BK855" s="169"/>
      <c r="BL855" s="169"/>
      <c r="BM855" s="169"/>
      <c r="BN855" s="169"/>
      <c r="BO855" s="169"/>
      <c r="BP855" s="169"/>
      <c r="BQ855" s="169"/>
      <c r="BS855" s="6"/>
      <c r="BT855" s="11"/>
      <c r="BU855" s="6"/>
      <c r="BV855" s="6"/>
    </row>
    <row r="856" spans="1:74" ht="15.75" x14ac:dyDescent="0.25">
      <c r="A856" s="52" t="s">
        <v>7908</v>
      </c>
      <c r="B856" s="56"/>
      <c r="C856" s="7" t="s">
        <v>118</v>
      </c>
      <c r="D856" s="7" t="s">
        <v>6917</v>
      </c>
      <c r="E856" s="7"/>
      <c r="F856" s="64"/>
      <c r="G856" s="6"/>
      <c r="H856" s="6"/>
      <c r="I856" s="10" t="s">
        <v>110</v>
      </c>
      <c r="J856" s="11" t="s">
        <v>1921</v>
      </c>
      <c r="K856" s="220" t="s">
        <v>600</v>
      </c>
      <c r="L856" s="180"/>
      <c r="M856" s="180">
        <v>1000</v>
      </c>
      <c r="N856" s="80" t="s">
        <v>7213</v>
      </c>
      <c r="O856" s="165"/>
      <c r="P856" s="80" t="s">
        <v>2509</v>
      </c>
      <c r="Q856" s="80"/>
      <c r="R856" s="80"/>
      <c r="S856" s="166"/>
      <c r="T856" s="164"/>
      <c r="U856" s="167"/>
      <c r="V856" s="168"/>
      <c r="W856" s="12" t="str">
        <f t="shared" si="180"/>
        <v>Mqtt1</v>
      </c>
      <c r="X856" s="222"/>
      <c r="Y856" s="6" t="str">
        <f t="shared" si="176"/>
        <v>power-tag/watermaker</v>
      </c>
      <c r="Z856" s="106" t="str" cm="1">
        <f t="array" ref="Z856">IF(COUNTIF(N856,"spare"),"","$."&amp;_xlfn.REGEXEXTRACT(J856,"PT\d+[FQ]\d+_(.*)", 2))</f>
        <v>$.Total_Power_Factor</v>
      </c>
      <c r="AA856" s="12">
        <f t="shared" si="179"/>
        <v>15</v>
      </c>
      <c r="AB856" s="6" t="s">
        <v>195</v>
      </c>
      <c r="AC856" s="106">
        <v>3084</v>
      </c>
      <c r="AJ856" s="80"/>
      <c r="AK856" s="116" t="s">
        <v>1696</v>
      </c>
      <c r="AN856" s="80"/>
      <c r="AO856" s="80"/>
      <c r="AP856" s="80"/>
      <c r="AQ856" s="80"/>
      <c r="AR856" s="130"/>
      <c r="AS856" s="80"/>
      <c r="AT856" s="7"/>
      <c r="AU856" s="7"/>
      <c r="AV856" s="169"/>
      <c r="AW856" s="170"/>
      <c r="AX856" s="140"/>
      <c r="AY856" s="150"/>
      <c r="AZ856" s="171"/>
      <c r="BA856" s="171"/>
      <c r="BB856" s="150" t="str">
        <f t="shared" si="181"/>
        <v/>
      </c>
      <c r="BC856" s="172"/>
      <c r="BD856" s="169"/>
      <c r="BE856" s="169"/>
      <c r="BF856" s="169"/>
      <c r="BG856" s="169"/>
      <c r="BH856" s="169"/>
      <c r="BI856" s="169"/>
      <c r="BJ856" s="169"/>
      <c r="BK856" s="169"/>
      <c r="BL856" s="169"/>
      <c r="BM856" s="169"/>
      <c r="BN856" s="169"/>
      <c r="BO856" s="169"/>
      <c r="BP856" s="169"/>
      <c r="BQ856" s="169"/>
      <c r="BS856" s="6"/>
      <c r="BT856" s="11"/>
      <c r="BU856" s="6"/>
      <c r="BV856" s="6"/>
    </row>
    <row r="857" spans="1:74" ht="15.75" x14ac:dyDescent="0.25">
      <c r="A857" s="52" t="s">
        <v>7908</v>
      </c>
      <c r="B857" s="56"/>
      <c r="C857" s="7" t="s">
        <v>118</v>
      </c>
      <c r="D857" s="7" t="s">
        <v>6917</v>
      </c>
      <c r="E857" s="7"/>
      <c r="F857" s="64"/>
      <c r="G857" s="6"/>
      <c r="H857" s="6"/>
      <c r="I857" s="10" t="s">
        <v>110</v>
      </c>
      <c r="J857" s="11" t="s">
        <v>1922</v>
      </c>
      <c r="K857" s="220" t="s">
        <v>600</v>
      </c>
      <c r="L857" s="180"/>
      <c r="M857" s="180">
        <v>1000</v>
      </c>
      <c r="N857" s="80" t="s">
        <v>7213</v>
      </c>
      <c r="O857" s="165"/>
      <c r="P857" s="80" t="s">
        <v>2510</v>
      </c>
      <c r="Q857" s="80"/>
      <c r="R857" s="80"/>
      <c r="S857" s="166"/>
      <c r="T857" s="164"/>
      <c r="U857" s="167"/>
      <c r="V857" s="168"/>
      <c r="W857" s="12" t="str">
        <f t="shared" ref="W857:W871" si="182">IF(COUNTIF(N857,"spare"),"","Mqtt1")</f>
        <v>Mqtt1</v>
      </c>
      <c r="X857" s="222"/>
      <c r="Y857" s="6" t="str">
        <f t="shared" si="176"/>
        <v>power-tag/discharge-pumps-aft-technical-water</v>
      </c>
      <c r="Z857" s="106" t="str" cm="1">
        <f t="array" ref="Z857">IF(COUNTIF(N857,"spare"),"","$."&amp;_xlfn.REGEXEXTRACT(J857,"PT\d+[FQ]\d+_(.*)", 2))</f>
        <v>$.RMS_Current_Phase_A</v>
      </c>
      <c r="AA857" s="12">
        <f t="shared" si="179"/>
        <v>16</v>
      </c>
      <c r="AB857" s="6" t="s">
        <v>195</v>
      </c>
      <c r="AC857" s="106">
        <v>3000</v>
      </c>
      <c r="AJ857" s="80"/>
      <c r="AK857" s="116" t="s">
        <v>1693</v>
      </c>
      <c r="AN857" s="80"/>
      <c r="AO857" s="80"/>
      <c r="AP857" s="80"/>
      <c r="AQ857" s="80"/>
      <c r="AR857" s="130"/>
      <c r="AS857" s="80"/>
      <c r="AT857" s="7"/>
      <c r="AU857" s="7"/>
      <c r="AV857" s="169"/>
      <c r="AW857" s="170"/>
      <c r="AX857" s="140"/>
      <c r="AY857" s="150"/>
      <c r="AZ857" s="171"/>
      <c r="BA857" s="171"/>
      <c r="BB857" s="150" t="str">
        <f t="shared" ref="BB857:BB871" si="183">IF(ISNUMBER(AM857),"1","")</f>
        <v/>
      </c>
      <c r="BC857" s="172"/>
      <c r="BD857" s="169"/>
      <c r="BE857" s="169"/>
      <c r="BF857" s="169"/>
      <c r="BG857" s="169"/>
      <c r="BH857" s="169"/>
      <c r="BI857" s="169"/>
      <c r="BJ857" s="169"/>
      <c r="BK857" s="169"/>
      <c r="BL857" s="169"/>
      <c r="BM857" s="169"/>
      <c r="BN857" s="169"/>
      <c r="BO857" s="169"/>
      <c r="BP857" s="169"/>
      <c r="BQ857" s="169"/>
      <c r="BS857" s="6"/>
      <c r="BT857" s="11"/>
      <c r="BU857" s="6"/>
      <c r="BV857" s="6"/>
    </row>
    <row r="858" spans="1:74" ht="15.75" x14ac:dyDescent="0.25">
      <c r="A858" s="52" t="s">
        <v>7908</v>
      </c>
      <c r="B858" s="56"/>
      <c r="C858" s="7" t="s">
        <v>118</v>
      </c>
      <c r="D858" s="7" t="s">
        <v>6917</v>
      </c>
      <c r="E858" s="7"/>
      <c r="F858" s="64"/>
      <c r="G858" s="6"/>
      <c r="H858" s="6"/>
      <c r="I858" s="10" t="s">
        <v>110</v>
      </c>
      <c r="J858" s="11" t="s">
        <v>1923</v>
      </c>
      <c r="K858" s="220" t="s">
        <v>600</v>
      </c>
      <c r="L858" s="180"/>
      <c r="M858" s="180">
        <v>1000</v>
      </c>
      <c r="N858" s="80" t="s">
        <v>7213</v>
      </c>
      <c r="O858" s="165"/>
      <c r="P858" s="80" t="s">
        <v>2511</v>
      </c>
      <c r="Q858" s="80"/>
      <c r="R858" s="80"/>
      <c r="S858" s="166"/>
      <c r="T858" s="164"/>
      <c r="U858" s="167"/>
      <c r="V858" s="168"/>
      <c r="W858" s="12" t="str">
        <f t="shared" si="182"/>
        <v>Mqtt1</v>
      </c>
      <c r="X858" s="222"/>
      <c r="Y858" s="6" t="str">
        <f t="shared" si="176"/>
        <v>power-tag/discharge-pumps-aft-technical-water</v>
      </c>
      <c r="Z858" s="106" t="str" cm="1">
        <f t="array" ref="Z858">IF(COUNTIF(N858,"spare"),"","$."&amp;_xlfn.REGEXEXTRACT(J858,"PT\d+[FQ]\d+_(.*)", 2))</f>
        <v>$.RMS_Current_Phase_B</v>
      </c>
      <c r="AA858" s="12">
        <f t="shared" si="179"/>
        <v>16</v>
      </c>
      <c r="AB858" s="6" t="s">
        <v>195</v>
      </c>
      <c r="AC858" s="106">
        <v>3002</v>
      </c>
      <c r="AJ858" s="80"/>
      <c r="AK858" s="116" t="s">
        <v>1693</v>
      </c>
      <c r="AN858" s="80"/>
      <c r="AO858" s="80"/>
      <c r="AP858" s="80"/>
      <c r="AQ858" s="80"/>
      <c r="AR858" s="130"/>
      <c r="AS858" s="80"/>
      <c r="AT858" s="7"/>
      <c r="AU858" s="7"/>
      <c r="AV858" s="169"/>
      <c r="AW858" s="170"/>
      <c r="AX858" s="140"/>
      <c r="AY858" s="150"/>
      <c r="AZ858" s="171"/>
      <c r="BA858" s="171"/>
      <c r="BB858" s="150" t="str">
        <f t="shared" si="183"/>
        <v/>
      </c>
      <c r="BC858" s="172"/>
      <c r="BD858" s="169"/>
      <c r="BE858" s="169"/>
      <c r="BF858" s="169"/>
      <c r="BG858" s="169"/>
      <c r="BH858" s="169"/>
      <c r="BI858" s="169"/>
      <c r="BJ858" s="169"/>
      <c r="BK858" s="169"/>
      <c r="BL858" s="169"/>
      <c r="BM858" s="169"/>
      <c r="BN858" s="169"/>
      <c r="BO858" s="169"/>
      <c r="BP858" s="169"/>
      <c r="BQ858" s="169"/>
      <c r="BS858" s="6"/>
      <c r="BT858" s="11"/>
      <c r="BU858" s="6"/>
      <c r="BV858" s="6"/>
    </row>
    <row r="859" spans="1:74" ht="15.75" x14ac:dyDescent="0.25">
      <c r="A859" s="52" t="s">
        <v>7908</v>
      </c>
      <c r="B859" s="56"/>
      <c r="C859" s="7" t="s">
        <v>118</v>
      </c>
      <c r="D859" s="7" t="s">
        <v>6917</v>
      </c>
      <c r="E859" s="7"/>
      <c r="F859" s="64"/>
      <c r="G859" s="6"/>
      <c r="H859" s="6"/>
      <c r="I859" s="10" t="s">
        <v>110</v>
      </c>
      <c r="J859" s="11" t="s">
        <v>1924</v>
      </c>
      <c r="K859" s="220" t="s">
        <v>600</v>
      </c>
      <c r="L859" s="180"/>
      <c r="M859" s="180">
        <v>1000</v>
      </c>
      <c r="N859" s="80" t="s">
        <v>7213</v>
      </c>
      <c r="O859" s="165"/>
      <c r="P859" s="80" t="s">
        <v>2512</v>
      </c>
      <c r="Q859" s="80"/>
      <c r="R859" s="80"/>
      <c r="S859" s="166"/>
      <c r="T859" s="164"/>
      <c r="U859" s="167"/>
      <c r="V859" s="168"/>
      <c r="W859" s="12" t="str">
        <f t="shared" si="182"/>
        <v>Mqtt1</v>
      </c>
      <c r="X859" s="222"/>
      <c r="Y859" s="6" t="str">
        <f t="shared" si="176"/>
        <v>power-tag/discharge-pumps-aft-technical-water</v>
      </c>
      <c r="Z859" s="106" t="str" cm="1">
        <f t="array" ref="Z859">IF(COUNTIF(N859,"spare"),"","$."&amp;_xlfn.REGEXEXTRACT(J859,"PT\d+[FQ]\d+_(.*)", 2))</f>
        <v>$.RMS_Current_Phase_C</v>
      </c>
      <c r="AA859" s="12">
        <f t="shared" si="179"/>
        <v>16</v>
      </c>
      <c r="AB859" s="6" t="s">
        <v>195</v>
      </c>
      <c r="AC859" s="106">
        <v>3004</v>
      </c>
      <c r="AJ859" s="80"/>
      <c r="AK859" s="116" t="s">
        <v>1693</v>
      </c>
      <c r="AN859" s="80"/>
      <c r="AO859" s="80"/>
      <c r="AP859" s="80"/>
      <c r="AQ859" s="80"/>
      <c r="AR859" s="130"/>
      <c r="AS859" s="80"/>
      <c r="AT859" s="7"/>
      <c r="AU859" s="7"/>
      <c r="AV859" s="169"/>
      <c r="AW859" s="170"/>
      <c r="AX859" s="140"/>
      <c r="AY859" s="150"/>
      <c r="AZ859" s="171"/>
      <c r="BA859" s="171"/>
      <c r="BB859" s="150" t="str">
        <f t="shared" si="183"/>
        <v/>
      </c>
      <c r="BC859" s="172"/>
      <c r="BD859" s="169"/>
      <c r="BE859" s="169"/>
      <c r="BF859" s="169"/>
      <c r="BG859" s="169"/>
      <c r="BH859" s="169"/>
      <c r="BI859" s="169"/>
      <c r="BJ859" s="169"/>
      <c r="BK859" s="169"/>
      <c r="BL859" s="169"/>
      <c r="BM859" s="169"/>
      <c r="BN859" s="169"/>
      <c r="BO859" s="169"/>
      <c r="BP859" s="169"/>
      <c r="BQ859" s="169"/>
      <c r="BS859" s="6"/>
      <c r="BT859" s="11"/>
      <c r="BU859" s="6"/>
      <c r="BV859" s="6"/>
    </row>
    <row r="860" spans="1:74" ht="15.75" x14ac:dyDescent="0.25">
      <c r="A860" s="52" t="s">
        <v>7908</v>
      </c>
      <c r="B860" s="56"/>
      <c r="C860" s="7" t="s">
        <v>118</v>
      </c>
      <c r="D860" s="7" t="s">
        <v>6917</v>
      </c>
      <c r="E860" s="7"/>
      <c r="F860" s="64"/>
      <c r="G860" s="6"/>
      <c r="H860" s="6"/>
      <c r="I860" s="10" t="s">
        <v>110</v>
      </c>
      <c r="J860" s="11" t="s">
        <v>1925</v>
      </c>
      <c r="K860" s="220" t="s">
        <v>600</v>
      </c>
      <c r="L860" s="180"/>
      <c r="M860" s="180">
        <v>1000</v>
      </c>
      <c r="N860" s="80" t="s">
        <v>7213</v>
      </c>
      <c r="O860" s="165"/>
      <c r="P860" s="80" t="s">
        <v>2513</v>
      </c>
      <c r="Q860" s="80"/>
      <c r="R860" s="80"/>
      <c r="S860" s="166"/>
      <c r="T860" s="164"/>
      <c r="U860" s="167"/>
      <c r="V860" s="168"/>
      <c r="W860" s="12" t="str">
        <f t="shared" si="182"/>
        <v>Mqtt1</v>
      </c>
      <c r="X860" s="222"/>
      <c r="Y860" s="6" t="str">
        <f t="shared" si="176"/>
        <v>power-tag/discharge-pumps-aft-technical-water</v>
      </c>
      <c r="Z860" s="106" t="str" cm="1">
        <f t="array" ref="Z860">IF(COUNTIF(N860,"spare"),"","$."&amp;_xlfn.REGEXEXTRACT(J860,"PT\d+[FQ]\d+_(.*)", 2))</f>
        <v>$.RMS_Current_Phase_Neut</v>
      </c>
      <c r="AA860" s="12">
        <f t="shared" si="179"/>
        <v>16</v>
      </c>
      <c r="AB860" s="6" t="s">
        <v>195</v>
      </c>
      <c r="AC860" s="106">
        <v>3006</v>
      </c>
      <c r="AJ860" s="80"/>
      <c r="AK860" s="116" t="s">
        <v>1693</v>
      </c>
      <c r="AN860" s="80"/>
      <c r="AO860" s="80"/>
      <c r="AP860" s="80"/>
      <c r="AQ860" s="80"/>
      <c r="AR860" s="130"/>
      <c r="AS860" s="80"/>
      <c r="AT860" s="7"/>
      <c r="AU860" s="7"/>
      <c r="AV860" s="169"/>
      <c r="AW860" s="170"/>
      <c r="AX860" s="140"/>
      <c r="AY860" s="150"/>
      <c r="AZ860" s="171"/>
      <c r="BA860" s="171"/>
      <c r="BB860" s="150" t="str">
        <f t="shared" si="183"/>
        <v/>
      </c>
      <c r="BC860" s="172"/>
      <c r="BD860" s="169"/>
      <c r="BE860" s="169"/>
      <c r="BF860" s="169"/>
      <c r="BG860" s="169"/>
      <c r="BH860" s="169"/>
      <c r="BI860" s="169"/>
      <c r="BJ860" s="169"/>
      <c r="BK860" s="169"/>
      <c r="BL860" s="169"/>
      <c r="BM860" s="169"/>
      <c r="BN860" s="169"/>
      <c r="BO860" s="169"/>
      <c r="BP860" s="169"/>
      <c r="BQ860" s="169"/>
      <c r="BS860" s="6"/>
      <c r="BT860" s="11"/>
      <c r="BU860" s="6"/>
      <c r="BV860" s="6"/>
    </row>
    <row r="861" spans="1:74" ht="15.75" x14ac:dyDescent="0.25">
      <c r="A861" s="52" t="s">
        <v>7908</v>
      </c>
      <c r="B861" s="56"/>
      <c r="C861" s="7" t="s">
        <v>118</v>
      </c>
      <c r="D861" s="7" t="s">
        <v>6917</v>
      </c>
      <c r="E861" s="7"/>
      <c r="F861" s="64"/>
      <c r="G861" s="6"/>
      <c r="H861" s="6"/>
      <c r="I861" s="10" t="s">
        <v>110</v>
      </c>
      <c r="J861" s="11" t="s">
        <v>7421</v>
      </c>
      <c r="K861" s="220" t="s">
        <v>600</v>
      </c>
      <c r="L861" s="180"/>
      <c r="M861" s="180">
        <v>1000</v>
      </c>
      <c r="N861" s="80" t="s">
        <v>7213</v>
      </c>
      <c r="O861" s="165"/>
      <c r="P861" s="80" t="s">
        <v>2514</v>
      </c>
      <c r="Q861" s="80"/>
      <c r="R861" s="80"/>
      <c r="S861" s="166"/>
      <c r="T861" s="164"/>
      <c r="U861" s="167"/>
      <c r="V861" s="168"/>
      <c r="W861" s="12" t="str">
        <f t="shared" si="182"/>
        <v>Mqtt1</v>
      </c>
      <c r="X861" s="222"/>
      <c r="Y861" s="6" t="str">
        <f t="shared" si="176"/>
        <v>power-tag/discharge-pumps-aft-technical-water</v>
      </c>
      <c r="Z861" s="106" t="str" cm="1">
        <f t="array" ref="Z861">IF(COUNTIF(N861,"spare"),"","$."&amp;_xlfn.REGEXEXTRACT(J861,"PT\d+[FQ]\d+_(.*)", 2))</f>
        <v>$.RMS_Voltage_A_N</v>
      </c>
      <c r="AA861" s="12">
        <f t="shared" si="179"/>
        <v>16</v>
      </c>
      <c r="AB861" s="6" t="s">
        <v>195</v>
      </c>
      <c r="AC861" s="106">
        <v>3028</v>
      </c>
      <c r="AJ861" s="80"/>
      <c r="AK861" s="116" t="s">
        <v>1694</v>
      </c>
      <c r="AN861" s="80"/>
      <c r="AO861" s="80"/>
      <c r="AP861" s="80"/>
      <c r="AQ861" s="80"/>
      <c r="AR861" s="130"/>
      <c r="AS861" s="80"/>
      <c r="AT861" s="7"/>
      <c r="AU861" s="7"/>
      <c r="AV861" s="169"/>
      <c r="AW861" s="170"/>
      <c r="AX861" s="140"/>
      <c r="AY861" s="150"/>
      <c r="AZ861" s="171"/>
      <c r="BA861" s="171"/>
      <c r="BB861" s="150" t="str">
        <f t="shared" si="183"/>
        <v/>
      </c>
      <c r="BC861" s="172"/>
      <c r="BD861" s="169"/>
      <c r="BE861" s="169"/>
      <c r="BF861" s="169"/>
      <c r="BG861" s="169"/>
      <c r="BH861" s="169"/>
      <c r="BI861" s="169"/>
      <c r="BJ861" s="169"/>
      <c r="BK861" s="169"/>
      <c r="BL861" s="169"/>
      <c r="BM861" s="169"/>
      <c r="BN861" s="169"/>
      <c r="BO861" s="169"/>
      <c r="BP861" s="169"/>
      <c r="BQ861" s="169"/>
      <c r="BS861" s="6"/>
      <c r="BT861" s="11"/>
      <c r="BU861" s="6"/>
      <c r="BV861" s="6"/>
    </row>
    <row r="862" spans="1:74" ht="15.75" x14ac:dyDescent="0.25">
      <c r="A862" s="52" t="s">
        <v>7908</v>
      </c>
      <c r="B862" s="56"/>
      <c r="C862" s="7" t="s">
        <v>118</v>
      </c>
      <c r="D862" s="7" t="s">
        <v>6917</v>
      </c>
      <c r="E862" s="7"/>
      <c r="F862" s="64"/>
      <c r="G862" s="6"/>
      <c r="H862" s="6"/>
      <c r="I862" s="10" t="s">
        <v>110</v>
      </c>
      <c r="J862" s="11" t="s">
        <v>7422</v>
      </c>
      <c r="K862" s="220" t="s">
        <v>600</v>
      </c>
      <c r="L862" s="180"/>
      <c r="M862" s="180">
        <v>1000</v>
      </c>
      <c r="N862" s="80" t="s">
        <v>7213</v>
      </c>
      <c r="O862" s="165"/>
      <c r="P862" s="80" t="s">
        <v>2515</v>
      </c>
      <c r="Q862" s="80"/>
      <c r="R862" s="80"/>
      <c r="S862" s="166"/>
      <c r="T862" s="164"/>
      <c r="U862" s="167"/>
      <c r="V862" s="168"/>
      <c r="W862" s="12" t="str">
        <f t="shared" si="182"/>
        <v>Mqtt1</v>
      </c>
      <c r="X862" s="222"/>
      <c r="Y862" s="6" t="str">
        <f t="shared" si="176"/>
        <v>power-tag/discharge-pumps-aft-technical-water</v>
      </c>
      <c r="Z862" s="106" t="str" cm="1">
        <f t="array" ref="Z862">IF(COUNTIF(N862,"spare"),"","$."&amp;_xlfn.REGEXEXTRACT(J862,"PT\d+[FQ]\d+_(.*)", 2))</f>
        <v>$.RMS_Voltage_B_N</v>
      </c>
      <c r="AA862" s="12">
        <f t="shared" si="179"/>
        <v>16</v>
      </c>
      <c r="AB862" s="6" t="s">
        <v>195</v>
      </c>
      <c r="AC862" s="106">
        <v>3030</v>
      </c>
      <c r="AJ862" s="80"/>
      <c r="AK862" s="116" t="s">
        <v>1694</v>
      </c>
      <c r="AN862" s="80"/>
      <c r="AO862" s="80"/>
      <c r="AP862" s="80"/>
      <c r="AQ862" s="80"/>
      <c r="AR862" s="130"/>
      <c r="AS862" s="80"/>
      <c r="AT862" s="7"/>
      <c r="AU862" s="7"/>
      <c r="AV862" s="169"/>
      <c r="AW862" s="170"/>
      <c r="AX862" s="140"/>
      <c r="AY862" s="150"/>
      <c r="AZ862" s="171"/>
      <c r="BA862" s="171"/>
      <c r="BB862" s="150" t="str">
        <f t="shared" si="183"/>
        <v/>
      </c>
      <c r="BC862" s="172"/>
      <c r="BD862" s="169"/>
      <c r="BE862" s="169"/>
      <c r="BF862" s="169"/>
      <c r="BG862" s="169"/>
      <c r="BH862" s="169"/>
      <c r="BI862" s="169"/>
      <c r="BJ862" s="169"/>
      <c r="BK862" s="169"/>
      <c r="BL862" s="169"/>
      <c r="BM862" s="169"/>
      <c r="BN862" s="169"/>
      <c r="BO862" s="169"/>
      <c r="BP862" s="169"/>
      <c r="BQ862" s="169"/>
      <c r="BS862" s="6"/>
      <c r="BT862" s="11"/>
      <c r="BU862" s="6"/>
      <c r="BV862" s="6"/>
    </row>
    <row r="863" spans="1:74" ht="15.75" x14ac:dyDescent="0.25">
      <c r="A863" s="52" t="s">
        <v>7908</v>
      </c>
      <c r="B863" s="56"/>
      <c r="C863" s="7" t="s">
        <v>118</v>
      </c>
      <c r="D863" s="7" t="s">
        <v>6917</v>
      </c>
      <c r="E863" s="7"/>
      <c r="F863" s="64"/>
      <c r="G863" s="6"/>
      <c r="H863" s="6"/>
      <c r="I863" s="10" t="s">
        <v>110</v>
      </c>
      <c r="J863" s="11" t="s">
        <v>7423</v>
      </c>
      <c r="K863" s="220" t="s">
        <v>600</v>
      </c>
      <c r="L863" s="180"/>
      <c r="M863" s="180">
        <v>1000</v>
      </c>
      <c r="N863" s="80" t="s">
        <v>7213</v>
      </c>
      <c r="O863" s="165"/>
      <c r="P863" s="80" t="s">
        <v>2516</v>
      </c>
      <c r="Q863" s="80"/>
      <c r="R863" s="80"/>
      <c r="S863" s="166"/>
      <c r="T863" s="164"/>
      <c r="U863" s="167"/>
      <c r="V863" s="168"/>
      <c r="W863" s="12" t="str">
        <f t="shared" si="182"/>
        <v>Mqtt1</v>
      </c>
      <c r="X863" s="222"/>
      <c r="Y863" s="6" t="str">
        <f t="shared" si="176"/>
        <v>power-tag/discharge-pumps-aft-technical-water</v>
      </c>
      <c r="Z863" s="106" t="str" cm="1">
        <f t="array" ref="Z863">IF(COUNTIF(N863,"spare"),"","$."&amp;_xlfn.REGEXEXTRACT(J863,"PT\d+[FQ]\d+_(.*)", 2))</f>
        <v>$.RMS_Voltage_C_N</v>
      </c>
      <c r="AA863" s="12">
        <f t="shared" si="179"/>
        <v>16</v>
      </c>
      <c r="AB863" s="6" t="s">
        <v>195</v>
      </c>
      <c r="AC863" s="106">
        <v>3032</v>
      </c>
      <c r="AJ863" s="80"/>
      <c r="AK863" s="116" t="s">
        <v>1694</v>
      </c>
      <c r="AN863" s="80"/>
      <c r="AO863" s="80"/>
      <c r="AP863" s="80"/>
      <c r="AQ863" s="80"/>
      <c r="AR863" s="130"/>
      <c r="AS863" s="80"/>
      <c r="AT863" s="7"/>
      <c r="AU863" s="7"/>
      <c r="AV863" s="169"/>
      <c r="AW863" s="170"/>
      <c r="AX863" s="140"/>
      <c r="AY863" s="150"/>
      <c r="AZ863" s="171"/>
      <c r="BA863" s="171"/>
      <c r="BB863" s="150" t="str">
        <f t="shared" si="183"/>
        <v/>
      </c>
      <c r="BC863" s="172"/>
      <c r="BD863" s="169"/>
      <c r="BE863" s="169"/>
      <c r="BF863" s="169"/>
      <c r="BG863" s="169"/>
      <c r="BH863" s="169"/>
      <c r="BI863" s="169"/>
      <c r="BJ863" s="169"/>
      <c r="BK863" s="169"/>
      <c r="BL863" s="169"/>
      <c r="BM863" s="169"/>
      <c r="BN863" s="169"/>
      <c r="BO863" s="169"/>
      <c r="BP863" s="169"/>
      <c r="BQ863" s="169"/>
      <c r="BS863" s="6"/>
      <c r="BT863" s="11"/>
      <c r="BU863" s="6"/>
      <c r="BV863" s="6"/>
    </row>
    <row r="864" spans="1:74" ht="15.75" x14ac:dyDescent="0.25">
      <c r="A864" s="52" t="s">
        <v>7908</v>
      </c>
      <c r="B864" s="56"/>
      <c r="C864" s="7" t="s">
        <v>118</v>
      </c>
      <c r="D864" s="7" t="s">
        <v>6917</v>
      </c>
      <c r="E864" s="7"/>
      <c r="F864" s="64"/>
      <c r="G864" s="6"/>
      <c r="H864" s="6"/>
      <c r="I864" s="10" t="s">
        <v>110</v>
      </c>
      <c r="J864" s="11" t="s">
        <v>1926</v>
      </c>
      <c r="K864" s="220" t="s">
        <v>600</v>
      </c>
      <c r="L864" s="180"/>
      <c r="M864" s="180">
        <v>1000</v>
      </c>
      <c r="N864" s="80" t="s">
        <v>7213</v>
      </c>
      <c r="O864" s="165"/>
      <c r="P864" s="80" t="s">
        <v>2517</v>
      </c>
      <c r="Q864" s="80"/>
      <c r="R864" s="80"/>
      <c r="S864" s="166"/>
      <c r="T864" s="164"/>
      <c r="U864" s="167"/>
      <c r="V864" s="168"/>
      <c r="W864" s="12" t="str">
        <f t="shared" si="182"/>
        <v>Mqtt1</v>
      </c>
      <c r="X864" s="222"/>
      <c r="Y864" s="6" t="str">
        <f t="shared" si="176"/>
        <v>power-tag/discharge-pumps-aft-technical-water</v>
      </c>
      <c r="Z864" s="106" t="str" cm="1">
        <f t="array" ref="Z864">IF(COUNTIF(N864,"spare"),"","$."&amp;_xlfn.REGEXEXTRACT(J864,"PT\d+[FQ]\d+_(.*)", 2))</f>
        <v>$.Active_Power_Phase_A</v>
      </c>
      <c r="AA864" s="12">
        <f t="shared" si="179"/>
        <v>16</v>
      </c>
      <c r="AB864" s="6" t="s">
        <v>195</v>
      </c>
      <c r="AC864" s="106">
        <v>3054</v>
      </c>
      <c r="AJ864" s="80"/>
      <c r="AK864" s="116" t="s">
        <v>1695</v>
      </c>
      <c r="AN864" s="80"/>
      <c r="AO864" s="80"/>
      <c r="AP864" s="80"/>
      <c r="AQ864" s="80"/>
      <c r="AR864" s="130"/>
      <c r="AS864" s="80"/>
      <c r="AT864" s="7"/>
      <c r="AU864" s="7"/>
      <c r="AV864" s="169"/>
      <c r="AW864" s="170"/>
      <c r="AX864" s="140"/>
      <c r="AY864" s="150"/>
      <c r="AZ864" s="171"/>
      <c r="BA864" s="171"/>
      <c r="BB864" s="150" t="str">
        <f t="shared" si="183"/>
        <v/>
      </c>
      <c r="BC864" s="172"/>
      <c r="BD864" s="169"/>
      <c r="BE864" s="169"/>
      <c r="BF864" s="169"/>
      <c r="BG864" s="169"/>
      <c r="BH864" s="169"/>
      <c r="BI864" s="169"/>
      <c r="BJ864" s="169"/>
      <c r="BK864" s="169"/>
      <c r="BL864" s="169"/>
      <c r="BM864" s="169"/>
      <c r="BN864" s="169"/>
      <c r="BO864" s="169"/>
      <c r="BP864" s="169"/>
      <c r="BQ864" s="169"/>
      <c r="BS864" s="6"/>
      <c r="BT864" s="11"/>
      <c r="BU864" s="6"/>
      <c r="BV864" s="6"/>
    </row>
    <row r="865" spans="1:74" ht="15.75" x14ac:dyDescent="0.25">
      <c r="A865" s="52" t="s">
        <v>7908</v>
      </c>
      <c r="B865" s="56"/>
      <c r="C865" s="7" t="s">
        <v>118</v>
      </c>
      <c r="D865" s="7" t="s">
        <v>6917</v>
      </c>
      <c r="E865" s="7"/>
      <c r="F865" s="64"/>
      <c r="G865" s="6"/>
      <c r="H865" s="6"/>
      <c r="I865" s="10" t="s">
        <v>110</v>
      </c>
      <c r="J865" s="11" t="s">
        <v>1927</v>
      </c>
      <c r="K865" s="220" t="s">
        <v>600</v>
      </c>
      <c r="L865" s="180"/>
      <c r="M865" s="180">
        <v>1000</v>
      </c>
      <c r="N865" s="80" t="s">
        <v>7213</v>
      </c>
      <c r="O865" s="165"/>
      <c r="P865" s="80" t="s">
        <v>2518</v>
      </c>
      <c r="Q865" s="80"/>
      <c r="R865" s="80"/>
      <c r="S865" s="166"/>
      <c r="T865" s="164"/>
      <c r="U865" s="167"/>
      <c r="V865" s="168"/>
      <c r="W865" s="12" t="str">
        <f t="shared" si="182"/>
        <v>Mqtt1</v>
      </c>
      <c r="X865" s="222"/>
      <c r="Y865" s="6" t="str">
        <f t="shared" si="176"/>
        <v>power-tag/discharge-pumps-aft-technical-water</v>
      </c>
      <c r="Z865" s="106" t="str" cm="1">
        <f t="array" ref="Z865">IF(COUNTIF(N865,"spare"),"","$."&amp;_xlfn.REGEXEXTRACT(J865,"PT\d+[FQ]\d+_(.*)", 2))</f>
        <v>$.Active_Power_Phase_B</v>
      </c>
      <c r="AA865" s="12">
        <f t="shared" si="179"/>
        <v>16</v>
      </c>
      <c r="AB865" s="6" t="s">
        <v>195</v>
      </c>
      <c r="AC865" s="106">
        <v>3056</v>
      </c>
      <c r="AJ865" s="80"/>
      <c r="AK865" s="116" t="s">
        <v>1695</v>
      </c>
      <c r="AN865" s="80"/>
      <c r="AO865" s="80"/>
      <c r="AP865" s="80"/>
      <c r="AQ865" s="80"/>
      <c r="AR865" s="130"/>
      <c r="AS865" s="80"/>
      <c r="AT865" s="7"/>
      <c r="AU865" s="7"/>
      <c r="AV865" s="169"/>
      <c r="AW865" s="170"/>
      <c r="AX865" s="140"/>
      <c r="AY865" s="150"/>
      <c r="AZ865" s="171"/>
      <c r="BA865" s="171"/>
      <c r="BB865" s="150" t="str">
        <f t="shared" si="183"/>
        <v/>
      </c>
      <c r="BC865" s="172"/>
      <c r="BD865" s="169"/>
      <c r="BE865" s="169"/>
      <c r="BF865" s="169"/>
      <c r="BG865" s="169"/>
      <c r="BH865" s="169"/>
      <c r="BI865" s="169"/>
      <c r="BJ865" s="169"/>
      <c r="BK865" s="169"/>
      <c r="BL865" s="169"/>
      <c r="BM865" s="169"/>
      <c r="BN865" s="169"/>
      <c r="BO865" s="169"/>
      <c r="BP865" s="169"/>
      <c r="BQ865" s="169"/>
      <c r="BS865" s="6"/>
      <c r="BT865" s="11"/>
      <c r="BU865" s="6"/>
      <c r="BV865" s="6"/>
    </row>
    <row r="866" spans="1:74" ht="15.75" x14ac:dyDescent="0.25">
      <c r="A866" s="52" t="s">
        <v>7908</v>
      </c>
      <c r="B866" s="56"/>
      <c r="C866" s="7" t="s">
        <v>118</v>
      </c>
      <c r="D866" s="7" t="s">
        <v>6917</v>
      </c>
      <c r="E866" s="7"/>
      <c r="F866" s="64"/>
      <c r="G866" s="6"/>
      <c r="H866" s="6"/>
      <c r="I866" s="10" t="s">
        <v>110</v>
      </c>
      <c r="J866" s="11" t="s">
        <v>1928</v>
      </c>
      <c r="K866" s="220" t="s">
        <v>600</v>
      </c>
      <c r="L866" s="180"/>
      <c r="M866" s="180">
        <v>1000</v>
      </c>
      <c r="N866" s="80" t="s">
        <v>7213</v>
      </c>
      <c r="O866" s="165"/>
      <c r="P866" s="80" t="s">
        <v>2519</v>
      </c>
      <c r="Q866" s="80"/>
      <c r="R866" s="80"/>
      <c r="S866" s="166"/>
      <c r="T866" s="164"/>
      <c r="U866" s="167"/>
      <c r="V866" s="168"/>
      <c r="W866" s="12" t="str">
        <f t="shared" si="182"/>
        <v>Mqtt1</v>
      </c>
      <c r="X866" s="222"/>
      <c r="Y866" s="6" t="str">
        <f t="shared" si="176"/>
        <v>power-tag/discharge-pumps-aft-technical-water</v>
      </c>
      <c r="Z866" s="106" t="str" cm="1">
        <f t="array" ref="Z866">IF(COUNTIF(N866,"spare"),"","$."&amp;_xlfn.REGEXEXTRACT(J866,"PT\d+[FQ]\d+_(.*)", 2))</f>
        <v>$.Active_Power_Phase_C</v>
      </c>
      <c r="AA866" s="12">
        <f t="shared" si="179"/>
        <v>16</v>
      </c>
      <c r="AB866" s="6" t="s">
        <v>195</v>
      </c>
      <c r="AC866" s="106">
        <v>3058</v>
      </c>
      <c r="AJ866" s="80"/>
      <c r="AK866" s="116" t="s">
        <v>1695</v>
      </c>
      <c r="AN866" s="80"/>
      <c r="AO866" s="80"/>
      <c r="AP866" s="80"/>
      <c r="AQ866" s="80"/>
      <c r="AR866" s="130"/>
      <c r="AS866" s="80"/>
      <c r="AT866" s="7"/>
      <c r="AU866" s="7"/>
      <c r="AV866" s="169"/>
      <c r="AW866" s="170"/>
      <c r="AX866" s="140"/>
      <c r="AY866" s="150"/>
      <c r="AZ866" s="171"/>
      <c r="BA866" s="171"/>
      <c r="BB866" s="150" t="str">
        <f t="shared" si="183"/>
        <v/>
      </c>
      <c r="BC866" s="172"/>
      <c r="BD866" s="169"/>
      <c r="BE866" s="169"/>
      <c r="BF866" s="169"/>
      <c r="BG866" s="169"/>
      <c r="BH866" s="169"/>
      <c r="BI866" s="169"/>
      <c r="BJ866" s="169"/>
      <c r="BK866" s="169"/>
      <c r="BL866" s="169"/>
      <c r="BM866" s="169"/>
      <c r="BN866" s="169"/>
      <c r="BO866" s="169"/>
      <c r="BP866" s="169"/>
      <c r="BQ866" s="169"/>
      <c r="BS866" s="6"/>
      <c r="BT866" s="11"/>
      <c r="BU866" s="6"/>
      <c r="BV866" s="6"/>
    </row>
    <row r="867" spans="1:74" ht="15.75" x14ac:dyDescent="0.25">
      <c r="A867" s="52" t="s">
        <v>7908</v>
      </c>
      <c r="B867" s="56"/>
      <c r="C867" s="7" t="s">
        <v>118</v>
      </c>
      <c r="D867" s="7" t="s">
        <v>6917</v>
      </c>
      <c r="E867" s="7"/>
      <c r="F867" s="64"/>
      <c r="G867" s="6"/>
      <c r="H867" s="6"/>
      <c r="I867" s="10" t="s">
        <v>110</v>
      </c>
      <c r="J867" s="11" t="s">
        <v>1929</v>
      </c>
      <c r="K867" s="220" t="s">
        <v>600</v>
      </c>
      <c r="L867" s="180"/>
      <c r="M867" s="180">
        <v>1000</v>
      </c>
      <c r="N867" s="80" t="s">
        <v>7213</v>
      </c>
      <c r="O867" s="165"/>
      <c r="P867" s="80" t="s">
        <v>2520</v>
      </c>
      <c r="Q867" s="80"/>
      <c r="R867" s="80"/>
      <c r="S867" s="166"/>
      <c r="T867" s="164"/>
      <c r="U867" s="167"/>
      <c r="V867" s="168"/>
      <c r="W867" s="12" t="str">
        <f t="shared" si="182"/>
        <v>Mqtt1</v>
      </c>
      <c r="X867" s="222"/>
      <c r="Y867" s="6" t="str">
        <f t="shared" si="176"/>
        <v>power-tag/discharge-pumps-aft-technical-water</v>
      </c>
      <c r="Z867" s="106" t="str" cm="1">
        <f t="array" ref="Z867">IF(COUNTIF(N867,"spare"),"","$."&amp;_xlfn.REGEXEXTRACT(J867,"PT\d+[FQ]\d+_(.*)", 2))</f>
        <v>$.Total_Active_Power</v>
      </c>
      <c r="AA867" s="12">
        <f t="shared" si="179"/>
        <v>16</v>
      </c>
      <c r="AB867" s="6" t="s">
        <v>195</v>
      </c>
      <c r="AC867" s="106">
        <v>3060</v>
      </c>
      <c r="AJ867" s="80"/>
      <c r="AK867" s="116" t="s">
        <v>1695</v>
      </c>
      <c r="AN867" s="80"/>
      <c r="AO867" s="80"/>
      <c r="AP867" s="80"/>
      <c r="AQ867" s="80"/>
      <c r="AR867" s="130"/>
      <c r="AS867" s="80"/>
      <c r="AT867" s="7"/>
      <c r="AU867" s="7"/>
      <c r="AV867" s="169"/>
      <c r="AW867" s="170"/>
      <c r="AX867" s="140"/>
      <c r="AY867" s="150"/>
      <c r="AZ867" s="171"/>
      <c r="BA867" s="171"/>
      <c r="BB867" s="150" t="str">
        <f t="shared" si="183"/>
        <v/>
      </c>
      <c r="BC867" s="172"/>
      <c r="BD867" s="169"/>
      <c r="BE867" s="169"/>
      <c r="BF867" s="169"/>
      <c r="BG867" s="169"/>
      <c r="BH867" s="169"/>
      <c r="BI867" s="169"/>
      <c r="BJ867" s="169"/>
      <c r="BK867" s="169"/>
      <c r="BL867" s="169"/>
      <c r="BM867" s="169"/>
      <c r="BN867" s="169"/>
      <c r="BO867" s="169"/>
      <c r="BP867" s="169"/>
      <c r="BQ867" s="169"/>
      <c r="BS867" s="6"/>
      <c r="BT867" s="11"/>
      <c r="BU867" s="6"/>
      <c r="BV867" s="6"/>
    </row>
    <row r="868" spans="1:74" ht="15.75" x14ac:dyDescent="0.25">
      <c r="A868" s="52" t="s">
        <v>7908</v>
      </c>
      <c r="B868" s="56"/>
      <c r="C868" s="7" t="s">
        <v>118</v>
      </c>
      <c r="D868" s="7" t="s">
        <v>6917</v>
      </c>
      <c r="E868" s="7"/>
      <c r="F868" s="64"/>
      <c r="G868" s="6"/>
      <c r="H868" s="6"/>
      <c r="I868" s="10" t="s">
        <v>110</v>
      </c>
      <c r="J868" s="11" t="s">
        <v>1930</v>
      </c>
      <c r="K868" s="220" t="s">
        <v>600</v>
      </c>
      <c r="L868" s="180"/>
      <c r="M868" s="180">
        <v>1000</v>
      </c>
      <c r="N868" s="80" t="s">
        <v>7213</v>
      </c>
      <c r="O868" s="165"/>
      <c r="P868" s="80" t="s">
        <v>2521</v>
      </c>
      <c r="Q868" s="80"/>
      <c r="R868" s="80"/>
      <c r="S868" s="166"/>
      <c r="T868" s="164"/>
      <c r="U868" s="167"/>
      <c r="V868" s="168"/>
      <c r="W868" s="12" t="str">
        <f t="shared" si="182"/>
        <v>Mqtt1</v>
      </c>
      <c r="X868" s="222"/>
      <c r="Y868" s="6" t="str">
        <f t="shared" si="176"/>
        <v>power-tag/discharge-pumps-aft-technical-water</v>
      </c>
      <c r="Z868" s="106" t="str" cm="1">
        <f t="array" ref="Z868">IF(COUNTIF(N868,"spare"),"","$."&amp;_xlfn.REGEXEXTRACT(J868,"PT\d+[FQ]\d+_(.*)", 2))</f>
        <v>$.Power_Factor_Phase_A</v>
      </c>
      <c r="AA868" s="12">
        <f t="shared" si="179"/>
        <v>16</v>
      </c>
      <c r="AB868" s="6" t="s">
        <v>195</v>
      </c>
      <c r="AC868" s="106">
        <v>3078</v>
      </c>
      <c r="AJ868" s="80"/>
      <c r="AK868" s="116" t="s">
        <v>1696</v>
      </c>
      <c r="AN868" s="80"/>
      <c r="AO868" s="80"/>
      <c r="AP868" s="80"/>
      <c r="AQ868" s="80"/>
      <c r="AR868" s="130"/>
      <c r="AS868" s="80"/>
      <c r="AT868" s="7"/>
      <c r="AU868" s="7"/>
      <c r="AV868" s="169"/>
      <c r="AW868" s="170"/>
      <c r="AX868" s="140"/>
      <c r="AY868" s="150"/>
      <c r="AZ868" s="171"/>
      <c r="BA868" s="171"/>
      <c r="BB868" s="150" t="str">
        <f t="shared" si="183"/>
        <v/>
      </c>
      <c r="BC868" s="172"/>
      <c r="BD868" s="169"/>
      <c r="BE868" s="169"/>
      <c r="BF868" s="169"/>
      <c r="BG868" s="169"/>
      <c r="BH868" s="169"/>
      <c r="BI868" s="169"/>
      <c r="BJ868" s="169"/>
      <c r="BK868" s="169"/>
      <c r="BL868" s="169"/>
      <c r="BM868" s="169"/>
      <c r="BN868" s="169"/>
      <c r="BO868" s="169"/>
      <c r="BP868" s="169"/>
      <c r="BQ868" s="169"/>
      <c r="BS868" s="6"/>
      <c r="BT868" s="11"/>
      <c r="BU868" s="6"/>
      <c r="BV868" s="6"/>
    </row>
    <row r="869" spans="1:74" ht="15.75" x14ac:dyDescent="0.25">
      <c r="A869" s="52" t="s">
        <v>7908</v>
      </c>
      <c r="B869" s="56"/>
      <c r="C869" s="7" t="s">
        <v>118</v>
      </c>
      <c r="D869" s="7" t="s">
        <v>6917</v>
      </c>
      <c r="E869" s="7"/>
      <c r="F869" s="64"/>
      <c r="G869" s="6"/>
      <c r="H869" s="6"/>
      <c r="I869" s="10" t="s">
        <v>110</v>
      </c>
      <c r="J869" s="11" t="s">
        <v>1931</v>
      </c>
      <c r="K869" s="220" t="s">
        <v>600</v>
      </c>
      <c r="L869" s="180"/>
      <c r="M869" s="180">
        <v>1000</v>
      </c>
      <c r="N869" s="80" t="s">
        <v>7213</v>
      </c>
      <c r="O869" s="165"/>
      <c r="P869" s="80" t="s">
        <v>2522</v>
      </c>
      <c r="Q869" s="80"/>
      <c r="R869" s="80"/>
      <c r="S869" s="166"/>
      <c r="T869" s="164"/>
      <c r="U869" s="167"/>
      <c r="V869" s="168"/>
      <c r="W869" s="12" t="str">
        <f t="shared" si="182"/>
        <v>Mqtt1</v>
      </c>
      <c r="X869" s="222"/>
      <c r="Y869" s="6" t="str">
        <f t="shared" si="176"/>
        <v>power-tag/discharge-pumps-aft-technical-water</v>
      </c>
      <c r="Z869" s="106" t="str" cm="1">
        <f t="array" ref="Z869">IF(COUNTIF(N869,"spare"),"","$."&amp;_xlfn.REGEXEXTRACT(J869,"PT\d+[FQ]\d+_(.*)", 2))</f>
        <v>$.Power_Factor_Phase_B</v>
      </c>
      <c r="AA869" s="12">
        <f t="shared" si="179"/>
        <v>16</v>
      </c>
      <c r="AB869" s="6" t="s">
        <v>195</v>
      </c>
      <c r="AC869" s="106">
        <v>3080</v>
      </c>
      <c r="AJ869" s="80"/>
      <c r="AK869" s="116" t="s">
        <v>1696</v>
      </c>
      <c r="AN869" s="80"/>
      <c r="AO869" s="80"/>
      <c r="AP869" s="80"/>
      <c r="AQ869" s="80"/>
      <c r="AR869" s="130"/>
      <c r="AS869" s="80"/>
      <c r="AT869" s="7"/>
      <c r="AU869" s="7"/>
      <c r="AV869" s="169"/>
      <c r="AW869" s="170"/>
      <c r="AX869" s="140"/>
      <c r="AY869" s="150"/>
      <c r="AZ869" s="171"/>
      <c r="BA869" s="171"/>
      <c r="BB869" s="150" t="str">
        <f t="shared" si="183"/>
        <v/>
      </c>
      <c r="BC869" s="172"/>
      <c r="BD869" s="169"/>
      <c r="BE869" s="169"/>
      <c r="BF869" s="169"/>
      <c r="BG869" s="169"/>
      <c r="BH869" s="169"/>
      <c r="BI869" s="169"/>
      <c r="BJ869" s="169"/>
      <c r="BK869" s="169"/>
      <c r="BL869" s="169"/>
      <c r="BM869" s="169"/>
      <c r="BN869" s="169"/>
      <c r="BO869" s="169"/>
      <c r="BP869" s="169"/>
      <c r="BQ869" s="169"/>
      <c r="BS869" s="6"/>
      <c r="BT869" s="11"/>
      <c r="BU869" s="6"/>
      <c r="BV869" s="6"/>
    </row>
    <row r="870" spans="1:74" ht="15.75" x14ac:dyDescent="0.25">
      <c r="A870" s="52" t="s">
        <v>7908</v>
      </c>
      <c r="B870" s="56"/>
      <c r="C870" s="7" t="s">
        <v>118</v>
      </c>
      <c r="D870" s="7" t="s">
        <v>6917</v>
      </c>
      <c r="E870" s="7"/>
      <c r="F870" s="64"/>
      <c r="G870" s="6"/>
      <c r="H870" s="6"/>
      <c r="I870" s="10" t="s">
        <v>110</v>
      </c>
      <c r="J870" s="11" t="s">
        <v>1932</v>
      </c>
      <c r="K870" s="220" t="s">
        <v>600</v>
      </c>
      <c r="L870" s="180"/>
      <c r="M870" s="180">
        <v>1000</v>
      </c>
      <c r="N870" s="80" t="s">
        <v>7213</v>
      </c>
      <c r="O870" s="165"/>
      <c r="P870" s="80" t="s">
        <v>2523</v>
      </c>
      <c r="Q870" s="80"/>
      <c r="R870" s="80"/>
      <c r="S870" s="166"/>
      <c r="T870" s="164"/>
      <c r="U870" s="167"/>
      <c r="V870" s="168"/>
      <c r="W870" s="12" t="str">
        <f t="shared" si="182"/>
        <v>Mqtt1</v>
      </c>
      <c r="X870" s="222"/>
      <c r="Y870" s="6" t="str">
        <f t="shared" si="176"/>
        <v>power-tag/discharge-pumps-aft-technical-water</v>
      </c>
      <c r="Z870" s="106" t="str" cm="1">
        <f t="array" ref="Z870">IF(COUNTIF(N870,"spare"),"","$."&amp;_xlfn.REGEXEXTRACT(J870,"PT\d+[FQ]\d+_(.*)", 2))</f>
        <v>$.Power_Factor_Phase_C</v>
      </c>
      <c r="AA870" s="12">
        <f t="shared" si="179"/>
        <v>16</v>
      </c>
      <c r="AB870" s="6" t="s">
        <v>195</v>
      </c>
      <c r="AC870" s="106">
        <v>3082</v>
      </c>
      <c r="AJ870" s="80"/>
      <c r="AK870" s="116" t="s">
        <v>1696</v>
      </c>
      <c r="AN870" s="80"/>
      <c r="AO870" s="80"/>
      <c r="AP870" s="80"/>
      <c r="AQ870" s="80"/>
      <c r="AR870" s="130"/>
      <c r="AS870" s="80"/>
      <c r="AT870" s="7"/>
      <c r="AU870" s="7"/>
      <c r="AV870" s="169"/>
      <c r="AW870" s="170"/>
      <c r="AX870" s="140"/>
      <c r="AY870" s="150"/>
      <c r="AZ870" s="171"/>
      <c r="BA870" s="171"/>
      <c r="BB870" s="150" t="str">
        <f t="shared" si="183"/>
        <v/>
      </c>
      <c r="BC870" s="172"/>
      <c r="BD870" s="169"/>
      <c r="BE870" s="169"/>
      <c r="BF870" s="169"/>
      <c r="BG870" s="169"/>
      <c r="BH870" s="169"/>
      <c r="BI870" s="169"/>
      <c r="BJ870" s="169"/>
      <c r="BK870" s="169"/>
      <c r="BL870" s="169"/>
      <c r="BM870" s="169"/>
      <c r="BN870" s="169"/>
      <c r="BO870" s="169"/>
      <c r="BP870" s="169"/>
      <c r="BQ870" s="169"/>
      <c r="BS870" s="6"/>
      <c r="BT870" s="11"/>
      <c r="BU870" s="6"/>
      <c r="BV870" s="6"/>
    </row>
    <row r="871" spans="1:74" ht="15.75" x14ac:dyDescent="0.25">
      <c r="A871" s="52" t="s">
        <v>7908</v>
      </c>
      <c r="B871" s="56"/>
      <c r="C871" s="7" t="s">
        <v>118</v>
      </c>
      <c r="D871" s="7" t="s">
        <v>6917</v>
      </c>
      <c r="E871" s="7"/>
      <c r="F871" s="64"/>
      <c r="G871" s="6"/>
      <c r="H871" s="6"/>
      <c r="I871" s="10" t="s">
        <v>110</v>
      </c>
      <c r="J871" s="11" t="s">
        <v>1933</v>
      </c>
      <c r="K871" s="220" t="s">
        <v>600</v>
      </c>
      <c r="L871" s="180"/>
      <c r="M871" s="180">
        <v>1000</v>
      </c>
      <c r="N871" s="80" t="s">
        <v>7213</v>
      </c>
      <c r="O871" s="165"/>
      <c r="P871" s="80" t="s">
        <v>2524</v>
      </c>
      <c r="Q871" s="80"/>
      <c r="R871" s="80"/>
      <c r="S871" s="166"/>
      <c r="T871" s="164"/>
      <c r="U871" s="167"/>
      <c r="V871" s="168"/>
      <c r="W871" s="12" t="str">
        <f t="shared" si="182"/>
        <v>Mqtt1</v>
      </c>
      <c r="X871" s="222"/>
      <c r="Y871" s="6" t="str">
        <f t="shared" si="176"/>
        <v>power-tag/discharge-pumps-aft-technical-water</v>
      </c>
      <c r="Z871" s="106" t="str" cm="1">
        <f t="array" ref="Z871">IF(COUNTIF(N871,"spare"),"","$."&amp;_xlfn.REGEXEXTRACT(J871,"PT\d+[FQ]\d+_(.*)", 2))</f>
        <v>$.Total_Power_Factor</v>
      </c>
      <c r="AA871" s="12">
        <f t="shared" si="179"/>
        <v>16</v>
      </c>
      <c r="AB871" s="6" t="s">
        <v>195</v>
      </c>
      <c r="AC871" s="106">
        <v>3084</v>
      </c>
      <c r="AJ871" s="80"/>
      <c r="AK871" s="116" t="s">
        <v>1696</v>
      </c>
      <c r="AN871" s="80"/>
      <c r="AO871" s="80"/>
      <c r="AP871" s="80"/>
      <c r="AQ871" s="80"/>
      <c r="AR871" s="130"/>
      <c r="AS871" s="80"/>
      <c r="AT871" s="7"/>
      <c r="AU871" s="7"/>
      <c r="AV871" s="169"/>
      <c r="AW871" s="170"/>
      <c r="AX871" s="140"/>
      <c r="AY871" s="150"/>
      <c r="AZ871" s="171"/>
      <c r="BA871" s="171"/>
      <c r="BB871" s="150" t="str">
        <f t="shared" si="183"/>
        <v/>
      </c>
      <c r="BC871" s="172"/>
      <c r="BD871" s="169"/>
      <c r="BE871" s="169"/>
      <c r="BF871" s="169"/>
      <c r="BG871" s="169"/>
      <c r="BH871" s="169"/>
      <c r="BI871" s="169"/>
      <c r="BJ871" s="169"/>
      <c r="BK871" s="169"/>
      <c r="BL871" s="169"/>
      <c r="BM871" s="169"/>
      <c r="BN871" s="169"/>
      <c r="BO871" s="169"/>
      <c r="BP871" s="169"/>
      <c r="BQ871" s="169"/>
      <c r="BS871" s="6"/>
      <c r="BT871" s="11"/>
      <c r="BU871" s="6"/>
      <c r="BV871" s="6"/>
    </row>
    <row r="872" spans="1:74" ht="15.75" x14ac:dyDescent="0.25">
      <c r="A872" s="52" t="s">
        <v>7908</v>
      </c>
      <c r="B872" s="56"/>
      <c r="C872" s="7" t="s">
        <v>118</v>
      </c>
      <c r="D872" s="7" t="s">
        <v>6917</v>
      </c>
      <c r="E872" s="7"/>
      <c r="F872" s="64"/>
      <c r="G872" s="6"/>
      <c r="H872" s="6"/>
      <c r="I872" s="10" t="s">
        <v>110</v>
      </c>
      <c r="J872" s="11" t="s">
        <v>1934</v>
      </c>
      <c r="K872" s="220" t="s">
        <v>600</v>
      </c>
      <c r="L872" s="180"/>
      <c r="M872" s="180">
        <v>1000</v>
      </c>
      <c r="N872" s="80" t="s">
        <v>7213</v>
      </c>
      <c r="O872" s="165"/>
      <c r="P872" s="80" t="s">
        <v>2525</v>
      </c>
      <c r="Q872" s="80"/>
      <c r="R872" s="80"/>
      <c r="S872" s="166"/>
      <c r="T872" s="164"/>
      <c r="U872" s="167"/>
      <c r="V872" s="168"/>
      <c r="W872" s="12" t="str">
        <f t="shared" ref="W872:W886" si="184">IF(COUNTIF(N872,"spare"),"","Mqtt1")</f>
        <v>Mqtt1</v>
      </c>
      <c r="X872" s="222"/>
      <c r="Y872" s="6" t="str">
        <f t="shared" si="176"/>
        <v>power-tag/co2</v>
      </c>
      <c r="Z872" s="106" t="str" cm="1">
        <f t="array" ref="Z872">IF(COUNTIF(N872,"spare"),"","$."&amp;_xlfn.REGEXEXTRACT(J872,"PT\d+[FQ]\d+_(.*)", 2))</f>
        <v>$.RMS_Current_Phase_A</v>
      </c>
      <c r="AA872" s="12">
        <f t="shared" si="179"/>
        <v>17</v>
      </c>
      <c r="AB872" s="6" t="s">
        <v>195</v>
      </c>
      <c r="AC872" s="106">
        <v>3000</v>
      </c>
      <c r="AJ872" s="80"/>
      <c r="AK872" s="116" t="s">
        <v>1693</v>
      </c>
      <c r="AN872" s="80"/>
      <c r="AO872" s="80"/>
      <c r="AP872" s="80"/>
      <c r="AQ872" s="80"/>
      <c r="AR872" s="130"/>
      <c r="AS872" s="80"/>
      <c r="AT872" s="7"/>
      <c r="AU872" s="7"/>
      <c r="AV872" s="169"/>
      <c r="AW872" s="170"/>
      <c r="AX872" s="140"/>
      <c r="AY872" s="150"/>
      <c r="AZ872" s="171"/>
      <c r="BA872" s="171"/>
      <c r="BB872" s="150" t="str">
        <f t="shared" ref="BB872:BB886" si="185">IF(ISNUMBER(AM872),"1","")</f>
        <v/>
      </c>
      <c r="BC872" s="172"/>
      <c r="BD872" s="169"/>
      <c r="BE872" s="169"/>
      <c r="BF872" s="169"/>
      <c r="BG872" s="169"/>
      <c r="BH872" s="169"/>
      <c r="BI872" s="169"/>
      <c r="BJ872" s="169"/>
      <c r="BK872" s="169"/>
      <c r="BL872" s="169"/>
      <c r="BM872" s="169"/>
      <c r="BN872" s="169"/>
      <c r="BO872" s="169"/>
      <c r="BP872" s="169"/>
      <c r="BQ872" s="169"/>
      <c r="BS872" s="6"/>
      <c r="BT872" s="11"/>
      <c r="BU872" s="6"/>
      <c r="BV872" s="6"/>
    </row>
    <row r="873" spans="1:74" ht="15.75" x14ac:dyDescent="0.25">
      <c r="A873" s="52" t="s">
        <v>7908</v>
      </c>
      <c r="B873" s="56"/>
      <c r="C873" s="7" t="s">
        <v>118</v>
      </c>
      <c r="D873" s="7" t="s">
        <v>6917</v>
      </c>
      <c r="E873" s="7"/>
      <c r="F873" s="64"/>
      <c r="G873" s="6"/>
      <c r="H873" s="6"/>
      <c r="I873" s="10" t="s">
        <v>110</v>
      </c>
      <c r="J873" s="11" t="s">
        <v>1935</v>
      </c>
      <c r="K873" s="220" t="s">
        <v>600</v>
      </c>
      <c r="L873" s="180"/>
      <c r="M873" s="180">
        <v>1000</v>
      </c>
      <c r="N873" s="80" t="s">
        <v>7213</v>
      </c>
      <c r="O873" s="165"/>
      <c r="P873" s="80" t="s">
        <v>2526</v>
      </c>
      <c r="Q873" s="80"/>
      <c r="R873" s="80"/>
      <c r="S873" s="166"/>
      <c r="T873" s="164"/>
      <c r="U873" s="167"/>
      <c r="V873" s="168"/>
      <c r="W873" s="12" t="str">
        <f t="shared" si="184"/>
        <v>Mqtt1</v>
      </c>
      <c r="X873" s="222"/>
      <c r="Y873" s="6" t="str">
        <f t="shared" si="176"/>
        <v>power-tag/co2</v>
      </c>
      <c r="Z873" s="106" t="str" cm="1">
        <f t="array" ref="Z873">IF(COUNTIF(N873,"spare"),"","$."&amp;_xlfn.REGEXEXTRACT(J873,"PT\d+[FQ]\d+_(.*)", 2))</f>
        <v>$.RMS_Current_Phase_B</v>
      </c>
      <c r="AA873" s="12">
        <f t="shared" si="179"/>
        <v>17</v>
      </c>
      <c r="AB873" s="6" t="s">
        <v>195</v>
      </c>
      <c r="AC873" s="106">
        <v>3002</v>
      </c>
      <c r="AJ873" s="80"/>
      <c r="AK873" s="116" t="s">
        <v>1693</v>
      </c>
      <c r="AN873" s="80"/>
      <c r="AO873" s="80"/>
      <c r="AP873" s="80"/>
      <c r="AQ873" s="80"/>
      <c r="AR873" s="130"/>
      <c r="AS873" s="80"/>
      <c r="AT873" s="7"/>
      <c r="AU873" s="7"/>
      <c r="AV873" s="169"/>
      <c r="AW873" s="170"/>
      <c r="AX873" s="140"/>
      <c r="AY873" s="150"/>
      <c r="AZ873" s="171"/>
      <c r="BA873" s="171"/>
      <c r="BB873" s="150" t="str">
        <f t="shared" si="185"/>
        <v/>
      </c>
      <c r="BC873" s="172"/>
      <c r="BD873" s="169"/>
      <c r="BE873" s="169"/>
      <c r="BF873" s="169"/>
      <c r="BG873" s="169"/>
      <c r="BH873" s="169"/>
      <c r="BI873" s="169"/>
      <c r="BJ873" s="169"/>
      <c r="BK873" s="169"/>
      <c r="BL873" s="169"/>
      <c r="BM873" s="169"/>
      <c r="BN873" s="169"/>
      <c r="BO873" s="169"/>
      <c r="BP873" s="169"/>
      <c r="BQ873" s="169"/>
      <c r="BS873" s="6"/>
      <c r="BT873" s="11"/>
      <c r="BU873" s="6"/>
      <c r="BV873" s="6"/>
    </row>
    <row r="874" spans="1:74" ht="15.75" x14ac:dyDescent="0.25">
      <c r="A874" s="52" t="s">
        <v>7908</v>
      </c>
      <c r="B874" s="56"/>
      <c r="C874" s="7" t="s">
        <v>118</v>
      </c>
      <c r="D874" s="7" t="s">
        <v>6917</v>
      </c>
      <c r="E874" s="7"/>
      <c r="F874" s="64"/>
      <c r="G874" s="6"/>
      <c r="H874" s="6"/>
      <c r="I874" s="10" t="s">
        <v>110</v>
      </c>
      <c r="J874" s="11" t="s">
        <v>1936</v>
      </c>
      <c r="K874" s="220" t="s">
        <v>600</v>
      </c>
      <c r="L874" s="180"/>
      <c r="M874" s="180">
        <v>1000</v>
      </c>
      <c r="N874" s="80" t="s">
        <v>7213</v>
      </c>
      <c r="O874" s="165"/>
      <c r="P874" s="80" t="s">
        <v>2527</v>
      </c>
      <c r="Q874" s="80"/>
      <c r="R874" s="80"/>
      <c r="S874" s="166"/>
      <c r="T874" s="164"/>
      <c r="U874" s="167"/>
      <c r="V874" s="168"/>
      <c r="W874" s="12" t="str">
        <f t="shared" si="184"/>
        <v>Mqtt1</v>
      </c>
      <c r="X874" s="222"/>
      <c r="Y874" s="6" t="str">
        <f t="shared" si="176"/>
        <v>power-tag/co2</v>
      </c>
      <c r="Z874" s="106" t="str" cm="1">
        <f t="array" ref="Z874">IF(COUNTIF(N874,"spare"),"","$."&amp;_xlfn.REGEXEXTRACT(J874,"PT\d+[FQ]\d+_(.*)", 2))</f>
        <v>$.RMS_Current_Phase_C</v>
      </c>
      <c r="AA874" s="12">
        <f t="shared" si="179"/>
        <v>17</v>
      </c>
      <c r="AB874" s="6" t="s">
        <v>195</v>
      </c>
      <c r="AC874" s="106">
        <v>3004</v>
      </c>
      <c r="AJ874" s="80"/>
      <c r="AK874" s="116" t="s">
        <v>1693</v>
      </c>
      <c r="AN874" s="80"/>
      <c r="AO874" s="80"/>
      <c r="AP874" s="80"/>
      <c r="AQ874" s="80"/>
      <c r="AR874" s="130"/>
      <c r="AS874" s="80"/>
      <c r="AT874" s="7"/>
      <c r="AU874" s="7"/>
      <c r="AV874" s="169"/>
      <c r="AW874" s="170"/>
      <c r="AX874" s="140"/>
      <c r="AY874" s="150"/>
      <c r="AZ874" s="171"/>
      <c r="BA874" s="171"/>
      <c r="BB874" s="150" t="str">
        <f t="shared" si="185"/>
        <v/>
      </c>
      <c r="BC874" s="172"/>
      <c r="BD874" s="169"/>
      <c r="BE874" s="169"/>
      <c r="BF874" s="169"/>
      <c r="BG874" s="169"/>
      <c r="BH874" s="169"/>
      <c r="BI874" s="169"/>
      <c r="BJ874" s="169"/>
      <c r="BK874" s="169"/>
      <c r="BL874" s="169"/>
      <c r="BM874" s="169"/>
      <c r="BN874" s="169"/>
      <c r="BO874" s="169"/>
      <c r="BP874" s="169"/>
      <c r="BQ874" s="169"/>
      <c r="BS874" s="6"/>
      <c r="BT874" s="11"/>
      <c r="BU874" s="6"/>
      <c r="BV874" s="6"/>
    </row>
    <row r="875" spans="1:74" ht="15.75" x14ac:dyDescent="0.25">
      <c r="A875" s="52" t="s">
        <v>7908</v>
      </c>
      <c r="B875" s="56"/>
      <c r="C875" s="7" t="s">
        <v>118</v>
      </c>
      <c r="D875" s="7" t="s">
        <v>6917</v>
      </c>
      <c r="E875" s="7"/>
      <c r="F875" s="64"/>
      <c r="G875" s="6"/>
      <c r="H875" s="6"/>
      <c r="I875" s="10" t="s">
        <v>110</v>
      </c>
      <c r="J875" s="11" t="s">
        <v>1937</v>
      </c>
      <c r="K875" s="220" t="s">
        <v>600</v>
      </c>
      <c r="L875" s="180"/>
      <c r="M875" s="180">
        <v>1000</v>
      </c>
      <c r="N875" s="80" t="s">
        <v>7213</v>
      </c>
      <c r="O875" s="165"/>
      <c r="P875" s="80" t="s">
        <v>2528</v>
      </c>
      <c r="Q875" s="80"/>
      <c r="R875" s="80"/>
      <c r="S875" s="166"/>
      <c r="T875" s="164"/>
      <c r="U875" s="167"/>
      <c r="V875" s="168"/>
      <c r="W875" s="12" t="str">
        <f t="shared" si="184"/>
        <v>Mqtt1</v>
      </c>
      <c r="X875" s="222"/>
      <c r="Y875" s="6" t="str">
        <f t="shared" si="176"/>
        <v>power-tag/co2</v>
      </c>
      <c r="Z875" s="106" t="str" cm="1">
        <f t="array" ref="Z875">IF(COUNTIF(N875,"spare"),"","$."&amp;_xlfn.REGEXEXTRACT(J875,"PT\d+[FQ]\d+_(.*)", 2))</f>
        <v>$.RMS_Current_Phase_Neut</v>
      </c>
      <c r="AA875" s="12">
        <f t="shared" si="179"/>
        <v>17</v>
      </c>
      <c r="AB875" s="6" t="s">
        <v>195</v>
      </c>
      <c r="AC875" s="106">
        <v>3006</v>
      </c>
      <c r="AJ875" s="80"/>
      <c r="AK875" s="116" t="s">
        <v>1693</v>
      </c>
      <c r="AN875" s="80"/>
      <c r="AO875" s="80"/>
      <c r="AP875" s="80"/>
      <c r="AQ875" s="80"/>
      <c r="AR875" s="130"/>
      <c r="AS875" s="80"/>
      <c r="AT875" s="7"/>
      <c r="AU875" s="7"/>
      <c r="AV875" s="169"/>
      <c r="AW875" s="170"/>
      <c r="AX875" s="140"/>
      <c r="AY875" s="150"/>
      <c r="AZ875" s="171"/>
      <c r="BA875" s="171"/>
      <c r="BB875" s="150" t="str">
        <f t="shared" si="185"/>
        <v/>
      </c>
      <c r="BC875" s="172"/>
      <c r="BD875" s="169"/>
      <c r="BE875" s="169"/>
      <c r="BF875" s="169"/>
      <c r="BG875" s="169"/>
      <c r="BH875" s="169"/>
      <c r="BI875" s="169"/>
      <c r="BJ875" s="169"/>
      <c r="BK875" s="169"/>
      <c r="BL875" s="169"/>
      <c r="BM875" s="169"/>
      <c r="BN875" s="169"/>
      <c r="BO875" s="169"/>
      <c r="BP875" s="169"/>
      <c r="BQ875" s="169"/>
      <c r="BS875" s="6"/>
      <c r="BT875" s="11"/>
      <c r="BU875" s="6"/>
      <c r="BV875" s="6"/>
    </row>
    <row r="876" spans="1:74" ht="15.75" x14ac:dyDescent="0.25">
      <c r="A876" s="52" t="s">
        <v>7908</v>
      </c>
      <c r="B876" s="56"/>
      <c r="C876" s="7" t="s">
        <v>118</v>
      </c>
      <c r="D876" s="7" t="s">
        <v>6917</v>
      </c>
      <c r="E876" s="7"/>
      <c r="F876" s="64"/>
      <c r="G876" s="6"/>
      <c r="H876" s="6"/>
      <c r="I876" s="10" t="s">
        <v>110</v>
      </c>
      <c r="J876" s="11" t="s">
        <v>7424</v>
      </c>
      <c r="K876" s="220" t="s">
        <v>600</v>
      </c>
      <c r="L876" s="180"/>
      <c r="M876" s="180">
        <v>1000</v>
      </c>
      <c r="N876" s="80" t="s">
        <v>7213</v>
      </c>
      <c r="O876" s="165"/>
      <c r="P876" s="80" t="s">
        <v>2529</v>
      </c>
      <c r="Q876" s="80"/>
      <c r="R876" s="80"/>
      <c r="S876" s="166"/>
      <c r="T876" s="164"/>
      <c r="U876" s="167"/>
      <c r="V876" s="168"/>
      <c r="W876" s="12" t="str">
        <f t="shared" si="184"/>
        <v>Mqtt1</v>
      </c>
      <c r="X876" s="222"/>
      <c r="Y876" s="6" t="str">
        <f t="shared" si="176"/>
        <v>power-tag/co2</v>
      </c>
      <c r="Z876" s="106" t="str" cm="1">
        <f t="array" ref="Z876">IF(COUNTIF(N876,"spare"),"","$."&amp;_xlfn.REGEXEXTRACT(J876,"PT\d+[FQ]\d+_(.*)", 2))</f>
        <v>$.RMS_Voltage_A_N</v>
      </c>
      <c r="AA876" s="12">
        <f t="shared" si="179"/>
        <v>17</v>
      </c>
      <c r="AB876" s="6" t="s">
        <v>195</v>
      </c>
      <c r="AC876" s="106">
        <v>3028</v>
      </c>
      <c r="AJ876" s="80"/>
      <c r="AK876" s="116" t="s">
        <v>1694</v>
      </c>
      <c r="AN876" s="80"/>
      <c r="AO876" s="80"/>
      <c r="AP876" s="80"/>
      <c r="AQ876" s="80"/>
      <c r="AR876" s="130"/>
      <c r="AS876" s="80"/>
      <c r="AT876" s="7"/>
      <c r="AU876" s="7"/>
      <c r="AV876" s="169"/>
      <c r="AW876" s="170"/>
      <c r="AX876" s="140"/>
      <c r="AY876" s="150"/>
      <c r="AZ876" s="171"/>
      <c r="BA876" s="171"/>
      <c r="BB876" s="150" t="str">
        <f t="shared" si="185"/>
        <v/>
      </c>
      <c r="BC876" s="172"/>
      <c r="BD876" s="169"/>
      <c r="BE876" s="169"/>
      <c r="BF876" s="169"/>
      <c r="BG876" s="169"/>
      <c r="BH876" s="169"/>
      <c r="BI876" s="169"/>
      <c r="BJ876" s="169"/>
      <c r="BK876" s="169"/>
      <c r="BL876" s="169"/>
      <c r="BM876" s="169"/>
      <c r="BN876" s="169"/>
      <c r="BO876" s="169"/>
      <c r="BP876" s="169"/>
      <c r="BQ876" s="169"/>
      <c r="BS876" s="6"/>
      <c r="BT876" s="11"/>
      <c r="BU876" s="6"/>
      <c r="BV876" s="6"/>
    </row>
    <row r="877" spans="1:74" ht="15.75" x14ac:dyDescent="0.25">
      <c r="A877" s="52" t="s">
        <v>7908</v>
      </c>
      <c r="B877" s="56"/>
      <c r="C877" s="7" t="s">
        <v>118</v>
      </c>
      <c r="D877" s="7" t="s">
        <v>6917</v>
      </c>
      <c r="E877" s="7"/>
      <c r="F877" s="64"/>
      <c r="G877" s="6"/>
      <c r="H877" s="6"/>
      <c r="I877" s="10" t="s">
        <v>110</v>
      </c>
      <c r="J877" s="11" t="s">
        <v>7425</v>
      </c>
      <c r="K877" s="220" t="s">
        <v>600</v>
      </c>
      <c r="L877" s="180"/>
      <c r="M877" s="180">
        <v>1000</v>
      </c>
      <c r="N877" s="80" t="s">
        <v>7213</v>
      </c>
      <c r="O877" s="165"/>
      <c r="P877" s="80" t="s">
        <v>2530</v>
      </c>
      <c r="Q877" s="80"/>
      <c r="R877" s="80"/>
      <c r="S877" s="166"/>
      <c r="T877" s="164"/>
      <c r="U877" s="167"/>
      <c r="V877" s="168"/>
      <c r="W877" s="12" t="str">
        <f t="shared" si="184"/>
        <v>Mqtt1</v>
      </c>
      <c r="X877" s="222"/>
      <c r="Y877" s="6" t="str">
        <f t="shared" si="176"/>
        <v>power-tag/co2</v>
      </c>
      <c r="Z877" s="106" t="str" cm="1">
        <f t="array" ref="Z877">IF(COUNTIF(N877,"spare"),"","$."&amp;_xlfn.REGEXEXTRACT(J877,"PT\d+[FQ]\d+_(.*)", 2))</f>
        <v>$.RMS_Voltage_B_N</v>
      </c>
      <c r="AA877" s="12">
        <f t="shared" si="179"/>
        <v>17</v>
      </c>
      <c r="AB877" s="6" t="s">
        <v>195</v>
      </c>
      <c r="AC877" s="106">
        <v>3030</v>
      </c>
      <c r="AJ877" s="80"/>
      <c r="AK877" s="116" t="s">
        <v>1694</v>
      </c>
      <c r="AN877" s="80"/>
      <c r="AO877" s="80"/>
      <c r="AP877" s="80"/>
      <c r="AQ877" s="80"/>
      <c r="AR877" s="130"/>
      <c r="AS877" s="80"/>
      <c r="AT877" s="7"/>
      <c r="AU877" s="7"/>
      <c r="AV877" s="169"/>
      <c r="AW877" s="170"/>
      <c r="AX877" s="140"/>
      <c r="AY877" s="150"/>
      <c r="AZ877" s="171"/>
      <c r="BA877" s="171"/>
      <c r="BB877" s="150" t="str">
        <f t="shared" si="185"/>
        <v/>
      </c>
      <c r="BC877" s="172"/>
      <c r="BD877" s="169"/>
      <c r="BE877" s="169"/>
      <c r="BF877" s="169"/>
      <c r="BG877" s="169"/>
      <c r="BH877" s="169"/>
      <c r="BI877" s="169"/>
      <c r="BJ877" s="169"/>
      <c r="BK877" s="169"/>
      <c r="BL877" s="169"/>
      <c r="BM877" s="169"/>
      <c r="BN877" s="169"/>
      <c r="BO877" s="169"/>
      <c r="BP877" s="169"/>
      <c r="BQ877" s="169"/>
      <c r="BS877" s="6"/>
      <c r="BT877" s="11"/>
      <c r="BU877" s="6"/>
      <c r="BV877" s="6"/>
    </row>
    <row r="878" spans="1:74" ht="15.75" x14ac:dyDescent="0.25">
      <c r="A878" s="52" t="s">
        <v>7908</v>
      </c>
      <c r="B878" s="56"/>
      <c r="C878" s="7" t="s">
        <v>118</v>
      </c>
      <c r="D878" s="7" t="s">
        <v>6917</v>
      </c>
      <c r="E878" s="7"/>
      <c r="F878" s="64"/>
      <c r="G878" s="6"/>
      <c r="H878" s="6"/>
      <c r="I878" s="10" t="s">
        <v>110</v>
      </c>
      <c r="J878" s="11" t="s">
        <v>7426</v>
      </c>
      <c r="K878" s="220" t="s">
        <v>600</v>
      </c>
      <c r="L878" s="180"/>
      <c r="M878" s="180">
        <v>1000</v>
      </c>
      <c r="N878" s="80" t="s">
        <v>7213</v>
      </c>
      <c r="O878" s="165"/>
      <c r="P878" s="80" t="s">
        <v>2531</v>
      </c>
      <c r="Q878" s="80"/>
      <c r="R878" s="80"/>
      <c r="S878" s="166"/>
      <c r="T878" s="164"/>
      <c r="U878" s="167"/>
      <c r="V878" s="168"/>
      <c r="W878" s="12" t="str">
        <f t="shared" si="184"/>
        <v>Mqtt1</v>
      </c>
      <c r="X878" s="222"/>
      <c r="Y878" s="6" t="str">
        <f t="shared" si="176"/>
        <v>power-tag/co2</v>
      </c>
      <c r="Z878" s="106" t="str" cm="1">
        <f t="array" ref="Z878">IF(COUNTIF(N878,"spare"),"","$."&amp;_xlfn.REGEXEXTRACT(J878,"PT\d+[FQ]\d+_(.*)", 2))</f>
        <v>$.RMS_Voltage_C_N</v>
      </c>
      <c r="AA878" s="12">
        <f t="shared" si="179"/>
        <v>17</v>
      </c>
      <c r="AB878" s="6" t="s">
        <v>195</v>
      </c>
      <c r="AC878" s="106">
        <v>3032</v>
      </c>
      <c r="AJ878" s="80"/>
      <c r="AK878" s="116" t="s">
        <v>1694</v>
      </c>
      <c r="AN878" s="80"/>
      <c r="AO878" s="80"/>
      <c r="AP878" s="80"/>
      <c r="AQ878" s="80"/>
      <c r="AR878" s="130"/>
      <c r="AS878" s="80"/>
      <c r="AT878" s="7"/>
      <c r="AU878" s="7"/>
      <c r="AV878" s="169"/>
      <c r="AW878" s="170"/>
      <c r="AX878" s="140"/>
      <c r="AY878" s="150"/>
      <c r="AZ878" s="171"/>
      <c r="BA878" s="171"/>
      <c r="BB878" s="150" t="str">
        <f t="shared" si="185"/>
        <v/>
      </c>
      <c r="BC878" s="172"/>
      <c r="BD878" s="169"/>
      <c r="BE878" s="169"/>
      <c r="BF878" s="169"/>
      <c r="BG878" s="169"/>
      <c r="BH878" s="169"/>
      <c r="BI878" s="169"/>
      <c r="BJ878" s="169"/>
      <c r="BK878" s="169"/>
      <c r="BL878" s="169"/>
      <c r="BM878" s="169"/>
      <c r="BN878" s="169"/>
      <c r="BO878" s="169"/>
      <c r="BP878" s="169"/>
      <c r="BQ878" s="169"/>
      <c r="BS878" s="6"/>
      <c r="BT878" s="11"/>
      <c r="BU878" s="6"/>
      <c r="BV878" s="6"/>
    </row>
    <row r="879" spans="1:74" ht="15.75" x14ac:dyDescent="0.25">
      <c r="A879" s="52" t="s">
        <v>7908</v>
      </c>
      <c r="B879" s="56"/>
      <c r="C879" s="7" t="s">
        <v>118</v>
      </c>
      <c r="D879" s="7" t="s">
        <v>6917</v>
      </c>
      <c r="E879" s="7"/>
      <c r="F879" s="64"/>
      <c r="G879" s="6"/>
      <c r="H879" s="6"/>
      <c r="I879" s="10" t="s">
        <v>110</v>
      </c>
      <c r="J879" s="11" t="s">
        <v>1938</v>
      </c>
      <c r="K879" s="220" t="s">
        <v>600</v>
      </c>
      <c r="L879" s="180"/>
      <c r="M879" s="180">
        <v>1000</v>
      </c>
      <c r="N879" s="80" t="s">
        <v>7213</v>
      </c>
      <c r="O879" s="165"/>
      <c r="P879" s="80" t="s">
        <v>2532</v>
      </c>
      <c r="Q879" s="80"/>
      <c r="R879" s="80"/>
      <c r="S879" s="166"/>
      <c r="T879" s="164"/>
      <c r="U879" s="167"/>
      <c r="V879" s="168"/>
      <c r="W879" s="12" t="str">
        <f t="shared" si="184"/>
        <v>Mqtt1</v>
      </c>
      <c r="X879" s="222"/>
      <c r="Y879" s="6" t="str">
        <f t="shared" si="176"/>
        <v>power-tag/co2</v>
      </c>
      <c r="Z879" s="106" t="str" cm="1">
        <f t="array" ref="Z879">IF(COUNTIF(N879,"spare"),"","$."&amp;_xlfn.REGEXEXTRACT(J879,"PT\d+[FQ]\d+_(.*)", 2))</f>
        <v>$.Active_Power_Phase_A</v>
      </c>
      <c r="AA879" s="12">
        <f t="shared" si="179"/>
        <v>17</v>
      </c>
      <c r="AB879" s="6" t="s">
        <v>195</v>
      </c>
      <c r="AC879" s="106">
        <v>3054</v>
      </c>
      <c r="AJ879" s="80"/>
      <c r="AK879" s="116" t="s">
        <v>1695</v>
      </c>
      <c r="AN879" s="80"/>
      <c r="AO879" s="80"/>
      <c r="AP879" s="80"/>
      <c r="AQ879" s="80"/>
      <c r="AR879" s="130"/>
      <c r="AS879" s="80"/>
      <c r="AT879" s="7"/>
      <c r="AU879" s="7"/>
      <c r="AV879" s="169"/>
      <c r="AW879" s="170"/>
      <c r="AX879" s="140"/>
      <c r="AY879" s="150"/>
      <c r="AZ879" s="171"/>
      <c r="BA879" s="171"/>
      <c r="BB879" s="150" t="str">
        <f t="shared" si="185"/>
        <v/>
      </c>
      <c r="BC879" s="172"/>
      <c r="BD879" s="169"/>
      <c r="BE879" s="169"/>
      <c r="BF879" s="169"/>
      <c r="BG879" s="169"/>
      <c r="BH879" s="169"/>
      <c r="BI879" s="169"/>
      <c r="BJ879" s="169"/>
      <c r="BK879" s="169"/>
      <c r="BL879" s="169"/>
      <c r="BM879" s="169"/>
      <c r="BN879" s="169"/>
      <c r="BO879" s="169"/>
      <c r="BP879" s="169"/>
      <c r="BQ879" s="169"/>
      <c r="BS879" s="6"/>
      <c r="BT879" s="11"/>
      <c r="BU879" s="6"/>
      <c r="BV879" s="6"/>
    </row>
    <row r="880" spans="1:74" ht="15.75" x14ac:dyDescent="0.25">
      <c r="A880" s="52" t="s">
        <v>7908</v>
      </c>
      <c r="B880" s="56"/>
      <c r="C880" s="7" t="s">
        <v>118</v>
      </c>
      <c r="D880" s="7" t="s">
        <v>6917</v>
      </c>
      <c r="E880" s="7"/>
      <c r="F880" s="64"/>
      <c r="G880" s="6"/>
      <c r="H880" s="6"/>
      <c r="I880" s="10" t="s">
        <v>110</v>
      </c>
      <c r="J880" s="11" t="s">
        <v>1939</v>
      </c>
      <c r="K880" s="220" t="s">
        <v>600</v>
      </c>
      <c r="L880" s="180"/>
      <c r="M880" s="180">
        <v>1000</v>
      </c>
      <c r="N880" s="80" t="s">
        <v>7213</v>
      </c>
      <c r="O880" s="165"/>
      <c r="P880" s="80" t="s">
        <v>2533</v>
      </c>
      <c r="Q880" s="80"/>
      <c r="R880" s="80"/>
      <c r="S880" s="166"/>
      <c r="T880" s="164"/>
      <c r="U880" s="167"/>
      <c r="V880" s="168"/>
      <c r="W880" s="12" t="str">
        <f t="shared" si="184"/>
        <v>Mqtt1</v>
      </c>
      <c r="X880" s="222"/>
      <c r="Y880" s="6" t="str">
        <f t="shared" si="176"/>
        <v>power-tag/co2</v>
      </c>
      <c r="Z880" s="106" t="str" cm="1">
        <f t="array" ref="Z880">IF(COUNTIF(N880,"spare"),"","$."&amp;_xlfn.REGEXEXTRACT(J880,"PT\d+[FQ]\d+_(.*)", 2))</f>
        <v>$.Active_Power_Phase_B</v>
      </c>
      <c r="AA880" s="12">
        <f t="shared" si="179"/>
        <v>17</v>
      </c>
      <c r="AB880" s="6" t="s">
        <v>195</v>
      </c>
      <c r="AC880" s="106">
        <v>3056</v>
      </c>
      <c r="AJ880" s="80"/>
      <c r="AK880" s="116" t="s">
        <v>1695</v>
      </c>
      <c r="AN880" s="80"/>
      <c r="AO880" s="80"/>
      <c r="AP880" s="80"/>
      <c r="AQ880" s="80"/>
      <c r="AR880" s="130"/>
      <c r="AS880" s="80"/>
      <c r="AT880" s="7"/>
      <c r="AU880" s="7"/>
      <c r="AV880" s="169"/>
      <c r="AW880" s="170"/>
      <c r="AX880" s="140"/>
      <c r="AY880" s="150"/>
      <c r="AZ880" s="171"/>
      <c r="BA880" s="171"/>
      <c r="BB880" s="150" t="str">
        <f t="shared" si="185"/>
        <v/>
      </c>
      <c r="BC880" s="172"/>
      <c r="BD880" s="169"/>
      <c r="BE880" s="169"/>
      <c r="BF880" s="169"/>
      <c r="BG880" s="169"/>
      <c r="BH880" s="169"/>
      <c r="BI880" s="169"/>
      <c r="BJ880" s="169"/>
      <c r="BK880" s="169"/>
      <c r="BL880" s="169"/>
      <c r="BM880" s="169"/>
      <c r="BN880" s="169"/>
      <c r="BO880" s="169"/>
      <c r="BP880" s="169"/>
      <c r="BQ880" s="169"/>
      <c r="BS880" s="6"/>
      <c r="BT880" s="11"/>
      <c r="BU880" s="6"/>
      <c r="BV880" s="6"/>
    </row>
    <row r="881" spans="1:74" ht="15.75" x14ac:dyDescent="0.25">
      <c r="A881" s="52" t="s">
        <v>7908</v>
      </c>
      <c r="B881" s="56"/>
      <c r="C881" s="7" t="s">
        <v>118</v>
      </c>
      <c r="D881" s="7" t="s">
        <v>6917</v>
      </c>
      <c r="E881" s="7"/>
      <c r="F881" s="64"/>
      <c r="G881" s="6"/>
      <c r="H881" s="6"/>
      <c r="I881" s="10" t="s">
        <v>110</v>
      </c>
      <c r="J881" s="11" t="s">
        <v>1940</v>
      </c>
      <c r="K881" s="220" t="s">
        <v>600</v>
      </c>
      <c r="L881" s="180"/>
      <c r="M881" s="180">
        <v>1000</v>
      </c>
      <c r="N881" s="80" t="s">
        <v>7213</v>
      </c>
      <c r="O881" s="165"/>
      <c r="P881" s="80" t="s">
        <v>2534</v>
      </c>
      <c r="Q881" s="80"/>
      <c r="R881" s="80"/>
      <c r="S881" s="166"/>
      <c r="T881" s="164"/>
      <c r="U881" s="167"/>
      <c r="V881" s="168"/>
      <c r="W881" s="12" t="str">
        <f t="shared" si="184"/>
        <v>Mqtt1</v>
      </c>
      <c r="X881" s="222"/>
      <c r="Y881" s="6" t="str">
        <f t="shared" si="176"/>
        <v>power-tag/co2</v>
      </c>
      <c r="Z881" s="106" t="str" cm="1">
        <f t="array" ref="Z881">IF(COUNTIF(N881,"spare"),"","$."&amp;_xlfn.REGEXEXTRACT(J881,"PT\d+[FQ]\d+_(.*)", 2))</f>
        <v>$.Active_Power_Phase_C</v>
      </c>
      <c r="AA881" s="12">
        <f t="shared" si="179"/>
        <v>17</v>
      </c>
      <c r="AB881" s="6" t="s">
        <v>195</v>
      </c>
      <c r="AC881" s="106">
        <v>3058</v>
      </c>
      <c r="AJ881" s="80"/>
      <c r="AK881" s="116" t="s">
        <v>1695</v>
      </c>
      <c r="AN881" s="80"/>
      <c r="AO881" s="80"/>
      <c r="AP881" s="80"/>
      <c r="AQ881" s="80"/>
      <c r="AR881" s="130"/>
      <c r="AS881" s="80"/>
      <c r="AT881" s="7"/>
      <c r="AU881" s="7"/>
      <c r="AV881" s="169"/>
      <c r="AW881" s="170"/>
      <c r="AX881" s="140"/>
      <c r="AY881" s="150"/>
      <c r="AZ881" s="171"/>
      <c r="BA881" s="171"/>
      <c r="BB881" s="150" t="str">
        <f t="shared" si="185"/>
        <v/>
      </c>
      <c r="BC881" s="172"/>
      <c r="BD881" s="169"/>
      <c r="BE881" s="169"/>
      <c r="BF881" s="169"/>
      <c r="BG881" s="169"/>
      <c r="BH881" s="169"/>
      <c r="BI881" s="169"/>
      <c r="BJ881" s="169"/>
      <c r="BK881" s="169"/>
      <c r="BL881" s="169"/>
      <c r="BM881" s="169"/>
      <c r="BN881" s="169"/>
      <c r="BO881" s="169"/>
      <c r="BP881" s="169"/>
      <c r="BQ881" s="169"/>
      <c r="BS881" s="6"/>
      <c r="BT881" s="11"/>
      <c r="BU881" s="6"/>
      <c r="BV881" s="6"/>
    </row>
    <row r="882" spans="1:74" ht="15.75" x14ac:dyDescent="0.25">
      <c r="A882" s="52" t="s">
        <v>7908</v>
      </c>
      <c r="B882" s="56"/>
      <c r="C882" s="7" t="s">
        <v>118</v>
      </c>
      <c r="D882" s="7" t="s">
        <v>6917</v>
      </c>
      <c r="E882" s="7"/>
      <c r="F882" s="64"/>
      <c r="G882" s="6"/>
      <c r="H882" s="6"/>
      <c r="I882" s="10" t="s">
        <v>110</v>
      </c>
      <c r="J882" s="11" t="s">
        <v>1941</v>
      </c>
      <c r="K882" s="220" t="s">
        <v>600</v>
      </c>
      <c r="L882" s="180"/>
      <c r="M882" s="180">
        <v>1000</v>
      </c>
      <c r="N882" s="80" t="s">
        <v>7213</v>
      </c>
      <c r="O882" s="165"/>
      <c r="P882" s="80" t="s">
        <v>2535</v>
      </c>
      <c r="Q882" s="80"/>
      <c r="R882" s="80"/>
      <c r="S882" s="166"/>
      <c r="T882" s="164"/>
      <c r="U882" s="167"/>
      <c r="V882" s="168"/>
      <c r="W882" s="12" t="str">
        <f t="shared" si="184"/>
        <v>Mqtt1</v>
      </c>
      <c r="X882" s="222"/>
      <c r="Y882" s="6" t="str">
        <f t="shared" si="176"/>
        <v>power-tag/co2</v>
      </c>
      <c r="Z882" s="106" t="str" cm="1">
        <f t="array" ref="Z882">IF(COUNTIF(N882,"spare"),"","$."&amp;_xlfn.REGEXEXTRACT(J882,"PT\d+[FQ]\d+_(.*)", 2))</f>
        <v>$.Total_Active_Power</v>
      </c>
      <c r="AA882" s="12">
        <f t="shared" si="179"/>
        <v>17</v>
      </c>
      <c r="AB882" s="6" t="s">
        <v>195</v>
      </c>
      <c r="AC882" s="106">
        <v>3060</v>
      </c>
      <c r="AJ882" s="80"/>
      <c r="AK882" s="116" t="s">
        <v>1695</v>
      </c>
      <c r="AN882" s="80"/>
      <c r="AO882" s="80"/>
      <c r="AP882" s="80"/>
      <c r="AQ882" s="80"/>
      <c r="AR882" s="130"/>
      <c r="AS882" s="80"/>
      <c r="AT882" s="7"/>
      <c r="AU882" s="7"/>
      <c r="AV882" s="169"/>
      <c r="AW882" s="170"/>
      <c r="AX882" s="140"/>
      <c r="AY882" s="150"/>
      <c r="AZ882" s="171"/>
      <c r="BA882" s="171"/>
      <c r="BB882" s="150" t="str">
        <f t="shared" si="185"/>
        <v/>
      </c>
      <c r="BC882" s="172"/>
      <c r="BD882" s="169"/>
      <c r="BE882" s="169"/>
      <c r="BF882" s="169"/>
      <c r="BG882" s="169"/>
      <c r="BH882" s="169"/>
      <c r="BI882" s="169"/>
      <c r="BJ882" s="169"/>
      <c r="BK882" s="169"/>
      <c r="BL882" s="169"/>
      <c r="BM882" s="169"/>
      <c r="BN882" s="169"/>
      <c r="BO882" s="169"/>
      <c r="BP882" s="169"/>
      <c r="BQ882" s="169"/>
      <c r="BS882" s="6"/>
      <c r="BT882" s="11"/>
      <c r="BU882" s="6"/>
      <c r="BV882" s="6"/>
    </row>
    <row r="883" spans="1:74" ht="15.75" x14ac:dyDescent="0.25">
      <c r="A883" s="52" t="s">
        <v>7908</v>
      </c>
      <c r="B883" s="56"/>
      <c r="C883" s="7" t="s">
        <v>118</v>
      </c>
      <c r="D883" s="7" t="s">
        <v>6917</v>
      </c>
      <c r="E883" s="7"/>
      <c r="F883" s="64"/>
      <c r="G883" s="6"/>
      <c r="H883" s="6"/>
      <c r="I883" s="10" t="s">
        <v>110</v>
      </c>
      <c r="J883" s="11" t="s">
        <v>1942</v>
      </c>
      <c r="K883" s="220" t="s">
        <v>600</v>
      </c>
      <c r="L883" s="180"/>
      <c r="M883" s="180">
        <v>1000</v>
      </c>
      <c r="N883" s="80" t="s">
        <v>7213</v>
      </c>
      <c r="O883" s="165"/>
      <c r="P883" s="80" t="s">
        <v>2536</v>
      </c>
      <c r="Q883" s="80"/>
      <c r="R883" s="80"/>
      <c r="S883" s="166"/>
      <c r="T883" s="164"/>
      <c r="U883" s="167"/>
      <c r="V883" s="168"/>
      <c r="W883" s="12" t="str">
        <f t="shared" si="184"/>
        <v>Mqtt1</v>
      </c>
      <c r="X883" s="222"/>
      <c r="Y883" s="6" t="str">
        <f t="shared" si="176"/>
        <v>power-tag/co2</v>
      </c>
      <c r="Z883" s="106" t="str" cm="1">
        <f t="array" ref="Z883">IF(COUNTIF(N883,"spare"),"","$."&amp;_xlfn.REGEXEXTRACT(J883,"PT\d+[FQ]\d+_(.*)", 2))</f>
        <v>$.Power_Factor_Phase_A</v>
      </c>
      <c r="AA883" s="12">
        <f t="shared" si="179"/>
        <v>17</v>
      </c>
      <c r="AB883" s="6" t="s">
        <v>195</v>
      </c>
      <c r="AC883" s="106">
        <v>3078</v>
      </c>
      <c r="AJ883" s="80"/>
      <c r="AK883" s="116" t="s">
        <v>1696</v>
      </c>
      <c r="AN883" s="80"/>
      <c r="AO883" s="80"/>
      <c r="AP883" s="80"/>
      <c r="AQ883" s="80"/>
      <c r="AR883" s="130"/>
      <c r="AS883" s="80"/>
      <c r="AT883" s="7"/>
      <c r="AU883" s="7"/>
      <c r="AV883" s="169"/>
      <c r="AW883" s="170"/>
      <c r="AX883" s="140"/>
      <c r="AY883" s="150"/>
      <c r="AZ883" s="171"/>
      <c r="BA883" s="171"/>
      <c r="BB883" s="150" t="str">
        <f t="shared" si="185"/>
        <v/>
      </c>
      <c r="BC883" s="172"/>
      <c r="BD883" s="169"/>
      <c r="BE883" s="169"/>
      <c r="BF883" s="169"/>
      <c r="BG883" s="169"/>
      <c r="BH883" s="169"/>
      <c r="BI883" s="169"/>
      <c r="BJ883" s="169"/>
      <c r="BK883" s="169"/>
      <c r="BL883" s="169"/>
      <c r="BM883" s="169"/>
      <c r="BN883" s="169"/>
      <c r="BO883" s="169"/>
      <c r="BP883" s="169"/>
      <c r="BQ883" s="169"/>
      <c r="BS883" s="6"/>
      <c r="BT883" s="11"/>
      <c r="BU883" s="6"/>
      <c r="BV883" s="6"/>
    </row>
    <row r="884" spans="1:74" ht="15.75" x14ac:dyDescent="0.25">
      <c r="A884" s="52" t="s">
        <v>7908</v>
      </c>
      <c r="B884" s="56"/>
      <c r="C884" s="7" t="s">
        <v>118</v>
      </c>
      <c r="D884" s="7" t="s">
        <v>6917</v>
      </c>
      <c r="E884" s="7"/>
      <c r="F884" s="64"/>
      <c r="G884" s="6"/>
      <c r="H884" s="6"/>
      <c r="I884" s="10" t="s">
        <v>110</v>
      </c>
      <c r="J884" s="11" t="s">
        <v>1943</v>
      </c>
      <c r="K884" s="220" t="s">
        <v>600</v>
      </c>
      <c r="L884" s="180"/>
      <c r="M884" s="180">
        <v>1000</v>
      </c>
      <c r="N884" s="80" t="s">
        <v>7213</v>
      </c>
      <c r="O884" s="165"/>
      <c r="P884" s="80" t="s">
        <v>2537</v>
      </c>
      <c r="Q884" s="80"/>
      <c r="R884" s="80"/>
      <c r="S884" s="166"/>
      <c r="T884" s="164"/>
      <c r="U884" s="167"/>
      <c r="V884" s="168"/>
      <c r="W884" s="12" t="str">
        <f t="shared" si="184"/>
        <v>Mqtt1</v>
      </c>
      <c r="X884" s="222"/>
      <c r="Y884" s="6" t="str">
        <f t="shared" si="176"/>
        <v>power-tag/co2</v>
      </c>
      <c r="Z884" s="106" t="str" cm="1">
        <f t="array" ref="Z884">IF(COUNTIF(N884,"spare"),"","$."&amp;_xlfn.REGEXEXTRACT(J884,"PT\d+[FQ]\d+_(.*)", 2))</f>
        <v>$.Power_Factor_Phase_B</v>
      </c>
      <c r="AA884" s="12">
        <f t="shared" si="179"/>
        <v>17</v>
      </c>
      <c r="AB884" s="6" t="s">
        <v>195</v>
      </c>
      <c r="AC884" s="106">
        <v>3080</v>
      </c>
      <c r="AJ884" s="80"/>
      <c r="AK884" s="116" t="s">
        <v>1696</v>
      </c>
      <c r="AN884" s="80"/>
      <c r="AO884" s="80"/>
      <c r="AP884" s="80"/>
      <c r="AQ884" s="80"/>
      <c r="AR884" s="130"/>
      <c r="AS884" s="80"/>
      <c r="AT884" s="7"/>
      <c r="AU884" s="7"/>
      <c r="AV884" s="169"/>
      <c r="AW884" s="170"/>
      <c r="AX884" s="140"/>
      <c r="AY884" s="150"/>
      <c r="AZ884" s="171"/>
      <c r="BA884" s="171"/>
      <c r="BB884" s="150" t="str">
        <f t="shared" si="185"/>
        <v/>
      </c>
      <c r="BC884" s="172"/>
      <c r="BD884" s="169"/>
      <c r="BE884" s="169"/>
      <c r="BF884" s="169"/>
      <c r="BG884" s="169"/>
      <c r="BH884" s="169"/>
      <c r="BI884" s="169"/>
      <c r="BJ884" s="169"/>
      <c r="BK884" s="169"/>
      <c r="BL884" s="169"/>
      <c r="BM884" s="169"/>
      <c r="BN884" s="169"/>
      <c r="BO884" s="169"/>
      <c r="BP884" s="169"/>
      <c r="BQ884" s="169"/>
      <c r="BS884" s="6"/>
      <c r="BT884" s="11"/>
      <c r="BU884" s="6"/>
      <c r="BV884" s="6"/>
    </row>
    <row r="885" spans="1:74" ht="15.75" x14ac:dyDescent="0.25">
      <c r="A885" s="52" t="s">
        <v>7908</v>
      </c>
      <c r="B885" s="56"/>
      <c r="C885" s="7" t="s">
        <v>118</v>
      </c>
      <c r="D885" s="7" t="s">
        <v>6917</v>
      </c>
      <c r="E885" s="7"/>
      <c r="F885" s="64"/>
      <c r="G885" s="6"/>
      <c r="H885" s="6"/>
      <c r="I885" s="10" t="s">
        <v>110</v>
      </c>
      <c r="J885" s="11" t="s">
        <v>1944</v>
      </c>
      <c r="K885" s="220" t="s">
        <v>600</v>
      </c>
      <c r="L885" s="180"/>
      <c r="M885" s="180">
        <v>1000</v>
      </c>
      <c r="N885" s="80" t="s">
        <v>7213</v>
      </c>
      <c r="O885" s="165"/>
      <c r="P885" s="80" t="s">
        <v>2538</v>
      </c>
      <c r="Q885" s="80"/>
      <c r="R885" s="80"/>
      <c r="S885" s="166"/>
      <c r="T885" s="164"/>
      <c r="U885" s="167"/>
      <c r="V885" s="168"/>
      <c r="W885" s="12" t="str">
        <f t="shared" si="184"/>
        <v>Mqtt1</v>
      </c>
      <c r="X885" s="222"/>
      <c r="Y885" s="6" t="str">
        <f t="shared" si="176"/>
        <v>power-tag/co2</v>
      </c>
      <c r="Z885" s="106" t="str" cm="1">
        <f t="array" ref="Z885">IF(COUNTIF(N885,"spare"),"","$."&amp;_xlfn.REGEXEXTRACT(J885,"PT\d+[FQ]\d+_(.*)", 2))</f>
        <v>$.Power_Factor_Phase_C</v>
      </c>
      <c r="AA885" s="12">
        <f t="shared" si="179"/>
        <v>17</v>
      </c>
      <c r="AB885" s="6" t="s">
        <v>195</v>
      </c>
      <c r="AC885" s="106">
        <v>3082</v>
      </c>
      <c r="AJ885" s="80"/>
      <c r="AK885" s="116" t="s">
        <v>1696</v>
      </c>
      <c r="AN885" s="80"/>
      <c r="AO885" s="80"/>
      <c r="AP885" s="80"/>
      <c r="AQ885" s="80"/>
      <c r="AR885" s="130"/>
      <c r="AS885" s="80"/>
      <c r="AT885" s="7"/>
      <c r="AU885" s="7"/>
      <c r="AV885" s="169"/>
      <c r="AW885" s="170"/>
      <c r="AX885" s="140"/>
      <c r="AY885" s="150"/>
      <c r="AZ885" s="171"/>
      <c r="BA885" s="171"/>
      <c r="BB885" s="150" t="str">
        <f t="shared" si="185"/>
        <v/>
      </c>
      <c r="BC885" s="172"/>
      <c r="BD885" s="169"/>
      <c r="BE885" s="169"/>
      <c r="BF885" s="169"/>
      <c r="BG885" s="169"/>
      <c r="BH885" s="169"/>
      <c r="BI885" s="169"/>
      <c r="BJ885" s="169"/>
      <c r="BK885" s="169"/>
      <c r="BL885" s="169"/>
      <c r="BM885" s="169"/>
      <c r="BN885" s="169"/>
      <c r="BO885" s="169"/>
      <c r="BP885" s="169"/>
      <c r="BQ885" s="169"/>
      <c r="BS885" s="6"/>
      <c r="BT885" s="11"/>
      <c r="BU885" s="6"/>
      <c r="BV885" s="6"/>
    </row>
    <row r="886" spans="1:74" ht="15.75" x14ac:dyDescent="0.25">
      <c r="A886" s="52" t="s">
        <v>7908</v>
      </c>
      <c r="B886" s="56"/>
      <c r="C886" s="7" t="s">
        <v>118</v>
      </c>
      <c r="D886" s="7" t="s">
        <v>6917</v>
      </c>
      <c r="E886" s="7"/>
      <c r="F886" s="64"/>
      <c r="G886" s="6"/>
      <c r="H886" s="6"/>
      <c r="I886" s="10" t="s">
        <v>110</v>
      </c>
      <c r="J886" s="11" t="s">
        <v>1945</v>
      </c>
      <c r="K886" s="220" t="s">
        <v>600</v>
      </c>
      <c r="L886" s="180"/>
      <c r="M886" s="180">
        <v>1000</v>
      </c>
      <c r="N886" s="80" t="s">
        <v>7213</v>
      </c>
      <c r="O886" s="165"/>
      <c r="P886" s="80" t="s">
        <v>2539</v>
      </c>
      <c r="Q886" s="80"/>
      <c r="R886" s="80"/>
      <c r="S886" s="166"/>
      <c r="T886" s="164"/>
      <c r="U886" s="167"/>
      <c r="V886" s="168"/>
      <c r="W886" s="12" t="str">
        <f t="shared" si="184"/>
        <v>Mqtt1</v>
      </c>
      <c r="X886" s="222"/>
      <c r="Y886" s="6" t="str">
        <f t="shared" si="176"/>
        <v>power-tag/co2</v>
      </c>
      <c r="Z886" s="106" t="str" cm="1">
        <f t="array" ref="Z886">IF(COUNTIF(N886,"spare"),"","$."&amp;_xlfn.REGEXEXTRACT(J886,"PT\d+[FQ]\d+_(.*)", 2))</f>
        <v>$.Total_Power_Factor</v>
      </c>
      <c r="AA886" s="12">
        <f t="shared" si="179"/>
        <v>17</v>
      </c>
      <c r="AB886" s="6" t="s">
        <v>195</v>
      </c>
      <c r="AC886" s="106">
        <v>3084</v>
      </c>
      <c r="AJ886" s="80"/>
      <c r="AK886" s="116" t="s">
        <v>1696</v>
      </c>
      <c r="AN886" s="80"/>
      <c r="AO886" s="80"/>
      <c r="AP886" s="80"/>
      <c r="AQ886" s="80"/>
      <c r="AR886" s="130"/>
      <c r="AS886" s="80"/>
      <c r="AT886" s="7"/>
      <c r="AU886" s="7"/>
      <c r="AV886" s="169"/>
      <c r="AW886" s="170"/>
      <c r="AX886" s="140"/>
      <c r="AY886" s="150"/>
      <c r="AZ886" s="171"/>
      <c r="BA886" s="171"/>
      <c r="BB886" s="150" t="str">
        <f t="shared" si="185"/>
        <v/>
      </c>
      <c r="BC886" s="172"/>
      <c r="BD886" s="169"/>
      <c r="BE886" s="169"/>
      <c r="BF886" s="169"/>
      <c r="BG886" s="169"/>
      <c r="BH886" s="169"/>
      <c r="BI886" s="169"/>
      <c r="BJ886" s="169"/>
      <c r="BK886" s="169"/>
      <c r="BL886" s="169"/>
      <c r="BM886" s="169"/>
      <c r="BN886" s="169"/>
      <c r="BO886" s="169"/>
      <c r="BP886" s="169"/>
      <c r="BQ886" s="169"/>
      <c r="BS886" s="6"/>
      <c r="BT886" s="11"/>
      <c r="BU886" s="6"/>
      <c r="BV886" s="6"/>
    </row>
    <row r="887" spans="1:74" ht="15.75" x14ac:dyDescent="0.25">
      <c r="A887" s="52" t="s">
        <v>7908</v>
      </c>
      <c r="B887" s="56"/>
      <c r="C887" s="7" t="s">
        <v>118</v>
      </c>
      <c r="D887" s="7" t="s">
        <v>6917</v>
      </c>
      <c r="E887" s="7"/>
      <c r="F887" s="64"/>
      <c r="G887" s="6"/>
      <c r="H887" s="6"/>
      <c r="I887" s="10" t="s">
        <v>110</v>
      </c>
      <c r="J887" s="11" t="s">
        <v>1946</v>
      </c>
      <c r="K887" s="220" t="s">
        <v>600</v>
      </c>
      <c r="L887" s="180"/>
      <c r="M887" s="180">
        <v>1000</v>
      </c>
      <c r="N887" s="80" t="s">
        <v>7213</v>
      </c>
      <c r="O887" s="165"/>
      <c r="P887" s="80" t="s">
        <v>2540</v>
      </c>
      <c r="Q887" s="80"/>
      <c r="R887" s="80"/>
      <c r="S887" s="166"/>
      <c r="T887" s="164"/>
      <c r="U887" s="167"/>
      <c r="V887" s="168"/>
      <c r="W887" s="12" t="str">
        <f t="shared" ref="W887:W901" si="186">IF(COUNTIF(N887,"spare"),"","Mqtt1")</f>
        <v>Mqtt1</v>
      </c>
      <c r="X887" s="222"/>
      <c r="Y887" s="6" t="str">
        <f t="shared" si="176"/>
        <v>power-tag/antifouling-system</v>
      </c>
      <c r="Z887" s="106" t="str" cm="1">
        <f t="array" ref="Z887">IF(COUNTIF(N887,"spare"),"","$."&amp;_xlfn.REGEXEXTRACT(J887,"PT\d+[FQ]\d+_(.*)", 2))</f>
        <v>$.RMS_Current_Phase_A</v>
      </c>
      <c r="AA887" s="12">
        <f t="shared" si="179"/>
        <v>18</v>
      </c>
      <c r="AB887" s="6" t="s">
        <v>195</v>
      </c>
      <c r="AC887" s="106">
        <v>3000</v>
      </c>
      <c r="AJ887" s="80"/>
      <c r="AK887" s="116" t="s">
        <v>1693</v>
      </c>
      <c r="AN887" s="80"/>
      <c r="AO887" s="80"/>
      <c r="AP887" s="80"/>
      <c r="AQ887" s="80"/>
      <c r="AR887" s="130"/>
      <c r="AS887" s="80"/>
      <c r="AT887" s="7"/>
      <c r="AU887" s="7"/>
      <c r="AV887" s="169"/>
      <c r="AW887" s="170"/>
      <c r="AX887" s="140"/>
      <c r="AY887" s="150"/>
      <c r="AZ887" s="171"/>
      <c r="BA887" s="171"/>
      <c r="BB887" s="150" t="str">
        <f t="shared" ref="BB887:BB901" si="187">IF(ISNUMBER(AM887),"1","")</f>
        <v/>
      </c>
      <c r="BC887" s="172"/>
      <c r="BD887" s="169"/>
      <c r="BE887" s="169"/>
      <c r="BF887" s="169"/>
      <c r="BG887" s="169"/>
      <c r="BH887" s="169"/>
      <c r="BI887" s="169"/>
      <c r="BJ887" s="169"/>
      <c r="BK887" s="169"/>
      <c r="BL887" s="169"/>
      <c r="BM887" s="169"/>
      <c r="BN887" s="169"/>
      <c r="BO887" s="169"/>
      <c r="BP887" s="169"/>
      <c r="BQ887" s="169"/>
      <c r="BS887" s="6"/>
      <c r="BT887" s="11"/>
      <c r="BU887" s="6"/>
      <c r="BV887" s="6"/>
    </row>
    <row r="888" spans="1:74" ht="15.75" x14ac:dyDescent="0.25">
      <c r="A888" s="52" t="s">
        <v>7908</v>
      </c>
      <c r="B888" s="56"/>
      <c r="C888" s="7" t="s">
        <v>118</v>
      </c>
      <c r="D888" s="7" t="s">
        <v>6917</v>
      </c>
      <c r="E888" s="7"/>
      <c r="F888" s="64"/>
      <c r="G888" s="6"/>
      <c r="H888" s="6"/>
      <c r="I888" s="10" t="s">
        <v>110</v>
      </c>
      <c r="J888" s="11" t="s">
        <v>1947</v>
      </c>
      <c r="K888" s="220" t="s">
        <v>600</v>
      </c>
      <c r="L888" s="180"/>
      <c r="M888" s="180">
        <v>1000</v>
      </c>
      <c r="N888" s="80" t="s">
        <v>7213</v>
      </c>
      <c r="O888" s="165"/>
      <c r="P888" s="80" t="s">
        <v>2541</v>
      </c>
      <c r="Q888" s="80"/>
      <c r="R888" s="80"/>
      <c r="S888" s="166"/>
      <c r="T888" s="164"/>
      <c r="U888" s="167"/>
      <c r="V888" s="168"/>
      <c r="W888" s="12" t="str">
        <f t="shared" si="186"/>
        <v>Mqtt1</v>
      </c>
      <c r="X888" s="222"/>
      <c r="Y888" s="6" t="str">
        <f t="shared" ref="Y888:Y951" si="188">"power-tag/" &amp; LOWER(_xlfn.REGEXREPLACE(_xlfn.REGEXREPLACE(_xlfn.REGEXREPLACE(TRIM(_xlfn.REGEXREPLACE(P888, " (RMS (Current|Voltage) .+)|(Active Power Phase [ABC])|(Total Active Power)|(Power Factor .+)|(Total Power Factor) *", "")), "[ /\(\)&amp;:\.#]", "-"), "\-+", "-"), "-$", ""))</f>
        <v>power-tag/antifouling-system</v>
      </c>
      <c r="Z888" s="106" t="str" cm="1">
        <f t="array" ref="Z888">IF(COUNTIF(N888,"spare"),"","$."&amp;_xlfn.REGEXEXTRACT(J888,"PT\d+[FQ]\d+_(.*)", 2))</f>
        <v>$.RMS_Current_Phase_B</v>
      </c>
      <c r="AA888" s="12">
        <f t="shared" si="179"/>
        <v>18</v>
      </c>
      <c r="AB888" s="6" t="s">
        <v>195</v>
      </c>
      <c r="AC888" s="106">
        <v>3002</v>
      </c>
      <c r="AJ888" s="80"/>
      <c r="AK888" s="116" t="s">
        <v>1693</v>
      </c>
      <c r="AN888" s="80"/>
      <c r="AO888" s="80"/>
      <c r="AP888" s="80"/>
      <c r="AQ888" s="80"/>
      <c r="AR888" s="130"/>
      <c r="AS888" s="80"/>
      <c r="AT888" s="7"/>
      <c r="AU888" s="7"/>
      <c r="AV888" s="169"/>
      <c r="AW888" s="170"/>
      <c r="AX888" s="140"/>
      <c r="AY888" s="150"/>
      <c r="AZ888" s="171"/>
      <c r="BA888" s="171"/>
      <c r="BB888" s="150" t="str">
        <f t="shared" si="187"/>
        <v/>
      </c>
      <c r="BC888" s="172"/>
      <c r="BD888" s="169"/>
      <c r="BE888" s="169"/>
      <c r="BF888" s="169"/>
      <c r="BG888" s="169"/>
      <c r="BH888" s="169"/>
      <c r="BI888" s="169"/>
      <c r="BJ888" s="169"/>
      <c r="BK888" s="169"/>
      <c r="BL888" s="169"/>
      <c r="BM888" s="169"/>
      <c r="BN888" s="169"/>
      <c r="BO888" s="169"/>
      <c r="BP888" s="169"/>
      <c r="BQ888" s="169"/>
      <c r="BS888" s="6"/>
      <c r="BT888" s="11"/>
      <c r="BU888" s="6"/>
      <c r="BV888" s="6"/>
    </row>
    <row r="889" spans="1:74" ht="15.75" x14ac:dyDescent="0.25">
      <c r="A889" s="52" t="s">
        <v>7908</v>
      </c>
      <c r="B889" s="56"/>
      <c r="C889" s="7" t="s">
        <v>118</v>
      </c>
      <c r="D889" s="7" t="s">
        <v>6917</v>
      </c>
      <c r="E889" s="7"/>
      <c r="F889" s="64"/>
      <c r="G889" s="6"/>
      <c r="H889" s="6"/>
      <c r="I889" s="10" t="s">
        <v>110</v>
      </c>
      <c r="J889" s="11" t="s">
        <v>1948</v>
      </c>
      <c r="K889" s="220" t="s">
        <v>600</v>
      </c>
      <c r="L889" s="180"/>
      <c r="M889" s="180">
        <v>1000</v>
      </c>
      <c r="N889" s="80" t="s">
        <v>7213</v>
      </c>
      <c r="O889" s="165"/>
      <c r="P889" s="80" t="s">
        <v>2542</v>
      </c>
      <c r="Q889" s="80"/>
      <c r="R889" s="80"/>
      <c r="S889" s="166"/>
      <c r="T889" s="164"/>
      <c r="U889" s="167"/>
      <c r="V889" s="168"/>
      <c r="W889" s="12" t="str">
        <f t="shared" si="186"/>
        <v>Mqtt1</v>
      </c>
      <c r="X889" s="222"/>
      <c r="Y889" s="6" t="str">
        <f t="shared" si="188"/>
        <v>power-tag/antifouling-system</v>
      </c>
      <c r="Z889" s="106" t="str" cm="1">
        <f t="array" ref="Z889">IF(COUNTIF(N889,"spare"),"","$."&amp;_xlfn.REGEXEXTRACT(J889,"PT\d+[FQ]\d+_(.*)", 2))</f>
        <v>$.RMS_Current_Phase_C</v>
      </c>
      <c r="AA889" s="12">
        <f t="shared" si="179"/>
        <v>18</v>
      </c>
      <c r="AB889" s="6" t="s">
        <v>195</v>
      </c>
      <c r="AC889" s="106">
        <v>3004</v>
      </c>
      <c r="AJ889" s="80"/>
      <c r="AK889" s="116" t="s">
        <v>1693</v>
      </c>
      <c r="AN889" s="80"/>
      <c r="AO889" s="80"/>
      <c r="AP889" s="80"/>
      <c r="AQ889" s="80"/>
      <c r="AR889" s="130"/>
      <c r="AS889" s="80"/>
      <c r="AT889" s="7"/>
      <c r="AU889" s="7"/>
      <c r="AV889" s="169"/>
      <c r="AW889" s="170"/>
      <c r="AX889" s="140"/>
      <c r="AY889" s="150"/>
      <c r="AZ889" s="171"/>
      <c r="BA889" s="171"/>
      <c r="BB889" s="150" t="str">
        <f t="shared" si="187"/>
        <v/>
      </c>
      <c r="BC889" s="172"/>
      <c r="BD889" s="169"/>
      <c r="BE889" s="169"/>
      <c r="BF889" s="169"/>
      <c r="BG889" s="169"/>
      <c r="BH889" s="169"/>
      <c r="BI889" s="169"/>
      <c r="BJ889" s="169"/>
      <c r="BK889" s="169"/>
      <c r="BL889" s="169"/>
      <c r="BM889" s="169"/>
      <c r="BN889" s="169"/>
      <c r="BO889" s="169"/>
      <c r="BP889" s="169"/>
      <c r="BQ889" s="169"/>
      <c r="BS889" s="6"/>
      <c r="BT889" s="11"/>
      <c r="BU889" s="6"/>
      <c r="BV889" s="6"/>
    </row>
    <row r="890" spans="1:74" ht="15.75" x14ac:dyDescent="0.25">
      <c r="A890" s="52" t="s">
        <v>7908</v>
      </c>
      <c r="B890" s="56"/>
      <c r="C890" s="7" t="s">
        <v>118</v>
      </c>
      <c r="D890" s="7" t="s">
        <v>6917</v>
      </c>
      <c r="E890" s="7"/>
      <c r="F890" s="64"/>
      <c r="G890" s="6"/>
      <c r="H890" s="6"/>
      <c r="I890" s="10" t="s">
        <v>110</v>
      </c>
      <c r="J890" s="11" t="s">
        <v>1949</v>
      </c>
      <c r="K890" s="220" t="s">
        <v>600</v>
      </c>
      <c r="L890" s="180"/>
      <c r="M890" s="180">
        <v>1000</v>
      </c>
      <c r="N890" s="80" t="s">
        <v>7213</v>
      </c>
      <c r="O890" s="165"/>
      <c r="P890" s="80" t="s">
        <v>2543</v>
      </c>
      <c r="Q890" s="80"/>
      <c r="R890" s="80"/>
      <c r="S890" s="166"/>
      <c r="T890" s="164"/>
      <c r="U890" s="167"/>
      <c r="V890" s="168"/>
      <c r="W890" s="12" t="str">
        <f t="shared" si="186"/>
        <v>Mqtt1</v>
      </c>
      <c r="X890" s="222"/>
      <c r="Y890" s="6" t="str">
        <f t="shared" si="188"/>
        <v>power-tag/antifouling-system</v>
      </c>
      <c r="Z890" s="106" t="str" cm="1">
        <f t="array" ref="Z890">IF(COUNTIF(N890,"spare"),"","$."&amp;_xlfn.REGEXEXTRACT(J890,"PT\d+[FQ]\d+_(.*)", 2))</f>
        <v>$.RMS_Current_Phase_Neut</v>
      </c>
      <c r="AA890" s="12">
        <f t="shared" si="179"/>
        <v>18</v>
      </c>
      <c r="AB890" s="6" t="s">
        <v>195</v>
      </c>
      <c r="AC890" s="106">
        <v>3006</v>
      </c>
      <c r="AJ890" s="80"/>
      <c r="AK890" s="116" t="s">
        <v>1693</v>
      </c>
      <c r="AN890" s="80"/>
      <c r="AO890" s="80"/>
      <c r="AP890" s="80"/>
      <c r="AQ890" s="80"/>
      <c r="AR890" s="130"/>
      <c r="AS890" s="80"/>
      <c r="AT890" s="7"/>
      <c r="AU890" s="7"/>
      <c r="AV890" s="169"/>
      <c r="AW890" s="170"/>
      <c r="AX890" s="140"/>
      <c r="AY890" s="150"/>
      <c r="AZ890" s="171"/>
      <c r="BA890" s="171"/>
      <c r="BB890" s="150" t="str">
        <f t="shared" si="187"/>
        <v/>
      </c>
      <c r="BC890" s="172"/>
      <c r="BD890" s="169"/>
      <c r="BE890" s="169"/>
      <c r="BF890" s="169"/>
      <c r="BG890" s="169"/>
      <c r="BH890" s="169"/>
      <c r="BI890" s="169"/>
      <c r="BJ890" s="169"/>
      <c r="BK890" s="169"/>
      <c r="BL890" s="169"/>
      <c r="BM890" s="169"/>
      <c r="BN890" s="169"/>
      <c r="BO890" s="169"/>
      <c r="BP890" s="169"/>
      <c r="BQ890" s="169"/>
      <c r="BS890" s="6"/>
      <c r="BT890" s="11"/>
      <c r="BU890" s="6"/>
      <c r="BV890" s="6"/>
    </row>
    <row r="891" spans="1:74" ht="15.75" x14ac:dyDescent="0.25">
      <c r="A891" s="52" t="s">
        <v>7908</v>
      </c>
      <c r="B891" s="56"/>
      <c r="C891" s="7" t="s">
        <v>118</v>
      </c>
      <c r="D891" s="7" t="s">
        <v>6917</v>
      </c>
      <c r="E891" s="7"/>
      <c r="F891" s="64"/>
      <c r="G891" s="6"/>
      <c r="H891" s="6"/>
      <c r="I891" s="10" t="s">
        <v>110</v>
      </c>
      <c r="J891" s="11" t="s">
        <v>7427</v>
      </c>
      <c r="K891" s="220" t="s">
        <v>600</v>
      </c>
      <c r="L891" s="180"/>
      <c r="M891" s="180">
        <v>1000</v>
      </c>
      <c r="N891" s="80" t="s">
        <v>7213</v>
      </c>
      <c r="O891" s="165"/>
      <c r="P891" s="80" t="s">
        <v>2544</v>
      </c>
      <c r="Q891" s="80"/>
      <c r="R891" s="80"/>
      <c r="S891" s="166"/>
      <c r="T891" s="164"/>
      <c r="U891" s="167"/>
      <c r="V891" s="168"/>
      <c r="W891" s="12" t="str">
        <f t="shared" si="186"/>
        <v>Mqtt1</v>
      </c>
      <c r="X891" s="222"/>
      <c r="Y891" s="6" t="str">
        <f t="shared" si="188"/>
        <v>power-tag/antifouling-system</v>
      </c>
      <c r="Z891" s="106" t="str" cm="1">
        <f t="array" ref="Z891">IF(COUNTIF(N891,"spare"),"","$."&amp;_xlfn.REGEXEXTRACT(J891,"PT\d+[FQ]\d+_(.*)", 2))</f>
        <v>$.RMS_Voltage_A_N</v>
      </c>
      <c r="AA891" s="12">
        <f t="shared" si="179"/>
        <v>18</v>
      </c>
      <c r="AB891" s="6" t="s">
        <v>195</v>
      </c>
      <c r="AC891" s="106">
        <v>3028</v>
      </c>
      <c r="AJ891" s="80"/>
      <c r="AK891" s="116" t="s">
        <v>1694</v>
      </c>
      <c r="AN891" s="80"/>
      <c r="AO891" s="80"/>
      <c r="AP891" s="80"/>
      <c r="AQ891" s="80"/>
      <c r="AR891" s="130"/>
      <c r="AS891" s="80"/>
      <c r="AT891" s="7"/>
      <c r="AU891" s="7"/>
      <c r="AV891" s="169"/>
      <c r="AW891" s="170"/>
      <c r="AX891" s="140"/>
      <c r="AY891" s="150"/>
      <c r="AZ891" s="171"/>
      <c r="BA891" s="171"/>
      <c r="BB891" s="150" t="str">
        <f t="shared" si="187"/>
        <v/>
      </c>
      <c r="BC891" s="172"/>
      <c r="BD891" s="169"/>
      <c r="BE891" s="169"/>
      <c r="BF891" s="169"/>
      <c r="BG891" s="169"/>
      <c r="BH891" s="169"/>
      <c r="BI891" s="169"/>
      <c r="BJ891" s="169"/>
      <c r="BK891" s="169"/>
      <c r="BL891" s="169"/>
      <c r="BM891" s="169"/>
      <c r="BN891" s="169"/>
      <c r="BO891" s="169"/>
      <c r="BP891" s="169"/>
      <c r="BQ891" s="169"/>
      <c r="BS891" s="6"/>
      <c r="BT891" s="11"/>
      <c r="BU891" s="6"/>
      <c r="BV891" s="6"/>
    </row>
    <row r="892" spans="1:74" ht="15.75" x14ac:dyDescent="0.25">
      <c r="A892" s="52" t="s">
        <v>7908</v>
      </c>
      <c r="B892" s="56"/>
      <c r="C892" s="7" t="s">
        <v>118</v>
      </c>
      <c r="D892" s="7" t="s">
        <v>6917</v>
      </c>
      <c r="E892" s="7"/>
      <c r="F892" s="64"/>
      <c r="G892" s="6"/>
      <c r="H892" s="6"/>
      <c r="I892" s="10" t="s">
        <v>110</v>
      </c>
      <c r="J892" s="11" t="s">
        <v>7428</v>
      </c>
      <c r="K892" s="220" t="s">
        <v>600</v>
      </c>
      <c r="L892" s="180"/>
      <c r="M892" s="180">
        <v>1000</v>
      </c>
      <c r="N892" s="80" t="s">
        <v>7213</v>
      </c>
      <c r="O892" s="165"/>
      <c r="P892" s="80" t="s">
        <v>2545</v>
      </c>
      <c r="Q892" s="80"/>
      <c r="R892" s="80"/>
      <c r="S892" s="166"/>
      <c r="T892" s="164"/>
      <c r="U892" s="167"/>
      <c r="V892" s="168"/>
      <c r="W892" s="12" t="str">
        <f t="shared" si="186"/>
        <v>Mqtt1</v>
      </c>
      <c r="X892" s="222"/>
      <c r="Y892" s="6" t="str">
        <f t="shared" si="188"/>
        <v>power-tag/antifouling-system</v>
      </c>
      <c r="Z892" s="106" t="str" cm="1">
        <f t="array" ref="Z892">IF(COUNTIF(N892,"spare"),"","$."&amp;_xlfn.REGEXEXTRACT(J892,"PT\d+[FQ]\d+_(.*)", 2))</f>
        <v>$.RMS_Voltage_B_N</v>
      </c>
      <c r="AA892" s="12">
        <f t="shared" si="179"/>
        <v>18</v>
      </c>
      <c r="AB892" s="6" t="s">
        <v>195</v>
      </c>
      <c r="AC892" s="106">
        <v>3030</v>
      </c>
      <c r="AJ892" s="80"/>
      <c r="AK892" s="116" t="s">
        <v>1694</v>
      </c>
      <c r="AN892" s="80"/>
      <c r="AO892" s="80"/>
      <c r="AP892" s="80"/>
      <c r="AQ892" s="80"/>
      <c r="AR892" s="130"/>
      <c r="AS892" s="80"/>
      <c r="AT892" s="7"/>
      <c r="AU892" s="7"/>
      <c r="AV892" s="169"/>
      <c r="AW892" s="170"/>
      <c r="AX892" s="140"/>
      <c r="AY892" s="150"/>
      <c r="AZ892" s="171"/>
      <c r="BA892" s="171"/>
      <c r="BB892" s="150" t="str">
        <f t="shared" si="187"/>
        <v/>
      </c>
      <c r="BC892" s="172"/>
      <c r="BD892" s="169"/>
      <c r="BE892" s="169"/>
      <c r="BF892" s="169"/>
      <c r="BG892" s="169"/>
      <c r="BH892" s="169"/>
      <c r="BI892" s="169"/>
      <c r="BJ892" s="169"/>
      <c r="BK892" s="169"/>
      <c r="BL892" s="169"/>
      <c r="BM892" s="169"/>
      <c r="BN892" s="169"/>
      <c r="BO892" s="169"/>
      <c r="BP892" s="169"/>
      <c r="BQ892" s="169"/>
      <c r="BS892" s="6"/>
      <c r="BT892" s="11"/>
      <c r="BU892" s="6"/>
      <c r="BV892" s="6"/>
    </row>
    <row r="893" spans="1:74" ht="15.75" x14ac:dyDescent="0.25">
      <c r="A893" s="52" t="s">
        <v>7908</v>
      </c>
      <c r="B893" s="56"/>
      <c r="C893" s="7" t="s">
        <v>118</v>
      </c>
      <c r="D893" s="7" t="s">
        <v>6917</v>
      </c>
      <c r="E893" s="7"/>
      <c r="F893" s="64"/>
      <c r="G893" s="6"/>
      <c r="H893" s="6"/>
      <c r="I893" s="10" t="s">
        <v>110</v>
      </c>
      <c r="J893" s="11" t="s">
        <v>7429</v>
      </c>
      <c r="K893" s="220" t="s">
        <v>600</v>
      </c>
      <c r="L893" s="180"/>
      <c r="M893" s="180">
        <v>1000</v>
      </c>
      <c r="N893" s="80" t="s">
        <v>7213</v>
      </c>
      <c r="O893" s="165"/>
      <c r="P893" s="80" t="s">
        <v>2546</v>
      </c>
      <c r="Q893" s="80"/>
      <c r="R893" s="80"/>
      <c r="S893" s="166"/>
      <c r="T893" s="164"/>
      <c r="U893" s="167"/>
      <c r="V893" s="168"/>
      <c r="W893" s="12" t="str">
        <f t="shared" si="186"/>
        <v>Mqtt1</v>
      </c>
      <c r="X893" s="222"/>
      <c r="Y893" s="6" t="str">
        <f t="shared" si="188"/>
        <v>power-tag/antifouling-system</v>
      </c>
      <c r="Z893" s="106" t="str" cm="1">
        <f t="array" ref="Z893">IF(COUNTIF(N893,"spare"),"","$."&amp;_xlfn.REGEXEXTRACT(J893,"PT\d+[FQ]\d+_(.*)", 2))</f>
        <v>$.RMS_Voltage_C_N</v>
      </c>
      <c r="AA893" s="12">
        <f t="shared" si="179"/>
        <v>18</v>
      </c>
      <c r="AB893" s="6" t="s">
        <v>195</v>
      </c>
      <c r="AC893" s="106">
        <v>3032</v>
      </c>
      <c r="AJ893" s="80"/>
      <c r="AK893" s="116" t="s">
        <v>1694</v>
      </c>
      <c r="AN893" s="80"/>
      <c r="AO893" s="80"/>
      <c r="AP893" s="80"/>
      <c r="AQ893" s="80"/>
      <c r="AR893" s="130"/>
      <c r="AS893" s="80"/>
      <c r="AT893" s="7"/>
      <c r="AU893" s="7"/>
      <c r="AV893" s="169"/>
      <c r="AW893" s="170"/>
      <c r="AX893" s="140"/>
      <c r="AY893" s="150"/>
      <c r="AZ893" s="171"/>
      <c r="BA893" s="171"/>
      <c r="BB893" s="150" t="str">
        <f t="shared" si="187"/>
        <v/>
      </c>
      <c r="BC893" s="172"/>
      <c r="BD893" s="169"/>
      <c r="BE893" s="169"/>
      <c r="BF893" s="169"/>
      <c r="BG893" s="169"/>
      <c r="BH893" s="169"/>
      <c r="BI893" s="169"/>
      <c r="BJ893" s="169"/>
      <c r="BK893" s="169"/>
      <c r="BL893" s="169"/>
      <c r="BM893" s="169"/>
      <c r="BN893" s="169"/>
      <c r="BO893" s="169"/>
      <c r="BP893" s="169"/>
      <c r="BQ893" s="169"/>
      <c r="BS893" s="6"/>
      <c r="BT893" s="11"/>
      <c r="BU893" s="6"/>
      <c r="BV893" s="6"/>
    </row>
    <row r="894" spans="1:74" ht="15.75" x14ac:dyDescent="0.25">
      <c r="A894" s="52" t="s">
        <v>7908</v>
      </c>
      <c r="B894" s="56"/>
      <c r="C894" s="7" t="s">
        <v>118</v>
      </c>
      <c r="D894" s="7" t="s">
        <v>6917</v>
      </c>
      <c r="E894" s="7"/>
      <c r="F894" s="64"/>
      <c r="G894" s="6"/>
      <c r="H894" s="6"/>
      <c r="I894" s="10" t="s">
        <v>110</v>
      </c>
      <c r="J894" s="11" t="s">
        <v>1950</v>
      </c>
      <c r="K894" s="220" t="s">
        <v>600</v>
      </c>
      <c r="L894" s="180"/>
      <c r="M894" s="180">
        <v>1000</v>
      </c>
      <c r="N894" s="80" t="s">
        <v>7213</v>
      </c>
      <c r="O894" s="165"/>
      <c r="P894" s="80" t="s">
        <v>2547</v>
      </c>
      <c r="Q894" s="80"/>
      <c r="R894" s="80"/>
      <c r="S894" s="166"/>
      <c r="T894" s="164"/>
      <c r="U894" s="167"/>
      <c r="V894" s="168"/>
      <c r="W894" s="12" t="str">
        <f t="shared" si="186"/>
        <v>Mqtt1</v>
      </c>
      <c r="X894" s="222"/>
      <c r="Y894" s="6" t="str">
        <f t="shared" si="188"/>
        <v>power-tag/antifouling-system</v>
      </c>
      <c r="Z894" s="106" t="str" cm="1">
        <f t="array" ref="Z894">IF(COUNTIF(N894,"spare"),"","$."&amp;_xlfn.REGEXEXTRACT(J894,"PT\d+[FQ]\d+_(.*)", 2))</f>
        <v>$.Active_Power_Phase_A</v>
      </c>
      <c r="AA894" s="12">
        <f t="shared" si="179"/>
        <v>18</v>
      </c>
      <c r="AB894" s="6" t="s">
        <v>195</v>
      </c>
      <c r="AC894" s="106">
        <v>3054</v>
      </c>
      <c r="AJ894" s="80"/>
      <c r="AK894" s="116" t="s">
        <v>1695</v>
      </c>
      <c r="AN894" s="80"/>
      <c r="AO894" s="80"/>
      <c r="AP894" s="80"/>
      <c r="AQ894" s="80"/>
      <c r="AR894" s="130"/>
      <c r="AS894" s="80"/>
      <c r="AT894" s="7"/>
      <c r="AU894" s="7"/>
      <c r="AV894" s="169"/>
      <c r="AW894" s="170"/>
      <c r="AX894" s="140"/>
      <c r="AY894" s="150"/>
      <c r="AZ894" s="171"/>
      <c r="BA894" s="171"/>
      <c r="BB894" s="150" t="str">
        <f t="shared" si="187"/>
        <v/>
      </c>
      <c r="BC894" s="172"/>
      <c r="BD894" s="169"/>
      <c r="BE894" s="169"/>
      <c r="BF894" s="169"/>
      <c r="BG894" s="169"/>
      <c r="BH894" s="169"/>
      <c r="BI894" s="169"/>
      <c r="BJ894" s="169"/>
      <c r="BK894" s="169"/>
      <c r="BL894" s="169"/>
      <c r="BM894" s="169"/>
      <c r="BN894" s="169"/>
      <c r="BO894" s="169"/>
      <c r="BP894" s="169"/>
      <c r="BQ894" s="169"/>
      <c r="BS894" s="6"/>
      <c r="BT894" s="11"/>
      <c r="BU894" s="6"/>
      <c r="BV894" s="6"/>
    </row>
    <row r="895" spans="1:74" ht="15.75" x14ac:dyDescent="0.25">
      <c r="A895" s="52" t="s">
        <v>7908</v>
      </c>
      <c r="B895" s="56"/>
      <c r="C895" s="7" t="s">
        <v>118</v>
      </c>
      <c r="D895" s="7" t="s">
        <v>6917</v>
      </c>
      <c r="E895" s="7"/>
      <c r="F895" s="64"/>
      <c r="G895" s="6"/>
      <c r="H895" s="6"/>
      <c r="I895" s="10" t="s">
        <v>110</v>
      </c>
      <c r="J895" s="11" t="s">
        <v>1951</v>
      </c>
      <c r="K895" s="220" t="s">
        <v>600</v>
      </c>
      <c r="L895" s="180"/>
      <c r="M895" s="180">
        <v>1000</v>
      </c>
      <c r="N895" s="80" t="s">
        <v>7213</v>
      </c>
      <c r="O895" s="165"/>
      <c r="P895" s="80" t="s">
        <v>2548</v>
      </c>
      <c r="Q895" s="80"/>
      <c r="R895" s="80"/>
      <c r="S895" s="166"/>
      <c r="T895" s="164"/>
      <c r="U895" s="167"/>
      <c r="V895" s="168"/>
      <c r="W895" s="12" t="str">
        <f t="shared" si="186"/>
        <v>Mqtt1</v>
      </c>
      <c r="X895" s="222"/>
      <c r="Y895" s="6" t="str">
        <f t="shared" si="188"/>
        <v>power-tag/antifouling-system</v>
      </c>
      <c r="Z895" s="106" t="str" cm="1">
        <f t="array" ref="Z895">IF(COUNTIF(N895,"spare"),"","$."&amp;_xlfn.REGEXEXTRACT(J895,"PT\d+[FQ]\d+_(.*)", 2))</f>
        <v>$.Active_Power_Phase_B</v>
      </c>
      <c r="AA895" s="12">
        <f t="shared" si="179"/>
        <v>18</v>
      </c>
      <c r="AB895" s="6" t="s">
        <v>195</v>
      </c>
      <c r="AC895" s="106">
        <v>3056</v>
      </c>
      <c r="AJ895" s="80"/>
      <c r="AK895" s="116" t="s">
        <v>1695</v>
      </c>
      <c r="AN895" s="80"/>
      <c r="AO895" s="80"/>
      <c r="AP895" s="80"/>
      <c r="AQ895" s="80"/>
      <c r="AR895" s="130"/>
      <c r="AS895" s="80"/>
      <c r="AT895" s="7"/>
      <c r="AU895" s="7"/>
      <c r="AV895" s="169"/>
      <c r="AW895" s="170"/>
      <c r="AX895" s="140"/>
      <c r="AY895" s="150"/>
      <c r="AZ895" s="171"/>
      <c r="BA895" s="171"/>
      <c r="BB895" s="150" t="str">
        <f t="shared" si="187"/>
        <v/>
      </c>
      <c r="BC895" s="172"/>
      <c r="BD895" s="169"/>
      <c r="BE895" s="169"/>
      <c r="BF895" s="169"/>
      <c r="BG895" s="169"/>
      <c r="BH895" s="169"/>
      <c r="BI895" s="169"/>
      <c r="BJ895" s="169"/>
      <c r="BK895" s="169"/>
      <c r="BL895" s="169"/>
      <c r="BM895" s="169"/>
      <c r="BN895" s="169"/>
      <c r="BO895" s="169"/>
      <c r="BP895" s="169"/>
      <c r="BQ895" s="169"/>
      <c r="BS895" s="6"/>
      <c r="BT895" s="11"/>
      <c r="BU895" s="6"/>
      <c r="BV895" s="6"/>
    </row>
    <row r="896" spans="1:74" ht="15.75" x14ac:dyDescent="0.25">
      <c r="A896" s="52" t="s">
        <v>7908</v>
      </c>
      <c r="B896" s="56"/>
      <c r="C896" s="7" t="s">
        <v>118</v>
      </c>
      <c r="D896" s="7" t="s">
        <v>6917</v>
      </c>
      <c r="E896" s="7"/>
      <c r="F896" s="64"/>
      <c r="G896" s="6"/>
      <c r="H896" s="6"/>
      <c r="I896" s="10" t="s">
        <v>110</v>
      </c>
      <c r="J896" s="11" t="s">
        <v>1952</v>
      </c>
      <c r="K896" s="220" t="s">
        <v>600</v>
      </c>
      <c r="L896" s="180"/>
      <c r="M896" s="180">
        <v>1000</v>
      </c>
      <c r="N896" s="80" t="s">
        <v>7213</v>
      </c>
      <c r="O896" s="165"/>
      <c r="P896" s="80" t="s">
        <v>2549</v>
      </c>
      <c r="Q896" s="80"/>
      <c r="R896" s="80"/>
      <c r="S896" s="166"/>
      <c r="T896" s="164"/>
      <c r="U896" s="167"/>
      <c r="V896" s="168"/>
      <c r="W896" s="12" t="str">
        <f t="shared" si="186"/>
        <v>Mqtt1</v>
      </c>
      <c r="X896" s="222"/>
      <c r="Y896" s="6" t="str">
        <f t="shared" si="188"/>
        <v>power-tag/antifouling-system</v>
      </c>
      <c r="Z896" s="106" t="str" cm="1">
        <f t="array" ref="Z896">IF(COUNTIF(N896,"spare"),"","$."&amp;_xlfn.REGEXEXTRACT(J896,"PT\d+[FQ]\d+_(.*)", 2))</f>
        <v>$.Active_Power_Phase_C</v>
      </c>
      <c r="AA896" s="12">
        <f t="shared" si="179"/>
        <v>18</v>
      </c>
      <c r="AB896" s="6" t="s">
        <v>195</v>
      </c>
      <c r="AC896" s="106">
        <v>3058</v>
      </c>
      <c r="AJ896" s="80"/>
      <c r="AK896" s="116" t="s">
        <v>1695</v>
      </c>
      <c r="AN896" s="80"/>
      <c r="AO896" s="80"/>
      <c r="AP896" s="80"/>
      <c r="AQ896" s="80"/>
      <c r="AR896" s="130"/>
      <c r="AS896" s="80"/>
      <c r="AT896" s="7"/>
      <c r="AU896" s="7"/>
      <c r="AV896" s="169"/>
      <c r="AW896" s="170"/>
      <c r="AX896" s="140"/>
      <c r="AY896" s="150"/>
      <c r="AZ896" s="171"/>
      <c r="BA896" s="171"/>
      <c r="BB896" s="150" t="str">
        <f t="shared" si="187"/>
        <v/>
      </c>
      <c r="BC896" s="172"/>
      <c r="BD896" s="169"/>
      <c r="BE896" s="169"/>
      <c r="BF896" s="169"/>
      <c r="BG896" s="169"/>
      <c r="BH896" s="169"/>
      <c r="BI896" s="169"/>
      <c r="BJ896" s="169"/>
      <c r="BK896" s="169"/>
      <c r="BL896" s="169"/>
      <c r="BM896" s="169"/>
      <c r="BN896" s="169"/>
      <c r="BO896" s="169"/>
      <c r="BP896" s="169"/>
      <c r="BQ896" s="169"/>
      <c r="BS896" s="6"/>
      <c r="BT896" s="11"/>
      <c r="BU896" s="6"/>
      <c r="BV896" s="6"/>
    </row>
    <row r="897" spans="1:74" ht="15.75" x14ac:dyDescent="0.25">
      <c r="A897" s="52" t="s">
        <v>7908</v>
      </c>
      <c r="B897" s="56"/>
      <c r="C897" s="7" t="s">
        <v>118</v>
      </c>
      <c r="D897" s="7" t="s">
        <v>6917</v>
      </c>
      <c r="E897" s="7"/>
      <c r="F897" s="64"/>
      <c r="G897" s="6"/>
      <c r="H897" s="6"/>
      <c r="I897" s="10" t="s">
        <v>110</v>
      </c>
      <c r="J897" s="11" t="s">
        <v>1953</v>
      </c>
      <c r="K897" s="220" t="s">
        <v>600</v>
      </c>
      <c r="L897" s="180"/>
      <c r="M897" s="180">
        <v>1000</v>
      </c>
      <c r="N897" s="80" t="s">
        <v>7213</v>
      </c>
      <c r="O897" s="165"/>
      <c r="P897" s="80" t="s">
        <v>2550</v>
      </c>
      <c r="Q897" s="80"/>
      <c r="R897" s="80"/>
      <c r="S897" s="166"/>
      <c r="T897" s="164"/>
      <c r="U897" s="167"/>
      <c r="V897" s="168"/>
      <c r="W897" s="12" t="str">
        <f t="shared" si="186"/>
        <v>Mqtt1</v>
      </c>
      <c r="X897" s="222"/>
      <c r="Y897" s="6" t="str">
        <f t="shared" si="188"/>
        <v>power-tag/antifouling-system</v>
      </c>
      <c r="Z897" s="106" t="str" cm="1">
        <f t="array" ref="Z897">IF(COUNTIF(N897,"spare"),"","$."&amp;_xlfn.REGEXEXTRACT(J897,"PT\d+[FQ]\d+_(.*)", 2))</f>
        <v>$.Total_Active_Power</v>
      </c>
      <c r="AA897" s="12">
        <f t="shared" si="179"/>
        <v>18</v>
      </c>
      <c r="AB897" s="6" t="s">
        <v>195</v>
      </c>
      <c r="AC897" s="106">
        <v>3060</v>
      </c>
      <c r="AJ897" s="80"/>
      <c r="AK897" s="116" t="s">
        <v>1695</v>
      </c>
      <c r="AN897" s="80"/>
      <c r="AO897" s="80"/>
      <c r="AP897" s="80"/>
      <c r="AQ897" s="80"/>
      <c r="AR897" s="130"/>
      <c r="AS897" s="80"/>
      <c r="AT897" s="7"/>
      <c r="AU897" s="7"/>
      <c r="AV897" s="169"/>
      <c r="AW897" s="170"/>
      <c r="AX897" s="140"/>
      <c r="AY897" s="150"/>
      <c r="AZ897" s="171"/>
      <c r="BA897" s="171"/>
      <c r="BB897" s="150" t="str">
        <f t="shared" si="187"/>
        <v/>
      </c>
      <c r="BC897" s="172"/>
      <c r="BD897" s="169"/>
      <c r="BE897" s="169"/>
      <c r="BF897" s="169"/>
      <c r="BG897" s="169"/>
      <c r="BH897" s="169"/>
      <c r="BI897" s="169"/>
      <c r="BJ897" s="169"/>
      <c r="BK897" s="169"/>
      <c r="BL897" s="169"/>
      <c r="BM897" s="169"/>
      <c r="BN897" s="169"/>
      <c r="BO897" s="169"/>
      <c r="BP897" s="169"/>
      <c r="BQ897" s="169"/>
      <c r="BS897" s="6"/>
      <c r="BT897" s="11"/>
      <c r="BU897" s="6"/>
      <c r="BV897" s="6"/>
    </row>
    <row r="898" spans="1:74" ht="15.75" x14ac:dyDescent="0.25">
      <c r="A898" s="52" t="s">
        <v>7908</v>
      </c>
      <c r="B898" s="56"/>
      <c r="C898" s="7" t="s">
        <v>118</v>
      </c>
      <c r="D898" s="7" t="s">
        <v>6917</v>
      </c>
      <c r="E898" s="7"/>
      <c r="F898" s="64"/>
      <c r="G898" s="6"/>
      <c r="H898" s="6"/>
      <c r="I898" s="10" t="s">
        <v>110</v>
      </c>
      <c r="J898" s="11" t="s">
        <v>1954</v>
      </c>
      <c r="K898" s="220" t="s">
        <v>600</v>
      </c>
      <c r="L898" s="180"/>
      <c r="M898" s="180">
        <v>1000</v>
      </c>
      <c r="N898" s="80" t="s">
        <v>7213</v>
      </c>
      <c r="O898" s="165"/>
      <c r="P898" s="80" t="s">
        <v>2551</v>
      </c>
      <c r="Q898" s="80"/>
      <c r="R898" s="80"/>
      <c r="S898" s="166"/>
      <c r="T898" s="164"/>
      <c r="U898" s="167"/>
      <c r="V898" s="168"/>
      <c r="W898" s="12" t="str">
        <f t="shared" si="186"/>
        <v>Mqtt1</v>
      </c>
      <c r="X898" s="222"/>
      <c r="Y898" s="6" t="str">
        <f t="shared" si="188"/>
        <v>power-tag/antifouling-system</v>
      </c>
      <c r="Z898" s="106" t="str" cm="1">
        <f t="array" ref="Z898">IF(COUNTIF(N898,"spare"),"","$."&amp;_xlfn.REGEXEXTRACT(J898,"PT\d+[FQ]\d+_(.*)", 2))</f>
        <v>$.Power_Factor_Phase_A</v>
      </c>
      <c r="AA898" s="12">
        <f t="shared" si="179"/>
        <v>18</v>
      </c>
      <c r="AB898" s="6" t="s">
        <v>195</v>
      </c>
      <c r="AC898" s="106">
        <v>3078</v>
      </c>
      <c r="AJ898" s="80"/>
      <c r="AK898" s="116" t="s">
        <v>1696</v>
      </c>
      <c r="AN898" s="80"/>
      <c r="AO898" s="80"/>
      <c r="AP898" s="80"/>
      <c r="AQ898" s="80"/>
      <c r="AR898" s="130"/>
      <c r="AS898" s="80"/>
      <c r="AT898" s="7"/>
      <c r="AU898" s="7"/>
      <c r="AV898" s="169"/>
      <c r="AW898" s="170"/>
      <c r="AX898" s="140"/>
      <c r="AY898" s="150"/>
      <c r="AZ898" s="171"/>
      <c r="BA898" s="171"/>
      <c r="BB898" s="150" t="str">
        <f t="shared" si="187"/>
        <v/>
      </c>
      <c r="BC898" s="172"/>
      <c r="BD898" s="169"/>
      <c r="BE898" s="169"/>
      <c r="BF898" s="169"/>
      <c r="BG898" s="169"/>
      <c r="BH898" s="169"/>
      <c r="BI898" s="169"/>
      <c r="BJ898" s="169"/>
      <c r="BK898" s="169"/>
      <c r="BL898" s="169"/>
      <c r="BM898" s="169"/>
      <c r="BN898" s="169"/>
      <c r="BO898" s="169"/>
      <c r="BP898" s="169"/>
      <c r="BQ898" s="169"/>
      <c r="BS898" s="6"/>
      <c r="BT898" s="11"/>
      <c r="BU898" s="6"/>
      <c r="BV898" s="6"/>
    </row>
    <row r="899" spans="1:74" ht="15.75" x14ac:dyDescent="0.25">
      <c r="A899" s="52" t="s">
        <v>7908</v>
      </c>
      <c r="B899" s="56"/>
      <c r="C899" s="7" t="s">
        <v>118</v>
      </c>
      <c r="D899" s="7" t="s">
        <v>6917</v>
      </c>
      <c r="E899" s="7"/>
      <c r="F899" s="64"/>
      <c r="G899" s="6"/>
      <c r="H899" s="6"/>
      <c r="I899" s="10" t="s">
        <v>110</v>
      </c>
      <c r="J899" s="11" t="s">
        <v>1955</v>
      </c>
      <c r="K899" s="220" t="s">
        <v>600</v>
      </c>
      <c r="L899" s="180"/>
      <c r="M899" s="180">
        <v>1000</v>
      </c>
      <c r="N899" s="80" t="s">
        <v>7213</v>
      </c>
      <c r="O899" s="165"/>
      <c r="P899" s="80" t="s">
        <v>2552</v>
      </c>
      <c r="Q899" s="80"/>
      <c r="R899" s="80"/>
      <c r="S899" s="166"/>
      <c r="T899" s="164"/>
      <c r="U899" s="167"/>
      <c r="V899" s="168"/>
      <c r="W899" s="12" t="str">
        <f t="shared" si="186"/>
        <v>Mqtt1</v>
      </c>
      <c r="X899" s="222"/>
      <c r="Y899" s="6" t="str">
        <f t="shared" si="188"/>
        <v>power-tag/antifouling-system</v>
      </c>
      <c r="Z899" s="106" t="str" cm="1">
        <f t="array" ref="Z899">IF(COUNTIF(N899,"spare"),"","$."&amp;_xlfn.REGEXEXTRACT(J899,"PT\d+[FQ]\d+_(.*)", 2))</f>
        <v>$.Power_Factor_Phase_B</v>
      </c>
      <c r="AA899" s="12">
        <f t="shared" si="179"/>
        <v>18</v>
      </c>
      <c r="AB899" s="6" t="s">
        <v>195</v>
      </c>
      <c r="AC899" s="106">
        <v>3080</v>
      </c>
      <c r="AJ899" s="80"/>
      <c r="AK899" s="116" t="s">
        <v>1696</v>
      </c>
      <c r="AN899" s="80"/>
      <c r="AO899" s="80"/>
      <c r="AP899" s="80"/>
      <c r="AQ899" s="80"/>
      <c r="AR899" s="130"/>
      <c r="AS899" s="80"/>
      <c r="AT899" s="7"/>
      <c r="AU899" s="7"/>
      <c r="AV899" s="169"/>
      <c r="AW899" s="170"/>
      <c r="AX899" s="140"/>
      <c r="AY899" s="150"/>
      <c r="AZ899" s="171"/>
      <c r="BA899" s="171"/>
      <c r="BB899" s="150" t="str">
        <f t="shared" si="187"/>
        <v/>
      </c>
      <c r="BC899" s="172"/>
      <c r="BD899" s="169"/>
      <c r="BE899" s="169"/>
      <c r="BF899" s="169"/>
      <c r="BG899" s="169"/>
      <c r="BH899" s="169"/>
      <c r="BI899" s="169"/>
      <c r="BJ899" s="169"/>
      <c r="BK899" s="169"/>
      <c r="BL899" s="169"/>
      <c r="BM899" s="169"/>
      <c r="BN899" s="169"/>
      <c r="BO899" s="169"/>
      <c r="BP899" s="169"/>
      <c r="BQ899" s="169"/>
      <c r="BS899" s="6"/>
      <c r="BT899" s="11"/>
      <c r="BU899" s="6"/>
      <c r="BV899" s="6"/>
    </row>
    <row r="900" spans="1:74" ht="15.75" x14ac:dyDescent="0.25">
      <c r="A900" s="52" t="s">
        <v>7908</v>
      </c>
      <c r="B900" s="56"/>
      <c r="C900" s="7" t="s">
        <v>118</v>
      </c>
      <c r="D900" s="7" t="s">
        <v>6917</v>
      </c>
      <c r="E900" s="7"/>
      <c r="F900" s="64"/>
      <c r="G900" s="6"/>
      <c r="H900" s="6"/>
      <c r="I900" s="10" t="s">
        <v>110</v>
      </c>
      <c r="J900" s="11" t="s">
        <v>1956</v>
      </c>
      <c r="K900" s="220" t="s">
        <v>600</v>
      </c>
      <c r="L900" s="180"/>
      <c r="M900" s="180">
        <v>1000</v>
      </c>
      <c r="N900" s="80" t="s">
        <v>7213</v>
      </c>
      <c r="O900" s="165"/>
      <c r="P900" s="80" t="s">
        <v>2553</v>
      </c>
      <c r="Q900" s="80"/>
      <c r="R900" s="80"/>
      <c r="S900" s="166"/>
      <c r="T900" s="164"/>
      <c r="U900" s="167"/>
      <c r="V900" s="168"/>
      <c r="W900" s="12" t="str">
        <f t="shared" si="186"/>
        <v>Mqtt1</v>
      </c>
      <c r="X900" s="222"/>
      <c r="Y900" s="6" t="str">
        <f t="shared" si="188"/>
        <v>power-tag/antifouling-system</v>
      </c>
      <c r="Z900" s="106" t="str" cm="1">
        <f t="array" ref="Z900">IF(COUNTIF(N900,"spare"),"","$."&amp;_xlfn.REGEXEXTRACT(J900,"PT\d+[FQ]\d+_(.*)", 2))</f>
        <v>$.Power_Factor_Phase_C</v>
      </c>
      <c r="AA900" s="12">
        <f t="shared" si="179"/>
        <v>18</v>
      </c>
      <c r="AB900" s="6" t="s">
        <v>195</v>
      </c>
      <c r="AC900" s="106">
        <v>3082</v>
      </c>
      <c r="AJ900" s="80"/>
      <c r="AK900" s="116" t="s">
        <v>1696</v>
      </c>
      <c r="AN900" s="80"/>
      <c r="AO900" s="80"/>
      <c r="AP900" s="80"/>
      <c r="AQ900" s="80"/>
      <c r="AR900" s="130"/>
      <c r="AS900" s="80"/>
      <c r="AT900" s="7"/>
      <c r="AU900" s="7"/>
      <c r="AV900" s="169"/>
      <c r="AW900" s="170"/>
      <c r="AX900" s="140"/>
      <c r="AY900" s="150"/>
      <c r="AZ900" s="171"/>
      <c r="BA900" s="171"/>
      <c r="BB900" s="150" t="str">
        <f t="shared" si="187"/>
        <v/>
      </c>
      <c r="BC900" s="172"/>
      <c r="BD900" s="169"/>
      <c r="BE900" s="169"/>
      <c r="BF900" s="169"/>
      <c r="BG900" s="169"/>
      <c r="BH900" s="169"/>
      <c r="BI900" s="169"/>
      <c r="BJ900" s="169"/>
      <c r="BK900" s="169"/>
      <c r="BL900" s="169"/>
      <c r="BM900" s="169"/>
      <c r="BN900" s="169"/>
      <c r="BO900" s="169"/>
      <c r="BP900" s="169"/>
      <c r="BQ900" s="169"/>
      <c r="BS900" s="6"/>
      <c r="BT900" s="11"/>
      <c r="BU900" s="6"/>
      <c r="BV900" s="6"/>
    </row>
    <row r="901" spans="1:74" ht="15.75" x14ac:dyDescent="0.25">
      <c r="A901" s="52" t="s">
        <v>7908</v>
      </c>
      <c r="B901" s="56"/>
      <c r="C901" s="7" t="s">
        <v>118</v>
      </c>
      <c r="D901" s="7" t="s">
        <v>6917</v>
      </c>
      <c r="E901" s="7"/>
      <c r="F901" s="64"/>
      <c r="G901" s="6"/>
      <c r="H901" s="6"/>
      <c r="I901" s="10" t="s">
        <v>110</v>
      </c>
      <c r="J901" s="11" t="s">
        <v>1957</v>
      </c>
      <c r="K901" s="220" t="s">
        <v>600</v>
      </c>
      <c r="L901" s="180"/>
      <c r="M901" s="180">
        <v>1000</v>
      </c>
      <c r="N901" s="80" t="s">
        <v>7213</v>
      </c>
      <c r="O901" s="165"/>
      <c r="P901" s="80" t="s">
        <v>2554</v>
      </c>
      <c r="Q901" s="80"/>
      <c r="R901" s="80"/>
      <c r="S901" s="166"/>
      <c r="T901" s="164"/>
      <c r="U901" s="167"/>
      <c r="V901" s="168"/>
      <c r="W901" s="12" t="str">
        <f t="shared" si="186"/>
        <v>Mqtt1</v>
      </c>
      <c r="X901" s="222"/>
      <c r="Y901" s="6" t="str">
        <f t="shared" si="188"/>
        <v>power-tag/antifouling-system</v>
      </c>
      <c r="Z901" s="106" t="str" cm="1">
        <f t="array" ref="Z901">IF(COUNTIF(N901,"spare"),"","$."&amp;_xlfn.REGEXEXTRACT(J901,"PT\d+[FQ]\d+_(.*)", 2))</f>
        <v>$.Total_Power_Factor</v>
      </c>
      <c r="AA901" s="12">
        <f t="shared" si="179"/>
        <v>18</v>
      </c>
      <c r="AB901" s="6" t="s">
        <v>195</v>
      </c>
      <c r="AC901" s="106">
        <v>3084</v>
      </c>
      <c r="AJ901" s="80"/>
      <c r="AK901" s="116" t="s">
        <v>1696</v>
      </c>
      <c r="AN901" s="80"/>
      <c r="AO901" s="80"/>
      <c r="AP901" s="80"/>
      <c r="AQ901" s="80"/>
      <c r="AR901" s="130"/>
      <c r="AS901" s="80"/>
      <c r="AT901" s="7"/>
      <c r="AU901" s="7"/>
      <c r="AV901" s="169"/>
      <c r="AW901" s="170"/>
      <c r="AX901" s="140"/>
      <c r="AY901" s="150"/>
      <c r="AZ901" s="171"/>
      <c r="BA901" s="171"/>
      <c r="BB901" s="150" t="str">
        <f t="shared" si="187"/>
        <v/>
      </c>
      <c r="BC901" s="172"/>
      <c r="BD901" s="169"/>
      <c r="BE901" s="169"/>
      <c r="BF901" s="169"/>
      <c r="BG901" s="169"/>
      <c r="BH901" s="169"/>
      <c r="BI901" s="169"/>
      <c r="BJ901" s="169"/>
      <c r="BK901" s="169"/>
      <c r="BL901" s="169"/>
      <c r="BM901" s="169"/>
      <c r="BN901" s="169"/>
      <c r="BO901" s="169"/>
      <c r="BP901" s="169"/>
      <c r="BQ901" s="169"/>
      <c r="BS901" s="6"/>
      <c r="BT901" s="11"/>
      <c r="BU901" s="6"/>
      <c r="BV901" s="6"/>
    </row>
    <row r="902" spans="1:74" ht="15.75" x14ac:dyDescent="0.25">
      <c r="A902" s="52" t="s">
        <v>7908</v>
      </c>
      <c r="B902" s="56"/>
      <c r="C902" s="7" t="s">
        <v>118</v>
      </c>
      <c r="D902" s="7" t="s">
        <v>6917</v>
      </c>
      <c r="E902" s="7"/>
      <c r="F902" s="64"/>
      <c r="G902" s="6"/>
      <c r="H902" s="6"/>
      <c r="I902" s="10" t="s">
        <v>110</v>
      </c>
      <c r="J902" s="11" t="s">
        <v>1958</v>
      </c>
      <c r="K902" s="220" t="s">
        <v>600</v>
      </c>
      <c r="L902" s="180"/>
      <c r="M902" s="180">
        <v>1000</v>
      </c>
      <c r="N902" s="80" t="s">
        <v>7213</v>
      </c>
      <c r="O902" s="165"/>
      <c r="P902" s="80" t="s">
        <v>2555</v>
      </c>
      <c r="Q902" s="80"/>
      <c r="R902" s="80"/>
      <c r="S902" s="166"/>
      <c r="T902" s="164"/>
      <c r="U902" s="167"/>
      <c r="V902" s="168"/>
      <c r="W902" s="12" t="str">
        <f t="shared" ref="W902:W916" si="189">IF(COUNTIF(N902,"spare"),"","Mqtt1")</f>
        <v>Mqtt1</v>
      </c>
      <c r="X902" s="222"/>
      <c r="Y902" s="6" t="str">
        <f t="shared" si="188"/>
        <v>power-tag/adsorption-unit</v>
      </c>
      <c r="Z902" s="106" t="str" cm="1">
        <f t="array" ref="Z902">IF(COUNTIF(N902,"spare"),"","$."&amp;_xlfn.REGEXEXTRACT(J902,"PT\d+[FQ]\d+_(.*)", 2))</f>
        <v>$.RMS_Current_Phase_A</v>
      </c>
      <c r="AA902" s="12">
        <f t="shared" si="179"/>
        <v>19</v>
      </c>
      <c r="AB902" s="6" t="s">
        <v>195</v>
      </c>
      <c r="AC902" s="106">
        <v>3000</v>
      </c>
      <c r="AJ902" s="80"/>
      <c r="AK902" s="116" t="s">
        <v>1693</v>
      </c>
      <c r="AN902" s="80"/>
      <c r="AO902" s="80"/>
      <c r="AP902" s="80"/>
      <c r="AQ902" s="80"/>
      <c r="AR902" s="130"/>
      <c r="AS902" s="80"/>
      <c r="AT902" s="7"/>
      <c r="AU902" s="7"/>
      <c r="AV902" s="169"/>
      <c r="AW902" s="170"/>
      <c r="AX902" s="140"/>
      <c r="AY902" s="150"/>
      <c r="AZ902" s="171"/>
      <c r="BA902" s="171"/>
      <c r="BB902" s="150" t="str">
        <f t="shared" ref="BB902:BB916" si="190">IF(ISNUMBER(AM902),"1","")</f>
        <v/>
      </c>
      <c r="BC902" s="172"/>
      <c r="BD902" s="169"/>
      <c r="BE902" s="169"/>
      <c r="BF902" s="169"/>
      <c r="BG902" s="169"/>
      <c r="BH902" s="169"/>
      <c r="BI902" s="169"/>
      <c r="BJ902" s="169"/>
      <c r="BK902" s="169"/>
      <c r="BL902" s="169"/>
      <c r="BM902" s="169"/>
      <c r="BN902" s="169"/>
      <c r="BO902" s="169"/>
      <c r="BP902" s="169"/>
      <c r="BQ902" s="169"/>
      <c r="BS902" s="6"/>
      <c r="BT902" s="11"/>
      <c r="BU902" s="6"/>
      <c r="BV902" s="6"/>
    </row>
    <row r="903" spans="1:74" ht="15.75" x14ac:dyDescent="0.25">
      <c r="A903" s="52" t="s">
        <v>7908</v>
      </c>
      <c r="B903" s="56"/>
      <c r="C903" s="7" t="s">
        <v>118</v>
      </c>
      <c r="D903" s="7" t="s">
        <v>6917</v>
      </c>
      <c r="E903" s="7"/>
      <c r="F903" s="64"/>
      <c r="G903" s="6"/>
      <c r="H903" s="6"/>
      <c r="I903" s="10" t="s">
        <v>110</v>
      </c>
      <c r="J903" s="11" t="s">
        <v>1959</v>
      </c>
      <c r="K903" s="220" t="s">
        <v>600</v>
      </c>
      <c r="L903" s="180"/>
      <c r="M903" s="180">
        <v>1000</v>
      </c>
      <c r="N903" s="80" t="s">
        <v>7213</v>
      </c>
      <c r="O903" s="165"/>
      <c r="P903" s="80" t="s">
        <v>2556</v>
      </c>
      <c r="Q903" s="80"/>
      <c r="R903" s="80"/>
      <c r="S903" s="166"/>
      <c r="T903" s="164"/>
      <c r="U903" s="167"/>
      <c r="V903" s="168"/>
      <c r="W903" s="12" t="str">
        <f t="shared" si="189"/>
        <v>Mqtt1</v>
      </c>
      <c r="X903" s="222"/>
      <c r="Y903" s="6" t="str">
        <f t="shared" si="188"/>
        <v>power-tag/adsorption-unit</v>
      </c>
      <c r="Z903" s="106" t="str" cm="1">
        <f t="array" ref="Z903">IF(COUNTIF(N903,"spare"),"","$."&amp;_xlfn.REGEXEXTRACT(J903,"PT\d+[FQ]\d+_(.*)", 2))</f>
        <v>$.RMS_Current_Phase_B</v>
      </c>
      <c r="AA903" s="12">
        <f t="shared" si="179"/>
        <v>19</v>
      </c>
      <c r="AB903" s="6" t="s">
        <v>195</v>
      </c>
      <c r="AC903" s="106">
        <v>3002</v>
      </c>
      <c r="AJ903" s="80"/>
      <c r="AK903" s="116" t="s">
        <v>1693</v>
      </c>
      <c r="AN903" s="80"/>
      <c r="AO903" s="80"/>
      <c r="AP903" s="80"/>
      <c r="AQ903" s="80"/>
      <c r="AR903" s="130"/>
      <c r="AS903" s="80"/>
      <c r="AT903" s="7"/>
      <c r="AU903" s="7"/>
      <c r="AV903" s="169"/>
      <c r="AW903" s="170"/>
      <c r="AX903" s="140"/>
      <c r="AY903" s="150"/>
      <c r="AZ903" s="171"/>
      <c r="BA903" s="171"/>
      <c r="BB903" s="150" t="str">
        <f t="shared" si="190"/>
        <v/>
      </c>
      <c r="BC903" s="172"/>
      <c r="BD903" s="169"/>
      <c r="BE903" s="169"/>
      <c r="BF903" s="169"/>
      <c r="BG903" s="169"/>
      <c r="BH903" s="169"/>
      <c r="BI903" s="169"/>
      <c r="BJ903" s="169"/>
      <c r="BK903" s="169"/>
      <c r="BL903" s="169"/>
      <c r="BM903" s="169"/>
      <c r="BN903" s="169"/>
      <c r="BO903" s="169"/>
      <c r="BP903" s="169"/>
      <c r="BQ903" s="169"/>
      <c r="BS903" s="6"/>
      <c r="BT903" s="11"/>
      <c r="BU903" s="6"/>
      <c r="BV903" s="6"/>
    </row>
    <row r="904" spans="1:74" ht="15.75" x14ac:dyDescent="0.25">
      <c r="A904" s="52" t="s">
        <v>7908</v>
      </c>
      <c r="B904" s="56"/>
      <c r="C904" s="7" t="s">
        <v>118</v>
      </c>
      <c r="D904" s="7" t="s">
        <v>6917</v>
      </c>
      <c r="E904" s="7"/>
      <c r="F904" s="64"/>
      <c r="G904" s="6"/>
      <c r="H904" s="6"/>
      <c r="I904" s="10" t="s">
        <v>110</v>
      </c>
      <c r="J904" s="11" t="s">
        <v>1960</v>
      </c>
      <c r="K904" s="220" t="s">
        <v>600</v>
      </c>
      <c r="L904" s="180"/>
      <c r="M904" s="180">
        <v>1000</v>
      </c>
      <c r="N904" s="80" t="s">
        <v>7213</v>
      </c>
      <c r="O904" s="165"/>
      <c r="P904" s="80" t="s">
        <v>2557</v>
      </c>
      <c r="Q904" s="80"/>
      <c r="R904" s="80"/>
      <c r="S904" s="166"/>
      <c r="T904" s="164"/>
      <c r="U904" s="167"/>
      <c r="V904" s="168"/>
      <c r="W904" s="12" t="str">
        <f t="shared" si="189"/>
        <v>Mqtt1</v>
      </c>
      <c r="X904" s="222"/>
      <c r="Y904" s="6" t="str">
        <f t="shared" si="188"/>
        <v>power-tag/adsorption-unit</v>
      </c>
      <c r="Z904" s="106" t="str" cm="1">
        <f t="array" ref="Z904">IF(COUNTIF(N904,"spare"),"","$."&amp;_xlfn.REGEXEXTRACT(J904,"PT\d+[FQ]\d+_(.*)", 2))</f>
        <v>$.RMS_Current_Phase_C</v>
      </c>
      <c r="AA904" s="12">
        <f t="shared" ref="AA904:AA967" si="191">AA889+1</f>
        <v>19</v>
      </c>
      <c r="AB904" s="6" t="s">
        <v>195</v>
      </c>
      <c r="AC904" s="106">
        <v>3004</v>
      </c>
      <c r="AJ904" s="80"/>
      <c r="AK904" s="116" t="s">
        <v>1693</v>
      </c>
      <c r="AN904" s="80"/>
      <c r="AO904" s="80"/>
      <c r="AP904" s="80"/>
      <c r="AQ904" s="80"/>
      <c r="AR904" s="130"/>
      <c r="AS904" s="80"/>
      <c r="AT904" s="7"/>
      <c r="AU904" s="7"/>
      <c r="AV904" s="169"/>
      <c r="AW904" s="170"/>
      <c r="AX904" s="140"/>
      <c r="AY904" s="150"/>
      <c r="AZ904" s="171"/>
      <c r="BA904" s="171"/>
      <c r="BB904" s="150" t="str">
        <f t="shared" si="190"/>
        <v/>
      </c>
      <c r="BC904" s="172"/>
      <c r="BD904" s="169"/>
      <c r="BE904" s="169"/>
      <c r="BF904" s="169"/>
      <c r="BG904" s="169"/>
      <c r="BH904" s="169"/>
      <c r="BI904" s="169"/>
      <c r="BJ904" s="169"/>
      <c r="BK904" s="169"/>
      <c r="BL904" s="169"/>
      <c r="BM904" s="169"/>
      <c r="BN904" s="169"/>
      <c r="BO904" s="169"/>
      <c r="BP904" s="169"/>
      <c r="BQ904" s="169"/>
      <c r="BS904" s="6"/>
      <c r="BT904" s="11"/>
      <c r="BU904" s="6"/>
      <c r="BV904" s="6"/>
    </row>
    <row r="905" spans="1:74" ht="15.75" x14ac:dyDescent="0.25">
      <c r="A905" s="52" t="s">
        <v>7908</v>
      </c>
      <c r="B905" s="56"/>
      <c r="C905" s="7" t="s">
        <v>118</v>
      </c>
      <c r="D905" s="7" t="s">
        <v>6917</v>
      </c>
      <c r="E905" s="7"/>
      <c r="F905" s="64"/>
      <c r="G905" s="6"/>
      <c r="H905" s="6"/>
      <c r="I905" s="10" t="s">
        <v>110</v>
      </c>
      <c r="J905" s="11" t="s">
        <v>1961</v>
      </c>
      <c r="K905" s="220" t="s">
        <v>600</v>
      </c>
      <c r="L905" s="180"/>
      <c r="M905" s="180">
        <v>1000</v>
      </c>
      <c r="N905" s="80" t="s">
        <v>7213</v>
      </c>
      <c r="O905" s="165"/>
      <c r="P905" s="80" t="s">
        <v>2558</v>
      </c>
      <c r="Q905" s="80"/>
      <c r="R905" s="80"/>
      <c r="S905" s="166"/>
      <c r="T905" s="164"/>
      <c r="U905" s="167"/>
      <c r="V905" s="168"/>
      <c r="W905" s="12" t="str">
        <f t="shared" si="189"/>
        <v>Mqtt1</v>
      </c>
      <c r="X905" s="222"/>
      <c r="Y905" s="6" t="str">
        <f t="shared" si="188"/>
        <v>power-tag/adsorption-unit</v>
      </c>
      <c r="Z905" s="106" t="str" cm="1">
        <f t="array" ref="Z905">IF(COUNTIF(N905,"spare"),"","$."&amp;_xlfn.REGEXEXTRACT(J905,"PT\d+[FQ]\d+_(.*)", 2))</f>
        <v>$.RMS_Current_Phase_Neut</v>
      </c>
      <c r="AA905" s="12">
        <f t="shared" si="191"/>
        <v>19</v>
      </c>
      <c r="AB905" s="6" t="s">
        <v>195</v>
      </c>
      <c r="AC905" s="106">
        <v>3006</v>
      </c>
      <c r="AJ905" s="80"/>
      <c r="AK905" s="116" t="s">
        <v>1693</v>
      </c>
      <c r="AN905" s="80"/>
      <c r="AO905" s="80"/>
      <c r="AP905" s="80"/>
      <c r="AQ905" s="80"/>
      <c r="AR905" s="130"/>
      <c r="AS905" s="80"/>
      <c r="AT905" s="7"/>
      <c r="AU905" s="7"/>
      <c r="AV905" s="169"/>
      <c r="AW905" s="170"/>
      <c r="AX905" s="140"/>
      <c r="AY905" s="150"/>
      <c r="AZ905" s="171"/>
      <c r="BA905" s="171"/>
      <c r="BB905" s="150" t="str">
        <f t="shared" si="190"/>
        <v/>
      </c>
      <c r="BC905" s="172"/>
      <c r="BD905" s="169"/>
      <c r="BE905" s="169"/>
      <c r="BF905" s="169"/>
      <c r="BG905" s="169"/>
      <c r="BH905" s="169"/>
      <c r="BI905" s="169"/>
      <c r="BJ905" s="169"/>
      <c r="BK905" s="169"/>
      <c r="BL905" s="169"/>
      <c r="BM905" s="169"/>
      <c r="BN905" s="169"/>
      <c r="BO905" s="169"/>
      <c r="BP905" s="169"/>
      <c r="BQ905" s="169"/>
      <c r="BS905" s="6"/>
      <c r="BT905" s="11"/>
      <c r="BU905" s="6"/>
      <c r="BV905" s="6"/>
    </row>
    <row r="906" spans="1:74" ht="15.75" x14ac:dyDescent="0.25">
      <c r="A906" s="52" t="s">
        <v>7908</v>
      </c>
      <c r="B906" s="56"/>
      <c r="C906" s="7" t="s">
        <v>118</v>
      </c>
      <c r="D906" s="7" t="s">
        <v>6917</v>
      </c>
      <c r="E906" s="7"/>
      <c r="F906" s="64"/>
      <c r="G906" s="6"/>
      <c r="H906" s="6"/>
      <c r="I906" s="10" t="s">
        <v>110</v>
      </c>
      <c r="J906" s="11" t="s">
        <v>7430</v>
      </c>
      <c r="K906" s="220" t="s">
        <v>600</v>
      </c>
      <c r="L906" s="180"/>
      <c r="M906" s="180">
        <v>1000</v>
      </c>
      <c r="N906" s="80" t="s">
        <v>7213</v>
      </c>
      <c r="O906" s="165"/>
      <c r="P906" s="80" t="s">
        <v>2559</v>
      </c>
      <c r="Q906" s="80"/>
      <c r="R906" s="80"/>
      <c r="S906" s="166"/>
      <c r="T906" s="164"/>
      <c r="U906" s="167"/>
      <c r="V906" s="168"/>
      <c r="W906" s="12" t="str">
        <f t="shared" si="189"/>
        <v>Mqtt1</v>
      </c>
      <c r="X906" s="222"/>
      <c r="Y906" s="6" t="str">
        <f t="shared" si="188"/>
        <v>power-tag/adsorption-unit</v>
      </c>
      <c r="Z906" s="106" t="str" cm="1">
        <f t="array" ref="Z906">IF(COUNTIF(N906,"spare"),"","$."&amp;_xlfn.REGEXEXTRACT(J906,"PT\d+[FQ]\d+_(.*)", 2))</f>
        <v>$.RMS_Voltage_A_N</v>
      </c>
      <c r="AA906" s="12">
        <f t="shared" si="191"/>
        <v>19</v>
      </c>
      <c r="AB906" s="6" t="s">
        <v>195</v>
      </c>
      <c r="AC906" s="106">
        <v>3028</v>
      </c>
      <c r="AJ906" s="80"/>
      <c r="AK906" s="116" t="s">
        <v>1694</v>
      </c>
      <c r="AN906" s="80"/>
      <c r="AO906" s="80"/>
      <c r="AP906" s="80"/>
      <c r="AQ906" s="80"/>
      <c r="AR906" s="130"/>
      <c r="AS906" s="80"/>
      <c r="AT906" s="7"/>
      <c r="AU906" s="7"/>
      <c r="AV906" s="169"/>
      <c r="AW906" s="170"/>
      <c r="AX906" s="140"/>
      <c r="AY906" s="150"/>
      <c r="AZ906" s="171"/>
      <c r="BA906" s="171"/>
      <c r="BB906" s="150" t="str">
        <f t="shared" si="190"/>
        <v/>
      </c>
      <c r="BC906" s="172"/>
      <c r="BD906" s="169"/>
      <c r="BE906" s="169"/>
      <c r="BF906" s="169"/>
      <c r="BG906" s="169"/>
      <c r="BH906" s="169"/>
      <c r="BI906" s="169"/>
      <c r="BJ906" s="169"/>
      <c r="BK906" s="169"/>
      <c r="BL906" s="169"/>
      <c r="BM906" s="169"/>
      <c r="BN906" s="169"/>
      <c r="BO906" s="169"/>
      <c r="BP906" s="169"/>
      <c r="BQ906" s="169"/>
      <c r="BS906" s="6"/>
      <c r="BT906" s="11"/>
      <c r="BU906" s="6"/>
      <c r="BV906" s="6"/>
    </row>
    <row r="907" spans="1:74" ht="15.75" x14ac:dyDescent="0.25">
      <c r="A907" s="52" t="s">
        <v>7908</v>
      </c>
      <c r="B907" s="56"/>
      <c r="C907" s="7" t="s">
        <v>118</v>
      </c>
      <c r="D907" s="7" t="s">
        <v>6917</v>
      </c>
      <c r="E907" s="7"/>
      <c r="F907" s="64"/>
      <c r="G907" s="6"/>
      <c r="H907" s="6"/>
      <c r="I907" s="10" t="s">
        <v>110</v>
      </c>
      <c r="J907" s="11" t="s">
        <v>7431</v>
      </c>
      <c r="K907" s="220" t="s">
        <v>600</v>
      </c>
      <c r="L907" s="180"/>
      <c r="M907" s="180">
        <v>1000</v>
      </c>
      <c r="N907" s="80" t="s">
        <v>7213</v>
      </c>
      <c r="O907" s="165"/>
      <c r="P907" s="80" t="s">
        <v>2560</v>
      </c>
      <c r="Q907" s="80"/>
      <c r="R907" s="80"/>
      <c r="S907" s="166"/>
      <c r="T907" s="164"/>
      <c r="U907" s="167"/>
      <c r="V907" s="168"/>
      <c r="W907" s="12" t="str">
        <f t="shared" si="189"/>
        <v>Mqtt1</v>
      </c>
      <c r="X907" s="222"/>
      <c r="Y907" s="6" t="str">
        <f t="shared" si="188"/>
        <v>power-tag/adsorption-unit</v>
      </c>
      <c r="Z907" s="106" t="str" cm="1">
        <f t="array" ref="Z907">IF(COUNTIF(N907,"spare"),"","$."&amp;_xlfn.REGEXEXTRACT(J907,"PT\d+[FQ]\d+_(.*)", 2))</f>
        <v>$.RMS_Voltage_B_N</v>
      </c>
      <c r="AA907" s="12">
        <f t="shared" si="191"/>
        <v>19</v>
      </c>
      <c r="AB907" s="6" t="s">
        <v>195</v>
      </c>
      <c r="AC907" s="106">
        <v>3030</v>
      </c>
      <c r="AJ907" s="80"/>
      <c r="AK907" s="116" t="s">
        <v>1694</v>
      </c>
      <c r="AN907" s="80"/>
      <c r="AO907" s="80"/>
      <c r="AP907" s="80"/>
      <c r="AQ907" s="80"/>
      <c r="AR907" s="130"/>
      <c r="AS907" s="80"/>
      <c r="AT907" s="7"/>
      <c r="AU907" s="7"/>
      <c r="AV907" s="169"/>
      <c r="AW907" s="170"/>
      <c r="AX907" s="140"/>
      <c r="AY907" s="150"/>
      <c r="AZ907" s="171"/>
      <c r="BA907" s="171"/>
      <c r="BB907" s="150" t="str">
        <f t="shared" si="190"/>
        <v/>
      </c>
      <c r="BC907" s="172"/>
      <c r="BD907" s="169"/>
      <c r="BE907" s="169"/>
      <c r="BF907" s="169"/>
      <c r="BG907" s="169"/>
      <c r="BH907" s="169"/>
      <c r="BI907" s="169"/>
      <c r="BJ907" s="169"/>
      <c r="BK907" s="169"/>
      <c r="BL907" s="169"/>
      <c r="BM907" s="169"/>
      <c r="BN907" s="169"/>
      <c r="BO907" s="169"/>
      <c r="BP907" s="169"/>
      <c r="BQ907" s="169"/>
      <c r="BS907" s="6"/>
      <c r="BT907" s="11"/>
      <c r="BU907" s="6"/>
      <c r="BV907" s="6"/>
    </row>
    <row r="908" spans="1:74" ht="15.75" x14ac:dyDescent="0.25">
      <c r="A908" s="52" t="s">
        <v>7908</v>
      </c>
      <c r="B908" s="56"/>
      <c r="C908" s="7" t="s">
        <v>118</v>
      </c>
      <c r="D908" s="7" t="s">
        <v>6917</v>
      </c>
      <c r="E908" s="7"/>
      <c r="F908" s="64"/>
      <c r="G908" s="6"/>
      <c r="H908" s="6"/>
      <c r="I908" s="10" t="s">
        <v>110</v>
      </c>
      <c r="J908" s="11" t="s">
        <v>7432</v>
      </c>
      <c r="K908" s="220" t="s">
        <v>600</v>
      </c>
      <c r="L908" s="180"/>
      <c r="M908" s="180">
        <v>1000</v>
      </c>
      <c r="N908" s="80" t="s">
        <v>7213</v>
      </c>
      <c r="O908" s="165"/>
      <c r="P908" s="80" t="s">
        <v>2561</v>
      </c>
      <c r="Q908" s="80"/>
      <c r="R908" s="80"/>
      <c r="S908" s="166"/>
      <c r="T908" s="164"/>
      <c r="U908" s="167"/>
      <c r="V908" s="168"/>
      <c r="W908" s="12" t="str">
        <f t="shared" si="189"/>
        <v>Mqtt1</v>
      </c>
      <c r="X908" s="222"/>
      <c r="Y908" s="6" t="str">
        <f t="shared" si="188"/>
        <v>power-tag/adsorption-unit</v>
      </c>
      <c r="Z908" s="106" t="str" cm="1">
        <f t="array" ref="Z908">IF(COUNTIF(N908,"spare"),"","$."&amp;_xlfn.REGEXEXTRACT(J908,"PT\d+[FQ]\d+_(.*)", 2))</f>
        <v>$.RMS_Voltage_C_N</v>
      </c>
      <c r="AA908" s="12">
        <f t="shared" si="191"/>
        <v>19</v>
      </c>
      <c r="AB908" s="6" t="s">
        <v>195</v>
      </c>
      <c r="AC908" s="106">
        <v>3032</v>
      </c>
      <c r="AJ908" s="80"/>
      <c r="AK908" s="116" t="s">
        <v>1694</v>
      </c>
      <c r="AN908" s="80"/>
      <c r="AO908" s="80"/>
      <c r="AP908" s="80"/>
      <c r="AQ908" s="80"/>
      <c r="AR908" s="130"/>
      <c r="AS908" s="80"/>
      <c r="AT908" s="7"/>
      <c r="AU908" s="7"/>
      <c r="AV908" s="169"/>
      <c r="AW908" s="170"/>
      <c r="AX908" s="140"/>
      <c r="AY908" s="150"/>
      <c r="AZ908" s="171"/>
      <c r="BA908" s="171"/>
      <c r="BB908" s="150" t="str">
        <f t="shared" si="190"/>
        <v/>
      </c>
      <c r="BC908" s="172"/>
      <c r="BD908" s="169"/>
      <c r="BE908" s="169"/>
      <c r="BF908" s="169"/>
      <c r="BG908" s="169"/>
      <c r="BH908" s="169"/>
      <c r="BI908" s="169"/>
      <c r="BJ908" s="169"/>
      <c r="BK908" s="169"/>
      <c r="BL908" s="169"/>
      <c r="BM908" s="169"/>
      <c r="BN908" s="169"/>
      <c r="BO908" s="169"/>
      <c r="BP908" s="169"/>
      <c r="BQ908" s="169"/>
      <c r="BS908" s="6"/>
      <c r="BT908" s="11"/>
      <c r="BU908" s="6"/>
      <c r="BV908" s="6"/>
    </row>
    <row r="909" spans="1:74" ht="15.75" x14ac:dyDescent="0.25">
      <c r="A909" s="52" t="s">
        <v>7908</v>
      </c>
      <c r="B909" s="56"/>
      <c r="C909" s="7" t="s">
        <v>118</v>
      </c>
      <c r="D909" s="7" t="s">
        <v>6917</v>
      </c>
      <c r="E909" s="7"/>
      <c r="F909" s="64"/>
      <c r="G909" s="6"/>
      <c r="H909" s="6"/>
      <c r="I909" s="10" t="s">
        <v>110</v>
      </c>
      <c r="J909" s="11" t="s">
        <v>1962</v>
      </c>
      <c r="K909" s="220" t="s">
        <v>600</v>
      </c>
      <c r="L909" s="180"/>
      <c r="M909" s="180">
        <v>1000</v>
      </c>
      <c r="N909" s="80" t="s">
        <v>7213</v>
      </c>
      <c r="O909" s="165"/>
      <c r="P909" s="80" t="s">
        <v>2562</v>
      </c>
      <c r="Q909" s="80"/>
      <c r="R909" s="80"/>
      <c r="S909" s="166"/>
      <c r="T909" s="164"/>
      <c r="U909" s="167"/>
      <c r="V909" s="168"/>
      <c r="W909" s="12" t="str">
        <f t="shared" si="189"/>
        <v>Mqtt1</v>
      </c>
      <c r="X909" s="222"/>
      <c r="Y909" s="6" t="str">
        <f t="shared" si="188"/>
        <v>power-tag/adsorption-unit</v>
      </c>
      <c r="Z909" s="106" t="str" cm="1">
        <f t="array" ref="Z909">IF(COUNTIF(N909,"spare"),"","$."&amp;_xlfn.REGEXEXTRACT(J909,"PT\d+[FQ]\d+_(.*)", 2))</f>
        <v>$.Active_Power_Phase_A</v>
      </c>
      <c r="AA909" s="12">
        <f t="shared" si="191"/>
        <v>19</v>
      </c>
      <c r="AB909" s="6" t="s">
        <v>195</v>
      </c>
      <c r="AC909" s="106">
        <v>3054</v>
      </c>
      <c r="AJ909" s="80"/>
      <c r="AK909" s="116" t="s">
        <v>1695</v>
      </c>
      <c r="AN909" s="80"/>
      <c r="AO909" s="80"/>
      <c r="AP909" s="80"/>
      <c r="AQ909" s="80"/>
      <c r="AR909" s="130"/>
      <c r="AS909" s="80"/>
      <c r="AT909" s="7"/>
      <c r="AU909" s="7"/>
      <c r="AV909" s="169"/>
      <c r="AW909" s="170"/>
      <c r="AX909" s="140"/>
      <c r="AY909" s="150"/>
      <c r="AZ909" s="171"/>
      <c r="BA909" s="171"/>
      <c r="BB909" s="150" t="str">
        <f t="shared" si="190"/>
        <v/>
      </c>
      <c r="BC909" s="172"/>
      <c r="BD909" s="169"/>
      <c r="BE909" s="169"/>
      <c r="BF909" s="169"/>
      <c r="BG909" s="169"/>
      <c r="BH909" s="169"/>
      <c r="BI909" s="169"/>
      <c r="BJ909" s="169"/>
      <c r="BK909" s="169"/>
      <c r="BL909" s="169"/>
      <c r="BM909" s="169"/>
      <c r="BN909" s="169"/>
      <c r="BO909" s="169"/>
      <c r="BP909" s="169"/>
      <c r="BQ909" s="169"/>
      <c r="BS909" s="6"/>
      <c r="BT909" s="11"/>
      <c r="BU909" s="6"/>
      <c r="BV909" s="6"/>
    </row>
    <row r="910" spans="1:74" ht="15.75" x14ac:dyDescent="0.25">
      <c r="A910" s="52" t="s">
        <v>7908</v>
      </c>
      <c r="B910" s="56"/>
      <c r="C910" s="7" t="s">
        <v>118</v>
      </c>
      <c r="D910" s="7" t="s">
        <v>6917</v>
      </c>
      <c r="E910" s="7"/>
      <c r="F910" s="64"/>
      <c r="G910" s="6"/>
      <c r="H910" s="6"/>
      <c r="I910" s="10" t="s">
        <v>110</v>
      </c>
      <c r="J910" s="11" t="s">
        <v>1963</v>
      </c>
      <c r="K910" s="220" t="s">
        <v>600</v>
      </c>
      <c r="L910" s="180"/>
      <c r="M910" s="180">
        <v>1000</v>
      </c>
      <c r="N910" s="80" t="s">
        <v>7213</v>
      </c>
      <c r="O910" s="165"/>
      <c r="P910" s="80" t="s">
        <v>2563</v>
      </c>
      <c r="Q910" s="80"/>
      <c r="R910" s="80"/>
      <c r="S910" s="166"/>
      <c r="T910" s="164"/>
      <c r="U910" s="167"/>
      <c r="V910" s="168"/>
      <c r="W910" s="12" t="str">
        <f t="shared" si="189"/>
        <v>Mqtt1</v>
      </c>
      <c r="X910" s="222"/>
      <c r="Y910" s="6" t="str">
        <f t="shared" si="188"/>
        <v>power-tag/adsorption-unit</v>
      </c>
      <c r="Z910" s="106" t="str" cm="1">
        <f t="array" ref="Z910">IF(COUNTIF(N910,"spare"),"","$."&amp;_xlfn.REGEXEXTRACT(J910,"PT\d+[FQ]\d+_(.*)", 2))</f>
        <v>$.Active_Power_Phase_B</v>
      </c>
      <c r="AA910" s="12">
        <f t="shared" si="191"/>
        <v>19</v>
      </c>
      <c r="AB910" s="6" t="s">
        <v>195</v>
      </c>
      <c r="AC910" s="106">
        <v>3056</v>
      </c>
      <c r="AJ910" s="80"/>
      <c r="AK910" s="116" t="s">
        <v>1695</v>
      </c>
      <c r="AN910" s="80"/>
      <c r="AO910" s="80"/>
      <c r="AP910" s="80"/>
      <c r="AQ910" s="80"/>
      <c r="AR910" s="130"/>
      <c r="AS910" s="80"/>
      <c r="AT910" s="7"/>
      <c r="AU910" s="7"/>
      <c r="AV910" s="169"/>
      <c r="AW910" s="170"/>
      <c r="AX910" s="140"/>
      <c r="AY910" s="150"/>
      <c r="AZ910" s="171"/>
      <c r="BA910" s="171"/>
      <c r="BB910" s="150" t="str">
        <f t="shared" si="190"/>
        <v/>
      </c>
      <c r="BC910" s="172"/>
      <c r="BD910" s="169"/>
      <c r="BE910" s="169"/>
      <c r="BF910" s="169"/>
      <c r="BG910" s="169"/>
      <c r="BH910" s="169"/>
      <c r="BI910" s="169"/>
      <c r="BJ910" s="169"/>
      <c r="BK910" s="169"/>
      <c r="BL910" s="169"/>
      <c r="BM910" s="169"/>
      <c r="BN910" s="169"/>
      <c r="BO910" s="169"/>
      <c r="BP910" s="169"/>
      <c r="BQ910" s="169"/>
      <c r="BS910" s="6"/>
      <c r="BT910" s="11"/>
      <c r="BU910" s="6"/>
      <c r="BV910" s="6"/>
    </row>
    <row r="911" spans="1:74" ht="15.75" x14ac:dyDescent="0.25">
      <c r="A911" s="52" t="s">
        <v>7908</v>
      </c>
      <c r="B911" s="56"/>
      <c r="C911" s="7" t="s">
        <v>118</v>
      </c>
      <c r="D911" s="7" t="s">
        <v>6917</v>
      </c>
      <c r="E911" s="7"/>
      <c r="F911" s="64"/>
      <c r="G911" s="6"/>
      <c r="H911" s="6"/>
      <c r="I911" s="10" t="s">
        <v>110</v>
      </c>
      <c r="J911" s="11" t="s">
        <v>1964</v>
      </c>
      <c r="K911" s="220" t="s">
        <v>600</v>
      </c>
      <c r="L911" s="180"/>
      <c r="M911" s="180">
        <v>1000</v>
      </c>
      <c r="N911" s="80" t="s">
        <v>7213</v>
      </c>
      <c r="O911" s="165"/>
      <c r="P911" s="80" t="s">
        <v>2564</v>
      </c>
      <c r="Q911" s="80"/>
      <c r="R911" s="80"/>
      <c r="S911" s="166"/>
      <c r="T911" s="164"/>
      <c r="U911" s="167"/>
      <c r="V911" s="168"/>
      <c r="W911" s="12" t="str">
        <f t="shared" si="189"/>
        <v>Mqtt1</v>
      </c>
      <c r="X911" s="222"/>
      <c r="Y911" s="6" t="str">
        <f t="shared" si="188"/>
        <v>power-tag/adsorption-unit</v>
      </c>
      <c r="Z911" s="106" t="str" cm="1">
        <f t="array" ref="Z911">IF(COUNTIF(N911,"spare"),"","$."&amp;_xlfn.REGEXEXTRACT(J911,"PT\d+[FQ]\d+_(.*)", 2))</f>
        <v>$.Active_Power_Phase_C</v>
      </c>
      <c r="AA911" s="12">
        <f t="shared" si="191"/>
        <v>19</v>
      </c>
      <c r="AB911" s="6" t="s">
        <v>195</v>
      </c>
      <c r="AC911" s="106">
        <v>3058</v>
      </c>
      <c r="AJ911" s="80"/>
      <c r="AK911" s="116" t="s">
        <v>1695</v>
      </c>
      <c r="AN911" s="80"/>
      <c r="AO911" s="80"/>
      <c r="AP911" s="80"/>
      <c r="AQ911" s="80"/>
      <c r="AR911" s="130"/>
      <c r="AS911" s="80"/>
      <c r="AT911" s="7"/>
      <c r="AU911" s="7"/>
      <c r="AV911" s="169"/>
      <c r="AW911" s="170"/>
      <c r="AX911" s="140"/>
      <c r="AY911" s="150"/>
      <c r="AZ911" s="171"/>
      <c r="BA911" s="171"/>
      <c r="BB911" s="150" t="str">
        <f t="shared" si="190"/>
        <v/>
      </c>
      <c r="BC911" s="172"/>
      <c r="BD911" s="169"/>
      <c r="BE911" s="169"/>
      <c r="BF911" s="169"/>
      <c r="BG911" s="169"/>
      <c r="BH911" s="169"/>
      <c r="BI911" s="169"/>
      <c r="BJ911" s="169"/>
      <c r="BK911" s="169"/>
      <c r="BL911" s="169"/>
      <c r="BM911" s="169"/>
      <c r="BN911" s="169"/>
      <c r="BO911" s="169"/>
      <c r="BP911" s="169"/>
      <c r="BQ911" s="169"/>
      <c r="BS911" s="6"/>
      <c r="BT911" s="11"/>
      <c r="BU911" s="6"/>
      <c r="BV911" s="6"/>
    </row>
    <row r="912" spans="1:74" ht="15.75" x14ac:dyDescent="0.25">
      <c r="A912" s="52" t="s">
        <v>7908</v>
      </c>
      <c r="B912" s="56"/>
      <c r="C912" s="7" t="s">
        <v>118</v>
      </c>
      <c r="D912" s="7" t="s">
        <v>6917</v>
      </c>
      <c r="E912" s="7"/>
      <c r="F912" s="64"/>
      <c r="G912" s="6"/>
      <c r="H912" s="6"/>
      <c r="I912" s="10" t="s">
        <v>110</v>
      </c>
      <c r="J912" s="11" t="s">
        <v>1965</v>
      </c>
      <c r="K912" s="220" t="s">
        <v>600</v>
      </c>
      <c r="L912" s="180"/>
      <c r="M912" s="180">
        <v>1000</v>
      </c>
      <c r="N912" s="80" t="s">
        <v>7213</v>
      </c>
      <c r="O912" s="165"/>
      <c r="P912" s="80" t="s">
        <v>2565</v>
      </c>
      <c r="Q912" s="80"/>
      <c r="R912" s="80"/>
      <c r="S912" s="166"/>
      <c r="T912" s="164"/>
      <c r="U912" s="167"/>
      <c r="V912" s="168"/>
      <c r="W912" s="12" t="str">
        <f t="shared" si="189"/>
        <v>Mqtt1</v>
      </c>
      <c r="X912" s="222"/>
      <c r="Y912" s="6" t="str">
        <f t="shared" si="188"/>
        <v>power-tag/adsorption-unit</v>
      </c>
      <c r="Z912" s="106" t="str" cm="1">
        <f t="array" ref="Z912">IF(COUNTIF(N912,"spare"),"","$."&amp;_xlfn.REGEXEXTRACT(J912,"PT\d+[FQ]\d+_(.*)", 2))</f>
        <v>$.Total_Active_Power</v>
      </c>
      <c r="AA912" s="12">
        <f t="shared" si="191"/>
        <v>19</v>
      </c>
      <c r="AB912" s="6" t="s">
        <v>195</v>
      </c>
      <c r="AC912" s="106">
        <v>3060</v>
      </c>
      <c r="AJ912" s="80"/>
      <c r="AK912" s="116" t="s">
        <v>1695</v>
      </c>
      <c r="AN912" s="80"/>
      <c r="AO912" s="80"/>
      <c r="AP912" s="80"/>
      <c r="AQ912" s="80"/>
      <c r="AR912" s="130"/>
      <c r="AS912" s="80"/>
      <c r="AT912" s="7"/>
      <c r="AU912" s="7"/>
      <c r="AV912" s="169"/>
      <c r="AW912" s="170"/>
      <c r="AX912" s="140"/>
      <c r="AY912" s="150"/>
      <c r="AZ912" s="171"/>
      <c r="BA912" s="171"/>
      <c r="BB912" s="150" t="str">
        <f t="shared" si="190"/>
        <v/>
      </c>
      <c r="BC912" s="172"/>
      <c r="BD912" s="169"/>
      <c r="BE912" s="169"/>
      <c r="BF912" s="169"/>
      <c r="BG912" s="169"/>
      <c r="BH912" s="169"/>
      <c r="BI912" s="169"/>
      <c r="BJ912" s="169"/>
      <c r="BK912" s="169"/>
      <c r="BL912" s="169"/>
      <c r="BM912" s="169"/>
      <c r="BN912" s="169"/>
      <c r="BO912" s="169"/>
      <c r="BP912" s="169"/>
      <c r="BQ912" s="169"/>
      <c r="BS912" s="6"/>
      <c r="BT912" s="11"/>
      <c r="BU912" s="6"/>
      <c r="BV912" s="6"/>
    </row>
    <row r="913" spans="1:74" ht="15.75" x14ac:dyDescent="0.25">
      <c r="A913" s="52" t="s">
        <v>7908</v>
      </c>
      <c r="B913" s="56"/>
      <c r="C913" s="7" t="s">
        <v>118</v>
      </c>
      <c r="D913" s="7" t="s">
        <v>6917</v>
      </c>
      <c r="E913" s="7"/>
      <c r="F913" s="64"/>
      <c r="G913" s="6"/>
      <c r="H913" s="6"/>
      <c r="I913" s="10" t="s">
        <v>110</v>
      </c>
      <c r="J913" s="11" t="s">
        <v>1966</v>
      </c>
      <c r="K913" s="220" t="s">
        <v>600</v>
      </c>
      <c r="L913" s="180"/>
      <c r="M913" s="180">
        <v>1000</v>
      </c>
      <c r="N913" s="80" t="s">
        <v>7213</v>
      </c>
      <c r="O913" s="165"/>
      <c r="P913" s="80" t="s">
        <v>2566</v>
      </c>
      <c r="Q913" s="80"/>
      <c r="R913" s="80"/>
      <c r="S913" s="166"/>
      <c r="T913" s="164"/>
      <c r="U913" s="167"/>
      <c r="V913" s="168"/>
      <c r="W913" s="12" t="str">
        <f t="shared" si="189"/>
        <v>Mqtt1</v>
      </c>
      <c r="X913" s="222"/>
      <c r="Y913" s="6" t="str">
        <f t="shared" si="188"/>
        <v>power-tag/adsorption-unit</v>
      </c>
      <c r="Z913" s="106" t="str" cm="1">
        <f t="array" ref="Z913">IF(COUNTIF(N913,"spare"),"","$."&amp;_xlfn.REGEXEXTRACT(J913,"PT\d+[FQ]\d+_(.*)", 2))</f>
        <v>$.Power_Factor_Phase_A</v>
      </c>
      <c r="AA913" s="12">
        <f t="shared" si="191"/>
        <v>19</v>
      </c>
      <c r="AB913" s="6" t="s">
        <v>195</v>
      </c>
      <c r="AC913" s="106">
        <v>3078</v>
      </c>
      <c r="AJ913" s="80"/>
      <c r="AK913" s="116" t="s">
        <v>1696</v>
      </c>
      <c r="AN913" s="80"/>
      <c r="AO913" s="80"/>
      <c r="AP913" s="80"/>
      <c r="AQ913" s="80"/>
      <c r="AR913" s="130"/>
      <c r="AS913" s="80"/>
      <c r="AT913" s="7"/>
      <c r="AU913" s="7"/>
      <c r="AV913" s="169"/>
      <c r="AW913" s="170"/>
      <c r="AX913" s="140"/>
      <c r="AY913" s="150"/>
      <c r="AZ913" s="171"/>
      <c r="BA913" s="171"/>
      <c r="BB913" s="150" t="str">
        <f t="shared" si="190"/>
        <v/>
      </c>
      <c r="BC913" s="172"/>
      <c r="BD913" s="169"/>
      <c r="BE913" s="169"/>
      <c r="BF913" s="169"/>
      <c r="BG913" s="169"/>
      <c r="BH913" s="169"/>
      <c r="BI913" s="169"/>
      <c r="BJ913" s="169"/>
      <c r="BK913" s="169"/>
      <c r="BL913" s="169"/>
      <c r="BM913" s="169"/>
      <c r="BN913" s="169"/>
      <c r="BO913" s="169"/>
      <c r="BP913" s="169"/>
      <c r="BQ913" s="169"/>
      <c r="BS913" s="6"/>
      <c r="BT913" s="11"/>
      <c r="BU913" s="6"/>
      <c r="BV913" s="6"/>
    </row>
    <row r="914" spans="1:74" ht="15.75" x14ac:dyDescent="0.25">
      <c r="A914" s="52" t="s">
        <v>7908</v>
      </c>
      <c r="B914" s="56"/>
      <c r="C914" s="7" t="s">
        <v>118</v>
      </c>
      <c r="D914" s="7" t="s">
        <v>6917</v>
      </c>
      <c r="E914" s="7"/>
      <c r="F914" s="64"/>
      <c r="G914" s="6"/>
      <c r="H914" s="6"/>
      <c r="I914" s="10" t="s">
        <v>110</v>
      </c>
      <c r="J914" s="11" t="s">
        <v>1967</v>
      </c>
      <c r="K914" s="220" t="s">
        <v>600</v>
      </c>
      <c r="L914" s="180"/>
      <c r="M914" s="180">
        <v>1000</v>
      </c>
      <c r="N914" s="80" t="s">
        <v>7213</v>
      </c>
      <c r="O914" s="165"/>
      <c r="P914" s="80" t="s">
        <v>2567</v>
      </c>
      <c r="Q914" s="80"/>
      <c r="R914" s="80"/>
      <c r="S914" s="166"/>
      <c r="T914" s="164"/>
      <c r="U914" s="167"/>
      <c r="V914" s="168"/>
      <c r="W914" s="12" t="str">
        <f t="shared" si="189"/>
        <v>Mqtt1</v>
      </c>
      <c r="X914" s="222"/>
      <c r="Y914" s="6" t="str">
        <f t="shared" si="188"/>
        <v>power-tag/adsorption-unit</v>
      </c>
      <c r="Z914" s="106" t="str" cm="1">
        <f t="array" ref="Z914">IF(COUNTIF(N914,"spare"),"","$."&amp;_xlfn.REGEXEXTRACT(J914,"PT\d+[FQ]\d+_(.*)", 2))</f>
        <v>$.Power_Factor_Phase_B</v>
      </c>
      <c r="AA914" s="12">
        <f t="shared" si="191"/>
        <v>19</v>
      </c>
      <c r="AB914" s="6" t="s">
        <v>195</v>
      </c>
      <c r="AC914" s="106">
        <v>3080</v>
      </c>
      <c r="AJ914" s="80"/>
      <c r="AK914" s="116" t="s">
        <v>1696</v>
      </c>
      <c r="AN914" s="80"/>
      <c r="AO914" s="80"/>
      <c r="AP914" s="80"/>
      <c r="AQ914" s="80"/>
      <c r="AR914" s="130"/>
      <c r="AS914" s="80"/>
      <c r="AT914" s="7"/>
      <c r="AU914" s="7"/>
      <c r="AV914" s="169"/>
      <c r="AW914" s="170"/>
      <c r="AX914" s="140"/>
      <c r="AY914" s="150"/>
      <c r="AZ914" s="171"/>
      <c r="BA914" s="171"/>
      <c r="BB914" s="150" t="str">
        <f t="shared" si="190"/>
        <v/>
      </c>
      <c r="BC914" s="172"/>
      <c r="BD914" s="169"/>
      <c r="BE914" s="169"/>
      <c r="BF914" s="169"/>
      <c r="BG914" s="169"/>
      <c r="BH914" s="169"/>
      <c r="BI914" s="169"/>
      <c r="BJ914" s="169"/>
      <c r="BK914" s="169"/>
      <c r="BL914" s="169"/>
      <c r="BM914" s="169"/>
      <c r="BN914" s="169"/>
      <c r="BO914" s="169"/>
      <c r="BP914" s="169"/>
      <c r="BQ914" s="169"/>
      <c r="BS914" s="6"/>
      <c r="BT914" s="11"/>
      <c r="BU914" s="6"/>
      <c r="BV914" s="6"/>
    </row>
    <row r="915" spans="1:74" ht="15.75" x14ac:dyDescent="0.25">
      <c r="A915" s="52" t="s">
        <v>7908</v>
      </c>
      <c r="B915" s="56"/>
      <c r="C915" s="7" t="s">
        <v>118</v>
      </c>
      <c r="D915" s="7" t="s">
        <v>6917</v>
      </c>
      <c r="E915" s="7"/>
      <c r="F915" s="64"/>
      <c r="G915" s="6"/>
      <c r="H915" s="6"/>
      <c r="I915" s="10" t="s">
        <v>110</v>
      </c>
      <c r="J915" s="11" t="s">
        <v>1968</v>
      </c>
      <c r="K915" s="220" t="s">
        <v>600</v>
      </c>
      <c r="L915" s="180"/>
      <c r="M915" s="180">
        <v>1000</v>
      </c>
      <c r="N915" s="80" t="s">
        <v>7213</v>
      </c>
      <c r="O915" s="165"/>
      <c r="P915" s="80" t="s">
        <v>2568</v>
      </c>
      <c r="Q915" s="80"/>
      <c r="R915" s="80"/>
      <c r="S915" s="166"/>
      <c r="T915" s="164"/>
      <c r="U915" s="167"/>
      <c r="V915" s="168"/>
      <c r="W915" s="12" t="str">
        <f t="shared" si="189"/>
        <v>Mqtt1</v>
      </c>
      <c r="X915" s="222"/>
      <c r="Y915" s="6" t="str">
        <f t="shared" si="188"/>
        <v>power-tag/adsorption-unit</v>
      </c>
      <c r="Z915" s="106" t="str" cm="1">
        <f t="array" ref="Z915">IF(COUNTIF(N915,"spare"),"","$."&amp;_xlfn.REGEXEXTRACT(J915,"PT\d+[FQ]\d+_(.*)", 2))</f>
        <v>$.Power_Factor_Phase_C</v>
      </c>
      <c r="AA915" s="12">
        <f t="shared" si="191"/>
        <v>19</v>
      </c>
      <c r="AB915" s="6" t="s">
        <v>195</v>
      </c>
      <c r="AC915" s="106">
        <v>3082</v>
      </c>
      <c r="AJ915" s="80"/>
      <c r="AK915" s="116" t="s">
        <v>1696</v>
      </c>
      <c r="AN915" s="80"/>
      <c r="AO915" s="80"/>
      <c r="AP915" s="80"/>
      <c r="AQ915" s="80"/>
      <c r="AR915" s="130"/>
      <c r="AS915" s="80"/>
      <c r="AT915" s="7"/>
      <c r="AU915" s="7"/>
      <c r="AV915" s="169"/>
      <c r="AW915" s="170"/>
      <c r="AX915" s="140"/>
      <c r="AY915" s="150"/>
      <c r="AZ915" s="171"/>
      <c r="BA915" s="171"/>
      <c r="BB915" s="150" t="str">
        <f t="shared" si="190"/>
        <v/>
      </c>
      <c r="BC915" s="172"/>
      <c r="BD915" s="169"/>
      <c r="BE915" s="169"/>
      <c r="BF915" s="169"/>
      <c r="BG915" s="169"/>
      <c r="BH915" s="169"/>
      <c r="BI915" s="169"/>
      <c r="BJ915" s="169"/>
      <c r="BK915" s="169"/>
      <c r="BL915" s="169"/>
      <c r="BM915" s="169"/>
      <c r="BN915" s="169"/>
      <c r="BO915" s="169"/>
      <c r="BP915" s="169"/>
      <c r="BQ915" s="169"/>
      <c r="BS915" s="6"/>
      <c r="BT915" s="11"/>
      <c r="BU915" s="6"/>
      <c r="BV915" s="6"/>
    </row>
    <row r="916" spans="1:74" ht="15.75" x14ac:dyDescent="0.25">
      <c r="A916" s="52" t="s">
        <v>7908</v>
      </c>
      <c r="B916" s="56"/>
      <c r="C916" s="7" t="s">
        <v>118</v>
      </c>
      <c r="D916" s="7" t="s">
        <v>6917</v>
      </c>
      <c r="E916" s="7"/>
      <c r="F916" s="64"/>
      <c r="G916" s="6"/>
      <c r="H916" s="6"/>
      <c r="I916" s="10" t="s">
        <v>110</v>
      </c>
      <c r="J916" s="11" t="s">
        <v>1969</v>
      </c>
      <c r="K916" s="220" t="s">
        <v>600</v>
      </c>
      <c r="L916" s="180"/>
      <c r="M916" s="180">
        <v>1000</v>
      </c>
      <c r="N916" s="80" t="s">
        <v>7213</v>
      </c>
      <c r="O916" s="165"/>
      <c r="P916" s="80" t="s">
        <v>2569</v>
      </c>
      <c r="Q916" s="80"/>
      <c r="R916" s="80"/>
      <c r="S916" s="166"/>
      <c r="T916" s="164"/>
      <c r="U916" s="167"/>
      <c r="V916" s="168"/>
      <c r="W916" s="12" t="str">
        <f t="shared" si="189"/>
        <v>Mqtt1</v>
      </c>
      <c r="X916" s="222"/>
      <c r="Y916" s="6" t="str">
        <f t="shared" si="188"/>
        <v>power-tag/adsorption-unit</v>
      </c>
      <c r="Z916" s="106" t="str" cm="1">
        <f t="array" ref="Z916">IF(COUNTIF(N916,"spare"),"","$."&amp;_xlfn.REGEXEXTRACT(J916,"PT\d+[FQ]\d+_(.*)", 2))</f>
        <v>$.Total_Power_Factor</v>
      </c>
      <c r="AA916" s="12">
        <f t="shared" si="191"/>
        <v>19</v>
      </c>
      <c r="AB916" s="6" t="s">
        <v>195</v>
      </c>
      <c r="AC916" s="106">
        <v>3084</v>
      </c>
      <c r="AJ916" s="80"/>
      <c r="AK916" s="116" t="s">
        <v>1696</v>
      </c>
      <c r="AN916" s="80"/>
      <c r="AO916" s="80"/>
      <c r="AP916" s="80"/>
      <c r="AQ916" s="80"/>
      <c r="AR916" s="130"/>
      <c r="AS916" s="80"/>
      <c r="AT916" s="7"/>
      <c r="AU916" s="7"/>
      <c r="AV916" s="169"/>
      <c r="AW916" s="170"/>
      <c r="AX916" s="140"/>
      <c r="AY916" s="150"/>
      <c r="AZ916" s="171"/>
      <c r="BA916" s="171"/>
      <c r="BB916" s="150" t="str">
        <f t="shared" si="190"/>
        <v/>
      </c>
      <c r="BC916" s="172"/>
      <c r="BD916" s="169"/>
      <c r="BE916" s="169"/>
      <c r="BF916" s="169"/>
      <c r="BG916" s="169"/>
      <c r="BH916" s="169"/>
      <c r="BI916" s="169"/>
      <c r="BJ916" s="169"/>
      <c r="BK916" s="169"/>
      <c r="BL916" s="169"/>
      <c r="BM916" s="169"/>
      <c r="BN916" s="169"/>
      <c r="BO916" s="169"/>
      <c r="BP916" s="169"/>
      <c r="BQ916" s="169"/>
      <c r="BS916" s="6"/>
      <c r="BT916" s="11"/>
      <c r="BU916" s="6"/>
      <c r="BV916" s="6"/>
    </row>
    <row r="917" spans="1:74" ht="15.75" x14ac:dyDescent="0.25">
      <c r="A917" s="52" t="s">
        <v>7908</v>
      </c>
      <c r="B917" s="56"/>
      <c r="C917" s="7" t="s">
        <v>118</v>
      </c>
      <c r="D917" s="7" t="s">
        <v>6917</v>
      </c>
      <c r="E917" s="7"/>
      <c r="F917" s="64"/>
      <c r="G917" s="6"/>
      <c r="H917" s="6"/>
      <c r="I917" s="10" t="s">
        <v>110</v>
      </c>
      <c r="J917" s="11" t="s">
        <v>1970</v>
      </c>
      <c r="K917" s="220" t="s">
        <v>600</v>
      </c>
      <c r="L917" s="180"/>
      <c r="M917" s="180">
        <v>1000</v>
      </c>
      <c r="N917" s="80" t="s">
        <v>7213</v>
      </c>
      <c r="O917" s="165"/>
      <c r="P917" s="80" t="s">
        <v>2570</v>
      </c>
      <c r="Q917" s="80"/>
      <c r="R917" s="80"/>
      <c r="S917" s="166"/>
      <c r="T917" s="164"/>
      <c r="U917" s="167"/>
      <c r="V917" s="168"/>
      <c r="W917" s="12" t="str">
        <f t="shared" ref="W917:W931" si="192">IF(COUNTIF(N917,"spare"),"","Mqtt1")</f>
        <v>Mqtt1</v>
      </c>
      <c r="X917" s="222"/>
      <c r="Y917" s="6" t="str">
        <f t="shared" si="188"/>
        <v>power-tag/hydrophore-1</v>
      </c>
      <c r="Z917" s="106" t="str" cm="1">
        <f t="array" ref="Z917">IF(COUNTIF(N917,"spare"),"","$."&amp;_xlfn.REGEXEXTRACT(J917,"PT\d+[FQ]\d+_(.*)", 2))</f>
        <v>$.RMS_Current_Phase_A</v>
      </c>
      <c r="AA917" s="12">
        <f t="shared" si="191"/>
        <v>20</v>
      </c>
      <c r="AB917" s="6" t="s">
        <v>195</v>
      </c>
      <c r="AC917" s="106">
        <v>3000</v>
      </c>
      <c r="AJ917" s="80"/>
      <c r="AK917" s="116" t="s">
        <v>1693</v>
      </c>
      <c r="AN917" s="80"/>
      <c r="AO917" s="80"/>
      <c r="AP917" s="80"/>
      <c r="AQ917" s="80"/>
      <c r="AR917" s="130"/>
      <c r="AS917" s="80"/>
      <c r="AT917" s="7"/>
      <c r="AU917" s="7"/>
      <c r="AV917" s="169"/>
      <c r="AW917" s="170"/>
      <c r="AX917" s="140"/>
      <c r="AY917" s="150"/>
      <c r="AZ917" s="171"/>
      <c r="BA917" s="171"/>
      <c r="BB917" s="150" t="str">
        <f t="shared" ref="BB917:BB931" si="193">IF(ISNUMBER(AM917),"1","")</f>
        <v/>
      </c>
      <c r="BC917" s="172"/>
      <c r="BD917" s="169"/>
      <c r="BE917" s="169"/>
      <c r="BF917" s="169"/>
      <c r="BG917" s="169"/>
      <c r="BH917" s="169"/>
      <c r="BI917" s="169"/>
      <c r="BJ917" s="169"/>
      <c r="BK917" s="169"/>
      <c r="BL917" s="169"/>
      <c r="BM917" s="169"/>
      <c r="BN917" s="169"/>
      <c r="BO917" s="169"/>
      <c r="BP917" s="169"/>
      <c r="BQ917" s="169"/>
      <c r="BS917" s="6"/>
      <c r="BT917" s="11"/>
      <c r="BU917" s="6"/>
      <c r="BV917" s="6"/>
    </row>
    <row r="918" spans="1:74" ht="15.75" x14ac:dyDescent="0.25">
      <c r="A918" s="52" t="s">
        <v>7908</v>
      </c>
      <c r="B918" s="56"/>
      <c r="C918" s="7" t="s">
        <v>118</v>
      </c>
      <c r="D918" s="7" t="s">
        <v>6917</v>
      </c>
      <c r="E918" s="7"/>
      <c r="F918" s="64"/>
      <c r="G918" s="6"/>
      <c r="H918" s="6"/>
      <c r="I918" s="10" t="s">
        <v>110</v>
      </c>
      <c r="J918" s="11" t="s">
        <v>1971</v>
      </c>
      <c r="K918" s="220" t="s">
        <v>600</v>
      </c>
      <c r="L918" s="180"/>
      <c r="M918" s="180">
        <v>1000</v>
      </c>
      <c r="N918" s="80" t="s">
        <v>7213</v>
      </c>
      <c r="O918" s="165"/>
      <c r="P918" s="80" t="s">
        <v>2571</v>
      </c>
      <c r="Q918" s="80"/>
      <c r="R918" s="80"/>
      <c r="S918" s="166"/>
      <c r="T918" s="164"/>
      <c r="U918" s="167"/>
      <c r="V918" s="168"/>
      <c r="W918" s="12" t="str">
        <f t="shared" si="192"/>
        <v>Mqtt1</v>
      </c>
      <c r="X918" s="222"/>
      <c r="Y918" s="6" t="str">
        <f t="shared" si="188"/>
        <v>power-tag/hydrophore-1</v>
      </c>
      <c r="Z918" s="106" t="str" cm="1">
        <f t="array" ref="Z918">IF(COUNTIF(N918,"spare"),"","$."&amp;_xlfn.REGEXEXTRACT(J918,"PT\d+[FQ]\d+_(.*)", 2))</f>
        <v>$.RMS_Current_Phase_B</v>
      </c>
      <c r="AA918" s="12">
        <f t="shared" si="191"/>
        <v>20</v>
      </c>
      <c r="AB918" s="6" t="s">
        <v>195</v>
      </c>
      <c r="AC918" s="106">
        <v>3002</v>
      </c>
      <c r="AJ918" s="80"/>
      <c r="AK918" s="116" t="s">
        <v>1693</v>
      </c>
      <c r="AN918" s="80"/>
      <c r="AO918" s="80"/>
      <c r="AP918" s="80"/>
      <c r="AQ918" s="80"/>
      <c r="AR918" s="130"/>
      <c r="AS918" s="80"/>
      <c r="AT918" s="7"/>
      <c r="AU918" s="7"/>
      <c r="AV918" s="169"/>
      <c r="AW918" s="170"/>
      <c r="AX918" s="140"/>
      <c r="AY918" s="150"/>
      <c r="AZ918" s="171"/>
      <c r="BA918" s="171"/>
      <c r="BB918" s="150" t="str">
        <f t="shared" si="193"/>
        <v/>
      </c>
      <c r="BC918" s="172"/>
      <c r="BD918" s="169"/>
      <c r="BE918" s="169"/>
      <c r="BF918" s="169"/>
      <c r="BG918" s="169"/>
      <c r="BH918" s="169"/>
      <c r="BI918" s="169"/>
      <c r="BJ918" s="169"/>
      <c r="BK918" s="169"/>
      <c r="BL918" s="169"/>
      <c r="BM918" s="169"/>
      <c r="BN918" s="169"/>
      <c r="BO918" s="169"/>
      <c r="BP918" s="169"/>
      <c r="BQ918" s="169"/>
      <c r="BS918" s="6"/>
      <c r="BT918" s="11"/>
      <c r="BU918" s="6"/>
      <c r="BV918" s="6"/>
    </row>
    <row r="919" spans="1:74" ht="15.75" x14ac:dyDescent="0.25">
      <c r="A919" s="52" t="s">
        <v>7908</v>
      </c>
      <c r="B919" s="56"/>
      <c r="C919" s="7" t="s">
        <v>118</v>
      </c>
      <c r="D919" s="7" t="s">
        <v>6917</v>
      </c>
      <c r="E919" s="7"/>
      <c r="F919" s="64"/>
      <c r="G919" s="6"/>
      <c r="H919" s="6"/>
      <c r="I919" s="10" t="s">
        <v>110</v>
      </c>
      <c r="J919" s="11" t="s">
        <v>1972</v>
      </c>
      <c r="K919" s="220" t="s">
        <v>600</v>
      </c>
      <c r="L919" s="180"/>
      <c r="M919" s="180">
        <v>1000</v>
      </c>
      <c r="N919" s="80" t="s">
        <v>7213</v>
      </c>
      <c r="O919" s="165"/>
      <c r="P919" s="80" t="s">
        <v>2572</v>
      </c>
      <c r="Q919" s="80"/>
      <c r="R919" s="80"/>
      <c r="S919" s="166"/>
      <c r="T919" s="164"/>
      <c r="U919" s="167"/>
      <c r="V919" s="168"/>
      <c r="W919" s="12" t="str">
        <f t="shared" si="192"/>
        <v>Mqtt1</v>
      </c>
      <c r="X919" s="222"/>
      <c r="Y919" s="6" t="str">
        <f t="shared" si="188"/>
        <v>power-tag/hydrophore-1</v>
      </c>
      <c r="Z919" s="106" t="str" cm="1">
        <f t="array" ref="Z919">IF(COUNTIF(N919,"spare"),"","$."&amp;_xlfn.REGEXEXTRACT(J919,"PT\d+[FQ]\d+_(.*)", 2))</f>
        <v>$.RMS_Current_Phase_C</v>
      </c>
      <c r="AA919" s="12">
        <f t="shared" si="191"/>
        <v>20</v>
      </c>
      <c r="AB919" s="6" t="s">
        <v>195</v>
      </c>
      <c r="AC919" s="106">
        <v>3004</v>
      </c>
      <c r="AJ919" s="80"/>
      <c r="AK919" s="116" t="s">
        <v>1693</v>
      </c>
      <c r="AN919" s="80"/>
      <c r="AO919" s="80"/>
      <c r="AP919" s="80"/>
      <c r="AQ919" s="80"/>
      <c r="AR919" s="130"/>
      <c r="AS919" s="80"/>
      <c r="AT919" s="7"/>
      <c r="AU919" s="7"/>
      <c r="AV919" s="169"/>
      <c r="AW919" s="170"/>
      <c r="AX919" s="140"/>
      <c r="AY919" s="150"/>
      <c r="AZ919" s="171"/>
      <c r="BA919" s="171"/>
      <c r="BB919" s="150" t="str">
        <f t="shared" si="193"/>
        <v/>
      </c>
      <c r="BC919" s="172"/>
      <c r="BD919" s="169"/>
      <c r="BE919" s="169"/>
      <c r="BF919" s="169"/>
      <c r="BG919" s="169"/>
      <c r="BH919" s="169"/>
      <c r="BI919" s="169"/>
      <c r="BJ919" s="169"/>
      <c r="BK919" s="169"/>
      <c r="BL919" s="169"/>
      <c r="BM919" s="169"/>
      <c r="BN919" s="169"/>
      <c r="BO919" s="169"/>
      <c r="BP919" s="169"/>
      <c r="BQ919" s="169"/>
      <c r="BS919" s="6"/>
      <c r="BT919" s="11"/>
      <c r="BU919" s="6"/>
      <c r="BV919" s="6"/>
    </row>
    <row r="920" spans="1:74" ht="15.75" x14ac:dyDescent="0.25">
      <c r="A920" s="52" t="s">
        <v>7908</v>
      </c>
      <c r="B920" s="56"/>
      <c r="C920" s="7" t="s">
        <v>118</v>
      </c>
      <c r="D920" s="7" t="s">
        <v>6917</v>
      </c>
      <c r="E920" s="7"/>
      <c r="F920" s="64"/>
      <c r="G920" s="6"/>
      <c r="H920" s="6"/>
      <c r="I920" s="10" t="s">
        <v>110</v>
      </c>
      <c r="J920" s="11" t="s">
        <v>1973</v>
      </c>
      <c r="K920" s="220" t="s">
        <v>600</v>
      </c>
      <c r="L920" s="180"/>
      <c r="M920" s="180">
        <v>1000</v>
      </c>
      <c r="N920" s="80" t="s">
        <v>7213</v>
      </c>
      <c r="O920" s="165"/>
      <c r="P920" s="80" t="s">
        <v>2573</v>
      </c>
      <c r="Q920" s="80"/>
      <c r="R920" s="80"/>
      <c r="S920" s="166"/>
      <c r="T920" s="164"/>
      <c r="U920" s="167"/>
      <c r="V920" s="168"/>
      <c r="W920" s="12" t="str">
        <f t="shared" si="192"/>
        <v>Mqtt1</v>
      </c>
      <c r="X920" s="222"/>
      <c r="Y920" s="6" t="str">
        <f t="shared" si="188"/>
        <v>power-tag/hydrophore-1</v>
      </c>
      <c r="Z920" s="106" t="str" cm="1">
        <f t="array" ref="Z920">IF(COUNTIF(N920,"spare"),"","$."&amp;_xlfn.REGEXEXTRACT(J920,"PT\d+[FQ]\d+_(.*)", 2))</f>
        <v>$.RMS_Current_Phase_Neut</v>
      </c>
      <c r="AA920" s="12">
        <f t="shared" si="191"/>
        <v>20</v>
      </c>
      <c r="AB920" s="6" t="s">
        <v>195</v>
      </c>
      <c r="AC920" s="106">
        <v>3006</v>
      </c>
      <c r="AJ920" s="80"/>
      <c r="AK920" s="116" t="s">
        <v>1693</v>
      </c>
      <c r="AN920" s="80"/>
      <c r="AO920" s="80"/>
      <c r="AP920" s="80"/>
      <c r="AQ920" s="80"/>
      <c r="AR920" s="130"/>
      <c r="AS920" s="80"/>
      <c r="AT920" s="7"/>
      <c r="AU920" s="7"/>
      <c r="AV920" s="169"/>
      <c r="AW920" s="170"/>
      <c r="AX920" s="140"/>
      <c r="AY920" s="150"/>
      <c r="AZ920" s="171"/>
      <c r="BA920" s="171"/>
      <c r="BB920" s="150" t="str">
        <f t="shared" si="193"/>
        <v/>
      </c>
      <c r="BC920" s="172"/>
      <c r="BD920" s="169"/>
      <c r="BE920" s="169"/>
      <c r="BF920" s="169"/>
      <c r="BG920" s="169"/>
      <c r="BH920" s="169"/>
      <c r="BI920" s="169"/>
      <c r="BJ920" s="169"/>
      <c r="BK920" s="169"/>
      <c r="BL920" s="169"/>
      <c r="BM920" s="169"/>
      <c r="BN920" s="169"/>
      <c r="BO920" s="169"/>
      <c r="BP920" s="169"/>
      <c r="BQ920" s="169"/>
      <c r="BS920" s="6"/>
      <c r="BT920" s="11"/>
      <c r="BU920" s="6"/>
      <c r="BV920" s="6"/>
    </row>
    <row r="921" spans="1:74" ht="15.75" x14ac:dyDescent="0.25">
      <c r="A921" s="52" t="s">
        <v>7908</v>
      </c>
      <c r="B921" s="56"/>
      <c r="C921" s="7" t="s">
        <v>118</v>
      </c>
      <c r="D921" s="7" t="s">
        <v>6917</v>
      </c>
      <c r="E921" s="7"/>
      <c r="F921" s="64"/>
      <c r="G921" s="6"/>
      <c r="H921" s="6"/>
      <c r="I921" s="10" t="s">
        <v>110</v>
      </c>
      <c r="J921" s="11" t="s">
        <v>7433</v>
      </c>
      <c r="K921" s="220" t="s">
        <v>600</v>
      </c>
      <c r="L921" s="180"/>
      <c r="M921" s="180">
        <v>1000</v>
      </c>
      <c r="N921" s="80" t="s">
        <v>7213</v>
      </c>
      <c r="O921" s="165"/>
      <c r="P921" s="80" t="s">
        <v>2574</v>
      </c>
      <c r="Q921" s="80"/>
      <c r="R921" s="80"/>
      <c r="S921" s="166"/>
      <c r="T921" s="164"/>
      <c r="U921" s="167"/>
      <c r="V921" s="168"/>
      <c r="W921" s="12" t="str">
        <f t="shared" si="192"/>
        <v>Mqtt1</v>
      </c>
      <c r="X921" s="222"/>
      <c r="Y921" s="6" t="str">
        <f t="shared" si="188"/>
        <v>power-tag/hydrophore-1</v>
      </c>
      <c r="Z921" s="106" t="str" cm="1">
        <f t="array" ref="Z921">IF(COUNTIF(N921,"spare"),"","$."&amp;_xlfn.REGEXEXTRACT(J921,"PT\d+[FQ]\d+_(.*)", 2))</f>
        <v>$.RMS_Voltage_A_N</v>
      </c>
      <c r="AA921" s="12">
        <f t="shared" si="191"/>
        <v>20</v>
      </c>
      <c r="AB921" s="6" t="s">
        <v>195</v>
      </c>
      <c r="AC921" s="106">
        <v>3028</v>
      </c>
      <c r="AJ921" s="80"/>
      <c r="AK921" s="116" t="s">
        <v>1694</v>
      </c>
      <c r="AN921" s="80"/>
      <c r="AO921" s="80"/>
      <c r="AP921" s="80"/>
      <c r="AQ921" s="80"/>
      <c r="AR921" s="130"/>
      <c r="AS921" s="80"/>
      <c r="AT921" s="7"/>
      <c r="AU921" s="7"/>
      <c r="AV921" s="169"/>
      <c r="AW921" s="170"/>
      <c r="AX921" s="140"/>
      <c r="AY921" s="150"/>
      <c r="AZ921" s="171"/>
      <c r="BA921" s="171"/>
      <c r="BB921" s="150" t="str">
        <f t="shared" si="193"/>
        <v/>
      </c>
      <c r="BC921" s="172"/>
      <c r="BD921" s="169"/>
      <c r="BE921" s="169"/>
      <c r="BF921" s="169"/>
      <c r="BG921" s="169"/>
      <c r="BH921" s="169"/>
      <c r="BI921" s="169"/>
      <c r="BJ921" s="169"/>
      <c r="BK921" s="169"/>
      <c r="BL921" s="169"/>
      <c r="BM921" s="169"/>
      <c r="BN921" s="169"/>
      <c r="BO921" s="169"/>
      <c r="BP921" s="169"/>
      <c r="BQ921" s="169"/>
      <c r="BS921" s="6"/>
      <c r="BT921" s="11"/>
      <c r="BU921" s="6"/>
      <c r="BV921" s="6"/>
    </row>
    <row r="922" spans="1:74" ht="15.75" x14ac:dyDescent="0.25">
      <c r="A922" s="52" t="s">
        <v>7908</v>
      </c>
      <c r="B922" s="56"/>
      <c r="C922" s="7" t="s">
        <v>118</v>
      </c>
      <c r="D922" s="7" t="s">
        <v>6917</v>
      </c>
      <c r="E922" s="7"/>
      <c r="F922" s="64"/>
      <c r="G922" s="6"/>
      <c r="H922" s="6"/>
      <c r="I922" s="10" t="s">
        <v>110</v>
      </c>
      <c r="J922" s="11" t="s">
        <v>7434</v>
      </c>
      <c r="K922" s="220" t="s">
        <v>600</v>
      </c>
      <c r="L922" s="180"/>
      <c r="M922" s="180">
        <v>1000</v>
      </c>
      <c r="N922" s="80" t="s">
        <v>7213</v>
      </c>
      <c r="O922" s="165"/>
      <c r="P922" s="80" t="s">
        <v>2575</v>
      </c>
      <c r="Q922" s="80"/>
      <c r="R922" s="80"/>
      <c r="S922" s="166"/>
      <c r="T922" s="164"/>
      <c r="U922" s="167"/>
      <c r="V922" s="168"/>
      <c r="W922" s="12" t="str">
        <f t="shared" si="192"/>
        <v>Mqtt1</v>
      </c>
      <c r="X922" s="222"/>
      <c r="Y922" s="6" t="str">
        <f t="shared" si="188"/>
        <v>power-tag/hydrophore-1</v>
      </c>
      <c r="Z922" s="106" t="str" cm="1">
        <f t="array" ref="Z922">IF(COUNTIF(N922,"spare"),"","$."&amp;_xlfn.REGEXEXTRACT(J922,"PT\d+[FQ]\d+_(.*)", 2))</f>
        <v>$.RMS_Voltage_B_N</v>
      </c>
      <c r="AA922" s="12">
        <f t="shared" si="191"/>
        <v>20</v>
      </c>
      <c r="AB922" s="6" t="s">
        <v>195</v>
      </c>
      <c r="AC922" s="106">
        <v>3030</v>
      </c>
      <c r="AJ922" s="80"/>
      <c r="AK922" s="116" t="s">
        <v>1694</v>
      </c>
      <c r="AN922" s="80"/>
      <c r="AO922" s="80"/>
      <c r="AP922" s="80"/>
      <c r="AQ922" s="80"/>
      <c r="AR922" s="130"/>
      <c r="AS922" s="80"/>
      <c r="AT922" s="7"/>
      <c r="AU922" s="7"/>
      <c r="AV922" s="169"/>
      <c r="AW922" s="170"/>
      <c r="AX922" s="140"/>
      <c r="AY922" s="150"/>
      <c r="AZ922" s="171"/>
      <c r="BA922" s="171"/>
      <c r="BB922" s="150" t="str">
        <f t="shared" si="193"/>
        <v/>
      </c>
      <c r="BC922" s="172"/>
      <c r="BD922" s="169"/>
      <c r="BE922" s="169"/>
      <c r="BF922" s="169"/>
      <c r="BG922" s="169"/>
      <c r="BH922" s="169"/>
      <c r="BI922" s="169"/>
      <c r="BJ922" s="169"/>
      <c r="BK922" s="169"/>
      <c r="BL922" s="169"/>
      <c r="BM922" s="169"/>
      <c r="BN922" s="169"/>
      <c r="BO922" s="169"/>
      <c r="BP922" s="169"/>
      <c r="BQ922" s="169"/>
      <c r="BS922" s="6"/>
      <c r="BT922" s="11"/>
      <c r="BU922" s="6"/>
      <c r="BV922" s="6"/>
    </row>
    <row r="923" spans="1:74" ht="15.75" x14ac:dyDescent="0.25">
      <c r="A923" s="52" t="s">
        <v>7908</v>
      </c>
      <c r="B923" s="56"/>
      <c r="C923" s="7" t="s">
        <v>118</v>
      </c>
      <c r="D923" s="7" t="s">
        <v>6917</v>
      </c>
      <c r="E923" s="7"/>
      <c r="F923" s="64"/>
      <c r="G923" s="6"/>
      <c r="H923" s="6"/>
      <c r="I923" s="10" t="s">
        <v>110</v>
      </c>
      <c r="J923" s="11" t="s">
        <v>7435</v>
      </c>
      <c r="K923" s="220" t="s">
        <v>600</v>
      </c>
      <c r="L923" s="180"/>
      <c r="M923" s="180">
        <v>1000</v>
      </c>
      <c r="N923" s="80" t="s">
        <v>7213</v>
      </c>
      <c r="O923" s="165"/>
      <c r="P923" s="80" t="s">
        <v>2576</v>
      </c>
      <c r="Q923" s="80"/>
      <c r="R923" s="80"/>
      <c r="S923" s="166"/>
      <c r="T923" s="164"/>
      <c r="U923" s="167"/>
      <c r="V923" s="168"/>
      <c r="W923" s="12" t="str">
        <f t="shared" si="192"/>
        <v>Mqtt1</v>
      </c>
      <c r="X923" s="222"/>
      <c r="Y923" s="6" t="str">
        <f t="shared" si="188"/>
        <v>power-tag/hydrophore-1</v>
      </c>
      <c r="Z923" s="106" t="str" cm="1">
        <f t="array" ref="Z923">IF(COUNTIF(N923,"spare"),"","$."&amp;_xlfn.REGEXEXTRACT(J923,"PT\d+[FQ]\d+_(.*)", 2))</f>
        <v>$.RMS_Voltage_C_N</v>
      </c>
      <c r="AA923" s="12">
        <f t="shared" si="191"/>
        <v>20</v>
      </c>
      <c r="AB923" s="6" t="s">
        <v>195</v>
      </c>
      <c r="AC923" s="106">
        <v>3032</v>
      </c>
      <c r="AJ923" s="80"/>
      <c r="AK923" s="116" t="s">
        <v>1694</v>
      </c>
      <c r="AN923" s="80"/>
      <c r="AO923" s="80"/>
      <c r="AP923" s="80"/>
      <c r="AQ923" s="80"/>
      <c r="AR923" s="130"/>
      <c r="AS923" s="80"/>
      <c r="AT923" s="7"/>
      <c r="AU923" s="7"/>
      <c r="AV923" s="169"/>
      <c r="AW923" s="170"/>
      <c r="AX923" s="140"/>
      <c r="AY923" s="150"/>
      <c r="AZ923" s="171"/>
      <c r="BA923" s="171"/>
      <c r="BB923" s="150" t="str">
        <f t="shared" si="193"/>
        <v/>
      </c>
      <c r="BC923" s="172"/>
      <c r="BD923" s="169"/>
      <c r="BE923" s="169"/>
      <c r="BF923" s="169"/>
      <c r="BG923" s="169"/>
      <c r="BH923" s="169"/>
      <c r="BI923" s="169"/>
      <c r="BJ923" s="169"/>
      <c r="BK923" s="169"/>
      <c r="BL923" s="169"/>
      <c r="BM923" s="169"/>
      <c r="BN923" s="169"/>
      <c r="BO923" s="169"/>
      <c r="BP923" s="169"/>
      <c r="BQ923" s="169"/>
      <c r="BS923" s="6"/>
      <c r="BT923" s="11"/>
      <c r="BU923" s="6"/>
      <c r="BV923" s="6"/>
    </row>
    <row r="924" spans="1:74" ht="15.75" x14ac:dyDescent="0.25">
      <c r="A924" s="52" t="s">
        <v>7908</v>
      </c>
      <c r="B924" s="56"/>
      <c r="C924" s="7" t="s">
        <v>118</v>
      </c>
      <c r="D924" s="7" t="s">
        <v>6917</v>
      </c>
      <c r="E924" s="7"/>
      <c r="F924" s="64"/>
      <c r="G924" s="6"/>
      <c r="H924" s="6"/>
      <c r="I924" s="10" t="s">
        <v>110</v>
      </c>
      <c r="J924" s="11" t="s">
        <v>1974</v>
      </c>
      <c r="K924" s="220" t="s">
        <v>600</v>
      </c>
      <c r="L924" s="180"/>
      <c r="M924" s="180">
        <v>1000</v>
      </c>
      <c r="N924" s="80" t="s">
        <v>7213</v>
      </c>
      <c r="O924" s="165"/>
      <c r="P924" s="80" t="s">
        <v>2577</v>
      </c>
      <c r="Q924" s="80"/>
      <c r="R924" s="80"/>
      <c r="S924" s="166"/>
      <c r="T924" s="164"/>
      <c r="U924" s="167"/>
      <c r="V924" s="168"/>
      <c r="W924" s="12" t="str">
        <f t="shared" si="192"/>
        <v>Mqtt1</v>
      </c>
      <c r="X924" s="222"/>
      <c r="Y924" s="6" t="str">
        <f t="shared" si="188"/>
        <v>power-tag/hydrophore-1</v>
      </c>
      <c r="Z924" s="106" t="str" cm="1">
        <f t="array" ref="Z924">IF(COUNTIF(N924,"spare"),"","$."&amp;_xlfn.REGEXEXTRACT(J924,"PT\d+[FQ]\d+_(.*)", 2))</f>
        <v>$.Active_Power_Phase_A</v>
      </c>
      <c r="AA924" s="12">
        <f t="shared" si="191"/>
        <v>20</v>
      </c>
      <c r="AB924" s="6" t="s">
        <v>195</v>
      </c>
      <c r="AC924" s="106">
        <v>3054</v>
      </c>
      <c r="AJ924" s="80"/>
      <c r="AK924" s="116" t="s">
        <v>1695</v>
      </c>
      <c r="AN924" s="80"/>
      <c r="AO924" s="80"/>
      <c r="AP924" s="80"/>
      <c r="AQ924" s="80"/>
      <c r="AR924" s="130"/>
      <c r="AS924" s="80"/>
      <c r="AT924" s="7"/>
      <c r="AU924" s="7"/>
      <c r="AV924" s="169"/>
      <c r="AW924" s="170"/>
      <c r="AX924" s="140"/>
      <c r="AY924" s="150"/>
      <c r="AZ924" s="171"/>
      <c r="BA924" s="171"/>
      <c r="BB924" s="150" t="str">
        <f t="shared" si="193"/>
        <v/>
      </c>
      <c r="BC924" s="172"/>
      <c r="BD924" s="169"/>
      <c r="BE924" s="169"/>
      <c r="BF924" s="169"/>
      <c r="BG924" s="169"/>
      <c r="BH924" s="169"/>
      <c r="BI924" s="169"/>
      <c r="BJ924" s="169"/>
      <c r="BK924" s="169"/>
      <c r="BL924" s="169"/>
      <c r="BM924" s="169"/>
      <c r="BN924" s="169"/>
      <c r="BO924" s="169"/>
      <c r="BP924" s="169"/>
      <c r="BQ924" s="169"/>
      <c r="BS924" s="6"/>
      <c r="BT924" s="11"/>
      <c r="BU924" s="6"/>
      <c r="BV924" s="6"/>
    </row>
    <row r="925" spans="1:74" ht="15.75" x14ac:dyDescent="0.25">
      <c r="A925" s="52" t="s">
        <v>7908</v>
      </c>
      <c r="B925" s="56"/>
      <c r="C925" s="7" t="s">
        <v>118</v>
      </c>
      <c r="D925" s="7" t="s">
        <v>6917</v>
      </c>
      <c r="E925" s="7"/>
      <c r="F925" s="64"/>
      <c r="G925" s="6"/>
      <c r="H925" s="6"/>
      <c r="I925" s="10" t="s">
        <v>110</v>
      </c>
      <c r="J925" s="11" t="s">
        <v>1975</v>
      </c>
      <c r="K925" s="220" t="s">
        <v>600</v>
      </c>
      <c r="L925" s="180"/>
      <c r="M925" s="180">
        <v>1000</v>
      </c>
      <c r="N925" s="80" t="s">
        <v>7213</v>
      </c>
      <c r="O925" s="165"/>
      <c r="P925" s="80" t="s">
        <v>2578</v>
      </c>
      <c r="Q925" s="80"/>
      <c r="R925" s="80"/>
      <c r="S925" s="166"/>
      <c r="T925" s="164"/>
      <c r="U925" s="167"/>
      <c r="V925" s="168"/>
      <c r="W925" s="12" t="str">
        <f t="shared" si="192"/>
        <v>Mqtt1</v>
      </c>
      <c r="X925" s="222"/>
      <c r="Y925" s="6" t="str">
        <f t="shared" si="188"/>
        <v>power-tag/hydrophore-1</v>
      </c>
      <c r="Z925" s="106" t="str" cm="1">
        <f t="array" ref="Z925">IF(COUNTIF(N925,"spare"),"","$."&amp;_xlfn.REGEXEXTRACT(J925,"PT\d+[FQ]\d+_(.*)", 2))</f>
        <v>$.Active_Power_Phase_B</v>
      </c>
      <c r="AA925" s="12">
        <f t="shared" si="191"/>
        <v>20</v>
      </c>
      <c r="AB925" s="6" t="s">
        <v>195</v>
      </c>
      <c r="AC925" s="106">
        <v>3056</v>
      </c>
      <c r="AJ925" s="80"/>
      <c r="AK925" s="116" t="s">
        <v>1695</v>
      </c>
      <c r="AN925" s="80"/>
      <c r="AO925" s="80"/>
      <c r="AP925" s="80"/>
      <c r="AQ925" s="80"/>
      <c r="AR925" s="130"/>
      <c r="AS925" s="80"/>
      <c r="AT925" s="7"/>
      <c r="AU925" s="7"/>
      <c r="AV925" s="169"/>
      <c r="AW925" s="170"/>
      <c r="AX925" s="140"/>
      <c r="AY925" s="150"/>
      <c r="AZ925" s="171"/>
      <c r="BA925" s="171"/>
      <c r="BB925" s="150" t="str">
        <f t="shared" si="193"/>
        <v/>
      </c>
      <c r="BC925" s="172"/>
      <c r="BD925" s="169"/>
      <c r="BE925" s="169"/>
      <c r="BF925" s="169"/>
      <c r="BG925" s="169"/>
      <c r="BH925" s="169"/>
      <c r="BI925" s="169"/>
      <c r="BJ925" s="169"/>
      <c r="BK925" s="169"/>
      <c r="BL925" s="169"/>
      <c r="BM925" s="169"/>
      <c r="BN925" s="169"/>
      <c r="BO925" s="169"/>
      <c r="BP925" s="169"/>
      <c r="BQ925" s="169"/>
      <c r="BS925" s="6"/>
      <c r="BT925" s="11"/>
      <c r="BU925" s="6"/>
      <c r="BV925" s="6"/>
    </row>
    <row r="926" spans="1:74" ht="15.75" x14ac:dyDescent="0.25">
      <c r="A926" s="52" t="s">
        <v>7908</v>
      </c>
      <c r="B926" s="56"/>
      <c r="C926" s="7" t="s">
        <v>118</v>
      </c>
      <c r="D926" s="7" t="s">
        <v>6917</v>
      </c>
      <c r="E926" s="7"/>
      <c r="F926" s="64"/>
      <c r="G926" s="6"/>
      <c r="H926" s="6"/>
      <c r="I926" s="10" t="s">
        <v>110</v>
      </c>
      <c r="J926" s="11" t="s">
        <v>1976</v>
      </c>
      <c r="K926" s="220" t="s">
        <v>600</v>
      </c>
      <c r="L926" s="180"/>
      <c r="M926" s="180">
        <v>1000</v>
      </c>
      <c r="N926" s="80" t="s">
        <v>7213</v>
      </c>
      <c r="O926" s="165"/>
      <c r="P926" s="80" t="s">
        <v>2579</v>
      </c>
      <c r="Q926" s="80"/>
      <c r="R926" s="80"/>
      <c r="S926" s="166"/>
      <c r="T926" s="164"/>
      <c r="U926" s="167"/>
      <c r="V926" s="168"/>
      <c r="W926" s="12" t="str">
        <f t="shared" si="192"/>
        <v>Mqtt1</v>
      </c>
      <c r="X926" s="222"/>
      <c r="Y926" s="6" t="str">
        <f t="shared" si="188"/>
        <v>power-tag/hydrophore-1</v>
      </c>
      <c r="Z926" s="106" t="str" cm="1">
        <f t="array" ref="Z926">IF(COUNTIF(N926,"spare"),"","$."&amp;_xlfn.REGEXEXTRACT(J926,"PT\d+[FQ]\d+_(.*)", 2))</f>
        <v>$.Active_Power_Phase_C</v>
      </c>
      <c r="AA926" s="12">
        <f t="shared" si="191"/>
        <v>20</v>
      </c>
      <c r="AB926" s="6" t="s">
        <v>195</v>
      </c>
      <c r="AC926" s="106">
        <v>3058</v>
      </c>
      <c r="AJ926" s="80"/>
      <c r="AK926" s="116" t="s">
        <v>1695</v>
      </c>
      <c r="AN926" s="80"/>
      <c r="AO926" s="80"/>
      <c r="AP926" s="80"/>
      <c r="AQ926" s="80"/>
      <c r="AR926" s="130"/>
      <c r="AS926" s="80"/>
      <c r="AT926" s="7"/>
      <c r="AU926" s="7"/>
      <c r="AV926" s="169"/>
      <c r="AW926" s="170"/>
      <c r="AX926" s="140"/>
      <c r="AY926" s="150"/>
      <c r="AZ926" s="171"/>
      <c r="BA926" s="171"/>
      <c r="BB926" s="150" t="str">
        <f t="shared" si="193"/>
        <v/>
      </c>
      <c r="BC926" s="172"/>
      <c r="BD926" s="169"/>
      <c r="BE926" s="169"/>
      <c r="BF926" s="169"/>
      <c r="BG926" s="169"/>
      <c r="BH926" s="169"/>
      <c r="BI926" s="169"/>
      <c r="BJ926" s="169"/>
      <c r="BK926" s="169"/>
      <c r="BL926" s="169"/>
      <c r="BM926" s="169"/>
      <c r="BN926" s="169"/>
      <c r="BO926" s="169"/>
      <c r="BP926" s="169"/>
      <c r="BQ926" s="169"/>
      <c r="BS926" s="6"/>
      <c r="BT926" s="11"/>
      <c r="BU926" s="6"/>
      <c r="BV926" s="6"/>
    </row>
    <row r="927" spans="1:74" ht="15.75" x14ac:dyDescent="0.25">
      <c r="A927" s="52" t="s">
        <v>7908</v>
      </c>
      <c r="B927" s="56"/>
      <c r="C927" s="7" t="s">
        <v>118</v>
      </c>
      <c r="D927" s="7" t="s">
        <v>6917</v>
      </c>
      <c r="E927" s="7"/>
      <c r="F927" s="64"/>
      <c r="G927" s="6"/>
      <c r="H927" s="6"/>
      <c r="I927" s="10" t="s">
        <v>110</v>
      </c>
      <c r="J927" s="11" t="s">
        <v>1977</v>
      </c>
      <c r="K927" s="220" t="s">
        <v>600</v>
      </c>
      <c r="L927" s="180"/>
      <c r="M927" s="180">
        <v>1000</v>
      </c>
      <c r="N927" s="80" t="s">
        <v>7213</v>
      </c>
      <c r="O927" s="165"/>
      <c r="P927" s="80" t="s">
        <v>2580</v>
      </c>
      <c r="Q927" s="80"/>
      <c r="R927" s="80"/>
      <c r="S927" s="166"/>
      <c r="T927" s="164"/>
      <c r="U927" s="167"/>
      <c r="V927" s="168"/>
      <c r="W927" s="12" t="str">
        <f t="shared" si="192"/>
        <v>Mqtt1</v>
      </c>
      <c r="X927" s="222"/>
      <c r="Y927" s="6" t="str">
        <f t="shared" si="188"/>
        <v>power-tag/hydrophore-1</v>
      </c>
      <c r="Z927" s="106" t="str" cm="1">
        <f t="array" ref="Z927">IF(COUNTIF(N927,"spare"),"","$."&amp;_xlfn.REGEXEXTRACT(J927,"PT\d+[FQ]\d+_(.*)", 2))</f>
        <v>$.Total_Active_Power</v>
      </c>
      <c r="AA927" s="12">
        <f t="shared" si="191"/>
        <v>20</v>
      </c>
      <c r="AB927" s="6" t="s">
        <v>195</v>
      </c>
      <c r="AC927" s="106">
        <v>3060</v>
      </c>
      <c r="AJ927" s="80"/>
      <c r="AK927" s="116" t="s">
        <v>1695</v>
      </c>
      <c r="AN927" s="80"/>
      <c r="AO927" s="80"/>
      <c r="AP927" s="80"/>
      <c r="AQ927" s="80"/>
      <c r="AR927" s="130"/>
      <c r="AS927" s="80"/>
      <c r="AT927" s="7"/>
      <c r="AU927" s="7"/>
      <c r="AV927" s="169"/>
      <c r="AW927" s="170"/>
      <c r="AX927" s="140"/>
      <c r="AY927" s="150"/>
      <c r="AZ927" s="171"/>
      <c r="BA927" s="171"/>
      <c r="BB927" s="150" t="str">
        <f t="shared" si="193"/>
        <v/>
      </c>
      <c r="BC927" s="172"/>
      <c r="BD927" s="169"/>
      <c r="BE927" s="169"/>
      <c r="BF927" s="169"/>
      <c r="BG927" s="169"/>
      <c r="BH927" s="169"/>
      <c r="BI927" s="169"/>
      <c r="BJ927" s="169"/>
      <c r="BK927" s="169"/>
      <c r="BL927" s="169"/>
      <c r="BM927" s="169"/>
      <c r="BN927" s="169"/>
      <c r="BO927" s="169"/>
      <c r="BP927" s="169"/>
      <c r="BQ927" s="169"/>
      <c r="BS927" s="6"/>
      <c r="BT927" s="11"/>
      <c r="BU927" s="6"/>
      <c r="BV927" s="6"/>
    </row>
    <row r="928" spans="1:74" ht="15.75" x14ac:dyDescent="0.25">
      <c r="A928" s="52" t="s">
        <v>7908</v>
      </c>
      <c r="B928" s="56"/>
      <c r="C928" s="7" t="s">
        <v>118</v>
      </c>
      <c r="D928" s="7" t="s">
        <v>6917</v>
      </c>
      <c r="E928" s="7"/>
      <c r="F928" s="64"/>
      <c r="G928" s="6"/>
      <c r="H928" s="6"/>
      <c r="I928" s="10" t="s">
        <v>110</v>
      </c>
      <c r="J928" s="11" t="s">
        <v>1978</v>
      </c>
      <c r="K928" s="220" t="s">
        <v>600</v>
      </c>
      <c r="L928" s="180"/>
      <c r="M928" s="180">
        <v>1000</v>
      </c>
      <c r="N928" s="80" t="s">
        <v>7213</v>
      </c>
      <c r="O928" s="165"/>
      <c r="P928" s="80" t="s">
        <v>2581</v>
      </c>
      <c r="Q928" s="80"/>
      <c r="R928" s="80"/>
      <c r="S928" s="166"/>
      <c r="T928" s="164"/>
      <c r="U928" s="167"/>
      <c r="V928" s="168"/>
      <c r="W928" s="12" t="str">
        <f t="shared" si="192"/>
        <v>Mqtt1</v>
      </c>
      <c r="X928" s="222"/>
      <c r="Y928" s="6" t="str">
        <f t="shared" si="188"/>
        <v>power-tag/hydrophore-1</v>
      </c>
      <c r="Z928" s="106" t="str" cm="1">
        <f t="array" ref="Z928">IF(COUNTIF(N928,"spare"),"","$."&amp;_xlfn.REGEXEXTRACT(J928,"PT\d+[FQ]\d+_(.*)", 2))</f>
        <v>$.Power_Factor_Phase_A</v>
      </c>
      <c r="AA928" s="12">
        <f t="shared" si="191"/>
        <v>20</v>
      </c>
      <c r="AB928" s="6" t="s">
        <v>195</v>
      </c>
      <c r="AC928" s="106">
        <v>3078</v>
      </c>
      <c r="AJ928" s="80"/>
      <c r="AK928" s="116" t="s">
        <v>1696</v>
      </c>
      <c r="AN928" s="80"/>
      <c r="AO928" s="80"/>
      <c r="AP928" s="80"/>
      <c r="AQ928" s="80"/>
      <c r="AR928" s="130"/>
      <c r="AS928" s="80"/>
      <c r="AT928" s="7"/>
      <c r="AU928" s="7"/>
      <c r="AV928" s="169"/>
      <c r="AW928" s="170"/>
      <c r="AX928" s="140"/>
      <c r="AY928" s="150"/>
      <c r="AZ928" s="171"/>
      <c r="BA928" s="171"/>
      <c r="BB928" s="150" t="str">
        <f t="shared" si="193"/>
        <v/>
      </c>
      <c r="BC928" s="172"/>
      <c r="BD928" s="169"/>
      <c r="BE928" s="169"/>
      <c r="BF928" s="169"/>
      <c r="BG928" s="169"/>
      <c r="BH928" s="169"/>
      <c r="BI928" s="169"/>
      <c r="BJ928" s="169"/>
      <c r="BK928" s="169"/>
      <c r="BL928" s="169"/>
      <c r="BM928" s="169"/>
      <c r="BN928" s="169"/>
      <c r="BO928" s="169"/>
      <c r="BP928" s="169"/>
      <c r="BQ928" s="169"/>
      <c r="BS928" s="6"/>
      <c r="BT928" s="11"/>
      <c r="BU928" s="6"/>
      <c r="BV928" s="6"/>
    </row>
    <row r="929" spans="1:74" ht="15.75" x14ac:dyDescent="0.25">
      <c r="A929" s="52" t="s">
        <v>7908</v>
      </c>
      <c r="B929" s="56"/>
      <c r="C929" s="7" t="s">
        <v>118</v>
      </c>
      <c r="D929" s="7" t="s">
        <v>6917</v>
      </c>
      <c r="E929" s="7"/>
      <c r="F929" s="64"/>
      <c r="G929" s="6"/>
      <c r="H929" s="6"/>
      <c r="I929" s="10" t="s">
        <v>110</v>
      </c>
      <c r="J929" s="11" t="s">
        <v>1979</v>
      </c>
      <c r="K929" s="220" t="s">
        <v>600</v>
      </c>
      <c r="L929" s="180"/>
      <c r="M929" s="180">
        <v>1000</v>
      </c>
      <c r="N929" s="80" t="s">
        <v>7213</v>
      </c>
      <c r="O929" s="165"/>
      <c r="P929" s="80" t="s">
        <v>2582</v>
      </c>
      <c r="Q929" s="80"/>
      <c r="R929" s="80"/>
      <c r="S929" s="166"/>
      <c r="T929" s="164"/>
      <c r="U929" s="167"/>
      <c r="V929" s="168"/>
      <c r="W929" s="12" t="str">
        <f t="shared" si="192"/>
        <v>Mqtt1</v>
      </c>
      <c r="X929" s="222"/>
      <c r="Y929" s="6" t="str">
        <f t="shared" si="188"/>
        <v>power-tag/hydrophore-1</v>
      </c>
      <c r="Z929" s="106" t="str" cm="1">
        <f t="array" ref="Z929">IF(COUNTIF(N929,"spare"),"","$."&amp;_xlfn.REGEXEXTRACT(J929,"PT\d+[FQ]\d+_(.*)", 2))</f>
        <v>$.Power_Factor_Phase_B</v>
      </c>
      <c r="AA929" s="12">
        <f t="shared" si="191"/>
        <v>20</v>
      </c>
      <c r="AB929" s="6" t="s">
        <v>195</v>
      </c>
      <c r="AC929" s="106">
        <v>3080</v>
      </c>
      <c r="AJ929" s="80"/>
      <c r="AK929" s="116" t="s">
        <v>1696</v>
      </c>
      <c r="AN929" s="80"/>
      <c r="AO929" s="80"/>
      <c r="AP929" s="80"/>
      <c r="AQ929" s="80"/>
      <c r="AR929" s="130"/>
      <c r="AS929" s="80"/>
      <c r="AT929" s="7"/>
      <c r="AU929" s="7"/>
      <c r="AV929" s="169"/>
      <c r="AW929" s="170"/>
      <c r="AX929" s="140"/>
      <c r="AY929" s="150"/>
      <c r="AZ929" s="171"/>
      <c r="BA929" s="171"/>
      <c r="BB929" s="150" t="str">
        <f t="shared" si="193"/>
        <v/>
      </c>
      <c r="BC929" s="172"/>
      <c r="BD929" s="169"/>
      <c r="BE929" s="169"/>
      <c r="BF929" s="169"/>
      <c r="BG929" s="169"/>
      <c r="BH929" s="169"/>
      <c r="BI929" s="169"/>
      <c r="BJ929" s="169"/>
      <c r="BK929" s="169"/>
      <c r="BL929" s="169"/>
      <c r="BM929" s="169"/>
      <c r="BN929" s="169"/>
      <c r="BO929" s="169"/>
      <c r="BP929" s="169"/>
      <c r="BQ929" s="169"/>
      <c r="BS929" s="6"/>
      <c r="BT929" s="11"/>
      <c r="BU929" s="6"/>
      <c r="BV929" s="6"/>
    </row>
    <row r="930" spans="1:74" ht="15.75" x14ac:dyDescent="0.25">
      <c r="A930" s="52" t="s">
        <v>7908</v>
      </c>
      <c r="B930" s="56"/>
      <c r="C930" s="7" t="s">
        <v>118</v>
      </c>
      <c r="D930" s="7" t="s">
        <v>6917</v>
      </c>
      <c r="E930" s="7"/>
      <c r="F930" s="64"/>
      <c r="G930" s="6"/>
      <c r="H930" s="6"/>
      <c r="I930" s="10" t="s">
        <v>110</v>
      </c>
      <c r="J930" s="11" t="s">
        <v>1980</v>
      </c>
      <c r="K930" s="220" t="s">
        <v>600</v>
      </c>
      <c r="L930" s="180"/>
      <c r="M930" s="180">
        <v>1000</v>
      </c>
      <c r="N930" s="80" t="s">
        <v>7213</v>
      </c>
      <c r="O930" s="165"/>
      <c r="P930" s="80" t="s">
        <v>2583</v>
      </c>
      <c r="Q930" s="80"/>
      <c r="R930" s="80"/>
      <c r="S930" s="166"/>
      <c r="T930" s="164"/>
      <c r="U930" s="167"/>
      <c r="V930" s="168"/>
      <c r="W930" s="12" t="str">
        <f t="shared" si="192"/>
        <v>Mqtt1</v>
      </c>
      <c r="X930" s="222"/>
      <c r="Y930" s="6" t="str">
        <f t="shared" si="188"/>
        <v>power-tag/hydrophore-1</v>
      </c>
      <c r="Z930" s="106" t="str" cm="1">
        <f t="array" ref="Z930">IF(COUNTIF(N930,"spare"),"","$."&amp;_xlfn.REGEXEXTRACT(J930,"PT\d+[FQ]\d+_(.*)", 2))</f>
        <v>$.Power_Factor_Phase_C</v>
      </c>
      <c r="AA930" s="12">
        <f t="shared" si="191"/>
        <v>20</v>
      </c>
      <c r="AB930" s="6" t="s">
        <v>195</v>
      </c>
      <c r="AC930" s="106">
        <v>3082</v>
      </c>
      <c r="AJ930" s="80"/>
      <c r="AK930" s="116" t="s">
        <v>1696</v>
      </c>
      <c r="AN930" s="80"/>
      <c r="AO930" s="80"/>
      <c r="AP930" s="80"/>
      <c r="AQ930" s="80"/>
      <c r="AR930" s="130"/>
      <c r="AS930" s="80"/>
      <c r="AT930" s="7"/>
      <c r="AU930" s="7"/>
      <c r="AV930" s="169"/>
      <c r="AW930" s="170"/>
      <c r="AX930" s="140"/>
      <c r="AY930" s="150"/>
      <c r="AZ930" s="171"/>
      <c r="BA930" s="171"/>
      <c r="BB930" s="150" t="str">
        <f t="shared" si="193"/>
        <v/>
      </c>
      <c r="BC930" s="172"/>
      <c r="BD930" s="169"/>
      <c r="BE930" s="169"/>
      <c r="BF930" s="169"/>
      <c r="BG930" s="169"/>
      <c r="BH930" s="169"/>
      <c r="BI930" s="169"/>
      <c r="BJ930" s="169"/>
      <c r="BK930" s="169"/>
      <c r="BL930" s="169"/>
      <c r="BM930" s="169"/>
      <c r="BN930" s="169"/>
      <c r="BO930" s="169"/>
      <c r="BP930" s="169"/>
      <c r="BQ930" s="169"/>
      <c r="BS930" s="6"/>
      <c r="BT930" s="11"/>
      <c r="BU930" s="6"/>
      <c r="BV930" s="6"/>
    </row>
    <row r="931" spans="1:74" ht="15.75" x14ac:dyDescent="0.25">
      <c r="A931" s="52" t="s">
        <v>7908</v>
      </c>
      <c r="B931" s="56"/>
      <c r="C931" s="7" t="s">
        <v>118</v>
      </c>
      <c r="D931" s="7" t="s">
        <v>6917</v>
      </c>
      <c r="E931" s="7"/>
      <c r="F931" s="64"/>
      <c r="G931" s="6"/>
      <c r="H931" s="6"/>
      <c r="I931" s="10" t="s">
        <v>110</v>
      </c>
      <c r="J931" s="11" t="s">
        <v>1981</v>
      </c>
      <c r="K931" s="220" t="s">
        <v>600</v>
      </c>
      <c r="L931" s="180"/>
      <c r="M931" s="180">
        <v>1000</v>
      </c>
      <c r="N931" s="80" t="s">
        <v>7213</v>
      </c>
      <c r="O931" s="165"/>
      <c r="P931" s="80" t="s">
        <v>2584</v>
      </c>
      <c r="Q931" s="80"/>
      <c r="R931" s="80"/>
      <c r="S931" s="166"/>
      <c r="T931" s="164"/>
      <c r="U931" s="167"/>
      <c r="V931" s="168"/>
      <c r="W931" s="12" t="str">
        <f t="shared" si="192"/>
        <v>Mqtt1</v>
      </c>
      <c r="X931" s="222"/>
      <c r="Y931" s="6" t="str">
        <f t="shared" si="188"/>
        <v>power-tag/hydrophore-1</v>
      </c>
      <c r="Z931" s="106" t="str" cm="1">
        <f t="array" ref="Z931">IF(COUNTIF(N931,"spare"),"","$."&amp;_xlfn.REGEXEXTRACT(J931,"PT\d+[FQ]\d+_(.*)", 2))</f>
        <v>$.Total_Power_Factor</v>
      </c>
      <c r="AA931" s="12">
        <f t="shared" si="191"/>
        <v>20</v>
      </c>
      <c r="AB931" s="6" t="s">
        <v>195</v>
      </c>
      <c r="AC931" s="106">
        <v>3084</v>
      </c>
      <c r="AJ931" s="80"/>
      <c r="AK931" s="116" t="s">
        <v>1696</v>
      </c>
      <c r="AN931" s="80"/>
      <c r="AO931" s="80"/>
      <c r="AP931" s="80"/>
      <c r="AQ931" s="80"/>
      <c r="AR931" s="130"/>
      <c r="AS931" s="80"/>
      <c r="AT931" s="7"/>
      <c r="AU931" s="7"/>
      <c r="AV931" s="169"/>
      <c r="AW931" s="170"/>
      <c r="AX931" s="140"/>
      <c r="AY931" s="150"/>
      <c r="AZ931" s="171"/>
      <c r="BA931" s="171"/>
      <c r="BB931" s="150" t="str">
        <f t="shared" si="193"/>
        <v/>
      </c>
      <c r="BC931" s="172"/>
      <c r="BD931" s="169"/>
      <c r="BE931" s="169"/>
      <c r="BF931" s="169"/>
      <c r="BG931" s="169"/>
      <c r="BH931" s="169"/>
      <c r="BI931" s="169"/>
      <c r="BJ931" s="169"/>
      <c r="BK931" s="169"/>
      <c r="BL931" s="169"/>
      <c r="BM931" s="169"/>
      <c r="BN931" s="169"/>
      <c r="BO931" s="169"/>
      <c r="BP931" s="169"/>
      <c r="BQ931" s="169"/>
      <c r="BS931" s="6"/>
      <c r="BT931" s="11"/>
      <c r="BU931" s="6"/>
      <c r="BV931" s="6"/>
    </row>
    <row r="932" spans="1:74" ht="15.75" x14ac:dyDescent="0.25">
      <c r="A932" s="52" t="s">
        <v>7908</v>
      </c>
      <c r="B932" s="56"/>
      <c r="C932" s="7" t="s">
        <v>118</v>
      </c>
      <c r="D932" s="7" t="s">
        <v>6917</v>
      </c>
      <c r="E932" s="7"/>
      <c r="F932" s="64"/>
      <c r="G932" s="6"/>
      <c r="H932" s="6"/>
      <c r="I932" s="10" t="s">
        <v>110</v>
      </c>
      <c r="J932" s="11" t="s">
        <v>1982</v>
      </c>
      <c r="K932" s="220" t="s">
        <v>600</v>
      </c>
      <c r="L932" s="180"/>
      <c r="M932" s="180">
        <v>1000</v>
      </c>
      <c r="N932" s="80" t="s">
        <v>7213</v>
      </c>
      <c r="O932" s="165"/>
      <c r="P932" s="80" t="s">
        <v>2570</v>
      </c>
      <c r="Q932" s="80"/>
      <c r="R932" s="80"/>
      <c r="S932" s="166"/>
      <c r="T932" s="164"/>
      <c r="U932" s="167"/>
      <c r="V932" s="168"/>
      <c r="W932" s="12" t="str">
        <f t="shared" ref="W932:W946" si="194">IF(COUNTIF(N932,"spare"),"","Mqtt1")</f>
        <v>Mqtt1</v>
      </c>
      <c r="X932" s="222"/>
      <c r="Y932" s="6" t="str">
        <f t="shared" si="188"/>
        <v>power-tag/hydrophore-1</v>
      </c>
      <c r="Z932" s="106" t="str" cm="1">
        <f t="array" ref="Z932">IF(COUNTIF(N932,"spare"),"","$."&amp;_xlfn.REGEXEXTRACT(J932,"PT\d+[FQ]\d+_(.*)", 2))</f>
        <v>$.RMS_Current_Phase_A</v>
      </c>
      <c r="AA932" s="12">
        <f t="shared" si="191"/>
        <v>21</v>
      </c>
      <c r="AB932" s="6" t="s">
        <v>195</v>
      </c>
      <c r="AC932" s="106">
        <v>3000</v>
      </c>
      <c r="AJ932" s="80"/>
      <c r="AK932" s="116" t="s">
        <v>1693</v>
      </c>
      <c r="AN932" s="80"/>
      <c r="AO932" s="80"/>
      <c r="AP932" s="80"/>
      <c r="AQ932" s="80"/>
      <c r="AR932" s="130"/>
      <c r="AS932" s="80"/>
      <c r="AT932" s="7"/>
      <c r="AU932" s="7"/>
      <c r="AV932" s="169"/>
      <c r="AW932" s="170"/>
      <c r="AX932" s="140"/>
      <c r="AY932" s="150"/>
      <c r="AZ932" s="171"/>
      <c r="BA932" s="171"/>
      <c r="BB932" s="150" t="str">
        <f t="shared" ref="BB932:BB946" si="195">IF(ISNUMBER(AM932),"1","")</f>
        <v/>
      </c>
      <c r="BC932" s="172"/>
      <c r="BD932" s="169"/>
      <c r="BE932" s="169"/>
      <c r="BF932" s="169"/>
      <c r="BG932" s="169"/>
      <c r="BH932" s="169"/>
      <c r="BI932" s="169"/>
      <c r="BJ932" s="169"/>
      <c r="BK932" s="169"/>
      <c r="BL932" s="169"/>
      <c r="BM932" s="169"/>
      <c r="BN932" s="169"/>
      <c r="BO932" s="169"/>
      <c r="BP932" s="169"/>
      <c r="BQ932" s="169"/>
      <c r="BS932" s="6"/>
      <c r="BT932" s="11"/>
      <c r="BU932" s="6"/>
      <c r="BV932" s="6"/>
    </row>
    <row r="933" spans="1:74" ht="15.75" x14ac:dyDescent="0.25">
      <c r="A933" s="52" t="s">
        <v>7908</v>
      </c>
      <c r="B933" s="56"/>
      <c r="C933" s="7" t="s">
        <v>118</v>
      </c>
      <c r="D933" s="7" t="s">
        <v>6917</v>
      </c>
      <c r="E933" s="7"/>
      <c r="F933" s="64"/>
      <c r="G933" s="6"/>
      <c r="H933" s="6"/>
      <c r="I933" s="10" t="s">
        <v>110</v>
      </c>
      <c r="J933" s="11" t="s">
        <v>1983</v>
      </c>
      <c r="K933" s="220" t="s">
        <v>600</v>
      </c>
      <c r="L933" s="180"/>
      <c r="M933" s="180">
        <v>1000</v>
      </c>
      <c r="N933" s="80" t="s">
        <v>7213</v>
      </c>
      <c r="O933" s="165"/>
      <c r="P933" s="80" t="s">
        <v>2571</v>
      </c>
      <c r="Q933" s="80"/>
      <c r="R933" s="80"/>
      <c r="S933" s="166"/>
      <c r="T933" s="164"/>
      <c r="U933" s="167"/>
      <c r="V933" s="168"/>
      <c r="W933" s="12" t="str">
        <f t="shared" si="194"/>
        <v>Mqtt1</v>
      </c>
      <c r="X933" s="222"/>
      <c r="Y933" s="6" t="str">
        <f t="shared" si="188"/>
        <v>power-tag/hydrophore-1</v>
      </c>
      <c r="Z933" s="106" t="str" cm="1">
        <f t="array" ref="Z933">IF(COUNTIF(N933,"spare"),"","$."&amp;_xlfn.REGEXEXTRACT(J933,"PT\d+[FQ]\d+_(.*)", 2))</f>
        <v>$.RMS_Current_Phase_B</v>
      </c>
      <c r="AA933" s="12">
        <f t="shared" si="191"/>
        <v>21</v>
      </c>
      <c r="AB933" s="6" t="s">
        <v>195</v>
      </c>
      <c r="AC933" s="106">
        <v>3002</v>
      </c>
      <c r="AJ933" s="80"/>
      <c r="AK933" s="116" t="s">
        <v>1693</v>
      </c>
      <c r="AN933" s="80"/>
      <c r="AO933" s="80"/>
      <c r="AP933" s="80"/>
      <c r="AQ933" s="80"/>
      <c r="AR933" s="130"/>
      <c r="AS933" s="80"/>
      <c r="AT933" s="7"/>
      <c r="AU933" s="7"/>
      <c r="AV933" s="169"/>
      <c r="AW933" s="170"/>
      <c r="AX933" s="140"/>
      <c r="AY933" s="150"/>
      <c r="AZ933" s="171"/>
      <c r="BA933" s="171"/>
      <c r="BB933" s="150" t="str">
        <f t="shared" si="195"/>
        <v/>
      </c>
      <c r="BC933" s="172"/>
      <c r="BD933" s="169"/>
      <c r="BE933" s="169"/>
      <c r="BF933" s="169"/>
      <c r="BG933" s="169"/>
      <c r="BH933" s="169"/>
      <c r="BI933" s="169"/>
      <c r="BJ933" s="169"/>
      <c r="BK933" s="169"/>
      <c r="BL933" s="169"/>
      <c r="BM933" s="169"/>
      <c r="BN933" s="169"/>
      <c r="BO933" s="169"/>
      <c r="BP933" s="169"/>
      <c r="BQ933" s="169"/>
      <c r="BS933" s="6"/>
      <c r="BT933" s="11"/>
      <c r="BU933" s="6"/>
      <c r="BV933" s="6"/>
    </row>
    <row r="934" spans="1:74" ht="15.75" x14ac:dyDescent="0.25">
      <c r="A934" s="52" t="s">
        <v>7908</v>
      </c>
      <c r="B934" s="56"/>
      <c r="C934" s="7" t="s">
        <v>118</v>
      </c>
      <c r="D934" s="7" t="s">
        <v>6917</v>
      </c>
      <c r="E934" s="7"/>
      <c r="F934" s="64"/>
      <c r="G934" s="6"/>
      <c r="H934" s="6"/>
      <c r="I934" s="10" t="s">
        <v>110</v>
      </c>
      <c r="J934" s="11" t="s">
        <v>1984</v>
      </c>
      <c r="K934" s="220" t="s">
        <v>600</v>
      </c>
      <c r="L934" s="180"/>
      <c r="M934" s="180">
        <v>1000</v>
      </c>
      <c r="N934" s="80" t="s">
        <v>7213</v>
      </c>
      <c r="O934" s="165"/>
      <c r="P934" s="80" t="s">
        <v>2572</v>
      </c>
      <c r="Q934" s="80"/>
      <c r="R934" s="80"/>
      <c r="S934" s="166"/>
      <c r="T934" s="164"/>
      <c r="U934" s="167"/>
      <c r="V934" s="168"/>
      <c r="W934" s="12" t="str">
        <f t="shared" si="194"/>
        <v>Mqtt1</v>
      </c>
      <c r="X934" s="222"/>
      <c r="Y934" s="6" t="str">
        <f t="shared" si="188"/>
        <v>power-tag/hydrophore-1</v>
      </c>
      <c r="Z934" s="106" t="str" cm="1">
        <f t="array" ref="Z934">IF(COUNTIF(N934,"spare"),"","$."&amp;_xlfn.REGEXEXTRACT(J934,"PT\d+[FQ]\d+_(.*)", 2))</f>
        <v>$.RMS_Current_Phase_C</v>
      </c>
      <c r="AA934" s="12">
        <f t="shared" si="191"/>
        <v>21</v>
      </c>
      <c r="AB934" s="6" t="s">
        <v>195</v>
      </c>
      <c r="AC934" s="106">
        <v>3004</v>
      </c>
      <c r="AJ934" s="80"/>
      <c r="AK934" s="116" t="s">
        <v>1693</v>
      </c>
      <c r="AN934" s="80"/>
      <c r="AO934" s="80"/>
      <c r="AP934" s="80"/>
      <c r="AQ934" s="80"/>
      <c r="AR934" s="130"/>
      <c r="AS934" s="80"/>
      <c r="AT934" s="7"/>
      <c r="AU934" s="7"/>
      <c r="AV934" s="169"/>
      <c r="AW934" s="170"/>
      <c r="AX934" s="140"/>
      <c r="AY934" s="150"/>
      <c r="AZ934" s="171"/>
      <c r="BA934" s="171"/>
      <c r="BB934" s="150" t="str">
        <f t="shared" si="195"/>
        <v/>
      </c>
      <c r="BC934" s="172"/>
      <c r="BD934" s="169"/>
      <c r="BE934" s="169"/>
      <c r="BF934" s="169"/>
      <c r="BG934" s="169"/>
      <c r="BH934" s="169"/>
      <c r="BI934" s="169"/>
      <c r="BJ934" s="169"/>
      <c r="BK934" s="169"/>
      <c r="BL934" s="169"/>
      <c r="BM934" s="169"/>
      <c r="BN934" s="169"/>
      <c r="BO934" s="169"/>
      <c r="BP934" s="169"/>
      <c r="BQ934" s="169"/>
      <c r="BS934" s="6"/>
      <c r="BT934" s="11"/>
      <c r="BU934" s="6"/>
      <c r="BV934" s="6"/>
    </row>
    <row r="935" spans="1:74" ht="15.75" x14ac:dyDescent="0.25">
      <c r="A935" s="52" t="s">
        <v>7908</v>
      </c>
      <c r="B935" s="56"/>
      <c r="C935" s="7" t="s">
        <v>118</v>
      </c>
      <c r="D935" s="7" t="s">
        <v>6917</v>
      </c>
      <c r="E935" s="7"/>
      <c r="F935" s="64"/>
      <c r="G935" s="6"/>
      <c r="H935" s="6"/>
      <c r="I935" s="10" t="s">
        <v>110</v>
      </c>
      <c r="J935" s="11" t="s">
        <v>1985</v>
      </c>
      <c r="K935" s="220" t="s">
        <v>600</v>
      </c>
      <c r="L935" s="180"/>
      <c r="M935" s="180">
        <v>1000</v>
      </c>
      <c r="N935" s="80" t="s">
        <v>7213</v>
      </c>
      <c r="O935" s="165"/>
      <c r="P935" s="80" t="s">
        <v>2573</v>
      </c>
      <c r="Q935" s="80"/>
      <c r="R935" s="80"/>
      <c r="S935" s="166"/>
      <c r="T935" s="164"/>
      <c r="U935" s="167"/>
      <c r="V935" s="168"/>
      <c r="W935" s="12" t="str">
        <f t="shared" si="194"/>
        <v>Mqtt1</v>
      </c>
      <c r="X935" s="222"/>
      <c r="Y935" s="6" t="str">
        <f t="shared" si="188"/>
        <v>power-tag/hydrophore-1</v>
      </c>
      <c r="Z935" s="106" t="str" cm="1">
        <f t="array" ref="Z935">IF(COUNTIF(N935,"spare"),"","$."&amp;_xlfn.REGEXEXTRACT(J935,"PT\d+[FQ]\d+_(.*)", 2))</f>
        <v>$.RMS_Current_Phase_Neut</v>
      </c>
      <c r="AA935" s="12">
        <f t="shared" si="191"/>
        <v>21</v>
      </c>
      <c r="AB935" s="6" t="s">
        <v>195</v>
      </c>
      <c r="AC935" s="106">
        <v>3006</v>
      </c>
      <c r="AJ935" s="80"/>
      <c r="AK935" s="116" t="s">
        <v>1693</v>
      </c>
      <c r="AN935" s="80"/>
      <c r="AO935" s="80"/>
      <c r="AP935" s="80"/>
      <c r="AQ935" s="80"/>
      <c r="AR935" s="130"/>
      <c r="AS935" s="80"/>
      <c r="AT935" s="7"/>
      <c r="AU935" s="7"/>
      <c r="AV935" s="169"/>
      <c r="AW935" s="170"/>
      <c r="AX935" s="140"/>
      <c r="AY935" s="150"/>
      <c r="AZ935" s="171"/>
      <c r="BA935" s="171"/>
      <c r="BB935" s="150" t="str">
        <f t="shared" si="195"/>
        <v/>
      </c>
      <c r="BC935" s="172"/>
      <c r="BD935" s="169"/>
      <c r="BE935" s="169"/>
      <c r="BF935" s="169"/>
      <c r="BG935" s="169"/>
      <c r="BH935" s="169"/>
      <c r="BI935" s="169"/>
      <c r="BJ935" s="169"/>
      <c r="BK935" s="169"/>
      <c r="BL935" s="169"/>
      <c r="BM935" s="169"/>
      <c r="BN935" s="169"/>
      <c r="BO935" s="169"/>
      <c r="BP935" s="169"/>
      <c r="BQ935" s="169"/>
      <c r="BS935" s="6"/>
      <c r="BT935" s="11"/>
      <c r="BU935" s="6"/>
      <c r="BV935" s="6"/>
    </row>
    <row r="936" spans="1:74" ht="15.75" x14ac:dyDescent="0.25">
      <c r="A936" s="52" t="s">
        <v>7908</v>
      </c>
      <c r="B936" s="56"/>
      <c r="C936" s="7" t="s">
        <v>118</v>
      </c>
      <c r="D936" s="7" t="s">
        <v>6917</v>
      </c>
      <c r="E936" s="7"/>
      <c r="F936" s="64"/>
      <c r="G936" s="6"/>
      <c r="H936" s="6"/>
      <c r="I936" s="10" t="s">
        <v>110</v>
      </c>
      <c r="J936" s="11" t="s">
        <v>7436</v>
      </c>
      <c r="K936" s="220" t="s">
        <v>600</v>
      </c>
      <c r="L936" s="180"/>
      <c r="M936" s="180">
        <v>1000</v>
      </c>
      <c r="N936" s="80" t="s">
        <v>7213</v>
      </c>
      <c r="O936" s="165"/>
      <c r="P936" s="80" t="s">
        <v>2574</v>
      </c>
      <c r="Q936" s="80"/>
      <c r="R936" s="80"/>
      <c r="S936" s="166"/>
      <c r="T936" s="164"/>
      <c r="U936" s="167"/>
      <c r="V936" s="168"/>
      <c r="W936" s="12" t="str">
        <f t="shared" si="194"/>
        <v>Mqtt1</v>
      </c>
      <c r="X936" s="222"/>
      <c r="Y936" s="6" t="str">
        <f t="shared" si="188"/>
        <v>power-tag/hydrophore-1</v>
      </c>
      <c r="Z936" s="106" t="str" cm="1">
        <f t="array" ref="Z936">IF(COUNTIF(N936,"spare"),"","$."&amp;_xlfn.REGEXEXTRACT(J936,"PT\d+[FQ]\d+_(.*)", 2))</f>
        <v>$.RMS_Voltage_A_N</v>
      </c>
      <c r="AA936" s="12">
        <f t="shared" si="191"/>
        <v>21</v>
      </c>
      <c r="AB936" s="6" t="s">
        <v>195</v>
      </c>
      <c r="AC936" s="106">
        <v>3028</v>
      </c>
      <c r="AJ936" s="80"/>
      <c r="AK936" s="116" t="s">
        <v>1694</v>
      </c>
      <c r="AN936" s="80"/>
      <c r="AO936" s="80"/>
      <c r="AP936" s="80"/>
      <c r="AQ936" s="80"/>
      <c r="AR936" s="130"/>
      <c r="AS936" s="80"/>
      <c r="AT936" s="7"/>
      <c r="AU936" s="7"/>
      <c r="AV936" s="169"/>
      <c r="AW936" s="170"/>
      <c r="AX936" s="140"/>
      <c r="AY936" s="150"/>
      <c r="AZ936" s="171"/>
      <c r="BA936" s="171"/>
      <c r="BB936" s="150" t="str">
        <f t="shared" si="195"/>
        <v/>
      </c>
      <c r="BC936" s="172"/>
      <c r="BD936" s="169"/>
      <c r="BE936" s="169"/>
      <c r="BF936" s="169"/>
      <c r="BG936" s="169"/>
      <c r="BH936" s="169"/>
      <c r="BI936" s="169"/>
      <c r="BJ936" s="169"/>
      <c r="BK936" s="169"/>
      <c r="BL936" s="169"/>
      <c r="BM936" s="169"/>
      <c r="BN936" s="169"/>
      <c r="BO936" s="169"/>
      <c r="BP936" s="169"/>
      <c r="BQ936" s="169"/>
      <c r="BS936" s="6"/>
      <c r="BT936" s="11"/>
      <c r="BU936" s="6"/>
      <c r="BV936" s="6"/>
    </row>
    <row r="937" spans="1:74" ht="15.75" x14ac:dyDescent="0.25">
      <c r="A937" s="52" t="s">
        <v>7908</v>
      </c>
      <c r="B937" s="56"/>
      <c r="C937" s="7" t="s">
        <v>118</v>
      </c>
      <c r="D937" s="7" t="s">
        <v>6917</v>
      </c>
      <c r="E937" s="7"/>
      <c r="F937" s="64"/>
      <c r="G937" s="6"/>
      <c r="H937" s="6"/>
      <c r="I937" s="10" t="s">
        <v>110</v>
      </c>
      <c r="J937" s="11" t="s">
        <v>7437</v>
      </c>
      <c r="K937" s="220" t="s">
        <v>600</v>
      </c>
      <c r="L937" s="180"/>
      <c r="M937" s="180">
        <v>1000</v>
      </c>
      <c r="N937" s="80" t="s">
        <v>7213</v>
      </c>
      <c r="O937" s="165"/>
      <c r="P937" s="80" t="s">
        <v>2575</v>
      </c>
      <c r="Q937" s="80"/>
      <c r="R937" s="80"/>
      <c r="S937" s="166"/>
      <c r="T937" s="164"/>
      <c r="U937" s="167"/>
      <c r="V937" s="168"/>
      <c r="W937" s="12" t="str">
        <f t="shared" si="194"/>
        <v>Mqtt1</v>
      </c>
      <c r="X937" s="222"/>
      <c r="Y937" s="6" t="str">
        <f t="shared" si="188"/>
        <v>power-tag/hydrophore-1</v>
      </c>
      <c r="Z937" s="106" t="str" cm="1">
        <f t="array" ref="Z937">IF(COUNTIF(N937,"spare"),"","$."&amp;_xlfn.REGEXEXTRACT(J937,"PT\d+[FQ]\d+_(.*)", 2))</f>
        <v>$.RMS_Voltage_B_N</v>
      </c>
      <c r="AA937" s="12">
        <f t="shared" si="191"/>
        <v>21</v>
      </c>
      <c r="AB937" s="6" t="s">
        <v>195</v>
      </c>
      <c r="AC937" s="106">
        <v>3030</v>
      </c>
      <c r="AJ937" s="80"/>
      <c r="AK937" s="116" t="s">
        <v>1694</v>
      </c>
      <c r="AN937" s="80"/>
      <c r="AO937" s="80"/>
      <c r="AP937" s="80"/>
      <c r="AQ937" s="80"/>
      <c r="AR937" s="130"/>
      <c r="AS937" s="80"/>
      <c r="AT937" s="7"/>
      <c r="AU937" s="7"/>
      <c r="AV937" s="169"/>
      <c r="AW937" s="170"/>
      <c r="AX937" s="140"/>
      <c r="AY937" s="150"/>
      <c r="AZ937" s="171"/>
      <c r="BA937" s="171"/>
      <c r="BB937" s="150" t="str">
        <f t="shared" si="195"/>
        <v/>
      </c>
      <c r="BC937" s="172"/>
      <c r="BD937" s="169"/>
      <c r="BE937" s="169"/>
      <c r="BF937" s="169"/>
      <c r="BG937" s="169"/>
      <c r="BH937" s="169"/>
      <c r="BI937" s="169"/>
      <c r="BJ937" s="169"/>
      <c r="BK937" s="169"/>
      <c r="BL937" s="169"/>
      <c r="BM937" s="169"/>
      <c r="BN937" s="169"/>
      <c r="BO937" s="169"/>
      <c r="BP937" s="169"/>
      <c r="BQ937" s="169"/>
      <c r="BS937" s="6"/>
      <c r="BT937" s="11"/>
      <c r="BU937" s="6"/>
      <c r="BV937" s="6"/>
    </row>
    <row r="938" spans="1:74" ht="15.75" x14ac:dyDescent="0.25">
      <c r="A938" s="52" t="s">
        <v>7908</v>
      </c>
      <c r="B938" s="56"/>
      <c r="C938" s="7" t="s">
        <v>118</v>
      </c>
      <c r="D938" s="7" t="s">
        <v>6917</v>
      </c>
      <c r="E938" s="7"/>
      <c r="F938" s="64"/>
      <c r="G938" s="6"/>
      <c r="H938" s="6"/>
      <c r="I938" s="10" t="s">
        <v>110</v>
      </c>
      <c r="J938" s="11" t="s">
        <v>7438</v>
      </c>
      <c r="K938" s="220" t="s">
        <v>600</v>
      </c>
      <c r="L938" s="180"/>
      <c r="M938" s="180">
        <v>1000</v>
      </c>
      <c r="N938" s="80" t="s">
        <v>7213</v>
      </c>
      <c r="O938" s="165"/>
      <c r="P938" s="80" t="s">
        <v>2576</v>
      </c>
      <c r="Q938" s="80"/>
      <c r="R938" s="80"/>
      <c r="S938" s="166"/>
      <c r="T938" s="164"/>
      <c r="U938" s="167"/>
      <c r="V938" s="168"/>
      <c r="W938" s="12" t="str">
        <f t="shared" si="194"/>
        <v>Mqtt1</v>
      </c>
      <c r="X938" s="222"/>
      <c r="Y938" s="6" t="str">
        <f t="shared" si="188"/>
        <v>power-tag/hydrophore-1</v>
      </c>
      <c r="Z938" s="106" t="str" cm="1">
        <f t="array" ref="Z938">IF(COUNTIF(N938,"spare"),"","$."&amp;_xlfn.REGEXEXTRACT(J938,"PT\d+[FQ]\d+_(.*)", 2))</f>
        <v>$.RMS_Voltage_C_N</v>
      </c>
      <c r="AA938" s="12">
        <f t="shared" si="191"/>
        <v>21</v>
      </c>
      <c r="AB938" s="6" t="s">
        <v>195</v>
      </c>
      <c r="AC938" s="106">
        <v>3032</v>
      </c>
      <c r="AJ938" s="80"/>
      <c r="AK938" s="116" t="s">
        <v>1694</v>
      </c>
      <c r="AN938" s="80"/>
      <c r="AO938" s="80"/>
      <c r="AP938" s="80"/>
      <c r="AQ938" s="80"/>
      <c r="AR938" s="130"/>
      <c r="AS938" s="80"/>
      <c r="AT938" s="7"/>
      <c r="AU938" s="7"/>
      <c r="AV938" s="169"/>
      <c r="AW938" s="170"/>
      <c r="AX938" s="140"/>
      <c r="AY938" s="150"/>
      <c r="AZ938" s="171"/>
      <c r="BA938" s="171"/>
      <c r="BB938" s="150" t="str">
        <f t="shared" si="195"/>
        <v/>
      </c>
      <c r="BC938" s="172"/>
      <c r="BD938" s="169"/>
      <c r="BE938" s="169"/>
      <c r="BF938" s="169"/>
      <c r="BG938" s="169"/>
      <c r="BH938" s="169"/>
      <c r="BI938" s="169"/>
      <c r="BJ938" s="169"/>
      <c r="BK938" s="169"/>
      <c r="BL938" s="169"/>
      <c r="BM938" s="169"/>
      <c r="BN938" s="169"/>
      <c r="BO938" s="169"/>
      <c r="BP938" s="169"/>
      <c r="BQ938" s="169"/>
      <c r="BS938" s="6"/>
      <c r="BT938" s="11"/>
      <c r="BU938" s="6"/>
      <c r="BV938" s="6"/>
    </row>
    <row r="939" spans="1:74" ht="15.75" x14ac:dyDescent="0.25">
      <c r="A939" s="52" t="s">
        <v>7908</v>
      </c>
      <c r="B939" s="56"/>
      <c r="C939" s="7" t="s">
        <v>118</v>
      </c>
      <c r="D939" s="7" t="s">
        <v>6917</v>
      </c>
      <c r="E939" s="7"/>
      <c r="F939" s="64"/>
      <c r="G939" s="6"/>
      <c r="H939" s="6"/>
      <c r="I939" s="10" t="s">
        <v>110</v>
      </c>
      <c r="J939" s="11" t="s">
        <v>1986</v>
      </c>
      <c r="K939" s="220" t="s">
        <v>600</v>
      </c>
      <c r="L939" s="180"/>
      <c r="M939" s="180">
        <v>1000</v>
      </c>
      <c r="N939" s="80" t="s">
        <v>7213</v>
      </c>
      <c r="O939" s="165"/>
      <c r="P939" s="80" t="s">
        <v>2577</v>
      </c>
      <c r="Q939" s="80"/>
      <c r="R939" s="80"/>
      <c r="S939" s="166"/>
      <c r="T939" s="164"/>
      <c r="U939" s="167"/>
      <c r="V939" s="168"/>
      <c r="W939" s="12" t="str">
        <f t="shared" si="194"/>
        <v>Mqtt1</v>
      </c>
      <c r="X939" s="222"/>
      <c r="Y939" s="6" t="str">
        <f t="shared" si="188"/>
        <v>power-tag/hydrophore-1</v>
      </c>
      <c r="Z939" s="106" t="str" cm="1">
        <f t="array" ref="Z939">IF(COUNTIF(N939,"spare"),"","$."&amp;_xlfn.REGEXEXTRACT(J939,"PT\d+[FQ]\d+_(.*)", 2))</f>
        <v>$.Active_Power_Phase_A</v>
      </c>
      <c r="AA939" s="12">
        <f t="shared" si="191"/>
        <v>21</v>
      </c>
      <c r="AB939" s="6" t="s">
        <v>195</v>
      </c>
      <c r="AC939" s="106">
        <v>3054</v>
      </c>
      <c r="AJ939" s="80"/>
      <c r="AK939" s="116" t="s">
        <v>1695</v>
      </c>
      <c r="AN939" s="80"/>
      <c r="AO939" s="80"/>
      <c r="AP939" s="80"/>
      <c r="AQ939" s="80"/>
      <c r="AR939" s="130"/>
      <c r="AS939" s="80"/>
      <c r="AT939" s="7"/>
      <c r="AU939" s="7"/>
      <c r="AV939" s="169"/>
      <c r="AW939" s="170"/>
      <c r="AX939" s="140"/>
      <c r="AY939" s="150"/>
      <c r="AZ939" s="171"/>
      <c r="BA939" s="171"/>
      <c r="BB939" s="150" t="str">
        <f t="shared" si="195"/>
        <v/>
      </c>
      <c r="BC939" s="172"/>
      <c r="BD939" s="169"/>
      <c r="BE939" s="169"/>
      <c r="BF939" s="169"/>
      <c r="BG939" s="169"/>
      <c r="BH939" s="169"/>
      <c r="BI939" s="169"/>
      <c r="BJ939" s="169"/>
      <c r="BK939" s="169"/>
      <c r="BL939" s="169"/>
      <c r="BM939" s="169"/>
      <c r="BN939" s="169"/>
      <c r="BO939" s="169"/>
      <c r="BP939" s="169"/>
      <c r="BQ939" s="169"/>
      <c r="BS939" s="6"/>
      <c r="BT939" s="11"/>
      <c r="BU939" s="6"/>
      <c r="BV939" s="6"/>
    </row>
    <row r="940" spans="1:74" ht="15.75" x14ac:dyDescent="0.25">
      <c r="A940" s="52" t="s">
        <v>7908</v>
      </c>
      <c r="B940" s="56"/>
      <c r="C940" s="7" t="s">
        <v>118</v>
      </c>
      <c r="D940" s="7" t="s">
        <v>6917</v>
      </c>
      <c r="E940" s="7"/>
      <c r="F940" s="64"/>
      <c r="G940" s="6"/>
      <c r="H940" s="6"/>
      <c r="I940" s="10" t="s">
        <v>110</v>
      </c>
      <c r="J940" s="11" t="s">
        <v>1987</v>
      </c>
      <c r="K940" s="220" t="s">
        <v>600</v>
      </c>
      <c r="L940" s="180"/>
      <c r="M940" s="180">
        <v>1000</v>
      </c>
      <c r="N940" s="80" t="s">
        <v>7213</v>
      </c>
      <c r="O940" s="165"/>
      <c r="P940" s="80" t="s">
        <v>2578</v>
      </c>
      <c r="Q940" s="80"/>
      <c r="R940" s="80"/>
      <c r="S940" s="166"/>
      <c r="T940" s="164"/>
      <c r="U940" s="167"/>
      <c r="V940" s="168"/>
      <c r="W940" s="12" t="str">
        <f t="shared" si="194"/>
        <v>Mqtt1</v>
      </c>
      <c r="X940" s="222"/>
      <c r="Y940" s="6" t="str">
        <f t="shared" si="188"/>
        <v>power-tag/hydrophore-1</v>
      </c>
      <c r="Z940" s="106" t="str" cm="1">
        <f t="array" ref="Z940">IF(COUNTIF(N940,"spare"),"","$."&amp;_xlfn.REGEXEXTRACT(J940,"PT\d+[FQ]\d+_(.*)", 2))</f>
        <v>$.Active_Power_Phase_B</v>
      </c>
      <c r="AA940" s="12">
        <f t="shared" si="191"/>
        <v>21</v>
      </c>
      <c r="AB940" s="6" t="s">
        <v>195</v>
      </c>
      <c r="AC940" s="106">
        <v>3056</v>
      </c>
      <c r="AJ940" s="80"/>
      <c r="AK940" s="116" t="s">
        <v>1695</v>
      </c>
      <c r="AN940" s="80"/>
      <c r="AO940" s="80"/>
      <c r="AP940" s="80"/>
      <c r="AQ940" s="80"/>
      <c r="AR940" s="130"/>
      <c r="AS940" s="80"/>
      <c r="AT940" s="7"/>
      <c r="AU940" s="7"/>
      <c r="AV940" s="169"/>
      <c r="AW940" s="170"/>
      <c r="AX940" s="140"/>
      <c r="AY940" s="150"/>
      <c r="AZ940" s="171"/>
      <c r="BA940" s="171"/>
      <c r="BB940" s="150" t="str">
        <f t="shared" si="195"/>
        <v/>
      </c>
      <c r="BC940" s="172"/>
      <c r="BD940" s="169"/>
      <c r="BE940" s="169"/>
      <c r="BF940" s="169"/>
      <c r="BG940" s="169"/>
      <c r="BH940" s="169"/>
      <c r="BI940" s="169"/>
      <c r="BJ940" s="169"/>
      <c r="BK940" s="169"/>
      <c r="BL940" s="169"/>
      <c r="BM940" s="169"/>
      <c r="BN940" s="169"/>
      <c r="BO940" s="169"/>
      <c r="BP940" s="169"/>
      <c r="BQ940" s="169"/>
      <c r="BS940" s="6"/>
      <c r="BT940" s="11"/>
      <c r="BU940" s="6"/>
      <c r="BV940" s="6"/>
    </row>
    <row r="941" spans="1:74" ht="15.75" x14ac:dyDescent="0.25">
      <c r="A941" s="52" t="s">
        <v>7908</v>
      </c>
      <c r="B941" s="56"/>
      <c r="C941" s="7" t="s">
        <v>118</v>
      </c>
      <c r="D941" s="7" t="s">
        <v>6917</v>
      </c>
      <c r="E941" s="7"/>
      <c r="F941" s="64"/>
      <c r="G941" s="6"/>
      <c r="H941" s="6"/>
      <c r="I941" s="10" t="s">
        <v>110</v>
      </c>
      <c r="J941" s="11" t="s">
        <v>1988</v>
      </c>
      <c r="K941" s="220" t="s">
        <v>600</v>
      </c>
      <c r="L941" s="180"/>
      <c r="M941" s="180">
        <v>1000</v>
      </c>
      <c r="N941" s="80" t="s">
        <v>7213</v>
      </c>
      <c r="O941" s="165"/>
      <c r="P941" s="80" t="s">
        <v>2579</v>
      </c>
      <c r="Q941" s="80"/>
      <c r="R941" s="80"/>
      <c r="S941" s="166"/>
      <c r="T941" s="164"/>
      <c r="U941" s="167"/>
      <c r="V941" s="168"/>
      <c r="W941" s="12" t="str">
        <f t="shared" si="194"/>
        <v>Mqtt1</v>
      </c>
      <c r="X941" s="222"/>
      <c r="Y941" s="6" t="str">
        <f t="shared" si="188"/>
        <v>power-tag/hydrophore-1</v>
      </c>
      <c r="Z941" s="106" t="str" cm="1">
        <f t="array" ref="Z941">IF(COUNTIF(N941,"spare"),"","$."&amp;_xlfn.REGEXEXTRACT(J941,"PT\d+[FQ]\d+_(.*)", 2))</f>
        <v>$.Active_Power_Phase_C</v>
      </c>
      <c r="AA941" s="12">
        <f t="shared" si="191"/>
        <v>21</v>
      </c>
      <c r="AB941" s="6" t="s">
        <v>195</v>
      </c>
      <c r="AC941" s="106">
        <v>3058</v>
      </c>
      <c r="AJ941" s="80"/>
      <c r="AK941" s="116" t="s">
        <v>1695</v>
      </c>
      <c r="AN941" s="80"/>
      <c r="AO941" s="80"/>
      <c r="AP941" s="80"/>
      <c r="AQ941" s="80"/>
      <c r="AR941" s="130"/>
      <c r="AS941" s="80"/>
      <c r="AT941" s="7"/>
      <c r="AU941" s="7"/>
      <c r="AV941" s="169"/>
      <c r="AW941" s="170"/>
      <c r="AX941" s="140"/>
      <c r="AY941" s="150"/>
      <c r="AZ941" s="171"/>
      <c r="BA941" s="171"/>
      <c r="BB941" s="150" t="str">
        <f t="shared" si="195"/>
        <v/>
      </c>
      <c r="BC941" s="172"/>
      <c r="BD941" s="169"/>
      <c r="BE941" s="169"/>
      <c r="BF941" s="169"/>
      <c r="BG941" s="169"/>
      <c r="BH941" s="169"/>
      <c r="BI941" s="169"/>
      <c r="BJ941" s="169"/>
      <c r="BK941" s="169"/>
      <c r="BL941" s="169"/>
      <c r="BM941" s="169"/>
      <c r="BN941" s="169"/>
      <c r="BO941" s="169"/>
      <c r="BP941" s="169"/>
      <c r="BQ941" s="169"/>
      <c r="BS941" s="6"/>
      <c r="BT941" s="11"/>
      <c r="BU941" s="6"/>
      <c r="BV941" s="6"/>
    </row>
    <row r="942" spans="1:74" ht="15.75" x14ac:dyDescent="0.25">
      <c r="A942" s="52" t="s">
        <v>7908</v>
      </c>
      <c r="B942" s="56"/>
      <c r="C942" s="7" t="s">
        <v>118</v>
      </c>
      <c r="D942" s="7" t="s">
        <v>6917</v>
      </c>
      <c r="E942" s="7"/>
      <c r="F942" s="64"/>
      <c r="G942" s="6"/>
      <c r="H942" s="6"/>
      <c r="I942" s="10" t="s">
        <v>110</v>
      </c>
      <c r="J942" s="11" t="s">
        <v>1989</v>
      </c>
      <c r="K942" s="220" t="s">
        <v>600</v>
      </c>
      <c r="L942" s="180"/>
      <c r="M942" s="180">
        <v>1000</v>
      </c>
      <c r="N942" s="80" t="s">
        <v>7213</v>
      </c>
      <c r="O942" s="165"/>
      <c r="P942" s="80" t="s">
        <v>2580</v>
      </c>
      <c r="Q942" s="80"/>
      <c r="R942" s="80"/>
      <c r="S942" s="166"/>
      <c r="T942" s="164"/>
      <c r="U942" s="167"/>
      <c r="V942" s="168"/>
      <c r="W942" s="12" t="str">
        <f t="shared" si="194"/>
        <v>Mqtt1</v>
      </c>
      <c r="X942" s="222"/>
      <c r="Y942" s="6" t="str">
        <f t="shared" si="188"/>
        <v>power-tag/hydrophore-1</v>
      </c>
      <c r="Z942" s="106" t="str" cm="1">
        <f t="array" ref="Z942">IF(COUNTIF(N942,"spare"),"","$."&amp;_xlfn.REGEXEXTRACT(J942,"PT\d+[FQ]\d+_(.*)", 2))</f>
        <v>$.Total_Active_Power</v>
      </c>
      <c r="AA942" s="12">
        <f t="shared" si="191"/>
        <v>21</v>
      </c>
      <c r="AB942" s="6" t="s">
        <v>195</v>
      </c>
      <c r="AC942" s="106">
        <v>3060</v>
      </c>
      <c r="AJ942" s="80"/>
      <c r="AK942" s="116" t="s">
        <v>1695</v>
      </c>
      <c r="AN942" s="80"/>
      <c r="AO942" s="80"/>
      <c r="AP942" s="80"/>
      <c r="AQ942" s="80"/>
      <c r="AR942" s="130"/>
      <c r="AS942" s="80"/>
      <c r="AT942" s="7"/>
      <c r="AU942" s="7"/>
      <c r="AV942" s="169"/>
      <c r="AW942" s="170"/>
      <c r="AX942" s="140"/>
      <c r="AY942" s="150"/>
      <c r="AZ942" s="171"/>
      <c r="BA942" s="171"/>
      <c r="BB942" s="150" t="str">
        <f t="shared" si="195"/>
        <v/>
      </c>
      <c r="BC942" s="172"/>
      <c r="BD942" s="169"/>
      <c r="BE942" s="169"/>
      <c r="BF942" s="169"/>
      <c r="BG942" s="169"/>
      <c r="BH942" s="169"/>
      <c r="BI942" s="169"/>
      <c r="BJ942" s="169"/>
      <c r="BK942" s="169"/>
      <c r="BL942" s="169"/>
      <c r="BM942" s="169"/>
      <c r="BN942" s="169"/>
      <c r="BO942" s="169"/>
      <c r="BP942" s="169"/>
      <c r="BQ942" s="169"/>
      <c r="BS942" s="6"/>
      <c r="BT942" s="11"/>
      <c r="BU942" s="6"/>
      <c r="BV942" s="6"/>
    </row>
    <row r="943" spans="1:74" ht="15.75" x14ac:dyDescent="0.25">
      <c r="A943" s="52" t="s">
        <v>7908</v>
      </c>
      <c r="B943" s="56"/>
      <c r="C943" s="7" t="s">
        <v>118</v>
      </c>
      <c r="D943" s="7" t="s">
        <v>6917</v>
      </c>
      <c r="E943" s="7"/>
      <c r="F943" s="64"/>
      <c r="G943" s="6"/>
      <c r="H943" s="6"/>
      <c r="I943" s="10" t="s">
        <v>110</v>
      </c>
      <c r="J943" s="11" t="s">
        <v>1990</v>
      </c>
      <c r="K943" s="220" t="s">
        <v>600</v>
      </c>
      <c r="L943" s="180"/>
      <c r="M943" s="180">
        <v>1000</v>
      </c>
      <c r="N943" s="80" t="s">
        <v>7213</v>
      </c>
      <c r="O943" s="165"/>
      <c r="P943" s="80" t="s">
        <v>2581</v>
      </c>
      <c r="Q943" s="80"/>
      <c r="R943" s="80"/>
      <c r="S943" s="166"/>
      <c r="T943" s="164"/>
      <c r="U943" s="167"/>
      <c r="V943" s="168"/>
      <c r="W943" s="12" t="str">
        <f t="shared" si="194"/>
        <v>Mqtt1</v>
      </c>
      <c r="X943" s="222"/>
      <c r="Y943" s="6" t="str">
        <f t="shared" si="188"/>
        <v>power-tag/hydrophore-1</v>
      </c>
      <c r="Z943" s="106" t="str" cm="1">
        <f t="array" ref="Z943">IF(COUNTIF(N943,"spare"),"","$."&amp;_xlfn.REGEXEXTRACT(J943,"PT\d+[FQ]\d+_(.*)", 2))</f>
        <v>$.Power_Factor_Phase_A</v>
      </c>
      <c r="AA943" s="12">
        <f t="shared" si="191"/>
        <v>21</v>
      </c>
      <c r="AB943" s="6" t="s">
        <v>195</v>
      </c>
      <c r="AC943" s="106">
        <v>3078</v>
      </c>
      <c r="AJ943" s="80"/>
      <c r="AK943" s="116" t="s">
        <v>1696</v>
      </c>
      <c r="AN943" s="80"/>
      <c r="AO943" s="80"/>
      <c r="AP943" s="80"/>
      <c r="AQ943" s="80"/>
      <c r="AR943" s="130"/>
      <c r="AS943" s="80"/>
      <c r="AT943" s="7"/>
      <c r="AU943" s="7"/>
      <c r="AV943" s="169"/>
      <c r="AW943" s="170"/>
      <c r="AX943" s="140"/>
      <c r="AY943" s="150"/>
      <c r="AZ943" s="171"/>
      <c r="BA943" s="171"/>
      <c r="BB943" s="150" t="str">
        <f t="shared" si="195"/>
        <v/>
      </c>
      <c r="BC943" s="172"/>
      <c r="BD943" s="169"/>
      <c r="BE943" s="169"/>
      <c r="BF943" s="169"/>
      <c r="BG943" s="169"/>
      <c r="BH943" s="169"/>
      <c r="BI943" s="169"/>
      <c r="BJ943" s="169"/>
      <c r="BK943" s="169"/>
      <c r="BL943" s="169"/>
      <c r="BM943" s="169"/>
      <c r="BN943" s="169"/>
      <c r="BO943" s="169"/>
      <c r="BP943" s="169"/>
      <c r="BQ943" s="169"/>
      <c r="BS943" s="6"/>
      <c r="BT943" s="11"/>
      <c r="BU943" s="6"/>
      <c r="BV943" s="6"/>
    </row>
    <row r="944" spans="1:74" ht="15.75" x14ac:dyDescent="0.25">
      <c r="A944" s="52" t="s">
        <v>7908</v>
      </c>
      <c r="B944" s="56"/>
      <c r="C944" s="7" t="s">
        <v>118</v>
      </c>
      <c r="D944" s="7" t="s">
        <v>6917</v>
      </c>
      <c r="E944" s="7"/>
      <c r="F944" s="64"/>
      <c r="G944" s="6"/>
      <c r="H944" s="6"/>
      <c r="I944" s="10" t="s">
        <v>110</v>
      </c>
      <c r="J944" s="11" t="s">
        <v>1991</v>
      </c>
      <c r="K944" s="220" t="s">
        <v>600</v>
      </c>
      <c r="L944" s="180"/>
      <c r="M944" s="180">
        <v>1000</v>
      </c>
      <c r="N944" s="80" t="s">
        <v>7213</v>
      </c>
      <c r="O944" s="165"/>
      <c r="P944" s="80" t="s">
        <v>2582</v>
      </c>
      <c r="Q944" s="80"/>
      <c r="R944" s="80"/>
      <c r="S944" s="166"/>
      <c r="T944" s="164"/>
      <c r="U944" s="167"/>
      <c r="V944" s="168"/>
      <c r="W944" s="12" t="str">
        <f t="shared" si="194"/>
        <v>Mqtt1</v>
      </c>
      <c r="X944" s="222"/>
      <c r="Y944" s="6" t="str">
        <f t="shared" si="188"/>
        <v>power-tag/hydrophore-1</v>
      </c>
      <c r="Z944" s="106" t="str" cm="1">
        <f t="array" ref="Z944">IF(COUNTIF(N944,"spare"),"","$."&amp;_xlfn.REGEXEXTRACT(J944,"PT\d+[FQ]\d+_(.*)", 2))</f>
        <v>$.Power_Factor_Phase_B</v>
      </c>
      <c r="AA944" s="12">
        <f t="shared" si="191"/>
        <v>21</v>
      </c>
      <c r="AB944" s="6" t="s">
        <v>195</v>
      </c>
      <c r="AC944" s="106">
        <v>3080</v>
      </c>
      <c r="AJ944" s="80"/>
      <c r="AK944" s="116" t="s">
        <v>1696</v>
      </c>
      <c r="AN944" s="80"/>
      <c r="AO944" s="80"/>
      <c r="AP944" s="80"/>
      <c r="AQ944" s="80"/>
      <c r="AR944" s="130"/>
      <c r="AS944" s="80"/>
      <c r="AT944" s="7"/>
      <c r="AU944" s="7"/>
      <c r="AV944" s="169"/>
      <c r="AW944" s="170"/>
      <c r="AX944" s="140"/>
      <c r="AY944" s="150"/>
      <c r="AZ944" s="171"/>
      <c r="BA944" s="171"/>
      <c r="BB944" s="150" t="str">
        <f t="shared" si="195"/>
        <v/>
      </c>
      <c r="BC944" s="172"/>
      <c r="BD944" s="169"/>
      <c r="BE944" s="169"/>
      <c r="BF944" s="169"/>
      <c r="BG944" s="169"/>
      <c r="BH944" s="169"/>
      <c r="BI944" s="169"/>
      <c r="BJ944" s="169"/>
      <c r="BK944" s="169"/>
      <c r="BL944" s="169"/>
      <c r="BM944" s="169"/>
      <c r="BN944" s="169"/>
      <c r="BO944" s="169"/>
      <c r="BP944" s="169"/>
      <c r="BQ944" s="169"/>
      <c r="BS944" s="6"/>
      <c r="BT944" s="11"/>
      <c r="BU944" s="6"/>
      <c r="BV944" s="6"/>
    </row>
    <row r="945" spans="1:74" ht="15.75" x14ac:dyDescent="0.25">
      <c r="A945" s="52" t="s">
        <v>7908</v>
      </c>
      <c r="B945" s="56"/>
      <c r="C945" s="7" t="s">
        <v>118</v>
      </c>
      <c r="D945" s="7" t="s">
        <v>6917</v>
      </c>
      <c r="E945" s="7"/>
      <c r="F945" s="64"/>
      <c r="G945" s="6"/>
      <c r="H945" s="6"/>
      <c r="I945" s="10" t="s">
        <v>110</v>
      </c>
      <c r="J945" s="11" t="s">
        <v>1992</v>
      </c>
      <c r="K945" s="220" t="s">
        <v>600</v>
      </c>
      <c r="L945" s="180"/>
      <c r="M945" s="180">
        <v>1000</v>
      </c>
      <c r="N945" s="80" t="s">
        <v>7213</v>
      </c>
      <c r="O945" s="165"/>
      <c r="P945" s="80" t="s">
        <v>2583</v>
      </c>
      <c r="Q945" s="80"/>
      <c r="R945" s="80"/>
      <c r="S945" s="166"/>
      <c r="T945" s="164"/>
      <c r="U945" s="167"/>
      <c r="V945" s="168"/>
      <c r="W945" s="12" t="str">
        <f t="shared" si="194"/>
        <v>Mqtt1</v>
      </c>
      <c r="X945" s="222"/>
      <c r="Y945" s="6" t="str">
        <f t="shared" si="188"/>
        <v>power-tag/hydrophore-1</v>
      </c>
      <c r="Z945" s="106" t="str" cm="1">
        <f t="array" ref="Z945">IF(COUNTIF(N945,"spare"),"","$."&amp;_xlfn.REGEXEXTRACT(J945,"PT\d+[FQ]\d+_(.*)", 2))</f>
        <v>$.Power_Factor_Phase_C</v>
      </c>
      <c r="AA945" s="12">
        <f t="shared" si="191"/>
        <v>21</v>
      </c>
      <c r="AB945" s="6" t="s">
        <v>195</v>
      </c>
      <c r="AC945" s="106">
        <v>3082</v>
      </c>
      <c r="AJ945" s="80"/>
      <c r="AK945" s="116" t="s">
        <v>1696</v>
      </c>
      <c r="AN945" s="80"/>
      <c r="AO945" s="80"/>
      <c r="AP945" s="80"/>
      <c r="AQ945" s="80"/>
      <c r="AR945" s="130"/>
      <c r="AS945" s="80"/>
      <c r="AT945" s="7"/>
      <c r="AU945" s="7"/>
      <c r="AV945" s="169"/>
      <c r="AW945" s="170"/>
      <c r="AX945" s="140"/>
      <c r="AY945" s="150"/>
      <c r="AZ945" s="171"/>
      <c r="BA945" s="171"/>
      <c r="BB945" s="150" t="str">
        <f t="shared" si="195"/>
        <v/>
      </c>
      <c r="BC945" s="172"/>
      <c r="BD945" s="169"/>
      <c r="BE945" s="169"/>
      <c r="BF945" s="169"/>
      <c r="BG945" s="169"/>
      <c r="BH945" s="169"/>
      <c r="BI945" s="169"/>
      <c r="BJ945" s="169"/>
      <c r="BK945" s="169"/>
      <c r="BL945" s="169"/>
      <c r="BM945" s="169"/>
      <c r="BN945" s="169"/>
      <c r="BO945" s="169"/>
      <c r="BP945" s="169"/>
      <c r="BQ945" s="169"/>
      <c r="BS945" s="6"/>
      <c r="BT945" s="11"/>
      <c r="BU945" s="6"/>
      <c r="BV945" s="6"/>
    </row>
    <row r="946" spans="1:74" ht="15.75" x14ac:dyDescent="0.25">
      <c r="A946" s="52" t="s">
        <v>7908</v>
      </c>
      <c r="B946" s="56"/>
      <c r="C946" s="7" t="s">
        <v>118</v>
      </c>
      <c r="D946" s="7" t="s">
        <v>6917</v>
      </c>
      <c r="E946" s="7"/>
      <c r="F946" s="64"/>
      <c r="G946" s="6"/>
      <c r="H946" s="6"/>
      <c r="I946" s="10" t="s">
        <v>110</v>
      </c>
      <c r="J946" s="11" t="s">
        <v>1993</v>
      </c>
      <c r="K946" s="220" t="s">
        <v>600</v>
      </c>
      <c r="L946" s="180"/>
      <c r="M946" s="180">
        <v>1000</v>
      </c>
      <c r="N946" s="80" t="s">
        <v>7213</v>
      </c>
      <c r="O946" s="165"/>
      <c r="P946" s="80" t="s">
        <v>2584</v>
      </c>
      <c r="Q946" s="80"/>
      <c r="R946" s="80"/>
      <c r="S946" s="166"/>
      <c r="T946" s="164"/>
      <c r="U946" s="167"/>
      <c r="V946" s="168"/>
      <c r="W946" s="12" t="str">
        <f t="shared" si="194"/>
        <v>Mqtt1</v>
      </c>
      <c r="X946" s="222"/>
      <c r="Y946" s="6" t="str">
        <f t="shared" si="188"/>
        <v>power-tag/hydrophore-1</v>
      </c>
      <c r="Z946" s="106" t="str" cm="1">
        <f t="array" ref="Z946">IF(COUNTIF(N946,"spare"),"","$."&amp;_xlfn.REGEXEXTRACT(J946,"PT\d+[FQ]\d+_(.*)", 2))</f>
        <v>$.Total_Power_Factor</v>
      </c>
      <c r="AA946" s="12">
        <f t="shared" si="191"/>
        <v>21</v>
      </c>
      <c r="AB946" s="6" t="s">
        <v>195</v>
      </c>
      <c r="AC946" s="106">
        <v>3084</v>
      </c>
      <c r="AJ946" s="80"/>
      <c r="AK946" s="116" t="s">
        <v>1696</v>
      </c>
      <c r="AN946" s="80"/>
      <c r="AO946" s="80"/>
      <c r="AP946" s="80"/>
      <c r="AQ946" s="80"/>
      <c r="AR946" s="130"/>
      <c r="AS946" s="80"/>
      <c r="AT946" s="7"/>
      <c r="AU946" s="7"/>
      <c r="AV946" s="169"/>
      <c r="AW946" s="170"/>
      <c r="AX946" s="140"/>
      <c r="AY946" s="150"/>
      <c r="AZ946" s="171"/>
      <c r="BA946" s="171"/>
      <c r="BB946" s="150" t="str">
        <f t="shared" si="195"/>
        <v/>
      </c>
      <c r="BC946" s="172"/>
      <c r="BD946" s="169"/>
      <c r="BE946" s="169"/>
      <c r="BF946" s="169"/>
      <c r="BG946" s="169"/>
      <c r="BH946" s="169"/>
      <c r="BI946" s="169"/>
      <c r="BJ946" s="169"/>
      <c r="BK946" s="169"/>
      <c r="BL946" s="169"/>
      <c r="BM946" s="169"/>
      <c r="BN946" s="169"/>
      <c r="BO946" s="169"/>
      <c r="BP946" s="169"/>
      <c r="BQ946" s="169"/>
      <c r="BS946" s="6"/>
      <c r="BT946" s="11"/>
      <c r="BU946" s="6"/>
      <c r="BV946" s="6"/>
    </row>
    <row r="947" spans="1:74" ht="15.75" x14ac:dyDescent="0.25">
      <c r="A947" s="52" t="s">
        <v>7908</v>
      </c>
      <c r="B947" s="56"/>
      <c r="C947" s="7" t="s">
        <v>118</v>
      </c>
      <c r="D947" s="7" t="s">
        <v>6917</v>
      </c>
      <c r="E947" s="7"/>
      <c r="F947" s="64"/>
      <c r="G947" s="6"/>
      <c r="H947" s="6"/>
      <c r="I947" s="10" t="s">
        <v>110</v>
      </c>
      <c r="J947" s="11" t="s">
        <v>1994</v>
      </c>
      <c r="K947" s="220" t="s">
        <v>600</v>
      </c>
      <c r="L947" s="180"/>
      <c r="M947" s="180">
        <v>1000</v>
      </c>
      <c r="N947" s="80" t="s">
        <v>7213</v>
      </c>
      <c r="O947" s="165"/>
      <c r="P947" s="80" t="s">
        <v>2585</v>
      </c>
      <c r="Q947" s="80"/>
      <c r="R947" s="80"/>
      <c r="S947" s="166"/>
      <c r="T947" s="164"/>
      <c r="U947" s="167"/>
      <c r="V947" s="168"/>
      <c r="W947" s="12" t="str">
        <f t="shared" ref="W947:W961" si="196">IF(COUNTIF(N947,"spare"),"","Mqtt1")</f>
        <v>Mqtt1</v>
      </c>
      <c r="X947" s="222"/>
      <c r="Y947" s="6" t="str">
        <f t="shared" si="188"/>
        <v>power-tag/circulation-pump-adiabtic-pump</v>
      </c>
      <c r="Z947" s="106" t="str" cm="1">
        <f t="array" ref="Z947">IF(COUNTIF(N947,"spare"),"","$."&amp;_xlfn.REGEXEXTRACT(J947,"PT\d+[FQ]\d+_(.*)", 2))</f>
        <v>$.RMS_Current_Phase_A</v>
      </c>
      <c r="AA947" s="12">
        <f t="shared" si="191"/>
        <v>22</v>
      </c>
      <c r="AB947" s="6" t="s">
        <v>195</v>
      </c>
      <c r="AC947" s="106">
        <v>3000</v>
      </c>
      <c r="AJ947" s="80"/>
      <c r="AK947" s="116" t="s">
        <v>1693</v>
      </c>
      <c r="AN947" s="80"/>
      <c r="AO947" s="80"/>
      <c r="AP947" s="80"/>
      <c r="AQ947" s="80"/>
      <c r="AR947" s="130"/>
      <c r="AS947" s="80"/>
      <c r="AT947" s="7"/>
      <c r="AU947" s="7"/>
      <c r="AV947" s="169"/>
      <c r="AW947" s="170"/>
      <c r="AX947" s="140"/>
      <c r="AY947" s="150"/>
      <c r="AZ947" s="171"/>
      <c r="BA947" s="171"/>
      <c r="BB947" s="150" t="str">
        <f t="shared" ref="BB947:BB961" si="197">IF(ISNUMBER(AM947),"1","")</f>
        <v/>
      </c>
      <c r="BC947" s="172"/>
      <c r="BD947" s="169"/>
      <c r="BE947" s="169"/>
      <c r="BF947" s="169"/>
      <c r="BG947" s="169"/>
      <c r="BH947" s="169"/>
      <c r="BI947" s="169"/>
      <c r="BJ947" s="169"/>
      <c r="BK947" s="169"/>
      <c r="BL947" s="169"/>
      <c r="BM947" s="169"/>
      <c r="BN947" s="169"/>
      <c r="BO947" s="169"/>
      <c r="BP947" s="169"/>
      <c r="BQ947" s="169"/>
      <c r="BS947" s="6"/>
      <c r="BT947" s="11"/>
      <c r="BU947" s="6"/>
      <c r="BV947" s="6"/>
    </row>
    <row r="948" spans="1:74" ht="15.75" x14ac:dyDescent="0.25">
      <c r="A948" s="52" t="s">
        <v>7908</v>
      </c>
      <c r="B948" s="56"/>
      <c r="C948" s="7" t="s">
        <v>118</v>
      </c>
      <c r="D948" s="7" t="s">
        <v>6917</v>
      </c>
      <c r="E948" s="7"/>
      <c r="F948" s="64"/>
      <c r="G948" s="6"/>
      <c r="H948" s="6"/>
      <c r="I948" s="10" t="s">
        <v>110</v>
      </c>
      <c r="J948" s="11" t="s">
        <v>1995</v>
      </c>
      <c r="K948" s="220" t="s">
        <v>600</v>
      </c>
      <c r="L948" s="180"/>
      <c r="M948" s="180">
        <v>1000</v>
      </c>
      <c r="N948" s="80" t="s">
        <v>7213</v>
      </c>
      <c r="O948" s="165"/>
      <c r="P948" s="80" t="s">
        <v>2586</v>
      </c>
      <c r="Q948" s="80"/>
      <c r="R948" s="80"/>
      <c r="S948" s="166"/>
      <c r="T948" s="164"/>
      <c r="U948" s="167"/>
      <c r="V948" s="168"/>
      <c r="W948" s="12" t="str">
        <f t="shared" si="196"/>
        <v>Mqtt1</v>
      </c>
      <c r="X948" s="222"/>
      <c r="Y948" s="6" t="str">
        <f t="shared" si="188"/>
        <v>power-tag/circulation-pump-adiabtic-pump</v>
      </c>
      <c r="Z948" s="106" t="str" cm="1">
        <f t="array" ref="Z948">IF(COUNTIF(N948,"spare"),"","$."&amp;_xlfn.REGEXEXTRACT(J948,"PT\d+[FQ]\d+_(.*)", 2))</f>
        <v>$.RMS_Current_Phase_B</v>
      </c>
      <c r="AA948" s="12">
        <f t="shared" si="191"/>
        <v>22</v>
      </c>
      <c r="AB948" s="6" t="s">
        <v>195</v>
      </c>
      <c r="AC948" s="106">
        <v>3002</v>
      </c>
      <c r="AJ948" s="80"/>
      <c r="AK948" s="116" t="s">
        <v>1693</v>
      </c>
      <c r="AN948" s="80"/>
      <c r="AO948" s="80"/>
      <c r="AP948" s="80"/>
      <c r="AQ948" s="80"/>
      <c r="AR948" s="130"/>
      <c r="AS948" s="80"/>
      <c r="AT948" s="7"/>
      <c r="AU948" s="7"/>
      <c r="AV948" s="169"/>
      <c r="AW948" s="170"/>
      <c r="AX948" s="140"/>
      <c r="AY948" s="150"/>
      <c r="AZ948" s="171"/>
      <c r="BA948" s="171"/>
      <c r="BB948" s="150" t="str">
        <f t="shared" si="197"/>
        <v/>
      </c>
      <c r="BC948" s="172"/>
      <c r="BD948" s="169"/>
      <c r="BE948" s="169"/>
      <c r="BF948" s="169"/>
      <c r="BG948" s="169"/>
      <c r="BH948" s="169"/>
      <c r="BI948" s="169"/>
      <c r="BJ948" s="169"/>
      <c r="BK948" s="169"/>
      <c r="BL948" s="169"/>
      <c r="BM948" s="169"/>
      <c r="BN948" s="169"/>
      <c r="BO948" s="169"/>
      <c r="BP948" s="169"/>
      <c r="BQ948" s="169"/>
      <c r="BS948" s="6"/>
      <c r="BT948" s="11"/>
      <c r="BU948" s="6"/>
      <c r="BV948" s="6"/>
    </row>
    <row r="949" spans="1:74" ht="15.75" x14ac:dyDescent="0.25">
      <c r="A949" s="52" t="s">
        <v>7908</v>
      </c>
      <c r="B949" s="56"/>
      <c r="C949" s="7" t="s">
        <v>118</v>
      </c>
      <c r="D949" s="7" t="s">
        <v>6917</v>
      </c>
      <c r="E949" s="7"/>
      <c r="F949" s="64"/>
      <c r="G949" s="6"/>
      <c r="H949" s="6"/>
      <c r="I949" s="10" t="s">
        <v>110</v>
      </c>
      <c r="J949" s="11" t="s">
        <v>1996</v>
      </c>
      <c r="K949" s="220" t="s">
        <v>600</v>
      </c>
      <c r="L949" s="180"/>
      <c r="M949" s="180">
        <v>1000</v>
      </c>
      <c r="N949" s="80" t="s">
        <v>7213</v>
      </c>
      <c r="O949" s="165"/>
      <c r="P949" s="80" t="s">
        <v>2587</v>
      </c>
      <c r="Q949" s="80"/>
      <c r="R949" s="80"/>
      <c r="S949" s="166"/>
      <c r="T949" s="164"/>
      <c r="U949" s="167"/>
      <c r="V949" s="168"/>
      <c r="W949" s="12" t="str">
        <f t="shared" si="196"/>
        <v>Mqtt1</v>
      </c>
      <c r="X949" s="222"/>
      <c r="Y949" s="6" t="str">
        <f t="shared" si="188"/>
        <v>power-tag/circulation-pump-adiabtic-pump</v>
      </c>
      <c r="Z949" s="106" t="str" cm="1">
        <f t="array" ref="Z949">IF(COUNTIF(N949,"spare"),"","$."&amp;_xlfn.REGEXEXTRACT(J949,"PT\d+[FQ]\d+_(.*)", 2))</f>
        <v>$.RMS_Current_Phase_C</v>
      </c>
      <c r="AA949" s="12">
        <f t="shared" si="191"/>
        <v>22</v>
      </c>
      <c r="AB949" s="6" t="s">
        <v>195</v>
      </c>
      <c r="AC949" s="106">
        <v>3004</v>
      </c>
      <c r="AJ949" s="80"/>
      <c r="AK949" s="116" t="s">
        <v>1693</v>
      </c>
      <c r="AN949" s="80"/>
      <c r="AO949" s="80"/>
      <c r="AP949" s="80"/>
      <c r="AQ949" s="80"/>
      <c r="AR949" s="130"/>
      <c r="AS949" s="80"/>
      <c r="AT949" s="7"/>
      <c r="AU949" s="7"/>
      <c r="AV949" s="169"/>
      <c r="AW949" s="170"/>
      <c r="AX949" s="140"/>
      <c r="AY949" s="150"/>
      <c r="AZ949" s="171"/>
      <c r="BA949" s="171"/>
      <c r="BB949" s="150" t="str">
        <f t="shared" si="197"/>
        <v/>
      </c>
      <c r="BC949" s="172"/>
      <c r="BD949" s="169"/>
      <c r="BE949" s="169"/>
      <c r="BF949" s="169"/>
      <c r="BG949" s="169"/>
      <c r="BH949" s="169"/>
      <c r="BI949" s="169"/>
      <c r="BJ949" s="169"/>
      <c r="BK949" s="169"/>
      <c r="BL949" s="169"/>
      <c r="BM949" s="169"/>
      <c r="BN949" s="169"/>
      <c r="BO949" s="169"/>
      <c r="BP949" s="169"/>
      <c r="BQ949" s="169"/>
      <c r="BS949" s="6"/>
      <c r="BT949" s="11"/>
      <c r="BU949" s="6"/>
      <c r="BV949" s="6"/>
    </row>
    <row r="950" spans="1:74" ht="15.75" x14ac:dyDescent="0.25">
      <c r="A950" s="52" t="s">
        <v>7908</v>
      </c>
      <c r="B950" s="56"/>
      <c r="C950" s="7" t="s">
        <v>118</v>
      </c>
      <c r="D950" s="7" t="s">
        <v>6917</v>
      </c>
      <c r="E950" s="7"/>
      <c r="F950" s="64"/>
      <c r="G950" s="6"/>
      <c r="H950" s="6"/>
      <c r="I950" s="10" t="s">
        <v>110</v>
      </c>
      <c r="J950" s="11" t="s">
        <v>1997</v>
      </c>
      <c r="K950" s="220" t="s">
        <v>600</v>
      </c>
      <c r="L950" s="180"/>
      <c r="M950" s="180">
        <v>1000</v>
      </c>
      <c r="N950" s="80" t="s">
        <v>7213</v>
      </c>
      <c r="O950" s="165"/>
      <c r="P950" s="80" t="s">
        <v>2588</v>
      </c>
      <c r="Q950" s="80"/>
      <c r="R950" s="80"/>
      <c r="S950" s="166"/>
      <c r="T950" s="164"/>
      <c r="U950" s="167"/>
      <c r="V950" s="168"/>
      <c r="W950" s="12" t="str">
        <f t="shared" si="196"/>
        <v>Mqtt1</v>
      </c>
      <c r="X950" s="222"/>
      <c r="Y950" s="6" t="str">
        <f t="shared" si="188"/>
        <v>power-tag/circulation-pump-adiabtic-pump</v>
      </c>
      <c r="Z950" s="106" t="str" cm="1">
        <f t="array" ref="Z950">IF(COUNTIF(N950,"spare"),"","$."&amp;_xlfn.REGEXEXTRACT(J950,"PT\d+[FQ]\d+_(.*)", 2))</f>
        <v>$.RMS_Current_Phase_Neut</v>
      </c>
      <c r="AA950" s="12">
        <f t="shared" si="191"/>
        <v>22</v>
      </c>
      <c r="AB950" s="6" t="s">
        <v>195</v>
      </c>
      <c r="AC950" s="106">
        <v>3006</v>
      </c>
      <c r="AJ950" s="80"/>
      <c r="AK950" s="116" t="s">
        <v>1693</v>
      </c>
      <c r="AN950" s="80"/>
      <c r="AO950" s="80"/>
      <c r="AP950" s="80"/>
      <c r="AQ950" s="80"/>
      <c r="AR950" s="130"/>
      <c r="AS950" s="80"/>
      <c r="AT950" s="7"/>
      <c r="AU950" s="7"/>
      <c r="AV950" s="169"/>
      <c r="AW950" s="170"/>
      <c r="AX950" s="140"/>
      <c r="AY950" s="150"/>
      <c r="AZ950" s="171"/>
      <c r="BA950" s="171"/>
      <c r="BB950" s="150" t="str">
        <f t="shared" si="197"/>
        <v/>
      </c>
      <c r="BC950" s="172"/>
      <c r="BD950" s="169"/>
      <c r="BE950" s="169"/>
      <c r="BF950" s="169"/>
      <c r="BG950" s="169"/>
      <c r="BH950" s="169"/>
      <c r="BI950" s="169"/>
      <c r="BJ950" s="169"/>
      <c r="BK950" s="169"/>
      <c r="BL950" s="169"/>
      <c r="BM950" s="169"/>
      <c r="BN950" s="169"/>
      <c r="BO950" s="169"/>
      <c r="BP950" s="169"/>
      <c r="BQ950" s="169"/>
      <c r="BS950" s="6"/>
      <c r="BT950" s="11"/>
      <c r="BU950" s="6"/>
      <c r="BV950" s="6"/>
    </row>
    <row r="951" spans="1:74" ht="15.75" x14ac:dyDescent="0.25">
      <c r="A951" s="52" t="s">
        <v>7908</v>
      </c>
      <c r="B951" s="56"/>
      <c r="C951" s="7" t="s">
        <v>118</v>
      </c>
      <c r="D951" s="7" t="s">
        <v>6917</v>
      </c>
      <c r="E951" s="7"/>
      <c r="F951" s="64"/>
      <c r="G951" s="6"/>
      <c r="H951" s="6"/>
      <c r="I951" s="10" t="s">
        <v>110</v>
      </c>
      <c r="J951" s="11" t="s">
        <v>7439</v>
      </c>
      <c r="K951" s="220" t="s">
        <v>600</v>
      </c>
      <c r="L951" s="180"/>
      <c r="M951" s="180">
        <v>1000</v>
      </c>
      <c r="N951" s="80" t="s">
        <v>7213</v>
      </c>
      <c r="O951" s="165"/>
      <c r="P951" s="80" t="s">
        <v>2589</v>
      </c>
      <c r="Q951" s="80"/>
      <c r="R951" s="80"/>
      <c r="S951" s="166"/>
      <c r="T951" s="164"/>
      <c r="U951" s="167"/>
      <c r="V951" s="168"/>
      <c r="W951" s="12" t="str">
        <f t="shared" si="196"/>
        <v>Mqtt1</v>
      </c>
      <c r="X951" s="222"/>
      <c r="Y951" s="6" t="str">
        <f t="shared" si="188"/>
        <v>power-tag/circulation-pump-adiabtic-pump</v>
      </c>
      <c r="Z951" s="106" t="str" cm="1">
        <f t="array" ref="Z951">IF(COUNTIF(N951,"spare"),"","$."&amp;_xlfn.REGEXEXTRACT(J951,"PT\d+[FQ]\d+_(.*)", 2))</f>
        <v>$.RMS_Voltage_A_N</v>
      </c>
      <c r="AA951" s="12">
        <f t="shared" si="191"/>
        <v>22</v>
      </c>
      <c r="AB951" s="6" t="s">
        <v>195</v>
      </c>
      <c r="AC951" s="106">
        <v>3028</v>
      </c>
      <c r="AJ951" s="80"/>
      <c r="AK951" s="116" t="s">
        <v>1694</v>
      </c>
      <c r="AN951" s="80"/>
      <c r="AO951" s="80"/>
      <c r="AP951" s="80"/>
      <c r="AQ951" s="80"/>
      <c r="AR951" s="130"/>
      <c r="AS951" s="80"/>
      <c r="AT951" s="7"/>
      <c r="AU951" s="7"/>
      <c r="AV951" s="169"/>
      <c r="AW951" s="170"/>
      <c r="AX951" s="140"/>
      <c r="AY951" s="150"/>
      <c r="AZ951" s="171"/>
      <c r="BA951" s="171"/>
      <c r="BB951" s="150" t="str">
        <f t="shared" si="197"/>
        <v/>
      </c>
      <c r="BC951" s="172"/>
      <c r="BD951" s="169"/>
      <c r="BE951" s="169"/>
      <c r="BF951" s="169"/>
      <c r="BG951" s="169"/>
      <c r="BH951" s="169"/>
      <c r="BI951" s="169"/>
      <c r="BJ951" s="169"/>
      <c r="BK951" s="169"/>
      <c r="BL951" s="169"/>
      <c r="BM951" s="169"/>
      <c r="BN951" s="169"/>
      <c r="BO951" s="169"/>
      <c r="BP951" s="169"/>
      <c r="BQ951" s="169"/>
      <c r="BS951" s="6"/>
      <c r="BT951" s="11"/>
      <c r="BU951" s="6"/>
      <c r="BV951" s="6"/>
    </row>
    <row r="952" spans="1:74" ht="15.75" x14ac:dyDescent="0.25">
      <c r="A952" s="52" t="s">
        <v>7908</v>
      </c>
      <c r="B952" s="56"/>
      <c r="C952" s="7" t="s">
        <v>118</v>
      </c>
      <c r="D952" s="7" t="s">
        <v>6917</v>
      </c>
      <c r="E952" s="7"/>
      <c r="F952" s="64"/>
      <c r="G952" s="6"/>
      <c r="H952" s="6"/>
      <c r="I952" s="10" t="s">
        <v>110</v>
      </c>
      <c r="J952" s="11" t="s">
        <v>7440</v>
      </c>
      <c r="K952" s="220" t="s">
        <v>600</v>
      </c>
      <c r="L952" s="180"/>
      <c r="M952" s="180">
        <v>1000</v>
      </c>
      <c r="N952" s="80" t="s">
        <v>7213</v>
      </c>
      <c r="O952" s="165"/>
      <c r="P952" s="80" t="s">
        <v>2590</v>
      </c>
      <c r="Q952" s="80"/>
      <c r="R952" s="80"/>
      <c r="S952" s="166"/>
      <c r="T952" s="164"/>
      <c r="U952" s="167"/>
      <c r="V952" s="168"/>
      <c r="W952" s="12" t="str">
        <f t="shared" si="196"/>
        <v>Mqtt1</v>
      </c>
      <c r="X952" s="222"/>
      <c r="Y952" s="6" t="str">
        <f t="shared" ref="Y952:Y1015" si="198">"power-tag/" &amp; LOWER(_xlfn.REGEXREPLACE(_xlfn.REGEXREPLACE(_xlfn.REGEXREPLACE(TRIM(_xlfn.REGEXREPLACE(P952, " (RMS (Current|Voltage) .+)|(Active Power Phase [ABC])|(Total Active Power)|(Power Factor .+)|(Total Power Factor) *", "")), "[ /\(\)&amp;:\.#]", "-"), "\-+", "-"), "-$", ""))</f>
        <v>power-tag/circulation-pump-adiabtic-pump</v>
      </c>
      <c r="Z952" s="106" t="str" cm="1">
        <f t="array" ref="Z952">IF(COUNTIF(N952,"spare"),"","$."&amp;_xlfn.REGEXEXTRACT(J952,"PT\d+[FQ]\d+_(.*)", 2))</f>
        <v>$.RMS_Voltage_B_N</v>
      </c>
      <c r="AA952" s="12">
        <f t="shared" si="191"/>
        <v>22</v>
      </c>
      <c r="AB952" s="6" t="s">
        <v>195</v>
      </c>
      <c r="AC952" s="106">
        <v>3030</v>
      </c>
      <c r="AJ952" s="80"/>
      <c r="AK952" s="116" t="s">
        <v>1694</v>
      </c>
      <c r="AN952" s="80"/>
      <c r="AO952" s="80"/>
      <c r="AP952" s="80"/>
      <c r="AQ952" s="80"/>
      <c r="AR952" s="130"/>
      <c r="AS952" s="80"/>
      <c r="AT952" s="7"/>
      <c r="AU952" s="7"/>
      <c r="AV952" s="169"/>
      <c r="AW952" s="170"/>
      <c r="AX952" s="140"/>
      <c r="AY952" s="150"/>
      <c r="AZ952" s="171"/>
      <c r="BA952" s="171"/>
      <c r="BB952" s="150" t="str">
        <f t="shared" si="197"/>
        <v/>
      </c>
      <c r="BC952" s="172"/>
      <c r="BD952" s="169"/>
      <c r="BE952" s="169"/>
      <c r="BF952" s="169"/>
      <c r="BG952" s="169"/>
      <c r="BH952" s="169"/>
      <c r="BI952" s="169"/>
      <c r="BJ952" s="169"/>
      <c r="BK952" s="169"/>
      <c r="BL952" s="169"/>
      <c r="BM952" s="169"/>
      <c r="BN952" s="169"/>
      <c r="BO952" s="169"/>
      <c r="BP952" s="169"/>
      <c r="BQ952" s="169"/>
      <c r="BS952" s="6"/>
      <c r="BT952" s="11"/>
      <c r="BU952" s="6"/>
      <c r="BV952" s="6"/>
    </row>
    <row r="953" spans="1:74" ht="15.75" x14ac:dyDescent="0.25">
      <c r="A953" s="52" t="s">
        <v>7908</v>
      </c>
      <c r="B953" s="56"/>
      <c r="C953" s="7" t="s">
        <v>118</v>
      </c>
      <c r="D953" s="7" t="s">
        <v>6917</v>
      </c>
      <c r="E953" s="7"/>
      <c r="F953" s="64"/>
      <c r="G953" s="6"/>
      <c r="H953" s="6"/>
      <c r="I953" s="10" t="s">
        <v>110</v>
      </c>
      <c r="J953" s="11" t="s">
        <v>7441</v>
      </c>
      <c r="K953" s="220" t="s">
        <v>600</v>
      </c>
      <c r="L953" s="180"/>
      <c r="M953" s="180">
        <v>1000</v>
      </c>
      <c r="N953" s="80" t="s">
        <v>7213</v>
      </c>
      <c r="O953" s="165"/>
      <c r="P953" s="80" t="s">
        <v>2591</v>
      </c>
      <c r="Q953" s="80"/>
      <c r="R953" s="80"/>
      <c r="S953" s="166"/>
      <c r="T953" s="164"/>
      <c r="U953" s="167"/>
      <c r="V953" s="168"/>
      <c r="W953" s="12" t="str">
        <f t="shared" si="196"/>
        <v>Mqtt1</v>
      </c>
      <c r="X953" s="222"/>
      <c r="Y953" s="6" t="str">
        <f t="shared" si="198"/>
        <v>power-tag/circulation-pump-adiabtic-pump</v>
      </c>
      <c r="Z953" s="106" t="str" cm="1">
        <f t="array" ref="Z953">IF(COUNTIF(N953,"spare"),"","$."&amp;_xlfn.REGEXEXTRACT(J953,"PT\d+[FQ]\d+_(.*)", 2))</f>
        <v>$.RMS_Voltage_C_N</v>
      </c>
      <c r="AA953" s="12">
        <f t="shared" si="191"/>
        <v>22</v>
      </c>
      <c r="AB953" s="6" t="s">
        <v>195</v>
      </c>
      <c r="AC953" s="106">
        <v>3032</v>
      </c>
      <c r="AJ953" s="80"/>
      <c r="AK953" s="116" t="s">
        <v>1694</v>
      </c>
      <c r="AN953" s="80"/>
      <c r="AO953" s="80"/>
      <c r="AP953" s="80"/>
      <c r="AQ953" s="80"/>
      <c r="AR953" s="130"/>
      <c r="AS953" s="80"/>
      <c r="AT953" s="7"/>
      <c r="AU953" s="7"/>
      <c r="AV953" s="169"/>
      <c r="AW953" s="170"/>
      <c r="AX953" s="140"/>
      <c r="AY953" s="150"/>
      <c r="AZ953" s="171"/>
      <c r="BA953" s="171"/>
      <c r="BB953" s="150" t="str">
        <f t="shared" si="197"/>
        <v/>
      </c>
      <c r="BC953" s="172"/>
      <c r="BD953" s="169"/>
      <c r="BE953" s="169"/>
      <c r="BF953" s="169"/>
      <c r="BG953" s="169"/>
      <c r="BH953" s="169"/>
      <c r="BI953" s="169"/>
      <c r="BJ953" s="169"/>
      <c r="BK953" s="169"/>
      <c r="BL953" s="169"/>
      <c r="BM953" s="169"/>
      <c r="BN953" s="169"/>
      <c r="BO953" s="169"/>
      <c r="BP953" s="169"/>
      <c r="BQ953" s="169"/>
      <c r="BS953" s="6"/>
      <c r="BT953" s="11"/>
      <c r="BU953" s="6"/>
      <c r="BV953" s="6"/>
    </row>
    <row r="954" spans="1:74" ht="15.75" x14ac:dyDescent="0.25">
      <c r="A954" s="52" t="s">
        <v>7908</v>
      </c>
      <c r="B954" s="56"/>
      <c r="C954" s="7" t="s">
        <v>118</v>
      </c>
      <c r="D954" s="7" t="s">
        <v>6917</v>
      </c>
      <c r="E954" s="7"/>
      <c r="F954" s="64"/>
      <c r="G954" s="6"/>
      <c r="H954" s="6"/>
      <c r="I954" s="10" t="s">
        <v>110</v>
      </c>
      <c r="J954" s="11" t="s">
        <v>1998</v>
      </c>
      <c r="K954" s="220" t="s">
        <v>600</v>
      </c>
      <c r="L954" s="180"/>
      <c r="M954" s="180">
        <v>1000</v>
      </c>
      <c r="N954" s="80" t="s">
        <v>7213</v>
      </c>
      <c r="O954" s="165"/>
      <c r="P954" s="80" t="s">
        <v>2592</v>
      </c>
      <c r="Q954" s="80"/>
      <c r="R954" s="80"/>
      <c r="S954" s="166"/>
      <c r="T954" s="164"/>
      <c r="U954" s="167"/>
      <c r="V954" s="168"/>
      <c r="W954" s="12" t="str">
        <f t="shared" si="196"/>
        <v>Mqtt1</v>
      </c>
      <c r="X954" s="222"/>
      <c r="Y954" s="6" t="str">
        <f t="shared" si="198"/>
        <v>power-tag/circulation-pump-adiabtic-pump</v>
      </c>
      <c r="Z954" s="106" t="str" cm="1">
        <f t="array" ref="Z954">IF(COUNTIF(N954,"spare"),"","$."&amp;_xlfn.REGEXEXTRACT(J954,"PT\d+[FQ]\d+_(.*)", 2))</f>
        <v>$.Active_Power_Phase_A</v>
      </c>
      <c r="AA954" s="12">
        <f t="shared" si="191"/>
        <v>22</v>
      </c>
      <c r="AB954" s="6" t="s">
        <v>195</v>
      </c>
      <c r="AC954" s="106">
        <v>3054</v>
      </c>
      <c r="AJ954" s="80"/>
      <c r="AK954" s="116" t="s">
        <v>1695</v>
      </c>
      <c r="AN954" s="80"/>
      <c r="AO954" s="80"/>
      <c r="AP954" s="80"/>
      <c r="AQ954" s="80"/>
      <c r="AR954" s="130"/>
      <c r="AS954" s="80"/>
      <c r="AT954" s="7"/>
      <c r="AU954" s="7"/>
      <c r="AV954" s="169"/>
      <c r="AW954" s="170"/>
      <c r="AX954" s="140"/>
      <c r="AY954" s="150"/>
      <c r="AZ954" s="171"/>
      <c r="BA954" s="171"/>
      <c r="BB954" s="150" t="str">
        <f t="shared" si="197"/>
        <v/>
      </c>
      <c r="BC954" s="172"/>
      <c r="BD954" s="169"/>
      <c r="BE954" s="169"/>
      <c r="BF954" s="169"/>
      <c r="BG954" s="169"/>
      <c r="BH954" s="169"/>
      <c r="BI954" s="169"/>
      <c r="BJ954" s="169"/>
      <c r="BK954" s="169"/>
      <c r="BL954" s="169"/>
      <c r="BM954" s="169"/>
      <c r="BN954" s="169"/>
      <c r="BO954" s="169"/>
      <c r="BP954" s="169"/>
      <c r="BQ954" s="169"/>
      <c r="BS954" s="6"/>
      <c r="BT954" s="11"/>
      <c r="BU954" s="6"/>
      <c r="BV954" s="6"/>
    </row>
    <row r="955" spans="1:74" ht="15.75" x14ac:dyDescent="0.25">
      <c r="A955" s="52" t="s">
        <v>7908</v>
      </c>
      <c r="B955" s="56"/>
      <c r="C955" s="7" t="s">
        <v>118</v>
      </c>
      <c r="D955" s="7" t="s">
        <v>6917</v>
      </c>
      <c r="E955" s="7"/>
      <c r="F955" s="64"/>
      <c r="G955" s="6"/>
      <c r="H955" s="6"/>
      <c r="I955" s="10" t="s">
        <v>110</v>
      </c>
      <c r="J955" s="11" t="s">
        <v>1999</v>
      </c>
      <c r="K955" s="220" t="s">
        <v>600</v>
      </c>
      <c r="L955" s="180"/>
      <c r="M955" s="180">
        <v>1000</v>
      </c>
      <c r="N955" s="80" t="s">
        <v>7213</v>
      </c>
      <c r="O955" s="165"/>
      <c r="P955" s="80" t="s">
        <v>2593</v>
      </c>
      <c r="Q955" s="80"/>
      <c r="R955" s="80"/>
      <c r="S955" s="166"/>
      <c r="T955" s="164"/>
      <c r="U955" s="167"/>
      <c r="V955" s="168"/>
      <c r="W955" s="12" t="str">
        <f t="shared" si="196"/>
        <v>Mqtt1</v>
      </c>
      <c r="X955" s="222"/>
      <c r="Y955" s="6" t="str">
        <f t="shared" si="198"/>
        <v>power-tag/circulation-pump-adiabtic-pump</v>
      </c>
      <c r="Z955" s="106" t="str" cm="1">
        <f t="array" ref="Z955">IF(COUNTIF(N955,"spare"),"","$."&amp;_xlfn.REGEXEXTRACT(J955,"PT\d+[FQ]\d+_(.*)", 2))</f>
        <v>$.Active_Power_Phase_B</v>
      </c>
      <c r="AA955" s="12">
        <f t="shared" si="191"/>
        <v>22</v>
      </c>
      <c r="AB955" s="6" t="s">
        <v>195</v>
      </c>
      <c r="AC955" s="106">
        <v>3056</v>
      </c>
      <c r="AJ955" s="80"/>
      <c r="AK955" s="116" t="s">
        <v>1695</v>
      </c>
      <c r="AN955" s="80"/>
      <c r="AO955" s="80"/>
      <c r="AP955" s="80"/>
      <c r="AQ955" s="80"/>
      <c r="AR955" s="130"/>
      <c r="AS955" s="80"/>
      <c r="AT955" s="7"/>
      <c r="AU955" s="7"/>
      <c r="AV955" s="169"/>
      <c r="AW955" s="170"/>
      <c r="AX955" s="140"/>
      <c r="AY955" s="150"/>
      <c r="AZ955" s="171"/>
      <c r="BA955" s="171"/>
      <c r="BB955" s="150" t="str">
        <f t="shared" si="197"/>
        <v/>
      </c>
      <c r="BC955" s="172"/>
      <c r="BD955" s="169"/>
      <c r="BE955" s="169"/>
      <c r="BF955" s="169"/>
      <c r="BG955" s="169"/>
      <c r="BH955" s="169"/>
      <c r="BI955" s="169"/>
      <c r="BJ955" s="169"/>
      <c r="BK955" s="169"/>
      <c r="BL955" s="169"/>
      <c r="BM955" s="169"/>
      <c r="BN955" s="169"/>
      <c r="BO955" s="169"/>
      <c r="BP955" s="169"/>
      <c r="BQ955" s="169"/>
      <c r="BS955" s="6"/>
      <c r="BT955" s="11"/>
      <c r="BU955" s="6"/>
      <c r="BV955" s="6"/>
    </row>
    <row r="956" spans="1:74" ht="15.75" x14ac:dyDescent="0.25">
      <c r="A956" s="52" t="s">
        <v>7908</v>
      </c>
      <c r="B956" s="56"/>
      <c r="C956" s="7" t="s">
        <v>118</v>
      </c>
      <c r="D956" s="7" t="s">
        <v>6917</v>
      </c>
      <c r="E956" s="7"/>
      <c r="F956" s="64"/>
      <c r="G956" s="6"/>
      <c r="H956" s="6"/>
      <c r="I956" s="10" t="s">
        <v>110</v>
      </c>
      <c r="J956" s="11" t="s">
        <v>2000</v>
      </c>
      <c r="K956" s="220" t="s">
        <v>600</v>
      </c>
      <c r="L956" s="180"/>
      <c r="M956" s="180">
        <v>1000</v>
      </c>
      <c r="N956" s="80" t="s">
        <v>7213</v>
      </c>
      <c r="O956" s="165"/>
      <c r="P956" s="80" t="s">
        <v>2594</v>
      </c>
      <c r="Q956" s="80"/>
      <c r="R956" s="80"/>
      <c r="S956" s="166"/>
      <c r="T956" s="164"/>
      <c r="U956" s="167"/>
      <c r="V956" s="168"/>
      <c r="W956" s="12" t="str">
        <f t="shared" si="196"/>
        <v>Mqtt1</v>
      </c>
      <c r="X956" s="222"/>
      <c r="Y956" s="6" t="str">
        <f t="shared" si="198"/>
        <v>power-tag/circulation-pump-adiabtic-pump</v>
      </c>
      <c r="Z956" s="106" t="str" cm="1">
        <f t="array" ref="Z956">IF(COUNTIF(N956,"spare"),"","$."&amp;_xlfn.REGEXEXTRACT(J956,"PT\d+[FQ]\d+_(.*)", 2))</f>
        <v>$.Active_Power_Phase_C</v>
      </c>
      <c r="AA956" s="12">
        <f t="shared" si="191"/>
        <v>22</v>
      </c>
      <c r="AB956" s="6" t="s">
        <v>195</v>
      </c>
      <c r="AC956" s="106">
        <v>3058</v>
      </c>
      <c r="AJ956" s="80"/>
      <c r="AK956" s="116" t="s">
        <v>1695</v>
      </c>
      <c r="AN956" s="80"/>
      <c r="AO956" s="80"/>
      <c r="AP956" s="80"/>
      <c r="AQ956" s="80"/>
      <c r="AR956" s="130"/>
      <c r="AS956" s="80"/>
      <c r="AT956" s="7"/>
      <c r="AU956" s="7"/>
      <c r="AV956" s="169"/>
      <c r="AW956" s="170"/>
      <c r="AX956" s="140"/>
      <c r="AY956" s="150"/>
      <c r="AZ956" s="171"/>
      <c r="BA956" s="171"/>
      <c r="BB956" s="150" t="str">
        <f t="shared" si="197"/>
        <v/>
      </c>
      <c r="BC956" s="172"/>
      <c r="BD956" s="169"/>
      <c r="BE956" s="169"/>
      <c r="BF956" s="169"/>
      <c r="BG956" s="169"/>
      <c r="BH956" s="169"/>
      <c r="BI956" s="169"/>
      <c r="BJ956" s="169"/>
      <c r="BK956" s="169"/>
      <c r="BL956" s="169"/>
      <c r="BM956" s="169"/>
      <c r="BN956" s="169"/>
      <c r="BO956" s="169"/>
      <c r="BP956" s="169"/>
      <c r="BQ956" s="169"/>
      <c r="BS956" s="6"/>
      <c r="BT956" s="11"/>
      <c r="BU956" s="6"/>
      <c r="BV956" s="6"/>
    </row>
    <row r="957" spans="1:74" ht="15.75" x14ac:dyDescent="0.25">
      <c r="A957" s="52" t="s">
        <v>7908</v>
      </c>
      <c r="B957" s="56"/>
      <c r="C957" s="7" t="s">
        <v>118</v>
      </c>
      <c r="D957" s="7" t="s">
        <v>6917</v>
      </c>
      <c r="E957" s="7"/>
      <c r="F957" s="64"/>
      <c r="G957" s="6"/>
      <c r="H957" s="6"/>
      <c r="I957" s="10" t="s">
        <v>110</v>
      </c>
      <c r="J957" s="11" t="s">
        <v>2001</v>
      </c>
      <c r="K957" s="220" t="s">
        <v>600</v>
      </c>
      <c r="L957" s="180"/>
      <c r="M957" s="180">
        <v>1000</v>
      </c>
      <c r="N957" s="80" t="s">
        <v>7213</v>
      </c>
      <c r="O957" s="165"/>
      <c r="P957" s="80" t="s">
        <v>2595</v>
      </c>
      <c r="Q957" s="80"/>
      <c r="R957" s="80"/>
      <c r="S957" s="166"/>
      <c r="T957" s="164"/>
      <c r="U957" s="167"/>
      <c r="V957" s="168"/>
      <c r="W957" s="12" t="str">
        <f t="shared" si="196"/>
        <v>Mqtt1</v>
      </c>
      <c r="X957" s="222"/>
      <c r="Y957" s="6" t="str">
        <f t="shared" si="198"/>
        <v>power-tag/circulation-pump-adiabtic-pump</v>
      </c>
      <c r="Z957" s="106" t="str" cm="1">
        <f t="array" ref="Z957">IF(COUNTIF(N957,"spare"),"","$."&amp;_xlfn.REGEXEXTRACT(J957,"PT\d+[FQ]\d+_(.*)", 2))</f>
        <v>$.Total_Active_Power</v>
      </c>
      <c r="AA957" s="12">
        <f t="shared" si="191"/>
        <v>22</v>
      </c>
      <c r="AB957" s="6" t="s">
        <v>195</v>
      </c>
      <c r="AC957" s="106">
        <v>3060</v>
      </c>
      <c r="AJ957" s="80"/>
      <c r="AK957" s="116" t="s">
        <v>1695</v>
      </c>
      <c r="AN957" s="80"/>
      <c r="AO957" s="80"/>
      <c r="AP957" s="80"/>
      <c r="AQ957" s="80"/>
      <c r="AR957" s="130"/>
      <c r="AS957" s="80"/>
      <c r="AT957" s="7"/>
      <c r="AU957" s="7"/>
      <c r="AV957" s="169"/>
      <c r="AW957" s="170"/>
      <c r="AX957" s="140"/>
      <c r="AY957" s="150"/>
      <c r="AZ957" s="171"/>
      <c r="BA957" s="171"/>
      <c r="BB957" s="150" t="str">
        <f t="shared" si="197"/>
        <v/>
      </c>
      <c r="BC957" s="172"/>
      <c r="BD957" s="169"/>
      <c r="BE957" s="169"/>
      <c r="BF957" s="169"/>
      <c r="BG957" s="169"/>
      <c r="BH957" s="169"/>
      <c r="BI957" s="169"/>
      <c r="BJ957" s="169"/>
      <c r="BK957" s="169"/>
      <c r="BL957" s="169"/>
      <c r="BM957" s="169"/>
      <c r="BN957" s="169"/>
      <c r="BO957" s="169"/>
      <c r="BP957" s="169"/>
      <c r="BQ957" s="169"/>
      <c r="BS957" s="6"/>
      <c r="BT957" s="11"/>
      <c r="BU957" s="6"/>
      <c r="BV957" s="6"/>
    </row>
    <row r="958" spans="1:74" ht="15.75" x14ac:dyDescent="0.25">
      <c r="A958" s="52" t="s">
        <v>7908</v>
      </c>
      <c r="B958" s="56"/>
      <c r="C958" s="7" t="s">
        <v>118</v>
      </c>
      <c r="D958" s="7" t="s">
        <v>6917</v>
      </c>
      <c r="E958" s="7"/>
      <c r="F958" s="64"/>
      <c r="G958" s="6"/>
      <c r="H958" s="6"/>
      <c r="I958" s="10" t="s">
        <v>110</v>
      </c>
      <c r="J958" s="11" t="s">
        <v>2002</v>
      </c>
      <c r="K958" s="220" t="s">
        <v>600</v>
      </c>
      <c r="L958" s="180"/>
      <c r="M958" s="180">
        <v>1000</v>
      </c>
      <c r="N958" s="80" t="s">
        <v>7213</v>
      </c>
      <c r="O958" s="165"/>
      <c r="P958" s="80" t="s">
        <v>2596</v>
      </c>
      <c r="Q958" s="80"/>
      <c r="R958" s="80"/>
      <c r="S958" s="166"/>
      <c r="T958" s="164"/>
      <c r="U958" s="167"/>
      <c r="V958" s="168"/>
      <c r="W958" s="12" t="str">
        <f t="shared" si="196"/>
        <v>Mqtt1</v>
      </c>
      <c r="X958" s="222"/>
      <c r="Y958" s="6" t="str">
        <f t="shared" si="198"/>
        <v>power-tag/circulation-pump-adiabtic-pump</v>
      </c>
      <c r="Z958" s="106" t="str" cm="1">
        <f t="array" ref="Z958">IF(COUNTIF(N958,"spare"),"","$."&amp;_xlfn.REGEXEXTRACT(J958,"PT\d+[FQ]\d+_(.*)", 2))</f>
        <v>$.Power_Factor_Phase_A</v>
      </c>
      <c r="AA958" s="12">
        <f t="shared" si="191"/>
        <v>22</v>
      </c>
      <c r="AB958" s="6" t="s">
        <v>195</v>
      </c>
      <c r="AC958" s="106">
        <v>3078</v>
      </c>
      <c r="AJ958" s="80"/>
      <c r="AK958" s="116" t="s">
        <v>1696</v>
      </c>
      <c r="AN958" s="80"/>
      <c r="AO958" s="80"/>
      <c r="AP958" s="80"/>
      <c r="AQ958" s="80"/>
      <c r="AR958" s="130"/>
      <c r="AS958" s="80"/>
      <c r="AT958" s="7"/>
      <c r="AU958" s="7"/>
      <c r="AV958" s="169"/>
      <c r="AW958" s="170"/>
      <c r="AX958" s="140"/>
      <c r="AY958" s="150"/>
      <c r="AZ958" s="171"/>
      <c r="BA958" s="171"/>
      <c r="BB958" s="150" t="str">
        <f t="shared" si="197"/>
        <v/>
      </c>
      <c r="BC958" s="172"/>
      <c r="BD958" s="169"/>
      <c r="BE958" s="169"/>
      <c r="BF958" s="169"/>
      <c r="BG958" s="169"/>
      <c r="BH958" s="169"/>
      <c r="BI958" s="169"/>
      <c r="BJ958" s="169"/>
      <c r="BK958" s="169"/>
      <c r="BL958" s="169"/>
      <c r="BM958" s="169"/>
      <c r="BN958" s="169"/>
      <c r="BO958" s="169"/>
      <c r="BP958" s="169"/>
      <c r="BQ958" s="169"/>
      <c r="BS958" s="6"/>
      <c r="BT958" s="11"/>
      <c r="BU958" s="6"/>
      <c r="BV958" s="6"/>
    </row>
    <row r="959" spans="1:74" ht="15.75" x14ac:dyDescent="0.25">
      <c r="A959" s="52" t="s">
        <v>7908</v>
      </c>
      <c r="B959" s="56"/>
      <c r="C959" s="7" t="s">
        <v>118</v>
      </c>
      <c r="D959" s="7" t="s">
        <v>6917</v>
      </c>
      <c r="E959" s="7"/>
      <c r="F959" s="64"/>
      <c r="G959" s="6"/>
      <c r="H959" s="6"/>
      <c r="I959" s="10" t="s">
        <v>110</v>
      </c>
      <c r="J959" s="11" t="s">
        <v>2003</v>
      </c>
      <c r="K959" s="220" t="s">
        <v>600</v>
      </c>
      <c r="L959" s="180"/>
      <c r="M959" s="180">
        <v>1000</v>
      </c>
      <c r="N959" s="80" t="s">
        <v>7213</v>
      </c>
      <c r="O959" s="165"/>
      <c r="P959" s="80" t="s">
        <v>2597</v>
      </c>
      <c r="Q959" s="80"/>
      <c r="R959" s="80"/>
      <c r="S959" s="166"/>
      <c r="T959" s="164"/>
      <c r="U959" s="167"/>
      <c r="V959" s="168"/>
      <c r="W959" s="12" t="str">
        <f t="shared" si="196"/>
        <v>Mqtt1</v>
      </c>
      <c r="X959" s="222"/>
      <c r="Y959" s="6" t="str">
        <f t="shared" si="198"/>
        <v>power-tag/circulation-pump-adiabtic-pump</v>
      </c>
      <c r="Z959" s="106" t="str" cm="1">
        <f t="array" ref="Z959">IF(COUNTIF(N959,"spare"),"","$."&amp;_xlfn.REGEXEXTRACT(J959,"PT\d+[FQ]\d+_(.*)", 2))</f>
        <v>$.Power_Factor_Phase_B</v>
      </c>
      <c r="AA959" s="12">
        <f t="shared" si="191"/>
        <v>22</v>
      </c>
      <c r="AB959" s="6" t="s">
        <v>195</v>
      </c>
      <c r="AC959" s="106">
        <v>3080</v>
      </c>
      <c r="AJ959" s="80"/>
      <c r="AK959" s="116" t="s">
        <v>1696</v>
      </c>
      <c r="AN959" s="80"/>
      <c r="AO959" s="80"/>
      <c r="AP959" s="80"/>
      <c r="AQ959" s="80"/>
      <c r="AR959" s="130"/>
      <c r="AS959" s="80"/>
      <c r="AT959" s="7"/>
      <c r="AU959" s="7"/>
      <c r="AV959" s="169"/>
      <c r="AW959" s="170"/>
      <c r="AX959" s="140"/>
      <c r="AY959" s="150"/>
      <c r="AZ959" s="171"/>
      <c r="BA959" s="171"/>
      <c r="BB959" s="150" t="str">
        <f t="shared" si="197"/>
        <v/>
      </c>
      <c r="BC959" s="172"/>
      <c r="BD959" s="169"/>
      <c r="BE959" s="169"/>
      <c r="BF959" s="169"/>
      <c r="BG959" s="169"/>
      <c r="BH959" s="169"/>
      <c r="BI959" s="169"/>
      <c r="BJ959" s="169"/>
      <c r="BK959" s="169"/>
      <c r="BL959" s="169"/>
      <c r="BM959" s="169"/>
      <c r="BN959" s="169"/>
      <c r="BO959" s="169"/>
      <c r="BP959" s="169"/>
      <c r="BQ959" s="169"/>
      <c r="BS959" s="6"/>
      <c r="BT959" s="11"/>
      <c r="BU959" s="6"/>
      <c r="BV959" s="6"/>
    </row>
    <row r="960" spans="1:74" ht="15.75" x14ac:dyDescent="0.25">
      <c r="A960" s="52" t="s">
        <v>7908</v>
      </c>
      <c r="B960" s="56"/>
      <c r="C960" s="7" t="s">
        <v>118</v>
      </c>
      <c r="D960" s="7" t="s">
        <v>6917</v>
      </c>
      <c r="E960" s="7"/>
      <c r="F960" s="64"/>
      <c r="G960" s="6"/>
      <c r="H960" s="6"/>
      <c r="I960" s="10" t="s">
        <v>110</v>
      </c>
      <c r="J960" s="11" t="s">
        <v>2004</v>
      </c>
      <c r="K960" s="220" t="s">
        <v>600</v>
      </c>
      <c r="L960" s="180"/>
      <c r="M960" s="180">
        <v>1000</v>
      </c>
      <c r="N960" s="80" t="s">
        <v>7213</v>
      </c>
      <c r="O960" s="165"/>
      <c r="P960" s="80" t="s">
        <v>2598</v>
      </c>
      <c r="Q960" s="80"/>
      <c r="R960" s="80"/>
      <c r="S960" s="166"/>
      <c r="T960" s="164"/>
      <c r="U960" s="167"/>
      <c r="V960" s="168"/>
      <c r="W960" s="12" t="str">
        <f t="shared" si="196"/>
        <v>Mqtt1</v>
      </c>
      <c r="X960" s="222"/>
      <c r="Y960" s="6" t="str">
        <f t="shared" si="198"/>
        <v>power-tag/circulation-pump-adiabtic-pump</v>
      </c>
      <c r="Z960" s="106" t="str" cm="1">
        <f t="array" ref="Z960">IF(COUNTIF(N960,"spare"),"","$."&amp;_xlfn.REGEXEXTRACT(J960,"PT\d+[FQ]\d+_(.*)", 2))</f>
        <v>$.Power_Factor_Phase_C</v>
      </c>
      <c r="AA960" s="12">
        <f t="shared" si="191"/>
        <v>22</v>
      </c>
      <c r="AB960" s="6" t="s">
        <v>195</v>
      </c>
      <c r="AC960" s="106">
        <v>3082</v>
      </c>
      <c r="AJ960" s="80"/>
      <c r="AK960" s="116" t="s">
        <v>1696</v>
      </c>
      <c r="AN960" s="80"/>
      <c r="AO960" s="80"/>
      <c r="AP960" s="80"/>
      <c r="AQ960" s="80"/>
      <c r="AR960" s="130"/>
      <c r="AS960" s="80"/>
      <c r="AT960" s="7"/>
      <c r="AU960" s="7"/>
      <c r="AV960" s="169"/>
      <c r="AW960" s="170"/>
      <c r="AX960" s="140"/>
      <c r="AY960" s="150"/>
      <c r="AZ960" s="171"/>
      <c r="BA960" s="171"/>
      <c r="BB960" s="150" t="str">
        <f t="shared" si="197"/>
        <v/>
      </c>
      <c r="BC960" s="172"/>
      <c r="BD960" s="169"/>
      <c r="BE960" s="169"/>
      <c r="BF960" s="169"/>
      <c r="BG960" s="169"/>
      <c r="BH960" s="169"/>
      <c r="BI960" s="169"/>
      <c r="BJ960" s="169"/>
      <c r="BK960" s="169"/>
      <c r="BL960" s="169"/>
      <c r="BM960" s="169"/>
      <c r="BN960" s="169"/>
      <c r="BO960" s="169"/>
      <c r="BP960" s="169"/>
      <c r="BQ960" s="169"/>
      <c r="BS960" s="6"/>
      <c r="BT960" s="11"/>
      <c r="BU960" s="6"/>
      <c r="BV960" s="6"/>
    </row>
    <row r="961" spans="1:74" ht="15.75" x14ac:dyDescent="0.25">
      <c r="A961" s="52" t="s">
        <v>7908</v>
      </c>
      <c r="B961" s="56"/>
      <c r="C961" s="7" t="s">
        <v>118</v>
      </c>
      <c r="D961" s="7" t="s">
        <v>6917</v>
      </c>
      <c r="E961" s="7"/>
      <c r="F961" s="64"/>
      <c r="G961" s="6"/>
      <c r="H961" s="6"/>
      <c r="I961" s="10" t="s">
        <v>110</v>
      </c>
      <c r="J961" s="11" t="s">
        <v>2005</v>
      </c>
      <c r="K961" s="220" t="s">
        <v>600</v>
      </c>
      <c r="L961" s="180"/>
      <c r="M961" s="180">
        <v>1000</v>
      </c>
      <c r="N961" s="80" t="s">
        <v>7213</v>
      </c>
      <c r="O961" s="165"/>
      <c r="P961" s="80" t="s">
        <v>2599</v>
      </c>
      <c r="Q961" s="80"/>
      <c r="R961" s="80"/>
      <c r="S961" s="166"/>
      <c r="T961" s="164"/>
      <c r="U961" s="167"/>
      <c r="V961" s="168"/>
      <c r="W961" s="12" t="str">
        <f t="shared" si="196"/>
        <v>Mqtt1</v>
      </c>
      <c r="X961" s="222"/>
      <c r="Y961" s="6" t="str">
        <f t="shared" si="198"/>
        <v>power-tag/circulation-pump-adiabtic-pump</v>
      </c>
      <c r="Z961" s="106" t="str" cm="1">
        <f t="array" ref="Z961">IF(COUNTIF(N961,"spare"),"","$."&amp;_xlfn.REGEXEXTRACT(J961,"PT\d+[FQ]\d+_(.*)", 2))</f>
        <v>$.Total_Power_Factor</v>
      </c>
      <c r="AA961" s="12">
        <f t="shared" si="191"/>
        <v>22</v>
      </c>
      <c r="AB961" s="6" t="s">
        <v>195</v>
      </c>
      <c r="AC961" s="106">
        <v>3084</v>
      </c>
      <c r="AJ961" s="80"/>
      <c r="AK961" s="116" t="s">
        <v>1696</v>
      </c>
      <c r="AN961" s="80"/>
      <c r="AO961" s="80"/>
      <c r="AP961" s="80"/>
      <c r="AQ961" s="80"/>
      <c r="AR961" s="130"/>
      <c r="AS961" s="80"/>
      <c r="AT961" s="7"/>
      <c r="AU961" s="7"/>
      <c r="AV961" s="169"/>
      <c r="AW961" s="170"/>
      <c r="AX961" s="140"/>
      <c r="AY961" s="150"/>
      <c r="AZ961" s="171"/>
      <c r="BA961" s="171"/>
      <c r="BB961" s="150" t="str">
        <f t="shared" si="197"/>
        <v/>
      </c>
      <c r="BC961" s="172"/>
      <c r="BD961" s="169"/>
      <c r="BE961" s="169"/>
      <c r="BF961" s="169"/>
      <c r="BG961" s="169"/>
      <c r="BH961" s="169"/>
      <c r="BI961" s="169"/>
      <c r="BJ961" s="169"/>
      <c r="BK961" s="169"/>
      <c r="BL961" s="169"/>
      <c r="BM961" s="169"/>
      <c r="BN961" s="169"/>
      <c r="BO961" s="169"/>
      <c r="BP961" s="169"/>
      <c r="BQ961" s="169"/>
      <c r="BS961" s="6"/>
      <c r="BT961" s="11"/>
      <c r="BU961" s="6"/>
      <c r="BV961" s="6"/>
    </row>
    <row r="962" spans="1:74" ht="15.75" x14ac:dyDescent="0.25">
      <c r="A962" s="52" t="s">
        <v>7908</v>
      </c>
      <c r="B962" s="56"/>
      <c r="C962" s="7" t="s">
        <v>118</v>
      </c>
      <c r="D962" s="7" t="s">
        <v>6917</v>
      </c>
      <c r="E962" s="7"/>
      <c r="F962" s="64"/>
      <c r="G962" s="6"/>
      <c r="H962" s="6"/>
      <c r="I962" s="10" t="s">
        <v>110</v>
      </c>
      <c r="J962" s="11" t="s">
        <v>2006</v>
      </c>
      <c r="K962" s="220" t="s">
        <v>600</v>
      </c>
      <c r="L962" s="180"/>
      <c r="M962" s="180">
        <v>1000</v>
      </c>
      <c r="N962" s="80" t="s">
        <v>7213</v>
      </c>
      <c r="O962" s="165"/>
      <c r="P962" s="80" t="s">
        <v>3106</v>
      </c>
      <c r="Q962" s="80"/>
      <c r="R962" s="80"/>
      <c r="S962" s="166"/>
      <c r="T962" s="164"/>
      <c r="U962" s="167"/>
      <c r="V962" s="168"/>
      <c r="W962" s="12" t="str">
        <f t="shared" ref="W962:W976" si="199">IF(COUNTIF(N962,"spare"),"","Mqtt1")</f>
        <v>Mqtt1</v>
      </c>
      <c r="X962" s="222"/>
      <c r="Y962" s="6" t="str">
        <f t="shared" si="198"/>
        <v>power-tag/main-salon-jb</v>
      </c>
      <c r="Z962" s="106" t="str" cm="1">
        <f t="array" ref="Z962">IF(COUNTIF(N962,"spare"),"","$."&amp;_xlfn.REGEXEXTRACT(J962,"PT\d+[FQ]\d+_(.*)", 2))</f>
        <v>$.RMS_Current_Phase_A</v>
      </c>
      <c r="AA962" s="12">
        <f t="shared" si="191"/>
        <v>23</v>
      </c>
      <c r="AB962" s="6" t="s">
        <v>195</v>
      </c>
      <c r="AC962" s="106">
        <v>3000</v>
      </c>
      <c r="AJ962" s="80"/>
      <c r="AK962" s="116" t="s">
        <v>1693</v>
      </c>
      <c r="AN962" s="80"/>
      <c r="AO962" s="80"/>
      <c r="AP962" s="80"/>
      <c r="AQ962" s="80"/>
      <c r="AR962" s="130"/>
      <c r="AS962" s="80"/>
      <c r="AT962" s="7"/>
      <c r="AU962" s="7"/>
      <c r="AV962" s="169"/>
      <c r="AW962" s="170"/>
      <c r="AX962" s="140"/>
      <c r="AY962" s="150"/>
      <c r="AZ962" s="171"/>
      <c r="BA962" s="171"/>
      <c r="BB962" s="150" t="str">
        <f t="shared" ref="BB962:BB976" si="200">IF(ISNUMBER(AM962),"1","")</f>
        <v/>
      </c>
      <c r="BC962" s="172"/>
      <c r="BD962" s="169"/>
      <c r="BE962" s="169"/>
      <c r="BF962" s="169"/>
      <c r="BG962" s="169"/>
      <c r="BH962" s="169"/>
      <c r="BI962" s="169"/>
      <c r="BJ962" s="169"/>
      <c r="BK962" s="169"/>
      <c r="BL962" s="169"/>
      <c r="BM962" s="169"/>
      <c r="BN962" s="169"/>
      <c r="BO962" s="169"/>
      <c r="BP962" s="169"/>
      <c r="BQ962" s="169"/>
      <c r="BS962" s="6"/>
      <c r="BT962" s="11"/>
      <c r="BU962" s="6"/>
      <c r="BV962" s="6"/>
    </row>
    <row r="963" spans="1:74" ht="15.75" x14ac:dyDescent="0.25">
      <c r="A963" s="52" t="s">
        <v>7908</v>
      </c>
      <c r="B963" s="56"/>
      <c r="C963" s="7" t="s">
        <v>118</v>
      </c>
      <c r="D963" s="7" t="s">
        <v>6917</v>
      </c>
      <c r="E963" s="7"/>
      <c r="F963" s="64"/>
      <c r="G963" s="6"/>
      <c r="H963" s="6"/>
      <c r="I963" s="10" t="s">
        <v>110</v>
      </c>
      <c r="J963" s="11" t="s">
        <v>2007</v>
      </c>
      <c r="K963" s="220" t="s">
        <v>600</v>
      </c>
      <c r="L963" s="180"/>
      <c r="M963" s="180">
        <v>1000</v>
      </c>
      <c r="N963" s="80" t="s">
        <v>7213</v>
      </c>
      <c r="O963" s="165"/>
      <c r="P963" s="80" t="s">
        <v>3107</v>
      </c>
      <c r="Q963" s="80"/>
      <c r="R963" s="80"/>
      <c r="S963" s="166"/>
      <c r="T963" s="164"/>
      <c r="U963" s="167"/>
      <c r="V963" s="168"/>
      <c r="W963" s="12" t="str">
        <f t="shared" si="199"/>
        <v>Mqtt1</v>
      </c>
      <c r="X963" s="222"/>
      <c r="Y963" s="6" t="str">
        <f t="shared" si="198"/>
        <v>power-tag/main-salon-jb</v>
      </c>
      <c r="Z963" s="106" t="str" cm="1">
        <f t="array" ref="Z963">IF(COUNTIF(N963,"spare"),"","$."&amp;_xlfn.REGEXEXTRACT(J963,"PT\d+[FQ]\d+_(.*)", 2))</f>
        <v>$.RMS_Current_Phase_B</v>
      </c>
      <c r="AA963" s="12">
        <f t="shared" si="191"/>
        <v>23</v>
      </c>
      <c r="AB963" s="6" t="s">
        <v>195</v>
      </c>
      <c r="AC963" s="106">
        <v>3002</v>
      </c>
      <c r="AJ963" s="80"/>
      <c r="AK963" s="116" t="s">
        <v>1693</v>
      </c>
      <c r="AN963" s="80"/>
      <c r="AO963" s="80"/>
      <c r="AP963" s="80"/>
      <c r="AQ963" s="80"/>
      <c r="AR963" s="130"/>
      <c r="AS963" s="80"/>
      <c r="AT963" s="7"/>
      <c r="AU963" s="7"/>
      <c r="AV963" s="169"/>
      <c r="AW963" s="170"/>
      <c r="AX963" s="140"/>
      <c r="AY963" s="150"/>
      <c r="AZ963" s="171"/>
      <c r="BA963" s="171"/>
      <c r="BB963" s="150" t="str">
        <f t="shared" si="200"/>
        <v/>
      </c>
      <c r="BC963" s="172"/>
      <c r="BD963" s="169"/>
      <c r="BE963" s="169"/>
      <c r="BF963" s="169"/>
      <c r="BG963" s="169"/>
      <c r="BH963" s="169"/>
      <c r="BI963" s="169"/>
      <c r="BJ963" s="169"/>
      <c r="BK963" s="169"/>
      <c r="BL963" s="169"/>
      <c r="BM963" s="169"/>
      <c r="BN963" s="169"/>
      <c r="BO963" s="169"/>
      <c r="BP963" s="169"/>
      <c r="BQ963" s="169"/>
      <c r="BS963" s="6"/>
      <c r="BT963" s="11"/>
      <c r="BU963" s="6"/>
      <c r="BV963" s="6"/>
    </row>
    <row r="964" spans="1:74" ht="15.75" x14ac:dyDescent="0.25">
      <c r="A964" s="52" t="s">
        <v>7908</v>
      </c>
      <c r="B964" s="56"/>
      <c r="C964" s="7" t="s">
        <v>118</v>
      </c>
      <c r="D964" s="7" t="s">
        <v>6917</v>
      </c>
      <c r="E964" s="7"/>
      <c r="F964" s="64"/>
      <c r="G964" s="6"/>
      <c r="H964" s="6"/>
      <c r="I964" s="10" t="s">
        <v>110</v>
      </c>
      <c r="J964" s="11" t="s">
        <v>2008</v>
      </c>
      <c r="K964" s="220" t="s">
        <v>600</v>
      </c>
      <c r="L964" s="180"/>
      <c r="M964" s="180">
        <v>1000</v>
      </c>
      <c r="N964" s="80" t="s">
        <v>7213</v>
      </c>
      <c r="O964" s="165"/>
      <c r="P964" s="80" t="s">
        <v>3108</v>
      </c>
      <c r="Q964" s="80"/>
      <c r="R964" s="80"/>
      <c r="S964" s="166"/>
      <c r="T964" s="164"/>
      <c r="U964" s="167"/>
      <c r="V964" s="168"/>
      <c r="W964" s="12" t="str">
        <f t="shared" si="199"/>
        <v>Mqtt1</v>
      </c>
      <c r="X964" s="222"/>
      <c r="Y964" s="6" t="str">
        <f t="shared" si="198"/>
        <v>power-tag/main-salon-jb</v>
      </c>
      <c r="Z964" s="106" t="str" cm="1">
        <f t="array" ref="Z964">IF(COUNTIF(N964,"spare"),"","$."&amp;_xlfn.REGEXEXTRACT(J964,"PT\d+[FQ]\d+_(.*)", 2))</f>
        <v>$.RMS_Current_Phase_C</v>
      </c>
      <c r="AA964" s="12">
        <f t="shared" si="191"/>
        <v>23</v>
      </c>
      <c r="AB964" s="6" t="s">
        <v>195</v>
      </c>
      <c r="AC964" s="106">
        <v>3004</v>
      </c>
      <c r="AJ964" s="80"/>
      <c r="AK964" s="116" t="s">
        <v>1693</v>
      </c>
      <c r="AN964" s="80"/>
      <c r="AO964" s="80"/>
      <c r="AP964" s="80"/>
      <c r="AQ964" s="80"/>
      <c r="AR964" s="130"/>
      <c r="AS964" s="80"/>
      <c r="AT964" s="7"/>
      <c r="AU964" s="7"/>
      <c r="AV964" s="169"/>
      <c r="AW964" s="170"/>
      <c r="AX964" s="140"/>
      <c r="AY964" s="150"/>
      <c r="AZ964" s="171"/>
      <c r="BA964" s="171"/>
      <c r="BB964" s="150" t="str">
        <f t="shared" si="200"/>
        <v/>
      </c>
      <c r="BC964" s="172"/>
      <c r="BD964" s="169"/>
      <c r="BE964" s="169"/>
      <c r="BF964" s="169"/>
      <c r="BG964" s="169"/>
      <c r="BH964" s="169"/>
      <c r="BI964" s="169"/>
      <c r="BJ964" s="169"/>
      <c r="BK964" s="169"/>
      <c r="BL964" s="169"/>
      <c r="BM964" s="169"/>
      <c r="BN964" s="169"/>
      <c r="BO964" s="169"/>
      <c r="BP964" s="169"/>
      <c r="BQ964" s="169"/>
      <c r="BS964" s="6"/>
      <c r="BT964" s="11"/>
      <c r="BU964" s="6"/>
      <c r="BV964" s="6"/>
    </row>
    <row r="965" spans="1:74" ht="15.75" x14ac:dyDescent="0.25">
      <c r="A965" s="52" t="s">
        <v>7908</v>
      </c>
      <c r="B965" s="56"/>
      <c r="C965" s="7" t="s">
        <v>118</v>
      </c>
      <c r="D965" s="7" t="s">
        <v>6917</v>
      </c>
      <c r="E965" s="7"/>
      <c r="F965" s="64"/>
      <c r="G965" s="6"/>
      <c r="H965" s="6"/>
      <c r="I965" s="10" t="s">
        <v>110</v>
      </c>
      <c r="J965" s="11" t="s">
        <v>2009</v>
      </c>
      <c r="K965" s="220" t="s">
        <v>600</v>
      </c>
      <c r="L965" s="180"/>
      <c r="M965" s="180">
        <v>1000</v>
      </c>
      <c r="N965" s="80" t="s">
        <v>7213</v>
      </c>
      <c r="O965" s="165"/>
      <c r="P965" s="80" t="s">
        <v>3109</v>
      </c>
      <c r="Q965" s="80"/>
      <c r="R965" s="80"/>
      <c r="S965" s="166"/>
      <c r="T965" s="164"/>
      <c r="U965" s="167"/>
      <c r="V965" s="168"/>
      <c r="W965" s="12" t="str">
        <f t="shared" si="199"/>
        <v>Mqtt1</v>
      </c>
      <c r="X965" s="222"/>
      <c r="Y965" s="6" t="str">
        <f t="shared" si="198"/>
        <v>power-tag/main-salon-jb</v>
      </c>
      <c r="Z965" s="106" t="str" cm="1">
        <f t="array" ref="Z965">IF(COUNTIF(N965,"spare"),"","$."&amp;_xlfn.REGEXEXTRACT(J965,"PT\d+[FQ]\d+_(.*)", 2))</f>
        <v>$.RMS_Current_Phase_Neut</v>
      </c>
      <c r="AA965" s="12">
        <f t="shared" si="191"/>
        <v>23</v>
      </c>
      <c r="AB965" s="6" t="s">
        <v>195</v>
      </c>
      <c r="AC965" s="106">
        <v>3006</v>
      </c>
      <c r="AJ965" s="80"/>
      <c r="AK965" s="116" t="s">
        <v>1693</v>
      </c>
      <c r="AN965" s="80"/>
      <c r="AO965" s="80"/>
      <c r="AP965" s="80"/>
      <c r="AQ965" s="80"/>
      <c r="AR965" s="130"/>
      <c r="AS965" s="80"/>
      <c r="AT965" s="7"/>
      <c r="AU965" s="7"/>
      <c r="AV965" s="169"/>
      <c r="AW965" s="170"/>
      <c r="AX965" s="140"/>
      <c r="AY965" s="150"/>
      <c r="AZ965" s="171"/>
      <c r="BA965" s="171"/>
      <c r="BB965" s="150" t="str">
        <f t="shared" si="200"/>
        <v/>
      </c>
      <c r="BC965" s="172"/>
      <c r="BD965" s="169"/>
      <c r="BE965" s="169"/>
      <c r="BF965" s="169"/>
      <c r="BG965" s="169"/>
      <c r="BH965" s="169"/>
      <c r="BI965" s="169"/>
      <c r="BJ965" s="169"/>
      <c r="BK965" s="169"/>
      <c r="BL965" s="169"/>
      <c r="BM965" s="169"/>
      <c r="BN965" s="169"/>
      <c r="BO965" s="169"/>
      <c r="BP965" s="169"/>
      <c r="BQ965" s="169"/>
      <c r="BS965" s="6"/>
      <c r="BT965" s="11"/>
      <c r="BU965" s="6"/>
      <c r="BV965" s="6"/>
    </row>
    <row r="966" spans="1:74" ht="15.75" x14ac:dyDescent="0.25">
      <c r="A966" s="52" t="s">
        <v>7908</v>
      </c>
      <c r="B966" s="56"/>
      <c r="C966" s="7" t="s">
        <v>118</v>
      </c>
      <c r="D966" s="7" t="s">
        <v>6917</v>
      </c>
      <c r="E966" s="7"/>
      <c r="F966" s="64"/>
      <c r="G966" s="6"/>
      <c r="H966" s="6"/>
      <c r="I966" s="10" t="s">
        <v>110</v>
      </c>
      <c r="J966" s="11" t="s">
        <v>7442</v>
      </c>
      <c r="K966" s="220" t="s">
        <v>600</v>
      </c>
      <c r="L966" s="180"/>
      <c r="M966" s="180">
        <v>1000</v>
      </c>
      <c r="N966" s="80" t="s">
        <v>7213</v>
      </c>
      <c r="O966" s="165"/>
      <c r="P966" s="80" t="s">
        <v>3110</v>
      </c>
      <c r="Q966" s="80"/>
      <c r="R966" s="80"/>
      <c r="S966" s="166"/>
      <c r="T966" s="164"/>
      <c r="U966" s="167"/>
      <c r="V966" s="168"/>
      <c r="W966" s="12" t="str">
        <f t="shared" si="199"/>
        <v>Mqtt1</v>
      </c>
      <c r="X966" s="222"/>
      <c r="Y966" s="6" t="str">
        <f t="shared" si="198"/>
        <v>power-tag/main-salon-jb</v>
      </c>
      <c r="Z966" s="106" t="str" cm="1">
        <f t="array" ref="Z966">IF(COUNTIF(N966,"spare"),"","$."&amp;_xlfn.REGEXEXTRACT(J966,"PT\d+[FQ]\d+_(.*)", 2))</f>
        <v>$.RMS_Voltage_A_N</v>
      </c>
      <c r="AA966" s="12">
        <f t="shared" si="191"/>
        <v>23</v>
      </c>
      <c r="AB966" s="6" t="s">
        <v>195</v>
      </c>
      <c r="AC966" s="106">
        <v>3028</v>
      </c>
      <c r="AJ966" s="80"/>
      <c r="AK966" s="116" t="s">
        <v>1694</v>
      </c>
      <c r="AN966" s="80"/>
      <c r="AO966" s="80"/>
      <c r="AP966" s="80"/>
      <c r="AQ966" s="80"/>
      <c r="AR966" s="130"/>
      <c r="AS966" s="80"/>
      <c r="AT966" s="7"/>
      <c r="AU966" s="7"/>
      <c r="AV966" s="169"/>
      <c r="AW966" s="170"/>
      <c r="AX966" s="140"/>
      <c r="AY966" s="150"/>
      <c r="AZ966" s="171"/>
      <c r="BA966" s="171"/>
      <c r="BB966" s="150" t="str">
        <f t="shared" si="200"/>
        <v/>
      </c>
      <c r="BC966" s="172"/>
      <c r="BD966" s="169"/>
      <c r="BE966" s="169"/>
      <c r="BF966" s="169"/>
      <c r="BG966" s="169"/>
      <c r="BH966" s="169"/>
      <c r="BI966" s="169"/>
      <c r="BJ966" s="169"/>
      <c r="BK966" s="169"/>
      <c r="BL966" s="169"/>
      <c r="BM966" s="169"/>
      <c r="BN966" s="169"/>
      <c r="BO966" s="169"/>
      <c r="BP966" s="169"/>
      <c r="BQ966" s="169"/>
      <c r="BS966" s="6"/>
      <c r="BT966" s="11"/>
      <c r="BU966" s="6"/>
      <c r="BV966" s="6"/>
    </row>
    <row r="967" spans="1:74" ht="15.75" x14ac:dyDescent="0.25">
      <c r="A967" s="52" t="s">
        <v>7908</v>
      </c>
      <c r="B967" s="56"/>
      <c r="C967" s="7" t="s">
        <v>118</v>
      </c>
      <c r="D967" s="7" t="s">
        <v>6917</v>
      </c>
      <c r="E967" s="7"/>
      <c r="F967" s="64"/>
      <c r="G967" s="6"/>
      <c r="H967" s="6"/>
      <c r="I967" s="10" t="s">
        <v>110</v>
      </c>
      <c r="J967" s="11" t="s">
        <v>7443</v>
      </c>
      <c r="K967" s="220" t="s">
        <v>600</v>
      </c>
      <c r="L967" s="180"/>
      <c r="M967" s="180">
        <v>1000</v>
      </c>
      <c r="N967" s="80" t="s">
        <v>7213</v>
      </c>
      <c r="O967" s="165"/>
      <c r="P967" s="80" t="s">
        <v>3111</v>
      </c>
      <c r="Q967" s="80"/>
      <c r="R967" s="80"/>
      <c r="S967" s="166"/>
      <c r="T967" s="164"/>
      <c r="U967" s="167"/>
      <c r="V967" s="168"/>
      <c r="W967" s="12" t="str">
        <f t="shared" si="199"/>
        <v>Mqtt1</v>
      </c>
      <c r="X967" s="222"/>
      <c r="Y967" s="6" t="str">
        <f t="shared" si="198"/>
        <v>power-tag/main-salon-jb</v>
      </c>
      <c r="Z967" s="106" t="str" cm="1">
        <f t="array" ref="Z967">IF(COUNTIF(N967,"spare"),"","$."&amp;_xlfn.REGEXEXTRACT(J967,"PT\d+[FQ]\d+_(.*)", 2))</f>
        <v>$.RMS_Voltage_B_N</v>
      </c>
      <c r="AA967" s="12">
        <f t="shared" si="191"/>
        <v>23</v>
      </c>
      <c r="AB967" s="6" t="s">
        <v>195</v>
      </c>
      <c r="AC967" s="106">
        <v>3030</v>
      </c>
      <c r="AJ967" s="80"/>
      <c r="AK967" s="116" t="s">
        <v>1694</v>
      </c>
      <c r="AN967" s="80"/>
      <c r="AO967" s="80"/>
      <c r="AP967" s="80"/>
      <c r="AQ967" s="80"/>
      <c r="AR967" s="130"/>
      <c r="AS967" s="80"/>
      <c r="AT967" s="7"/>
      <c r="AU967" s="7"/>
      <c r="AV967" s="169"/>
      <c r="AW967" s="170"/>
      <c r="AX967" s="140"/>
      <c r="AY967" s="150"/>
      <c r="AZ967" s="171"/>
      <c r="BA967" s="171"/>
      <c r="BB967" s="150" t="str">
        <f t="shared" si="200"/>
        <v/>
      </c>
      <c r="BC967" s="172"/>
      <c r="BD967" s="169"/>
      <c r="BE967" s="169"/>
      <c r="BF967" s="169"/>
      <c r="BG967" s="169"/>
      <c r="BH967" s="169"/>
      <c r="BI967" s="169"/>
      <c r="BJ967" s="169"/>
      <c r="BK967" s="169"/>
      <c r="BL967" s="169"/>
      <c r="BM967" s="169"/>
      <c r="BN967" s="169"/>
      <c r="BO967" s="169"/>
      <c r="BP967" s="169"/>
      <c r="BQ967" s="169"/>
      <c r="BS967" s="6"/>
      <c r="BT967" s="11"/>
      <c r="BU967" s="6"/>
      <c r="BV967" s="6"/>
    </row>
    <row r="968" spans="1:74" ht="15.75" x14ac:dyDescent="0.25">
      <c r="A968" s="52" t="s">
        <v>7908</v>
      </c>
      <c r="B968" s="56"/>
      <c r="C968" s="7" t="s">
        <v>118</v>
      </c>
      <c r="D968" s="7" t="s">
        <v>6917</v>
      </c>
      <c r="E968" s="7"/>
      <c r="F968" s="64"/>
      <c r="G968" s="6"/>
      <c r="H968" s="6"/>
      <c r="I968" s="10" t="s">
        <v>110</v>
      </c>
      <c r="J968" s="11" t="s">
        <v>7444</v>
      </c>
      <c r="K968" s="220" t="s">
        <v>600</v>
      </c>
      <c r="L968" s="180"/>
      <c r="M968" s="180">
        <v>1000</v>
      </c>
      <c r="N968" s="80" t="s">
        <v>7213</v>
      </c>
      <c r="O968" s="165"/>
      <c r="P968" s="80" t="s">
        <v>3112</v>
      </c>
      <c r="Q968" s="80"/>
      <c r="R968" s="80"/>
      <c r="S968" s="166"/>
      <c r="T968" s="164"/>
      <c r="U968" s="167"/>
      <c r="V968" s="168"/>
      <c r="W968" s="12" t="str">
        <f t="shared" si="199"/>
        <v>Mqtt1</v>
      </c>
      <c r="X968" s="222"/>
      <c r="Y968" s="6" t="str">
        <f t="shared" si="198"/>
        <v>power-tag/main-salon-jb</v>
      </c>
      <c r="Z968" s="106" t="str" cm="1">
        <f t="array" ref="Z968">IF(COUNTIF(N968,"spare"),"","$."&amp;_xlfn.REGEXEXTRACT(J968,"PT\d+[FQ]\d+_(.*)", 2))</f>
        <v>$.RMS_Voltage_C_N</v>
      </c>
      <c r="AA968" s="12">
        <f t="shared" ref="AA968:AA1031" si="201">AA953+1</f>
        <v>23</v>
      </c>
      <c r="AB968" s="6" t="s">
        <v>195</v>
      </c>
      <c r="AC968" s="106">
        <v>3032</v>
      </c>
      <c r="AJ968" s="80"/>
      <c r="AK968" s="116" t="s">
        <v>1694</v>
      </c>
      <c r="AN968" s="80"/>
      <c r="AO968" s="80"/>
      <c r="AP968" s="80"/>
      <c r="AQ968" s="80"/>
      <c r="AR968" s="130"/>
      <c r="AS968" s="80"/>
      <c r="AT968" s="7"/>
      <c r="AU968" s="7"/>
      <c r="AV968" s="169"/>
      <c r="AW968" s="170"/>
      <c r="AX968" s="140"/>
      <c r="AY968" s="150"/>
      <c r="AZ968" s="171"/>
      <c r="BA968" s="171"/>
      <c r="BB968" s="150" t="str">
        <f t="shared" si="200"/>
        <v/>
      </c>
      <c r="BC968" s="172"/>
      <c r="BD968" s="169"/>
      <c r="BE968" s="169"/>
      <c r="BF968" s="169"/>
      <c r="BG968" s="169"/>
      <c r="BH968" s="169"/>
      <c r="BI968" s="169"/>
      <c r="BJ968" s="169"/>
      <c r="BK968" s="169"/>
      <c r="BL968" s="169"/>
      <c r="BM968" s="169"/>
      <c r="BN968" s="169"/>
      <c r="BO968" s="169"/>
      <c r="BP968" s="169"/>
      <c r="BQ968" s="169"/>
      <c r="BS968" s="6"/>
      <c r="BT968" s="11"/>
      <c r="BU968" s="6"/>
      <c r="BV968" s="6"/>
    </row>
    <row r="969" spans="1:74" ht="15.75" x14ac:dyDescent="0.25">
      <c r="A969" s="52" t="s">
        <v>7908</v>
      </c>
      <c r="B969" s="56"/>
      <c r="C969" s="7" t="s">
        <v>118</v>
      </c>
      <c r="D969" s="7" t="s">
        <v>6917</v>
      </c>
      <c r="E969" s="7"/>
      <c r="F969" s="64"/>
      <c r="G969" s="6"/>
      <c r="H969" s="6"/>
      <c r="I969" s="10" t="s">
        <v>110</v>
      </c>
      <c r="J969" s="11" t="s">
        <v>2010</v>
      </c>
      <c r="K969" s="220" t="s">
        <v>600</v>
      </c>
      <c r="L969" s="180"/>
      <c r="M969" s="180">
        <v>1000</v>
      </c>
      <c r="N969" s="80" t="s">
        <v>7213</v>
      </c>
      <c r="O969" s="165"/>
      <c r="P969" s="80" t="s">
        <v>3113</v>
      </c>
      <c r="Q969" s="80"/>
      <c r="R969" s="80"/>
      <c r="S969" s="166"/>
      <c r="T969" s="164"/>
      <c r="U969" s="167"/>
      <c r="V969" s="168"/>
      <c r="W969" s="12" t="str">
        <f t="shared" si="199"/>
        <v>Mqtt1</v>
      </c>
      <c r="X969" s="222"/>
      <c r="Y969" s="6" t="str">
        <f t="shared" si="198"/>
        <v>power-tag/main-salon-jb</v>
      </c>
      <c r="Z969" s="106" t="str" cm="1">
        <f t="array" ref="Z969">IF(COUNTIF(N969,"spare"),"","$."&amp;_xlfn.REGEXEXTRACT(J969,"PT\d+[FQ]\d+_(.*)", 2))</f>
        <v>$.Active_Power_Phase_A</v>
      </c>
      <c r="AA969" s="12">
        <f t="shared" si="201"/>
        <v>23</v>
      </c>
      <c r="AB969" s="6" t="s">
        <v>195</v>
      </c>
      <c r="AC969" s="106">
        <v>3054</v>
      </c>
      <c r="AJ969" s="80"/>
      <c r="AK969" s="116" t="s">
        <v>1695</v>
      </c>
      <c r="AN969" s="80"/>
      <c r="AO969" s="80"/>
      <c r="AP969" s="80"/>
      <c r="AQ969" s="80"/>
      <c r="AR969" s="130"/>
      <c r="AS969" s="80"/>
      <c r="AT969" s="7"/>
      <c r="AU969" s="7"/>
      <c r="AV969" s="169"/>
      <c r="AW969" s="170"/>
      <c r="AX969" s="140"/>
      <c r="AY969" s="150"/>
      <c r="AZ969" s="171"/>
      <c r="BA969" s="171"/>
      <c r="BB969" s="150" t="str">
        <f t="shared" si="200"/>
        <v/>
      </c>
      <c r="BC969" s="172"/>
      <c r="BD969" s="169"/>
      <c r="BE969" s="169"/>
      <c r="BF969" s="169"/>
      <c r="BG969" s="169"/>
      <c r="BH969" s="169"/>
      <c r="BI969" s="169"/>
      <c r="BJ969" s="169"/>
      <c r="BK969" s="169"/>
      <c r="BL969" s="169"/>
      <c r="BM969" s="169"/>
      <c r="BN969" s="169"/>
      <c r="BO969" s="169"/>
      <c r="BP969" s="169"/>
      <c r="BQ969" s="169"/>
      <c r="BS969" s="6"/>
      <c r="BT969" s="11"/>
      <c r="BU969" s="6"/>
      <c r="BV969" s="6"/>
    </row>
    <row r="970" spans="1:74" ht="15.75" x14ac:dyDescent="0.25">
      <c r="A970" s="52" t="s">
        <v>7908</v>
      </c>
      <c r="B970" s="56"/>
      <c r="C970" s="7" t="s">
        <v>118</v>
      </c>
      <c r="D970" s="7" t="s">
        <v>6917</v>
      </c>
      <c r="E970" s="7"/>
      <c r="F970" s="64"/>
      <c r="G970" s="6"/>
      <c r="H970" s="6"/>
      <c r="I970" s="10" t="s">
        <v>110</v>
      </c>
      <c r="J970" s="11" t="s">
        <v>2011</v>
      </c>
      <c r="K970" s="220" t="s">
        <v>600</v>
      </c>
      <c r="L970" s="180"/>
      <c r="M970" s="180">
        <v>1000</v>
      </c>
      <c r="N970" s="80" t="s">
        <v>7213</v>
      </c>
      <c r="O970" s="165"/>
      <c r="P970" s="80" t="s">
        <v>3114</v>
      </c>
      <c r="Q970" s="80"/>
      <c r="R970" s="80"/>
      <c r="S970" s="166"/>
      <c r="T970" s="164"/>
      <c r="U970" s="167"/>
      <c r="V970" s="168"/>
      <c r="W970" s="12" t="str">
        <f t="shared" si="199"/>
        <v>Mqtt1</v>
      </c>
      <c r="X970" s="222"/>
      <c r="Y970" s="6" t="str">
        <f t="shared" si="198"/>
        <v>power-tag/main-salon-jb</v>
      </c>
      <c r="Z970" s="106" t="str" cm="1">
        <f t="array" ref="Z970">IF(COUNTIF(N970,"spare"),"","$."&amp;_xlfn.REGEXEXTRACT(J970,"PT\d+[FQ]\d+_(.*)", 2))</f>
        <v>$.Active_Power_Phase_B</v>
      </c>
      <c r="AA970" s="12">
        <f t="shared" si="201"/>
        <v>23</v>
      </c>
      <c r="AB970" s="6" t="s">
        <v>195</v>
      </c>
      <c r="AC970" s="106">
        <v>3056</v>
      </c>
      <c r="AJ970" s="80"/>
      <c r="AK970" s="116" t="s">
        <v>1695</v>
      </c>
      <c r="AN970" s="80"/>
      <c r="AO970" s="80"/>
      <c r="AP970" s="80"/>
      <c r="AQ970" s="80"/>
      <c r="AR970" s="130"/>
      <c r="AS970" s="80"/>
      <c r="AT970" s="7"/>
      <c r="AU970" s="7"/>
      <c r="AV970" s="169"/>
      <c r="AW970" s="170"/>
      <c r="AX970" s="140"/>
      <c r="AY970" s="150"/>
      <c r="AZ970" s="171"/>
      <c r="BA970" s="171"/>
      <c r="BB970" s="150" t="str">
        <f t="shared" si="200"/>
        <v/>
      </c>
      <c r="BC970" s="172"/>
      <c r="BD970" s="169"/>
      <c r="BE970" s="169"/>
      <c r="BF970" s="169"/>
      <c r="BG970" s="169"/>
      <c r="BH970" s="169"/>
      <c r="BI970" s="169"/>
      <c r="BJ970" s="169"/>
      <c r="BK970" s="169"/>
      <c r="BL970" s="169"/>
      <c r="BM970" s="169"/>
      <c r="BN970" s="169"/>
      <c r="BO970" s="169"/>
      <c r="BP970" s="169"/>
      <c r="BQ970" s="169"/>
      <c r="BS970" s="6"/>
      <c r="BT970" s="11"/>
      <c r="BU970" s="6"/>
      <c r="BV970" s="6"/>
    </row>
    <row r="971" spans="1:74" ht="15.75" x14ac:dyDescent="0.25">
      <c r="A971" s="52" t="s">
        <v>7908</v>
      </c>
      <c r="B971" s="56"/>
      <c r="C971" s="7" t="s">
        <v>118</v>
      </c>
      <c r="D971" s="7" t="s">
        <v>6917</v>
      </c>
      <c r="E971" s="7"/>
      <c r="F971" s="64"/>
      <c r="G971" s="6"/>
      <c r="H971" s="6"/>
      <c r="I971" s="10" t="s">
        <v>110</v>
      </c>
      <c r="J971" s="11" t="s">
        <v>2012</v>
      </c>
      <c r="K971" s="220" t="s">
        <v>600</v>
      </c>
      <c r="L971" s="180"/>
      <c r="M971" s="180">
        <v>1000</v>
      </c>
      <c r="N971" s="80" t="s">
        <v>7213</v>
      </c>
      <c r="O971" s="165"/>
      <c r="P971" s="80" t="s">
        <v>3115</v>
      </c>
      <c r="Q971" s="80"/>
      <c r="R971" s="80"/>
      <c r="S971" s="166"/>
      <c r="T971" s="164"/>
      <c r="U971" s="167"/>
      <c r="V971" s="168"/>
      <c r="W971" s="12" t="str">
        <f t="shared" si="199"/>
        <v>Mqtt1</v>
      </c>
      <c r="X971" s="222"/>
      <c r="Y971" s="6" t="str">
        <f t="shared" si="198"/>
        <v>power-tag/main-salon-jb</v>
      </c>
      <c r="Z971" s="106" t="str" cm="1">
        <f t="array" ref="Z971">IF(COUNTIF(N971,"spare"),"","$."&amp;_xlfn.REGEXEXTRACT(J971,"PT\d+[FQ]\d+_(.*)", 2))</f>
        <v>$.Active_Power_Phase_C</v>
      </c>
      <c r="AA971" s="12">
        <f t="shared" si="201"/>
        <v>23</v>
      </c>
      <c r="AB971" s="6" t="s">
        <v>195</v>
      </c>
      <c r="AC971" s="106">
        <v>3058</v>
      </c>
      <c r="AJ971" s="80"/>
      <c r="AK971" s="116" t="s">
        <v>1695</v>
      </c>
      <c r="AN971" s="80"/>
      <c r="AO971" s="80"/>
      <c r="AP971" s="80"/>
      <c r="AQ971" s="80"/>
      <c r="AR971" s="130"/>
      <c r="AS971" s="80"/>
      <c r="AT971" s="7"/>
      <c r="AU971" s="7"/>
      <c r="AV971" s="169"/>
      <c r="AW971" s="170"/>
      <c r="AX971" s="140"/>
      <c r="AY971" s="150"/>
      <c r="AZ971" s="171"/>
      <c r="BA971" s="171"/>
      <c r="BB971" s="150" t="str">
        <f t="shared" si="200"/>
        <v/>
      </c>
      <c r="BC971" s="172"/>
      <c r="BD971" s="169"/>
      <c r="BE971" s="169"/>
      <c r="BF971" s="169"/>
      <c r="BG971" s="169"/>
      <c r="BH971" s="169"/>
      <c r="BI971" s="169"/>
      <c r="BJ971" s="169"/>
      <c r="BK971" s="169"/>
      <c r="BL971" s="169"/>
      <c r="BM971" s="169"/>
      <c r="BN971" s="169"/>
      <c r="BO971" s="169"/>
      <c r="BP971" s="169"/>
      <c r="BQ971" s="169"/>
      <c r="BS971" s="6"/>
      <c r="BT971" s="11"/>
      <c r="BU971" s="6"/>
      <c r="BV971" s="6"/>
    </row>
    <row r="972" spans="1:74" ht="15.75" x14ac:dyDescent="0.25">
      <c r="A972" s="52" t="s">
        <v>7908</v>
      </c>
      <c r="B972" s="56"/>
      <c r="C972" s="7" t="s">
        <v>118</v>
      </c>
      <c r="D972" s="7" t="s">
        <v>6917</v>
      </c>
      <c r="E972" s="7"/>
      <c r="F972" s="64"/>
      <c r="G972" s="6"/>
      <c r="H972" s="6"/>
      <c r="I972" s="10" t="s">
        <v>110</v>
      </c>
      <c r="J972" s="11" t="s">
        <v>2013</v>
      </c>
      <c r="K972" s="220" t="s">
        <v>600</v>
      </c>
      <c r="L972" s="180"/>
      <c r="M972" s="180">
        <v>1000</v>
      </c>
      <c r="N972" s="80" t="s">
        <v>7213</v>
      </c>
      <c r="O972" s="165"/>
      <c r="P972" s="80" t="s">
        <v>3116</v>
      </c>
      <c r="Q972" s="80"/>
      <c r="R972" s="80"/>
      <c r="S972" s="166"/>
      <c r="T972" s="164"/>
      <c r="U972" s="167"/>
      <c r="V972" s="168"/>
      <c r="W972" s="12" t="str">
        <f t="shared" si="199"/>
        <v>Mqtt1</v>
      </c>
      <c r="X972" s="222"/>
      <c r="Y972" s="6" t="str">
        <f t="shared" si="198"/>
        <v>power-tag/main-salon-jb</v>
      </c>
      <c r="Z972" s="106" t="str" cm="1">
        <f t="array" ref="Z972">IF(COUNTIF(N972,"spare"),"","$."&amp;_xlfn.REGEXEXTRACT(J972,"PT\d+[FQ]\d+_(.*)", 2))</f>
        <v>$.Total_Active_Power</v>
      </c>
      <c r="AA972" s="12">
        <f t="shared" si="201"/>
        <v>23</v>
      </c>
      <c r="AB972" s="6" t="s">
        <v>195</v>
      </c>
      <c r="AC972" s="106">
        <v>3060</v>
      </c>
      <c r="AJ972" s="80"/>
      <c r="AK972" s="116" t="s">
        <v>1695</v>
      </c>
      <c r="AN972" s="80"/>
      <c r="AO972" s="80"/>
      <c r="AP972" s="80"/>
      <c r="AQ972" s="80"/>
      <c r="AR972" s="130"/>
      <c r="AS972" s="80"/>
      <c r="AT972" s="7"/>
      <c r="AU972" s="7"/>
      <c r="AV972" s="169"/>
      <c r="AW972" s="170"/>
      <c r="AX972" s="140"/>
      <c r="AY972" s="150"/>
      <c r="AZ972" s="171"/>
      <c r="BA972" s="171"/>
      <c r="BB972" s="150" t="str">
        <f t="shared" si="200"/>
        <v/>
      </c>
      <c r="BC972" s="172"/>
      <c r="BD972" s="169"/>
      <c r="BE972" s="169"/>
      <c r="BF972" s="169"/>
      <c r="BG972" s="169"/>
      <c r="BH972" s="169"/>
      <c r="BI972" s="169"/>
      <c r="BJ972" s="169"/>
      <c r="BK972" s="169"/>
      <c r="BL972" s="169"/>
      <c r="BM972" s="169"/>
      <c r="BN972" s="169"/>
      <c r="BO972" s="169"/>
      <c r="BP972" s="169"/>
      <c r="BQ972" s="169"/>
      <c r="BS972" s="6"/>
      <c r="BT972" s="11"/>
      <c r="BU972" s="6"/>
      <c r="BV972" s="6"/>
    </row>
    <row r="973" spans="1:74" ht="15.75" x14ac:dyDescent="0.25">
      <c r="A973" s="52" t="s">
        <v>7908</v>
      </c>
      <c r="B973" s="56"/>
      <c r="C973" s="7" t="s">
        <v>118</v>
      </c>
      <c r="D973" s="7" t="s">
        <v>6917</v>
      </c>
      <c r="E973" s="7"/>
      <c r="F973" s="64"/>
      <c r="G973" s="6"/>
      <c r="H973" s="6"/>
      <c r="I973" s="10" t="s">
        <v>110</v>
      </c>
      <c r="J973" s="11" t="s">
        <v>2014</v>
      </c>
      <c r="K973" s="220" t="s">
        <v>600</v>
      </c>
      <c r="L973" s="180"/>
      <c r="M973" s="180">
        <v>1000</v>
      </c>
      <c r="N973" s="80" t="s">
        <v>7213</v>
      </c>
      <c r="O973" s="165"/>
      <c r="P973" s="80" t="s">
        <v>3117</v>
      </c>
      <c r="Q973" s="80"/>
      <c r="R973" s="80"/>
      <c r="S973" s="166"/>
      <c r="T973" s="164"/>
      <c r="U973" s="167"/>
      <c r="V973" s="168"/>
      <c r="W973" s="12" t="str">
        <f t="shared" si="199"/>
        <v>Mqtt1</v>
      </c>
      <c r="X973" s="222"/>
      <c r="Y973" s="6" t="str">
        <f t="shared" si="198"/>
        <v>power-tag/main-salon-jb</v>
      </c>
      <c r="Z973" s="106" t="str" cm="1">
        <f t="array" ref="Z973">IF(COUNTIF(N973,"spare"),"","$."&amp;_xlfn.REGEXEXTRACT(J973,"PT\d+[FQ]\d+_(.*)", 2))</f>
        <v>$.Power_Factor_Phase_A</v>
      </c>
      <c r="AA973" s="12">
        <f t="shared" si="201"/>
        <v>23</v>
      </c>
      <c r="AB973" s="6" t="s">
        <v>195</v>
      </c>
      <c r="AC973" s="106">
        <v>3078</v>
      </c>
      <c r="AJ973" s="80"/>
      <c r="AK973" s="116" t="s">
        <v>1696</v>
      </c>
      <c r="AN973" s="80"/>
      <c r="AO973" s="80"/>
      <c r="AP973" s="80"/>
      <c r="AQ973" s="80"/>
      <c r="AR973" s="130"/>
      <c r="AS973" s="80"/>
      <c r="AT973" s="7"/>
      <c r="AU973" s="7"/>
      <c r="AV973" s="169"/>
      <c r="AW973" s="170"/>
      <c r="AX973" s="140"/>
      <c r="AY973" s="150"/>
      <c r="AZ973" s="171"/>
      <c r="BA973" s="171"/>
      <c r="BB973" s="150" t="str">
        <f t="shared" si="200"/>
        <v/>
      </c>
      <c r="BC973" s="172"/>
      <c r="BD973" s="169"/>
      <c r="BE973" s="169"/>
      <c r="BF973" s="169"/>
      <c r="BG973" s="169"/>
      <c r="BH973" s="169"/>
      <c r="BI973" s="169"/>
      <c r="BJ973" s="169"/>
      <c r="BK973" s="169"/>
      <c r="BL973" s="169"/>
      <c r="BM973" s="169"/>
      <c r="BN973" s="169"/>
      <c r="BO973" s="169"/>
      <c r="BP973" s="169"/>
      <c r="BQ973" s="169"/>
      <c r="BS973" s="6"/>
      <c r="BT973" s="11"/>
      <c r="BU973" s="6"/>
      <c r="BV973" s="6"/>
    </row>
    <row r="974" spans="1:74" ht="15.75" x14ac:dyDescent="0.25">
      <c r="A974" s="52" t="s">
        <v>7908</v>
      </c>
      <c r="B974" s="56"/>
      <c r="C974" s="7" t="s">
        <v>118</v>
      </c>
      <c r="D974" s="7" t="s">
        <v>6917</v>
      </c>
      <c r="E974" s="7"/>
      <c r="F974" s="64"/>
      <c r="G974" s="6"/>
      <c r="H974" s="6"/>
      <c r="I974" s="10" t="s">
        <v>110</v>
      </c>
      <c r="J974" s="11" t="s">
        <v>2015</v>
      </c>
      <c r="K974" s="220" t="s">
        <v>600</v>
      </c>
      <c r="L974" s="180"/>
      <c r="M974" s="180">
        <v>1000</v>
      </c>
      <c r="N974" s="80" t="s">
        <v>7213</v>
      </c>
      <c r="O974" s="165"/>
      <c r="P974" s="80" t="s">
        <v>3118</v>
      </c>
      <c r="Q974" s="80"/>
      <c r="R974" s="80"/>
      <c r="S974" s="166"/>
      <c r="T974" s="164"/>
      <c r="U974" s="167"/>
      <c r="V974" s="168"/>
      <c r="W974" s="12" t="str">
        <f t="shared" si="199"/>
        <v>Mqtt1</v>
      </c>
      <c r="X974" s="222"/>
      <c r="Y974" s="6" t="str">
        <f t="shared" si="198"/>
        <v>power-tag/main-salon-jb</v>
      </c>
      <c r="Z974" s="106" t="str" cm="1">
        <f t="array" ref="Z974">IF(COUNTIF(N974,"spare"),"","$."&amp;_xlfn.REGEXEXTRACT(J974,"PT\d+[FQ]\d+_(.*)", 2))</f>
        <v>$.Power_Factor_Phase_B</v>
      </c>
      <c r="AA974" s="12">
        <f t="shared" si="201"/>
        <v>23</v>
      </c>
      <c r="AB974" s="6" t="s">
        <v>195</v>
      </c>
      <c r="AC974" s="106">
        <v>3080</v>
      </c>
      <c r="AJ974" s="80"/>
      <c r="AK974" s="116" t="s">
        <v>1696</v>
      </c>
      <c r="AN974" s="80"/>
      <c r="AO974" s="80"/>
      <c r="AP974" s="80"/>
      <c r="AQ974" s="80"/>
      <c r="AR974" s="130"/>
      <c r="AS974" s="80"/>
      <c r="AT974" s="7"/>
      <c r="AU974" s="7"/>
      <c r="AV974" s="169"/>
      <c r="AW974" s="170"/>
      <c r="AX974" s="140"/>
      <c r="AY974" s="150"/>
      <c r="AZ974" s="171"/>
      <c r="BA974" s="171"/>
      <c r="BB974" s="150" t="str">
        <f t="shared" si="200"/>
        <v/>
      </c>
      <c r="BC974" s="172"/>
      <c r="BD974" s="169"/>
      <c r="BE974" s="169"/>
      <c r="BF974" s="169"/>
      <c r="BG974" s="169"/>
      <c r="BH974" s="169"/>
      <c r="BI974" s="169"/>
      <c r="BJ974" s="169"/>
      <c r="BK974" s="169"/>
      <c r="BL974" s="169"/>
      <c r="BM974" s="169"/>
      <c r="BN974" s="169"/>
      <c r="BO974" s="169"/>
      <c r="BP974" s="169"/>
      <c r="BQ974" s="169"/>
      <c r="BS974" s="6"/>
      <c r="BT974" s="11"/>
      <c r="BU974" s="6"/>
      <c r="BV974" s="6"/>
    </row>
    <row r="975" spans="1:74" ht="15.75" x14ac:dyDescent="0.25">
      <c r="A975" s="52" t="s">
        <v>7908</v>
      </c>
      <c r="B975" s="56"/>
      <c r="C975" s="7" t="s">
        <v>118</v>
      </c>
      <c r="D975" s="7" t="s">
        <v>6917</v>
      </c>
      <c r="E975" s="7"/>
      <c r="F975" s="64"/>
      <c r="G975" s="6"/>
      <c r="H975" s="6"/>
      <c r="I975" s="10" t="s">
        <v>110</v>
      </c>
      <c r="J975" s="11" t="s">
        <v>2016</v>
      </c>
      <c r="K975" s="220" t="s">
        <v>600</v>
      </c>
      <c r="L975" s="180"/>
      <c r="M975" s="180">
        <v>1000</v>
      </c>
      <c r="N975" s="80" t="s">
        <v>7213</v>
      </c>
      <c r="O975" s="165"/>
      <c r="P975" s="80" t="s">
        <v>3119</v>
      </c>
      <c r="Q975" s="80"/>
      <c r="R975" s="80"/>
      <c r="S975" s="166"/>
      <c r="T975" s="164"/>
      <c r="U975" s="167"/>
      <c r="V975" s="168"/>
      <c r="W975" s="12" t="str">
        <f t="shared" si="199"/>
        <v>Mqtt1</v>
      </c>
      <c r="X975" s="222"/>
      <c r="Y975" s="6" t="str">
        <f t="shared" si="198"/>
        <v>power-tag/main-salon-jb</v>
      </c>
      <c r="Z975" s="106" t="str" cm="1">
        <f t="array" ref="Z975">IF(COUNTIF(N975,"spare"),"","$."&amp;_xlfn.REGEXEXTRACT(J975,"PT\d+[FQ]\d+_(.*)", 2))</f>
        <v>$.Power_Factor_Phase_C</v>
      </c>
      <c r="AA975" s="12">
        <f t="shared" si="201"/>
        <v>23</v>
      </c>
      <c r="AB975" s="6" t="s">
        <v>195</v>
      </c>
      <c r="AC975" s="106">
        <v>3082</v>
      </c>
      <c r="AJ975" s="80"/>
      <c r="AK975" s="116" t="s">
        <v>1696</v>
      </c>
      <c r="AN975" s="80"/>
      <c r="AO975" s="80"/>
      <c r="AP975" s="80"/>
      <c r="AQ975" s="80"/>
      <c r="AR975" s="130"/>
      <c r="AS975" s="80"/>
      <c r="AT975" s="7"/>
      <c r="AU975" s="7"/>
      <c r="AV975" s="169"/>
      <c r="AW975" s="170"/>
      <c r="AX975" s="140"/>
      <c r="AY975" s="150"/>
      <c r="AZ975" s="171"/>
      <c r="BA975" s="171"/>
      <c r="BB975" s="150" t="str">
        <f t="shared" si="200"/>
        <v/>
      </c>
      <c r="BC975" s="172"/>
      <c r="BD975" s="169"/>
      <c r="BE975" s="169"/>
      <c r="BF975" s="169"/>
      <c r="BG975" s="169"/>
      <c r="BH975" s="169"/>
      <c r="BI975" s="169"/>
      <c r="BJ975" s="169"/>
      <c r="BK975" s="169"/>
      <c r="BL975" s="169"/>
      <c r="BM975" s="169"/>
      <c r="BN975" s="169"/>
      <c r="BO975" s="169"/>
      <c r="BP975" s="169"/>
      <c r="BQ975" s="169"/>
      <c r="BS975" s="6"/>
      <c r="BT975" s="11"/>
      <c r="BU975" s="6"/>
      <c r="BV975" s="6"/>
    </row>
    <row r="976" spans="1:74" ht="15.75" x14ac:dyDescent="0.25">
      <c r="A976" s="52" t="s">
        <v>7908</v>
      </c>
      <c r="B976" s="56"/>
      <c r="C976" s="7" t="s">
        <v>118</v>
      </c>
      <c r="D976" s="7" t="s">
        <v>6917</v>
      </c>
      <c r="E976" s="7"/>
      <c r="F976" s="64"/>
      <c r="G976" s="6"/>
      <c r="H976" s="6"/>
      <c r="I976" s="10" t="s">
        <v>110</v>
      </c>
      <c r="J976" s="11" t="s">
        <v>2017</v>
      </c>
      <c r="K976" s="220" t="s">
        <v>600</v>
      </c>
      <c r="L976" s="180"/>
      <c r="M976" s="180">
        <v>1000</v>
      </c>
      <c r="N976" s="80" t="s">
        <v>7213</v>
      </c>
      <c r="O976" s="165"/>
      <c r="P976" s="80" t="s">
        <v>3120</v>
      </c>
      <c r="Q976" s="80"/>
      <c r="R976" s="80"/>
      <c r="S976" s="166"/>
      <c r="T976" s="164"/>
      <c r="U976" s="167"/>
      <c r="V976" s="168"/>
      <c r="W976" s="12" t="str">
        <f t="shared" si="199"/>
        <v>Mqtt1</v>
      </c>
      <c r="X976" s="222"/>
      <c r="Y976" s="6" t="str">
        <f t="shared" si="198"/>
        <v>power-tag/main-salon-jb</v>
      </c>
      <c r="Z976" s="106" t="str" cm="1">
        <f t="array" ref="Z976">IF(COUNTIF(N976,"spare"),"","$."&amp;_xlfn.REGEXEXTRACT(J976,"PT\d+[FQ]\d+_(.*)", 2))</f>
        <v>$.Total_Power_Factor</v>
      </c>
      <c r="AA976" s="12">
        <f t="shared" si="201"/>
        <v>23</v>
      </c>
      <c r="AB976" s="6" t="s">
        <v>195</v>
      </c>
      <c r="AC976" s="106">
        <v>3084</v>
      </c>
      <c r="AJ976" s="80"/>
      <c r="AK976" s="116" t="s">
        <v>1696</v>
      </c>
      <c r="AN976" s="80"/>
      <c r="AO976" s="80"/>
      <c r="AP976" s="80"/>
      <c r="AQ976" s="80"/>
      <c r="AR976" s="130"/>
      <c r="AS976" s="80"/>
      <c r="AT976" s="7"/>
      <c r="AU976" s="7"/>
      <c r="AV976" s="169"/>
      <c r="AW976" s="170"/>
      <c r="AX976" s="140"/>
      <c r="AY976" s="150"/>
      <c r="AZ976" s="171"/>
      <c r="BA976" s="171"/>
      <c r="BB976" s="150" t="str">
        <f t="shared" si="200"/>
        <v/>
      </c>
      <c r="BC976" s="172"/>
      <c r="BD976" s="169"/>
      <c r="BE976" s="169"/>
      <c r="BF976" s="169"/>
      <c r="BG976" s="169"/>
      <c r="BH976" s="169"/>
      <c r="BI976" s="169"/>
      <c r="BJ976" s="169"/>
      <c r="BK976" s="169"/>
      <c r="BL976" s="169"/>
      <c r="BM976" s="169"/>
      <c r="BN976" s="169"/>
      <c r="BO976" s="169"/>
      <c r="BP976" s="169"/>
      <c r="BQ976" s="169"/>
      <c r="BS976" s="6"/>
      <c r="BT976" s="11"/>
      <c r="BU976" s="6"/>
      <c r="BV976" s="6"/>
    </row>
    <row r="977" spans="1:74" ht="15.75" x14ac:dyDescent="0.25">
      <c r="A977" s="52" t="s">
        <v>7908</v>
      </c>
      <c r="B977" s="56"/>
      <c r="C977" s="7" t="s">
        <v>118</v>
      </c>
      <c r="D977" s="7" t="s">
        <v>6917</v>
      </c>
      <c r="E977" s="7"/>
      <c r="F977" s="64"/>
      <c r="G977" s="6"/>
      <c r="H977" s="6"/>
      <c r="I977" s="10" t="s">
        <v>110</v>
      </c>
      <c r="J977" s="11" t="s">
        <v>2018</v>
      </c>
      <c r="K977" s="220" t="s">
        <v>600</v>
      </c>
      <c r="L977" s="180"/>
      <c r="M977" s="180">
        <v>1000</v>
      </c>
      <c r="N977" s="80" t="s">
        <v>7213</v>
      </c>
      <c r="O977" s="165"/>
      <c r="P977" s="80" t="s">
        <v>2600</v>
      </c>
      <c r="Q977" s="80"/>
      <c r="R977" s="80"/>
      <c r="S977" s="166"/>
      <c r="T977" s="164"/>
      <c r="U977" s="167"/>
      <c r="V977" s="168"/>
      <c r="W977" s="12" t="str">
        <f t="shared" ref="W977:W991" si="202">IF(COUNTIF(N977,"spare"),"","Mqtt1")</f>
        <v>Mqtt1</v>
      </c>
      <c r="X977" s="222"/>
      <c r="Y977" s="6" t="str">
        <f t="shared" si="198"/>
        <v>power-tag/distrbution-panel-115v</v>
      </c>
      <c r="Z977" s="106" t="str" cm="1">
        <f t="array" ref="Z977">IF(COUNTIF(N977,"spare"),"","$."&amp;_xlfn.REGEXEXTRACT(J977,"PT\d+[FQ]\d+_(.*)", 2))</f>
        <v>$.RMS_Current_Phase_A</v>
      </c>
      <c r="AA977" s="12">
        <f t="shared" si="201"/>
        <v>24</v>
      </c>
      <c r="AB977" s="6" t="s">
        <v>195</v>
      </c>
      <c r="AC977" s="106">
        <v>3000</v>
      </c>
      <c r="AJ977" s="80"/>
      <c r="AK977" s="116" t="s">
        <v>1693</v>
      </c>
      <c r="AN977" s="80"/>
      <c r="AO977" s="80"/>
      <c r="AP977" s="80"/>
      <c r="AQ977" s="80"/>
      <c r="AR977" s="130"/>
      <c r="AS977" s="80"/>
      <c r="AT977" s="7"/>
      <c r="AU977" s="7"/>
      <c r="AV977" s="169"/>
      <c r="AW977" s="170"/>
      <c r="AX977" s="140"/>
      <c r="AY977" s="150"/>
      <c r="AZ977" s="171"/>
      <c r="BA977" s="171"/>
      <c r="BB977" s="150" t="str">
        <f t="shared" ref="BB977:BB991" si="203">IF(ISNUMBER(AM977),"1","")</f>
        <v/>
      </c>
      <c r="BC977" s="172"/>
      <c r="BD977" s="169"/>
      <c r="BE977" s="169"/>
      <c r="BF977" s="169"/>
      <c r="BG977" s="169"/>
      <c r="BH977" s="169"/>
      <c r="BI977" s="169"/>
      <c r="BJ977" s="169"/>
      <c r="BK977" s="169"/>
      <c r="BL977" s="169"/>
      <c r="BM977" s="169"/>
      <c r="BN977" s="169"/>
      <c r="BO977" s="169"/>
      <c r="BP977" s="169"/>
      <c r="BQ977" s="169"/>
      <c r="BS977" s="6"/>
      <c r="BT977" s="11"/>
      <c r="BU977" s="6"/>
      <c r="BV977" s="6"/>
    </row>
    <row r="978" spans="1:74" ht="15.75" x14ac:dyDescent="0.25">
      <c r="A978" s="52" t="s">
        <v>7908</v>
      </c>
      <c r="B978" s="56"/>
      <c r="C978" s="7" t="s">
        <v>118</v>
      </c>
      <c r="D978" s="7" t="s">
        <v>6917</v>
      </c>
      <c r="E978" s="7"/>
      <c r="F978" s="64"/>
      <c r="G978" s="6"/>
      <c r="H978" s="6"/>
      <c r="I978" s="10" t="s">
        <v>110</v>
      </c>
      <c r="J978" s="11" t="s">
        <v>2019</v>
      </c>
      <c r="K978" s="220" t="s">
        <v>600</v>
      </c>
      <c r="L978" s="180"/>
      <c r="M978" s="180">
        <v>1000</v>
      </c>
      <c r="N978" s="80" t="s">
        <v>7213</v>
      </c>
      <c r="O978" s="165"/>
      <c r="P978" s="80" t="s">
        <v>2601</v>
      </c>
      <c r="Q978" s="80"/>
      <c r="R978" s="80"/>
      <c r="S978" s="166"/>
      <c r="T978" s="164"/>
      <c r="U978" s="167"/>
      <c r="V978" s="168"/>
      <c r="W978" s="12" t="str">
        <f t="shared" si="202"/>
        <v>Mqtt1</v>
      </c>
      <c r="X978" s="222"/>
      <c r="Y978" s="6" t="str">
        <f t="shared" si="198"/>
        <v>power-tag/distrbution-panel-115v</v>
      </c>
      <c r="Z978" s="106" t="str" cm="1">
        <f t="array" ref="Z978">IF(COUNTIF(N978,"spare"),"","$."&amp;_xlfn.REGEXEXTRACT(J978,"PT\d+[FQ]\d+_(.*)", 2))</f>
        <v>$.RMS_Current_Phase_B</v>
      </c>
      <c r="AA978" s="12">
        <f t="shared" si="201"/>
        <v>24</v>
      </c>
      <c r="AB978" s="6" t="s">
        <v>195</v>
      </c>
      <c r="AC978" s="106">
        <v>3002</v>
      </c>
      <c r="AJ978" s="80"/>
      <c r="AK978" s="116" t="s">
        <v>1693</v>
      </c>
      <c r="AN978" s="80"/>
      <c r="AO978" s="80"/>
      <c r="AP978" s="80"/>
      <c r="AQ978" s="80"/>
      <c r="AR978" s="130"/>
      <c r="AS978" s="80"/>
      <c r="AT978" s="7"/>
      <c r="AU978" s="7"/>
      <c r="AV978" s="169"/>
      <c r="AW978" s="170"/>
      <c r="AX978" s="140"/>
      <c r="AY978" s="150"/>
      <c r="AZ978" s="171"/>
      <c r="BA978" s="171"/>
      <c r="BB978" s="150" t="str">
        <f t="shared" si="203"/>
        <v/>
      </c>
      <c r="BC978" s="172"/>
      <c r="BD978" s="169"/>
      <c r="BE978" s="169"/>
      <c r="BF978" s="169"/>
      <c r="BG978" s="169"/>
      <c r="BH978" s="169"/>
      <c r="BI978" s="169"/>
      <c r="BJ978" s="169"/>
      <c r="BK978" s="169"/>
      <c r="BL978" s="169"/>
      <c r="BM978" s="169"/>
      <c r="BN978" s="169"/>
      <c r="BO978" s="169"/>
      <c r="BP978" s="169"/>
      <c r="BQ978" s="169"/>
      <c r="BS978" s="6"/>
      <c r="BT978" s="11"/>
      <c r="BU978" s="6"/>
      <c r="BV978" s="6"/>
    </row>
    <row r="979" spans="1:74" ht="15.75" x14ac:dyDescent="0.25">
      <c r="A979" s="52" t="s">
        <v>7908</v>
      </c>
      <c r="B979" s="56"/>
      <c r="C979" s="7" t="s">
        <v>118</v>
      </c>
      <c r="D979" s="7" t="s">
        <v>6917</v>
      </c>
      <c r="E979" s="7"/>
      <c r="F979" s="64"/>
      <c r="G979" s="6"/>
      <c r="H979" s="6"/>
      <c r="I979" s="10" t="s">
        <v>110</v>
      </c>
      <c r="J979" s="11" t="s">
        <v>2020</v>
      </c>
      <c r="K979" s="220" t="s">
        <v>600</v>
      </c>
      <c r="L979" s="180"/>
      <c r="M979" s="180">
        <v>1000</v>
      </c>
      <c r="N979" s="80" t="s">
        <v>7213</v>
      </c>
      <c r="O979" s="165"/>
      <c r="P979" s="80" t="s">
        <v>2602</v>
      </c>
      <c r="Q979" s="80"/>
      <c r="R979" s="80"/>
      <c r="S979" s="166"/>
      <c r="T979" s="164"/>
      <c r="U979" s="167"/>
      <c r="V979" s="168"/>
      <c r="W979" s="12" t="str">
        <f t="shared" si="202"/>
        <v>Mqtt1</v>
      </c>
      <c r="X979" s="222"/>
      <c r="Y979" s="6" t="str">
        <f t="shared" si="198"/>
        <v>power-tag/distrbution-panel-115v</v>
      </c>
      <c r="Z979" s="106" t="str" cm="1">
        <f t="array" ref="Z979">IF(COUNTIF(N979,"spare"),"","$."&amp;_xlfn.REGEXEXTRACT(J979,"PT\d+[FQ]\d+_(.*)", 2))</f>
        <v>$.RMS_Current_Phase_C</v>
      </c>
      <c r="AA979" s="12">
        <f t="shared" si="201"/>
        <v>24</v>
      </c>
      <c r="AB979" s="6" t="s">
        <v>195</v>
      </c>
      <c r="AC979" s="106">
        <v>3004</v>
      </c>
      <c r="AJ979" s="80"/>
      <c r="AK979" s="116" t="s">
        <v>1693</v>
      </c>
      <c r="AN979" s="80"/>
      <c r="AO979" s="80"/>
      <c r="AP979" s="80"/>
      <c r="AQ979" s="80"/>
      <c r="AR979" s="130"/>
      <c r="AS979" s="80"/>
      <c r="AT979" s="7"/>
      <c r="AU979" s="7"/>
      <c r="AV979" s="169"/>
      <c r="AW979" s="170"/>
      <c r="AX979" s="140"/>
      <c r="AY979" s="150"/>
      <c r="AZ979" s="171"/>
      <c r="BA979" s="171"/>
      <c r="BB979" s="150" t="str">
        <f t="shared" si="203"/>
        <v/>
      </c>
      <c r="BC979" s="172"/>
      <c r="BD979" s="169"/>
      <c r="BE979" s="169"/>
      <c r="BF979" s="169"/>
      <c r="BG979" s="169"/>
      <c r="BH979" s="169"/>
      <c r="BI979" s="169"/>
      <c r="BJ979" s="169"/>
      <c r="BK979" s="169"/>
      <c r="BL979" s="169"/>
      <c r="BM979" s="169"/>
      <c r="BN979" s="169"/>
      <c r="BO979" s="169"/>
      <c r="BP979" s="169"/>
      <c r="BQ979" s="169"/>
      <c r="BS979" s="6"/>
      <c r="BT979" s="11"/>
      <c r="BU979" s="6"/>
      <c r="BV979" s="6"/>
    </row>
    <row r="980" spans="1:74" ht="15.75" x14ac:dyDescent="0.25">
      <c r="A980" s="52" t="s">
        <v>7908</v>
      </c>
      <c r="B980" s="56"/>
      <c r="C980" s="7" t="s">
        <v>118</v>
      </c>
      <c r="D980" s="7" t="s">
        <v>6917</v>
      </c>
      <c r="E980" s="7"/>
      <c r="F980" s="64"/>
      <c r="G980" s="6"/>
      <c r="H980" s="6"/>
      <c r="I980" s="10" t="s">
        <v>110</v>
      </c>
      <c r="J980" s="11" t="s">
        <v>2021</v>
      </c>
      <c r="K980" s="220" t="s">
        <v>600</v>
      </c>
      <c r="L980" s="180"/>
      <c r="M980" s="180">
        <v>1000</v>
      </c>
      <c r="N980" s="80" t="s">
        <v>7213</v>
      </c>
      <c r="O980" s="165"/>
      <c r="P980" s="80" t="s">
        <v>2603</v>
      </c>
      <c r="Q980" s="80"/>
      <c r="R980" s="80"/>
      <c r="S980" s="166"/>
      <c r="T980" s="164"/>
      <c r="U980" s="167"/>
      <c r="V980" s="168"/>
      <c r="W980" s="12" t="str">
        <f t="shared" si="202"/>
        <v>Mqtt1</v>
      </c>
      <c r="X980" s="222"/>
      <c r="Y980" s="6" t="str">
        <f t="shared" si="198"/>
        <v>power-tag/distrbution-panel-115v</v>
      </c>
      <c r="Z980" s="106" t="str" cm="1">
        <f t="array" ref="Z980">IF(COUNTIF(N980,"spare"),"","$."&amp;_xlfn.REGEXEXTRACT(J980,"PT\d+[FQ]\d+_(.*)", 2))</f>
        <v>$.RMS_Current_Phase_Neut</v>
      </c>
      <c r="AA980" s="12">
        <f t="shared" si="201"/>
        <v>24</v>
      </c>
      <c r="AB980" s="6" t="s">
        <v>195</v>
      </c>
      <c r="AC980" s="106">
        <v>3006</v>
      </c>
      <c r="AJ980" s="80"/>
      <c r="AK980" s="116" t="s">
        <v>1693</v>
      </c>
      <c r="AN980" s="80"/>
      <c r="AO980" s="80"/>
      <c r="AP980" s="80"/>
      <c r="AQ980" s="80"/>
      <c r="AR980" s="130"/>
      <c r="AS980" s="80"/>
      <c r="AT980" s="7"/>
      <c r="AU980" s="7"/>
      <c r="AV980" s="169"/>
      <c r="AW980" s="170"/>
      <c r="AX980" s="140"/>
      <c r="AY980" s="150"/>
      <c r="AZ980" s="171"/>
      <c r="BA980" s="171"/>
      <c r="BB980" s="150" t="str">
        <f t="shared" si="203"/>
        <v/>
      </c>
      <c r="BC980" s="172"/>
      <c r="BD980" s="169"/>
      <c r="BE980" s="169"/>
      <c r="BF980" s="169"/>
      <c r="BG980" s="169"/>
      <c r="BH980" s="169"/>
      <c r="BI980" s="169"/>
      <c r="BJ980" s="169"/>
      <c r="BK980" s="169"/>
      <c r="BL980" s="169"/>
      <c r="BM980" s="169"/>
      <c r="BN980" s="169"/>
      <c r="BO980" s="169"/>
      <c r="BP980" s="169"/>
      <c r="BQ980" s="169"/>
      <c r="BS980" s="6"/>
      <c r="BT980" s="11"/>
      <c r="BU980" s="6"/>
      <c r="BV980" s="6"/>
    </row>
    <row r="981" spans="1:74" ht="15.75" x14ac:dyDescent="0.25">
      <c r="A981" s="52" t="s">
        <v>7908</v>
      </c>
      <c r="B981" s="56"/>
      <c r="C981" s="7" t="s">
        <v>118</v>
      </c>
      <c r="D981" s="7" t="s">
        <v>6917</v>
      </c>
      <c r="E981" s="7"/>
      <c r="F981" s="64"/>
      <c r="G981" s="6"/>
      <c r="H981" s="6"/>
      <c r="I981" s="10" t="s">
        <v>110</v>
      </c>
      <c r="J981" s="11" t="s">
        <v>7445</v>
      </c>
      <c r="K981" s="220" t="s">
        <v>600</v>
      </c>
      <c r="L981" s="180"/>
      <c r="M981" s="180">
        <v>1000</v>
      </c>
      <c r="N981" s="80" t="s">
        <v>7213</v>
      </c>
      <c r="O981" s="165"/>
      <c r="P981" s="80" t="s">
        <v>2604</v>
      </c>
      <c r="Q981" s="80"/>
      <c r="R981" s="80"/>
      <c r="S981" s="166"/>
      <c r="T981" s="164"/>
      <c r="U981" s="167"/>
      <c r="V981" s="168"/>
      <c r="W981" s="12" t="str">
        <f t="shared" si="202"/>
        <v>Mqtt1</v>
      </c>
      <c r="X981" s="222"/>
      <c r="Y981" s="6" t="str">
        <f t="shared" si="198"/>
        <v>power-tag/distrbution-panel-115v</v>
      </c>
      <c r="Z981" s="106" t="str" cm="1">
        <f t="array" ref="Z981">IF(COUNTIF(N981,"spare"),"","$."&amp;_xlfn.REGEXEXTRACT(J981,"PT\d+[FQ]\d+_(.*)", 2))</f>
        <v>$.RMS_Voltage_A_N</v>
      </c>
      <c r="AA981" s="12">
        <f t="shared" si="201"/>
        <v>24</v>
      </c>
      <c r="AB981" s="6" t="s">
        <v>195</v>
      </c>
      <c r="AC981" s="106">
        <v>3028</v>
      </c>
      <c r="AJ981" s="80"/>
      <c r="AK981" s="116" t="s">
        <v>1694</v>
      </c>
      <c r="AN981" s="80"/>
      <c r="AO981" s="80"/>
      <c r="AP981" s="80"/>
      <c r="AQ981" s="80"/>
      <c r="AR981" s="130"/>
      <c r="AS981" s="80"/>
      <c r="AT981" s="7"/>
      <c r="AU981" s="7"/>
      <c r="AV981" s="169"/>
      <c r="AW981" s="170"/>
      <c r="AX981" s="140"/>
      <c r="AY981" s="150"/>
      <c r="AZ981" s="171"/>
      <c r="BA981" s="171"/>
      <c r="BB981" s="150" t="str">
        <f t="shared" si="203"/>
        <v/>
      </c>
      <c r="BC981" s="172"/>
      <c r="BD981" s="169"/>
      <c r="BE981" s="169"/>
      <c r="BF981" s="169"/>
      <c r="BG981" s="169"/>
      <c r="BH981" s="169"/>
      <c r="BI981" s="169"/>
      <c r="BJ981" s="169"/>
      <c r="BK981" s="169"/>
      <c r="BL981" s="169"/>
      <c r="BM981" s="169"/>
      <c r="BN981" s="169"/>
      <c r="BO981" s="169"/>
      <c r="BP981" s="169"/>
      <c r="BQ981" s="169"/>
      <c r="BS981" s="6"/>
      <c r="BT981" s="11"/>
      <c r="BU981" s="6"/>
      <c r="BV981" s="6"/>
    </row>
    <row r="982" spans="1:74" ht="15.75" x14ac:dyDescent="0.25">
      <c r="A982" s="52" t="s">
        <v>7908</v>
      </c>
      <c r="B982" s="56"/>
      <c r="C982" s="7" t="s">
        <v>118</v>
      </c>
      <c r="D982" s="7" t="s">
        <v>6917</v>
      </c>
      <c r="E982" s="7"/>
      <c r="F982" s="64"/>
      <c r="G982" s="6"/>
      <c r="H982" s="6"/>
      <c r="I982" s="10" t="s">
        <v>110</v>
      </c>
      <c r="J982" s="11" t="s">
        <v>7446</v>
      </c>
      <c r="K982" s="220" t="s">
        <v>600</v>
      </c>
      <c r="L982" s="180"/>
      <c r="M982" s="180">
        <v>1000</v>
      </c>
      <c r="N982" s="80" t="s">
        <v>7213</v>
      </c>
      <c r="O982" s="165"/>
      <c r="P982" s="80" t="s">
        <v>2605</v>
      </c>
      <c r="Q982" s="80"/>
      <c r="R982" s="80"/>
      <c r="S982" s="166"/>
      <c r="T982" s="164"/>
      <c r="U982" s="167"/>
      <c r="V982" s="168"/>
      <c r="W982" s="12" t="str">
        <f t="shared" si="202"/>
        <v>Mqtt1</v>
      </c>
      <c r="X982" s="222"/>
      <c r="Y982" s="6" t="str">
        <f t="shared" si="198"/>
        <v>power-tag/distrbution-panel-115v</v>
      </c>
      <c r="Z982" s="106" t="str" cm="1">
        <f t="array" ref="Z982">IF(COUNTIF(N982,"spare"),"","$."&amp;_xlfn.REGEXEXTRACT(J982,"PT\d+[FQ]\d+_(.*)", 2))</f>
        <v>$.RMS_Voltage_B_N</v>
      </c>
      <c r="AA982" s="12">
        <f t="shared" si="201"/>
        <v>24</v>
      </c>
      <c r="AB982" s="6" t="s">
        <v>195</v>
      </c>
      <c r="AC982" s="106">
        <v>3030</v>
      </c>
      <c r="AJ982" s="80"/>
      <c r="AK982" s="116" t="s">
        <v>1694</v>
      </c>
      <c r="AN982" s="80"/>
      <c r="AO982" s="80"/>
      <c r="AP982" s="80"/>
      <c r="AQ982" s="80"/>
      <c r="AR982" s="130"/>
      <c r="AS982" s="80"/>
      <c r="AT982" s="7"/>
      <c r="AU982" s="7"/>
      <c r="AV982" s="169"/>
      <c r="AW982" s="170"/>
      <c r="AX982" s="140"/>
      <c r="AY982" s="150"/>
      <c r="AZ982" s="171"/>
      <c r="BA982" s="171"/>
      <c r="BB982" s="150" t="str">
        <f t="shared" si="203"/>
        <v/>
      </c>
      <c r="BC982" s="172"/>
      <c r="BD982" s="169"/>
      <c r="BE982" s="169"/>
      <c r="BF982" s="169"/>
      <c r="BG982" s="169"/>
      <c r="BH982" s="169"/>
      <c r="BI982" s="169"/>
      <c r="BJ982" s="169"/>
      <c r="BK982" s="169"/>
      <c r="BL982" s="169"/>
      <c r="BM982" s="169"/>
      <c r="BN982" s="169"/>
      <c r="BO982" s="169"/>
      <c r="BP982" s="169"/>
      <c r="BQ982" s="169"/>
      <c r="BS982" s="6"/>
      <c r="BT982" s="11"/>
      <c r="BU982" s="6"/>
      <c r="BV982" s="6"/>
    </row>
    <row r="983" spans="1:74" ht="15.75" x14ac:dyDescent="0.25">
      <c r="A983" s="52" t="s">
        <v>7908</v>
      </c>
      <c r="B983" s="56"/>
      <c r="C983" s="7" t="s">
        <v>118</v>
      </c>
      <c r="D983" s="7" t="s">
        <v>6917</v>
      </c>
      <c r="E983" s="7"/>
      <c r="F983" s="64"/>
      <c r="G983" s="6"/>
      <c r="H983" s="6"/>
      <c r="I983" s="10" t="s">
        <v>110</v>
      </c>
      <c r="J983" s="11" t="s">
        <v>7447</v>
      </c>
      <c r="K983" s="220" t="s">
        <v>600</v>
      </c>
      <c r="L983" s="180"/>
      <c r="M983" s="180">
        <v>1000</v>
      </c>
      <c r="N983" s="80" t="s">
        <v>7213</v>
      </c>
      <c r="O983" s="165"/>
      <c r="P983" s="80" t="s">
        <v>2606</v>
      </c>
      <c r="Q983" s="80"/>
      <c r="R983" s="80"/>
      <c r="S983" s="166"/>
      <c r="T983" s="164"/>
      <c r="U983" s="167"/>
      <c r="V983" s="168"/>
      <c r="W983" s="12" t="str">
        <f t="shared" si="202"/>
        <v>Mqtt1</v>
      </c>
      <c r="X983" s="222"/>
      <c r="Y983" s="6" t="str">
        <f t="shared" si="198"/>
        <v>power-tag/distrbution-panel-115v</v>
      </c>
      <c r="Z983" s="106" t="str" cm="1">
        <f t="array" ref="Z983">IF(COUNTIF(N983,"spare"),"","$."&amp;_xlfn.REGEXEXTRACT(J983,"PT\d+[FQ]\d+_(.*)", 2))</f>
        <v>$.RMS_Voltage_C_N</v>
      </c>
      <c r="AA983" s="12">
        <f t="shared" si="201"/>
        <v>24</v>
      </c>
      <c r="AB983" s="6" t="s">
        <v>195</v>
      </c>
      <c r="AC983" s="106">
        <v>3032</v>
      </c>
      <c r="AJ983" s="80"/>
      <c r="AK983" s="116" t="s">
        <v>1694</v>
      </c>
      <c r="AN983" s="80"/>
      <c r="AO983" s="80"/>
      <c r="AP983" s="80"/>
      <c r="AQ983" s="80"/>
      <c r="AR983" s="130"/>
      <c r="AS983" s="80"/>
      <c r="AT983" s="7"/>
      <c r="AU983" s="7"/>
      <c r="AV983" s="169"/>
      <c r="AW983" s="170"/>
      <c r="AX983" s="140"/>
      <c r="AY983" s="150"/>
      <c r="AZ983" s="171"/>
      <c r="BA983" s="171"/>
      <c r="BB983" s="150" t="str">
        <f t="shared" si="203"/>
        <v/>
      </c>
      <c r="BC983" s="172"/>
      <c r="BD983" s="169"/>
      <c r="BE983" s="169"/>
      <c r="BF983" s="169"/>
      <c r="BG983" s="169"/>
      <c r="BH983" s="169"/>
      <c r="BI983" s="169"/>
      <c r="BJ983" s="169"/>
      <c r="BK983" s="169"/>
      <c r="BL983" s="169"/>
      <c r="BM983" s="169"/>
      <c r="BN983" s="169"/>
      <c r="BO983" s="169"/>
      <c r="BP983" s="169"/>
      <c r="BQ983" s="169"/>
      <c r="BS983" s="6"/>
      <c r="BT983" s="11"/>
      <c r="BU983" s="6"/>
      <c r="BV983" s="6"/>
    </row>
    <row r="984" spans="1:74" ht="15.75" x14ac:dyDescent="0.25">
      <c r="A984" s="52" t="s">
        <v>7908</v>
      </c>
      <c r="B984" s="56"/>
      <c r="C984" s="7" t="s">
        <v>118</v>
      </c>
      <c r="D984" s="7" t="s">
        <v>6917</v>
      </c>
      <c r="E984" s="7"/>
      <c r="F984" s="64"/>
      <c r="G984" s="6"/>
      <c r="H984" s="6"/>
      <c r="I984" s="10" t="s">
        <v>110</v>
      </c>
      <c r="J984" s="11" t="s">
        <v>2022</v>
      </c>
      <c r="K984" s="220" t="s">
        <v>600</v>
      </c>
      <c r="L984" s="180"/>
      <c r="M984" s="180">
        <v>1000</v>
      </c>
      <c r="N984" s="80" t="s">
        <v>7213</v>
      </c>
      <c r="O984" s="165"/>
      <c r="P984" s="80" t="s">
        <v>2607</v>
      </c>
      <c r="Q984" s="80"/>
      <c r="R984" s="80"/>
      <c r="S984" s="166"/>
      <c r="T984" s="164"/>
      <c r="U984" s="167"/>
      <c r="V984" s="168"/>
      <c r="W984" s="12" t="str">
        <f t="shared" si="202"/>
        <v>Mqtt1</v>
      </c>
      <c r="X984" s="222"/>
      <c r="Y984" s="6" t="str">
        <f t="shared" si="198"/>
        <v>power-tag/distrbution-panel-115v</v>
      </c>
      <c r="Z984" s="106" t="str" cm="1">
        <f t="array" ref="Z984">IF(COUNTIF(N984,"spare"),"","$."&amp;_xlfn.REGEXEXTRACT(J984,"PT\d+[FQ]\d+_(.*)", 2))</f>
        <v>$.Active_Power_Phase_A</v>
      </c>
      <c r="AA984" s="12">
        <f t="shared" si="201"/>
        <v>24</v>
      </c>
      <c r="AB984" s="6" t="s">
        <v>195</v>
      </c>
      <c r="AC984" s="106">
        <v>3054</v>
      </c>
      <c r="AJ984" s="80"/>
      <c r="AK984" s="116" t="s">
        <v>1695</v>
      </c>
      <c r="AN984" s="80"/>
      <c r="AO984" s="80"/>
      <c r="AP984" s="80"/>
      <c r="AQ984" s="80"/>
      <c r="AR984" s="130"/>
      <c r="AS984" s="80"/>
      <c r="AT984" s="7"/>
      <c r="AU984" s="7"/>
      <c r="AV984" s="169"/>
      <c r="AW984" s="170"/>
      <c r="AX984" s="140"/>
      <c r="AY984" s="150"/>
      <c r="AZ984" s="171"/>
      <c r="BA984" s="171"/>
      <c r="BB984" s="150" t="str">
        <f t="shared" si="203"/>
        <v/>
      </c>
      <c r="BC984" s="172"/>
      <c r="BD984" s="169"/>
      <c r="BE984" s="169"/>
      <c r="BF984" s="169"/>
      <c r="BG984" s="169"/>
      <c r="BH984" s="169"/>
      <c r="BI984" s="169"/>
      <c r="BJ984" s="169"/>
      <c r="BK984" s="169"/>
      <c r="BL984" s="169"/>
      <c r="BM984" s="169"/>
      <c r="BN984" s="169"/>
      <c r="BO984" s="169"/>
      <c r="BP984" s="169"/>
      <c r="BQ984" s="169"/>
      <c r="BS984" s="6"/>
      <c r="BT984" s="11"/>
      <c r="BU984" s="6"/>
      <c r="BV984" s="6"/>
    </row>
    <row r="985" spans="1:74" ht="15.75" x14ac:dyDescent="0.25">
      <c r="A985" s="52" t="s">
        <v>7908</v>
      </c>
      <c r="B985" s="56"/>
      <c r="C985" s="7" t="s">
        <v>118</v>
      </c>
      <c r="D985" s="7" t="s">
        <v>6917</v>
      </c>
      <c r="E985" s="7"/>
      <c r="F985" s="64"/>
      <c r="G985" s="6"/>
      <c r="H985" s="6"/>
      <c r="I985" s="10" t="s">
        <v>110</v>
      </c>
      <c r="J985" s="11" t="s">
        <v>2023</v>
      </c>
      <c r="K985" s="220" t="s">
        <v>600</v>
      </c>
      <c r="L985" s="180"/>
      <c r="M985" s="180">
        <v>1000</v>
      </c>
      <c r="N985" s="80" t="s">
        <v>7213</v>
      </c>
      <c r="O985" s="165"/>
      <c r="P985" s="80" t="s">
        <v>2608</v>
      </c>
      <c r="Q985" s="80"/>
      <c r="R985" s="80"/>
      <c r="S985" s="166"/>
      <c r="T985" s="164"/>
      <c r="U985" s="167"/>
      <c r="V985" s="168"/>
      <c r="W985" s="12" t="str">
        <f t="shared" si="202"/>
        <v>Mqtt1</v>
      </c>
      <c r="X985" s="222"/>
      <c r="Y985" s="6" t="str">
        <f t="shared" si="198"/>
        <v>power-tag/distrbution-panel-115v</v>
      </c>
      <c r="Z985" s="106" t="str" cm="1">
        <f t="array" ref="Z985">IF(COUNTIF(N985,"spare"),"","$."&amp;_xlfn.REGEXEXTRACT(J985,"PT\d+[FQ]\d+_(.*)", 2))</f>
        <v>$.Active_Power_Phase_B</v>
      </c>
      <c r="AA985" s="12">
        <f t="shared" si="201"/>
        <v>24</v>
      </c>
      <c r="AB985" s="6" t="s">
        <v>195</v>
      </c>
      <c r="AC985" s="106">
        <v>3056</v>
      </c>
      <c r="AJ985" s="80"/>
      <c r="AK985" s="116" t="s">
        <v>1695</v>
      </c>
      <c r="AN985" s="80"/>
      <c r="AO985" s="80"/>
      <c r="AP985" s="80"/>
      <c r="AQ985" s="80"/>
      <c r="AR985" s="130"/>
      <c r="AS985" s="80"/>
      <c r="AT985" s="7"/>
      <c r="AU985" s="7"/>
      <c r="AV985" s="169"/>
      <c r="AW985" s="170"/>
      <c r="AX985" s="140"/>
      <c r="AY985" s="150"/>
      <c r="AZ985" s="171"/>
      <c r="BA985" s="171"/>
      <c r="BB985" s="150" t="str">
        <f t="shared" si="203"/>
        <v/>
      </c>
      <c r="BC985" s="172"/>
      <c r="BD985" s="169"/>
      <c r="BE985" s="169"/>
      <c r="BF985" s="169"/>
      <c r="BG985" s="169"/>
      <c r="BH985" s="169"/>
      <c r="BI985" s="169"/>
      <c r="BJ985" s="169"/>
      <c r="BK985" s="169"/>
      <c r="BL985" s="169"/>
      <c r="BM985" s="169"/>
      <c r="BN985" s="169"/>
      <c r="BO985" s="169"/>
      <c r="BP985" s="169"/>
      <c r="BQ985" s="169"/>
      <c r="BS985" s="6"/>
      <c r="BT985" s="11"/>
      <c r="BU985" s="6"/>
      <c r="BV985" s="6"/>
    </row>
    <row r="986" spans="1:74" ht="15.75" x14ac:dyDescent="0.25">
      <c r="A986" s="52" t="s">
        <v>7908</v>
      </c>
      <c r="B986" s="56"/>
      <c r="C986" s="7" t="s">
        <v>118</v>
      </c>
      <c r="D986" s="7" t="s">
        <v>6917</v>
      </c>
      <c r="E986" s="7"/>
      <c r="F986" s="64"/>
      <c r="G986" s="6"/>
      <c r="H986" s="6"/>
      <c r="I986" s="10" t="s">
        <v>110</v>
      </c>
      <c r="J986" s="11" t="s">
        <v>2024</v>
      </c>
      <c r="K986" s="220" t="s">
        <v>600</v>
      </c>
      <c r="L986" s="180"/>
      <c r="M986" s="180">
        <v>1000</v>
      </c>
      <c r="N986" s="80" t="s">
        <v>7213</v>
      </c>
      <c r="O986" s="165"/>
      <c r="P986" s="80" t="s">
        <v>2609</v>
      </c>
      <c r="Q986" s="80"/>
      <c r="R986" s="80"/>
      <c r="S986" s="166"/>
      <c r="T986" s="164"/>
      <c r="U986" s="167"/>
      <c r="V986" s="168"/>
      <c r="W986" s="12" t="str">
        <f t="shared" si="202"/>
        <v>Mqtt1</v>
      </c>
      <c r="X986" s="222"/>
      <c r="Y986" s="6" t="str">
        <f t="shared" si="198"/>
        <v>power-tag/distrbution-panel-115v</v>
      </c>
      <c r="Z986" s="106" t="str" cm="1">
        <f t="array" ref="Z986">IF(COUNTIF(N986,"spare"),"","$."&amp;_xlfn.REGEXEXTRACT(J986,"PT\d+[FQ]\d+_(.*)", 2))</f>
        <v>$.Active_Power_Phase_C</v>
      </c>
      <c r="AA986" s="12">
        <f t="shared" si="201"/>
        <v>24</v>
      </c>
      <c r="AB986" s="6" t="s">
        <v>195</v>
      </c>
      <c r="AC986" s="106">
        <v>3058</v>
      </c>
      <c r="AJ986" s="80"/>
      <c r="AK986" s="116" t="s">
        <v>1695</v>
      </c>
      <c r="AN986" s="80"/>
      <c r="AO986" s="80"/>
      <c r="AP986" s="80"/>
      <c r="AQ986" s="80"/>
      <c r="AR986" s="130"/>
      <c r="AS986" s="80"/>
      <c r="AT986" s="7"/>
      <c r="AU986" s="7"/>
      <c r="AV986" s="169"/>
      <c r="AW986" s="170"/>
      <c r="AX986" s="140"/>
      <c r="AY986" s="150"/>
      <c r="AZ986" s="171"/>
      <c r="BA986" s="171"/>
      <c r="BB986" s="150" t="str">
        <f t="shared" si="203"/>
        <v/>
      </c>
      <c r="BC986" s="172"/>
      <c r="BD986" s="169"/>
      <c r="BE986" s="169"/>
      <c r="BF986" s="169"/>
      <c r="BG986" s="169"/>
      <c r="BH986" s="169"/>
      <c r="BI986" s="169"/>
      <c r="BJ986" s="169"/>
      <c r="BK986" s="169"/>
      <c r="BL986" s="169"/>
      <c r="BM986" s="169"/>
      <c r="BN986" s="169"/>
      <c r="BO986" s="169"/>
      <c r="BP986" s="169"/>
      <c r="BQ986" s="169"/>
      <c r="BS986" s="6"/>
      <c r="BT986" s="11"/>
      <c r="BU986" s="6"/>
      <c r="BV986" s="6"/>
    </row>
    <row r="987" spans="1:74" ht="15.75" x14ac:dyDescent="0.25">
      <c r="A987" s="52" t="s">
        <v>7908</v>
      </c>
      <c r="B987" s="56"/>
      <c r="C987" s="7" t="s">
        <v>118</v>
      </c>
      <c r="D987" s="7" t="s">
        <v>6917</v>
      </c>
      <c r="E987" s="7"/>
      <c r="F987" s="64"/>
      <c r="G987" s="6"/>
      <c r="H987" s="6"/>
      <c r="I987" s="10" t="s">
        <v>110</v>
      </c>
      <c r="J987" s="11" t="s">
        <v>2025</v>
      </c>
      <c r="K987" s="220" t="s">
        <v>600</v>
      </c>
      <c r="L987" s="180"/>
      <c r="M987" s="180">
        <v>1000</v>
      </c>
      <c r="N987" s="80" t="s">
        <v>7213</v>
      </c>
      <c r="O987" s="165"/>
      <c r="P987" s="80" t="s">
        <v>2610</v>
      </c>
      <c r="Q987" s="80"/>
      <c r="R987" s="80"/>
      <c r="S987" s="166"/>
      <c r="T987" s="164"/>
      <c r="U987" s="167"/>
      <c r="V987" s="168"/>
      <c r="W987" s="12" t="str">
        <f t="shared" si="202"/>
        <v>Mqtt1</v>
      </c>
      <c r="X987" s="222"/>
      <c r="Y987" s="6" t="str">
        <f t="shared" si="198"/>
        <v>power-tag/distrbution-panel-115v</v>
      </c>
      <c r="Z987" s="106" t="str" cm="1">
        <f t="array" ref="Z987">IF(COUNTIF(N987,"spare"),"","$."&amp;_xlfn.REGEXEXTRACT(J987,"PT\d+[FQ]\d+_(.*)", 2))</f>
        <v>$.Total_Active_Power</v>
      </c>
      <c r="AA987" s="12">
        <f t="shared" si="201"/>
        <v>24</v>
      </c>
      <c r="AB987" s="6" t="s">
        <v>195</v>
      </c>
      <c r="AC987" s="106">
        <v>3060</v>
      </c>
      <c r="AJ987" s="80"/>
      <c r="AK987" s="116" t="s">
        <v>1695</v>
      </c>
      <c r="AN987" s="80"/>
      <c r="AO987" s="80"/>
      <c r="AP987" s="80"/>
      <c r="AQ987" s="80"/>
      <c r="AR987" s="130"/>
      <c r="AS987" s="80"/>
      <c r="AT987" s="7"/>
      <c r="AU987" s="7"/>
      <c r="AV987" s="169"/>
      <c r="AW987" s="170"/>
      <c r="AX987" s="140"/>
      <c r="AY987" s="150"/>
      <c r="AZ987" s="171"/>
      <c r="BA987" s="171"/>
      <c r="BB987" s="150" t="str">
        <f t="shared" si="203"/>
        <v/>
      </c>
      <c r="BC987" s="172"/>
      <c r="BD987" s="169"/>
      <c r="BE987" s="169"/>
      <c r="BF987" s="169"/>
      <c r="BG987" s="169"/>
      <c r="BH987" s="169"/>
      <c r="BI987" s="169"/>
      <c r="BJ987" s="169"/>
      <c r="BK987" s="169"/>
      <c r="BL987" s="169"/>
      <c r="BM987" s="169"/>
      <c r="BN987" s="169"/>
      <c r="BO987" s="169"/>
      <c r="BP987" s="169"/>
      <c r="BQ987" s="169"/>
      <c r="BS987" s="6"/>
      <c r="BT987" s="11"/>
      <c r="BU987" s="6"/>
      <c r="BV987" s="6"/>
    </row>
    <row r="988" spans="1:74" ht="15.75" x14ac:dyDescent="0.25">
      <c r="A988" s="52" t="s">
        <v>7908</v>
      </c>
      <c r="B988" s="56"/>
      <c r="C988" s="7" t="s">
        <v>118</v>
      </c>
      <c r="D988" s="7" t="s">
        <v>6917</v>
      </c>
      <c r="E988" s="7"/>
      <c r="F988" s="64"/>
      <c r="G988" s="6"/>
      <c r="H988" s="6"/>
      <c r="I988" s="10" t="s">
        <v>110</v>
      </c>
      <c r="J988" s="11" t="s">
        <v>2026</v>
      </c>
      <c r="K988" s="220" t="s">
        <v>600</v>
      </c>
      <c r="L988" s="180"/>
      <c r="M988" s="180">
        <v>1000</v>
      </c>
      <c r="N988" s="80" t="s">
        <v>7213</v>
      </c>
      <c r="O988" s="165"/>
      <c r="P988" s="80" t="s">
        <v>2611</v>
      </c>
      <c r="Q988" s="80"/>
      <c r="R988" s="80"/>
      <c r="S988" s="166"/>
      <c r="T988" s="164"/>
      <c r="U988" s="167"/>
      <c r="V988" s="168"/>
      <c r="W988" s="12" t="str">
        <f t="shared" si="202"/>
        <v>Mqtt1</v>
      </c>
      <c r="X988" s="222"/>
      <c r="Y988" s="6" t="str">
        <f t="shared" si="198"/>
        <v>power-tag/distrbution-panel-115v</v>
      </c>
      <c r="Z988" s="106" t="str" cm="1">
        <f t="array" ref="Z988">IF(COUNTIF(N988,"spare"),"","$."&amp;_xlfn.REGEXEXTRACT(J988,"PT\d+[FQ]\d+_(.*)", 2))</f>
        <v>$.Power_Factor_Phase_A</v>
      </c>
      <c r="AA988" s="12">
        <f t="shared" si="201"/>
        <v>24</v>
      </c>
      <c r="AB988" s="6" t="s">
        <v>195</v>
      </c>
      <c r="AC988" s="106">
        <v>3078</v>
      </c>
      <c r="AJ988" s="80"/>
      <c r="AK988" s="116" t="s">
        <v>1696</v>
      </c>
      <c r="AN988" s="80"/>
      <c r="AO988" s="80"/>
      <c r="AP988" s="80"/>
      <c r="AQ988" s="80"/>
      <c r="AR988" s="130"/>
      <c r="AS988" s="80"/>
      <c r="AT988" s="7"/>
      <c r="AU988" s="7"/>
      <c r="AV988" s="169"/>
      <c r="AW988" s="170"/>
      <c r="AX988" s="140"/>
      <c r="AY988" s="150"/>
      <c r="AZ988" s="171"/>
      <c r="BA988" s="171"/>
      <c r="BB988" s="150" t="str">
        <f t="shared" si="203"/>
        <v/>
      </c>
      <c r="BC988" s="172"/>
      <c r="BD988" s="169"/>
      <c r="BE988" s="169"/>
      <c r="BF988" s="169"/>
      <c r="BG988" s="169"/>
      <c r="BH988" s="169"/>
      <c r="BI988" s="169"/>
      <c r="BJ988" s="169"/>
      <c r="BK988" s="169"/>
      <c r="BL988" s="169"/>
      <c r="BM988" s="169"/>
      <c r="BN988" s="169"/>
      <c r="BO988" s="169"/>
      <c r="BP988" s="169"/>
      <c r="BQ988" s="169"/>
      <c r="BS988" s="6"/>
      <c r="BT988" s="11"/>
      <c r="BU988" s="6"/>
      <c r="BV988" s="6"/>
    </row>
    <row r="989" spans="1:74" ht="15.75" x14ac:dyDescent="0.25">
      <c r="A989" s="52" t="s">
        <v>7908</v>
      </c>
      <c r="B989" s="56"/>
      <c r="C989" s="7" t="s">
        <v>118</v>
      </c>
      <c r="D989" s="7" t="s">
        <v>6917</v>
      </c>
      <c r="E989" s="7"/>
      <c r="F989" s="64"/>
      <c r="G989" s="6"/>
      <c r="H989" s="6"/>
      <c r="I989" s="10" t="s">
        <v>110</v>
      </c>
      <c r="J989" s="11" t="s">
        <v>2027</v>
      </c>
      <c r="K989" s="220" t="s">
        <v>600</v>
      </c>
      <c r="L989" s="180"/>
      <c r="M989" s="180">
        <v>1000</v>
      </c>
      <c r="N989" s="80" t="s">
        <v>7213</v>
      </c>
      <c r="O989" s="165"/>
      <c r="P989" s="80" t="s">
        <v>2612</v>
      </c>
      <c r="Q989" s="80"/>
      <c r="R989" s="80"/>
      <c r="S989" s="166"/>
      <c r="T989" s="164"/>
      <c r="U989" s="167"/>
      <c r="V989" s="168"/>
      <c r="W989" s="12" t="str">
        <f t="shared" si="202"/>
        <v>Mqtt1</v>
      </c>
      <c r="X989" s="222"/>
      <c r="Y989" s="6" t="str">
        <f t="shared" si="198"/>
        <v>power-tag/distrbution-panel-115v</v>
      </c>
      <c r="Z989" s="106" t="str" cm="1">
        <f t="array" ref="Z989">IF(COUNTIF(N989,"spare"),"","$."&amp;_xlfn.REGEXEXTRACT(J989,"PT\d+[FQ]\d+_(.*)", 2))</f>
        <v>$.Power_Factor_Phase_B</v>
      </c>
      <c r="AA989" s="12">
        <f t="shared" si="201"/>
        <v>24</v>
      </c>
      <c r="AB989" s="6" t="s">
        <v>195</v>
      </c>
      <c r="AC989" s="106">
        <v>3080</v>
      </c>
      <c r="AJ989" s="80"/>
      <c r="AK989" s="116" t="s">
        <v>1696</v>
      </c>
      <c r="AN989" s="80"/>
      <c r="AO989" s="80"/>
      <c r="AP989" s="80"/>
      <c r="AQ989" s="80"/>
      <c r="AR989" s="130"/>
      <c r="AS989" s="80"/>
      <c r="AT989" s="7"/>
      <c r="AU989" s="7"/>
      <c r="AV989" s="169"/>
      <c r="AW989" s="170"/>
      <c r="AX989" s="140"/>
      <c r="AY989" s="150"/>
      <c r="AZ989" s="171"/>
      <c r="BA989" s="171"/>
      <c r="BB989" s="150" t="str">
        <f t="shared" si="203"/>
        <v/>
      </c>
      <c r="BC989" s="172"/>
      <c r="BD989" s="169"/>
      <c r="BE989" s="169"/>
      <c r="BF989" s="169"/>
      <c r="BG989" s="169"/>
      <c r="BH989" s="169"/>
      <c r="BI989" s="169"/>
      <c r="BJ989" s="169"/>
      <c r="BK989" s="169"/>
      <c r="BL989" s="169"/>
      <c r="BM989" s="169"/>
      <c r="BN989" s="169"/>
      <c r="BO989" s="169"/>
      <c r="BP989" s="169"/>
      <c r="BQ989" s="169"/>
      <c r="BS989" s="6"/>
      <c r="BT989" s="11"/>
      <c r="BU989" s="6"/>
      <c r="BV989" s="6"/>
    </row>
    <row r="990" spans="1:74" ht="15.75" x14ac:dyDescent="0.25">
      <c r="A990" s="52" t="s">
        <v>7908</v>
      </c>
      <c r="B990" s="56"/>
      <c r="C990" s="7" t="s">
        <v>118</v>
      </c>
      <c r="D990" s="7" t="s">
        <v>6917</v>
      </c>
      <c r="E990" s="7"/>
      <c r="F990" s="64"/>
      <c r="G990" s="6"/>
      <c r="H990" s="6"/>
      <c r="I990" s="10" t="s">
        <v>110</v>
      </c>
      <c r="J990" s="11" t="s">
        <v>2028</v>
      </c>
      <c r="K990" s="220" t="s">
        <v>600</v>
      </c>
      <c r="L990" s="180"/>
      <c r="M990" s="180">
        <v>1000</v>
      </c>
      <c r="N990" s="80" t="s">
        <v>7213</v>
      </c>
      <c r="O990" s="165"/>
      <c r="P990" s="80" t="s">
        <v>2613</v>
      </c>
      <c r="Q990" s="80"/>
      <c r="R990" s="80"/>
      <c r="S990" s="166"/>
      <c r="T990" s="164"/>
      <c r="U990" s="167"/>
      <c r="V990" s="168"/>
      <c r="W990" s="12" t="str">
        <f t="shared" si="202"/>
        <v>Mqtt1</v>
      </c>
      <c r="X990" s="222"/>
      <c r="Y990" s="6" t="str">
        <f t="shared" si="198"/>
        <v>power-tag/distrbution-panel-115v</v>
      </c>
      <c r="Z990" s="106" t="str" cm="1">
        <f t="array" ref="Z990">IF(COUNTIF(N990,"spare"),"","$."&amp;_xlfn.REGEXEXTRACT(J990,"PT\d+[FQ]\d+_(.*)", 2))</f>
        <v>$.Power_Factor_Phase_C</v>
      </c>
      <c r="AA990" s="12">
        <f t="shared" si="201"/>
        <v>24</v>
      </c>
      <c r="AB990" s="6" t="s">
        <v>195</v>
      </c>
      <c r="AC990" s="106">
        <v>3082</v>
      </c>
      <c r="AJ990" s="80"/>
      <c r="AK990" s="116" t="s">
        <v>1696</v>
      </c>
      <c r="AN990" s="80"/>
      <c r="AO990" s="80"/>
      <c r="AP990" s="80"/>
      <c r="AQ990" s="80"/>
      <c r="AR990" s="130"/>
      <c r="AS990" s="80"/>
      <c r="AT990" s="7"/>
      <c r="AU990" s="7"/>
      <c r="AV990" s="169"/>
      <c r="AW990" s="170"/>
      <c r="AX990" s="140"/>
      <c r="AY990" s="150"/>
      <c r="AZ990" s="171"/>
      <c r="BA990" s="171"/>
      <c r="BB990" s="150" t="str">
        <f t="shared" si="203"/>
        <v/>
      </c>
      <c r="BC990" s="172"/>
      <c r="BD990" s="169"/>
      <c r="BE990" s="169"/>
      <c r="BF990" s="169"/>
      <c r="BG990" s="169"/>
      <c r="BH990" s="169"/>
      <c r="BI990" s="169"/>
      <c r="BJ990" s="169"/>
      <c r="BK990" s="169"/>
      <c r="BL990" s="169"/>
      <c r="BM990" s="169"/>
      <c r="BN990" s="169"/>
      <c r="BO990" s="169"/>
      <c r="BP990" s="169"/>
      <c r="BQ990" s="169"/>
      <c r="BS990" s="6"/>
      <c r="BT990" s="11"/>
      <c r="BU990" s="6"/>
      <c r="BV990" s="6"/>
    </row>
    <row r="991" spans="1:74" ht="15.75" x14ac:dyDescent="0.25">
      <c r="A991" s="52" t="s">
        <v>7908</v>
      </c>
      <c r="B991" s="56"/>
      <c r="C991" s="7" t="s">
        <v>118</v>
      </c>
      <c r="D991" s="7" t="s">
        <v>6917</v>
      </c>
      <c r="E991" s="7"/>
      <c r="F991" s="64"/>
      <c r="G991" s="6"/>
      <c r="H991" s="6"/>
      <c r="I991" s="10" t="s">
        <v>110</v>
      </c>
      <c r="J991" s="11" t="s">
        <v>2029</v>
      </c>
      <c r="K991" s="220" t="s">
        <v>600</v>
      </c>
      <c r="L991" s="180"/>
      <c r="M991" s="180">
        <v>1000</v>
      </c>
      <c r="N991" s="80" t="s">
        <v>7213</v>
      </c>
      <c r="O991" s="165"/>
      <c r="P991" s="80" t="s">
        <v>2614</v>
      </c>
      <c r="Q991" s="80"/>
      <c r="R991" s="80"/>
      <c r="S991" s="166"/>
      <c r="T991" s="164"/>
      <c r="U991" s="167"/>
      <c r="V991" s="168"/>
      <c r="W991" s="12" t="str">
        <f t="shared" si="202"/>
        <v>Mqtt1</v>
      </c>
      <c r="X991" s="222"/>
      <c r="Y991" s="6" t="str">
        <f t="shared" si="198"/>
        <v>power-tag/distrbution-panel-115v</v>
      </c>
      <c r="Z991" s="106" t="str" cm="1">
        <f t="array" ref="Z991">IF(COUNTIF(N991,"spare"),"","$."&amp;_xlfn.REGEXEXTRACT(J991,"PT\d+[FQ]\d+_(.*)", 2))</f>
        <v>$.Total_Power_Factor</v>
      </c>
      <c r="AA991" s="12">
        <f t="shared" si="201"/>
        <v>24</v>
      </c>
      <c r="AB991" s="6" t="s">
        <v>195</v>
      </c>
      <c r="AC991" s="106">
        <v>3084</v>
      </c>
      <c r="AJ991" s="80"/>
      <c r="AK991" s="116" t="s">
        <v>1696</v>
      </c>
      <c r="AN991" s="80"/>
      <c r="AO991" s="80"/>
      <c r="AP991" s="80"/>
      <c r="AQ991" s="80"/>
      <c r="AR991" s="130"/>
      <c r="AS991" s="80"/>
      <c r="AT991" s="7"/>
      <c r="AU991" s="7"/>
      <c r="AV991" s="169"/>
      <c r="AW991" s="170"/>
      <c r="AX991" s="140"/>
      <c r="AY991" s="150"/>
      <c r="AZ991" s="171"/>
      <c r="BA991" s="171"/>
      <c r="BB991" s="150" t="str">
        <f t="shared" si="203"/>
        <v/>
      </c>
      <c r="BC991" s="172"/>
      <c r="BD991" s="169"/>
      <c r="BE991" s="169"/>
      <c r="BF991" s="169"/>
      <c r="BG991" s="169"/>
      <c r="BH991" s="169"/>
      <c r="BI991" s="169"/>
      <c r="BJ991" s="169"/>
      <c r="BK991" s="169"/>
      <c r="BL991" s="169"/>
      <c r="BM991" s="169"/>
      <c r="BN991" s="169"/>
      <c r="BO991" s="169"/>
      <c r="BP991" s="169"/>
      <c r="BQ991" s="169"/>
      <c r="BS991" s="6"/>
      <c r="BT991" s="11"/>
      <c r="BU991" s="6"/>
      <c r="BV991" s="6"/>
    </row>
    <row r="992" spans="1:74" ht="15.75" x14ac:dyDescent="0.25">
      <c r="A992" s="52" t="s">
        <v>7908</v>
      </c>
      <c r="B992" s="56"/>
      <c r="C992" s="7" t="s">
        <v>118</v>
      </c>
      <c r="D992" s="7" t="s">
        <v>6917</v>
      </c>
      <c r="E992" s="7"/>
      <c r="F992" s="64"/>
      <c r="G992" s="6"/>
      <c r="H992" s="6"/>
      <c r="I992" s="10" t="s">
        <v>110</v>
      </c>
      <c r="J992" s="11" t="s">
        <v>2030</v>
      </c>
      <c r="K992" s="220" t="s">
        <v>600</v>
      </c>
      <c r="L992" s="180"/>
      <c r="M992" s="180">
        <v>1000</v>
      </c>
      <c r="N992" s="80" t="s">
        <v>7213</v>
      </c>
      <c r="O992" s="165"/>
      <c r="P992" s="80" t="s">
        <v>3061</v>
      </c>
      <c r="Q992" s="80"/>
      <c r="R992" s="80"/>
      <c r="S992" s="166"/>
      <c r="T992" s="164"/>
      <c r="U992" s="167"/>
      <c r="V992" s="168"/>
      <c r="W992" s="12" t="str">
        <f t="shared" ref="W992:W1006" si="204">IF(COUNTIF(N992,"spare"),"","Mqtt1")</f>
        <v>Mqtt1</v>
      </c>
      <c r="X992" s="222"/>
      <c r="Y992" s="6" t="str">
        <f t="shared" si="198"/>
        <v>power-tag/discharge-pump-master-cabin-ps</v>
      </c>
      <c r="Z992" s="106" t="str" cm="1">
        <f t="array" ref="Z992">IF(COUNTIF(N992,"spare"),"","$."&amp;_xlfn.REGEXEXTRACT(J992,"PT\d+[FQ]\d+_(.*)", 2))</f>
        <v>$.RMS_Current_Phase_A</v>
      </c>
      <c r="AA992" s="12">
        <f t="shared" si="201"/>
        <v>25</v>
      </c>
      <c r="AB992" s="6" t="s">
        <v>195</v>
      </c>
      <c r="AC992" s="106">
        <v>3000</v>
      </c>
      <c r="AJ992" s="80"/>
      <c r="AK992" s="116" t="s">
        <v>1693</v>
      </c>
      <c r="AN992" s="80"/>
      <c r="AO992" s="80"/>
      <c r="AP992" s="80"/>
      <c r="AQ992" s="80"/>
      <c r="AR992" s="130"/>
      <c r="AS992" s="80"/>
      <c r="AT992" s="7"/>
      <c r="AU992" s="7"/>
      <c r="AV992" s="169"/>
      <c r="AW992" s="170"/>
      <c r="AX992" s="140"/>
      <c r="AY992" s="150"/>
      <c r="AZ992" s="171"/>
      <c r="BA992" s="171"/>
      <c r="BB992" s="150" t="str">
        <f t="shared" ref="BB992:BB1006" si="205">IF(ISNUMBER(AM992),"1","")</f>
        <v/>
      </c>
      <c r="BC992" s="172"/>
      <c r="BD992" s="169"/>
      <c r="BE992" s="169"/>
      <c r="BF992" s="169"/>
      <c r="BG992" s="169"/>
      <c r="BH992" s="169"/>
      <c r="BI992" s="169"/>
      <c r="BJ992" s="169"/>
      <c r="BK992" s="169"/>
      <c r="BL992" s="169"/>
      <c r="BM992" s="169"/>
      <c r="BN992" s="169"/>
      <c r="BO992" s="169"/>
      <c r="BP992" s="169"/>
      <c r="BQ992" s="169"/>
      <c r="BS992" s="6"/>
      <c r="BT992" s="11"/>
      <c r="BU992" s="6"/>
      <c r="BV992" s="6"/>
    </row>
    <row r="993" spans="1:74" ht="15.75" x14ac:dyDescent="0.25">
      <c r="A993" s="52" t="s">
        <v>7908</v>
      </c>
      <c r="B993" s="56"/>
      <c r="C993" s="7" t="s">
        <v>118</v>
      </c>
      <c r="D993" s="7" t="s">
        <v>6917</v>
      </c>
      <c r="E993" s="7"/>
      <c r="F993" s="64"/>
      <c r="G993" s="6"/>
      <c r="H993" s="6"/>
      <c r="I993" s="10" t="s">
        <v>110</v>
      </c>
      <c r="J993" s="11" t="s">
        <v>2031</v>
      </c>
      <c r="K993" s="220" t="s">
        <v>600</v>
      </c>
      <c r="L993" s="180"/>
      <c r="M993" s="180">
        <v>1000</v>
      </c>
      <c r="N993" s="80" t="s">
        <v>7213</v>
      </c>
      <c r="O993" s="165"/>
      <c r="P993" s="80" t="s">
        <v>3062</v>
      </c>
      <c r="Q993" s="80"/>
      <c r="R993" s="80"/>
      <c r="S993" s="166"/>
      <c r="T993" s="164"/>
      <c r="U993" s="167"/>
      <c r="V993" s="168"/>
      <c r="W993" s="12" t="str">
        <f t="shared" si="204"/>
        <v>Mqtt1</v>
      </c>
      <c r="X993" s="222"/>
      <c r="Y993" s="6" t="str">
        <f t="shared" si="198"/>
        <v>power-tag/discharge-pump-master-cabin-ps</v>
      </c>
      <c r="Z993" s="106" t="str" cm="1">
        <f t="array" ref="Z993">IF(COUNTIF(N993,"spare"),"","$."&amp;_xlfn.REGEXEXTRACT(J993,"PT\d+[FQ]\d+_(.*)", 2))</f>
        <v>$.RMS_Current_Phase_B</v>
      </c>
      <c r="AA993" s="12">
        <f t="shared" si="201"/>
        <v>25</v>
      </c>
      <c r="AB993" s="6" t="s">
        <v>195</v>
      </c>
      <c r="AC993" s="106">
        <v>3002</v>
      </c>
      <c r="AJ993" s="80"/>
      <c r="AK993" s="116" t="s">
        <v>1693</v>
      </c>
      <c r="AN993" s="80"/>
      <c r="AO993" s="80"/>
      <c r="AP993" s="80"/>
      <c r="AQ993" s="80"/>
      <c r="AR993" s="130"/>
      <c r="AS993" s="80"/>
      <c r="AT993" s="7"/>
      <c r="AU993" s="7"/>
      <c r="AV993" s="169"/>
      <c r="AW993" s="170"/>
      <c r="AX993" s="140"/>
      <c r="AY993" s="150"/>
      <c r="AZ993" s="171"/>
      <c r="BA993" s="171"/>
      <c r="BB993" s="150" t="str">
        <f t="shared" si="205"/>
        <v/>
      </c>
      <c r="BC993" s="172"/>
      <c r="BD993" s="169"/>
      <c r="BE993" s="169"/>
      <c r="BF993" s="169"/>
      <c r="BG993" s="169"/>
      <c r="BH993" s="169"/>
      <c r="BI993" s="169"/>
      <c r="BJ993" s="169"/>
      <c r="BK993" s="169"/>
      <c r="BL993" s="169"/>
      <c r="BM993" s="169"/>
      <c r="BN993" s="169"/>
      <c r="BO993" s="169"/>
      <c r="BP993" s="169"/>
      <c r="BQ993" s="169"/>
      <c r="BS993" s="6"/>
      <c r="BT993" s="11"/>
      <c r="BU993" s="6"/>
      <c r="BV993" s="6"/>
    </row>
    <row r="994" spans="1:74" ht="15.75" x14ac:dyDescent="0.25">
      <c r="A994" s="52" t="s">
        <v>7908</v>
      </c>
      <c r="B994" s="56"/>
      <c r="C994" s="7" t="s">
        <v>118</v>
      </c>
      <c r="D994" s="7" t="s">
        <v>6917</v>
      </c>
      <c r="E994" s="7"/>
      <c r="F994" s="64"/>
      <c r="G994" s="6"/>
      <c r="H994" s="6"/>
      <c r="I994" s="10" t="s">
        <v>110</v>
      </c>
      <c r="J994" s="11" t="s">
        <v>2032</v>
      </c>
      <c r="K994" s="220" t="s">
        <v>600</v>
      </c>
      <c r="L994" s="180"/>
      <c r="M994" s="180">
        <v>1000</v>
      </c>
      <c r="N994" s="80" t="s">
        <v>7213</v>
      </c>
      <c r="O994" s="165"/>
      <c r="P994" s="80" t="s">
        <v>3063</v>
      </c>
      <c r="Q994" s="80"/>
      <c r="R994" s="80"/>
      <c r="S994" s="166"/>
      <c r="T994" s="164"/>
      <c r="U994" s="167"/>
      <c r="V994" s="168"/>
      <c r="W994" s="12" t="str">
        <f t="shared" si="204"/>
        <v>Mqtt1</v>
      </c>
      <c r="X994" s="222"/>
      <c r="Y994" s="6" t="str">
        <f t="shared" si="198"/>
        <v>power-tag/discharge-pump-master-cabin-ps</v>
      </c>
      <c r="Z994" s="106" t="str" cm="1">
        <f t="array" ref="Z994">IF(COUNTIF(N994,"spare"),"","$."&amp;_xlfn.REGEXEXTRACT(J994,"PT\d+[FQ]\d+_(.*)", 2))</f>
        <v>$.RMS_Current_Phase_C</v>
      </c>
      <c r="AA994" s="12">
        <f t="shared" si="201"/>
        <v>25</v>
      </c>
      <c r="AB994" s="6" t="s">
        <v>195</v>
      </c>
      <c r="AC994" s="106">
        <v>3004</v>
      </c>
      <c r="AJ994" s="80"/>
      <c r="AK994" s="116" t="s">
        <v>1693</v>
      </c>
      <c r="AN994" s="80"/>
      <c r="AO994" s="80"/>
      <c r="AP994" s="80"/>
      <c r="AQ994" s="80"/>
      <c r="AR994" s="130"/>
      <c r="AS994" s="80"/>
      <c r="AT994" s="7"/>
      <c r="AU994" s="7"/>
      <c r="AV994" s="169"/>
      <c r="AW994" s="170"/>
      <c r="AX994" s="140"/>
      <c r="AY994" s="150"/>
      <c r="AZ994" s="171"/>
      <c r="BA994" s="171"/>
      <c r="BB994" s="150" t="str">
        <f t="shared" si="205"/>
        <v/>
      </c>
      <c r="BC994" s="172"/>
      <c r="BD994" s="169"/>
      <c r="BE994" s="169"/>
      <c r="BF994" s="169"/>
      <c r="BG994" s="169"/>
      <c r="BH994" s="169"/>
      <c r="BI994" s="169"/>
      <c r="BJ994" s="169"/>
      <c r="BK994" s="169"/>
      <c r="BL994" s="169"/>
      <c r="BM994" s="169"/>
      <c r="BN994" s="169"/>
      <c r="BO994" s="169"/>
      <c r="BP994" s="169"/>
      <c r="BQ994" s="169"/>
      <c r="BS994" s="6"/>
      <c r="BT994" s="11"/>
      <c r="BU994" s="6"/>
      <c r="BV994" s="6"/>
    </row>
    <row r="995" spans="1:74" ht="15.75" x14ac:dyDescent="0.25">
      <c r="A995" s="52" t="s">
        <v>7908</v>
      </c>
      <c r="B995" s="56"/>
      <c r="C995" s="7" t="s">
        <v>118</v>
      </c>
      <c r="D995" s="7" t="s">
        <v>6917</v>
      </c>
      <c r="E995" s="7"/>
      <c r="F995" s="64"/>
      <c r="G995" s="6"/>
      <c r="H995" s="6"/>
      <c r="I995" s="10" t="s">
        <v>110</v>
      </c>
      <c r="J995" s="11" t="s">
        <v>2033</v>
      </c>
      <c r="K995" s="220" t="s">
        <v>600</v>
      </c>
      <c r="L995" s="180"/>
      <c r="M995" s="180">
        <v>1000</v>
      </c>
      <c r="N995" s="80" t="s">
        <v>7213</v>
      </c>
      <c r="O995" s="165"/>
      <c r="P995" s="80" t="s">
        <v>3064</v>
      </c>
      <c r="Q995" s="80"/>
      <c r="R995" s="80"/>
      <c r="S995" s="166"/>
      <c r="T995" s="164"/>
      <c r="U995" s="167"/>
      <c r="V995" s="168"/>
      <c r="W995" s="12" t="str">
        <f t="shared" si="204"/>
        <v>Mqtt1</v>
      </c>
      <c r="X995" s="222"/>
      <c r="Y995" s="6" t="str">
        <f t="shared" si="198"/>
        <v>power-tag/discharge-pump-master-cabin-ps</v>
      </c>
      <c r="Z995" s="106" t="str" cm="1">
        <f t="array" ref="Z995">IF(COUNTIF(N995,"spare"),"","$."&amp;_xlfn.REGEXEXTRACT(J995,"PT\d+[FQ]\d+_(.*)", 2))</f>
        <v>$.RMS_Current_Phase_Neut</v>
      </c>
      <c r="AA995" s="12">
        <f t="shared" si="201"/>
        <v>25</v>
      </c>
      <c r="AB995" s="6" t="s">
        <v>195</v>
      </c>
      <c r="AC995" s="106">
        <v>3006</v>
      </c>
      <c r="AJ995" s="80"/>
      <c r="AK995" s="116" t="s">
        <v>1693</v>
      </c>
      <c r="AN995" s="80"/>
      <c r="AO995" s="80"/>
      <c r="AP995" s="80"/>
      <c r="AQ995" s="80"/>
      <c r="AR995" s="130"/>
      <c r="AS995" s="80"/>
      <c r="AT995" s="7"/>
      <c r="AU995" s="7"/>
      <c r="AV995" s="169"/>
      <c r="AW995" s="170"/>
      <c r="AX995" s="140"/>
      <c r="AY995" s="150"/>
      <c r="AZ995" s="171"/>
      <c r="BA995" s="171"/>
      <c r="BB995" s="150" t="str">
        <f t="shared" si="205"/>
        <v/>
      </c>
      <c r="BC995" s="172"/>
      <c r="BD995" s="169"/>
      <c r="BE995" s="169"/>
      <c r="BF995" s="169"/>
      <c r="BG995" s="169"/>
      <c r="BH995" s="169"/>
      <c r="BI995" s="169"/>
      <c r="BJ995" s="169"/>
      <c r="BK995" s="169"/>
      <c r="BL995" s="169"/>
      <c r="BM995" s="169"/>
      <c r="BN995" s="169"/>
      <c r="BO995" s="169"/>
      <c r="BP995" s="169"/>
      <c r="BQ995" s="169"/>
      <c r="BS995" s="6"/>
      <c r="BT995" s="11"/>
      <c r="BU995" s="6"/>
      <c r="BV995" s="6"/>
    </row>
    <row r="996" spans="1:74" ht="15.75" x14ac:dyDescent="0.25">
      <c r="A996" s="52" t="s">
        <v>7908</v>
      </c>
      <c r="B996" s="56"/>
      <c r="C996" s="7" t="s">
        <v>118</v>
      </c>
      <c r="D996" s="7" t="s">
        <v>6917</v>
      </c>
      <c r="E996" s="7"/>
      <c r="F996" s="64"/>
      <c r="G996" s="6"/>
      <c r="H996" s="6"/>
      <c r="I996" s="10" t="s">
        <v>110</v>
      </c>
      <c r="J996" s="11" t="s">
        <v>7448</v>
      </c>
      <c r="K996" s="220" t="s">
        <v>600</v>
      </c>
      <c r="L996" s="180"/>
      <c r="M996" s="180">
        <v>1000</v>
      </c>
      <c r="N996" s="80" t="s">
        <v>7213</v>
      </c>
      <c r="O996" s="165"/>
      <c r="P996" s="80" t="s">
        <v>3065</v>
      </c>
      <c r="Q996" s="80"/>
      <c r="R996" s="80"/>
      <c r="S996" s="166"/>
      <c r="T996" s="164"/>
      <c r="U996" s="167"/>
      <c r="V996" s="168"/>
      <c r="W996" s="12" t="str">
        <f t="shared" si="204"/>
        <v>Mqtt1</v>
      </c>
      <c r="X996" s="222"/>
      <c r="Y996" s="6" t="str">
        <f t="shared" si="198"/>
        <v>power-tag/discharge-pump-master-cabin-ps</v>
      </c>
      <c r="Z996" s="106" t="str" cm="1">
        <f t="array" ref="Z996">IF(COUNTIF(N996,"spare"),"","$."&amp;_xlfn.REGEXEXTRACT(J996,"PT\d+[FQ]\d+_(.*)", 2))</f>
        <v>$.RMS_Voltage_A_N</v>
      </c>
      <c r="AA996" s="12">
        <f t="shared" si="201"/>
        <v>25</v>
      </c>
      <c r="AB996" s="6" t="s">
        <v>195</v>
      </c>
      <c r="AC996" s="106">
        <v>3028</v>
      </c>
      <c r="AJ996" s="80"/>
      <c r="AK996" s="116" t="s">
        <v>1694</v>
      </c>
      <c r="AN996" s="80"/>
      <c r="AO996" s="80"/>
      <c r="AP996" s="80"/>
      <c r="AQ996" s="80"/>
      <c r="AR996" s="130"/>
      <c r="AS996" s="80"/>
      <c r="AT996" s="7"/>
      <c r="AU996" s="7"/>
      <c r="AV996" s="169"/>
      <c r="AW996" s="170"/>
      <c r="AX996" s="140"/>
      <c r="AY996" s="150"/>
      <c r="AZ996" s="171"/>
      <c r="BA996" s="171"/>
      <c r="BB996" s="150" t="str">
        <f t="shared" si="205"/>
        <v/>
      </c>
      <c r="BC996" s="172"/>
      <c r="BD996" s="169"/>
      <c r="BE996" s="169"/>
      <c r="BF996" s="169"/>
      <c r="BG996" s="169"/>
      <c r="BH996" s="169"/>
      <c r="BI996" s="169"/>
      <c r="BJ996" s="169"/>
      <c r="BK996" s="169"/>
      <c r="BL996" s="169"/>
      <c r="BM996" s="169"/>
      <c r="BN996" s="169"/>
      <c r="BO996" s="169"/>
      <c r="BP996" s="169"/>
      <c r="BQ996" s="169"/>
      <c r="BS996" s="6"/>
      <c r="BT996" s="11"/>
      <c r="BU996" s="6"/>
      <c r="BV996" s="6"/>
    </row>
    <row r="997" spans="1:74" ht="15.75" x14ac:dyDescent="0.25">
      <c r="A997" s="52" t="s">
        <v>7908</v>
      </c>
      <c r="B997" s="56"/>
      <c r="C997" s="7" t="s">
        <v>118</v>
      </c>
      <c r="D997" s="7" t="s">
        <v>6917</v>
      </c>
      <c r="E997" s="7"/>
      <c r="F997" s="64"/>
      <c r="G997" s="6"/>
      <c r="H997" s="6"/>
      <c r="I997" s="10" t="s">
        <v>110</v>
      </c>
      <c r="J997" s="11" t="s">
        <v>7449</v>
      </c>
      <c r="K997" s="220" t="s">
        <v>600</v>
      </c>
      <c r="L997" s="180"/>
      <c r="M997" s="180">
        <v>1000</v>
      </c>
      <c r="N997" s="80" t="s">
        <v>7213</v>
      </c>
      <c r="O997" s="165"/>
      <c r="P997" s="80" t="s">
        <v>3066</v>
      </c>
      <c r="Q997" s="80"/>
      <c r="R997" s="80"/>
      <c r="S997" s="166"/>
      <c r="T997" s="164"/>
      <c r="U997" s="167"/>
      <c r="V997" s="168"/>
      <c r="W997" s="12" t="str">
        <f t="shared" si="204"/>
        <v>Mqtt1</v>
      </c>
      <c r="X997" s="222"/>
      <c r="Y997" s="6" t="str">
        <f t="shared" si="198"/>
        <v>power-tag/discharge-pump-master-cabin-ps</v>
      </c>
      <c r="Z997" s="106" t="str" cm="1">
        <f t="array" ref="Z997">IF(COUNTIF(N997,"spare"),"","$."&amp;_xlfn.REGEXEXTRACT(J997,"PT\d+[FQ]\d+_(.*)", 2))</f>
        <v>$.RMS_Voltage_B_N</v>
      </c>
      <c r="AA997" s="12">
        <f t="shared" si="201"/>
        <v>25</v>
      </c>
      <c r="AB997" s="6" t="s">
        <v>195</v>
      </c>
      <c r="AC997" s="106">
        <v>3030</v>
      </c>
      <c r="AJ997" s="80"/>
      <c r="AK997" s="116" t="s">
        <v>1694</v>
      </c>
      <c r="AN997" s="80"/>
      <c r="AO997" s="80"/>
      <c r="AP997" s="80"/>
      <c r="AQ997" s="80"/>
      <c r="AR997" s="130"/>
      <c r="AS997" s="80"/>
      <c r="AT997" s="7"/>
      <c r="AU997" s="7"/>
      <c r="AV997" s="169"/>
      <c r="AW997" s="170"/>
      <c r="AX997" s="140"/>
      <c r="AY997" s="150"/>
      <c r="AZ997" s="171"/>
      <c r="BA997" s="171"/>
      <c r="BB997" s="150" t="str">
        <f t="shared" si="205"/>
        <v/>
      </c>
      <c r="BC997" s="172"/>
      <c r="BD997" s="169"/>
      <c r="BE997" s="169"/>
      <c r="BF997" s="169"/>
      <c r="BG997" s="169"/>
      <c r="BH997" s="169"/>
      <c r="BI997" s="169"/>
      <c r="BJ997" s="169"/>
      <c r="BK997" s="169"/>
      <c r="BL997" s="169"/>
      <c r="BM997" s="169"/>
      <c r="BN997" s="169"/>
      <c r="BO997" s="169"/>
      <c r="BP997" s="169"/>
      <c r="BQ997" s="169"/>
      <c r="BS997" s="6"/>
      <c r="BT997" s="11"/>
      <c r="BU997" s="6"/>
      <c r="BV997" s="6"/>
    </row>
    <row r="998" spans="1:74" ht="15.75" x14ac:dyDescent="0.25">
      <c r="A998" s="52" t="s">
        <v>7908</v>
      </c>
      <c r="B998" s="56"/>
      <c r="C998" s="7" t="s">
        <v>118</v>
      </c>
      <c r="D998" s="7" t="s">
        <v>6917</v>
      </c>
      <c r="E998" s="7"/>
      <c r="F998" s="64"/>
      <c r="G998" s="6"/>
      <c r="H998" s="6"/>
      <c r="I998" s="10" t="s">
        <v>110</v>
      </c>
      <c r="J998" s="11" t="s">
        <v>7450</v>
      </c>
      <c r="K998" s="220" t="s">
        <v>600</v>
      </c>
      <c r="L998" s="180"/>
      <c r="M998" s="180">
        <v>1000</v>
      </c>
      <c r="N998" s="80" t="s">
        <v>7213</v>
      </c>
      <c r="O998" s="165"/>
      <c r="P998" s="80" t="s">
        <v>3067</v>
      </c>
      <c r="Q998" s="80"/>
      <c r="R998" s="80"/>
      <c r="S998" s="166"/>
      <c r="T998" s="164"/>
      <c r="U998" s="167"/>
      <c r="V998" s="168"/>
      <c r="W998" s="12" t="str">
        <f t="shared" si="204"/>
        <v>Mqtt1</v>
      </c>
      <c r="X998" s="222"/>
      <c r="Y998" s="6" t="str">
        <f t="shared" si="198"/>
        <v>power-tag/discharge-pump-master-cabin-ps</v>
      </c>
      <c r="Z998" s="106" t="str" cm="1">
        <f t="array" ref="Z998">IF(COUNTIF(N998,"spare"),"","$."&amp;_xlfn.REGEXEXTRACT(J998,"PT\d+[FQ]\d+_(.*)", 2))</f>
        <v>$.RMS_Voltage_C_N</v>
      </c>
      <c r="AA998" s="12">
        <f t="shared" si="201"/>
        <v>25</v>
      </c>
      <c r="AB998" s="6" t="s">
        <v>195</v>
      </c>
      <c r="AC998" s="106">
        <v>3032</v>
      </c>
      <c r="AJ998" s="80"/>
      <c r="AK998" s="116" t="s">
        <v>1694</v>
      </c>
      <c r="AN998" s="80"/>
      <c r="AO998" s="80"/>
      <c r="AP998" s="80"/>
      <c r="AQ998" s="80"/>
      <c r="AR998" s="130"/>
      <c r="AS998" s="80"/>
      <c r="AT998" s="7"/>
      <c r="AU998" s="7"/>
      <c r="AV998" s="169"/>
      <c r="AW998" s="170"/>
      <c r="AX998" s="140"/>
      <c r="AY998" s="150"/>
      <c r="AZ998" s="171"/>
      <c r="BA998" s="171"/>
      <c r="BB998" s="150" t="str">
        <f t="shared" si="205"/>
        <v/>
      </c>
      <c r="BC998" s="172"/>
      <c r="BD998" s="169"/>
      <c r="BE998" s="169"/>
      <c r="BF998" s="169"/>
      <c r="BG998" s="169"/>
      <c r="BH998" s="169"/>
      <c r="BI998" s="169"/>
      <c r="BJ998" s="169"/>
      <c r="BK998" s="169"/>
      <c r="BL998" s="169"/>
      <c r="BM998" s="169"/>
      <c r="BN998" s="169"/>
      <c r="BO998" s="169"/>
      <c r="BP998" s="169"/>
      <c r="BQ998" s="169"/>
      <c r="BS998" s="6"/>
      <c r="BT998" s="11"/>
      <c r="BU998" s="6"/>
      <c r="BV998" s="6"/>
    </row>
    <row r="999" spans="1:74" ht="15.75" x14ac:dyDescent="0.25">
      <c r="A999" s="52" t="s">
        <v>7908</v>
      </c>
      <c r="B999" s="56"/>
      <c r="C999" s="7" t="s">
        <v>118</v>
      </c>
      <c r="D999" s="7" t="s">
        <v>6917</v>
      </c>
      <c r="E999" s="7"/>
      <c r="F999" s="64"/>
      <c r="G999" s="6"/>
      <c r="H999" s="6"/>
      <c r="I999" s="10" t="s">
        <v>110</v>
      </c>
      <c r="J999" s="11" t="s">
        <v>2034</v>
      </c>
      <c r="K999" s="220" t="s">
        <v>600</v>
      </c>
      <c r="L999" s="180"/>
      <c r="M999" s="180">
        <v>1000</v>
      </c>
      <c r="N999" s="80" t="s">
        <v>7213</v>
      </c>
      <c r="O999" s="165"/>
      <c r="P999" s="80" t="s">
        <v>3068</v>
      </c>
      <c r="Q999" s="80"/>
      <c r="R999" s="80"/>
      <c r="S999" s="166"/>
      <c r="T999" s="164"/>
      <c r="U999" s="167"/>
      <c r="V999" s="168"/>
      <c r="W999" s="12" t="str">
        <f t="shared" si="204"/>
        <v>Mqtt1</v>
      </c>
      <c r="X999" s="222"/>
      <c r="Y999" s="6" t="str">
        <f t="shared" si="198"/>
        <v>power-tag/discharge-pump-master-cabin-ps</v>
      </c>
      <c r="Z999" s="106" t="str" cm="1">
        <f t="array" ref="Z999">IF(COUNTIF(N999,"spare"),"","$."&amp;_xlfn.REGEXEXTRACT(J999,"PT\d+[FQ]\d+_(.*)", 2))</f>
        <v>$.Active_Power_Phase_A</v>
      </c>
      <c r="AA999" s="12">
        <f t="shared" si="201"/>
        <v>25</v>
      </c>
      <c r="AB999" s="6" t="s">
        <v>195</v>
      </c>
      <c r="AC999" s="106">
        <v>3054</v>
      </c>
      <c r="AJ999" s="80"/>
      <c r="AK999" s="116" t="s">
        <v>1695</v>
      </c>
      <c r="AN999" s="80"/>
      <c r="AO999" s="80"/>
      <c r="AP999" s="80"/>
      <c r="AQ999" s="80"/>
      <c r="AR999" s="130"/>
      <c r="AS999" s="80"/>
      <c r="AT999" s="7"/>
      <c r="AU999" s="7"/>
      <c r="AV999" s="169"/>
      <c r="AW999" s="170"/>
      <c r="AX999" s="140"/>
      <c r="AY999" s="150"/>
      <c r="AZ999" s="171"/>
      <c r="BA999" s="171"/>
      <c r="BB999" s="150" t="str">
        <f t="shared" si="205"/>
        <v/>
      </c>
      <c r="BC999" s="172"/>
      <c r="BD999" s="169"/>
      <c r="BE999" s="169"/>
      <c r="BF999" s="169"/>
      <c r="BG999" s="169"/>
      <c r="BH999" s="169"/>
      <c r="BI999" s="169"/>
      <c r="BJ999" s="169"/>
      <c r="BK999" s="169"/>
      <c r="BL999" s="169"/>
      <c r="BM999" s="169"/>
      <c r="BN999" s="169"/>
      <c r="BO999" s="169"/>
      <c r="BP999" s="169"/>
      <c r="BQ999" s="169"/>
      <c r="BS999" s="6"/>
      <c r="BT999" s="11"/>
      <c r="BU999" s="6"/>
      <c r="BV999" s="6"/>
    </row>
    <row r="1000" spans="1:74" ht="15.75" x14ac:dyDescent="0.25">
      <c r="A1000" s="52" t="s">
        <v>7908</v>
      </c>
      <c r="B1000" s="56"/>
      <c r="C1000" s="7" t="s">
        <v>118</v>
      </c>
      <c r="D1000" s="7" t="s">
        <v>6917</v>
      </c>
      <c r="E1000" s="7"/>
      <c r="F1000" s="64"/>
      <c r="G1000" s="6"/>
      <c r="H1000" s="6"/>
      <c r="I1000" s="10" t="s">
        <v>110</v>
      </c>
      <c r="J1000" s="11" t="s">
        <v>2035</v>
      </c>
      <c r="K1000" s="220" t="s">
        <v>600</v>
      </c>
      <c r="L1000" s="180"/>
      <c r="M1000" s="180">
        <v>1000</v>
      </c>
      <c r="N1000" s="80" t="s">
        <v>7213</v>
      </c>
      <c r="O1000" s="165"/>
      <c r="P1000" s="80" t="s">
        <v>3069</v>
      </c>
      <c r="Q1000" s="80"/>
      <c r="R1000" s="80"/>
      <c r="S1000" s="166"/>
      <c r="T1000" s="164"/>
      <c r="U1000" s="167"/>
      <c r="V1000" s="168"/>
      <c r="W1000" s="12" t="str">
        <f t="shared" si="204"/>
        <v>Mqtt1</v>
      </c>
      <c r="X1000" s="222"/>
      <c r="Y1000" s="6" t="str">
        <f t="shared" si="198"/>
        <v>power-tag/discharge-pump-master-cabin-ps</v>
      </c>
      <c r="Z1000" s="106" t="str" cm="1">
        <f t="array" ref="Z1000">IF(COUNTIF(N1000,"spare"),"","$."&amp;_xlfn.REGEXEXTRACT(J1000,"PT\d+[FQ]\d+_(.*)", 2))</f>
        <v>$.Active_Power_Phase_B</v>
      </c>
      <c r="AA1000" s="12">
        <f t="shared" si="201"/>
        <v>25</v>
      </c>
      <c r="AB1000" s="6" t="s">
        <v>195</v>
      </c>
      <c r="AC1000" s="106">
        <v>3056</v>
      </c>
      <c r="AJ1000" s="80"/>
      <c r="AK1000" s="116" t="s">
        <v>1695</v>
      </c>
      <c r="AN1000" s="80"/>
      <c r="AO1000" s="80"/>
      <c r="AP1000" s="80"/>
      <c r="AQ1000" s="80"/>
      <c r="AR1000" s="130"/>
      <c r="AS1000" s="80"/>
      <c r="AT1000" s="7"/>
      <c r="AU1000" s="7"/>
      <c r="AV1000" s="169"/>
      <c r="AW1000" s="170"/>
      <c r="AX1000" s="140"/>
      <c r="AY1000" s="150"/>
      <c r="AZ1000" s="171"/>
      <c r="BA1000" s="171"/>
      <c r="BB1000" s="150" t="str">
        <f t="shared" si="205"/>
        <v/>
      </c>
      <c r="BC1000" s="172"/>
      <c r="BD1000" s="169"/>
      <c r="BE1000" s="169"/>
      <c r="BF1000" s="169"/>
      <c r="BG1000" s="169"/>
      <c r="BH1000" s="169"/>
      <c r="BI1000" s="169"/>
      <c r="BJ1000" s="169"/>
      <c r="BK1000" s="169"/>
      <c r="BL1000" s="169"/>
      <c r="BM1000" s="169"/>
      <c r="BN1000" s="169"/>
      <c r="BO1000" s="169"/>
      <c r="BP1000" s="169"/>
      <c r="BQ1000" s="169"/>
      <c r="BS1000" s="6"/>
      <c r="BT1000" s="11"/>
      <c r="BU1000" s="6"/>
      <c r="BV1000" s="6"/>
    </row>
    <row r="1001" spans="1:74" ht="15.75" x14ac:dyDescent="0.25">
      <c r="A1001" s="52" t="s">
        <v>7908</v>
      </c>
      <c r="B1001" s="56"/>
      <c r="C1001" s="7" t="s">
        <v>118</v>
      </c>
      <c r="D1001" s="7" t="s">
        <v>6917</v>
      </c>
      <c r="E1001" s="7"/>
      <c r="F1001" s="64"/>
      <c r="G1001" s="6"/>
      <c r="H1001" s="6"/>
      <c r="I1001" s="10" t="s">
        <v>110</v>
      </c>
      <c r="J1001" s="11" t="s">
        <v>2036</v>
      </c>
      <c r="K1001" s="220" t="s">
        <v>600</v>
      </c>
      <c r="L1001" s="180"/>
      <c r="M1001" s="180">
        <v>1000</v>
      </c>
      <c r="N1001" s="80" t="s">
        <v>7213</v>
      </c>
      <c r="O1001" s="165"/>
      <c r="P1001" s="80" t="s">
        <v>3070</v>
      </c>
      <c r="Q1001" s="80"/>
      <c r="R1001" s="80"/>
      <c r="S1001" s="166"/>
      <c r="T1001" s="164"/>
      <c r="U1001" s="167"/>
      <c r="V1001" s="168"/>
      <c r="W1001" s="12" t="str">
        <f t="shared" si="204"/>
        <v>Mqtt1</v>
      </c>
      <c r="X1001" s="222"/>
      <c r="Y1001" s="6" t="str">
        <f t="shared" si="198"/>
        <v>power-tag/discharge-pump-master-cabin-ps</v>
      </c>
      <c r="Z1001" s="106" t="str" cm="1">
        <f t="array" ref="Z1001">IF(COUNTIF(N1001,"spare"),"","$."&amp;_xlfn.REGEXEXTRACT(J1001,"PT\d+[FQ]\d+_(.*)", 2))</f>
        <v>$.Active_Power_Phase_C</v>
      </c>
      <c r="AA1001" s="12">
        <f t="shared" si="201"/>
        <v>25</v>
      </c>
      <c r="AB1001" s="6" t="s">
        <v>195</v>
      </c>
      <c r="AC1001" s="106">
        <v>3058</v>
      </c>
      <c r="AJ1001" s="80"/>
      <c r="AK1001" s="116" t="s">
        <v>1695</v>
      </c>
      <c r="AN1001" s="80"/>
      <c r="AO1001" s="80"/>
      <c r="AP1001" s="80"/>
      <c r="AQ1001" s="80"/>
      <c r="AR1001" s="130"/>
      <c r="AS1001" s="80"/>
      <c r="AT1001" s="7"/>
      <c r="AU1001" s="7"/>
      <c r="AV1001" s="169"/>
      <c r="AW1001" s="170"/>
      <c r="AX1001" s="140"/>
      <c r="AY1001" s="150"/>
      <c r="AZ1001" s="171"/>
      <c r="BA1001" s="171"/>
      <c r="BB1001" s="150" t="str">
        <f t="shared" si="205"/>
        <v/>
      </c>
      <c r="BC1001" s="172"/>
      <c r="BD1001" s="169"/>
      <c r="BE1001" s="169"/>
      <c r="BF1001" s="169"/>
      <c r="BG1001" s="169"/>
      <c r="BH1001" s="169"/>
      <c r="BI1001" s="169"/>
      <c r="BJ1001" s="169"/>
      <c r="BK1001" s="169"/>
      <c r="BL1001" s="169"/>
      <c r="BM1001" s="169"/>
      <c r="BN1001" s="169"/>
      <c r="BO1001" s="169"/>
      <c r="BP1001" s="169"/>
      <c r="BQ1001" s="169"/>
      <c r="BS1001" s="6"/>
      <c r="BT1001" s="11"/>
      <c r="BU1001" s="6"/>
      <c r="BV1001" s="6"/>
    </row>
    <row r="1002" spans="1:74" ht="15.75" x14ac:dyDescent="0.25">
      <c r="A1002" s="52" t="s">
        <v>7908</v>
      </c>
      <c r="B1002" s="56"/>
      <c r="C1002" s="7" t="s">
        <v>118</v>
      </c>
      <c r="D1002" s="7" t="s">
        <v>6917</v>
      </c>
      <c r="E1002" s="7"/>
      <c r="F1002" s="64"/>
      <c r="G1002" s="6"/>
      <c r="H1002" s="6"/>
      <c r="I1002" s="10" t="s">
        <v>110</v>
      </c>
      <c r="J1002" s="11" t="s">
        <v>2037</v>
      </c>
      <c r="K1002" s="220" t="s">
        <v>600</v>
      </c>
      <c r="L1002" s="180"/>
      <c r="M1002" s="180">
        <v>1000</v>
      </c>
      <c r="N1002" s="80" t="s">
        <v>7213</v>
      </c>
      <c r="O1002" s="165"/>
      <c r="P1002" s="80" t="s">
        <v>3071</v>
      </c>
      <c r="Q1002" s="80"/>
      <c r="R1002" s="80"/>
      <c r="S1002" s="166"/>
      <c r="T1002" s="164"/>
      <c r="U1002" s="167"/>
      <c r="V1002" s="168"/>
      <c r="W1002" s="12" t="str">
        <f t="shared" si="204"/>
        <v>Mqtt1</v>
      </c>
      <c r="X1002" s="222"/>
      <c r="Y1002" s="6" t="str">
        <f t="shared" si="198"/>
        <v>power-tag/discharge-pump-master-cabin-ps</v>
      </c>
      <c r="Z1002" s="106" t="str" cm="1">
        <f t="array" ref="Z1002">IF(COUNTIF(N1002,"spare"),"","$."&amp;_xlfn.REGEXEXTRACT(J1002,"PT\d+[FQ]\d+_(.*)", 2))</f>
        <v>$.Total_Active_Power</v>
      </c>
      <c r="AA1002" s="12">
        <f t="shared" si="201"/>
        <v>25</v>
      </c>
      <c r="AB1002" s="6" t="s">
        <v>195</v>
      </c>
      <c r="AC1002" s="106">
        <v>3060</v>
      </c>
      <c r="AJ1002" s="80"/>
      <c r="AK1002" s="116" t="s">
        <v>1695</v>
      </c>
      <c r="AN1002" s="80"/>
      <c r="AO1002" s="80"/>
      <c r="AP1002" s="80"/>
      <c r="AQ1002" s="80"/>
      <c r="AR1002" s="130"/>
      <c r="AS1002" s="80"/>
      <c r="AT1002" s="7"/>
      <c r="AU1002" s="7"/>
      <c r="AV1002" s="169"/>
      <c r="AW1002" s="170"/>
      <c r="AX1002" s="140"/>
      <c r="AY1002" s="150"/>
      <c r="AZ1002" s="171"/>
      <c r="BA1002" s="171"/>
      <c r="BB1002" s="150" t="str">
        <f t="shared" si="205"/>
        <v/>
      </c>
      <c r="BC1002" s="172"/>
      <c r="BD1002" s="169"/>
      <c r="BE1002" s="169"/>
      <c r="BF1002" s="169"/>
      <c r="BG1002" s="169"/>
      <c r="BH1002" s="169"/>
      <c r="BI1002" s="169"/>
      <c r="BJ1002" s="169"/>
      <c r="BK1002" s="169"/>
      <c r="BL1002" s="169"/>
      <c r="BM1002" s="169"/>
      <c r="BN1002" s="169"/>
      <c r="BO1002" s="169"/>
      <c r="BP1002" s="169"/>
      <c r="BQ1002" s="169"/>
      <c r="BS1002" s="6"/>
      <c r="BT1002" s="11"/>
      <c r="BU1002" s="6"/>
      <c r="BV1002" s="6"/>
    </row>
    <row r="1003" spans="1:74" ht="15.75" x14ac:dyDescent="0.25">
      <c r="A1003" s="52" t="s">
        <v>7908</v>
      </c>
      <c r="B1003" s="56"/>
      <c r="C1003" s="7" t="s">
        <v>118</v>
      </c>
      <c r="D1003" s="7" t="s">
        <v>6917</v>
      </c>
      <c r="E1003" s="7"/>
      <c r="F1003" s="64"/>
      <c r="G1003" s="6"/>
      <c r="H1003" s="6"/>
      <c r="I1003" s="10" t="s">
        <v>110</v>
      </c>
      <c r="J1003" s="11" t="s">
        <v>2038</v>
      </c>
      <c r="K1003" s="220" t="s">
        <v>600</v>
      </c>
      <c r="L1003" s="180"/>
      <c r="M1003" s="180">
        <v>1000</v>
      </c>
      <c r="N1003" s="80" t="s">
        <v>7213</v>
      </c>
      <c r="O1003" s="165"/>
      <c r="P1003" s="80" t="s">
        <v>3072</v>
      </c>
      <c r="Q1003" s="80"/>
      <c r="R1003" s="80"/>
      <c r="S1003" s="166"/>
      <c r="T1003" s="164"/>
      <c r="U1003" s="167"/>
      <c r="V1003" s="168"/>
      <c r="W1003" s="12" t="str">
        <f t="shared" si="204"/>
        <v>Mqtt1</v>
      </c>
      <c r="X1003" s="222"/>
      <c r="Y1003" s="6" t="str">
        <f t="shared" si="198"/>
        <v>power-tag/discharge-pump-master-cabin-ps</v>
      </c>
      <c r="Z1003" s="106" t="str" cm="1">
        <f t="array" ref="Z1003">IF(COUNTIF(N1003,"spare"),"","$."&amp;_xlfn.REGEXEXTRACT(J1003,"PT\d+[FQ]\d+_(.*)", 2))</f>
        <v>$.Power_Factor_Phase_A</v>
      </c>
      <c r="AA1003" s="12">
        <f t="shared" si="201"/>
        <v>25</v>
      </c>
      <c r="AB1003" s="6" t="s">
        <v>195</v>
      </c>
      <c r="AC1003" s="106">
        <v>3078</v>
      </c>
      <c r="AJ1003" s="80"/>
      <c r="AK1003" s="116" t="s">
        <v>1696</v>
      </c>
      <c r="AN1003" s="80"/>
      <c r="AO1003" s="80"/>
      <c r="AP1003" s="80"/>
      <c r="AQ1003" s="80"/>
      <c r="AR1003" s="130"/>
      <c r="AS1003" s="80"/>
      <c r="AT1003" s="7"/>
      <c r="AU1003" s="7"/>
      <c r="AV1003" s="169"/>
      <c r="AW1003" s="170"/>
      <c r="AX1003" s="140"/>
      <c r="AY1003" s="150"/>
      <c r="AZ1003" s="171"/>
      <c r="BA1003" s="171"/>
      <c r="BB1003" s="150" t="str">
        <f t="shared" si="205"/>
        <v/>
      </c>
      <c r="BC1003" s="172"/>
      <c r="BD1003" s="169"/>
      <c r="BE1003" s="169"/>
      <c r="BF1003" s="169"/>
      <c r="BG1003" s="169"/>
      <c r="BH1003" s="169"/>
      <c r="BI1003" s="169"/>
      <c r="BJ1003" s="169"/>
      <c r="BK1003" s="169"/>
      <c r="BL1003" s="169"/>
      <c r="BM1003" s="169"/>
      <c r="BN1003" s="169"/>
      <c r="BO1003" s="169"/>
      <c r="BP1003" s="169"/>
      <c r="BQ1003" s="169"/>
      <c r="BS1003" s="6"/>
      <c r="BT1003" s="11"/>
      <c r="BU1003" s="6"/>
      <c r="BV1003" s="6"/>
    </row>
    <row r="1004" spans="1:74" ht="15.75" x14ac:dyDescent="0.25">
      <c r="A1004" s="52" t="s">
        <v>7908</v>
      </c>
      <c r="B1004" s="56"/>
      <c r="C1004" s="7" t="s">
        <v>118</v>
      </c>
      <c r="D1004" s="7" t="s">
        <v>6917</v>
      </c>
      <c r="E1004" s="7"/>
      <c r="F1004" s="64"/>
      <c r="G1004" s="6"/>
      <c r="H1004" s="6"/>
      <c r="I1004" s="10" t="s">
        <v>110</v>
      </c>
      <c r="J1004" s="11" t="s">
        <v>2039</v>
      </c>
      <c r="K1004" s="220" t="s">
        <v>600</v>
      </c>
      <c r="L1004" s="180"/>
      <c r="M1004" s="180">
        <v>1000</v>
      </c>
      <c r="N1004" s="80" t="s">
        <v>7213</v>
      </c>
      <c r="O1004" s="165"/>
      <c r="P1004" s="80" t="s">
        <v>3073</v>
      </c>
      <c r="Q1004" s="80"/>
      <c r="R1004" s="80"/>
      <c r="S1004" s="166"/>
      <c r="T1004" s="164"/>
      <c r="U1004" s="167"/>
      <c r="V1004" s="168"/>
      <c r="W1004" s="12" t="str">
        <f t="shared" si="204"/>
        <v>Mqtt1</v>
      </c>
      <c r="X1004" s="222"/>
      <c r="Y1004" s="6" t="str">
        <f t="shared" si="198"/>
        <v>power-tag/discharge-pump-master-cabin-ps</v>
      </c>
      <c r="Z1004" s="106" t="str" cm="1">
        <f t="array" ref="Z1004">IF(COUNTIF(N1004,"spare"),"","$."&amp;_xlfn.REGEXEXTRACT(J1004,"PT\d+[FQ]\d+_(.*)", 2))</f>
        <v>$.Power_Factor_Phase_B</v>
      </c>
      <c r="AA1004" s="12">
        <f t="shared" si="201"/>
        <v>25</v>
      </c>
      <c r="AB1004" s="6" t="s">
        <v>195</v>
      </c>
      <c r="AC1004" s="106">
        <v>3080</v>
      </c>
      <c r="AJ1004" s="80"/>
      <c r="AK1004" s="116" t="s">
        <v>1696</v>
      </c>
      <c r="AN1004" s="80"/>
      <c r="AO1004" s="80"/>
      <c r="AP1004" s="80"/>
      <c r="AQ1004" s="80"/>
      <c r="AR1004" s="130"/>
      <c r="AS1004" s="80"/>
      <c r="AT1004" s="7"/>
      <c r="AU1004" s="7"/>
      <c r="AV1004" s="169"/>
      <c r="AW1004" s="170"/>
      <c r="AX1004" s="140"/>
      <c r="AY1004" s="150"/>
      <c r="AZ1004" s="171"/>
      <c r="BA1004" s="171"/>
      <c r="BB1004" s="150" t="str">
        <f t="shared" si="205"/>
        <v/>
      </c>
      <c r="BC1004" s="172"/>
      <c r="BD1004" s="169"/>
      <c r="BE1004" s="169"/>
      <c r="BF1004" s="169"/>
      <c r="BG1004" s="169"/>
      <c r="BH1004" s="169"/>
      <c r="BI1004" s="169"/>
      <c r="BJ1004" s="169"/>
      <c r="BK1004" s="169"/>
      <c r="BL1004" s="169"/>
      <c r="BM1004" s="169"/>
      <c r="BN1004" s="169"/>
      <c r="BO1004" s="169"/>
      <c r="BP1004" s="169"/>
      <c r="BQ1004" s="169"/>
      <c r="BS1004" s="6"/>
      <c r="BT1004" s="11"/>
      <c r="BU1004" s="6"/>
      <c r="BV1004" s="6"/>
    </row>
    <row r="1005" spans="1:74" ht="15.75" x14ac:dyDescent="0.25">
      <c r="A1005" s="52" t="s">
        <v>7908</v>
      </c>
      <c r="B1005" s="56"/>
      <c r="C1005" s="7" t="s">
        <v>118</v>
      </c>
      <c r="D1005" s="7" t="s">
        <v>6917</v>
      </c>
      <c r="E1005" s="7"/>
      <c r="F1005" s="64"/>
      <c r="G1005" s="6"/>
      <c r="H1005" s="6"/>
      <c r="I1005" s="10" t="s">
        <v>110</v>
      </c>
      <c r="J1005" s="11" t="s">
        <v>2040</v>
      </c>
      <c r="K1005" s="220" t="s">
        <v>600</v>
      </c>
      <c r="L1005" s="180"/>
      <c r="M1005" s="180">
        <v>1000</v>
      </c>
      <c r="N1005" s="80" t="s">
        <v>7213</v>
      </c>
      <c r="O1005" s="165"/>
      <c r="P1005" s="80" t="s">
        <v>3074</v>
      </c>
      <c r="Q1005" s="80"/>
      <c r="R1005" s="80"/>
      <c r="S1005" s="166"/>
      <c r="T1005" s="164"/>
      <c r="U1005" s="167"/>
      <c r="V1005" s="168"/>
      <c r="W1005" s="12" t="str">
        <f t="shared" si="204"/>
        <v>Mqtt1</v>
      </c>
      <c r="X1005" s="222"/>
      <c r="Y1005" s="6" t="str">
        <f t="shared" si="198"/>
        <v>power-tag/discharge-pump-master-cabin-ps</v>
      </c>
      <c r="Z1005" s="106" t="str" cm="1">
        <f t="array" ref="Z1005">IF(COUNTIF(N1005,"spare"),"","$."&amp;_xlfn.REGEXEXTRACT(J1005,"PT\d+[FQ]\d+_(.*)", 2))</f>
        <v>$.Power_Factor_Phase_C</v>
      </c>
      <c r="AA1005" s="12">
        <f t="shared" si="201"/>
        <v>25</v>
      </c>
      <c r="AB1005" s="6" t="s">
        <v>195</v>
      </c>
      <c r="AC1005" s="106">
        <v>3082</v>
      </c>
      <c r="AJ1005" s="80"/>
      <c r="AK1005" s="116" t="s">
        <v>1696</v>
      </c>
      <c r="AN1005" s="80"/>
      <c r="AO1005" s="80"/>
      <c r="AP1005" s="80"/>
      <c r="AQ1005" s="80"/>
      <c r="AR1005" s="130"/>
      <c r="AS1005" s="80"/>
      <c r="AT1005" s="7"/>
      <c r="AU1005" s="7"/>
      <c r="AV1005" s="169"/>
      <c r="AW1005" s="170"/>
      <c r="AX1005" s="140"/>
      <c r="AY1005" s="150"/>
      <c r="AZ1005" s="171"/>
      <c r="BA1005" s="171"/>
      <c r="BB1005" s="150" t="str">
        <f t="shared" si="205"/>
        <v/>
      </c>
      <c r="BC1005" s="172"/>
      <c r="BD1005" s="169"/>
      <c r="BE1005" s="169"/>
      <c r="BF1005" s="169"/>
      <c r="BG1005" s="169"/>
      <c r="BH1005" s="169"/>
      <c r="BI1005" s="169"/>
      <c r="BJ1005" s="169"/>
      <c r="BK1005" s="169"/>
      <c r="BL1005" s="169"/>
      <c r="BM1005" s="169"/>
      <c r="BN1005" s="169"/>
      <c r="BO1005" s="169"/>
      <c r="BP1005" s="169"/>
      <c r="BQ1005" s="169"/>
      <c r="BS1005" s="6"/>
      <c r="BT1005" s="11"/>
      <c r="BU1005" s="6"/>
      <c r="BV1005" s="6"/>
    </row>
    <row r="1006" spans="1:74" ht="15.75" x14ac:dyDescent="0.25">
      <c r="A1006" s="52" t="s">
        <v>7908</v>
      </c>
      <c r="B1006" s="56"/>
      <c r="C1006" s="7" t="s">
        <v>118</v>
      </c>
      <c r="D1006" s="7" t="s">
        <v>6917</v>
      </c>
      <c r="E1006" s="7"/>
      <c r="F1006" s="64"/>
      <c r="G1006" s="6"/>
      <c r="H1006" s="6"/>
      <c r="I1006" s="10" t="s">
        <v>110</v>
      </c>
      <c r="J1006" s="11" t="s">
        <v>2041</v>
      </c>
      <c r="K1006" s="220" t="s">
        <v>600</v>
      </c>
      <c r="L1006" s="180"/>
      <c r="M1006" s="180">
        <v>1000</v>
      </c>
      <c r="N1006" s="80" t="s">
        <v>7213</v>
      </c>
      <c r="O1006" s="165"/>
      <c r="P1006" s="80" t="s">
        <v>3075</v>
      </c>
      <c r="Q1006" s="80"/>
      <c r="R1006" s="80"/>
      <c r="S1006" s="166"/>
      <c r="T1006" s="164"/>
      <c r="U1006" s="167"/>
      <c r="V1006" s="168"/>
      <c r="W1006" s="12" t="str">
        <f t="shared" si="204"/>
        <v>Mqtt1</v>
      </c>
      <c r="X1006" s="222"/>
      <c r="Y1006" s="6" t="str">
        <f t="shared" si="198"/>
        <v>power-tag/discharge-pump-master-cabin-ps</v>
      </c>
      <c r="Z1006" s="106" t="str" cm="1">
        <f t="array" ref="Z1006">IF(COUNTIF(N1006,"spare"),"","$."&amp;_xlfn.REGEXEXTRACT(J1006,"PT\d+[FQ]\d+_(.*)", 2))</f>
        <v>$.Total_Power_Factor</v>
      </c>
      <c r="AA1006" s="12">
        <f t="shared" si="201"/>
        <v>25</v>
      </c>
      <c r="AB1006" s="6" t="s">
        <v>195</v>
      </c>
      <c r="AC1006" s="106">
        <v>3084</v>
      </c>
      <c r="AJ1006" s="80"/>
      <c r="AK1006" s="116" t="s">
        <v>1696</v>
      </c>
      <c r="AN1006" s="80"/>
      <c r="AO1006" s="80"/>
      <c r="AP1006" s="80"/>
      <c r="AQ1006" s="80"/>
      <c r="AR1006" s="130"/>
      <c r="AS1006" s="80"/>
      <c r="AT1006" s="7"/>
      <c r="AU1006" s="7"/>
      <c r="AV1006" s="169"/>
      <c r="AW1006" s="170"/>
      <c r="AX1006" s="140"/>
      <c r="AY1006" s="150"/>
      <c r="AZ1006" s="171"/>
      <c r="BA1006" s="171"/>
      <c r="BB1006" s="150" t="str">
        <f t="shared" si="205"/>
        <v/>
      </c>
      <c r="BC1006" s="172"/>
      <c r="BD1006" s="169"/>
      <c r="BE1006" s="169"/>
      <c r="BF1006" s="169"/>
      <c r="BG1006" s="169"/>
      <c r="BH1006" s="169"/>
      <c r="BI1006" s="169"/>
      <c r="BJ1006" s="169"/>
      <c r="BK1006" s="169"/>
      <c r="BL1006" s="169"/>
      <c r="BM1006" s="169"/>
      <c r="BN1006" s="169"/>
      <c r="BO1006" s="169"/>
      <c r="BP1006" s="169"/>
      <c r="BQ1006" s="169"/>
      <c r="BS1006" s="6"/>
      <c r="BT1006" s="11"/>
      <c r="BU1006" s="6"/>
      <c r="BV1006" s="6"/>
    </row>
    <row r="1007" spans="1:74" ht="15.75" x14ac:dyDescent="0.25">
      <c r="A1007" s="52" t="s">
        <v>7908</v>
      </c>
      <c r="B1007" s="56"/>
      <c r="C1007" s="7" t="s">
        <v>118</v>
      </c>
      <c r="D1007" s="7" t="s">
        <v>6917</v>
      </c>
      <c r="E1007" s="7"/>
      <c r="F1007" s="64"/>
      <c r="G1007" s="6"/>
      <c r="H1007" s="6"/>
      <c r="I1007" s="10" t="s">
        <v>110</v>
      </c>
      <c r="J1007" s="11" t="s">
        <v>2042</v>
      </c>
      <c r="K1007" s="220" t="s">
        <v>600</v>
      </c>
      <c r="L1007" s="180"/>
      <c r="M1007" s="180">
        <v>1000</v>
      </c>
      <c r="N1007" s="80" t="s">
        <v>7213</v>
      </c>
      <c r="O1007" s="165"/>
      <c r="P1007" s="80" t="s">
        <v>3076</v>
      </c>
      <c r="Q1007" s="80"/>
      <c r="R1007" s="80"/>
      <c r="S1007" s="166"/>
      <c r="T1007" s="164"/>
      <c r="U1007" s="167"/>
      <c r="V1007" s="168"/>
      <c r="W1007" s="12" t="str">
        <f t="shared" ref="W1007:W1021" si="206">IF(COUNTIF(N1007,"spare"),"","Mqtt1")</f>
        <v>Mqtt1</v>
      </c>
      <c r="X1007" s="222"/>
      <c r="Y1007" s="6" t="str">
        <f t="shared" si="198"/>
        <v>power-tag/discharge-pump-guest-ps</v>
      </c>
      <c r="Z1007" s="106" t="str" cm="1">
        <f t="array" ref="Z1007">IF(COUNTIF(N1007,"spare"),"","$."&amp;_xlfn.REGEXEXTRACT(J1007,"PT\d+[FQ]\d+_(.*)", 2))</f>
        <v>$.RMS_Current_Phase_A</v>
      </c>
      <c r="AA1007" s="12">
        <f t="shared" si="201"/>
        <v>26</v>
      </c>
      <c r="AB1007" s="6" t="s">
        <v>195</v>
      </c>
      <c r="AC1007" s="106">
        <v>3000</v>
      </c>
      <c r="AJ1007" s="80"/>
      <c r="AK1007" s="116" t="s">
        <v>1693</v>
      </c>
      <c r="AN1007" s="80"/>
      <c r="AO1007" s="80"/>
      <c r="AP1007" s="80"/>
      <c r="AQ1007" s="80"/>
      <c r="AR1007" s="130"/>
      <c r="AS1007" s="80"/>
      <c r="AT1007" s="7"/>
      <c r="AU1007" s="7"/>
      <c r="AV1007" s="169"/>
      <c r="AW1007" s="170"/>
      <c r="AX1007" s="140"/>
      <c r="AY1007" s="150"/>
      <c r="AZ1007" s="171"/>
      <c r="BA1007" s="171"/>
      <c r="BB1007" s="150" t="str">
        <f t="shared" ref="BB1007:BB1021" si="207">IF(ISNUMBER(AM1007),"1","")</f>
        <v/>
      </c>
      <c r="BC1007" s="172"/>
      <c r="BD1007" s="169"/>
      <c r="BE1007" s="169"/>
      <c r="BF1007" s="169"/>
      <c r="BG1007" s="169"/>
      <c r="BH1007" s="169"/>
      <c r="BI1007" s="169"/>
      <c r="BJ1007" s="169"/>
      <c r="BK1007" s="169"/>
      <c r="BL1007" s="169"/>
      <c r="BM1007" s="169"/>
      <c r="BN1007" s="169"/>
      <c r="BO1007" s="169"/>
      <c r="BP1007" s="169"/>
      <c r="BQ1007" s="169"/>
      <c r="BS1007" s="6"/>
      <c r="BT1007" s="11"/>
      <c r="BU1007" s="6"/>
      <c r="BV1007" s="6"/>
    </row>
    <row r="1008" spans="1:74" ht="15.75" x14ac:dyDescent="0.25">
      <c r="A1008" s="52" t="s">
        <v>7908</v>
      </c>
      <c r="B1008" s="56"/>
      <c r="C1008" s="7" t="s">
        <v>118</v>
      </c>
      <c r="D1008" s="7" t="s">
        <v>6917</v>
      </c>
      <c r="E1008" s="7"/>
      <c r="F1008" s="64"/>
      <c r="G1008" s="6"/>
      <c r="H1008" s="6"/>
      <c r="I1008" s="10" t="s">
        <v>110</v>
      </c>
      <c r="J1008" s="11" t="s">
        <v>2043</v>
      </c>
      <c r="K1008" s="220" t="s">
        <v>600</v>
      </c>
      <c r="L1008" s="180"/>
      <c r="M1008" s="180">
        <v>1000</v>
      </c>
      <c r="N1008" s="80" t="s">
        <v>7213</v>
      </c>
      <c r="O1008" s="165"/>
      <c r="P1008" s="80" t="s">
        <v>3077</v>
      </c>
      <c r="Q1008" s="80"/>
      <c r="R1008" s="80"/>
      <c r="S1008" s="166"/>
      <c r="T1008" s="164"/>
      <c r="U1008" s="167"/>
      <c r="V1008" s="168"/>
      <c r="W1008" s="12" t="str">
        <f t="shared" si="206"/>
        <v>Mqtt1</v>
      </c>
      <c r="X1008" s="222"/>
      <c r="Y1008" s="6" t="str">
        <f t="shared" si="198"/>
        <v>power-tag/discharge-pump-guest-ps</v>
      </c>
      <c r="Z1008" s="106" t="str" cm="1">
        <f t="array" ref="Z1008">IF(COUNTIF(N1008,"spare"),"","$."&amp;_xlfn.REGEXEXTRACT(J1008,"PT\d+[FQ]\d+_(.*)", 2))</f>
        <v>$.RMS_Current_Phase_B</v>
      </c>
      <c r="AA1008" s="12">
        <f t="shared" si="201"/>
        <v>26</v>
      </c>
      <c r="AB1008" s="6" t="s">
        <v>195</v>
      </c>
      <c r="AC1008" s="106">
        <v>3002</v>
      </c>
      <c r="AJ1008" s="80"/>
      <c r="AK1008" s="116" t="s">
        <v>1693</v>
      </c>
      <c r="AN1008" s="80"/>
      <c r="AO1008" s="80"/>
      <c r="AP1008" s="80"/>
      <c r="AQ1008" s="80"/>
      <c r="AR1008" s="130"/>
      <c r="AS1008" s="80"/>
      <c r="AT1008" s="7"/>
      <c r="AU1008" s="7"/>
      <c r="AV1008" s="169"/>
      <c r="AW1008" s="170"/>
      <c r="AX1008" s="140"/>
      <c r="AY1008" s="150"/>
      <c r="AZ1008" s="171"/>
      <c r="BA1008" s="171"/>
      <c r="BB1008" s="150" t="str">
        <f t="shared" si="207"/>
        <v/>
      </c>
      <c r="BC1008" s="172"/>
      <c r="BD1008" s="169"/>
      <c r="BE1008" s="169"/>
      <c r="BF1008" s="169"/>
      <c r="BG1008" s="169"/>
      <c r="BH1008" s="169"/>
      <c r="BI1008" s="169"/>
      <c r="BJ1008" s="169"/>
      <c r="BK1008" s="169"/>
      <c r="BL1008" s="169"/>
      <c r="BM1008" s="169"/>
      <c r="BN1008" s="169"/>
      <c r="BO1008" s="169"/>
      <c r="BP1008" s="169"/>
      <c r="BQ1008" s="169"/>
      <c r="BS1008" s="6"/>
      <c r="BT1008" s="11"/>
      <c r="BU1008" s="6"/>
      <c r="BV1008" s="6"/>
    </row>
    <row r="1009" spans="1:74" ht="15.75" x14ac:dyDescent="0.25">
      <c r="A1009" s="52" t="s">
        <v>7908</v>
      </c>
      <c r="B1009" s="56"/>
      <c r="C1009" s="7" t="s">
        <v>118</v>
      </c>
      <c r="D1009" s="7" t="s">
        <v>6917</v>
      </c>
      <c r="E1009" s="7"/>
      <c r="F1009" s="64"/>
      <c r="G1009" s="6"/>
      <c r="H1009" s="6"/>
      <c r="I1009" s="10" t="s">
        <v>110</v>
      </c>
      <c r="J1009" s="11" t="s">
        <v>2044</v>
      </c>
      <c r="K1009" s="220" t="s">
        <v>600</v>
      </c>
      <c r="L1009" s="180"/>
      <c r="M1009" s="180">
        <v>1000</v>
      </c>
      <c r="N1009" s="80" t="s">
        <v>7213</v>
      </c>
      <c r="O1009" s="165"/>
      <c r="P1009" s="80" t="s">
        <v>3078</v>
      </c>
      <c r="Q1009" s="80"/>
      <c r="R1009" s="80"/>
      <c r="S1009" s="166"/>
      <c r="T1009" s="164"/>
      <c r="U1009" s="167"/>
      <c r="V1009" s="168"/>
      <c r="W1009" s="12" t="str">
        <f t="shared" si="206"/>
        <v>Mqtt1</v>
      </c>
      <c r="X1009" s="222"/>
      <c r="Y1009" s="6" t="str">
        <f t="shared" si="198"/>
        <v>power-tag/discharge-pump-guest-ps</v>
      </c>
      <c r="Z1009" s="106" t="str" cm="1">
        <f t="array" ref="Z1009">IF(COUNTIF(N1009,"spare"),"","$."&amp;_xlfn.REGEXEXTRACT(J1009,"PT\d+[FQ]\d+_(.*)", 2))</f>
        <v>$.RMS_Current_Phase_C</v>
      </c>
      <c r="AA1009" s="12">
        <f t="shared" si="201"/>
        <v>26</v>
      </c>
      <c r="AB1009" s="6" t="s">
        <v>195</v>
      </c>
      <c r="AC1009" s="106">
        <v>3004</v>
      </c>
      <c r="AJ1009" s="80"/>
      <c r="AK1009" s="116" t="s">
        <v>1693</v>
      </c>
      <c r="AN1009" s="80"/>
      <c r="AO1009" s="80"/>
      <c r="AP1009" s="80"/>
      <c r="AQ1009" s="80"/>
      <c r="AR1009" s="130"/>
      <c r="AS1009" s="80"/>
      <c r="AT1009" s="7"/>
      <c r="AU1009" s="7"/>
      <c r="AV1009" s="169"/>
      <c r="AW1009" s="170"/>
      <c r="AX1009" s="140"/>
      <c r="AY1009" s="150"/>
      <c r="AZ1009" s="171"/>
      <c r="BA1009" s="171"/>
      <c r="BB1009" s="150" t="str">
        <f t="shared" si="207"/>
        <v/>
      </c>
      <c r="BC1009" s="172"/>
      <c r="BD1009" s="169"/>
      <c r="BE1009" s="169"/>
      <c r="BF1009" s="169"/>
      <c r="BG1009" s="169"/>
      <c r="BH1009" s="169"/>
      <c r="BI1009" s="169"/>
      <c r="BJ1009" s="169"/>
      <c r="BK1009" s="169"/>
      <c r="BL1009" s="169"/>
      <c r="BM1009" s="169"/>
      <c r="BN1009" s="169"/>
      <c r="BO1009" s="169"/>
      <c r="BP1009" s="169"/>
      <c r="BQ1009" s="169"/>
      <c r="BS1009" s="6"/>
      <c r="BT1009" s="11"/>
      <c r="BU1009" s="6"/>
      <c r="BV1009" s="6"/>
    </row>
    <row r="1010" spans="1:74" ht="15.75" x14ac:dyDescent="0.25">
      <c r="A1010" s="52" t="s">
        <v>7908</v>
      </c>
      <c r="B1010" s="56"/>
      <c r="C1010" s="7" t="s">
        <v>118</v>
      </c>
      <c r="D1010" s="7" t="s">
        <v>6917</v>
      </c>
      <c r="E1010" s="7"/>
      <c r="F1010" s="64"/>
      <c r="G1010" s="6"/>
      <c r="H1010" s="6"/>
      <c r="I1010" s="10" t="s">
        <v>110</v>
      </c>
      <c r="J1010" s="11" t="s">
        <v>2045</v>
      </c>
      <c r="K1010" s="220" t="s">
        <v>600</v>
      </c>
      <c r="L1010" s="180"/>
      <c r="M1010" s="180">
        <v>1000</v>
      </c>
      <c r="N1010" s="80" t="s">
        <v>7213</v>
      </c>
      <c r="O1010" s="165"/>
      <c r="P1010" s="80" t="s">
        <v>3079</v>
      </c>
      <c r="Q1010" s="80"/>
      <c r="R1010" s="80"/>
      <c r="S1010" s="166"/>
      <c r="T1010" s="164"/>
      <c r="U1010" s="167"/>
      <c r="V1010" s="168"/>
      <c r="W1010" s="12" t="str">
        <f t="shared" si="206"/>
        <v>Mqtt1</v>
      </c>
      <c r="X1010" s="222"/>
      <c r="Y1010" s="6" t="str">
        <f t="shared" si="198"/>
        <v>power-tag/discharge-pump-guest-ps</v>
      </c>
      <c r="Z1010" s="106" t="str" cm="1">
        <f t="array" ref="Z1010">IF(COUNTIF(N1010,"spare"),"","$."&amp;_xlfn.REGEXEXTRACT(J1010,"PT\d+[FQ]\d+_(.*)", 2))</f>
        <v>$.RMS_Current_Phase_Neut</v>
      </c>
      <c r="AA1010" s="12">
        <f t="shared" si="201"/>
        <v>26</v>
      </c>
      <c r="AB1010" s="6" t="s">
        <v>195</v>
      </c>
      <c r="AC1010" s="106">
        <v>3006</v>
      </c>
      <c r="AJ1010" s="80"/>
      <c r="AK1010" s="116" t="s">
        <v>1693</v>
      </c>
      <c r="AN1010" s="80"/>
      <c r="AO1010" s="80"/>
      <c r="AP1010" s="80"/>
      <c r="AQ1010" s="80"/>
      <c r="AR1010" s="130"/>
      <c r="AS1010" s="80"/>
      <c r="AT1010" s="7"/>
      <c r="AU1010" s="7"/>
      <c r="AV1010" s="169"/>
      <c r="AW1010" s="170"/>
      <c r="AX1010" s="140"/>
      <c r="AY1010" s="150"/>
      <c r="AZ1010" s="171"/>
      <c r="BA1010" s="171"/>
      <c r="BB1010" s="150" t="str">
        <f t="shared" si="207"/>
        <v/>
      </c>
      <c r="BC1010" s="172"/>
      <c r="BD1010" s="169"/>
      <c r="BE1010" s="169"/>
      <c r="BF1010" s="169"/>
      <c r="BG1010" s="169"/>
      <c r="BH1010" s="169"/>
      <c r="BI1010" s="169"/>
      <c r="BJ1010" s="169"/>
      <c r="BK1010" s="169"/>
      <c r="BL1010" s="169"/>
      <c r="BM1010" s="169"/>
      <c r="BN1010" s="169"/>
      <c r="BO1010" s="169"/>
      <c r="BP1010" s="169"/>
      <c r="BQ1010" s="169"/>
      <c r="BS1010" s="6"/>
      <c r="BT1010" s="11"/>
      <c r="BU1010" s="6"/>
      <c r="BV1010" s="6"/>
    </row>
    <row r="1011" spans="1:74" ht="15.75" x14ac:dyDescent="0.25">
      <c r="A1011" s="52" t="s">
        <v>7908</v>
      </c>
      <c r="B1011" s="56"/>
      <c r="C1011" s="7" t="s">
        <v>118</v>
      </c>
      <c r="D1011" s="7" t="s">
        <v>6917</v>
      </c>
      <c r="E1011" s="7"/>
      <c r="F1011" s="64"/>
      <c r="G1011" s="6"/>
      <c r="H1011" s="6"/>
      <c r="I1011" s="10" t="s">
        <v>110</v>
      </c>
      <c r="J1011" s="11" t="s">
        <v>7451</v>
      </c>
      <c r="K1011" s="220" t="s">
        <v>600</v>
      </c>
      <c r="L1011" s="180"/>
      <c r="M1011" s="180">
        <v>1000</v>
      </c>
      <c r="N1011" s="80" t="s">
        <v>7213</v>
      </c>
      <c r="O1011" s="165"/>
      <c r="P1011" s="80" t="s">
        <v>3080</v>
      </c>
      <c r="Q1011" s="80"/>
      <c r="R1011" s="80"/>
      <c r="S1011" s="166"/>
      <c r="T1011" s="164"/>
      <c r="U1011" s="167"/>
      <c r="V1011" s="168"/>
      <c r="W1011" s="12" t="str">
        <f t="shared" si="206"/>
        <v>Mqtt1</v>
      </c>
      <c r="X1011" s="222"/>
      <c r="Y1011" s="6" t="str">
        <f t="shared" si="198"/>
        <v>power-tag/discharge-pump-guest-ps</v>
      </c>
      <c r="Z1011" s="106" t="str" cm="1">
        <f t="array" ref="Z1011">IF(COUNTIF(N1011,"spare"),"","$."&amp;_xlfn.REGEXEXTRACT(J1011,"PT\d+[FQ]\d+_(.*)", 2))</f>
        <v>$.RMS_Voltage_A_N</v>
      </c>
      <c r="AA1011" s="12">
        <f t="shared" si="201"/>
        <v>26</v>
      </c>
      <c r="AB1011" s="6" t="s">
        <v>195</v>
      </c>
      <c r="AC1011" s="106">
        <v>3028</v>
      </c>
      <c r="AJ1011" s="80"/>
      <c r="AK1011" s="116" t="s">
        <v>1694</v>
      </c>
      <c r="AN1011" s="80"/>
      <c r="AO1011" s="80"/>
      <c r="AP1011" s="80"/>
      <c r="AQ1011" s="80"/>
      <c r="AR1011" s="130"/>
      <c r="AS1011" s="80"/>
      <c r="AT1011" s="7"/>
      <c r="AU1011" s="7"/>
      <c r="AV1011" s="169"/>
      <c r="AW1011" s="170"/>
      <c r="AX1011" s="140"/>
      <c r="AY1011" s="150"/>
      <c r="AZ1011" s="171"/>
      <c r="BA1011" s="171"/>
      <c r="BB1011" s="150" t="str">
        <f t="shared" si="207"/>
        <v/>
      </c>
      <c r="BC1011" s="172"/>
      <c r="BD1011" s="169"/>
      <c r="BE1011" s="169"/>
      <c r="BF1011" s="169"/>
      <c r="BG1011" s="169"/>
      <c r="BH1011" s="169"/>
      <c r="BI1011" s="169"/>
      <c r="BJ1011" s="169"/>
      <c r="BK1011" s="169"/>
      <c r="BL1011" s="169"/>
      <c r="BM1011" s="169"/>
      <c r="BN1011" s="169"/>
      <c r="BO1011" s="169"/>
      <c r="BP1011" s="169"/>
      <c r="BQ1011" s="169"/>
      <c r="BS1011" s="6"/>
      <c r="BT1011" s="11"/>
      <c r="BU1011" s="6"/>
      <c r="BV1011" s="6"/>
    </row>
    <row r="1012" spans="1:74" ht="15.75" x14ac:dyDescent="0.25">
      <c r="A1012" s="52" t="s">
        <v>7908</v>
      </c>
      <c r="B1012" s="56"/>
      <c r="C1012" s="7" t="s">
        <v>118</v>
      </c>
      <c r="D1012" s="7" t="s">
        <v>6917</v>
      </c>
      <c r="E1012" s="7"/>
      <c r="F1012" s="64"/>
      <c r="G1012" s="6"/>
      <c r="H1012" s="6"/>
      <c r="I1012" s="10" t="s">
        <v>110</v>
      </c>
      <c r="J1012" s="11" t="s">
        <v>7452</v>
      </c>
      <c r="K1012" s="220" t="s">
        <v>600</v>
      </c>
      <c r="L1012" s="180"/>
      <c r="M1012" s="180">
        <v>1000</v>
      </c>
      <c r="N1012" s="80" t="s">
        <v>7213</v>
      </c>
      <c r="O1012" s="165"/>
      <c r="P1012" s="80" t="s">
        <v>3081</v>
      </c>
      <c r="Q1012" s="80"/>
      <c r="R1012" s="80"/>
      <c r="S1012" s="166"/>
      <c r="T1012" s="164"/>
      <c r="U1012" s="167"/>
      <c r="V1012" s="168"/>
      <c r="W1012" s="12" t="str">
        <f t="shared" si="206"/>
        <v>Mqtt1</v>
      </c>
      <c r="X1012" s="222"/>
      <c r="Y1012" s="6" t="str">
        <f t="shared" si="198"/>
        <v>power-tag/discharge-pump-guest-ps</v>
      </c>
      <c r="Z1012" s="106" t="str" cm="1">
        <f t="array" ref="Z1012">IF(COUNTIF(N1012,"spare"),"","$."&amp;_xlfn.REGEXEXTRACT(J1012,"PT\d+[FQ]\d+_(.*)", 2))</f>
        <v>$.RMS_Voltage_B_N</v>
      </c>
      <c r="AA1012" s="12">
        <f t="shared" si="201"/>
        <v>26</v>
      </c>
      <c r="AB1012" s="6" t="s">
        <v>195</v>
      </c>
      <c r="AC1012" s="106">
        <v>3030</v>
      </c>
      <c r="AJ1012" s="80"/>
      <c r="AK1012" s="116" t="s">
        <v>1694</v>
      </c>
      <c r="AN1012" s="80"/>
      <c r="AO1012" s="80"/>
      <c r="AP1012" s="80"/>
      <c r="AQ1012" s="80"/>
      <c r="AR1012" s="130"/>
      <c r="AS1012" s="80"/>
      <c r="AT1012" s="7"/>
      <c r="AU1012" s="7"/>
      <c r="AV1012" s="169"/>
      <c r="AW1012" s="170"/>
      <c r="AX1012" s="140"/>
      <c r="AY1012" s="150"/>
      <c r="AZ1012" s="171"/>
      <c r="BA1012" s="171"/>
      <c r="BB1012" s="150" t="str">
        <f t="shared" si="207"/>
        <v/>
      </c>
      <c r="BC1012" s="172"/>
      <c r="BD1012" s="169"/>
      <c r="BE1012" s="169"/>
      <c r="BF1012" s="169"/>
      <c r="BG1012" s="169"/>
      <c r="BH1012" s="169"/>
      <c r="BI1012" s="169"/>
      <c r="BJ1012" s="169"/>
      <c r="BK1012" s="169"/>
      <c r="BL1012" s="169"/>
      <c r="BM1012" s="169"/>
      <c r="BN1012" s="169"/>
      <c r="BO1012" s="169"/>
      <c r="BP1012" s="169"/>
      <c r="BQ1012" s="169"/>
      <c r="BS1012" s="6"/>
      <c r="BT1012" s="11"/>
      <c r="BU1012" s="6"/>
      <c r="BV1012" s="6"/>
    </row>
    <row r="1013" spans="1:74" ht="15.75" x14ac:dyDescent="0.25">
      <c r="A1013" s="52" t="s">
        <v>7908</v>
      </c>
      <c r="B1013" s="56"/>
      <c r="C1013" s="7" t="s">
        <v>118</v>
      </c>
      <c r="D1013" s="7" t="s">
        <v>6917</v>
      </c>
      <c r="E1013" s="7"/>
      <c r="F1013" s="64"/>
      <c r="G1013" s="6"/>
      <c r="H1013" s="6"/>
      <c r="I1013" s="10" t="s">
        <v>110</v>
      </c>
      <c r="J1013" s="11" t="s">
        <v>7453</v>
      </c>
      <c r="K1013" s="220" t="s">
        <v>600</v>
      </c>
      <c r="L1013" s="180"/>
      <c r="M1013" s="180">
        <v>1000</v>
      </c>
      <c r="N1013" s="80" t="s">
        <v>7213</v>
      </c>
      <c r="O1013" s="165"/>
      <c r="P1013" s="80" t="s">
        <v>3082</v>
      </c>
      <c r="Q1013" s="80"/>
      <c r="R1013" s="80"/>
      <c r="S1013" s="166"/>
      <c r="T1013" s="164"/>
      <c r="U1013" s="167"/>
      <c r="V1013" s="168"/>
      <c r="W1013" s="12" t="str">
        <f t="shared" si="206"/>
        <v>Mqtt1</v>
      </c>
      <c r="X1013" s="222"/>
      <c r="Y1013" s="6" t="str">
        <f t="shared" si="198"/>
        <v>power-tag/discharge-pump-guest-ps</v>
      </c>
      <c r="Z1013" s="106" t="str" cm="1">
        <f t="array" ref="Z1013">IF(COUNTIF(N1013,"spare"),"","$."&amp;_xlfn.REGEXEXTRACT(J1013,"PT\d+[FQ]\d+_(.*)", 2))</f>
        <v>$.RMS_Voltage_C_N</v>
      </c>
      <c r="AA1013" s="12">
        <f t="shared" si="201"/>
        <v>26</v>
      </c>
      <c r="AB1013" s="6" t="s">
        <v>195</v>
      </c>
      <c r="AC1013" s="106">
        <v>3032</v>
      </c>
      <c r="AJ1013" s="80"/>
      <c r="AK1013" s="116" t="s">
        <v>1694</v>
      </c>
      <c r="AN1013" s="80"/>
      <c r="AO1013" s="80"/>
      <c r="AP1013" s="80"/>
      <c r="AQ1013" s="80"/>
      <c r="AR1013" s="130"/>
      <c r="AS1013" s="80"/>
      <c r="AT1013" s="7"/>
      <c r="AU1013" s="7"/>
      <c r="AV1013" s="169"/>
      <c r="AW1013" s="170"/>
      <c r="AX1013" s="140"/>
      <c r="AY1013" s="150"/>
      <c r="AZ1013" s="171"/>
      <c r="BA1013" s="171"/>
      <c r="BB1013" s="150" t="str">
        <f t="shared" si="207"/>
        <v/>
      </c>
      <c r="BC1013" s="172"/>
      <c r="BD1013" s="169"/>
      <c r="BE1013" s="169"/>
      <c r="BF1013" s="169"/>
      <c r="BG1013" s="169"/>
      <c r="BH1013" s="169"/>
      <c r="BI1013" s="169"/>
      <c r="BJ1013" s="169"/>
      <c r="BK1013" s="169"/>
      <c r="BL1013" s="169"/>
      <c r="BM1013" s="169"/>
      <c r="BN1013" s="169"/>
      <c r="BO1013" s="169"/>
      <c r="BP1013" s="169"/>
      <c r="BQ1013" s="169"/>
      <c r="BS1013" s="6"/>
      <c r="BT1013" s="11"/>
      <c r="BU1013" s="6"/>
      <c r="BV1013" s="6"/>
    </row>
    <row r="1014" spans="1:74" ht="15.75" x14ac:dyDescent="0.25">
      <c r="A1014" s="52" t="s">
        <v>7908</v>
      </c>
      <c r="B1014" s="56"/>
      <c r="C1014" s="7" t="s">
        <v>118</v>
      </c>
      <c r="D1014" s="7" t="s">
        <v>6917</v>
      </c>
      <c r="E1014" s="7"/>
      <c r="F1014" s="64"/>
      <c r="G1014" s="6"/>
      <c r="H1014" s="6"/>
      <c r="I1014" s="10" t="s">
        <v>110</v>
      </c>
      <c r="J1014" s="11" t="s">
        <v>2046</v>
      </c>
      <c r="K1014" s="220" t="s">
        <v>600</v>
      </c>
      <c r="L1014" s="180"/>
      <c r="M1014" s="180">
        <v>1000</v>
      </c>
      <c r="N1014" s="80" t="s">
        <v>7213</v>
      </c>
      <c r="O1014" s="165"/>
      <c r="P1014" s="80" t="s">
        <v>3083</v>
      </c>
      <c r="Q1014" s="80"/>
      <c r="R1014" s="80"/>
      <c r="S1014" s="166"/>
      <c r="T1014" s="164"/>
      <c r="U1014" s="167"/>
      <c r="V1014" s="168"/>
      <c r="W1014" s="12" t="str">
        <f t="shared" si="206"/>
        <v>Mqtt1</v>
      </c>
      <c r="X1014" s="222"/>
      <c r="Y1014" s="6" t="str">
        <f t="shared" si="198"/>
        <v>power-tag/discharge-pump-guest-ps</v>
      </c>
      <c r="Z1014" s="106" t="str" cm="1">
        <f t="array" ref="Z1014">IF(COUNTIF(N1014,"spare"),"","$."&amp;_xlfn.REGEXEXTRACT(J1014,"PT\d+[FQ]\d+_(.*)", 2))</f>
        <v>$.Active_Power_Phase_A</v>
      </c>
      <c r="AA1014" s="12">
        <f t="shared" si="201"/>
        <v>26</v>
      </c>
      <c r="AB1014" s="6" t="s">
        <v>195</v>
      </c>
      <c r="AC1014" s="106">
        <v>3054</v>
      </c>
      <c r="AJ1014" s="80"/>
      <c r="AK1014" s="116" t="s">
        <v>1695</v>
      </c>
      <c r="AN1014" s="80"/>
      <c r="AO1014" s="80"/>
      <c r="AP1014" s="80"/>
      <c r="AQ1014" s="80"/>
      <c r="AR1014" s="130"/>
      <c r="AS1014" s="80"/>
      <c r="AT1014" s="7"/>
      <c r="AU1014" s="7"/>
      <c r="AV1014" s="169"/>
      <c r="AW1014" s="170"/>
      <c r="AX1014" s="140"/>
      <c r="AY1014" s="150"/>
      <c r="AZ1014" s="171"/>
      <c r="BA1014" s="171"/>
      <c r="BB1014" s="150" t="str">
        <f t="shared" si="207"/>
        <v/>
      </c>
      <c r="BC1014" s="172"/>
      <c r="BD1014" s="169"/>
      <c r="BE1014" s="169"/>
      <c r="BF1014" s="169"/>
      <c r="BG1014" s="169"/>
      <c r="BH1014" s="169"/>
      <c r="BI1014" s="169"/>
      <c r="BJ1014" s="169"/>
      <c r="BK1014" s="169"/>
      <c r="BL1014" s="169"/>
      <c r="BM1014" s="169"/>
      <c r="BN1014" s="169"/>
      <c r="BO1014" s="169"/>
      <c r="BP1014" s="169"/>
      <c r="BQ1014" s="169"/>
      <c r="BS1014" s="6"/>
      <c r="BT1014" s="11"/>
      <c r="BU1014" s="6"/>
      <c r="BV1014" s="6"/>
    </row>
    <row r="1015" spans="1:74" ht="15.75" x14ac:dyDescent="0.25">
      <c r="A1015" s="52" t="s">
        <v>7908</v>
      </c>
      <c r="B1015" s="56"/>
      <c r="C1015" s="7" t="s">
        <v>118</v>
      </c>
      <c r="D1015" s="7" t="s">
        <v>6917</v>
      </c>
      <c r="E1015" s="7"/>
      <c r="F1015" s="64"/>
      <c r="G1015" s="6"/>
      <c r="H1015" s="6"/>
      <c r="I1015" s="10" t="s">
        <v>110</v>
      </c>
      <c r="J1015" s="11" t="s">
        <v>2047</v>
      </c>
      <c r="K1015" s="220" t="s">
        <v>600</v>
      </c>
      <c r="L1015" s="180"/>
      <c r="M1015" s="180">
        <v>1000</v>
      </c>
      <c r="N1015" s="80" t="s">
        <v>7213</v>
      </c>
      <c r="O1015" s="165"/>
      <c r="P1015" s="80" t="s">
        <v>3084</v>
      </c>
      <c r="Q1015" s="80"/>
      <c r="R1015" s="80"/>
      <c r="S1015" s="166"/>
      <c r="T1015" s="164"/>
      <c r="U1015" s="167"/>
      <c r="V1015" s="168"/>
      <c r="W1015" s="12" t="str">
        <f t="shared" si="206"/>
        <v>Mqtt1</v>
      </c>
      <c r="X1015" s="222"/>
      <c r="Y1015" s="6" t="str">
        <f t="shared" si="198"/>
        <v>power-tag/discharge-pump-guest-ps</v>
      </c>
      <c r="Z1015" s="106" t="str" cm="1">
        <f t="array" ref="Z1015">IF(COUNTIF(N1015,"spare"),"","$."&amp;_xlfn.REGEXEXTRACT(J1015,"PT\d+[FQ]\d+_(.*)", 2))</f>
        <v>$.Active_Power_Phase_B</v>
      </c>
      <c r="AA1015" s="12">
        <f t="shared" si="201"/>
        <v>26</v>
      </c>
      <c r="AB1015" s="6" t="s">
        <v>195</v>
      </c>
      <c r="AC1015" s="106">
        <v>3056</v>
      </c>
      <c r="AJ1015" s="80"/>
      <c r="AK1015" s="116" t="s">
        <v>1695</v>
      </c>
      <c r="AN1015" s="80"/>
      <c r="AO1015" s="80"/>
      <c r="AP1015" s="80"/>
      <c r="AQ1015" s="80"/>
      <c r="AR1015" s="130"/>
      <c r="AS1015" s="80"/>
      <c r="AT1015" s="7"/>
      <c r="AU1015" s="7"/>
      <c r="AV1015" s="169"/>
      <c r="AW1015" s="170"/>
      <c r="AX1015" s="140"/>
      <c r="AY1015" s="150"/>
      <c r="AZ1015" s="171"/>
      <c r="BA1015" s="171"/>
      <c r="BB1015" s="150" t="str">
        <f t="shared" si="207"/>
        <v/>
      </c>
      <c r="BC1015" s="172"/>
      <c r="BD1015" s="169"/>
      <c r="BE1015" s="169"/>
      <c r="BF1015" s="169"/>
      <c r="BG1015" s="169"/>
      <c r="BH1015" s="169"/>
      <c r="BI1015" s="169"/>
      <c r="BJ1015" s="169"/>
      <c r="BK1015" s="169"/>
      <c r="BL1015" s="169"/>
      <c r="BM1015" s="169"/>
      <c r="BN1015" s="169"/>
      <c r="BO1015" s="169"/>
      <c r="BP1015" s="169"/>
      <c r="BQ1015" s="169"/>
      <c r="BS1015" s="6"/>
      <c r="BT1015" s="11"/>
      <c r="BU1015" s="6"/>
      <c r="BV1015" s="6"/>
    </row>
    <row r="1016" spans="1:74" ht="15.75" x14ac:dyDescent="0.25">
      <c r="A1016" s="52" t="s">
        <v>7908</v>
      </c>
      <c r="B1016" s="56"/>
      <c r="C1016" s="7" t="s">
        <v>118</v>
      </c>
      <c r="D1016" s="7" t="s">
        <v>6917</v>
      </c>
      <c r="E1016" s="7"/>
      <c r="F1016" s="64"/>
      <c r="G1016" s="6"/>
      <c r="H1016" s="6"/>
      <c r="I1016" s="10" t="s">
        <v>110</v>
      </c>
      <c r="J1016" s="11" t="s">
        <v>2048</v>
      </c>
      <c r="K1016" s="220" t="s">
        <v>600</v>
      </c>
      <c r="L1016" s="180"/>
      <c r="M1016" s="180">
        <v>1000</v>
      </c>
      <c r="N1016" s="80" t="s">
        <v>7213</v>
      </c>
      <c r="O1016" s="165"/>
      <c r="P1016" s="80" t="s">
        <v>3085</v>
      </c>
      <c r="Q1016" s="80"/>
      <c r="R1016" s="80"/>
      <c r="S1016" s="166"/>
      <c r="T1016" s="164"/>
      <c r="U1016" s="167"/>
      <c r="V1016" s="168"/>
      <c r="W1016" s="12" t="str">
        <f t="shared" si="206"/>
        <v>Mqtt1</v>
      </c>
      <c r="X1016" s="222"/>
      <c r="Y1016" s="6" t="str">
        <f t="shared" ref="Y1016:Y1079" si="208">"power-tag/" &amp; LOWER(_xlfn.REGEXREPLACE(_xlfn.REGEXREPLACE(_xlfn.REGEXREPLACE(TRIM(_xlfn.REGEXREPLACE(P1016, " (RMS (Current|Voltage) .+)|(Active Power Phase [ABC])|(Total Active Power)|(Power Factor .+)|(Total Power Factor) *", "")), "[ /\(\)&amp;:\.#]", "-"), "\-+", "-"), "-$", ""))</f>
        <v>power-tag/discharge-pump-guest-ps</v>
      </c>
      <c r="Z1016" s="106" t="str" cm="1">
        <f t="array" ref="Z1016">IF(COUNTIF(N1016,"spare"),"","$."&amp;_xlfn.REGEXEXTRACT(J1016,"PT\d+[FQ]\d+_(.*)", 2))</f>
        <v>$.Active_Power_Phase_C</v>
      </c>
      <c r="AA1016" s="12">
        <f t="shared" si="201"/>
        <v>26</v>
      </c>
      <c r="AB1016" s="6" t="s">
        <v>195</v>
      </c>
      <c r="AC1016" s="106">
        <v>3058</v>
      </c>
      <c r="AJ1016" s="80"/>
      <c r="AK1016" s="116" t="s">
        <v>1695</v>
      </c>
      <c r="AN1016" s="80"/>
      <c r="AO1016" s="80"/>
      <c r="AP1016" s="80"/>
      <c r="AQ1016" s="80"/>
      <c r="AR1016" s="130"/>
      <c r="AS1016" s="80"/>
      <c r="AT1016" s="7"/>
      <c r="AU1016" s="7"/>
      <c r="AV1016" s="169"/>
      <c r="AW1016" s="170"/>
      <c r="AX1016" s="140"/>
      <c r="AY1016" s="150"/>
      <c r="AZ1016" s="171"/>
      <c r="BA1016" s="171"/>
      <c r="BB1016" s="150" t="str">
        <f t="shared" si="207"/>
        <v/>
      </c>
      <c r="BC1016" s="172"/>
      <c r="BD1016" s="169"/>
      <c r="BE1016" s="169"/>
      <c r="BF1016" s="169"/>
      <c r="BG1016" s="169"/>
      <c r="BH1016" s="169"/>
      <c r="BI1016" s="169"/>
      <c r="BJ1016" s="169"/>
      <c r="BK1016" s="169"/>
      <c r="BL1016" s="169"/>
      <c r="BM1016" s="169"/>
      <c r="BN1016" s="169"/>
      <c r="BO1016" s="169"/>
      <c r="BP1016" s="169"/>
      <c r="BQ1016" s="169"/>
      <c r="BS1016" s="6"/>
      <c r="BT1016" s="11"/>
      <c r="BU1016" s="6"/>
      <c r="BV1016" s="6"/>
    </row>
    <row r="1017" spans="1:74" ht="15.75" x14ac:dyDescent="0.25">
      <c r="A1017" s="52" t="s">
        <v>7908</v>
      </c>
      <c r="B1017" s="56"/>
      <c r="C1017" s="7" t="s">
        <v>118</v>
      </c>
      <c r="D1017" s="7" t="s">
        <v>6917</v>
      </c>
      <c r="E1017" s="7"/>
      <c r="F1017" s="64"/>
      <c r="G1017" s="6"/>
      <c r="H1017" s="6"/>
      <c r="I1017" s="10" t="s">
        <v>110</v>
      </c>
      <c r="J1017" s="11" t="s">
        <v>2049</v>
      </c>
      <c r="K1017" s="220" t="s">
        <v>600</v>
      </c>
      <c r="L1017" s="180"/>
      <c r="M1017" s="180">
        <v>1000</v>
      </c>
      <c r="N1017" s="80" t="s">
        <v>7213</v>
      </c>
      <c r="O1017" s="165"/>
      <c r="P1017" s="80" t="s">
        <v>3086</v>
      </c>
      <c r="Q1017" s="80"/>
      <c r="R1017" s="80"/>
      <c r="S1017" s="166"/>
      <c r="T1017" s="164"/>
      <c r="U1017" s="167"/>
      <c r="V1017" s="168"/>
      <c r="W1017" s="12" t="str">
        <f t="shared" si="206"/>
        <v>Mqtt1</v>
      </c>
      <c r="X1017" s="222"/>
      <c r="Y1017" s="6" t="str">
        <f t="shared" si="208"/>
        <v>power-tag/discharge-pump-guest-ps</v>
      </c>
      <c r="Z1017" s="106" t="str" cm="1">
        <f t="array" ref="Z1017">IF(COUNTIF(N1017,"spare"),"","$."&amp;_xlfn.REGEXEXTRACT(J1017,"PT\d+[FQ]\d+_(.*)", 2))</f>
        <v>$.Total_Active_Power</v>
      </c>
      <c r="AA1017" s="12">
        <f t="shared" si="201"/>
        <v>26</v>
      </c>
      <c r="AB1017" s="6" t="s">
        <v>195</v>
      </c>
      <c r="AC1017" s="106">
        <v>3060</v>
      </c>
      <c r="AJ1017" s="80"/>
      <c r="AK1017" s="116" t="s">
        <v>1695</v>
      </c>
      <c r="AN1017" s="80"/>
      <c r="AO1017" s="80"/>
      <c r="AP1017" s="80"/>
      <c r="AQ1017" s="80"/>
      <c r="AR1017" s="130"/>
      <c r="AS1017" s="80"/>
      <c r="AT1017" s="7"/>
      <c r="AU1017" s="7"/>
      <c r="AV1017" s="169"/>
      <c r="AW1017" s="170"/>
      <c r="AX1017" s="140"/>
      <c r="AY1017" s="150"/>
      <c r="AZ1017" s="171"/>
      <c r="BA1017" s="171"/>
      <c r="BB1017" s="150" t="str">
        <f t="shared" si="207"/>
        <v/>
      </c>
      <c r="BC1017" s="172"/>
      <c r="BD1017" s="169"/>
      <c r="BE1017" s="169"/>
      <c r="BF1017" s="169"/>
      <c r="BG1017" s="169"/>
      <c r="BH1017" s="169"/>
      <c r="BI1017" s="169"/>
      <c r="BJ1017" s="169"/>
      <c r="BK1017" s="169"/>
      <c r="BL1017" s="169"/>
      <c r="BM1017" s="169"/>
      <c r="BN1017" s="169"/>
      <c r="BO1017" s="169"/>
      <c r="BP1017" s="169"/>
      <c r="BQ1017" s="169"/>
      <c r="BS1017" s="6"/>
      <c r="BT1017" s="11"/>
      <c r="BU1017" s="6"/>
      <c r="BV1017" s="6"/>
    </row>
    <row r="1018" spans="1:74" ht="15.75" x14ac:dyDescent="0.25">
      <c r="A1018" s="52" t="s">
        <v>7908</v>
      </c>
      <c r="B1018" s="56"/>
      <c r="C1018" s="7" t="s">
        <v>118</v>
      </c>
      <c r="D1018" s="7" t="s">
        <v>6917</v>
      </c>
      <c r="E1018" s="7"/>
      <c r="F1018" s="64"/>
      <c r="G1018" s="6"/>
      <c r="H1018" s="6"/>
      <c r="I1018" s="10" t="s">
        <v>110</v>
      </c>
      <c r="J1018" s="11" t="s">
        <v>2050</v>
      </c>
      <c r="K1018" s="220" t="s">
        <v>600</v>
      </c>
      <c r="L1018" s="180"/>
      <c r="M1018" s="180">
        <v>1000</v>
      </c>
      <c r="N1018" s="80" t="s">
        <v>7213</v>
      </c>
      <c r="O1018" s="165"/>
      <c r="P1018" s="80" t="s">
        <v>3087</v>
      </c>
      <c r="Q1018" s="80"/>
      <c r="R1018" s="80"/>
      <c r="S1018" s="166"/>
      <c r="T1018" s="164"/>
      <c r="U1018" s="167"/>
      <c r="V1018" s="168"/>
      <c r="W1018" s="12" t="str">
        <f t="shared" si="206"/>
        <v>Mqtt1</v>
      </c>
      <c r="X1018" s="222"/>
      <c r="Y1018" s="6" t="str">
        <f t="shared" si="208"/>
        <v>power-tag/discharge-pump-guest-ps</v>
      </c>
      <c r="Z1018" s="106" t="str" cm="1">
        <f t="array" ref="Z1018">IF(COUNTIF(N1018,"spare"),"","$."&amp;_xlfn.REGEXEXTRACT(J1018,"PT\d+[FQ]\d+_(.*)", 2))</f>
        <v>$.Power_Factor_Phase_A</v>
      </c>
      <c r="AA1018" s="12">
        <f t="shared" si="201"/>
        <v>26</v>
      </c>
      <c r="AB1018" s="6" t="s">
        <v>195</v>
      </c>
      <c r="AC1018" s="106">
        <v>3078</v>
      </c>
      <c r="AJ1018" s="80"/>
      <c r="AK1018" s="116" t="s">
        <v>1696</v>
      </c>
      <c r="AN1018" s="80"/>
      <c r="AO1018" s="80"/>
      <c r="AP1018" s="80"/>
      <c r="AQ1018" s="80"/>
      <c r="AR1018" s="130"/>
      <c r="AS1018" s="80"/>
      <c r="AT1018" s="7"/>
      <c r="AU1018" s="7"/>
      <c r="AV1018" s="169"/>
      <c r="AW1018" s="170"/>
      <c r="AX1018" s="140"/>
      <c r="AY1018" s="150"/>
      <c r="AZ1018" s="171"/>
      <c r="BA1018" s="171"/>
      <c r="BB1018" s="150" t="str">
        <f t="shared" si="207"/>
        <v/>
      </c>
      <c r="BC1018" s="172"/>
      <c r="BD1018" s="169"/>
      <c r="BE1018" s="169"/>
      <c r="BF1018" s="169"/>
      <c r="BG1018" s="169"/>
      <c r="BH1018" s="169"/>
      <c r="BI1018" s="169"/>
      <c r="BJ1018" s="169"/>
      <c r="BK1018" s="169"/>
      <c r="BL1018" s="169"/>
      <c r="BM1018" s="169"/>
      <c r="BN1018" s="169"/>
      <c r="BO1018" s="169"/>
      <c r="BP1018" s="169"/>
      <c r="BQ1018" s="169"/>
      <c r="BS1018" s="6"/>
      <c r="BT1018" s="11"/>
      <c r="BU1018" s="6"/>
      <c r="BV1018" s="6"/>
    </row>
    <row r="1019" spans="1:74" ht="15.75" x14ac:dyDescent="0.25">
      <c r="A1019" s="52" t="s">
        <v>7908</v>
      </c>
      <c r="B1019" s="56"/>
      <c r="C1019" s="7" t="s">
        <v>118</v>
      </c>
      <c r="D1019" s="7" t="s">
        <v>6917</v>
      </c>
      <c r="E1019" s="7"/>
      <c r="F1019" s="64"/>
      <c r="G1019" s="6"/>
      <c r="H1019" s="6"/>
      <c r="I1019" s="10" t="s">
        <v>110</v>
      </c>
      <c r="J1019" s="11" t="s">
        <v>2051</v>
      </c>
      <c r="K1019" s="220" t="s">
        <v>600</v>
      </c>
      <c r="L1019" s="180"/>
      <c r="M1019" s="180">
        <v>1000</v>
      </c>
      <c r="N1019" s="80" t="s">
        <v>7213</v>
      </c>
      <c r="O1019" s="165"/>
      <c r="P1019" s="80" t="s">
        <v>3088</v>
      </c>
      <c r="Q1019" s="80"/>
      <c r="R1019" s="80"/>
      <c r="S1019" s="166"/>
      <c r="T1019" s="164"/>
      <c r="U1019" s="167"/>
      <c r="V1019" s="168"/>
      <c r="W1019" s="12" t="str">
        <f t="shared" si="206"/>
        <v>Mqtt1</v>
      </c>
      <c r="X1019" s="222"/>
      <c r="Y1019" s="6" t="str">
        <f t="shared" si="208"/>
        <v>power-tag/discharge-pump-guest-ps</v>
      </c>
      <c r="Z1019" s="106" t="str" cm="1">
        <f t="array" ref="Z1019">IF(COUNTIF(N1019,"spare"),"","$."&amp;_xlfn.REGEXEXTRACT(J1019,"PT\d+[FQ]\d+_(.*)", 2))</f>
        <v>$.Power_Factor_Phase_B</v>
      </c>
      <c r="AA1019" s="12">
        <f t="shared" si="201"/>
        <v>26</v>
      </c>
      <c r="AB1019" s="6" t="s">
        <v>195</v>
      </c>
      <c r="AC1019" s="106">
        <v>3080</v>
      </c>
      <c r="AJ1019" s="80"/>
      <c r="AK1019" s="116" t="s">
        <v>1696</v>
      </c>
      <c r="AN1019" s="80"/>
      <c r="AO1019" s="80"/>
      <c r="AP1019" s="80"/>
      <c r="AQ1019" s="80"/>
      <c r="AR1019" s="130"/>
      <c r="AS1019" s="80"/>
      <c r="AT1019" s="7"/>
      <c r="AU1019" s="7"/>
      <c r="AV1019" s="169"/>
      <c r="AW1019" s="170"/>
      <c r="AX1019" s="140"/>
      <c r="AY1019" s="150"/>
      <c r="AZ1019" s="171"/>
      <c r="BA1019" s="171"/>
      <c r="BB1019" s="150" t="str">
        <f t="shared" si="207"/>
        <v/>
      </c>
      <c r="BC1019" s="172"/>
      <c r="BD1019" s="169"/>
      <c r="BE1019" s="169"/>
      <c r="BF1019" s="169"/>
      <c r="BG1019" s="169"/>
      <c r="BH1019" s="169"/>
      <c r="BI1019" s="169"/>
      <c r="BJ1019" s="169"/>
      <c r="BK1019" s="169"/>
      <c r="BL1019" s="169"/>
      <c r="BM1019" s="169"/>
      <c r="BN1019" s="169"/>
      <c r="BO1019" s="169"/>
      <c r="BP1019" s="169"/>
      <c r="BQ1019" s="169"/>
      <c r="BS1019" s="6"/>
      <c r="BT1019" s="11"/>
      <c r="BU1019" s="6"/>
      <c r="BV1019" s="6"/>
    </row>
    <row r="1020" spans="1:74" ht="15.75" x14ac:dyDescent="0.25">
      <c r="A1020" s="52" t="s">
        <v>7908</v>
      </c>
      <c r="B1020" s="56"/>
      <c r="C1020" s="7" t="s">
        <v>118</v>
      </c>
      <c r="D1020" s="7" t="s">
        <v>6917</v>
      </c>
      <c r="E1020" s="7"/>
      <c r="F1020" s="64"/>
      <c r="G1020" s="6"/>
      <c r="H1020" s="6"/>
      <c r="I1020" s="10" t="s">
        <v>110</v>
      </c>
      <c r="J1020" s="11" t="s">
        <v>2052</v>
      </c>
      <c r="K1020" s="220" t="s">
        <v>600</v>
      </c>
      <c r="L1020" s="180"/>
      <c r="M1020" s="180">
        <v>1000</v>
      </c>
      <c r="N1020" s="80" t="s">
        <v>7213</v>
      </c>
      <c r="O1020" s="165"/>
      <c r="P1020" s="80" t="s">
        <v>3089</v>
      </c>
      <c r="Q1020" s="80"/>
      <c r="R1020" s="80"/>
      <c r="S1020" s="166"/>
      <c r="T1020" s="164"/>
      <c r="U1020" s="167"/>
      <c r="V1020" s="168"/>
      <c r="W1020" s="12" t="str">
        <f t="shared" si="206"/>
        <v>Mqtt1</v>
      </c>
      <c r="X1020" s="222"/>
      <c r="Y1020" s="6" t="str">
        <f t="shared" si="208"/>
        <v>power-tag/discharge-pump-guest-ps</v>
      </c>
      <c r="Z1020" s="106" t="str" cm="1">
        <f t="array" ref="Z1020">IF(COUNTIF(N1020,"spare"),"","$."&amp;_xlfn.REGEXEXTRACT(J1020,"PT\d+[FQ]\d+_(.*)", 2))</f>
        <v>$.Power_Factor_Phase_C</v>
      </c>
      <c r="AA1020" s="12">
        <f t="shared" si="201"/>
        <v>26</v>
      </c>
      <c r="AB1020" s="6" t="s">
        <v>195</v>
      </c>
      <c r="AC1020" s="106">
        <v>3082</v>
      </c>
      <c r="AJ1020" s="80"/>
      <c r="AK1020" s="116" t="s">
        <v>1696</v>
      </c>
      <c r="AN1020" s="80"/>
      <c r="AO1020" s="80"/>
      <c r="AP1020" s="80"/>
      <c r="AQ1020" s="80"/>
      <c r="AR1020" s="130"/>
      <c r="AS1020" s="80"/>
      <c r="AT1020" s="7"/>
      <c r="AU1020" s="7"/>
      <c r="AV1020" s="169"/>
      <c r="AW1020" s="170"/>
      <c r="AX1020" s="140"/>
      <c r="AY1020" s="150"/>
      <c r="AZ1020" s="171"/>
      <c r="BA1020" s="171"/>
      <c r="BB1020" s="150" t="str">
        <f t="shared" si="207"/>
        <v/>
      </c>
      <c r="BC1020" s="172"/>
      <c r="BD1020" s="169"/>
      <c r="BE1020" s="169"/>
      <c r="BF1020" s="169"/>
      <c r="BG1020" s="169"/>
      <c r="BH1020" s="169"/>
      <c r="BI1020" s="169"/>
      <c r="BJ1020" s="169"/>
      <c r="BK1020" s="169"/>
      <c r="BL1020" s="169"/>
      <c r="BM1020" s="169"/>
      <c r="BN1020" s="169"/>
      <c r="BO1020" s="169"/>
      <c r="BP1020" s="169"/>
      <c r="BQ1020" s="169"/>
      <c r="BS1020" s="6"/>
      <c r="BT1020" s="11"/>
      <c r="BU1020" s="6"/>
      <c r="BV1020" s="6"/>
    </row>
    <row r="1021" spans="1:74" ht="15.75" x14ac:dyDescent="0.25">
      <c r="A1021" s="52" t="s">
        <v>7908</v>
      </c>
      <c r="B1021" s="56"/>
      <c r="C1021" s="7" t="s">
        <v>118</v>
      </c>
      <c r="D1021" s="7" t="s">
        <v>6917</v>
      </c>
      <c r="E1021" s="7"/>
      <c r="F1021" s="64"/>
      <c r="G1021" s="6"/>
      <c r="H1021" s="6"/>
      <c r="I1021" s="10" t="s">
        <v>110</v>
      </c>
      <c r="J1021" s="11" t="s">
        <v>2053</v>
      </c>
      <c r="K1021" s="220" t="s">
        <v>600</v>
      </c>
      <c r="L1021" s="180"/>
      <c r="M1021" s="180">
        <v>1000</v>
      </c>
      <c r="N1021" s="80" t="s">
        <v>7213</v>
      </c>
      <c r="O1021" s="165"/>
      <c r="P1021" s="80" t="s">
        <v>3090</v>
      </c>
      <c r="Q1021" s="80"/>
      <c r="R1021" s="80"/>
      <c r="S1021" s="166"/>
      <c r="T1021" s="164"/>
      <c r="U1021" s="167"/>
      <c r="V1021" s="168"/>
      <c r="W1021" s="12" t="str">
        <f t="shared" si="206"/>
        <v>Mqtt1</v>
      </c>
      <c r="X1021" s="222"/>
      <c r="Y1021" s="6" t="str">
        <f t="shared" si="208"/>
        <v>power-tag/discharge-pump-guest-ps</v>
      </c>
      <c r="Z1021" s="106" t="str" cm="1">
        <f t="array" ref="Z1021">IF(COUNTIF(N1021,"spare"),"","$."&amp;_xlfn.REGEXEXTRACT(J1021,"PT\d+[FQ]\d+_(.*)", 2))</f>
        <v>$.Total_Power_Factor</v>
      </c>
      <c r="AA1021" s="12">
        <f t="shared" si="201"/>
        <v>26</v>
      </c>
      <c r="AB1021" s="6" t="s">
        <v>195</v>
      </c>
      <c r="AC1021" s="106">
        <v>3084</v>
      </c>
      <c r="AJ1021" s="80"/>
      <c r="AK1021" s="116" t="s">
        <v>1696</v>
      </c>
      <c r="AN1021" s="80"/>
      <c r="AO1021" s="80"/>
      <c r="AP1021" s="80"/>
      <c r="AQ1021" s="80"/>
      <c r="AR1021" s="130"/>
      <c r="AS1021" s="80"/>
      <c r="AT1021" s="7"/>
      <c r="AU1021" s="7"/>
      <c r="AV1021" s="169"/>
      <c r="AW1021" s="170"/>
      <c r="AX1021" s="140"/>
      <c r="AY1021" s="150"/>
      <c r="AZ1021" s="171"/>
      <c r="BA1021" s="171"/>
      <c r="BB1021" s="150" t="str">
        <f t="shared" si="207"/>
        <v/>
      </c>
      <c r="BC1021" s="172"/>
      <c r="BD1021" s="169"/>
      <c r="BE1021" s="169"/>
      <c r="BF1021" s="169"/>
      <c r="BG1021" s="169"/>
      <c r="BH1021" s="169"/>
      <c r="BI1021" s="169"/>
      <c r="BJ1021" s="169"/>
      <c r="BK1021" s="169"/>
      <c r="BL1021" s="169"/>
      <c r="BM1021" s="169"/>
      <c r="BN1021" s="169"/>
      <c r="BO1021" s="169"/>
      <c r="BP1021" s="169"/>
      <c r="BQ1021" s="169"/>
      <c r="BS1021" s="6"/>
      <c r="BT1021" s="11"/>
      <c r="BU1021" s="6"/>
      <c r="BV1021" s="6"/>
    </row>
    <row r="1022" spans="1:74" ht="15.75" x14ac:dyDescent="0.25">
      <c r="A1022" s="52" t="s">
        <v>7908</v>
      </c>
      <c r="B1022" s="56"/>
      <c r="C1022" s="7" t="s">
        <v>118</v>
      </c>
      <c r="D1022" s="7" t="s">
        <v>6917</v>
      </c>
      <c r="E1022" s="7"/>
      <c r="F1022" s="64"/>
      <c r="G1022" s="6"/>
      <c r="H1022" s="6"/>
      <c r="I1022" s="10" t="s">
        <v>110</v>
      </c>
      <c r="J1022" s="11" t="s">
        <v>2054</v>
      </c>
      <c r="K1022" s="220" t="s">
        <v>600</v>
      </c>
      <c r="L1022" s="180"/>
      <c r="M1022" s="180">
        <v>1000</v>
      </c>
      <c r="N1022" s="80" t="s">
        <v>7213</v>
      </c>
      <c r="O1022" s="165"/>
      <c r="P1022" s="80" t="s">
        <v>3091</v>
      </c>
      <c r="Q1022" s="80"/>
      <c r="R1022" s="80"/>
      <c r="S1022" s="166"/>
      <c r="T1022" s="164"/>
      <c r="U1022" s="167"/>
      <c r="V1022" s="168"/>
      <c r="W1022" s="12" t="str">
        <f t="shared" ref="W1022:W1036" si="209">IF(COUNTIF(N1022,"spare"),"","Mqtt1")</f>
        <v>Mqtt1</v>
      </c>
      <c r="X1022" s="222"/>
      <c r="Y1022" s="6" t="str">
        <f t="shared" si="208"/>
        <v>power-tag/discharge-pump-guest-ps-and-overflow</v>
      </c>
      <c r="Z1022" s="106" t="str" cm="1">
        <f t="array" ref="Z1022">IF(COUNTIF(N1022,"spare"),"","$."&amp;_xlfn.REGEXEXTRACT(J1022,"PT\d+[FQ]\d+_(.*)", 2))</f>
        <v>$.RMS_Current_Phase_A</v>
      </c>
      <c r="AA1022" s="12">
        <f t="shared" si="201"/>
        <v>27</v>
      </c>
      <c r="AB1022" s="6" t="s">
        <v>195</v>
      </c>
      <c r="AC1022" s="106">
        <v>3000</v>
      </c>
      <c r="AJ1022" s="80"/>
      <c r="AK1022" s="116" t="s">
        <v>1693</v>
      </c>
      <c r="AN1022" s="80"/>
      <c r="AO1022" s="80"/>
      <c r="AP1022" s="80"/>
      <c r="AQ1022" s="80"/>
      <c r="AR1022" s="130"/>
      <c r="AS1022" s="80"/>
      <c r="AT1022" s="7"/>
      <c r="AU1022" s="7"/>
      <c r="AV1022" s="169"/>
      <c r="AW1022" s="170"/>
      <c r="AX1022" s="140"/>
      <c r="AY1022" s="150"/>
      <c r="AZ1022" s="171"/>
      <c r="BA1022" s="171"/>
      <c r="BB1022" s="150" t="str">
        <f t="shared" ref="BB1022:BB1036" si="210">IF(ISNUMBER(AM1022),"1","")</f>
        <v/>
      </c>
      <c r="BC1022" s="172"/>
      <c r="BD1022" s="169"/>
      <c r="BE1022" s="169"/>
      <c r="BF1022" s="169"/>
      <c r="BG1022" s="169"/>
      <c r="BH1022" s="169"/>
      <c r="BI1022" s="169"/>
      <c r="BJ1022" s="169"/>
      <c r="BK1022" s="169"/>
      <c r="BL1022" s="169"/>
      <c r="BM1022" s="169"/>
      <c r="BN1022" s="169"/>
      <c r="BO1022" s="169"/>
      <c r="BP1022" s="169"/>
      <c r="BQ1022" s="169"/>
      <c r="BS1022" s="6"/>
      <c r="BT1022" s="11"/>
      <c r="BU1022" s="6"/>
      <c r="BV1022" s="6"/>
    </row>
    <row r="1023" spans="1:74" ht="15.75" x14ac:dyDescent="0.25">
      <c r="A1023" s="52" t="s">
        <v>7908</v>
      </c>
      <c r="B1023" s="56"/>
      <c r="C1023" s="7" t="s">
        <v>118</v>
      </c>
      <c r="D1023" s="7" t="s">
        <v>6917</v>
      </c>
      <c r="E1023" s="7"/>
      <c r="F1023" s="64"/>
      <c r="G1023" s="6"/>
      <c r="H1023" s="6"/>
      <c r="I1023" s="10" t="s">
        <v>110</v>
      </c>
      <c r="J1023" s="11" t="s">
        <v>2055</v>
      </c>
      <c r="K1023" s="220" t="s">
        <v>600</v>
      </c>
      <c r="L1023" s="180"/>
      <c r="M1023" s="180">
        <v>1000</v>
      </c>
      <c r="N1023" s="80" t="s">
        <v>7213</v>
      </c>
      <c r="O1023" s="165"/>
      <c r="P1023" s="80" t="s">
        <v>3092</v>
      </c>
      <c r="Q1023" s="80"/>
      <c r="R1023" s="80"/>
      <c r="S1023" s="166"/>
      <c r="T1023" s="164"/>
      <c r="U1023" s="167"/>
      <c r="V1023" s="168"/>
      <c r="W1023" s="12" t="str">
        <f t="shared" si="209"/>
        <v>Mqtt1</v>
      </c>
      <c r="X1023" s="222"/>
      <c r="Y1023" s="6" t="str">
        <f t="shared" si="208"/>
        <v>power-tag/discharge-pump-guest-ps-and-overflow</v>
      </c>
      <c r="Z1023" s="106" t="str" cm="1">
        <f t="array" ref="Z1023">IF(COUNTIF(N1023,"spare"),"","$."&amp;_xlfn.REGEXEXTRACT(J1023,"PT\d+[FQ]\d+_(.*)", 2))</f>
        <v>$.RMS_Current_Phase_B</v>
      </c>
      <c r="AA1023" s="12">
        <f t="shared" si="201"/>
        <v>27</v>
      </c>
      <c r="AB1023" s="6" t="s">
        <v>195</v>
      </c>
      <c r="AC1023" s="106">
        <v>3002</v>
      </c>
      <c r="AJ1023" s="80"/>
      <c r="AK1023" s="116" t="s">
        <v>1693</v>
      </c>
      <c r="AN1023" s="80"/>
      <c r="AO1023" s="80"/>
      <c r="AP1023" s="80"/>
      <c r="AQ1023" s="80"/>
      <c r="AR1023" s="130"/>
      <c r="AS1023" s="80"/>
      <c r="AT1023" s="7"/>
      <c r="AU1023" s="7"/>
      <c r="AV1023" s="169"/>
      <c r="AW1023" s="170"/>
      <c r="AX1023" s="140"/>
      <c r="AY1023" s="150"/>
      <c r="AZ1023" s="171"/>
      <c r="BA1023" s="171"/>
      <c r="BB1023" s="150" t="str">
        <f t="shared" si="210"/>
        <v/>
      </c>
      <c r="BC1023" s="172"/>
      <c r="BD1023" s="169"/>
      <c r="BE1023" s="169"/>
      <c r="BF1023" s="169"/>
      <c r="BG1023" s="169"/>
      <c r="BH1023" s="169"/>
      <c r="BI1023" s="169"/>
      <c r="BJ1023" s="169"/>
      <c r="BK1023" s="169"/>
      <c r="BL1023" s="169"/>
      <c r="BM1023" s="169"/>
      <c r="BN1023" s="169"/>
      <c r="BO1023" s="169"/>
      <c r="BP1023" s="169"/>
      <c r="BQ1023" s="169"/>
      <c r="BS1023" s="6"/>
      <c r="BT1023" s="11"/>
      <c r="BU1023" s="6"/>
      <c r="BV1023" s="6"/>
    </row>
    <row r="1024" spans="1:74" ht="15.75" x14ac:dyDescent="0.25">
      <c r="A1024" s="52" t="s">
        <v>7908</v>
      </c>
      <c r="B1024" s="56"/>
      <c r="C1024" s="7" t="s">
        <v>118</v>
      </c>
      <c r="D1024" s="7" t="s">
        <v>6917</v>
      </c>
      <c r="E1024" s="7"/>
      <c r="F1024" s="64"/>
      <c r="G1024" s="6"/>
      <c r="H1024" s="6"/>
      <c r="I1024" s="10" t="s">
        <v>110</v>
      </c>
      <c r="J1024" s="11" t="s">
        <v>2056</v>
      </c>
      <c r="K1024" s="220" t="s">
        <v>600</v>
      </c>
      <c r="L1024" s="180"/>
      <c r="M1024" s="180">
        <v>1000</v>
      </c>
      <c r="N1024" s="80" t="s">
        <v>7213</v>
      </c>
      <c r="O1024" s="165"/>
      <c r="P1024" s="80" t="s">
        <v>3093</v>
      </c>
      <c r="Q1024" s="80"/>
      <c r="R1024" s="80"/>
      <c r="S1024" s="166"/>
      <c r="T1024" s="164"/>
      <c r="U1024" s="167"/>
      <c r="V1024" s="168"/>
      <c r="W1024" s="12" t="str">
        <f t="shared" si="209"/>
        <v>Mqtt1</v>
      </c>
      <c r="X1024" s="222"/>
      <c r="Y1024" s="6" t="str">
        <f t="shared" si="208"/>
        <v>power-tag/discharge-pump-guest-ps-and-overflow</v>
      </c>
      <c r="Z1024" s="106" t="str" cm="1">
        <f t="array" ref="Z1024">IF(COUNTIF(N1024,"spare"),"","$."&amp;_xlfn.REGEXEXTRACT(J1024,"PT\d+[FQ]\d+_(.*)", 2))</f>
        <v>$.RMS_Current_Phase_C</v>
      </c>
      <c r="AA1024" s="12">
        <f t="shared" si="201"/>
        <v>27</v>
      </c>
      <c r="AB1024" s="6" t="s">
        <v>195</v>
      </c>
      <c r="AC1024" s="106">
        <v>3004</v>
      </c>
      <c r="AJ1024" s="80"/>
      <c r="AK1024" s="116" t="s">
        <v>1693</v>
      </c>
      <c r="AN1024" s="80"/>
      <c r="AO1024" s="80"/>
      <c r="AP1024" s="80"/>
      <c r="AQ1024" s="80"/>
      <c r="AR1024" s="130"/>
      <c r="AS1024" s="80"/>
      <c r="AT1024" s="7"/>
      <c r="AU1024" s="7"/>
      <c r="AV1024" s="169"/>
      <c r="AW1024" s="170"/>
      <c r="AX1024" s="140"/>
      <c r="AY1024" s="150"/>
      <c r="AZ1024" s="171"/>
      <c r="BA1024" s="171"/>
      <c r="BB1024" s="150" t="str">
        <f t="shared" si="210"/>
        <v/>
      </c>
      <c r="BC1024" s="172"/>
      <c r="BD1024" s="169"/>
      <c r="BE1024" s="169"/>
      <c r="BF1024" s="169"/>
      <c r="BG1024" s="169"/>
      <c r="BH1024" s="169"/>
      <c r="BI1024" s="169"/>
      <c r="BJ1024" s="169"/>
      <c r="BK1024" s="169"/>
      <c r="BL1024" s="169"/>
      <c r="BM1024" s="169"/>
      <c r="BN1024" s="169"/>
      <c r="BO1024" s="169"/>
      <c r="BP1024" s="169"/>
      <c r="BQ1024" s="169"/>
      <c r="BS1024" s="6"/>
      <c r="BT1024" s="11"/>
      <c r="BU1024" s="6"/>
      <c r="BV1024" s="6"/>
    </row>
    <row r="1025" spans="1:74" ht="15.75" x14ac:dyDescent="0.25">
      <c r="A1025" s="52" t="s">
        <v>7908</v>
      </c>
      <c r="B1025" s="56"/>
      <c r="C1025" s="7" t="s">
        <v>118</v>
      </c>
      <c r="D1025" s="7" t="s">
        <v>6917</v>
      </c>
      <c r="E1025" s="7"/>
      <c r="F1025" s="64"/>
      <c r="G1025" s="6"/>
      <c r="H1025" s="6"/>
      <c r="I1025" s="10" t="s">
        <v>110</v>
      </c>
      <c r="J1025" s="11" t="s">
        <v>2057</v>
      </c>
      <c r="K1025" s="220" t="s">
        <v>600</v>
      </c>
      <c r="L1025" s="180"/>
      <c r="M1025" s="180">
        <v>1000</v>
      </c>
      <c r="N1025" s="80" t="s">
        <v>7213</v>
      </c>
      <c r="O1025" s="165"/>
      <c r="P1025" s="80" t="s">
        <v>3094</v>
      </c>
      <c r="Q1025" s="80"/>
      <c r="R1025" s="80"/>
      <c r="S1025" s="166"/>
      <c r="T1025" s="164"/>
      <c r="U1025" s="167"/>
      <c r="V1025" s="168"/>
      <c r="W1025" s="12" t="str">
        <f t="shared" si="209"/>
        <v>Mqtt1</v>
      </c>
      <c r="X1025" s="222"/>
      <c r="Y1025" s="6" t="str">
        <f t="shared" si="208"/>
        <v>power-tag/discharge-pump-guest-ps-and-overflow</v>
      </c>
      <c r="Z1025" s="106" t="str" cm="1">
        <f t="array" ref="Z1025">IF(COUNTIF(N1025,"spare"),"","$."&amp;_xlfn.REGEXEXTRACT(J1025,"PT\d+[FQ]\d+_(.*)", 2))</f>
        <v>$.RMS_Current_Phase_Neut</v>
      </c>
      <c r="AA1025" s="12">
        <f t="shared" si="201"/>
        <v>27</v>
      </c>
      <c r="AB1025" s="6" t="s">
        <v>195</v>
      </c>
      <c r="AC1025" s="106">
        <v>3006</v>
      </c>
      <c r="AJ1025" s="80"/>
      <c r="AK1025" s="116" t="s">
        <v>1693</v>
      </c>
      <c r="AN1025" s="80"/>
      <c r="AO1025" s="80"/>
      <c r="AP1025" s="80"/>
      <c r="AQ1025" s="80"/>
      <c r="AR1025" s="130"/>
      <c r="AS1025" s="80"/>
      <c r="AT1025" s="7"/>
      <c r="AU1025" s="7"/>
      <c r="AV1025" s="169"/>
      <c r="AW1025" s="170"/>
      <c r="AX1025" s="140"/>
      <c r="AY1025" s="150"/>
      <c r="AZ1025" s="171"/>
      <c r="BA1025" s="171"/>
      <c r="BB1025" s="150" t="str">
        <f t="shared" si="210"/>
        <v/>
      </c>
      <c r="BC1025" s="172"/>
      <c r="BD1025" s="169"/>
      <c r="BE1025" s="169"/>
      <c r="BF1025" s="169"/>
      <c r="BG1025" s="169"/>
      <c r="BH1025" s="169"/>
      <c r="BI1025" s="169"/>
      <c r="BJ1025" s="169"/>
      <c r="BK1025" s="169"/>
      <c r="BL1025" s="169"/>
      <c r="BM1025" s="169"/>
      <c r="BN1025" s="169"/>
      <c r="BO1025" s="169"/>
      <c r="BP1025" s="169"/>
      <c r="BQ1025" s="169"/>
      <c r="BS1025" s="6"/>
      <c r="BT1025" s="11"/>
      <c r="BU1025" s="6"/>
      <c r="BV1025" s="6"/>
    </row>
    <row r="1026" spans="1:74" ht="15.75" x14ac:dyDescent="0.25">
      <c r="A1026" s="52" t="s">
        <v>7908</v>
      </c>
      <c r="B1026" s="56"/>
      <c r="C1026" s="7" t="s">
        <v>118</v>
      </c>
      <c r="D1026" s="7" t="s">
        <v>6917</v>
      </c>
      <c r="E1026" s="7"/>
      <c r="F1026" s="64"/>
      <c r="G1026" s="6"/>
      <c r="H1026" s="6"/>
      <c r="I1026" s="10" t="s">
        <v>110</v>
      </c>
      <c r="J1026" s="11" t="s">
        <v>7454</v>
      </c>
      <c r="K1026" s="220" t="s">
        <v>600</v>
      </c>
      <c r="L1026" s="180"/>
      <c r="M1026" s="180">
        <v>1000</v>
      </c>
      <c r="N1026" s="80" t="s">
        <v>7213</v>
      </c>
      <c r="O1026" s="165"/>
      <c r="P1026" s="80" t="s">
        <v>3095</v>
      </c>
      <c r="Q1026" s="80"/>
      <c r="R1026" s="80"/>
      <c r="S1026" s="166"/>
      <c r="T1026" s="164"/>
      <c r="U1026" s="167"/>
      <c r="V1026" s="168"/>
      <c r="W1026" s="12" t="str">
        <f t="shared" si="209"/>
        <v>Mqtt1</v>
      </c>
      <c r="X1026" s="222"/>
      <c r="Y1026" s="6" t="str">
        <f t="shared" si="208"/>
        <v>power-tag/discharge-pump-guest-ps-and-overflow</v>
      </c>
      <c r="Z1026" s="106" t="str" cm="1">
        <f t="array" ref="Z1026">IF(COUNTIF(N1026,"spare"),"","$."&amp;_xlfn.REGEXEXTRACT(J1026,"PT\d+[FQ]\d+_(.*)", 2))</f>
        <v>$.RMS_Voltage_A_N</v>
      </c>
      <c r="AA1026" s="12">
        <f t="shared" si="201"/>
        <v>27</v>
      </c>
      <c r="AB1026" s="6" t="s">
        <v>195</v>
      </c>
      <c r="AC1026" s="106">
        <v>3028</v>
      </c>
      <c r="AJ1026" s="80"/>
      <c r="AK1026" s="116" t="s">
        <v>1694</v>
      </c>
      <c r="AN1026" s="80"/>
      <c r="AO1026" s="80"/>
      <c r="AP1026" s="80"/>
      <c r="AQ1026" s="80"/>
      <c r="AR1026" s="130"/>
      <c r="AS1026" s="80"/>
      <c r="AT1026" s="7"/>
      <c r="AU1026" s="7"/>
      <c r="AV1026" s="169"/>
      <c r="AW1026" s="170"/>
      <c r="AX1026" s="140"/>
      <c r="AY1026" s="150"/>
      <c r="AZ1026" s="171"/>
      <c r="BA1026" s="171"/>
      <c r="BB1026" s="150" t="str">
        <f t="shared" si="210"/>
        <v/>
      </c>
      <c r="BC1026" s="172"/>
      <c r="BD1026" s="169"/>
      <c r="BE1026" s="169"/>
      <c r="BF1026" s="169"/>
      <c r="BG1026" s="169"/>
      <c r="BH1026" s="169"/>
      <c r="BI1026" s="169"/>
      <c r="BJ1026" s="169"/>
      <c r="BK1026" s="169"/>
      <c r="BL1026" s="169"/>
      <c r="BM1026" s="169"/>
      <c r="BN1026" s="169"/>
      <c r="BO1026" s="169"/>
      <c r="BP1026" s="169"/>
      <c r="BQ1026" s="169"/>
      <c r="BS1026" s="6"/>
      <c r="BT1026" s="11"/>
      <c r="BU1026" s="6"/>
      <c r="BV1026" s="6"/>
    </row>
    <row r="1027" spans="1:74" ht="15.75" x14ac:dyDescent="0.25">
      <c r="A1027" s="52" t="s">
        <v>7908</v>
      </c>
      <c r="B1027" s="56"/>
      <c r="C1027" s="7" t="s">
        <v>118</v>
      </c>
      <c r="D1027" s="7" t="s">
        <v>6917</v>
      </c>
      <c r="E1027" s="7"/>
      <c r="F1027" s="64"/>
      <c r="G1027" s="6"/>
      <c r="H1027" s="6"/>
      <c r="I1027" s="10" t="s">
        <v>110</v>
      </c>
      <c r="J1027" s="11" t="s">
        <v>7455</v>
      </c>
      <c r="K1027" s="220" t="s">
        <v>600</v>
      </c>
      <c r="L1027" s="180"/>
      <c r="M1027" s="180">
        <v>1000</v>
      </c>
      <c r="N1027" s="80" t="s">
        <v>7213</v>
      </c>
      <c r="O1027" s="165"/>
      <c r="P1027" s="80" t="s">
        <v>3096</v>
      </c>
      <c r="Q1027" s="80"/>
      <c r="R1027" s="80"/>
      <c r="S1027" s="166"/>
      <c r="T1027" s="164"/>
      <c r="U1027" s="167"/>
      <c r="V1027" s="168"/>
      <c r="W1027" s="12" t="str">
        <f t="shared" si="209"/>
        <v>Mqtt1</v>
      </c>
      <c r="X1027" s="222"/>
      <c r="Y1027" s="6" t="str">
        <f t="shared" si="208"/>
        <v>power-tag/discharge-pump-guest-ps-and-overflow</v>
      </c>
      <c r="Z1027" s="106" t="str" cm="1">
        <f t="array" ref="Z1027">IF(COUNTIF(N1027,"spare"),"","$."&amp;_xlfn.REGEXEXTRACT(J1027,"PT\d+[FQ]\d+_(.*)", 2))</f>
        <v>$.RMS_Voltage_B_N</v>
      </c>
      <c r="AA1027" s="12">
        <f t="shared" si="201"/>
        <v>27</v>
      </c>
      <c r="AB1027" s="6" t="s">
        <v>195</v>
      </c>
      <c r="AC1027" s="106">
        <v>3030</v>
      </c>
      <c r="AJ1027" s="80"/>
      <c r="AK1027" s="116" t="s">
        <v>1694</v>
      </c>
      <c r="AN1027" s="80"/>
      <c r="AO1027" s="80"/>
      <c r="AP1027" s="80"/>
      <c r="AQ1027" s="80"/>
      <c r="AR1027" s="130"/>
      <c r="AS1027" s="80"/>
      <c r="AT1027" s="7"/>
      <c r="AU1027" s="7"/>
      <c r="AV1027" s="169"/>
      <c r="AW1027" s="170"/>
      <c r="AX1027" s="140"/>
      <c r="AY1027" s="150"/>
      <c r="AZ1027" s="171"/>
      <c r="BA1027" s="171"/>
      <c r="BB1027" s="150" t="str">
        <f t="shared" si="210"/>
        <v/>
      </c>
      <c r="BC1027" s="172"/>
      <c r="BD1027" s="169"/>
      <c r="BE1027" s="169"/>
      <c r="BF1027" s="169"/>
      <c r="BG1027" s="169"/>
      <c r="BH1027" s="169"/>
      <c r="BI1027" s="169"/>
      <c r="BJ1027" s="169"/>
      <c r="BK1027" s="169"/>
      <c r="BL1027" s="169"/>
      <c r="BM1027" s="169"/>
      <c r="BN1027" s="169"/>
      <c r="BO1027" s="169"/>
      <c r="BP1027" s="169"/>
      <c r="BQ1027" s="169"/>
      <c r="BS1027" s="6"/>
      <c r="BT1027" s="11"/>
      <c r="BU1027" s="6"/>
      <c r="BV1027" s="6"/>
    </row>
    <row r="1028" spans="1:74" ht="15.75" x14ac:dyDescent="0.25">
      <c r="A1028" s="52" t="s">
        <v>7908</v>
      </c>
      <c r="B1028" s="56"/>
      <c r="C1028" s="7" t="s">
        <v>118</v>
      </c>
      <c r="D1028" s="7" t="s">
        <v>6917</v>
      </c>
      <c r="E1028" s="7"/>
      <c r="F1028" s="64"/>
      <c r="G1028" s="6"/>
      <c r="H1028" s="6"/>
      <c r="I1028" s="10" t="s">
        <v>110</v>
      </c>
      <c r="J1028" s="11" t="s">
        <v>7456</v>
      </c>
      <c r="K1028" s="220" t="s">
        <v>600</v>
      </c>
      <c r="L1028" s="180"/>
      <c r="M1028" s="180">
        <v>1000</v>
      </c>
      <c r="N1028" s="80" t="s">
        <v>7213</v>
      </c>
      <c r="O1028" s="165"/>
      <c r="P1028" s="80" t="s">
        <v>3097</v>
      </c>
      <c r="Q1028" s="80"/>
      <c r="R1028" s="80"/>
      <c r="S1028" s="166"/>
      <c r="T1028" s="164"/>
      <c r="U1028" s="167"/>
      <c r="V1028" s="168"/>
      <c r="W1028" s="12" t="str">
        <f t="shared" si="209"/>
        <v>Mqtt1</v>
      </c>
      <c r="X1028" s="222"/>
      <c r="Y1028" s="6" t="str">
        <f t="shared" si="208"/>
        <v>power-tag/discharge-pump-guest-ps-and-overflow</v>
      </c>
      <c r="Z1028" s="106" t="str" cm="1">
        <f t="array" ref="Z1028">IF(COUNTIF(N1028,"spare"),"","$."&amp;_xlfn.REGEXEXTRACT(J1028,"PT\d+[FQ]\d+_(.*)", 2))</f>
        <v>$.RMS_Voltage_C_N</v>
      </c>
      <c r="AA1028" s="12">
        <f t="shared" si="201"/>
        <v>27</v>
      </c>
      <c r="AB1028" s="6" t="s">
        <v>195</v>
      </c>
      <c r="AC1028" s="106">
        <v>3032</v>
      </c>
      <c r="AJ1028" s="80"/>
      <c r="AK1028" s="116" t="s">
        <v>1694</v>
      </c>
      <c r="AN1028" s="80"/>
      <c r="AO1028" s="80"/>
      <c r="AP1028" s="80"/>
      <c r="AQ1028" s="80"/>
      <c r="AR1028" s="130"/>
      <c r="AS1028" s="80"/>
      <c r="AT1028" s="7"/>
      <c r="AU1028" s="7"/>
      <c r="AV1028" s="169"/>
      <c r="AW1028" s="170"/>
      <c r="AX1028" s="140"/>
      <c r="AY1028" s="150"/>
      <c r="AZ1028" s="171"/>
      <c r="BA1028" s="171"/>
      <c r="BB1028" s="150" t="str">
        <f t="shared" si="210"/>
        <v/>
      </c>
      <c r="BC1028" s="172"/>
      <c r="BD1028" s="169"/>
      <c r="BE1028" s="169"/>
      <c r="BF1028" s="169"/>
      <c r="BG1028" s="169"/>
      <c r="BH1028" s="169"/>
      <c r="BI1028" s="169"/>
      <c r="BJ1028" s="169"/>
      <c r="BK1028" s="169"/>
      <c r="BL1028" s="169"/>
      <c r="BM1028" s="169"/>
      <c r="BN1028" s="169"/>
      <c r="BO1028" s="169"/>
      <c r="BP1028" s="169"/>
      <c r="BQ1028" s="169"/>
      <c r="BS1028" s="6"/>
      <c r="BT1028" s="11"/>
      <c r="BU1028" s="6"/>
      <c r="BV1028" s="6"/>
    </row>
    <row r="1029" spans="1:74" ht="15.75" x14ac:dyDescent="0.25">
      <c r="A1029" s="52" t="s">
        <v>7908</v>
      </c>
      <c r="B1029" s="56"/>
      <c r="C1029" s="7" t="s">
        <v>118</v>
      </c>
      <c r="D1029" s="7" t="s">
        <v>6917</v>
      </c>
      <c r="E1029" s="7"/>
      <c r="F1029" s="64"/>
      <c r="G1029" s="6"/>
      <c r="H1029" s="6"/>
      <c r="I1029" s="10" t="s">
        <v>110</v>
      </c>
      <c r="J1029" s="11" t="s">
        <v>2058</v>
      </c>
      <c r="K1029" s="220" t="s">
        <v>600</v>
      </c>
      <c r="L1029" s="180"/>
      <c r="M1029" s="180">
        <v>1000</v>
      </c>
      <c r="N1029" s="80" t="s">
        <v>7213</v>
      </c>
      <c r="O1029" s="165"/>
      <c r="P1029" s="80" t="s">
        <v>3098</v>
      </c>
      <c r="Q1029" s="80"/>
      <c r="R1029" s="80"/>
      <c r="S1029" s="166"/>
      <c r="T1029" s="164"/>
      <c r="U1029" s="167"/>
      <c r="V1029" s="168"/>
      <c r="W1029" s="12" t="str">
        <f t="shared" si="209"/>
        <v>Mqtt1</v>
      </c>
      <c r="X1029" s="222"/>
      <c r="Y1029" s="6" t="str">
        <f t="shared" si="208"/>
        <v>power-tag/discharge-pump-guest-ps-and-overflow</v>
      </c>
      <c r="Z1029" s="106" t="str" cm="1">
        <f t="array" ref="Z1029">IF(COUNTIF(N1029,"spare"),"","$."&amp;_xlfn.REGEXEXTRACT(J1029,"PT\d+[FQ]\d+_(.*)", 2))</f>
        <v>$.Active_Power_Phase_A</v>
      </c>
      <c r="AA1029" s="12">
        <f t="shared" si="201"/>
        <v>27</v>
      </c>
      <c r="AB1029" s="6" t="s">
        <v>195</v>
      </c>
      <c r="AC1029" s="106">
        <v>3054</v>
      </c>
      <c r="AJ1029" s="80"/>
      <c r="AK1029" s="116" t="s">
        <v>1695</v>
      </c>
      <c r="AN1029" s="80"/>
      <c r="AO1029" s="80"/>
      <c r="AP1029" s="80"/>
      <c r="AQ1029" s="80"/>
      <c r="AR1029" s="130"/>
      <c r="AS1029" s="80"/>
      <c r="AT1029" s="7"/>
      <c r="AU1029" s="7"/>
      <c r="AV1029" s="169"/>
      <c r="AW1029" s="170"/>
      <c r="AX1029" s="140"/>
      <c r="AY1029" s="150"/>
      <c r="AZ1029" s="171"/>
      <c r="BA1029" s="171"/>
      <c r="BB1029" s="150" t="str">
        <f t="shared" si="210"/>
        <v/>
      </c>
      <c r="BC1029" s="172"/>
      <c r="BD1029" s="169"/>
      <c r="BE1029" s="169"/>
      <c r="BF1029" s="169"/>
      <c r="BG1029" s="169"/>
      <c r="BH1029" s="169"/>
      <c r="BI1029" s="169"/>
      <c r="BJ1029" s="169"/>
      <c r="BK1029" s="169"/>
      <c r="BL1029" s="169"/>
      <c r="BM1029" s="169"/>
      <c r="BN1029" s="169"/>
      <c r="BO1029" s="169"/>
      <c r="BP1029" s="169"/>
      <c r="BQ1029" s="169"/>
      <c r="BS1029" s="6"/>
      <c r="BT1029" s="11"/>
      <c r="BU1029" s="6"/>
      <c r="BV1029" s="6"/>
    </row>
    <row r="1030" spans="1:74" ht="15.75" x14ac:dyDescent="0.25">
      <c r="A1030" s="52" t="s">
        <v>7908</v>
      </c>
      <c r="B1030" s="56"/>
      <c r="C1030" s="7" t="s">
        <v>118</v>
      </c>
      <c r="D1030" s="7" t="s">
        <v>6917</v>
      </c>
      <c r="E1030" s="7"/>
      <c r="F1030" s="64"/>
      <c r="G1030" s="6"/>
      <c r="H1030" s="6"/>
      <c r="I1030" s="10" t="s">
        <v>110</v>
      </c>
      <c r="J1030" s="11" t="s">
        <v>2059</v>
      </c>
      <c r="K1030" s="220" t="s">
        <v>600</v>
      </c>
      <c r="L1030" s="180"/>
      <c r="M1030" s="180">
        <v>1000</v>
      </c>
      <c r="N1030" s="80" t="s">
        <v>7213</v>
      </c>
      <c r="O1030" s="165"/>
      <c r="P1030" s="80" t="s">
        <v>3099</v>
      </c>
      <c r="Q1030" s="80"/>
      <c r="R1030" s="80"/>
      <c r="S1030" s="166"/>
      <c r="T1030" s="164"/>
      <c r="U1030" s="167"/>
      <c r="V1030" s="168"/>
      <c r="W1030" s="12" t="str">
        <f t="shared" si="209"/>
        <v>Mqtt1</v>
      </c>
      <c r="X1030" s="222"/>
      <c r="Y1030" s="6" t="str">
        <f t="shared" si="208"/>
        <v>power-tag/discharge-pump-guest-ps-and-overflow</v>
      </c>
      <c r="Z1030" s="106" t="str" cm="1">
        <f t="array" ref="Z1030">IF(COUNTIF(N1030,"spare"),"","$."&amp;_xlfn.REGEXEXTRACT(J1030,"PT\d+[FQ]\d+_(.*)", 2))</f>
        <v>$.Active_Power_Phase_B</v>
      </c>
      <c r="AA1030" s="12">
        <f t="shared" si="201"/>
        <v>27</v>
      </c>
      <c r="AB1030" s="6" t="s">
        <v>195</v>
      </c>
      <c r="AC1030" s="106">
        <v>3056</v>
      </c>
      <c r="AJ1030" s="80"/>
      <c r="AK1030" s="116" t="s">
        <v>1695</v>
      </c>
      <c r="AN1030" s="80"/>
      <c r="AO1030" s="80"/>
      <c r="AP1030" s="80"/>
      <c r="AQ1030" s="80"/>
      <c r="AR1030" s="130"/>
      <c r="AS1030" s="80"/>
      <c r="AT1030" s="7"/>
      <c r="AU1030" s="7"/>
      <c r="AV1030" s="169"/>
      <c r="AW1030" s="170"/>
      <c r="AX1030" s="140"/>
      <c r="AY1030" s="150"/>
      <c r="AZ1030" s="171"/>
      <c r="BA1030" s="171"/>
      <c r="BB1030" s="150" t="str">
        <f t="shared" si="210"/>
        <v/>
      </c>
      <c r="BC1030" s="172"/>
      <c r="BD1030" s="169"/>
      <c r="BE1030" s="169"/>
      <c r="BF1030" s="169"/>
      <c r="BG1030" s="169"/>
      <c r="BH1030" s="169"/>
      <c r="BI1030" s="169"/>
      <c r="BJ1030" s="169"/>
      <c r="BK1030" s="169"/>
      <c r="BL1030" s="169"/>
      <c r="BM1030" s="169"/>
      <c r="BN1030" s="169"/>
      <c r="BO1030" s="169"/>
      <c r="BP1030" s="169"/>
      <c r="BQ1030" s="169"/>
      <c r="BS1030" s="6"/>
      <c r="BT1030" s="11"/>
      <c r="BU1030" s="6"/>
      <c r="BV1030" s="6"/>
    </row>
    <row r="1031" spans="1:74" ht="15.75" x14ac:dyDescent="0.25">
      <c r="A1031" s="52" t="s">
        <v>7908</v>
      </c>
      <c r="B1031" s="56"/>
      <c r="C1031" s="7" t="s">
        <v>118</v>
      </c>
      <c r="D1031" s="7" t="s">
        <v>6917</v>
      </c>
      <c r="E1031" s="7"/>
      <c r="F1031" s="64"/>
      <c r="G1031" s="6"/>
      <c r="H1031" s="6"/>
      <c r="I1031" s="10" t="s">
        <v>110</v>
      </c>
      <c r="J1031" s="11" t="s">
        <v>2060</v>
      </c>
      <c r="K1031" s="220" t="s">
        <v>600</v>
      </c>
      <c r="L1031" s="180"/>
      <c r="M1031" s="180">
        <v>1000</v>
      </c>
      <c r="N1031" s="80" t="s">
        <v>7213</v>
      </c>
      <c r="O1031" s="165"/>
      <c r="P1031" s="80" t="s">
        <v>3100</v>
      </c>
      <c r="Q1031" s="80"/>
      <c r="R1031" s="80"/>
      <c r="S1031" s="166"/>
      <c r="T1031" s="164"/>
      <c r="U1031" s="167"/>
      <c r="V1031" s="168"/>
      <c r="W1031" s="12" t="str">
        <f t="shared" si="209"/>
        <v>Mqtt1</v>
      </c>
      <c r="X1031" s="222"/>
      <c r="Y1031" s="6" t="str">
        <f t="shared" si="208"/>
        <v>power-tag/discharge-pump-guest-ps-and-overflow</v>
      </c>
      <c r="Z1031" s="106" t="str" cm="1">
        <f t="array" ref="Z1031">IF(COUNTIF(N1031,"spare"),"","$."&amp;_xlfn.REGEXEXTRACT(J1031,"PT\d+[FQ]\d+_(.*)", 2))</f>
        <v>$.Active_Power_Phase_C</v>
      </c>
      <c r="AA1031" s="12">
        <f t="shared" si="201"/>
        <v>27</v>
      </c>
      <c r="AB1031" s="6" t="s">
        <v>195</v>
      </c>
      <c r="AC1031" s="106">
        <v>3058</v>
      </c>
      <c r="AJ1031" s="80"/>
      <c r="AK1031" s="116" t="s">
        <v>1695</v>
      </c>
      <c r="AN1031" s="80"/>
      <c r="AO1031" s="80"/>
      <c r="AP1031" s="80"/>
      <c r="AQ1031" s="80"/>
      <c r="AR1031" s="130"/>
      <c r="AS1031" s="80"/>
      <c r="AT1031" s="7"/>
      <c r="AU1031" s="7"/>
      <c r="AV1031" s="169"/>
      <c r="AW1031" s="170"/>
      <c r="AX1031" s="140"/>
      <c r="AY1031" s="150"/>
      <c r="AZ1031" s="171"/>
      <c r="BA1031" s="171"/>
      <c r="BB1031" s="150" t="str">
        <f t="shared" si="210"/>
        <v/>
      </c>
      <c r="BC1031" s="172"/>
      <c r="BD1031" s="169"/>
      <c r="BE1031" s="169"/>
      <c r="BF1031" s="169"/>
      <c r="BG1031" s="169"/>
      <c r="BH1031" s="169"/>
      <c r="BI1031" s="169"/>
      <c r="BJ1031" s="169"/>
      <c r="BK1031" s="169"/>
      <c r="BL1031" s="169"/>
      <c r="BM1031" s="169"/>
      <c r="BN1031" s="169"/>
      <c r="BO1031" s="169"/>
      <c r="BP1031" s="169"/>
      <c r="BQ1031" s="169"/>
      <c r="BS1031" s="6"/>
      <c r="BT1031" s="11"/>
      <c r="BU1031" s="6"/>
      <c r="BV1031" s="6"/>
    </row>
    <row r="1032" spans="1:74" ht="15.75" x14ac:dyDescent="0.25">
      <c r="A1032" s="52" t="s">
        <v>7908</v>
      </c>
      <c r="B1032" s="56"/>
      <c r="C1032" s="7" t="s">
        <v>118</v>
      </c>
      <c r="D1032" s="7" t="s">
        <v>6917</v>
      </c>
      <c r="E1032" s="7"/>
      <c r="F1032" s="64"/>
      <c r="G1032" s="6"/>
      <c r="H1032" s="6"/>
      <c r="I1032" s="10" t="s">
        <v>110</v>
      </c>
      <c r="J1032" s="11" t="s">
        <v>2061</v>
      </c>
      <c r="K1032" s="220" t="s">
        <v>600</v>
      </c>
      <c r="L1032" s="180"/>
      <c r="M1032" s="180">
        <v>1000</v>
      </c>
      <c r="N1032" s="80" t="s">
        <v>7213</v>
      </c>
      <c r="O1032" s="165"/>
      <c r="P1032" s="80" t="s">
        <v>3101</v>
      </c>
      <c r="Q1032" s="80"/>
      <c r="R1032" s="80"/>
      <c r="S1032" s="166"/>
      <c r="T1032" s="164"/>
      <c r="U1032" s="167"/>
      <c r="V1032" s="168"/>
      <c r="W1032" s="12" t="str">
        <f t="shared" si="209"/>
        <v>Mqtt1</v>
      </c>
      <c r="X1032" s="222"/>
      <c r="Y1032" s="6" t="str">
        <f t="shared" si="208"/>
        <v>power-tag/discharge-pump-guest-ps-and-overflow</v>
      </c>
      <c r="Z1032" s="106" t="str" cm="1">
        <f t="array" ref="Z1032">IF(COUNTIF(N1032,"spare"),"","$."&amp;_xlfn.REGEXEXTRACT(J1032,"PT\d+[FQ]\d+_(.*)", 2))</f>
        <v>$.Total_Active_Power</v>
      </c>
      <c r="AA1032" s="12">
        <f t="shared" ref="AA1032:AA1097" si="211">AA1017+1</f>
        <v>27</v>
      </c>
      <c r="AB1032" s="6" t="s">
        <v>195</v>
      </c>
      <c r="AC1032" s="106">
        <v>3060</v>
      </c>
      <c r="AJ1032" s="80"/>
      <c r="AK1032" s="116" t="s">
        <v>1695</v>
      </c>
      <c r="AN1032" s="80"/>
      <c r="AO1032" s="80"/>
      <c r="AP1032" s="80"/>
      <c r="AQ1032" s="80"/>
      <c r="AR1032" s="130"/>
      <c r="AS1032" s="80"/>
      <c r="AT1032" s="7"/>
      <c r="AU1032" s="7"/>
      <c r="AV1032" s="169"/>
      <c r="AW1032" s="170"/>
      <c r="AX1032" s="140"/>
      <c r="AY1032" s="150"/>
      <c r="AZ1032" s="171"/>
      <c r="BA1032" s="171"/>
      <c r="BB1032" s="150" t="str">
        <f t="shared" si="210"/>
        <v/>
      </c>
      <c r="BC1032" s="172"/>
      <c r="BD1032" s="169"/>
      <c r="BE1032" s="169"/>
      <c r="BF1032" s="169"/>
      <c r="BG1032" s="169"/>
      <c r="BH1032" s="169"/>
      <c r="BI1032" s="169"/>
      <c r="BJ1032" s="169"/>
      <c r="BK1032" s="169"/>
      <c r="BL1032" s="169"/>
      <c r="BM1032" s="169"/>
      <c r="BN1032" s="169"/>
      <c r="BO1032" s="169"/>
      <c r="BP1032" s="169"/>
      <c r="BQ1032" s="169"/>
      <c r="BS1032" s="6"/>
      <c r="BT1032" s="11"/>
      <c r="BU1032" s="6"/>
      <c r="BV1032" s="6"/>
    </row>
    <row r="1033" spans="1:74" ht="15.75" x14ac:dyDescent="0.25">
      <c r="A1033" s="52" t="s">
        <v>7908</v>
      </c>
      <c r="B1033" s="56"/>
      <c r="C1033" s="7" t="s">
        <v>118</v>
      </c>
      <c r="D1033" s="7" t="s">
        <v>6917</v>
      </c>
      <c r="E1033" s="7"/>
      <c r="F1033" s="64"/>
      <c r="G1033" s="6"/>
      <c r="H1033" s="6"/>
      <c r="I1033" s="10" t="s">
        <v>110</v>
      </c>
      <c r="J1033" s="11" t="s">
        <v>2062</v>
      </c>
      <c r="K1033" s="220" t="s">
        <v>600</v>
      </c>
      <c r="L1033" s="180"/>
      <c r="M1033" s="180">
        <v>1000</v>
      </c>
      <c r="N1033" s="80" t="s">
        <v>7213</v>
      </c>
      <c r="O1033" s="165"/>
      <c r="P1033" s="80" t="s">
        <v>3102</v>
      </c>
      <c r="Q1033" s="80"/>
      <c r="R1033" s="80"/>
      <c r="S1033" s="166"/>
      <c r="T1033" s="164"/>
      <c r="U1033" s="167"/>
      <c r="V1033" s="168"/>
      <c r="W1033" s="12" t="str">
        <f t="shared" si="209"/>
        <v>Mqtt1</v>
      </c>
      <c r="X1033" s="222"/>
      <c r="Y1033" s="6" t="str">
        <f t="shared" si="208"/>
        <v>power-tag/discharge-pump-guest-ps-and-overflow</v>
      </c>
      <c r="Z1033" s="106" t="str" cm="1">
        <f t="array" ref="Z1033">IF(COUNTIF(N1033,"spare"),"","$."&amp;_xlfn.REGEXEXTRACT(J1033,"PT\d+[FQ]\d+_(.*)", 2))</f>
        <v>$.Power_Factor_Phase_A</v>
      </c>
      <c r="AA1033" s="12">
        <f t="shared" si="211"/>
        <v>27</v>
      </c>
      <c r="AB1033" s="6" t="s">
        <v>195</v>
      </c>
      <c r="AC1033" s="106">
        <v>3078</v>
      </c>
      <c r="AJ1033" s="80"/>
      <c r="AK1033" s="116" t="s">
        <v>1696</v>
      </c>
      <c r="AN1033" s="80"/>
      <c r="AO1033" s="80"/>
      <c r="AP1033" s="80"/>
      <c r="AQ1033" s="80"/>
      <c r="AR1033" s="130"/>
      <c r="AS1033" s="80"/>
      <c r="AT1033" s="7"/>
      <c r="AU1033" s="7"/>
      <c r="AV1033" s="169"/>
      <c r="AW1033" s="170"/>
      <c r="AX1033" s="140"/>
      <c r="AY1033" s="150"/>
      <c r="AZ1033" s="171"/>
      <c r="BA1033" s="171"/>
      <c r="BB1033" s="150" t="str">
        <f t="shared" si="210"/>
        <v/>
      </c>
      <c r="BC1033" s="172"/>
      <c r="BD1033" s="169"/>
      <c r="BE1033" s="169"/>
      <c r="BF1033" s="169"/>
      <c r="BG1033" s="169"/>
      <c r="BH1033" s="169"/>
      <c r="BI1033" s="169"/>
      <c r="BJ1033" s="169"/>
      <c r="BK1033" s="169"/>
      <c r="BL1033" s="169"/>
      <c r="BM1033" s="169"/>
      <c r="BN1033" s="169"/>
      <c r="BO1033" s="169"/>
      <c r="BP1033" s="169"/>
      <c r="BQ1033" s="169"/>
      <c r="BS1033" s="6"/>
      <c r="BT1033" s="11"/>
      <c r="BU1033" s="6"/>
      <c r="BV1033" s="6"/>
    </row>
    <row r="1034" spans="1:74" ht="15.75" x14ac:dyDescent="0.25">
      <c r="A1034" s="52" t="s">
        <v>7908</v>
      </c>
      <c r="B1034" s="56"/>
      <c r="C1034" s="7" t="s">
        <v>118</v>
      </c>
      <c r="D1034" s="7" t="s">
        <v>6917</v>
      </c>
      <c r="E1034" s="7"/>
      <c r="F1034" s="64"/>
      <c r="G1034" s="6"/>
      <c r="H1034" s="6"/>
      <c r="I1034" s="10" t="s">
        <v>110</v>
      </c>
      <c r="J1034" s="11" t="s">
        <v>2063</v>
      </c>
      <c r="K1034" s="220" t="s">
        <v>600</v>
      </c>
      <c r="L1034" s="180"/>
      <c r="M1034" s="180">
        <v>1000</v>
      </c>
      <c r="N1034" s="80" t="s">
        <v>7213</v>
      </c>
      <c r="O1034" s="165"/>
      <c r="P1034" s="80" t="s">
        <v>3103</v>
      </c>
      <c r="Q1034" s="80"/>
      <c r="R1034" s="80"/>
      <c r="S1034" s="166"/>
      <c r="T1034" s="164"/>
      <c r="U1034" s="167"/>
      <c r="V1034" s="168"/>
      <c r="W1034" s="12" t="str">
        <f t="shared" si="209"/>
        <v>Mqtt1</v>
      </c>
      <c r="X1034" s="222"/>
      <c r="Y1034" s="6" t="str">
        <f t="shared" si="208"/>
        <v>power-tag/discharge-pump-guest-ps-and-overflow</v>
      </c>
      <c r="Z1034" s="106" t="str" cm="1">
        <f t="array" ref="Z1034">IF(COUNTIF(N1034,"spare"),"","$."&amp;_xlfn.REGEXEXTRACT(J1034,"PT\d+[FQ]\d+_(.*)", 2))</f>
        <v>$.Power_Factor_Phase_B</v>
      </c>
      <c r="AA1034" s="12">
        <f t="shared" si="211"/>
        <v>27</v>
      </c>
      <c r="AB1034" s="6" t="s">
        <v>195</v>
      </c>
      <c r="AC1034" s="106">
        <v>3080</v>
      </c>
      <c r="AJ1034" s="80"/>
      <c r="AK1034" s="116" t="s">
        <v>1696</v>
      </c>
      <c r="AN1034" s="80"/>
      <c r="AO1034" s="80"/>
      <c r="AP1034" s="80"/>
      <c r="AQ1034" s="80"/>
      <c r="AR1034" s="130"/>
      <c r="AS1034" s="80"/>
      <c r="AT1034" s="7"/>
      <c r="AU1034" s="7"/>
      <c r="AV1034" s="169"/>
      <c r="AW1034" s="170"/>
      <c r="AX1034" s="140"/>
      <c r="AY1034" s="150"/>
      <c r="AZ1034" s="171"/>
      <c r="BA1034" s="171"/>
      <c r="BB1034" s="150" t="str">
        <f t="shared" si="210"/>
        <v/>
      </c>
      <c r="BC1034" s="172"/>
      <c r="BD1034" s="169"/>
      <c r="BE1034" s="169"/>
      <c r="BF1034" s="169"/>
      <c r="BG1034" s="169"/>
      <c r="BH1034" s="169"/>
      <c r="BI1034" s="169"/>
      <c r="BJ1034" s="169"/>
      <c r="BK1034" s="169"/>
      <c r="BL1034" s="169"/>
      <c r="BM1034" s="169"/>
      <c r="BN1034" s="169"/>
      <c r="BO1034" s="169"/>
      <c r="BP1034" s="169"/>
      <c r="BQ1034" s="169"/>
      <c r="BS1034" s="6"/>
      <c r="BT1034" s="11"/>
      <c r="BU1034" s="6"/>
      <c r="BV1034" s="6"/>
    </row>
    <row r="1035" spans="1:74" ht="15.75" x14ac:dyDescent="0.25">
      <c r="A1035" s="52" t="s">
        <v>7908</v>
      </c>
      <c r="B1035" s="56"/>
      <c r="C1035" s="7" t="s">
        <v>118</v>
      </c>
      <c r="D1035" s="7" t="s">
        <v>6917</v>
      </c>
      <c r="E1035" s="7"/>
      <c r="F1035" s="64"/>
      <c r="G1035" s="6"/>
      <c r="H1035" s="6"/>
      <c r="I1035" s="10" t="s">
        <v>110</v>
      </c>
      <c r="J1035" s="11" t="s">
        <v>2064</v>
      </c>
      <c r="K1035" s="220" t="s">
        <v>600</v>
      </c>
      <c r="L1035" s="180"/>
      <c r="M1035" s="180">
        <v>1000</v>
      </c>
      <c r="N1035" s="80" t="s">
        <v>7213</v>
      </c>
      <c r="O1035" s="165"/>
      <c r="P1035" s="80" t="s">
        <v>3104</v>
      </c>
      <c r="Q1035" s="80"/>
      <c r="R1035" s="80"/>
      <c r="S1035" s="166"/>
      <c r="T1035" s="164"/>
      <c r="U1035" s="167"/>
      <c r="V1035" s="168"/>
      <c r="W1035" s="12" t="str">
        <f t="shared" si="209"/>
        <v>Mqtt1</v>
      </c>
      <c r="X1035" s="222"/>
      <c r="Y1035" s="6" t="str">
        <f t="shared" si="208"/>
        <v>power-tag/discharge-pump-guest-ps-and-overflow</v>
      </c>
      <c r="Z1035" s="106" t="str" cm="1">
        <f t="array" ref="Z1035">IF(COUNTIF(N1035,"spare"),"","$."&amp;_xlfn.REGEXEXTRACT(J1035,"PT\d+[FQ]\d+_(.*)", 2))</f>
        <v>$.Power_Factor_Phase_C</v>
      </c>
      <c r="AA1035" s="12">
        <f t="shared" si="211"/>
        <v>27</v>
      </c>
      <c r="AB1035" s="6" t="s">
        <v>195</v>
      </c>
      <c r="AC1035" s="106">
        <v>3082</v>
      </c>
      <c r="AJ1035" s="80"/>
      <c r="AK1035" s="116" t="s">
        <v>1696</v>
      </c>
      <c r="AN1035" s="80"/>
      <c r="AO1035" s="80"/>
      <c r="AP1035" s="80"/>
      <c r="AQ1035" s="80"/>
      <c r="AR1035" s="130"/>
      <c r="AS1035" s="80"/>
      <c r="AT1035" s="7"/>
      <c r="AU1035" s="7"/>
      <c r="AV1035" s="169"/>
      <c r="AW1035" s="170"/>
      <c r="AX1035" s="140"/>
      <c r="AY1035" s="150"/>
      <c r="AZ1035" s="171"/>
      <c r="BA1035" s="171"/>
      <c r="BB1035" s="150" t="str">
        <f t="shared" si="210"/>
        <v/>
      </c>
      <c r="BC1035" s="172"/>
      <c r="BD1035" s="169"/>
      <c r="BE1035" s="169"/>
      <c r="BF1035" s="169"/>
      <c r="BG1035" s="169"/>
      <c r="BH1035" s="169"/>
      <c r="BI1035" s="169"/>
      <c r="BJ1035" s="169"/>
      <c r="BK1035" s="169"/>
      <c r="BL1035" s="169"/>
      <c r="BM1035" s="169"/>
      <c r="BN1035" s="169"/>
      <c r="BO1035" s="169"/>
      <c r="BP1035" s="169"/>
      <c r="BQ1035" s="169"/>
      <c r="BS1035" s="6"/>
      <c r="BT1035" s="11"/>
      <c r="BU1035" s="6"/>
      <c r="BV1035" s="6"/>
    </row>
    <row r="1036" spans="1:74" ht="15.75" x14ac:dyDescent="0.25">
      <c r="A1036" s="52" t="s">
        <v>7908</v>
      </c>
      <c r="B1036" s="56"/>
      <c r="C1036" s="7" t="s">
        <v>118</v>
      </c>
      <c r="D1036" s="7" t="s">
        <v>6917</v>
      </c>
      <c r="E1036" s="7"/>
      <c r="F1036" s="64"/>
      <c r="G1036" s="6"/>
      <c r="H1036" s="6"/>
      <c r="I1036" s="10" t="s">
        <v>110</v>
      </c>
      <c r="J1036" s="11" t="s">
        <v>2065</v>
      </c>
      <c r="K1036" s="220" t="s">
        <v>600</v>
      </c>
      <c r="L1036" s="180"/>
      <c r="M1036" s="180">
        <v>1000</v>
      </c>
      <c r="N1036" s="80" t="s">
        <v>7213</v>
      </c>
      <c r="O1036" s="165"/>
      <c r="P1036" s="80" t="s">
        <v>3105</v>
      </c>
      <c r="Q1036" s="80"/>
      <c r="R1036" s="80"/>
      <c r="S1036" s="166"/>
      <c r="T1036" s="164"/>
      <c r="U1036" s="167"/>
      <c r="V1036" s="168"/>
      <c r="W1036" s="12" t="str">
        <f t="shared" si="209"/>
        <v>Mqtt1</v>
      </c>
      <c r="X1036" s="222"/>
      <c r="Y1036" s="6" t="str">
        <f t="shared" si="208"/>
        <v>power-tag/discharge-pump-guest-ps-and-overflow</v>
      </c>
      <c r="Z1036" s="106" t="str" cm="1">
        <f t="array" ref="Z1036">IF(COUNTIF(N1036,"spare"),"","$."&amp;_xlfn.REGEXEXTRACT(J1036,"PT\d+[FQ]\d+_(.*)", 2))</f>
        <v>$.Total_Power_Factor</v>
      </c>
      <c r="AA1036" s="12">
        <f t="shared" si="211"/>
        <v>27</v>
      </c>
      <c r="AB1036" s="6" t="s">
        <v>195</v>
      </c>
      <c r="AC1036" s="106">
        <v>3084</v>
      </c>
      <c r="AJ1036" s="80"/>
      <c r="AK1036" s="116" t="s">
        <v>1696</v>
      </c>
      <c r="AN1036" s="80"/>
      <c r="AO1036" s="80"/>
      <c r="AP1036" s="80"/>
      <c r="AQ1036" s="80"/>
      <c r="AR1036" s="130"/>
      <c r="AS1036" s="80"/>
      <c r="AT1036" s="7"/>
      <c r="AU1036" s="7"/>
      <c r="AV1036" s="169"/>
      <c r="AW1036" s="170"/>
      <c r="AX1036" s="140"/>
      <c r="AY1036" s="150"/>
      <c r="AZ1036" s="171"/>
      <c r="BA1036" s="171"/>
      <c r="BB1036" s="150" t="str">
        <f t="shared" si="210"/>
        <v/>
      </c>
      <c r="BC1036" s="172"/>
      <c r="BD1036" s="169"/>
      <c r="BE1036" s="169"/>
      <c r="BF1036" s="169"/>
      <c r="BG1036" s="169"/>
      <c r="BH1036" s="169"/>
      <c r="BI1036" s="169"/>
      <c r="BJ1036" s="169"/>
      <c r="BK1036" s="169"/>
      <c r="BL1036" s="169"/>
      <c r="BM1036" s="169"/>
      <c r="BN1036" s="169"/>
      <c r="BO1036" s="169"/>
      <c r="BP1036" s="169"/>
      <c r="BQ1036" s="169"/>
      <c r="BS1036" s="6"/>
      <c r="BT1036" s="11"/>
      <c r="BU1036" s="6"/>
      <c r="BV1036" s="6"/>
    </row>
    <row r="1037" spans="1:74" ht="15.75" x14ac:dyDescent="0.25">
      <c r="A1037" s="52" t="s">
        <v>7908</v>
      </c>
      <c r="B1037" s="56"/>
      <c r="C1037" s="7" t="s">
        <v>118</v>
      </c>
      <c r="D1037" s="7" t="s">
        <v>6917</v>
      </c>
      <c r="E1037" s="7"/>
      <c r="F1037" s="64"/>
      <c r="G1037" s="6"/>
      <c r="H1037" s="6"/>
      <c r="I1037" s="10" t="s">
        <v>110</v>
      </c>
      <c r="J1037" s="11" t="s">
        <v>2066</v>
      </c>
      <c r="K1037" s="220" t="s">
        <v>600</v>
      </c>
      <c r="L1037" s="180"/>
      <c r="M1037" s="180">
        <v>1000</v>
      </c>
      <c r="N1037" s="80" t="s">
        <v>7213</v>
      </c>
      <c r="O1037" s="165"/>
      <c r="P1037" s="80" t="s">
        <v>3046</v>
      </c>
      <c r="Q1037" s="80"/>
      <c r="R1037" s="80"/>
      <c r="S1037" s="166"/>
      <c r="T1037" s="164"/>
      <c r="U1037" s="167"/>
      <c r="V1037" s="168"/>
      <c r="W1037" s="12" t="str">
        <f t="shared" ref="W1037:W1051" si="212">IF(COUNTIF(N1037,"spare"),"","Mqtt1")</f>
        <v>Mqtt1</v>
      </c>
      <c r="X1037" s="222"/>
      <c r="Y1037" s="6" t="str">
        <f t="shared" si="208"/>
        <v>power-tag/charger-radio-batteries-gmdss</v>
      </c>
      <c r="Z1037" s="106" t="str" cm="1">
        <f t="array" ref="Z1037">IF(COUNTIF(N1037,"spare"),"","$."&amp;_xlfn.REGEXEXTRACT(J1037,"PT\d+[FQ]\d+_(.*)", 2))</f>
        <v>$.RMS_Current_Phase_A</v>
      </c>
      <c r="AA1037" s="12">
        <f t="shared" si="211"/>
        <v>28</v>
      </c>
      <c r="AB1037" s="6" t="s">
        <v>195</v>
      </c>
      <c r="AC1037" s="106">
        <v>3000</v>
      </c>
      <c r="AJ1037" s="80"/>
      <c r="AK1037" s="116" t="s">
        <v>1693</v>
      </c>
      <c r="AN1037" s="80"/>
      <c r="AO1037" s="80"/>
      <c r="AP1037" s="80"/>
      <c r="AQ1037" s="80"/>
      <c r="AR1037" s="130"/>
      <c r="AS1037" s="80"/>
      <c r="AT1037" s="7"/>
      <c r="AU1037" s="7"/>
      <c r="AV1037" s="169"/>
      <c r="AW1037" s="170"/>
      <c r="AX1037" s="140"/>
      <c r="AY1037" s="150"/>
      <c r="AZ1037" s="171"/>
      <c r="BA1037" s="171"/>
      <c r="BB1037" s="150" t="str">
        <f t="shared" ref="BB1037:BB1051" si="213">IF(ISNUMBER(AM1037),"1","")</f>
        <v/>
      </c>
      <c r="BC1037" s="172"/>
      <c r="BD1037" s="169"/>
      <c r="BE1037" s="169"/>
      <c r="BF1037" s="169"/>
      <c r="BG1037" s="169"/>
      <c r="BH1037" s="169"/>
      <c r="BI1037" s="169"/>
      <c r="BJ1037" s="169"/>
      <c r="BK1037" s="169"/>
      <c r="BL1037" s="169"/>
      <c r="BM1037" s="169"/>
      <c r="BN1037" s="169"/>
      <c r="BO1037" s="169"/>
      <c r="BP1037" s="169"/>
      <c r="BQ1037" s="169"/>
      <c r="BS1037" s="6"/>
      <c r="BT1037" s="11"/>
      <c r="BU1037" s="6"/>
      <c r="BV1037" s="6"/>
    </row>
    <row r="1038" spans="1:74" ht="15.75" x14ac:dyDescent="0.25">
      <c r="A1038" s="52" t="s">
        <v>7908</v>
      </c>
      <c r="B1038" s="56"/>
      <c r="C1038" s="7" t="s">
        <v>118</v>
      </c>
      <c r="D1038" s="7" t="s">
        <v>6917</v>
      </c>
      <c r="E1038" s="7"/>
      <c r="F1038" s="64"/>
      <c r="G1038" s="6"/>
      <c r="H1038" s="6"/>
      <c r="I1038" s="10" t="s">
        <v>110</v>
      </c>
      <c r="J1038" s="11" t="s">
        <v>2067</v>
      </c>
      <c r="K1038" s="220" t="s">
        <v>600</v>
      </c>
      <c r="L1038" s="180"/>
      <c r="M1038" s="180">
        <v>1000</v>
      </c>
      <c r="N1038" s="80" t="s">
        <v>7213</v>
      </c>
      <c r="O1038" s="165"/>
      <c r="P1038" s="80" t="s">
        <v>3047</v>
      </c>
      <c r="Q1038" s="80"/>
      <c r="R1038" s="80"/>
      <c r="S1038" s="166"/>
      <c r="T1038" s="164"/>
      <c r="U1038" s="167"/>
      <c r="V1038" s="168"/>
      <c r="W1038" s="12" t="str">
        <f t="shared" si="212"/>
        <v>Mqtt1</v>
      </c>
      <c r="X1038" s="222"/>
      <c r="Y1038" s="6" t="str">
        <f t="shared" si="208"/>
        <v>power-tag/charger-radio-batteries-gmdss</v>
      </c>
      <c r="Z1038" s="106" t="str" cm="1">
        <f t="array" ref="Z1038">IF(COUNTIF(N1038,"spare"),"","$."&amp;_xlfn.REGEXEXTRACT(J1038,"PT\d+[FQ]\d+_(.*)", 2))</f>
        <v>$.RMS_Current_Phase_B</v>
      </c>
      <c r="AA1038" s="12">
        <f t="shared" si="211"/>
        <v>28</v>
      </c>
      <c r="AB1038" s="6" t="s">
        <v>195</v>
      </c>
      <c r="AC1038" s="106">
        <v>3002</v>
      </c>
      <c r="AJ1038" s="80"/>
      <c r="AK1038" s="116" t="s">
        <v>1693</v>
      </c>
      <c r="AN1038" s="80"/>
      <c r="AO1038" s="80"/>
      <c r="AP1038" s="80"/>
      <c r="AQ1038" s="80"/>
      <c r="AR1038" s="130"/>
      <c r="AS1038" s="80"/>
      <c r="AT1038" s="7"/>
      <c r="AU1038" s="7"/>
      <c r="AV1038" s="169"/>
      <c r="AW1038" s="170"/>
      <c r="AX1038" s="140"/>
      <c r="AY1038" s="150"/>
      <c r="AZ1038" s="171"/>
      <c r="BA1038" s="171"/>
      <c r="BB1038" s="150" t="str">
        <f t="shared" si="213"/>
        <v/>
      </c>
      <c r="BC1038" s="172"/>
      <c r="BD1038" s="169"/>
      <c r="BE1038" s="169"/>
      <c r="BF1038" s="169"/>
      <c r="BG1038" s="169"/>
      <c r="BH1038" s="169"/>
      <c r="BI1038" s="169"/>
      <c r="BJ1038" s="169"/>
      <c r="BK1038" s="169"/>
      <c r="BL1038" s="169"/>
      <c r="BM1038" s="169"/>
      <c r="BN1038" s="169"/>
      <c r="BO1038" s="169"/>
      <c r="BP1038" s="169"/>
      <c r="BQ1038" s="169"/>
      <c r="BS1038" s="6"/>
      <c r="BT1038" s="11"/>
      <c r="BU1038" s="6"/>
      <c r="BV1038" s="6"/>
    </row>
    <row r="1039" spans="1:74" ht="15.75" x14ac:dyDescent="0.25">
      <c r="A1039" s="52" t="s">
        <v>7908</v>
      </c>
      <c r="B1039" s="56"/>
      <c r="C1039" s="7" t="s">
        <v>118</v>
      </c>
      <c r="D1039" s="7" t="s">
        <v>6917</v>
      </c>
      <c r="E1039" s="7"/>
      <c r="F1039" s="64"/>
      <c r="G1039" s="6"/>
      <c r="H1039" s="6"/>
      <c r="I1039" s="10" t="s">
        <v>110</v>
      </c>
      <c r="J1039" s="11" t="s">
        <v>2068</v>
      </c>
      <c r="K1039" s="220" t="s">
        <v>600</v>
      </c>
      <c r="L1039" s="180"/>
      <c r="M1039" s="180">
        <v>1000</v>
      </c>
      <c r="N1039" s="80" t="s">
        <v>7213</v>
      </c>
      <c r="O1039" s="165"/>
      <c r="P1039" s="80" t="s">
        <v>3048</v>
      </c>
      <c r="Q1039" s="80"/>
      <c r="R1039" s="80"/>
      <c r="S1039" s="166"/>
      <c r="T1039" s="164"/>
      <c r="U1039" s="167"/>
      <c r="V1039" s="168"/>
      <c r="W1039" s="12" t="str">
        <f t="shared" si="212"/>
        <v>Mqtt1</v>
      </c>
      <c r="X1039" s="222"/>
      <c r="Y1039" s="6" t="str">
        <f t="shared" si="208"/>
        <v>power-tag/charger-radio-batteries-gmdss</v>
      </c>
      <c r="Z1039" s="106" t="str" cm="1">
        <f t="array" ref="Z1039">IF(COUNTIF(N1039,"spare"),"","$."&amp;_xlfn.REGEXEXTRACT(J1039,"PT\d+[FQ]\d+_(.*)", 2))</f>
        <v>$.RMS_Current_Phase_C</v>
      </c>
      <c r="AA1039" s="12">
        <f t="shared" si="211"/>
        <v>28</v>
      </c>
      <c r="AB1039" s="6" t="s">
        <v>195</v>
      </c>
      <c r="AC1039" s="106">
        <v>3004</v>
      </c>
      <c r="AJ1039" s="80"/>
      <c r="AK1039" s="116" t="s">
        <v>1693</v>
      </c>
      <c r="AN1039" s="80"/>
      <c r="AO1039" s="80"/>
      <c r="AP1039" s="80"/>
      <c r="AQ1039" s="80"/>
      <c r="AR1039" s="130"/>
      <c r="AS1039" s="80"/>
      <c r="AT1039" s="7"/>
      <c r="AU1039" s="7"/>
      <c r="AV1039" s="169"/>
      <c r="AW1039" s="170"/>
      <c r="AX1039" s="140"/>
      <c r="AY1039" s="150"/>
      <c r="AZ1039" s="171"/>
      <c r="BA1039" s="171"/>
      <c r="BB1039" s="150" t="str">
        <f t="shared" si="213"/>
        <v/>
      </c>
      <c r="BC1039" s="172"/>
      <c r="BD1039" s="169"/>
      <c r="BE1039" s="169"/>
      <c r="BF1039" s="169"/>
      <c r="BG1039" s="169"/>
      <c r="BH1039" s="169"/>
      <c r="BI1039" s="169"/>
      <c r="BJ1039" s="169"/>
      <c r="BK1039" s="169"/>
      <c r="BL1039" s="169"/>
      <c r="BM1039" s="169"/>
      <c r="BN1039" s="169"/>
      <c r="BO1039" s="169"/>
      <c r="BP1039" s="169"/>
      <c r="BQ1039" s="169"/>
      <c r="BS1039" s="6"/>
      <c r="BT1039" s="11"/>
      <c r="BU1039" s="6"/>
      <c r="BV1039" s="6"/>
    </row>
    <row r="1040" spans="1:74" ht="15.75" x14ac:dyDescent="0.25">
      <c r="A1040" s="52" t="s">
        <v>7908</v>
      </c>
      <c r="B1040" s="56"/>
      <c r="C1040" s="7" t="s">
        <v>118</v>
      </c>
      <c r="D1040" s="7" t="s">
        <v>6917</v>
      </c>
      <c r="E1040" s="7"/>
      <c r="F1040" s="64"/>
      <c r="G1040" s="6"/>
      <c r="H1040" s="6"/>
      <c r="I1040" s="10" t="s">
        <v>110</v>
      </c>
      <c r="J1040" s="11" t="s">
        <v>2069</v>
      </c>
      <c r="K1040" s="220" t="s">
        <v>600</v>
      </c>
      <c r="L1040" s="180"/>
      <c r="M1040" s="180">
        <v>1000</v>
      </c>
      <c r="N1040" s="80" t="s">
        <v>7213</v>
      </c>
      <c r="O1040" s="165"/>
      <c r="P1040" s="80" t="s">
        <v>3049</v>
      </c>
      <c r="Q1040" s="80"/>
      <c r="R1040" s="80"/>
      <c r="S1040" s="166"/>
      <c r="T1040" s="164"/>
      <c r="U1040" s="167"/>
      <c r="V1040" s="168"/>
      <c r="W1040" s="12" t="str">
        <f t="shared" si="212"/>
        <v>Mqtt1</v>
      </c>
      <c r="X1040" s="222"/>
      <c r="Y1040" s="6" t="str">
        <f t="shared" si="208"/>
        <v>power-tag/charger-radio-batteries-gmdss</v>
      </c>
      <c r="Z1040" s="106" t="str" cm="1">
        <f t="array" ref="Z1040">IF(COUNTIF(N1040,"spare"),"","$."&amp;_xlfn.REGEXEXTRACT(J1040,"PT\d+[FQ]\d+_(.*)", 2))</f>
        <v>$.RMS_Current_Phase_Neut</v>
      </c>
      <c r="AA1040" s="12">
        <f t="shared" si="211"/>
        <v>28</v>
      </c>
      <c r="AB1040" s="6" t="s">
        <v>195</v>
      </c>
      <c r="AC1040" s="106">
        <v>3006</v>
      </c>
      <c r="AJ1040" s="80"/>
      <c r="AK1040" s="116" t="s">
        <v>1693</v>
      </c>
      <c r="AN1040" s="80"/>
      <c r="AO1040" s="80"/>
      <c r="AP1040" s="80"/>
      <c r="AQ1040" s="80"/>
      <c r="AR1040" s="130"/>
      <c r="AS1040" s="80"/>
      <c r="AT1040" s="7"/>
      <c r="AU1040" s="7"/>
      <c r="AV1040" s="169"/>
      <c r="AW1040" s="170"/>
      <c r="AX1040" s="140"/>
      <c r="AY1040" s="150"/>
      <c r="AZ1040" s="171"/>
      <c r="BA1040" s="171"/>
      <c r="BB1040" s="150" t="str">
        <f t="shared" si="213"/>
        <v/>
      </c>
      <c r="BC1040" s="172"/>
      <c r="BD1040" s="169"/>
      <c r="BE1040" s="169"/>
      <c r="BF1040" s="169"/>
      <c r="BG1040" s="169"/>
      <c r="BH1040" s="169"/>
      <c r="BI1040" s="169"/>
      <c r="BJ1040" s="169"/>
      <c r="BK1040" s="169"/>
      <c r="BL1040" s="169"/>
      <c r="BM1040" s="169"/>
      <c r="BN1040" s="169"/>
      <c r="BO1040" s="169"/>
      <c r="BP1040" s="169"/>
      <c r="BQ1040" s="169"/>
      <c r="BS1040" s="6"/>
      <c r="BT1040" s="11"/>
      <c r="BU1040" s="6"/>
      <c r="BV1040" s="6"/>
    </row>
    <row r="1041" spans="1:74" ht="15.75" x14ac:dyDescent="0.25">
      <c r="A1041" s="52" t="s">
        <v>7908</v>
      </c>
      <c r="B1041" s="56"/>
      <c r="C1041" s="7" t="s">
        <v>118</v>
      </c>
      <c r="D1041" s="7" t="s">
        <v>6917</v>
      </c>
      <c r="E1041" s="7"/>
      <c r="F1041" s="64"/>
      <c r="G1041" s="6"/>
      <c r="H1041" s="6"/>
      <c r="I1041" s="10" t="s">
        <v>110</v>
      </c>
      <c r="J1041" s="11" t="s">
        <v>7457</v>
      </c>
      <c r="K1041" s="220" t="s">
        <v>600</v>
      </c>
      <c r="L1041" s="180"/>
      <c r="M1041" s="180">
        <v>1000</v>
      </c>
      <c r="N1041" s="80" t="s">
        <v>7213</v>
      </c>
      <c r="O1041" s="165"/>
      <c r="P1041" s="80" t="s">
        <v>3050</v>
      </c>
      <c r="Q1041" s="80"/>
      <c r="R1041" s="80"/>
      <c r="S1041" s="166"/>
      <c r="T1041" s="164"/>
      <c r="U1041" s="167"/>
      <c r="V1041" s="168"/>
      <c r="W1041" s="12" t="str">
        <f t="shared" si="212"/>
        <v>Mqtt1</v>
      </c>
      <c r="X1041" s="222"/>
      <c r="Y1041" s="6" t="str">
        <f t="shared" si="208"/>
        <v>power-tag/charger-radio-batteries-gmdss</v>
      </c>
      <c r="Z1041" s="106" t="str" cm="1">
        <f t="array" ref="Z1041">IF(COUNTIF(N1041,"spare"),"","$."&amp;_xlfn.REGEXEXTRACT(J1041,"PT\d+[FQ]\d+_(.*)", 2))</f>
        <v>$.RMS_Voltage_A_N</v>
      </c>
      <c r="AA1041" s="12">
        <f t="shared" si="211"/>
        <v>28</v>
      </c>
      <c r="AB1041" s="6" t="s">
        <v>195</v>
      </c>
      <c r="AC1041" s="106">
        <v>3028</v>
      </c>
      <c r="AJ1041" s="80"/>
      <c r="AK1041" s="116" t="s">
        <v>1694</v>
      </c>
      <c r="AN1041" s="80"/>
      <c r="AO1041" s="80"/>
      <c r="AP1041" s="80"/>
      <c r="AQ1041" s="80"/>
      <c r="AR1041" s="130"/>
      <c r="AS1041" s="80"/>
      <c r="AT1041" s="7"/>
      <c r="AU1041" s="7"/>
      <c r="AV1041" s="169"/>
      <c r="AW1041" s="170"/>
      <c r="AX1041" s="140"/>
      <c r="AY1041" s="150"/>
      <c r="AZ1041" s="171"/>
      <c r="BA1041" s="171"/>
      <c r="BB1041" s="150" t="str">
        <f t="shared" si="213"/>
        <v/>
      </c>
      <c r="BC1041" s="172"/>
      <c r="BD1041" s="169"/>
      <c r="BE1041" s="169"/>
      <c r="BF1041" s="169"/>
      <c r="BG1041" s="169"/>
      <c r="BH1041" s="169"/>
      <c r="BI1041" s="169"/>
      <c r="BJ1041" s="169"/>
      <c r="BK1041" s="169"/>
      <c r="BL1041" s="169"/>
      <c r="BM1041" s="169"/>
      <c r="BN1041" s="169"/>
      <c r="BO1041" s="169"/>
      <c r="BP1041" s="169"/>
      <c r="BQ1041" s="169"/>
      <c r="BS1041" s="6"/>
      <c r="BT1041" s="11"/>
      <c r="BU1041" s="6"/>
      <c r="BV1041" s="6"/>
    </row>
    <row r="1042" spans="1:74" ht="15.75" x14ac:dyDescent="0.25">
      <c r="A1042" s="52" t="s">
        <v>7908</v>
      </c>
      <c r="B1042" s="56"/>
      <c r="C1042" s="7" t="s">
        <v>118</v>
      </c>
      <c r="D1042" s="7" t="s">
        <v>6917</v>
      </c>
      <c r="E1042" s="7"/>
      <c r="F1042" s="64"/>
      <c r="G1042" s="6"/>
      <c r="H1042" s="6"/>
      <c r="I1042" s="10" t="s">
        <v>110</v>
      </c>
      <c r="J1042" s="11" t="s">
        <v>7458</v>
      </c>
      <c r="K1042" s="220" t="s">
        <v>600</v>
      </c>
      <c r="L1042" s="180"/>
      <c r="M1042" s="180">
        <v>1000</v>
      </c>
      <c r="N1042" s="80" t="s">
        <v>7213</v>
      </c>
      <c r="O1042" s="165"/>
      <c r="P1042" s="80" t="s">
        <v>3051</v>
      </c>
      <c r="Q1042" s="80"/>
      <c r="R1042" s="80"/>
      <c r="S1042" s="166"/>
      <c r="T1042" s="164"/>
      <c r="U1042" s="167"/>
      <c r="V1042" s="168"/>
      <c r="W1042" s="12" t="str">
        <f t="shared" si="212"/>
        <v>Mqtt1</v>
      </c>
      <c r="X1042" s="222"/>
      <c r="Y1042" s="6" t="str">
        <f t="shared" si="208"/>
        <v>power-tag/charger-radio-batteries-gmdss</v>
      </c>
      <c r="Z1042" s="106" t="str" cm="1">
        <f t="array" ref="Z1042">IF(COUNTIF(N1042,"spare"),"","$."&amp;_xlfn.REGEXEXTRACT(J1042,"PT\d+[FQ]\d+_(.*)", 2))</f>
        <v>$.RMS_Voltage_B_N</v>
      </c>
      <c r="AA1042" s="12">
        <f t="shared" si="211"/>
        <v>28</v>
      </c>
      <c r="AB1042" s="6" t="s">
        <v>195</v>
      </c>
      <c r="AC1042" s="106">
        <v>3030</v>
      </c>
      <c r="AJ1042" s="80"/>
      <c r="AK1042" s="116" t="s">
        <v>1694</v>
      </c>
      <c r="AN1042" s="80"/>
      <c r="AO1042" s="80"/>
      <c r="AP1042" s="80"/>
      <c r="AQ1042" s="80"/>
      <c r="AR1042" s="130"/>
      <c r="AS1042" s="80"/>
      <c r="AT1042" s="7"/>
      <c r="AU1042" s="7"/>
      <c r="AV1042" s="169"/>
      <c r="AW1042" s="170"/>
      <c r="AX1042" s="140"/>
      <c r="AY1042" s="150"/>
      <c r="AZ1042" s="171"/>
      <c r="BA1042" s="171"/>
      <c r="BB1042" s="150" t="str">
        <f t="shared" si="213"/>
        <v/>
      </c>
      <c r="BC1042" s="172"/>
      <c r="BD1042" s="169"/>
      <c r="BE1042" s="169"/>
      <c r="BF1042" s="169"/>
      <c r="BG1042" s="169"/>
      <c r="BH1042" s="169"/>
      <c r="BI1042" s="169"/>
      <c r="BJ1042" s="169"/>
      <c r="BK1042" s="169"/>
      <c r="BL1042" s="169"/>
      <c r="BM1042" s="169"/>
      <c r="BN1042" s="169"/>
      <c r="BO1042" s="169"/>
      <c r="BP1042" s="169"/>
      <c r="BQ1042" s="169"/>
      <c r="BS1042" s="6"/>
      <c r="BT1042" s="11"/>
      <c r="BU1042" s="6"/>
      <c r="BV1042" s="6"/>
    </row>
    <row r="1043" spans="1:74" ht="15.75" x14ac:dyDescent="0.25">
      <c r="A1043" s="52" t="s">
        <v>7908</v>
      </c>
      <c r="B1043" s="56"/>
      <c r="C1043" s="7" t="s">
        <v>118</v>
      </c>
      <c r="D1043" s="7" t="s">
        <v>6917</v>
      </c>
      <c r="E1043" s="7"/>
      <c r="F1043" s="64"/>
      <c r="G1043" s="6"/>
      <c r="H1043" s="6"/>
      <c r="I1043" s="10" t="s">
        <v>110</v>
      </c>
      <c r="J1043" s="11" t="s">
        <v>7459</v>
      </c>
      <c r="K1043" s="220" t="s">
        <v>600</v>
      </c>
      <c r="L1043" s="180"/>
      <c r="M1043" s="180">
        <v>1000</v>
      </c>
      <c r="N1043" s="80" t="s">
        <v>7213</v>
      </c>
      <c r="O1043" s="165"/>
      <c r="P1043" s="80" t="s">
        <v>3052</v>
      </c>
      <c r="Q1043" s="80"/>
      <c r="R1043" s="80"/>
      <c r="S1043" s="166"/>
      <c r="T1043" s="164"/>
      <c r="U1043" s="167"/>
      <c r="V1043" s="168"/>
      <c r="W1043" s="12" t="str">
        <f t="shared" si="212"/>
        <v>Mqtt1</v>
      </c>
      <c r="X1043" s="222"/>
      <c r="Y1043" s="6" t="str">
        <f t="shared" si="208"/>
        <v>power-tag/charger-radio-batteries-gmdss</v>
      </c>
      <c r="Z1043" s="106" t="str" cm="1">
        <f t="array" ref="Z1043">IF(COUNTIF(N1043,"spare"),"","$."&amp;_xlfn.REGEXEXTRACT(J1043,"PT\d+[FQ]\d+_(.*)", 2))</f>
        <v>$.RMS_Voltage_C_N</v>
      </c>
      <c r="AA1043" s="12">
        <f t="shared" si="211"/>
        <v>28</v>
      </c>
      <c r="AB1043" s="6" t="s">
        <v>195</v>
      </c>
      <c r="AC1043" s="106">
        <v>3032</v>
      </c>
      <c r="AJ1043" s="80"/>
      <c r="AK1043" s="116" t="s">
        <v>1694</v>
      </c>
      <c r="AN1043" s="80"/>
      <c r="AO1043" s="80"/>
      <c r="AP1043" s="80"/>
      <c r="AQ1043" s="80"/>
      <c r="AR1043" s="130"/>
      <c r="AS1043" s="80"/>
      <c r="AT1043" s="7"/>
      <c r="AU1043" s="7"/>
      <c r="AV1043" s="169"/>
      <c r="AW1043" s="170"/>
      <c r="AX1043" s="140"/>
      <c r="AY1043" s="150"/>
      <c r="AZ1043" s="171"/>
      <c r="BA1043" s="171"/>
      <c r="BB1043" s="150" t="str">
        <f t="shared" si="213"/>
        <v/>
      </c>
      <c r="BC1043" s="172"/>
      <c r="BD1043" s="169"/>
      <c r="BE1043" s="169"/>
      <c r="BF1043" s="169"/>
      <c r="BG1043" s="169"/>
      <c r="BH1043" s="169"/>
      <c r="BI1043" s="169"/>
      <c r="BJ1043" s="169"/>
      <c r="BK1043" s="169"/>
      <c r="BL1043" s="169"/>
      <c r="BM1043" s="169"/>
      <c r="BN1043" s="169"/>
      <c r="BO1043" s="169"/>
      <c r="BP1043" s="169"/>
      <c r="BQ1043" s="169"/>
      <c r="BS1043" s="6"/>
      <c r="BT1043" s="11"/>
      <c r="BU1043" s="6"/>
      <c r="BV1043" s="6"/>
    </row>
    <row r="1044" spans="1:74" ht="15.75" x14ac:dyDescent="0.25">
      <c r="A1044" s="52" t="s">
        <v>7908</v>
      </c>
      <c r="B1044" s="56"/>
      <c r="C1044" s="7" t="s">
        <v>118</v>
      </c>
      <c r="D1044" s="7" t="s">
        <v>6917</v>
      </c>
      <c r="E1044" s="7"/>
      <c r="F1044" s="64"/>
      <c r="G1044" s="6"/>
      <c r="H1044" s="6"/>
      <c r="I1044" s="10" t="s">
        <v>110</v>
      </c>
      <c r="J1044" s="11" t="s">
        <v>2070</v>
      </c>
      <c r="K1044" s="220" t="s">
        <v>600</v>
      </c>
      <c r="L1044" s="180"/>
      <c r="M1044" s="180">
        <v>1000</v>
      </c>
      <c r="N1044" s="80" t="s">
        <v>7213</v>
      </c>
      <c r="O1044" s="165"/>
      <c r="P1044" s="80" t="s">
        <v>3053</v>
      </c>
      <c r="Q1044" s="80"/>
      <c r="R1044" s="80"/>
      <c r="S1044" s="166"/>
      <c r="T1044" s="164"/>
      <c r="U1044" s="167"/>
      <c r="V1044" s="168"/>
      <c r="W1044" s="12" t="str">
        <f t="shared" si="212"/>
        <v>Mqtt1</v>
      </c>
      <c r="X1044" s="222"/>
      <c r="Y1044" s="6" t="str">
        <f t="shared" si="208"/>
        <v>power-tag/charger-radio-batteries-gmdss</v>
      </c>
      <c r="Z1044" s="106" t="str" cm="1">
        <f t="array" ref="Z1044">IF(COUNTIF(N1044,"spare"),"","$."&amp;_xlfn.REGEXEXTRACT(J1044,"PT\d+[FQ]\d+_(.*)", 2))</f>
        <v>$.Active_Power_Phase_A</v>
      </c>
      <c r="AA1044" s="12">
        <f t="shared" si="211"/>
        <v>28</v>
      </c>
      <c r="AB1044" s="6" t="s">
        <v>195</v>
      </c>
      <c r="AC1044" s="106">
        <v>3054</v>
      </c>
      <c r="AJ1044" s="80"/>
      <c r="AK1044" s="116" t="s">
        <v>1695</v>
      </c>
      <c r="AN1044" s="80"/>
      <c r="AO1044" s="80"/>
      <c r="AP1044" s="80"/>
      <c r="AQ1044" s="80"/>
      <c r="AR1044" s="130"/>
      <c r="AS1044" s="80"/>
      <c r="AT1044" s="7"/>
      <c r="AU1044" s="7"/>
      <c r="AV1044" s="169"/>
      <c r="AW1044" s="170"/>
      <c r="AX1044" s="140"/>
      <c r="AY1044" s="150"/>
      <c r="AZ1044" s="171"/>
      <c r="BA1044" s="171"/>
      <c r="BB1044" s="150" t="str">
        <f t="shared" si="213"/>
        <v/>
      </c>
      <c r="BC1044" s="172"/>
      <c r="BD1044" s="169"/>
      <c r="BE1044" s="169"/>
      <c r="BF1044" s="169"/>
      <c r="BG1044" s="169"/>
      <c r="BH1044" s="169"/>
      <c r="BI1044" s="169"/>
      <c r="BJ1044" s="169"/>
      <c r="BK1044" s="169"/>
      <c r="BL1044" s="169"/>
      <c r="BM1044" s="169"/>
      <c r="BN1044" s="169"/>
      <c r="BO1044" s="169"/>
      <c r="BP1044" s="169"/>
      <c r="BQ1044" s="169"/>
      <c r="BS1044" s="6"/>
      <c r="BT1044" s="11"/>
      <c r="BU1044" s="6"/>
      <c r="BV1044" s="6"/>
    </row>
    <row r="1045" spans="1:74" ht="15.75" x14ac:dyDescent="0.25">
      <c r="A1045" s="52" t="s">
        <v>7908</v>
      </c>
      <c r="B1045" s="56"/>
      <c r="C1045" s="7" t="s">
        <v>118</v>
      </c>
      <c r="D1045" s="7" t="s">
        <v>6917</v>
      </c>
      <c r="E1045" s="7"/>
      <c r="F1045" s="64"/>
      <c r="G1045" s="6"/>
      <c r="H1045" s="6"/>
      <c r="I1045" s="10" t="s">
        <v>110</v>
      </c>
      <c r="J1045" s="11" t="s">
        <v>2071</v>
      </c>
      <c r="K1045" s="220" t="s">
        <v>600</v>
      </c>
      <c r="L1045" s="180"/>
      <c r="M1045" s="180">
        <v>1000</v>
      </c>
      <c r="N1045" s="80" t="s">
        <v>7213</v>
      </c>
      <c r="O1045" s="165"/>
      <c r="P1045" s="80" t="s">
        <v>3054</v>
      </c>
      <c r="Q1045" s="80"/>
      <c r="R1045" s="80"/>
      <c r="S1045" s="166"/>
      <c r="T1045" s="164"/>
      <c r="U1045" s="167"/>
      <c r="V1045" s="168"/>
      <c r="W1045" s="12" t="str">
        <f t="shared" si="212"/>
        <v>Mqtt1</v>
      </c>
      <c r="X1045" s="222"/>
      <c r="Y1045" s="6" t="str">
        <f t="shared" si="208"/>
        <v>power-tag/charger-radio-batteries-gmdss</v>
      </c>
      <c r="Z1045" s="106" t="str" cm="1">
        <f t="array" ref="Z1045">IF(COUNTIF(N1045,"spare"),"","$."&amp;_xlfn.REGEXEXTRACT(J1045,"PT\d+[FQ]\d+_(.*)", 2))</f>
        <v>$.Active_Power_Phase_B</v>
      </c>
      <c r="AA1045" s="12">
        <f t="shared" si="211"/>
        <v>28</v>
      </c>
      <c r="AB1045" s="6" t="s">
        <v>195</v>
      </c>
      <c r="AC1045" s="106">
        <v>3056</v>
      </c>
      <c r="AJ1045" s="80"/>
      <c r="AK1045" s="116" t="s">
        <v>1695</v>
      </c>
      <c r="AN1045" s="80"/>
      <c r="AO1045" s="80"/>
      <c r="AP1045" s="80"/>
      <c r="AQ1045" s="80"/>
      <c r="AR1045" s="130"/>
      <c r="AS1045" s="80"/>
      <c r="AT1045" s="7"/>
      <c r="AU1045" s="7"/>
      <c r="AV1045" s="169"/>
      <c r="AW1045" s="170"/>
      <c r="AX1045" s="140"/>
      <c r="AY1045" s="150"/>
      <c r="AZ1045" s="171"/>
      <c r="BA1045" s="171"/>
      <c r="BB1045" s="150" t="str">
        <f t="shared" si="213"/>
        <v/>
      </c>
      <c r="BC1045" s="172"/>
      <c r="BD1045" s="169"/>
      <c r="BE1045" s="169"/>
      <c r="BF1045" s="169"/>
      <c r="BG1045" s="169"/>
      <c r="BH1045" s="169"/>
      <c r="BI1045" s="169"/>
      <c r="BJ1045" s="169"/>
      <c r="BK1045" s="169"/>
      <c r="BL1045" s="169"/>
      <c r="BM1045" s="169"/>
      <c r="BN1045" s="169"/>
      <c r="BO1045" s="169"/>
      <c r="BP1045" s="169"/>
      <c r="BQ1045" s="169"/>
      <c r="BS1045" s="6"/>
      <c r="BT1045" s="11"/>
      <c r="BU1045" s="6"/>
      <c r="BV1045" s="6"/>
    </row>
    <row r="1046" spans="1:74" ht="15.75" x14ac:dyDescent="0.25">
      <c r="A1046" s="52" t="s">
        <v>7908</v>
      </c>
      <c r="B1046" s="56"/>
      <c r="C1046" s="7" t="s">
        <v>118</v>
      </c>
      <c r="D1046" s="7" t="s">
        <v>6917</v>
      </c>
      <c r="E1046" s="7"/>
      <c r="F1046" s="64"/>
      <c r="G1046" s="6"/>
      <c r="H1046" s="6"/>
      <c r="I1046" s="10" t="s">
        <v>110</v>
      </c>
      <c r="J1046" s="11" t="s">
        <v>2072</v>
      </c>
      <c r="K1046" s="220" t="s">
        <v>600</v>
      </c>
      <c r="L1046" s="180"/>
      <c r="M1046" s="180">
        <v>1000</v>
      </c>
      <c r="N1046" s="80" t="s">
        <v>7213</v>
      </c>
      <c r="O1046" s="165"/>
      <c r="P1046" s="80" t="s">
        <v>3055</v>
      </c>
      <c r="Q1046" s="80"/>
      <c r="R1046" s="80"/>
      <c r="S1046" s="166"/>
      <c r="T1046" s="164"/>
      <c r="U1046" s="167"/>
      <c r="V1046" s="168"/>
      <c r="W1046" s="12" t="str">
        <f t="shared" si="212"/>
        <v>Mqtt1</v>
      </c>
      <c r="X1046" s="222"/>
      <c r="Y1046" s="6" t="str">
        <f t="shared" si="208"/>
        <v>power-tag/charger-radio-batteries-gmdss</v>
      </c>
      <c r="Z1046" s="106" t="str" cm="1">
        <f t="array" ref="Z1046">IF(COUNTIF(N1046,"spare"),"","$."&amp;_xlfn.REGEXEXTRACT(J1046,"PT\d+[FQ]\d+_(.*)", 2))</f>
        <v>$.Active_Power_Phase_C</v>
      </c>
      <c r="AA1046" s="12">
        <f t="shared" si="211"/>
        <v>28</v>
      </c>
      <c r="AB1046" s="6" t="s">
        <v>195</v>
      </c>
      <c r="AC1046" s="106">
        <v>3058</v>
      </c>
      <c r="AJ1046" s="80"/>
      <c r="AK1046" s="116" t="s">
        <v>1695</v>
      </c>
      <c r="AN1046" s="80"/>
      <c r="AO1046" s="80"/>
      <c r="AP1046" s="80"/>
      <c r="AQ1046" s="80"/>
      <c r="AR1046" s="130"/>
      <c r="AS1046" s="80"/>
      <c r="AT1046" s="7"/>
      <c r="AU1046" s="7"/>
      <c r="AV1046" s="169"/>
      <c r="AW1046" s="170"/>
      <c r="AX1046" s="140"/>
      <c r="AY1046" s="150"/>
      <c r="AZ1046" s="171"/>
      <c r="BA1046" s="171"/>
      <c r="BB1046" s="150" t="str">
        <f t="shared" si="213"/>
        <v/>
      </c>
      <c r="BC1046" s="172"/>
      <c r="BD1046" s="169"/>
      <c r="BE1046" s="169"/>
      <c r="BF1046" s="169"/>
      <c r="BG1046" s="169"/>
      <c r="BH1046" s="169"/>
      <c r="BI1046" s="169"/>
      <c r="BJ1046" s="169"/>
      <c r="BK1046" s="169"/>
      <c r="BL1046" s="169"/>
      <c r="BM1046" s="169"/>
      <c r="BN1046" s="169"/>
      <c r="BO1046" s="169"/>
      <c r="BP1046" s="169"/>
      <c r="BQ1046" s="169"/>
      <c r="BS1046" s="6"/>
      <c r="BT1046" s="11"/>
      <c r="BU1046" s="6"/>
      <c r="BV1046" s="6"/>
    </row>
    <row r="1047" spans="1:74" ht="15.75" x14ac:dyDescent="0.25">
      <c r="A1047" s="52" t="s">
        <v>7908</v>
      </c>
      <c r="B1047" s="56"/>
      <c r="C1047" s="7" t="s">
        <v>118</v>
      </c>
      <c r="D1047" s="7" t="s">
        <v>6917</v>
      </c>
      <c r="E1047" s="7"/>
      <c r="F1047" s="64"/>
      <c r="G1047" s="6"/>
      <c r="H1047" s="6"/>
      <c r="I1047" s="10" t="s">
        <v>110</v>
      </c>
      <c r="J1047" s="11" t="s">
        <v>2073</v>
      </c>
      <c r="K1047" s="220" t="s">
        <v>600</v>
      </c>
      <c r="L1047" s="180"/>
      <c r="M1047" s="180">
        <v>1000</v>
      </c>
      <c r="N1047" s="80" t="s">
        <v>7213</v>
      </c>
      <c r="O1047" s="165"/>
      <c r="P1047" s="80" t="s">
        <v>3056</v>
      </c>
      <c r="Q1047" s="80"/>
      <c r="R1047" s="80"/>
      <c r="S1047" s="166"/>
      <c r="T1047" s="164"/>
      <c r="U1047" s="167"/>
      <c r="V1047" s="168"/>
      <c r="W1047" s="12" t="str">
        <f t="shared" si="212"/>
        <v>Mqtt1</v>
      </c>
      <c r="X1047" s="222"/>
      <c r="Y1047" s="6" t="str">
        <f t="shared" si="208"/>
        <v>power-tag/charger-radio-batteries-gmdss</v>
      </c>
      <c r="Z1047" s="106" t="str" cm="1">
        <f t="array" ref="Z1047">IF(COUNTIF(N1047,"spare"),"","$."&amp;_xlfn.REGEXEXTRACT(J1047,"PT\d+[FQ]\d+_(.*)", 2))</f>
        <v>$.Total_Active_Power</v>
      </c>
      <c r="AA1047" s="12">
        <f t="shared" si="211"/>
        <v>28</v>
      </c>
      <c r="AB1047" s="6" t="s">
        <v>195</v>
      </c>
      <c r="AC1047" s="106">
        <v>3060</v>
      </c>
      <c r="AJ1047" s="80"/>
      <c r="AK1047" s="116" t="s">
        <v>1695</v>
      </c>
      <c r="AN1047" s="80"/>
      <c r="AO1047" s="80"/>
      <c r="AP1047" s="80"/>
      <c r="AQ1047" s="80"/>
      <c r="AR1047" s="130"/>
      <c r="AS1047" s="80"/>
      <c r="AT1047" s="7"/>
      <c r="AU1047" s="7"/>
      <c r="AV1047" s="169"/>
      <c r="AW1047" s="170"/>
      <c r="AX1047" s="140"/>
      <c r="AY1047" s="150"/>
      <c r="AZ1047" s="171"/>
      <c r="BA1047" s="171"/>
      <c r="BB1047" s="150" t="str">
        <f t="shared" si="213"/>
        <v/>
      </c>
      <c r="BC1047" s="172"/>
      <c r="BD1047" s="169"/>
      <c r="BE1047" s="169"/>
      <c r="BF1047" s="169"/>
      <c r="BG1047" s="169"/>
      <c r="BH1047" s="169"/>
      <c r="BI1047" s="169"/>
      <c r="BJ1047" s="169"/>
      <c r="BK1047" s="169"/>
      <c r="BL1047" s="169"/>
      <c r="BM1047" s="169"/>
      <c r="BN1047" s="169"/>
      <c r="BO1047" s="169"/>
      <c r="BP1047" s="169"/>
      <c r="BQ1047" s="169"/>
      <c r="BS1047" s="6"/>
      <c r="BT1047" s="11"/>
      <c r="BU1047" s="6"/>
      <c r="BV1047" s="6"/>
    </row>
    <row r="1048" spans="1:74" ht="15.75" x14ac:dyDescent="0.25">
      <c r="A1048" s="52" t="s">
        <v>7908</v>
      </c>
      <c r="B1048" s="56"/>
      <c r="C1048" s="7" t="s">
        <v>118</v>
      </c>
      <c r="D1048" s="7" t="s">
        <v>6917</v>
      </c>
      <c r="E1048" s="7"/>
      <c r="F1048" s="64"/>
      <c r="G1048" s="6"/>
      <c r="H1048" s="6"/>
      <c r="I1048" s="10" t="s">
        <v>110</v>
      </c>
      <c r="J1048" s="11" t="s">
        <v>2074</v>
      </c>
      <c r="K1048" s="220" t="s">
        <v>600</v>
      </c>
      <c r="L1048" s="180"/>
      <c r="M1048" s="180">
        <v>1000</v>
      </c>
      <c r="N1048" s="80" t="s">
        <v>7213</v>
      </c>
      <c r="O1048" s="165"/>
      <c r="P1048" s="80" t="s">
        <v>3057</v>
      </c>
      <c r="Q1048" s="80"/>
      <c r="R1048" s="80"/>
      <c r="S1048" s="166"/>
      <c r="T1048" s="164"/>
      <c r="U1048" s="167"/>
      <c r="V1048" s="168"/>
      <c r="W1048" s="12" t="str">
        <f t="shared" si="212"/>
        <v>Mqtt1</v>
      </c>
      <c r="X1048" s="222"/>
      <c r="Y1048" s="6" t="str">
        <f t="shared" si="208"/>
        <v>power-tag/charger-radio-batteries-gmdss</v>
      </c>
      <c r="Z1048" s="106" t="str" cm="1">
        <f t="array" ref="Z1048">IF(COUNTIF(N1048,"spare"),"","$."&amp;_xlfn.REGEXEXTRACT(J1048,"PT\d+[FQ]\d+_(.*)", 2))</f>
        <v>$.Power_Factor_Phase_A</v>
      </c>
      <c r="AA1048" s="12">
        <f t="shared" si="211"/>
        <v>28</v>
      </c>
      <c r="AB1048" s="6" t="s">
        <v>195</v>
      </c>
      <c r="AC1048" s="106">
        <v>3078</v>
      </c>
      <c r="AJ1048" s="80"/>
      <c r="AK1048" s="116" t="s">
        <v>1696</v>
      </c>
      <c r="AN1048" s="80"/>
      <c r="AO1048" s="80"/>
      <c r="AP1048" s="80"/>
      <c r="AQ1048" s="80"/>
      <c r="AR1048" s="130"/>
      <c r="AS1048" s="80"/>
      <c r="AT1048" s="7"/>
      <c r="AU1048" s="7"/>
      <c r="AV1048" s="169"/>
      <c r="AW1048" s="170"/>
      <c r="AX1048" s="140"/>
      <c r="AY1048" s="150"/>
      <c r="AZ1048" s="171"/>
      <c r="BA1048" s="171"/>
      <c r="BB1048" s="150" t="str">
        <f t="shared" si="213"/>
        <v/>
      </c>
      <c r="BC1048" s="172"/>
      <c r="BD1048" s="169"/>
      <c r="BE1048" s="169"/>
      <c r="BF1048" s="169"/>
      <c r="BG1048" s="169"/>
      <c r="BH1048" s="169"/>
      <c r="BI1048" s="169"/>
      <c r="BJ1048" s="169"/>
      <c r="BK1048" s="169"/>
      <c r="BL1048" s="169"/>
      <c r="BM1048" s="169"/>
      <c r="BN1048" s="169"/>
      <c r="BO1048" s="169"/>
      <c r="BP1048" s="169"/>
      <c r="BQ1048" s="169"/>
      <c r="BS1048" s="6"/>
      <c r="BT1048" s="11"/>
      <c r="BU1048" s="6"/>
      <c r="BV1048" s="6"/>
    </row>
    <row r="1049" spans="1:74" ht="15.75" x14ac:dyDescent="0.25">
      <c r="A1049" s="52" t="s">
        <v>7908</v>
      </c>
      <c r="B1049" s="56"/>
      <c r="C1049" s="7" t="s">
        <v>118</v>
      </c>
      <c r="D1049" s="7" t="s">
        <v>6917</v>
      </c>
      <c r="E1049" s="7"/>
      <c r="F1049" s="64"/>
      <c r="G1049" s="6"/>
      <c r="H1049" s="6"/>
      <c r="I1049" s="10" t="s">
        <v>110</v>
      </c>
      <c r="J1049" s="11" t="s">
        <v>2075</v>
      </c>
      <c r="K1049" s="220" t="s">
        <v>600</v>
      </c>
      <c r="L1049" s="180"/>
      <c r="M1049" s="180">
        <v>1000</v>
      </c>
      <c r="N1049" s="80" t="s">
        <v>7213</v>
      </c>
      <c r="O1049" s="165"/>
      <c r="P1049" s="80" t="s">
        <v>3058</v>
      </c>
      <c r="Q1049" s="80"/>
      <c r="R1049" s="80"/>
      <c r="S1049" s="166"/>
      <c r="T1049" s="164"/>
      <c r="U1049" s="167"/>
      <c r="V1049" s="168"/>
      <c r="W1049" s="12" t="str">
        <f t="shared" si="212"/>
        <v>Mqtt1</v>
      </c>
      <c r="X1049" s="222"/>
      <c r="Y1049" s="6" t="str">
        <f t="shared" si="208"/>
        <v>power-tag/charger-radio-batteries-gmdss</v>
      </c>
      <c r="Z1049" s="106" t="str" cm="1">
        <f t="array" ref="Z1049">IF(COUNTIF(N1049,"spare"),"","$."&amp;_xlfn.REGEXEXTRACT(J1049,"PT\d+[FQ]\d+_(.*)", 2))</f>
        <v>$.Power_Factor_Phase_B</v>
      </c>
      <c r="AA1049" s="12">
        <f t="shared" si="211"/>
        <v>28</v>
      </c>
      <c r="AB1049" s="6" t="s">
        <v>195</v>
      </c>
      <c r="AC1049" s="106">
        <v>3080</v>
      </c>
      <c r="AJ1049" s="80"/>
      <c r="AK1049" s="116" t="s">
        <v>1696</v>
      </c>
      <c r="AN1049" s="80"/>
      <c r="AO1049" s="80"/>
      <c r="AP1049" s="80"/>
      <c r="AQ1049" s="80"/>
      <c r="AR1049" s="130"/>
      <c r="AS1049" s="80"/>
      <c r="AT1049" s="7"/>
      <c r="AU1049" s="7"/>
      <c r="AV1049" s="169"/>
      <c r="AW1049" s="170"/>
      <c r="AX1049" s="140"/>
      <c r="AY1049" s="150"/>
      <c r="AZ1049" s="171"/>
      <c r="BA1049" s="171"/>
      <c r="BB1049" s="150" t="str">
        <f t="shared" si="213"/>
        <v/>
      </c>
      <c r="BC1049" s="172"/>
      <c r="BD1049" s="169"/>
      <c r="BE1049" s="169"/>
      <c r="BF1049" s="169"/>
      <c r="BG1049" s="169"/>
      <c r="BH1049" s="169"/>
      <c r="BI1049" s="169"/>
      <c r="BJ1049" s="169"/>
      <c r="BK1049" s="169"/>
      <c r="BL1049" s="169"/>
      <c r="BM1049" s="169"/>
      <c r="BN1049" s="169"/>
      <c r="BO1049" s="169"/>
      <c r="BP1049" s="169"/>
      <c r="BQ1049" s="169"/>
      <c r="BS1049" s="6"/>
      <c r="BT1049" s="11"/>
      <c r="BU1049" s="6"/>
      <c r="BV1049" s="6"/>
    </row>
    <row r="1050" spans="1:74" ht="15.75" x14ac:dyDescent="0.25">
      <c r="A1050" s="52" t="s">
        <v>7908</v>
      </c>
      <c r="B1050" s="56"/>
      <c r="C1050" s="7" t="s">
        <v>118</v>
      </c>
      <c r="D1050" s="7" t="s">
        <v>6917</v>
      </c>
      <c r="E1050" s="7"/>
      <c r="F1050" s="64"/>
      <c r="G1050" s="6"/>
      <c r="H1050" s="6"/>
      <c r="I1050" s="10" t="s">
        <v>110</v>
      </c>
      <c r="J1050" s="11" t="s">
        <v>2076</v>
      </c>
      <c r="K1050" s="220" t="s">
        <v>600</v>
      </c>
      <c r="L1050" s="180"/>
      <c r="M1050" s="180">
        <v>1000</v>
      </c>
      <c r="N1050" s="80" t="s">
        <v>7213</v>
      </c>
      <c r="O1050" s="165"/>
      <c r="P1050" s="80" t="s">
        <v>3059</v>
      </c>
      <c r="Q1050" s="80"/>
      <c r="R1050" s="80"/>
      <c r="S1050" s="166"/>
      <c r="T1050" s="164"/>
      <c r="U1050" s="167"/>
      <c r="V1050" s="168"/>
      <c r="W1050" s="12" t="str">
        <f t="shared" si="212"/>
        <v>Mqtt1</v>
      </c>
      <c r="X1050" s="222"/>
      <c r="Y1050" s="6" t="str">
        <f t="shared" si="208"/>
        <v>power-tag/charger-radio-batteries-gmdss</v>
      </c>
      <c r="Z1050" s="106" t="str" cm="1">
        <f t="array" ref="Z1050">IF(COUNTIF(N1050,"spare"),"","$."&amp;_xlfn.REGEXEXTRACT(J1050,"PT\d+[FQ]\d+_(.*)", 2))</f>
        <v>$.Power_Factor_Phase_C</v>
      </c>
      <c r="AA1050" s="12">
        <f t="shared" si="211"/>
        <v>28</v>
      </c>
      <c r="AB1050" s="6" t="s">
        <v>195</v>
      </c>
      <c r="AC1050" s="106">
        <v>3082</v>
      </c>
      <c r="AJ1050" s="80"/>
      <c r="AK1050" s="116" t="s">
        <v>1696</v>
      </c>
      <c r="AN1050" s="80"/>
      <c r="AO1050" s="80"/>
      <c r="AP1050" s="80"/>
      <c r="AQ1050" s="80"/>
      <c r="AR1050" s="130"/>
      <c r="AS1050" s="80"/>
      <c r="AT1050" s="7"/>
      <c r="AU1050" s="7"/>
      <c r="AV1050" s="169"/>
      <c r="AW1050" s="170"/>
      <c r="AX1050" s="140"/>
      <c r="AY1050" s="150"/>
      <c r="AZ1050" s="171"/>
      <c r="BA1050" s="171"/>
      <c r="BB1050" s="150" t="str">
        <f t="shared" si="213"/>
        <v/>
      </c>
      <c r="BC1050" s="172"/>
      <c r="BD1050" s="169"/>
      <c r="BE1050" s="169"/>
      <c r="BF1050" s="169"/>
      <c r="BG1050" s="169"/>
      <c r="BH1050" s="169"/>
      <c r="BI1050" s="169"/>
      <c r="BJ1050" s="169"/>
      <c r="BK1050" s="169"/>
      <c r="BL1050" s="169"/>
      <c r="BM1050" s="169"/>
      <c r="BN1050" s="169"/>
      <c r="BO1050" s="169"/>
      <c r="BP1050" s="169"/>
      <c r="BQ1050" s="169"/>
      <c r="BS1050" s="6"/>
      <c r="BT1050" s="11"/>
      <c r="BU1050" s="6"/>
      <c r="BV1050" s="6"/>
    </row>
    <row r="1051" spans="1:74" ht="15.75" x14ac:dyDescent="0.25">
      <c r="A1051" s="52" t="s">
        <v>7908</v>
      </c>
      <c r="B1051" s="56"/>
      <c r="C1051" s="7" t="s">
        <v>118</v>
      </c>
      <c r="D1051" s="7" t="s">
        <v>6917</v>
      </c>
      <c r="E1051" s="7"/>
      <c r="F1051" s="64"/>
      <c r="G1051" s="6"/>
      <c r="H1051" s="6"/>
      <c r="I1051" s="10" t="s">
        <v>110</v>
      </c>
      <c r="J1051" s="11" t="s">
        <v>2077</v>
      </c>
      <c r="K1051" s="220" t="s">
        <v>600</v>
      </c>
      <c r="L1051" s="180"/>
      <c r="M1051" s="180">
        <v>1000</v>
      </c>
      <c r="N1051" s="80" t="s">
        <v>7213</v>
      </c>
      <c r="O1051" s="165"/>
      <c r="P1051" s="80" t="s">
        <v>3060</v>
      </c>
      <c r="Q1051" s="80"/>
      <c r="R1051" s="80"/>
      <c r="S1051" s="166"/>
      <c r="T1051" s="164"/>
      <c r="U1051" s="167"/>
      <c r="V1051" s="168"/>
      <c r="W1051" s="12" t="str">
        <f t="shared" si="212"/>
        <v>Mqtt1</v>
      </c>
      <c r="X1051" s="222"/>
      <c r="Y1051" s="6" t="str">
        <f t="shared" si="208"/>
        <v>power-tag/charger-radio-batteries-gmdss</v>
      </c>
      <c r="Z1051" s="106" t="str" cm="1">
        <f t="array" ref="Z1051">IF(COUNTIF(N1051,"spare"),"","$."&amp;_xlfn.REGEXEXTRACT(J1051,"PT\d+[FQ]\d+_(.*)", 2))</f>
        <v>$.Total_Power_Factor</v>
      </c>
      <c r="AA1051" s="12">
        <f t="shared" si="211"/>
        <v>28</v>
      </c>
      <c r="AB1051" s="6" t="s">
        <v>195</v>
      </c>
      <c r="AC1051" s="106">
        <v>3084</v>
      </c>
      <c r="AJ1051" s="80"/>
      <c r="AK1051" s="116" t="s">
        <v>1696</v>
      </c>
      <c r="AN1051" s="80"/>
      <c r="AO1051" s="80"/>
      <c r="AP1051" s="80"/>
      <c r="AQ1051" s="80"/>
      <c r="AR1051" s="130"/>
      <c r="AS1051" s="80"/>
      <c r="AT1051" s="7"/>
      <c r="AU1051" s="7"/>
      <c r="AV1051" s="169"/>
      <c r="AW1051" s="170"/>
      <c r="AX1051" s="140"/>
      <c r="AY1051" s="150"/>
      <c r="AZ1051" s="171"/>
      <c r="BA1051" s="171"/>
      <c r="BB1051" s="150" t="str">
        <f t="shared" si="213"/>
        <v/>
      </c>
      <c r="BC1051" s="172"/>
      <c r="BD1051" s="169"/>
      <c r="BE1051" s="169"/>
      <c r="BF1051" s="169"/>
      <c r="BG1051" s="169"/>
      <c r="BH1051" s="169"/>
      <c r="BI1051" s="169"/>
      <c r="BJ1051" s="169"/>
      <c r="BK1051" s="169"/>
      <c r="BL1051" s="169"/>
      <c r="BM1051" s="169"/>
      <c r="BN1051" s="169"/>
      <c r="BO1051" s="169"/>
      <c r="BP1051" s="169"/>
      <c r="BQ1051" s="169"/>
      <c r="BS1051" s="6"/>
      <c r="BT1051" s="11"/>
      <c r="BU1051" s="6"/>
      <c r="BV1051" s="6"/>
    </row>
    <row r="1052" spans="1:74" ht="15.75" x14ac:dyDescent="0.25">
      <c r="A1052" s="52" t="s">
        <v>7908</v>
      </c>
      <c r="B1052" s="56"/>
      <c r="C1052" s="7" t="s">
        <v>118</v>
      </c>
      <c r="D1052" s="7" t="s">
        <v>6917</v>
      </c>
      <c r="E1052" s="7"/>
      <c r="F1052" s="64"/>
      <c r="G1052" s="6"/>
      <c r="H1052" s="6"/>
      <c r="I1052" s="10" t="s">
        <v>110</v>
      </c>
      <c r="J1052" s="11" t="s">
        <v>2078</v>
      </c>
      <c r="K1052" s="220" t="s">
        <v>600</v>
      </c>
      <c r="L1052" s="180"/>
      <c r="M1052" s="180">
        <v>1000</v>
      </c>
      <c r="N1052" s="80" t="s">
        <v>7213</v>
      </c>
      <c r="O1052" s="165"/>
      <c r="P1052" s="80" t="s">
        <v>3016</v>
      </c>
      <c r="Q1052" s="80"/>
      <c r="R1052" s="80"/>
      <c r="S1052" s="166"/>
      <c r="T1052" s="164"/>
      <c r="U1052" s="167"/>
      <c r="V1052" s="168"/>
      <c r="W1052" s="12" t="str">
        <f t="shared" ref="W1052:W1066" si="214">IF(COUNTIF(N1052,"spare"),"","Mqtt1")</f>
        <v>Mqtt1</v>
      </c>
      <c r="X1052" s="222"/>
      <c r="Y1052" s="6" t="str">
        <f t="shared" si="208"/>
        <v>power-tag/underwater-lights-ps-group-1</v>
      </c>
      <c r="Z1052" s="106" t="str" cm="1">
        <f t="array" ref="Z1052">IF(COUNTIF(N1052,"spare"),"","$."&amp;_xlfn.REGEXEXTRACT(J1052,"PT\d+[FQ]\d+_(.*)", 2))</f>
        <v>$.RMS_Current_Phase_A</v>
      </c>
      <c r="AA1052" s="12">
        <f t="shared" si="211"/>
        <v>29</v>
      </c>
      <c r="AB1052" s="6" t="s">
        <v>195</v>
      </c>
      <c r="AC1052" s="106">
        <v>3000</v>
      </c>
      <c r="AJ1052" s="80"/>
      <c r="AK1052" s="116" t="s">
        <v>1693</v>
      </c>
      <c r="AN1052" s="80"/>
      <c r="AO1052" s="80"/>
      <c r="AP1052" s="80"/>
      <c r="AQ1052" s="80"/>
      <c r="AR1052" s="130"/>
      <c r="AS1052" s="80"/>
      <c r="AT1052" s="7"/>
      <c r="AU1052" s="7"/>
      <c r="AV1052" s="169"/>
      <c r="AW1052" s="170"/>
      <c r="AX1052" s="140"/>
      <c r="AY1052" s="150"/>
      <c r="AZ1052" s="171"/>
      <c r="BA1052" s="171"/>
      <c r="BB1052" s="150" t="str">
        <f t="shared" ref="BB1052:BB1066" si="215">IF(ISNUMBER(AM1052),"1","")</f>
        <v/>
      </c>
      <c r="BC1052" s="172"/>
      <c r="BD1052" s="169"/>
      <c r="BE1052" s="169"/>
      <c r="BF1052" s="169"/>
      <c r="BG1052" s="169"/>
      <c r="BH1052" s="169"/>
      <c r="BI1052" s="169"/>
      <c r="BJ1052" s="169"/>
      <c r="BK1052" s="169"/>
      <c r="BL1052" s="169"/>
      <c r="BM1052" s="169"/>
      <c r="BN1052" s="169"/>
      <c r="BO1052" s="169"/>
      <c r="BP1052" s="169"/>
      <c r="BQ1052" s="169"/>
      <c r="BS1052" s="6"/>
      <c r="BT1052" s="11"/>
      <c r="BU1052" s="6"/>
      <c r="BV1052" s="6"/>
    </row>
    <row r="1053" spans="1:74" ht="15.75" x14ac:dyDescent="0.25">
      <c r="A1053" s="52" t="s">
        <v>7908</v>
      </c>
      <c r="B1053" s="56"/>
      <c r="C1053" s="7" t="s">
        <v>118</v>
      </c>
      <c r="D1053" s="7" t="s">
        <v>6917</v>
      </c>
      <c r="E1053" s="7"/>
      <c r="F1053" s="64"/>
      <c r="G1053" s="6"/>
      <c r="H1053" s="6"/>
      <c r="I1053" s="10" t="s">
        <v>110</v>
      </c>
      <c r="J1053" s="11" t="s">
        <v>2079</v>
      </c>
      <c r="K1053" s="220" t="s">
        <v>600</v>
      </c>
      <c r="L1053" s="180"/>
      <c r="M1053" s="180">
        <v>1000</v>
      </c>
      <c r="N1053" s="80" t="s">
        <v>7213</v>
      </c>
      <c r="O1053" s="165"/>
      <c r="P1053" s="80" t="s">
        <v>3017</v>
      </c>
      <c r="Q1053" s="80"/>
      <c r="R1053" s="80"/>
      <c r="S1053" s="166"/>
      <c r="T1053" s="164"/>
      <c r="U1053" s="167"/>
      <c r="V1053" s="168"/>
      <c r="W1053" s="12" t="str">
        <f t="shared" si="214"/>
        <v>Mqtt1</v>
      </c>
      <c r="X1053" s="222"/>
      <c r="Y1053" s="6" t="str">
        <f t="shared" si="208"/>
        <v>power-tag/underwater-lights-ps-group-1</v>
      </c>
      <c r="Z1053" s="106" t="str" cm="1">
        <f t="array" ref="Z1053">IF(COUNTIF(N1053,"spare"),"","$."&amp;_xlfn.REGEXEXTRACT(J1053,"PT\d+[FQ]\d+_(.*)", 2))</f>
        <v>$.RMS_Current_Phase_B</v>
      </c>
      <c r="AA1053" s="12">
        <f t="shared" si="211"/>
        <v>29</v>
      </c>
      <c r="AB1053" s="6" t="s">
        <v>195</v>
      </c>
      <c r="AC1053" s="106">
        <v>3002</v>
      </c>
      <c r="AJ1053" s="80"/>
      <c r="AK1053" s="116" t="s">
        <v>1693</v>
      </c>
      <c r="AN1053" s="80"/>
      <c r="AO1053" s="80"/>
      <c r="AP1053" s="80"/>
      <c r="AQ1053" s="80"/>
      <c r="AR1053" s="130"/>
      <c r="AS1053" s="80"/>
      <c r="AT1053" s="7"/>
      <c r="AU1053" s="7"/>
      <c r="AV1053" s="169"/>
      <c r="AW1053" s="170"/>
      <c r="AX1053" s="140"/>
      <c r="AY1053" s="150"/>
      <c r="AZ1053" s="171"/>
      <c r="BA1053" s="171"/>
      <c r="BB1053" s="150" t="str">
        <f t="shared" si="215"/>
        <v/>
      </c>
      <c r="BC1053" s="172"/>
      <c r="BD1053" s="169"/>
      <c r="BE1053" s="169"/>
      <c r="BF1053" s="169"/>
      <c r="BG1053" s="169"/>
      <c r="BH1053" s="169"/>
      <c r="BI1053" s="169"/>
      <c r="BJ1053" s="169"/>
      <c r="BK1053" s="169"/>
      <c r="BL1053" s="169"/>
      <c r="BM1053" s="169"/>
      <c r="BN1053" s="169"/>
      <c r="BO1053" s="169"/>
      <c r="BP1053" s="169"/>
      <c r="BQ1053" s="169"/>
      <c r="BS1053" s="6"/>
      <c r="BT1053" s="11"/>
      <c r="BU1053" s="6"/>
      <c r="BV1053" s="6"/>
    </row>
    <row r="1054" spans="1:74" ht="15.75" x14ac:dyDescent="0.25">
      <c r="A1054" s="52" t="s">
        <v>7908</v>
      </c>
      <c r="B1054" s="56"/>
      <c r="C1054" s="7" t="s">
        <v>118</v>
      </c>
      <c r="D1054" s="7" t="s">
        <v>6917</v>
      </c>
      <c r="E1054" s="7"/>
      <c r="F1054" s="64"/>
      <c r="G1054" s="6"/>
      <c r="H1054" s="6"/>
      <c r="I1054" s="10" t="s">
        <v>110</v>
      </c>
      <c r="J1054" s="11" t="s">
        <v>2080</v>
      </c>
      <c r="K1054" s="220" t="s">
        <v>600</v>
      </c>
      <c r="L1054" s="180"/>
      <c r="M1054" s="180">
        <v>1000</v>
      </c>
      <c r="N1054" s="80" t="s">
        <v>7213</v>
      </c>
      <c r="O1054" s="165"/>
      <c r="P1054" s="80" t="s">
        <v>3018</v>
      </c>
      <c r="Q1054" s="80"/>
      <c r="R1054" s="80"/>
      <c r="S1054" s="166"/>
      <c r="T1054" s="164"/>
      <c r="U1054" s="167"/>
      <c r="V1054" s="168"/>
      <c r="W1054" s="12" t="str">
        <f t="shared" si="214"/>
        <v>Mqtt1</v>
      </c>
      <c r="X1054" s="222"/>
      <c r="Y1054" s="6" t="str">
        <f t="shared" si="208"/>
        <v>power-tag/underwater-lights-ps-group-1</v>
      </c>
      <c r="Z1054" s="106" t="str" cm="1">
        <f t="array" ref="Z1054">IF(COUNTIF(N1054,"spare"),"","$."&amp;_xlfn.REGEXEXTRACT(J1054,"PT\d+[FQ]\d+_(.*)", 2))</f>
        <v>$.RMS_Current_Phase_C</v>
      </c>
      <c r="AA1054" s="12">
        <f t="shared" si="211"/>
        <v>29</v>
      </c>
      <c r="AB1054" s="6" t="s">
        <v>195</v>
      </c>
      <c r="AC1054" s="106">
        <v>3004</v>
      </c>
      <c r="AJ1054" s="80"/>
      <c r="AK1054" s="116" t="s">
        <v>1693</v>
      </c>
      <c r="AN1054" s="80"/>
      <c r="AO1054" s="80"/>
      <c r="AP1054" s="80"/>
      <c r="AQ1054" s="80"/>
      <c r="AR1054" s="130"/>
      <c r="AS1054" s="80"/>
      <c r="AT1054" s="7"/>
      <c r="AU1054" s="7"/>
      <c r="AV1054" s="169"/>
      <c r="AW1054" s="170"/>
      <c r="AX1054" s="140"/>
      <c r="AY1054" s="150"/>
      <c r="AZ1054" s="171"/>
      <c r="BA1054" s="171"/>
      <c r="BB1054" s="150" t="str">
        <f t="shared" si="215"/>
        <v/>
      </c>
      <c r="BC1054" s="172"/>
      <c r="BD1054" s="169"/>
      <c r="BE1054" s="169"/>
      <c r="BF1054" s="169"/>
      <c r="BG1054" s="169"/>
      <c r="BH1054" s="169"/>
      <c r="BI1054" s="169"/>
      <c r="BJ1054" s="169"/>
      <c r="BK1054" s="169"/>
      <c r="BL1054" s="169"/>
      <c r="BM1054" s="169"/>
      <c r="BN1054" s="169"/>
      <c r="BO1054" s="169"/>
      <c r="BP1054" s="169"/>
      <c r="BQ1054" s="169"/>
      <c r="BS1054" s="6"/>
      <c r="BT1054" s="11"/>
      <c r="BU1054" s="6"/>
      <c r="BV1054" s="6"/>
    </row>
    <row r="1055" spans="1:74" ht="15.75" x14ac:dyDescent="0.25">
      <c r="A1055" s="52" t="s">
        <v>7908</v>
      </c>
      <c r="B1055" s="56"/>
      <c r="C1055" s="7" t="s">
        <v>118</v>
      </c>
      <c r="D1055" s="7" t="s">
        <v>6917</v>
      </c>
      <c r="E1055" s="7"/>
      <c r="F1055" s="64"/>
      <c r="G1055" s="6"/>
      <c r="H1055" s="6"/>
      <c r="I1055" s="10" t="s">
        <v>110</v>
      </c>
      <c r="J1055" s="11" t="s">
        <v>2081</v>
      </c>
      <c r="K1055" s="220" t="s">
        <v>600</v>
      </c>
      <c r="L1055" s="180"/>
      <c r="M1055" s="180">
        <v>1000</v>
      </c>
      <c r="N1055" s="80" t="s">
        <v>7213</v>
      </c>
      <c r="O1055" s="165"/>
      <c r="P1055" s="80" t="s">
        <v>3019</v>
      </c>
      <c r="Q1055" s="80"/>
      <c r="R1055" s="80"/>
      <c r="S1055" s="166"/>
      <c r="T1055" s="164"/>
      <c r="U1055" s="167"/>
      <c r="V1055" s="168"/>
      <c r="W1055" s="12" t="str">
        <f t="shared" si="214"/>
        <v>Mqtt1</v>
      </c>
      <c r="X1055" s="222"/>
      <c r="Y1055" s="6" t="str">
        <f t="shared" si="208"/>
        <v>power-tag/underwater-lights-ps-group-1</v>
      </c>
      <c r="Z1055" s="106" t="str" cm="1">
        <f t="array" ref="Z1055">IF(COUNTIF(N1055,"spare"),"","$."&amp;_xlfn.REGEXEXTRACT(J1055,"PT\d+[FQ]\d+_(.*)", 2))</f>
        <v>$.RMS_Current_Phase_Neut</v>
      </c>
      <c r="AA1055" s="12">
        <f t="shared" si="211"/>
        <v>29</v>
      </c>
      <c r="AB1055" s="6" t="s">
        <v>195</v>
      </c>
      <c r="AC1055" s="106">
        <v>3006</v>
      </c>
      <c r="AJ1055" s="80"/>
      <c r="AK1055" s="116" t="s">
        <v>1693</v>
      </c>
      <c r="AN1055" s="80"/>
      <c r="AO1055" s="80"/>
      <c r="AP1055" s="80"/>
      <c r="AQ1055" s="80"/>
      <c r="AR1055" s="130"/>
      <c r="AS1055" s="80"/>
      <c r="AT1055" s="7"/>
      <c r="AU1055" s="7"/>
      <c r="AV1055" s="169"/>
      <c r="AW1055" s="170"/>
      <c r="AX1055" s="140"/>
      <c r="AY1055" s="150"/>
      <c r="AZ1055" s="171"/>
      <c r="BA1055" s="171"/>
      <c r="BB1055" s="150" t="str">
        <f t="shared" si="215"/>
        <v/>
      </c>
      <c r="BC1055" s="172"/>
      <c r="BD1055" s="169"/>
      <c r="BE1055" s="169"/>
      <c r="BF1055" s="169"/>
      <c r="BG1055" s="169"/>
      <c r="BH1055" s="169"/>
      <c r="BI1055" s="169"/>
      <c r="BJ1055" s="169"/>
      <c r="BK1055" s="169"/>
      <c r="BL1055" s="169"/>
      <c r="BM1055" s="169"/>
      <c r="BN1055" s="169"/>
      <c r="BO1055" s="169"/>
      <c r="BP1055" s="169"/>
      <c r="BQ1055" s="169"/>
      <c r="BS1055" s="6"/>
      <c r="BT1055" s="11"/>
      <c r="BU1055" s="6"/>
      <c r="BV1055" s="6"/>
    </row>
    <row r="1056" spans="1:74" ht="15.75" x14ac:dyDescent="0.25">
      <c r="A1056" s="52" t="s">
        <v>7908</v>
      </c>
      <c r="B1056" s="56"/>
      <c r="C1056" s="7" t="s">
        <v>118</v>
      </c>
      <c r="D1056" s="7" t="s">
        <v>6917</v>
      </c>
      <c r="E1056" s="7"/>
      <c r="F1056" s="64"/>
      <c r="G1056" s="6"/>
      <c r="H1056" s="6"/>
      <c r="I1056" s="10" t="s">
        <v>110</v>
      </c>
      <c r="J1056" s="11" t="s">
        <v>7460</v>
      </c>
      <c r="K1056" s="220" t="s">
        <v>600</v>
      </c>
      <c r="L1056" s="180"/>
      <c r="M1056" s="180">
        <v>1000</v>
      </c>
      <c r="N1056" s="80" t="s">
        <v>7213</v>
      </c>
      <c r="O1056" s="165"/>
      <c r="P1056" s="80" t="s">
        <v>3020</v>
      </c>
      <c r="Q1056" s="80"/>
      <c r="R1056" s="80"/>
      <c r="S1056" s="166"/>
      <c r="T1056" s="164"/>
      <c r="U1056" s="167"/>
      <c r="V1056" s="168"/>
      <c r="W1056" s="12" t="str">
        <f t="shared" si="214"/>
        <v>Mqtt1</v>
      </c>
      <c r="X1056" s="222"/>
      <c r="Y1056" s="6" t="str">
        <f t="shared" si="208"/>
        <v>power-tag/underwater-lights-ps-group-1</v>
      </c>
      <c r="Z1056" s="106" t="str" cm="1">
        <f t="array" ref="Z1056">IF(COUNTIF(N1056,"spare"),"","$."&amp;_xlfn.REGEXEXTRACT(J1056,"PT\d+[FQ]\d+_(.*)", 2))</f>
        <v>$.RMS_Voltage_A_N</v>
      </c>
      <c r="AA1056" s="12">
        <f t="shared" si="211"/>
        <v>29</v>
      </c>
      <c r="AB1056" s="6" t="s">
        <v>195</v>
      </c>
      <c r="AC1056" s="106">
        <v>3028</v>
      </c>
      <c r="AJ1056" s="80"/>
      <c r="AK1056" s="116" t="s">
        <v>1694</v>
      </c>
      <c r="AN1056" s="80"/>
      <c r="AO1056" s="80"/>
      <c r="AP1056" s="80"/>
      <c r="AQ1056" s="80"/>
      <c r="AR1056" s="130"/>
      <c r="AS1056" s="80"/>
      <c r="AT1056" s="7"/>
      <c r="AU1056" s="7"/>
      <c r="AV1056" s="169"/>
      <c r="AW1056" s="170"/>
      <c r="AX1056" s="140"/>
      <c r="AY1056" s="150"/>
      <c r="AZ1056" s="171"/>
      <c r="BA1056" s="171"/>
      <c r="BB1056" s="150" t="str">
        <f t="shared" si="215"/>
        <v/>
      </c>
      <c r="BC1056" s="172"/>
      <c r="BD1056" s="169"/>
      <c r="BE1056" s="169"/>
      <c r="BF1056" s="169"/>
      <c r="BG1056" s="169"/>
      <c r="BH1056" s="169"/>
      <c r="BI1056" s="169"/>
      <c r="BJ1056" s="169"/>
      <c r="BK1056" s="169"/>
      <c r="BL1056" s="169"/>
      <c r="BM1056" s="169"/>
      <c r="BN1056" s="169"/>
      <c r="BO1056" s="169"/>
      <c r="BP1056" s="169"/>
      <c r="BQ1056" s="169"/>
      <c r="BS1056" s="6"/>
      <c r="BT1056" s="11"/>
      <c r="BU1056" s="6"/>
      <c r="BV1056" s="6"/>
    </row>
    <row r="1057" spans="1:74" ht="15.75" x14ac:dyDescent="0.25">
      <c r="A1057" s="52" t="s">
        <v>7908</v>
      </c>
      <c r="B1057" s="56"/>
      <c r="C1057" s="7" t="s">
        <v>118</v>
      </c>
      <c r="D1057" s="7" t="s">
        <v>6917</v>
      </c>
      <c r="E1057" s="7"/>
      <c r="F1057" s="64"/>
      <c r="G1057" s="6"/>
      <c r="H1057" s="6"/>
      <c r="I1057" s="10" t="s">
        <v>110</v>
      </c>
      <c r="J1057" s="11" t="s">
        <v>7461</v>
      </c>
      <c r="K1057" s="220" t="s">
        <v>600</v>
      </c>
      <c r="L1057" s="180"/>
      <c r="M1057" s="180">
        <v>1000</v>
      </c>
      <c r="N1057" s="80" t="s">
        <v>7213</v>
      </c>
      <c r="O1057" s="165"/>
      <c r="P1057" s="80" t="s">
        <v>3021</v>
      </c>
      <c r="Q1057" s="80"/>
      <c r="R1057" s="80"/>
      <c r="S1057" s="166"/>
      <c r="T1057" s="164"/>
      <c r="U1057" s="167"/>
      <c r="V1057" s="168"/>
      <c r="W1057" s="12" t="str">
        <f t="shared" si="214"/>
        <v>Mqtt1</v>
      </c>
      <c r="X1057" s="222"/>
      <c r="Y1057" s="6" t="str">
        <f t="shared" si="208"/>
        <v>power-tag/underwater-lights-ps-group-1</v>
      </c>
      <c r="Z1057" s="106" t="str" cm="1">
        <f t="array" ref="Z1057">IF(COUNTIF(N1057,"spare"),"","$."&amp;_xlfn.REGEXEXTRACT(J1057,"PT\d+[FQ]\d+_(.*)", 2))</f>
        <v>$.RMS_Voltage_B_N</v>
      </c>
      <c r="AA1057" s="12">
        <f t="shared" si="211"/>
        <v>29</v>
      </c>
      <c r="AB1057" s="6" t="s">
        <v>195</v>
      </c>
      <c r="AC1057" s="106">
        <v>3030</v>
      </c>
      <c r="AJ1057" s="80"/>
      <c r="AK1057" s="116" t="s">
        <v>1694</v>
      </c>
      <c r="AN1057" s="80"/>
      <c r="AO1057" s="80"/>
      <c r="AP1057" s="80"/>
      <c r="AQ1057" s="80"/>
      <c r="AR1057" s="130"/>
      <c r="AS1057" s="80"/>
      <c r="AT1057" s="7"/>
      <c r="AU1057" s="7"/>
      <c r="AV1057" s="169"/>
      <c r="AW1057" s="170"/>
      <c r="AX1057" s="140"/>
      <c r="AY1057" s="150"/>
      <c r="AZ1057" s="171"/>
      <c r="BA1057" s="171"/>
      <c r="BB1057" s="150" t="str">
        <f t="shared" si="215"/>
        <v/>
      </c>
      <c r="BC1057" s="172"/>
      <c r="BD1057" s="169"/>
      <c r="BE1057" s="169"/>
      <c r="BF1057" s="169"/>
      <c r="BG1057" s="169"/>
      <c r="BH1057" s="169"/>
      <c r="BI1057" s="169"/>
      <c r="BJ1057" s="169"/>
      <c r="BK1057" s="169"/>
      <c r="BL1057" s="169"/>
      <c r="BM1057" s="169"/>
      <c r="BN1057" s="169"/>
      <c r="BO1057" s="169"/>
      <c r="BP1057" s="169"/>
      <c r="BQ1057" s="169"/>
      <c r="BS1057" s="6"/>
      <c r="BT1057" s="11"/>
      <c r="BU1057" s="6"/>
      <c r="BV1057" s="6"/>
    </row>
    <row r="1058" spans="1:74" ht="15.75" x14ac:dyDescent="0.25">
      <c r="A1058" s="52" t="s">
        <v>7908</v>
      </c>
      <c r="B1058" s="56"/>
      <c r="C1058" s="7" t="s">
        <v>118</v>
      </c>
      <c r="D1058" s="7" t="s">
        <v>6917</v>
      </c>
      <c r="E1058" s="7"/>
      <c r="F1058" s="64"/>
      <c r="G1058" s="6"/>
      <c r="H1058" s="6"/>
      <c r="I1058" s="10" t="s">
        <v>110</v>
      </c>
      <c r="J1058" s="11" t="s">
        <v>7462</v>
      </c>
      <c r="K1058" s="220" t="s">
        <v>600</v>
      </c>
      <c r="L1058" s="180"/>
      <c r="M1058" s="180">
        <v>1000</v>
      </c>
      <c r="N1058" s="80" t="s">
        <v>7213</v>
      </c>
      <c r="O1058" s="165"/>
      <c r="P1058" s="80" t="s">
        <v>3022</v>
      </c>
      <c r="Q1058" s="80"/>
      <c r="R1058" s="80"/>
      <c r="S1058" s="166"/>
      <c r="T1058" s="164"/>
      <c r="U1058" s="167"/>
      <c r="V1058" s="168"/>
      <c r="W1058" s="12" t="str">
        <f t="shared" si="214"/>
        <v>Mqtt1</v>
      </c>
      <c r="X1058" s="222"/>
      <c r="Y1058" s="6" t="str">
        <f t="shared" si="208"/>
        <v>power-tag/underwater-lights-ps-group-1</v>
      </c>
      <c r="Z1058" s="106" t="str" cm="1">
        <f t="array" ref="Z1058">IF(COUNTIF(N1058,"spare"),"","$."&amp;_xlfn.REGEXEXTRACT(J1058,"PT\d+[FQ]\d+_(.*)", 2))</f>
        <v>$.RMS_Voltage_C_N</v>
      </c>
      <c r="AA1058" s="12">
        <f t="shared" si="211"/>
        <v>29</v>
      </c>
      <c r="AB1058" s="6" t="s">
        <v>195</v>
      </c>
      <c r="AC1058" s="106">
        <v>3032</v>
      </c>
      <c r="AJ1058" s="80"/>
      <c r="AK1058" s="116" t="s">
        <v>1694</v>
      </c>
      <c r="AN1058" s="80"/>
      <c r="AO1058" s="80"/>
      <c r="AP1058" s="80"/>
      <c r="AQ1058" s="80"/>
      <c r="AR1058" s="130"/>
      <c r="AS1058" s="80"/>
      <c r="AT1058" s="7"/>
      <c r="AU1058" s="7"/>
      <c r="AV1058" s="169"/>
      <c r="AW1058" s="170"/>
      <c r="AX1058" s="140"/>
      <c r="AY1058" s="150"/>
      <c r="AZ1058" s="171"/>
      <c r="BA1058" s="171"/>
      <c r="BB1058" s="150" t="str">
        <f t="shared" si="215"/>
        <v/>
      </c>
      <c r="BC1058" s="172"/>
      <c r="BD1058" s="169"/>
      <c r="BE1058" s="169"/>
      <c r="BF1058" s="169"/>
      <c r="BG1058" s="169"/>
      <c r="BH1058" s="169"/>
      <c r="BI1058" s="169"/>
      <c r="BJ1058" s="169"/>
      <c r="BK1058" s="169"/>
      <c r="BL1058" s="169"/>
      <c r="BM1058" s="169"/>
      <c r="BN1058" s="169"/>
      <c r="BO1058" s="169"/>
      <c r="BP1058" s="169"/>
      <c r="BQ1058" s="169"/>
      <c r="BS1058" s="6"/>
      <c r="BT1058" s="11"/>
      <c r="BU1058" s="6"/>
      <c r="BV1058" s="6"/>
    </row>
    <row r="1059" spans="1:74" ht="15.75" x14ac:dyDescent="0.25">
      <c r="A1059" s="52" t="s">
        <v>7908</v>
      </c>
      <c r="B1059" s="56"/>
      <c r="C1059" s="7" t="s">
        <v>118</v>
      </c>
      <c r="D1059" s="7" t="s">
        <v>6917</v>
      </c>
      <c r="E1059" s="7"/>
      <c r="F1059" s="64"/>
      <c r="G1059" s="6"/>
      <c r="H1059" s="6"/>
      <c r="I1059" s="10" t="s">
        <v>110</v>
      </c>
      <c r="J1059" s="11" t="s">
        <v>2082</v>
      </c>
      <c r="K1059" s="220" t="s">
        <v>600</v>
      </c>
      <c r="L1059" s="180"/>
      <c r="M1059" s="180">
        <v>1000</v>
      </c>
      <c r="N1059" s="80" t="s">
        <v>7213</v>
      </c>
      <c r="O1059" s="165"/>
      <c r="P1059" s="80" t="s">
        <v>3023</v>
      </c>
      <c r="Q1059" s="80"/>
      <c r="R1059" s="80"/>
      <c r="S1059" s="166"/>
      <c r="T1059" s="164"/>
      <c r="U1059" s="167"/>
      <c r="V1059" s="168"/>
      <c r="W1059" s="12" t="str">
        <f t="shared" si="214"/>
        <v>Mqtt1</v>
      </c>
      <c r="X1059" s="222"/>
      <c r="Y1059" s="6" t="str">
        <f t="shared" si="208"/>
        <v>power-tag/underwater-lights-ps-group-1</v>
      </c>
      <c r="Z1059" s="106" t="str" cm="1">
        <f t="array" ref="Z1059">IF(COUNTIF(N1059,"spare"),"","$."&amp;_xlfn.REGEXEXTRACT(J1059,"PT\d+[FQ]\d+_(.*)", 2))</f>
        <v>$.Active_Power_Phase_A</v>
      </c>
      <c r="AA1059" s="12">
        <f t="shared" si="211"/>
        <v>29</v>
      </c>
      <c r="AB1059" s="6" t="s">
        <v>195</v>
      </c>
      <c r="AC1059" s="106">
        <v>3054</v>
      </c>
      <c r="AJ1059" s="80"/>
      <c r="AK1059" s="116" t="s">
        <v>1695</v>
      </c>
      <c r="AN1059" s="80"/>
      <c r="AO1059" s="80"/>
      <c r="AP1059" s="80"/>
      <c r="AQ1059" s="80"/>
      <c r="AR1059" s="130"/>
      <c r="AS1059" s="80"/>
      <c r="AT1059" s="7"/>
      <c r="AU1059" s="7"/>
      <c r="AV1059" s="169"/>
      <c r="AW1059" s="170"/>
      <c r="AX1059" s="140"/>
      <c r="AY1059" s="150"/>
      <c r="AZ1059" s="171"/>
      <c r="BA1059" s="171"/>
      <c r="BB1059" s="150" t="str">
        <f t="shared" si="215"/>
        <v/>
      </c>
      <c r="BC1059" s="172"/>
      <c r="BD1059" s="169"/>
      <c r="BE1059" s="169"/>
      <c r="BF1059" s="169"/>
      <c r="BG1059" s="169"/>
      <c r="BH1059" s="169"/>
      <c r="BI1059" s="169"/>
      <c r="BJ1059" s="169"/>
      <c r="BK1059" s="169"/>
      <c r="BL1059" s="169"/>
      <c r="BM1059" s="169"/>
      <c r="BN1059" s="169"/>
      <c r="BO1059" s="169"/>
      <c r="BP1059" s="169"/>
      <c r="BQ1059" s="169"/>
      <c r="BS1059" s="6"/>
      <c r="BT1059" s="11"/>
      <c r="BU1059" s="6"/>
      <c r="BV1059" s="6"/>
    </row>
    <row r="1060" spans="1:74" ht="15.75" x14ac:dyDescent="0.25">
      <c r="A1060" s="52" t="s">
        <v>7908</v>
      </c>
      <c r="B1060" s="56"/>
      <c r="C1060" s="7" t="s">
        <v>118</v>
      </c>
      <c r="D1060" s="7" t="s">
        <v>6917</v>
      </c>
      <c r="E1060" s="7"/>
      <c r="F1060" s="64"/>
      <c r="G1060" s="6"/>
      <c r="H1060" s="6"/>
      <c r="I1060" s="10" t="s">
        <v>110</v>
      </c>
      <c r="J1060" s="11" t="s">
        <v>2083</v>
      </c>
      <c r="K1060" s="220" t="s">
        <v>600</v>
      </c>
      <c r="L1060" s="180"/>
      <c r="M1060" s="180">
        <v>1000</v>
      </c>
      <c r="N1060" s="80" t="s">
        <v>7213</v>
      </c>
      <c r="O1060" s="165"/>
      <c r="P1060" s="80" t="s">
        <v>3024</v>
      </c>
      <c r="Q1060" s="80"/>
      <c r="R1060" s="80"/>
      <c r="S1060" s="166"/>
      <c r="T1060" s="164"/>
      <c r="U1060" s="167"/>
      <c r="V1060" s="168"/>
      <c r="W1060" s="12" t="str">
        <f t="shared" si="214"/>
        <v>Mqtt1</v>
      </c>
      <c r="X1060" s="222"/>
      <c r="Y1060" s="6" t="str">
        <f t="shared" si="208"/>
        <v>power-tag/underwater-lights-ps-group-1</v>
      </c>
      <c r="Z1060" s="106" t="str" cm="1">
        <f t="array" ref="Z1060">IF(COUNTIF(N1060,"spare"),"","$."&amp;_xlfn.REGEXEXTRACT(J1060,"PT\d+[FQ]\d+_(.*)", 2))</f>
        <v>$.Active_Power_Phase_B</v>
      </c>
      <c r="AA1060" s="12">
        <f t="shared" si="211"/>
        <v>29</v>
      </c>
      <c r="AB1060" s="6" t="s">
        <v>195</v>
      </c>
      <c r="AC1060" s="106">
        <v>3056</v>
      </c>
      <c r="AJ1060" s="80"/>
      <c r="AK1060" s="116" t="s">
        <v>1695</v>
      </c>
      <c r="AN1060" s="80"/>
      <c r="AO1060" s="80"/>
      <c r="AP1060" s="80"/>
      <c r="AQ1060" s="80"/>
      <c r="AR1060" s="130"/>
      <c r="AS1060" s="80"/>
      <c r="AT1060" s="7"/>
      <c r="AU1060" s="7"/>
      <c r="AV1060" s="169"/>
      <c r="AW1060" s="170"/>
      <c r="AX1060" s="140"/>
      <c r="AY1060" s="150"/>
      <c r="AZ1060" s="171"/>
      <c r="BA1060" s="171"/>
      <c r="BB1060" s="150" t="str">
        <f t="shared" si="215"/>
        <v/>
      </c>
      <c r="BC1060" s="172"/>
      <c r="BD1060" s="169"/>
      <c r="BE1060" s="169"/>
      <c r="BF1060" s="169"/>
      <c r="BG1060" s="169"/>
      <c r="BH1060" s="169"/>
      <c r="BI1060" s="169"/>
      <c r="BJ1060" s="169"/>
      <c r="BK1060" s="169"/>
      <c r="BL1060" s="169"/>
      <c r="BM1060" s="169"/>
      <c r="BN1060" s="169"/>
      <c r="BO1060" s="169"/>
      <c r="BP1060" s="169"/>
      <c r="BQ1060" s="169"/>
      <c r="BS1060" s="6"/>
      <c r="BT1060" s="11"/>
      <c r="BU1060" s="6"/>
      <c r="BV1060" s="6"/>
    </row>
    <row r="1061" spans="1:74" ht="15.75" x14ac:dyDescent="0.25">
      <c r="A1061" s="52" t="s">
        <v>7908</v>
      </c>
      <c r="B1061" s="56"/>
      <c r="C1061" s="7" t="s">
        <v>118</v>
      </c>
      <c r="D1061" s="7" t="s">
        <v>6917</v>
      </c>
      <c r="E1061" s="7"/>
      <c r="F1061" s="64"/>
      <c r="G1061" s="6"/>
      <c r="H1061" s="6"/>
      <c r="I1061" s="10" t="s">
        <v>110</v>
      </c>
      <c r="J1061" s="11" t="s">
        <v>2084</v>
      </c>
      <c r="K1061" s="220" t="s">
        <v>600</v>
      </c>
      <c r="L1061" s="180"/>
      <c r="M1061" s="180">
        <v>1000</v>
      </c>
      <c r="N1061" s="80" t="s">
        <v>7213</v>
      </c>
      <c r="O1061" s="165"/>
      <c r="P1061" s="80" t="s">
        <v>3025</v>
      </c>
      <c r="Q1061" s="80"/>
      <c r="R1061" s="80"/>
      <c r="S1061" s="166"/>
      <c r="T1061" s="164"/>
      <c r="U1061" s="167"/>
      <c r="V1061" s="168"/>
      <c r="W1061" s="12" t="str">
        <f t="shared" si="214"/>
        <v>Mqtt1</v>
      </c>
      <c r="X1061" s="222"/>
      <c r="Y1061" s="6" t="str">
        <f t="shared" si="208"/>
        <v>power-tag/underwater-lights-ps-group-1</v>
      </c>
      <c r="Z1061" s="106" t="str" cm="1">
        <f t="array" ref="Z1061">IF(COUNTIF(N1061,"spare"),"","$."&amp;_xlfn.REGEXEXTRACT(J1061,"PT\d+[FQ]\d+_(.*)", 2))</f>
        <v>$.Active_Power_Phase_C</v>
      </c>
      <c r="AA1061" s="12">
        <f t="shared" si="211"/>
        <v>29</v>
      </c>
      <c r="AB1061" s="6" t="s">
        <v>195</v>
      </c>
      <c r="AC1061" s="106">
        <v>3058</v>
      </c>
      <c r="AJ1061" s="80"/>
      <c r="AK1061" s="116" t="s">
        <v>1695</v>
      </c>
      <c r="AN1061" s="80"/>
      <c r="AO1061" s="80"/>
      <c r="AP1061" s="80"/>
      <c r="AQ1061" s="80"/>
      <c r="AR1061" s="130"/>
      <c r="AS1061" s="80"/>
      <c r="AT1061" s="7"/>
      <c r="AU1061" s="7"/>
      <c r="AV1061" s="169"/>
      <c r="AW1061" s="170"/>
      <c r="AX1061" s="140"/>
      <c r="AY1061" s="150"/>
      <c r="AZ1061" s="171"/>
      <c r="BA1061" s="171"/>
      <c r="BB1061" s="150" t="str">
        <f t="shared" si="215"/>
        <v/>
      </c>
      <c r="BC1061" s="172"/>
      <c r="BD1061" s="169"/>
      <c r="BE1061" s="169"/>
      <c r="BF1061" s="169"/>
      <c r="BG1061" s="169"/>
      <c r="BH1061" s="169"/>
      <c r="BI1061" s="169"/>
      <c r="BJ1061" s="169"/>
      <c r="BK1061" s="169"/>
      <c r="BL1061" s="169"/>
      <c r="BM1061" s="169"/>
      <c r="BN1061" s="169"/>
      <c r="BO1061" s="169"/>
      <c r="BP1061" s="169"/>
      <c r="BQ1061" s="169"/>
      <c r="BS1061" s="6"/>
      <c r="BT1061" s="11"/>
      <c r="BU1061" s="6"/>
      <c r="BV1061" s="6"/>
    </row>
    <row r="1062" spans="1:74" ht="15.75" x14ac:dyDescent="0.25">
      <c r="A1062" s="52" t="s">
        <v>7908</v>
      </c>
      <c r="B1062" s="56"/>
      <c r="C1062" s="7" t="s">
        <v>118</v>
      </c>
      <c r="D1062" s="7" t="s">
        <v>6917</v>
      </c>
      <c r="E1062" s="7"/>
      <c r="F1062" s="64"/>
      <c r="G1062" s="6"/>
      <c r="H1062" s="6"/>
      <c r="I1062" s="10" t="s">
        <v>110</v>
      </c>
      <c r="J1062" s="11" t="s">
        <v>2085</v>
      </c>
      <c r="K1062" s="220" t="s">
        <v>600</v>
      </c>
      <c r="L1062" s="180"/>
      <c r="M1062" s="180">
        <v>1000</v>
      </c>
      <c r="N1062" s="80" t="s">
        <v>7213</v>
      </c>
      <c r="O1062" s="165"/>
      <c r="P1062" s="80" t="s">
        <v>3026</v>
      </c>
      <c r="Q1062" s="80"/>
      <c r="R1062" s="80"/>
      <c r="S1062" s="166"/>
      <c r="T1062" s="164"/>
      <c r="U1062" s="167"/>
      <c r="V1062" s="168"/>
      <c r="W1062" s="12" t="str">
        <f t="shared" si="214"/>
        <v>Mqtt1</v>
      </c>
      <c r="X1062" s="222"/>
      <c r="Y1062" s="6" t="str">
        <f t="shared" si="208"/>
        <v>power-tag/underwater-lights-ps-group-1</v>
      </c>
      <c r="Z1062" s="106" t="str" cm="1">
        <f t="array" ref="Z1062">IF(COUNTIF(N1062,"spare"),"","$."&amp;_xlfn.REGEXEXTRACT(J1062,"PT\d+[FQ]\d+_(.*)", 2))</f>
        <v>$.Total_Active_Power</v>
      </c>
      <c r="AA1062" s="12">
        <f t="shared" si="211"/>
        <v>29</v>
      </c>
      <c r="AB1062" s="6" t="s">
        <v>195</v>
      </c>
      <c r="AC1062" s="106">
        <v>3060</v>
      </c>
      <c r="AJ1062" s="80"/>
      <c r="AK1062" s="116" t="s">
        <v>1695</v>
      </c>
      <c r="AN1062" s="80"/>
      <c r="AO1062" s="80"/>
      <c r="AP1062" s="80"/>
      <c r="AQ1062" s="80"/>
      <c r="AR1062" s="130"/>
      <c r="AS1062" s="80"/>
      <c r="AT1062" s="7"/>
      <c r="AU1062" s="7"/>
      <c r="AV1062" s="169"/>
      <c r="AW1062" s="170"/>
      <c r="AX1062" s="140"/>
      <c r="AY1062" s="150"/>
      <c r="AZ1062" s="171"/>
      <c r="BA1062" s="171"/>
      <c r="BB1062" s="150" t="str">
        <f t="shared" si="215"/>
        <v/>
      </c>
      <c r="BC1062" s="172"/>
      <c r="BD1062" s="169"/>
      <c r="BE1062" s="169"/>
      <c r="BF1062" s="169"/>
      <c r="BG1062" s="169"/>
      <c r="BH1062" s="169"/>
      <c r="BI1062" s="169"/>
      <c r="BJ1062" s="169"/>
      <c r="BK1062" s="169"/>
      <c r="BL1062" s="169"/>
      <c r="BM1062" s="169"/>
      <c r="BN1062" s="169"/>
      <c r="BO1062" s="169"/>
      <c r="BP1062" s="169"/>
      <c r="BQ1062" s="169"/>
      <c r="BS1062" s="6"/>
      <c r="BT1062" s="11"/>
      <c r="BU1062" s="6"/>
      <c r="BV1062" s="6"/>
    </row>
    <row r="1063" spans="1:74" ht="15.75" x14ac:dyDescent="0.25">
      <c r="A1063" s="52" t="s">
        <v>7908</v>
      </c>
      <c r="B1063" s="56"/>
      <c r="C1063" s="7" t="s">
        <v>118</v>
      </c>
      <c r="D1063" s="7" t="s">
        <v>6917</v>
      </c>
      <c r="E1063" s="7"/>
      <c r="F1063" s="64"/>
      <c r="G1063" s="6"/>
      <c r="H1063" s="6"/>
      <c r="I1063" s="10" t="s">
        <v>110</v>
      </c>
      <c r="J1063" s="11" t="s">
        <v>2086</v>
      </c>
      <c r="K1063" s="220" t="s">
        <v>600</v>
      </c>
      <c r="L1063" s="180"/>
      <c r="M1063" s="180">
        <v>1000</v>
      </c>
      <c r="N1063" s="80" t="s">
        <v>7213</v>
      </c>
      <c r="O1063" s="165"/>
      <c r="P1063" s="80" t="s">
        <v>3027</v>
      </c>
      <c r="Q1063" s="80"/>
      <c r="R1063" s="80"/>
      <c r="S1063" s="166"/>
      <c r="T1063" s="164"/>
      <c r="U1063" s="167"/>
      <c r="V1063" s="168"/>
      <c r="W1063" s="12" t="str">
        <f t="shared" si="214"/>
        <v>Mqtt1</v>
      </c>
      <c r="X1063" s="222"/>
      <c r="Y1063" s="6" t="str">
        <f t="shared" si="208"/>
        <v>power-tag/underwater-lights-ps-group-1</v>
      </c>
      <c r="Z1063" s="106" t="str" cm="1">
        <f t="array" ref="Z1063">IF(COUNTIF(N1063,"spare"),"","$."&amp;_xlfn.REGEXEXTRACT(J1063,"PT\d+[FQ]\d+_(.*)", 2))</f>
        <v>$.Power_Factor_Phase_A</v>
      </c>
      <c r="AA1063" s="12">
        <f t="shared" si="211"/>
        <v>29</v>
      </c>
      <c r="AB1063" s="6" t="s">
        <v>195</v>
      </c>
      <c r="AC1063" s="106">
        <v>3078</v>
      </c>
      <c r="AJ1063" s="80"/>
      <c r="AK1063" s="116" t="s">
        <v>1696</v>
      </c>
      <c r="AN1063" s="80"/>
      <c r="AO1063" s="80"/>
      <c r="AP1063" s="80"/>
      <c r="AQ1063" s="80"/>
      <c r="AR1063" s="130"/>
      <c r="AS1063" s="80"/>
      <c r="AT1063" s="7"/>
      <c r="AU1063" s="7"/>
      <c r="AV1063" s="169"/>
      <c r="AW1063" s="170"/>
      <c r="AX1063" s="140"/>
      <c r="AY1063" s="150"/>
      <c r="AZ1063" s="171"/>
      <c r="BA1063" s="171"/>
      <c r="BB1063" s="150" t="str">
        <f t="shared" si="215"/>
        <v/>
      </c>
      <c r="BC1063" s="172"/>
      <c r="BD1063" s="169"/>
      <c r="BE1063" s="169"/>
      <c r="BF1063" s="169"/>
      <c r="BG1063" s="169"/>
      <c r="BH1063" s="169"/>
      <c r="BI1063" s="169"/>
      <c r="BJ1063" s="169"/>
      <c r="BK1063" s="169"/>
      <c r="BL1063" s="169"/>
      <c r="BM1063" s="169"/>
      <c r="BN1063" s="169"/>
      <c r="BO1063" s="169"/>
      <c r="BP1063" s="169"/>
      <c r="BQ1063" s="169"/>
      <c r="BS1063" s="6"/>
      <c r="BT1063" s="11"/>
      <c r="BU1063" s="6"/>
      <c r="BV1063" s="6"/>
    </row>
    <row r="1064" spans="1:74" ht="15.75" x14ac:dyDescent="0.25">
      <c r="A1064" s="52" t="s">
        <v>7908</v>
      </c>
      <c r="B1064" s="56"/>
      <c r="C1064" s="7" t="s">
        <v>118</v>
      </c>
      <c r="D1064" s="7" t="s">
        <v>6917</v>
      </c>
      <c r="E1064" s="7"/>
      <c r="F1064" s="64"/>
      <c r="G1064" s="6"/>
      <c r="H1064" s="6"/>
      <c r="I1064" s="10" t="s">
        <v>110</v>
      </c>
      <c r="J1064" s="11" t="s">
        <v>2087</v>
      </c>
      <c r="K1064" s="220" t="s">
        <v>600</v>
      </c>
      <c r="L1064" s="180"/>
      <c r="M1064" s="180">
        <v>1000</v>
      </c>
      <c r="N1064" s="80" t="s">
        <v>7213</v>
      </c>
      <c r="O1064" s="165"/>
      <c r="P1064" s="80" t="s">
        <v>3028</v>
      </c>
      <c r="Q1064" s="80"/>
      <c r="R1064" s="80"/>
      <c r="S1064" s="166"/>
      <c r="T1064" s="164"/>
      <c r="U1064" s="167"/>
      <c r="V1064" s="168"/>
      <c r="W1064" s="12" t="str">
        <f t="shared" si="214"/>
        <v>Mqtt1</v>
      </c>
      <c r="X1064" s="222"/>
      <c r="Y1064" s="6" t="str">
        <f t="shared" si="208"/>
        <v>power-tag/underwater-lights-ps-group-1</v>
      </c>
      <c r="Z1064" s="106" t="str" cm="1">
        <f t="array" ref="Z1064">IF(COUNTIF(N1064,"spare"),"","$."&amp;_xlfn.REGEXEXTRACT(J1064,"PT\d+[FQ]\d+_(.*)", 2))</f>
        <v>$.Power_Factor_Phase_B</v>
      </c>
      <c r="AA1064" s="12">
        <f t="shared" si="211"/>
        <v>29</v>
      </c>
      <c r="AB1064" s="6" t="s">
        <v>195</v>
      </c>
      <c r="AC1064" s="106">
        <v>3080</v>
      </c>
      <c r="AJ1064" s="80"/>
      <c r="AK1064" s="116" t="s">
        <v>1696</v>
      </c>
      <c r="AN1064" s="80"/>
      <c r="AO1064" s="80"/>
      <c r="AP1064" s="80"/>
      <c r="AQ1064" s="80"/>
      <c r="AR1064" s="130"/>
      <c r="AS1064" s="80"/>
      <c r="AT1064" s="7"/>
      <c r="AU1064" s="7"/>
      <c r="AV1064" s="169"/>
      <c r="AW1064" s="170"/>
      <c r="AX1064" s="140"/>
      <c r="AY1064" s="150"/>
      <c r="AZ1064" s="171"/>
      <c r="BA1064" s="171"/>
      <c r="BB1064" s="150" t="str">
        <f t="shared" si="215"/>
        <v/>
      </c>
      <c r="BC1064" s="172"/>
      <c r="BD1064" s="169"/>
      <c r="BE1064" s="169"/>
      <c r="BF1064" s="169"/>
      <c r="BG1064" s="169"/>
      <c r="BH1064" s="169"/>
      <c r="BI1064" s="169"/>
      <c r="BJ1064" s="169"/>
      <c r="BK1064" s="169"/>
      <c r="BL1064" s="169"/>
      <c r="BM1064" s="169"/>
      <c r="BN1064" s="169"/>
      <c r="BO1064" s="169"/>
      <c r="BP1064" s="169"/>
      <c r="BQ1064" s="169"/>
      <c r="BS1064" s="6"/>
      <c r="BT1064" s="11"/>
      <c r="BU1064" s="6"/>
      <c r="BV1064" s="6"/>
    </row>
    <row r="1065" spans="1:74" ht="15.75" x14ac:dyDescent="0.25">
      <c r="A1065" s="52" t="s">
        <v>7908</v>
      </c>
      <c r="B1065" s="56"/>
      <c r="C1065" s="7" t="s">
        <v>118</v>
      </c>
      <c r="D1065" s="7" t="s">
        <v>6917</v>
      </c>
      <c r="E1065" s="7"/>
      <c r="F1065" s="64"/>
      <c r="G1065" s="6"/>
      <c r="H1065" s="6"/>
      <c r="I1065" s="10" t="s">
        <v>110</v>
      </c>
      <c r="J1065" s="11" t="s">
        <v>2088</v>
      </c>
      <c r="K1065" s="220" t="s">
        <v>600</v>
      </c>
      <c r="L1065" s="180"/>
      <c r="M1065" s="180">
        <v>1000</v>
      </c>
      <c r="N1065" s="80" t="s">
        <v>7213</v>
      </c>
      <c r="O1065" s="165"/>
      <c r="P1065" s="80" t="s">
        <v>3029</v>
      </c>
      <c r="Q1065" s="80"/>
      <c r="R1065" s="80"/>
      <c r="S1065" s="166"/>
      <c r="T1065" s="164"/>
      <c r="U1065" s="167"/>
      <c r="V1065" s="168"/>
      <c r="W1065" s="12" t="str">
        <f t="shared" si="214"/>
        <v>Mqtt1</v>
      </c>
      <c r="X1065" s="222"/>
      <c r="Y1065" s="6" t="str">
        <f t="shared" si="208"/>
        <v>power-tag/underwater-lights-ps-group-1</v>
      </c>
      <c r="Z1065" s="106" t="str" cm="1">
        <f t="array" ref="Z1065">IF(COUNTIF(N1065,"spare"),"","$."&amp;_xlfn.REGEXEXTRACT(J1065,"PT\d+[FQ]\d+_(.*)", 2))</f>
        <v>$.Power_Factor_Phase_C</v>
      </c>
      <c r="AA1065" s="12">
        <f t="shared" si="211"/>
        <v>29</v>
      </c>
      <c r="AB1065" s="6" t="s">
        <v>195</v>
      </c>
      <c r="AC1065" s="106">
        <v>3082</v>
      </c>
      <c r="AJ1065" s="80"/>
      <c r="AK1065" s="116" t="s">
        <v>1696</v>
      </c>
      <c r="AN1065" s="80"/>
      <c r="AO1065" s="80"/>
      <c r="AP1065" s="80"/>
      <c r="AQ1065" s="80"/>
      <c r="AR1065" s="130"/>
      <c r="AS1065" s="80"/>
      <c r="AT1065" s="7"/>
      <c r="AU1065" s="7"/>
      <c r="AV1065" s="169"/>
      <c r="AW1065" s="170"/>
      <c r="AX1065" s="140"/>
      <c r="AY1065" s="150"/>
      <c r="AZ1065" s="171"/>
      <c r="BA1065" s="171"/>
      <c r="BB1065" s="150" t="str">
        <f t="shared" si="215"/>
        <v/>
      </c>
      <c r="BC1065" s="172"/>
      <c r="BD1065" s="169"/>
      <c r="BE1065" s="169"/>
      <c r="BF1065" s="169"/>
      <c r="BG1065" s="169"/>
      <c r="BH1065" s="169"/>
      <c r="BI1065" s="169"/>
      <c r="BJ1065" s="169"/>
      <c r="BK1065" s="169"/>
      <c r="BL1065" s="169"/>
      <c r="BM1065" s="169"/>
      <c r="BN1065" s="169"/>
      <c r="BO1065" s="169"/>
      <c r="BP1065" s="169"/>
      <c r="BQ1065" s="169"/>
      <c r="BS1065" s="6"/>
      <c r="BT1065" s="11"/>
      <c r="BU1065" s="6"/>
      <c r="BV1065" s="6"/>
    </row>
    <row r="1066" spans="1:74" ht="15.75" x14ac:dyDescent="0.25">
      <c r="A1066" s="52" t="s">
        <v>7908</v>
      </c>
      <c r="B1066" s="56"/>
      <c r="C1066" s="7" t="s">
        <v>118</v>
      </c>
      <c r="D1066" s="7" t="s">
        <v>6917</v>
      </c>
      <c r="E1066" s="7"/>
      <c r="F1066" s="64"/>
      <c r="G1066" s="6"/>
      <c r="H1066" s="6"/>
      <c r="I1066" s="10" t="s">
        <v>110</v>
      </c>
      <c r="J1066" s="11" t="s">
        <v>2089</v>
      </c>
      <c r="K1066" s="220" t="s">
        <v>600</v>
      </c>
      <c r="L1066" s="180"/>
      <c r="M1066" s="180">
        <v>1000</v>
      </c>
      <c r="N1066" s="80" t="s">
        <v>7213</v>
      </c>
      <c r="O1066" s="165"/>
      <c r="P1066" s="80" t="s">
        <v>3030</v>
      </c>
      <c r="Q1066" s="80"/>
      <c r="R1066" s="80"/>
      <c r="S1066" s="166"/>
      <c r="T1066" s="164"/>
      <c r="U1066" s="167"/>
      <c r="V1066" s="168"/>
      <c r="W1066" s="12" t="str">
        <f t="shared" si="214"/>
        <v>Mqtt1</v>
      </c>
      <c r="X1066" s="222"/>
      <c r="Y1066" s="6" t="str">
        <f t="shared" si="208"/>
        <v>power-tag/underwater-lights-ps-group-1</v>
      </c>
      <c r="Z1066" s="106" t="str" cm="1">
        <f t="array" ref="Z1066">IF(COUNTIF(N1066,"spare"),"","$."&amp;_xlfn.REGEXEXTRACT(J1066,"PT\d+[FQ]\d+_(.*)", 2))</f>
        <v>$.Total_Power_Factor</v>
      </c>
      <c r="AA1066" s="12">
        <f t="shared" si="211"/>
        <v>29</v>
      </c>
      <c r="AB1066" s="6" t="s">
        <v>195</v>
      </c>
      <c r="AC1066" s="106">
        <v>3084</v>
      </c>
      <c r="AJ1066" s="80"/>
      <c r="AK1066" s="116" t="s">
        <v>1696</v>
      </c>
      <c r="AN1066" s="80"/>
      <c r="AO1066" s="80"/>
      <c r="AP1066" s="80"/>
      <c r="AQ1066" s="80"/>
      <c r="AR1066" s="130"/>
      <c r="AS1066" s="80"/>
      <c r="AT1066" s="7"/>
      <c r="AU1066" s="7"/>
      <c r="AV1066" s="169"/>
      <c r="AW1066" s="170"/>
      <c r="AX1066" s="140"/>
      <c r="AY1066" s="150"/>
      <c r="AZ1066" s="171"/>
      <c r="BA1066" s="171"/>
      <c r="BB1066" s="150" t="str">
        <f t="shared" si="215"/>
        <v/>
      </c>
      <c r="BC1066" s="172"/>
      <c r="BD1066" s="169"/>
      <c r="BE1066" s="169"/>
      <c r="BF1066" s="169"/>
      <c r="BG1066" s="169"/>
      <c r="BH1066" s="169"/>
      <c r="BI1066" s="169"/>
      <c r="BJ1066" s="169"/>
      <c r="BK1066" s="169"/>
      <c r="BL1066" s="169"/>
      <c r="BM1066" s="169"/>
      <c r="BN1066" s="169"/>
      <c r="BO1066" s="169"/>
      <c r="BP1066" s="169"/>
      <c r="BQ1066" s="169"/>
      <c r="BS1066" s="6"/>
      <c r="BT1066" s="11"/>
      <c r="BU1066" s="6"/>
      <c r="BV1066" s="6"/>
    </row>
    <row r="1067" spans="1:74" ht="15.75" x14ac:dyDescent="0.25">
      <c r="A1067" s="52" t="s">
        <v>7908</v>
      </c>
      <c r="B1067" s="56"/>
      <c r="C1067" s="7" t="s">
        <v>118</v>
      </c>
      <c r="D1067" s="7" t="s">
        <v>6917</v>
      </c>
      <c r="E1067" s="7"/>
      <c r="F1067" s="64"/>
      <c r="G1067" s="6"/>
      <c r="H1067" s="6"/>
      <c r="I1067" s="10" t="s">
        <v>110</v>
      </c>
      <c r="J1067" s="11" t="s">
        <v>2090</v>
      </c>
      <c r="K1067" s="220" t="s">
        <v>600</v>
      </c>
      <c r="L1067" s="180"/>
      <c r="M1067" s="180">
        <v>1000</v>
      </c>
      <c r="N1067" s="80" t="s">
        <v>7213</v>
      </c>
      <c r="O1067" s="165"/>
      <c r="P1067" s="80" t="s">
        <v>3031</v>
      </c>
      <c r="Q1067" s="80"/>
      <c r="R1067" s="80"/>
      <c r="S1067" s="166"/>
      <c r="T1067" s="164"/>
      <c r="U1067" s="167"/>
      <c r="V1067" s="168"/>
      <c r="W1067" s="12" t="str">
        <f t="shared" ref="W1067:W1081" si="216">IF(COUNTIF(N1067,"spare"),"","Mqtt1")</f>
        <v>Mqtt1</v>
      </c>
      <c r="X1067" s="222"/>
      <c r="Y1067" s="6" t="str">
        <f t="shared" si="208"/>
        <v>power-tag/underwater-lights-ps-group-2</v>
      </c>
      <c r="Z1067" s="106" t="str" cm="1">
        <f t="array" ref="Z1067">IF(COUNTIF(N1067,"spare"),"","$."&amp;_xlfn.REGEXEXTRACT(J1067,"PT\d+[FQ]\d+_(.*)", 2))</f>
        <v>$.RMS_Current_Phase_A</v>
      </c>
      <c r="AA1067" s="12">
        <f t="shared" si="211"/>
        <v>30</v>
      </c>
      <c r="AB1067" s="6" t="s">
        <v>195</v>
      </c>
      <c r="AC1067" s="106">
        <v>3000</v>
      </c>
      <c r="AJ1067" s="80"/>
      <c r="AK1067" s="116" t="s">
        <v>1693</v>
      </c>
      <c r="AN1067" s="80"/>
      <c r="AO1067" s="80"/>
      <c r="AP1067" s="80"/>
      <c r="AQ1067" s="80"/>
      <c r="AR1067" s="130"/>
      <c r="AS1067" s="80"/>
      <c r="AT1067" s="7"/>
      <c r="AU1067" s="7"/>
      <c r="AV1067" s="169"/>
      <c r="AW1067" s="170"/>
      <c r="AX1067" s="140"/>
      <c r="AY1067" s="150"/>
      <c r="AZ1067" s="171"/>
      <c r="BA1067" s="171"/>
      <c r="BB1067" s="150" t="str">
        <f t="shared" ref="BB1067:BB1081" si="217">IF(ISNUMBER(AM1067),"1","")</f>
        <v/>
      </c>
      <c r="BC1067" s="172"/>
      <c r="BD1067" s="169"/>
      <c r="BE1067" s="169"/>
      <c r="BF1067" s="169"/>
      <c r="BG1067" s="169"/>
      <c r="BH1067" s="169"/>
      <c r="BI1067" s="169"/>
      <c r="BJ1067" s="169"/>
      <c r="BK1067" s="169"/>
      <c r="BL1067" s="169"/>
      <c r="BM1067" s="169"/>
      <c r="BN1067" s="169"/>
      <c r="BO1067" s="169"/>
      <c r="BP1067" s="169"/>
      <c r="BQ1067" s="169"/>
      <c r="BS1067" s="6"/>
      <c r="BT1067" s="11"/>
      <c r="BU1067" s="6"/>
      <c r="BV1067" s="6"/>
    </row>
    <row r="1068" spans="1:74" ht="15.75" x14ac:dyDescent="0.25">
      <c r="A1068" s="52" t="s">
        <v>7908</v>
      </c>
      <c r="B1068" s="56"/>
      <c r="C1068" s="7" t="s">
        <v>118</v>
      </c>
      <c r="D1068" s="7" t="s">
        <v>6917</v>
      </c>
      <c r="E1068" s="7"/>
      <c r="F1068" s="64"/>
      <c r="G1068" s="6"/>
      <c r="H1068" s="6"/>
      <c r="I1068" s="10" t="s">
        <v>110</v>
      </c>
      <c r="J1068" s="11" t="s">
        <v>2091</v>
      </c>
      <c r="K1068" s="220" t="s">
        <v>600</v>
      </c>
      <c r="L1068" s="180"/>
      <c r="M1068" s="180">
        <v>1000</v>
      </c>
      <c r="N1068" s="80" t="s">
        <v>7213</v>
      </c>
      <c r="O1068" s="165"/>
      <c r="P1068" s="80" t="s">
        <v>3032</v>
      </c>
      <c r="Q1068" s="80"/>
      <c r="R1068" s="80"/>
      <c r="S1068" s="166"/>
      <c r="T1068" s="164"/>
      <c r="U1068" s="167"/>
      <c r="V1068" s="168"/>
      <c r="W1068" s="12" t="str">
        <f t="shared" si="216"/>
        <v>Mqtt1</v>
      </c>
      <c r="X1068" s="222"/>
      <c r="Y1068" s="6" t="str">
        <f t="shared" si="208"/>
        <v>power-tag/underwater-lights-ps-group-2</v>
      </c>
      <c r="Z1068" s="106" t="str" cm="1">
        <f t="array" ref="Z1068">IF(COUNTIF(N1068,"spare"),"","$."&amp;_xlfn.REGEXEXTRACT(J1068,"PT\d+[FQ]\d+_(.*)", 2))</f>
        <v>$.RMS_Current_Phase_B</v>
      </c>
      <c r="AA1068" s="12">
        <f t="shared" si="211"/>
        <v>30</v>
      </c>
      <c r="AB1068" s="6" t="s">
        <v>195</v>
      </c>
      <c r="AC1068" s="106">
        <v>3002</v>
      </c>
      <c r="AJ1068" s="80"/>
      <c r="AK1068" s="116" t="s">
        <v>1693</v>
      </c>
      <c r="AN1068" s="80"/>
      <c r="AO1068" s="80"/>
      <c r="AP1068" s="80"/>
      <c r="AQ1068" s="80"/>
      <c r="AR1068" s="130"/>
      <c r="AS1068" s="80"/>
      <c r="AT1068" s="7"/>
      <c r="AU1068" s="7"/>
      <c r="AV1068" s="169"/>
      <c r="AW1068" s="170"/>
      <c r="AX1068" s="140"/>
      <c r="AY1068" s="150"/>
      <c r="AZ1068" s="171"/>
      <c r="BA1068" s="171"/>
      <c r="BB1068" s="150" t="str">
        <f t="shared" si="217"/>
        <v/>
      </c>
      <c r="BC1068" s="172"/>
      <c r="BD1068" s="169"/>
      <c r="BE1068" s="169"/>
      <c r="BF1068" s="169"/>
      <c r="BG1068" s="169"/>
      <c r="BH1068" s="169"/>
      <c r="BI1068" s="169"/>
      <c r="BJ1068" s="169"/>
      <c r="BK1068" s="169"/>
      <c r="BL1068" s="169"/>
      <c r="BM1068" s="169"/>
      <c r="BN1068" s="169"/>
      <c r="BO1068" s="169"/>
      <c r="BP1068" s="169"/>
      <c r="BQ1068" s="169"/>
      <c r="BS1068" s="6"/>
      <c r="BT1068" s="11"/>
      <c r="BU1068" s="6"/>
      <c r="BV1068" s="6"/>
    </row>
    <row r="1069" spans="1:74" ht="15.75" x14ac:dyDescent="0.25">
      <c r="A1069" s="52" t="s">
        <v>7908</v>
      </c>
      <c r="B1069" s="56"/>
      <c r="C1069" s="7" t="s">
        <v>118</v>
      </c>
      <c r="D1069" s="7" t="s">
        <v>6917</v>
      </c>
      <c r="E1069" s="7"/>
      <c r="F1069" s="64"/>
      <c r="G1069" s="6"/>
      <c r="H1069" s="6"/>
      <c r="I1069" s="10" t="s">
        <v>110</v>
      </c>
      <c r="J1069" s="11" t="s">
        <v>2092</v>
      </c>
      <c r="K1069" s="220" t="s">
        <v>600</v>
      </c>
      <c r="L1069" s="180"/>
      <c r="M1069" s="180">
        <v>1000</v>
      </c>
      <c r="N1069" s="80" t="s">
        <v>7213</v>
      </c>
      <c r="O1069" s="165"/>
      <c r="P1069" s="80" t="s">
        <v>3033</v>
      </c>
      <c r="Q1069" s="80"/>
      <c r="R1069" s="80"/>
      <c r="S1069" s="166"/>
      <c r="T1069" s="164"/>
      <c r="U1069" s="167"/>
      <c r="V1069" s="168"/>
      <c r="W1069" s="12" t="str">
        <f t="shared" si="216"/>
        <v>Mqtt1</v>
      </c>
      <c r="X1069" s="222"/>
      <c r="Y1069" s="6" t="str">
        <f t="shared" si="208"/>
        <v>power-tag/underwater-lights-ps-group-2</v>
      </c>
      <c r="Z1069" s="106" t="str" cm="1">
        <f t="array" ref="Z1069">IF(COUNTIF(N1069,"spare"),"","$."&amp;_xlfn.REGEXEXTRACT(J1069,"PT\d+[FQ]\d+_(.*)", 2))</f>
        <v>$.RMS_Current_Phase_C</v>
      </c>
      <c r="AA1069" s="12">
        <f t="shared" si="211"/>
        <v>30</v>
      </c>
      <c r="AB1069" s="6" t="s">
        <v>195</v>
      </c>
      <c r="AC1069" s="106">
        <v>3004</v>
      </c>
      <c r="AJ1069" s="80"/>
      <c r="AK1069" s="116" t="s">
        <v>1693</v>
      </c>
      <c r="AN1069" s="80"/>
      <c r="AO1069" s="80"/>
      <c r="AP1069" s="80"/>
      <c r="AQ1069" s="80"/>
      <c r="AR1069" s="130"/>
      <c r="AS1069" s="80"/>
      <c r="AT1069" s="7"/>
      <c r="AU1069" s="7"/>
      <c r="AV1069" s="169"/>
      <c r="AW1069" s="170"/>
      <c r="AX1069" s="140"/>
      <c r="AY1069" s="150"/>
      <c r="AZ1069" s="171"/>
      <c r="BA1069" s="171"/>
      <c r="BB1069" s="150" t="str">
        <f t="shared" si="217"/>
        <v/>
      </c>
      <c r="BC1069" s="172"/>
      <c r="BD1069" s="169"/>
      <c r="BE1069" s="169"/>
      <c r="BF1069" s="169"/>
      <c r="BG1069" s="169"/>
      <c r="BH1069" s="169"/>
      <c r="BI1069" s="169"/>
      <c r="BJ1069" s="169"/>
      <c r="BK1069" s="169"/>
      <c r="BL1069" s="169"/>
      <c r="BM1069" s="169"/>
      <c r="BN1069" s="169"/>
      <c r="BO1069" s="169"/>
      <c r="BP1069" s="169"/>
      <c r="BQ1069" s="169"/>
      <c r="BS1069" s="6"/>
      <c r="BT1069" s="11"/>
      <c r="BU1069" s="6"/>
      <c r="BV1069" s="6"/>
    </row>
    <row r="1070" spans="1:74" ht="15.75" x14ac:dyDescent="0.25">
      <c r="A1070" s="52" t="s">
        <v>7908</v>
      </c>
      <c r="B1070" s="56"/>
      <c r="C1070" s="7" t="s">
        <v>118</v>
      </c>
      <c r="D1070" s="7" t="s">
        <v>6917</v>
      </c>
      <c r="E1070" s="7"/>
      <c r="F1070" s="64"/>
      <c r="G1070" s="6"/>
      <c r="H1070" s="6"/>
      <c r="I1070" s="10" t="s">
        <v>110</v>
      </c>
      <c r="J1070" s="11" t="s">
        <v>2093</v>
      </c>
      <c r="K1070" s="220" t="s">
        <v>600</v>
      </c>
      <c r="L1070" s="180"/>
      <c r="M1070" s="180">
        <v>1000</v>
      </c>
      <c r="N1070" s="80" t="s">
        <v>7213</v>
      </c>
      <c r="O1070" s="165"/>
      <c r="P1070" s="80" t="s">
        <v>3034</v>
      </c>
      <c r="Q1070" s="80"/>
      <c r="R1070" s="80"/>
      <c r="S1070" s="166"/>
      <c r="T1070" s="164"/>
      <c r="U1070" s="167"/>
      <c r="V1070" s="168"/>
      <c r="W1070" s="12" t="str">
        <f t="shared" si="216"/>
        <v>Mqtt1</v>
      </c>
      <c r="X1070" s="222"/>
      <c r="Y1070" s="6" t="str">
        <f t="shared" si="208"/>
        <v>power-tag/underwater-lights-ps-group-2</v>
      </c>
      <c r="Z1070" s="106" t="str" cm="1">
        <f t="array" ref="Z1070">IF(COUNTIF(N1070,"spare"),"","$."&amp;_xlfn.REGEXEXTRACT(J1070,"PT\d+[FQ]\d+_(.*)", 2))</f>
        <v>$.RMS_Current_Phase_Neut</v>
      </c>
      <c r="AA1070" s="12">
        <f t="shared" si="211"/>
        <v>30</v>
      </c>
      <c r="AB1070" s="6" t="s">
        <v>195</v>
      </c>
      <c r="AC1070" s="106">
        <v>3006</v>
      </c>
      <c r="AJ1070" s="80"/>
      <c r="AK1070" s="116" t="s">
        <v>1693</v>
      </c>
      <c r="AN1070" s="80"/>
      <c r="AO1070" s="80"/>
      <c r="AP1070" s="80"/>
      <c r="AQ1070" s="80"/>
      <c r="AR1070" s="130"/>
      <c r="AS1070" s="80"/>
      <c r="AT1070" s="7"/>
      <c r="AU1070" s="7"/>
      <c r="AV1070" s="169"/>
      <c r="AW1070" s="170"/>
      <c r="AX1070" s="140"/>
      <c r="AY1070" s="150"/>
      <c r="AZ1070" s="171"/>
      <c r="BA1070" s="171"/>
      <c r="BB1070" s="150" t="str">
        <f t="shared" si="217"/>
        <v/>
      </c>
      <c r="BC1070" s="172"/>
      <c r="BD1070" s="169"/>
      <c r="BE1070" s="169"/>
      <c r="BF1070" s="169"/>
      <c r="BG1070" s="169"/>
      <c r="BH1070" s="169"/>
      <c r="BI1070" s="169"/>
      <c r="BJ1070" s="169"/>
      <c r="BK1070" s="169"/>
      <c r="BL1070" s="169"/>
      <c r="BM1070" s="169"/>
      <c r="BN1070" s="169"/>
      <c r="BO1070" s="169"/>
      <c r="BP1070" s="169"/>
      <c r="BQ1070" s="169"/>
      <c r="BS1070" s="6"/>
      <c r="BT1070" s="11"/>
      <c r="BU1070" s="6"/>
      <c r="BV1070" s="6"/>
    </row>
    <row r="1071" spans="1:74" ht="15.75" x14ac:dyDescent="0.25">
      <c r="A1071" s="52" t="s">
        <v>7908</v>
      </c>
      <c r="B1071" s="56"/>
      <c r="C1071" s="7" t="s">
        <v>118</v>
      </c>
      <c r="D1071" s="7" t="s">
        <v>6917</v>
      </c>
      <c r="E1071" s="7"/>
      <c r="F1071" s="64"/>
      <c r="G1071" s="6"/>
      <c r="H1071" s="6"/>
      <c r="I1071" s="10" t="s">
        <v>110</v>
      </c>
      <c r="J1071" s="11" t="s">
        <v>7463</v>
      </c>
      <c r="K1071" s="220" t="s">
        <v>600</v>
      </c>
      <c r="L1071" s="180"/>
      <c r="M1071" s="180">
        <v>1000</v>
      </c>
      <c r="N1071" s="80" t="s">
        <v>7213</v>
      </c>
      <c r="O1071" s="165"/>
      <c r="P1071" s="80" t="s">
        <v>3035</v>
      </c>
      <c r="Q1071" s="80"/>
      <c r="R1071" s="80"/>
      <c r="S1071" s="166"/>
      <c r="T1071" s="164"/>
      <c r="U1071" s="167"/>
      <c r="V1071" s="168"/>
      <c r="W1071" s="12" t="str">
        <f t="shared" si="216"/>
        <v>Mqtt1</v>
      </c>
      <c r="X1071" s="222"/>
      <c r="Y1071" s="6" t="str">
        <f t="shared" si="208"/>
        <v>power-tag/underwater-lights-ps-group-2</v>
      </c>
      <c r="Z1071" s="106" t="str" cm="1">
        <f t="array" ref="Z1071">IF(COUNTIF(N1071,"spare"),"","$."&amp;_xlfn.REGEXEXTRACT(J1071,"PT\d+[FQ]\d+_(.*)", 2))</f>
        <v>$.RMS_Voltage_A_N</v>
      </c>
      <c r="AA1071" s="12">
        <f t="shared" si="211"/>
        <v>30</v>
      </c>
      <c r="AB1071" s="6" t="s">
        <v>195</v>
      </c>
      <c r="AC1071" s="106">
        <v>3028</v>
      </c>
      <c r="AJ1071" s="80"/>
      <c r="AK1071" s="116" t="s">
        <v>1694</v>
      </c>
      <c r="AN1071" s="80"/>
      <c r="AO1071" s="80"/>
      <c r="AP1071" s="80"/>
      <c r="AQ1071" s="80"/>
      <c r="AR1071" s="130"/>
      <c r="AS1071" s="80"/>
      <c r="AT1071" s="7"/>
      <c r="AU1071" s="7"/>
      <c r="AV1071" s="169"/>
      <c r="AW1071" s="170"/>
      <c r="AX1071" s="140"/>
      <c r="AY1071" s="150"/>
      <c r="AZ1071" s="171"/>
      <c r="BA1071" s="171"/>
      <c r="BB1071" s="150" t="str">
        <f t="shared" si="217"/>
        <v/>
      </c>
      <c r="BC1071" s="172"/>
      <c r="BD1071" s="169"/>
      <c r="BE1071" s="169"/>
      <c r="BF1071" s="169"/>
      <c r="BG1071" s="169"/>
      <c r="BH1071" s="169"/>
      <c r="BI1071" s="169"/>
      <c r="BJ1071" s="169"/>
      <c r="BK1071" s="169"/>
      <c r="BL1071" s="169"/>
      <c r="BM1071" s="169"/>
      <c r="BN1071" s="169"/>
      <c r="BO1071" s="169"/>
      <c r="BP1071" s="169"/>
      <c r="BQ1071" s="169"/>
      <c r="BS1071" s="6"/>
      <c r="BT1071" s="11"/>
      <c r="BU1071" s="6"/>
      <c r="BV1071" s="6"/>
    </row>
    <row r="1072" spans="1:74" ht="15.75" x14ac:dyDescent="0.25">
      <c r="A1072" s="52" t="s">
        <v>7908</v>
      </c>
      <c r="B1072" s="56"/>
      <c r="C1072" s="7" t="s">
        <v>118</v>
      </c>
      <c r="D1072" s="7" t="s">
        <v>6917</v>
      </c>
      <c r="E1072" s="7"/>
      <c r="F1072" s="64"/>
      <c r="G1072" s="6"/>
      <c r="H1072" s="6"/>
      <c r="I1072" s="10" t="s">
        <v>110</v>
      </c>
      <c r="J1072" s="11" t="s">
        <v>7464</v>
      </c>
      <c r="K1072" s="220" t="s">
        <v>600</v>
      </c>
      <c r="L1072" s="180"/>
      <c r="M1072" s="180">
        <v>1000</v>
      </c>
      <c r="N1072" s="80" t="s">
        <v>7213</v>
      </c>
      <c r="O1072" s="165"/>
      <c r="P1072" s="80" t="s">
        <v>3036</v>
      </c>
      <c r="Q1072" s="80"/>
      <c r="R1072" s="80"/>
      <c r="S1072" s="166"/>
      <c r="T1072" s="164"/>
      <c r="U1072" s="167"/>
      <c r="V1072" s="168"/>
      <c r="W1072" s="12" t="str">
        <f t="shared" si="216"/>
        <v>Mqtt1</v>
      </c>
      <c r="X1072" s="222"/>
      <c r="Y1072" s="6" t="str">
        <f t="shared" si="208"/>
        <v>power-tag/underwater-lights-ps-group-2</v>
      </c>
      <c r="Z1072" s="106" t="str" cm="1">
        <f t="array" ref="Z1072">IF(COUNTIF(N1072,"spare"),"","$."&amp;_xlfn.REGEXEXTRACT(J1072,"PT\d+[FQ]\d+_(.*)", 2))</f>
        <v>$.RMS_Voltage_B_N</v>
      </c>
      <c r="AA1072" s="12">
        <f t="shared" si="211"/>
        <v>30</v>
      </c>
      <c r="AB1072" s="6" t="s">
        <v>195</v>
      </c>
      <c r="AC1072" s="106">
        <v>3030</v>
      </c>
      <c r="AJ1072" s="80"/>
      <c r="AK1072" s="116" t="s">
        <v>1694</v>
      </c>
      <c r="AN1072" s="80"/>
      <c r="AO1072" s="80"/>
      <c r="AP1072" s="80"/>
      <c r="AQ1072" s="80"/>
      <c r="AR1072" s="130"/>
      <c r="AS1072" s="80"/>
      <c r="AT1072" s="7"/>
      <c r="AU1072" s="7"/>
      <c r="AV1072" s="169"/>
      <c r="AW1072" s="170"/>
      <c r="AX1072" s="140"/>
      <c r="AY1072" s="150"/>
      <c r="AZ1072" s="171"/>
      <c r="BA1072" s="171"/>
      <c r="BB1072" s="150" t="str">
        <f t="shared" si="217"/>
        <v/>
      </c>
      <c r="BC1072" s="172"/>
      <c r="BD1072" s="169"/>
      <c r="BE1072" s="169"/>
      <c r="BF1072" s="169"/>
      <c r="BG1072" s="169"/>
      <c r="BH1072" s="169"/>
      <c r="BI1072" s="169"/>
      <c r="BJ1072" s="169"/>
      <c r="BK1072" s="169"/>
      <c r="BL1072" s="169"/>
      <c r="BM1072" s="169"/>
      <c r="BN1072" s="169"/>
      <c r="BO1072" s="169"/>
      <c r="BP1072" s="169"/>
      <c r="BQ1072" s="169"/>
      <c r="BS1072" s="6"/>
      <c r="BT1072" s="11"/>
      <c r="BU1072" s="6"/>
      <c r="BV1072" s="6"/>
    </row>
    <row r="1073" spans="1:74" ht="15.75" x14ac:dyDescent="0.25">
      <c r="A1073" s="52" t="s">
        <v>7908</v>
      </c>
      <c r="B1073" s="56"/>
      <c r="C1073" s="7" t="s">
        <v>118</v>
      </c>
      <c r="D1073" s="7" t="s">
        <v>6917</v>
      </c>
      <c r="E1073" s="7"/>
      <c r="F1073" s="64"/>
      <c r="G1073" s="6"/>
      <c r="H1073" s="6"/>
      <c r="I1073" s="10" t="s">
        <v>110</v>
      </c>
      <c r="J1073" s="11" t="s">
        <v>7465</v>
      </c>
      <c r="K1073" s="220" t="s">
        <v>600</v>
      </c>
      <c r="L1073" s="180"/>
      <c r="M1073" s="180">
        <v>1000</v>
      </c>
      <c r="N1073" s="80" t="s">
        <v>7213</v>
      </c>
      <c r="O1073" s="165"/>
      <c r="P1073" s="80" t="s">
        <v>3037</v>
      </c>
      <c r="Q1073" s="80"/>
      <c r="R1073" s="80"/>
      <c r="S1073" s="166"/>
      <c r="T1073" s="164"/>
      <c r="U1073" s="167"/>
      <c r="V1073" s="168"/>
      <c r="W1073" s="12" t="str">
        <f t="shared" si="216"/>
        <v>Mqtt1</v>
      </c>
      <c r="X1073" s="222"/>
      <c r="Y1073" s="6" t="str">
        <f t="shared" si="208"/>
        <v>power-tag/underwater-lights-ps-group-2</v>
      </c>
      <c r="Z1073" s="106" t="str" cm="1">
        <f t="array" ref="Z1073">IF(COUNTIF(N1073,"spare"),"","$."&amp;_xlfn.REGEXEXTRACT(J1073,"PT\d+[FQ]\d+_(.*)", 2))</f>
        <v>$.RMS_Voltage_C_N</v>
      </c>
      <c r="AA1073" s="12">
        <f t="shared" si="211"/>
        <v>30</v>
      </c>
      <c r="AB1073" s="6" t="s">
        <v>195</v>
      </c>
      <c r="AC1073" s="106">
        <v>3032</v>
      </c>
      <c r="AJ1073" s="80"/>
      <c r="AK1073" s="116" t="s">
        <v>1694</v>
      </c>
      <c r="AN1073" s="80"/>
      <c r="AO1073" s="80"/>
      <c r="AP1073" s="80"/>
      <c r="AQ1073" s="80"/>
      <c r="AR1073" s="130"/>
      <c r="AS1073" s="80"/>
      <c r="AT1073" s="7"/>
      <c r="AU1073" s="7"/>
      <c r="AV1073" s="169"/>
      <c r="AW1073" s="170"/>
      <c r="AX1073" s="140"/>
      <c r="AY1073" s="150"/>
      <c r="AZ1073" s="171"/>
      <c r="BA1073" s="171"/>
      <c r="BB1073" s="150" t="str">
        <f t="shared" si="217"/>
        <v/>
      </c>
      <c r="BC1073" s="172"/>
      <c r="BD1073" s="169"/>
      <c r="BE1073" s="169"/>
      <c r="BF1073" s="169"/>
      <c r="BG1073" s="169"/>
      <c r="BH1073" s="169"/>
      <c r="BI1073" s="169"/>
      <c r="BJ1073" s="169"/>
      <c r="BK1073" s="169"/>
      <c r="BL1073" s="169"/>
      <c r="BM1073" s="169"/>
      <c r="BN1073" s="169"/>
      <c r="BO1073" s="169"/>
      <c r="BP1073" s="169"/>
      <c r="BQ1073" s="169"/>
      <c r="BS1073" s="6"/>
      <c r="BT1073" s="11"/>
      <c r="BU1073" s="6"/>
      <c r="BV1073" s="6"/>
    </row>
    <row r="1074" spans="1:74" ht="15.75" x14ac:dyDescent="0.25">
      <c r="A1074" s="52" t="s">
        <v>7908</v>
      </c>
      <c r="B1074" s="56"/>
      <c r="C1074" s="7" t="s">
        <v>118</v>
      </c>
      <c r="D1074" s="7" t="s">
        <v>6917</v>
      </c>
      <c r="E1074" s="7"/>
      <c r="F1074" s="64"/>
      <c r="G1074" s="6"/>
      <c r="H1074" s="6"/>
      <c r="I1074" s="10" t="s">
        <v>110</v>
      </c>
      <c r="J1074" s="11" t="s">
        <v>2094</v>
      </c>
      <c r="K1074" s="220" t="s">
        <v>600</v>
      </c>
      <c r="L1074" s="180"/>
      <c r="M1074" s="180">
        <v>1000</v>
      </c>
      <c r="N1074" s="80" t="s">
        <v>7213</v>
      </c>
      <c r="O1074" s="165"/>
      <c r="P1074" s="80" t="s">
        <v>3038</v>
      </c>
      <c r="Q1074" s="80"/>
      <c r="R1074" s="80"/>
      <c r="S1074" s="166"/>
      <c r="T1074" s="164"/>
      <c r="U1074" s="167"/>
      <c r="V1074" s="168"/>
      <c r="W1074" s="12" t="str">
        <f t="shared" si="216"/>
        <v>Mqtt1</v>
      </c>
      <c r="X1074" s="222"/>
      <c r="Y1074" s="6" t="str">
        <f t="shared" si="208"/>
        <v>power-tag/underwater-lights-ps-group-2</v>
      </c>
      <c r="Z1074" s="106" t="str" cm="1">
        <f t="array" ref="Z1074">IF(COUNTIF(N1074,"spare"),"","$."&amp;_xlfn.REGEXEXTRACT(J1074,"PT\d+[FQ]\d+_(.*)", 2))</f>
        <v>$.Active_Power_Phase_A</v>
      </c>
      <c r="AA1074" s="12">
        <f t="shared" si="211"/>
        <v>30</v>
      </c>
      <c r="AB1074" s="6" t="s">
        <v>195</v>
      </c>
      <c r="AC1074" s="106">
        <v>3054</v>
      </c>
      <c r="AJ1074" s="80"/>
      <c r="AK1074" s="116" t="s">
        <v>1695</v>
      </c>
      <c r="AN1074" s="80"/>
      <c r="AO1074" s="80"/>
      <c r="AP1074" s="80"/>
      <c r="AQ1074" s="80"/>
      <c r="AR1074" s="130"/>
      <c r="AS1074" s="80"/>
      <c r="AT1074" s="7"/>
      <c r="AU1074" s="7"/>
      <c r="AV1074" s="169"/>
      <c r="AW1074" s="170"/>
      <c r="AX1074" s="140"/>
      <c r="AY1074" s="150"/>
      <c r="AZ1074" s="171"/>
      <c r="BA1074" s="171"/>
      <c r="BB1074" s="150" t="str">
        <f t="shared" si="217"/>
        <v/>
      </c>
      <c r="BC1074" s="172"/>
      <c r="BD1074" s="169"/>
      <c r="BE1074" s="169"/>
      <c r="BF1074" s="169"/>
      <c r="BG1074" s="169"/>
      <c r="BH1074" s="169"/>
      <c r="BI1074" s="169"/>
      <c r="BJ1074" s="169"/>
      <c r="BK1074" s="169"/>
      <c r="BL1074" s="169"/>
      <c r="BM1074" s="169"/>
      <c r="BN1074" s="169"/>
      <c r="BO1074" s="169"/>
      <c r="BP1074" s="169"/>
      <c r="BQ1074" s="169"/>
      <c r="BS1074" s="6"/>
      <c r="BT1074" s="11"/>
      <c r="BU1074" s="6"/>
      <c r="BV1074" s="6"/>
    </row>
    <row r="1075" spans="1:74" ht="15.75" x14ac:dyDescent="0.25">
      <c r="A1075" s="52" t="s">
        <v>7908</v>
      </c>
      <c r="B1075" s="56"/>
      <c r="C1075" s="7" t="s">
        <v>118</v>
      </c>
      <c r="D1075" s="7" t="s">
        <v>6917</v>
      </c>
      <c r="E1075" s="7"/>
      <c r="F1075" s="64"/>
      <c r="G1075" s="6"/>
      <c r="H1075" s="6"/>
      <c r="I1075" s="10" t="s">
        <v>110</v>
      </c>
      <c r="J1075" s="11" t="s">
        <v>2095</v>
      </c>
      <c r="K1075" s="220" t="s">
        <v>600</v>
      </c>
      <c r="L1075" s="180"/>
      <c r="M1075" s="180">
        <v>1000</v>
      </c>
      <c r="N1075" s="80" t="s">
        <v>7213</v>
      </c>
      <c r="O1075" s="165"/>
      <c r="P1075" s="80" t="s">
        <v>3039</v>
      </c>
      <c r="Q1075" s="80"/>
      <c r="R1075" s="80"/>
      <c r="S1075" s="166"/>
      <c r="T1075" s="164"/>
      <c r="U1075" s="167"/>
      <c r="V1075" s="168"/>
      <c r="W1075" s="12" t="str">
        <f t="shared" si="216"/>
        <v>Mqtt1</v>
      </c>
      <c r="X1075" s="222"/>
      <c r="Y1075" s="6" t="str">
        <f t="shared" si="208"/>
        <v>power-tag/underwater-lights-ps-group-2</v>
      </c>
      <c r="Z1075" s="106" t="str" cm="1">
        <f t="array" ref="Z1075">IF(COUNTIF(N1075,"spare"),"","$."&amp;_xlfn.REGEXEXTRACT(J1075,"PT\d+[FQ]\d+_(.*)", 2))</f>
        <v>$.Active_Power_Phase_B</v>
      </c>
      <c r="AA1075" s="12">
        <f t="shared" si="211"/>
        <v>30</v>
      </c>
      <c r="AB1075" s="6" t="s">
        <v>195</v>
      </c>
      <c r="AC1075" s="106">
        <v>3056</v>
      </c>
      <c r="AJ1075" s="80"/>
      <c r="AK1075" s="116" t="s">
        <v>1695</v>
      </c>
      <c r="AN1075" s="80"/>
      <c r="AO1075" s="80"/>
      <c r="AP1075" s="80"/>
      <c r="AQ1075" s="80"/>
      <c r="AR1075" s="130"/>
      <c r="AS1075" s="80"/>
      <c r="AT1075" s="7"/>
      <c r="AU1075" s="7"/>
      <c r="AV1075" s="169"/>
      <c r="AW1075" s="170"/>
      <c r="AX1075" s="140"/>
      <c r="AY1075" s="150"/>
      <c r="AZ1075" s="171"/>
      <c r="BA1075" s="171"/>
      <c r="BB1075" s="150" t="str">
        <f t="shared" si="217"/>
        <v/>
      </c>
      <c r="BC1075" s="172"/>
      <c r="BD1075" s="169"/>
      <c r="BE1075" s="169"/>
      <c r="BF1075" s="169"/>
      <c r="BG1075" s="169"/>
      <c r="BH1075" s="169"/>
      <c r="BI1075" s="169"/>
      <c r="BJ1075" s="169"/>
      <c r="BK1075" s="169"/>
      <c r="BL1075" s="169"/>
      <c r="BM1075" s="169"/>
      <c r="BN1075" s="169"/>
      <c r="BO1075" s="169"/>
      <c r="BP1075" s="169"/>
      <c r="BQ1075" s="169"/>
      <c r="BS1075" s="6"/>
      <c r="BT1075" s="11"/>
      <c r="BU1075" s="6"/>
      <c r="BV1075" s="6"/>
    </row>
    <row r="1076" spans="1:74" ht="15.75" x14ac:dyDescent="0.25">
      <c r="A1076" s="52" t="s">
        <v>7908</v>
      </c>
      <c r="B1076" s="56"/>
      <c r="C1076" s="7" t="s">
        <v>118</v>
      </c>
      <c r="D1076" s="7" t="s">
        <v>6917</v>
      </c>
      <c r="E1076" s="7"/>
      <c r="F1076" s="64"/>
      <c r="G1076" s="6"/>
      <c r="H1076" s="6"/>
      <c r="I1076" s="10" t="s">
        <v>110</v>
      </c>
      <c r="J1076" s="11" t="s">
        <v>2096</v>
      </c>
      <c r="K1076" s="220" t="s">
        <v>600</v>
      </c>
      <c r="L1076" s="180"/>
      <c r="M1076" s="180">
        <v>1000</v>
      </c>
      <c r="N1076" s="80" t="s">
        <v>7213</v>
      </c>
      <c r="O1076" s="165"/>
      <c r="P1076" s="80" t="s">
        <v>3040</v>
      </c>
      <c r="Q1076" s="80"/>
      <c r="R1076" s="80"/>
      <c r="S1076" s="166"/>
      <c r="T1076" s="164"/>
      <c r="U1076" s="167"/>
      <c r="V1076" s="168"/>
      <c r="W1076" s="12" t="str">
        <f t="shared" si="216"/>
        <v>Mqtt1</v>
      </c>
      <c r="X1076" s="222"/>
      <c r="Y1076" s="6" t="str">
        <f t="shared" si="208"/>
        <v>power-tag/underwater-lights-ps-group-2</v>
      </c>
      <c r="Z1076" s="106" t="str" cm="1">
        <f t="array" ref="Z1076">IF(COUNTIF(N1076,"spare"),"","$."&amp;_xlfn.REGEXEXTRACT(J1076,"PT\d+[FQ]\d+_(.*)", 2))</f>
        <v>$.Active_Power_Phase_C</v>
      </c>
      <c r="AA1076" s="12">
        <f t="shared" si="211"/>
        <v>30</v>
      </c>
      <c r="AB1076" s="6" t="s">
        <v>195</v>
      </c>
      <c r="AC1076" s="106">
        <v>3058</v>
      </c>
      <c r="AJ1076" s="80"/>
      <c r="AK1076" s="116" t="s">
        <v>1695</v>
      </c>
      <c r="AN1076" s="80"/>
      <c r="AO1076" s="80"/>
      <c r="AP1076" s="80"/>
      <c r="AQ1076" s="80"/>
      <c r="AR1076" s="130"/>
      <c r="AS1076" s="80"/>
      <c r="AT1076" s="7"/>
      <c r="AU1076" s="7"/>
      <c r="AV1076" s="169"/>
      <c r="AW1076" s="170"/>
      <c r="AX1076" s="140"/>
      <c r="AY1076" s="150"/>
      <c r="AZ1076" s="171"/>
      <c r="BA1076" s="171"/>
      <c r="BB1076" s="150" t="str">
        <f t="shared" si="217"/>
        <v/>
      </c>
      <c r="BC1076" s="172"/>
      <c r="BD1076" s="169"/>
      <c r="BE1076" s="169"/>
      <c r="BF1076" s="169"/>
      <c r="BG1076" s="169"/>
      <c r="BH1076" s="169"/>
      <c r="BI1076" s="169"/>
      <c r="BJ1076" s="169"/>
      <c r="BK1076" s="169"/>
      <c r="BL1076" s="169"/>
      <c r="BM1076" s="169"/>
      <c r="BN1076" s="169"/>
      <c r="BO1076" s="169"/>
      <c r="BP1076" s="169"/>
      <c r="BQ1076" s="169"/>
      <c r="BS1076" s="6"/>
      <c r="BT1076" s="11"/>
      <c r="BU1076" s="6"/>
      <c r="BV1076" s="6"/>
    </row>
    <row r="1077" spans="1:74" ht="15.75" x14ac:dyDescent="0.25">
      <c r="A1077" s="52" t="s">
        <v>7908</v>
      </c>
      <c r="B1077" s="56"/>
      <c r="C1077" s="7" t="s">
        <v>118</v>
      </c>
      <c r="D1077" s="7" t="s">
        <v>6917</v>
      </c>
      <c r="E1077" s="7"/>
      <c r="F1077" s="64"/>
      <c r="G1077" s="6"/>
      <c r="H1077" s="6"/>
      <c r="I1077" s="10" t="s">
        <v>110</v>
      </c>
      <c r="J1077" s="11" t="s">
        <v>2097</v>
      </c>
      <c r="K1077" s="220" t="s">
        <v>600</v>
      </c>
      <c r="L1077" s="180"/>
      <c r="M1077" s="180">
        <v>1000</v>
      </c>
      <c r="N1077" s="80" t="s">
        <v>7213</v>
      </c>
      <c r="O1077" s="165"/>
      <c r="P1077" s="80" t="s">
        <v>3041</v>
      </c>
      <c r="Q1077" s="80"/>
      <c r="R1077" s="80"/>
      <c r="S1077" s="166"/>
      <c r="T1077" s="164"/>
      <c r="U1077" s="167"/>
      <c r="V1077" s="168"/>
      <c r="W1077" s="12" t="str">
        <f t="shared" si="216"/>
        <v>Mqtt1</v>
      </c>
      <c r="X1077" s="222"/>
      <c r="Y1077" s="6" t="str">
        <f t="shared" si="208"/>
        <v>power-tag/underwater-lights-ps-group-2</v>
      </c>
      <c r="Z1077" s="106" t="str" cm="1">
        <f t="array" ref="Z1077">IF(COUNTIF(N1077,"spare"),"","$."&amp;_xlfn.REGEXEXTRACT(J1077,"PT\d+[FQ]\d+_(.*)", 2))</f>
        <v>$.Total_Active_Power</v>
      </c>
      <c r="AA1077" s="12">
        <f t="shared" si="211"/>
        <v>30</v>
      </c>
      <c r="AB1077" s="6" t="s">
        <v>195</v>
      </c>
      <c r="AC1077" s="106">
        <v>3060</v>
      </c>
      <c r="AJ1077" s="80"/>
      <c r="AK1077" s="116" t="s">
        <v>1695</v>
      </c>
      <c r="AN1077" s="80"/>
      <c r="AO1077" s="80"/>
      <c r="AP1077" s="80"/>
      <c r="AQ1077" s="80"/>
      <c r="AR1077" s="130"/>
      <c r="AS1077" s="80"/>
      <c r="AT1077" s="7"/>
      <c r="AU1077" s="7"/>
      <c r="AV1077" s="169"/>
      <c r="AW1077" s="170"/>
      <c r="AX1077" s="140"/>
      <c r="AY1077" s="150"/>
      <c r="AZ1077" s="171"/>
      <c r="BA1077" s="171"/>
      <c r="BB1077" s="150" t="str">
        <f t="shared" si="217"/>
        <v/>
      </c>
      <c r="BC1077" s="172"/>
      <c r="BD1077" s="169"/>
      <c r="BE1077" s="169"/>
      <c r="BF1077" s="169"/>
      <c r="BG1077" s="169"/>
      <c r="BH1077" s="169"/>
      <c r="BI1077" s="169"/>
      <c r="BJ1077" s="169"/>
      <c r="BK1077" s="169"/>
      <c r="BL1077" s="169"/>
      <c r="BM1077" s="169"/>
      <c r="BN1077" s="169"/>
      <c r="BO1077" s="169"/>
      <c r="BP1077" s="169"/>
      <c r="BQ1077" s="169"/>
      <c r="BS1077" s="6"/>
      <c r="BT1077" s="11"/>
      <c r="BU1077" s="6"/>
      <c r="BV1077" s="6"/>
    </row>
    <row r="1078" spans="1:74" ht="15.75" x14ac:dyDescent="0.25">
      <c r="A1078" s="52" t="s">
        <v>7908</v>
      </c>
      <c r="B1078" s="56"/>
      <c r="C1078" s="7" t="s">
        <v>118</v>
      </c>
      <c r="D1078" s="7" t="s">
        <v>6917</v>
      </c>
      <c r="E1078" s="7"/>
      <c r="F1078" s="64"/>
      <c r="G1078" s="6"/>
      <c r="H1078" s="6"/>
      <c r="I1078" s="10" t="s">
        <v>110</v>
      </c>
      <c r="J1078" s="11" t="s">
        <v>2098</v>
      </c>
      <c r="K1078" s="220" t="s">
        <v>600</v>
      </c>
      <c r="L1078" s="180"/>
      <c r="M1078" s="180">
        <v>1000</v>
      </c>
      <c r="N1078" s="80" t="s">
        <v>7213</v>
      </c>
      <c r="O1078" s="165"/>
      <c r="P1078" s="80" t="s">
        <v>3042</v>
      </c>
      <c r="Q1078" s="80"/>
      <c r="R1078" s="80"/>
      <c r="S1078" s="166"/>
      <c r="T1078" s="164"/>
      <c r="U1078" s="167"/>
      <c r="V1078" s="168"/>
      <c r="W1078" s="12" t="str">
        <f t="shared" si="216"/>
        <v>Mqtt1</v>
      </c>
      <c r="X1078" s="222"/>
      <c r="Y1078" s="6" t="str">
        <f t="shared" si="208"/>
        <v>power-tag/underwater-lights-ps-group-2</v>
      </c>
      <c r="Z1078" s="106" t="str" cm="1">
        <f t="array" ref="Z1078">IF(COUNTIF(N1078,"spare"),"","$."&amp;_xlfn.REGEXEXTRACT(J1078,"PT\d+[FQ]\d+_(.*)", 2))</f>
        <v>$.Power_Factor_Phase_A</v>
      </c>
      <c r="AA1078" s="12">
        <f t="shared" si="211"/>
        <v>30</v>
      </c>
      <c r="AB1078" s="6" t="s">
        <v>195</v>
      </c>
      <c r="AC1078" s="106">
        <v>3078</v>
      </c>
      <c r="AJ1078" s="80"/>
      <c r="AK1078" s="116" t="s">
        <v>1696</v>
      </c>
      <c r="AN1078" s="80"/>
      <c r="AO1078" s="80"/>
      <c r="AP1078" s="80"/>
      <c r="AQ1078" s="80"/>
      <c r="AR1078" s="130"/>
      <c r="AS1078" s="80"/>
      <c r="AT1078" s="7"/>
      <c r="AU1078" s="7"/>
      <c r="AV1078" s="169"/>
      <c r="AW1078" s="170"/>
      <c r="AX1078" s="140"/>
      <c r="AY1078" s="150"/>
      <c r="AZ1078" s="171"/>
      <c r="BA1078" s="171"/>
      <c r="BB1078" s="150" t="str">
        <f t="shared" si="217"/>
        <v/>
      </c>
      <c r="BC1078" s="172"/>
      <c r="BD1078" s="169"/>
      <c r="BE1078" s="169"/>
      <c r="BF1078" s="169"/>
      <c r="BG1078" s="169"/>
      <c r="BH1078" s="169"/>
      <c r="BI1078" s="169"/>
      <c r="BJ1078" s="169"/>
      <c r="BK1078" s="169"/>
      <c r="BL1078" s="169"/>
      <c r="BM1078" s="169"/>
      <c r="BN1078" s="169"/>
      <c r="BO1078" s="169"/>
      <c r="BP1078" s="169"/>
      <c r="BQ1078" s="169"/>
      <c r="BS1078" s="6"/>
      <c r="BT1078" s="11"/>
      <c r="BU1078" s="6"/>
      <c r="BV1078" s="6"/>
    </row>
    <row r="1079" spans="1:74" ht="15.75" x14ac:dyDescent="0.25">
      <c r="A1079" s="52" t="s">
        <v>7908</v>
      </c>
      <c r="B1079" s="56"/>
      <c r="C1079" s="7" t="s">
        <v>118</v>
      </c>
      <c r="D1079" s="7" t="s">
        <v>6917</v>
      </c>
      <c r="E1079" s="7"/>
      <c r="F1079" s="64"/>
      <c r="G1079" s="6"/>
      <c r="H1079" s="6"/>
      <c r="I1079" s="10" t="s">
        <v>110</v>
      </c>
      <c r="J1079" s="11" t="s">
        <v>2099</v>
      </c>
      <c r="K1079" s="220" t="s">
        <v>600</v>
      </c>
      <c r="L1079" s="180"/>
      <c r="M1079" s="180">
        <v>1000</v>
      </c>
      <c r="N1079" s="80" t="s">
        <v>7213</v>
      </c>
      <c r="O1079" s="165"/>
      <c r="P1079" s="80" t="s">
        <v>3043</v>
      </c>
      <c r="Q1079" s="80"/>
      <c r="R1079" s="80"/>
      <c r="S1079" s="166"/>
      <c r="T1079" s="164"/>
      <c r="U1079" s="167"/>
      <c r="V1079" s="168"/>
      <c r="W1079" s="12" t="str">
        <f t="shared" si="216"/>
        <v>Mqtt1</v>
      </c>
      <c r="X1079" s="222"/>
      <c r="Y1079" s="6" t="str">
        <f t="shared" si="208"/>
        <v>power-tag/underwater-lights-ps-group-2</v>
      </c>
      <c r="Z1079" s="106" t="str" cm="1">
        <f t="array" ref="Z1079">IF(COUNTIF(N1079,"spare"),"","$."&amp;_xlfn.REGEXEXTRACT(J1079,"PT\d+[FQ]\d+_(.*)", 2))</f>
        <v>$.Power_Factor_Phase_B</v>
      </c>
      <c r="AA1079" s="12">
        <f t="shared" si="211"/>
        <v>30</v>
      </c>
      <c r="AB1079" s="6" t="s">
        <v>195</v>
      </c>
      <c r="AC1079" s="106">
        <v>3080</v>
      </c>
      <c r="AJ1079" s="80"/>
      <c r="AK1079" s="116" t="s">
        <v>1696</v>
      </c>
      <c r="AN1079" s="80"/>
      <c r="AO1079" s="80"/>
      <c r="AP1079" s="80"/>
      <c r="AQ1079" s="80"/>
      <c r="AR1079" s="130"/>
      <c r="AS1079" s="80"/>
      <c r="AT1079" s="7"/>
      <c r="AU1079" s="7"/>
      <c r="AV1079" s="169"/>
      <c r="AW1079" s="170"/>
      <c r="AX1079" s="140"/>
      <c r="AY1079" s="150"/>
      <c r="AZ1079" s="171"/>
      <c r="BA1079" s="171"/>
      <c r="BB1079" s="150" t="str">
        <f t="shared" si="217"/>
        <v/>
      </c>
      <c r="BC1079" s="172"/>
      <c r="BD1079" s="169"/>
      <c r="BE1079" s="169"/>
      <c r="BF1079" s="169"/>
      <c r="BG1079" s="169"/>
      <c r="BH1079" s="169"/>
      <c r="BI1079" s="169"/>
      <c r="BJ1079" s="169"/>
      <c r="BK1079" s="169"/>
      <c r="BL1079" s="169"/>
      <c r="BM1079" s="169"/>
      <c r="BN1079" s="169"/>
      <c r="BO1079" s="169"/>
      <c r="BP1079" s="169"/>
      <c r="BQ1079" s="169"/>
      <c r="BS1079" s="6"/>
      <c r="BT1079" s="11"/>
      <c r="BU1079" s="6"/>
      <c r="BV1079" s="6"/>
    </row>
    <row r="1080" spans="1:74" ht="15.75" x14ac:dyDescent="0.25">
      <c r="A1080" s="52" t="s">
        <v>7908</v>
      </c>
      <c r="B1080" s="56"/>
      <c r="C1080" s="7" t="s">
        <v>118</v>
      </c>
      <c r="D1080" s="7" t="s">
        <v>6917</v>
      </c>
      <c r="E1080" s="7"/>
      <c r="F1080" s="64"/>
      <c r="G1080" s="6"/>
      <c r="H1080" s="6"/>
      <c r="I1080" s="10" t="s">
        <v>110</v>
      </c>
      <c r="J1080" s="11" t="s">
        <v>2100</v>
      </c>
      <c r="K1080" s="220" t="s">
        <v>600</v>
      </c>
      <c r="L1080" s="180"/>
      <c r="M1080" s="180">
        <v>1000</v>
      </c>
      <c r="N1080" s="80" t="s">
        <v>7213</v>
      </c>
      <c r="O1080" s="165"/>
      <c r="P1080" s="80" t="s">
        <v>3044</v>
      </c>
      <c r="Q1080" s="80"/>
      <c r="R1080" s="80"/>
      <c r="S1080" s="166"/>
      <c r="T1080" s="164"/>
      <c r="U1080" s="167"/>
      <c r="V1080" s="168"/>
      <c r="W1080" s="12" t="str">
        <f t="shared" si="216"/>
        <v>Mqtt1</v>
      </c>
      <c r="X1080" s="222"/>
      <c r="Y1080" s="6" t="str">
        <f t="shared" ref="Y1080:Y1143" si="218">"power-tag/" &amp; LOWER(_xlfn.REGEXREPLACE(_xlfn.REGEXREPLACE(_xlfn.REGEXREPLACE(TRIM(_xlfn.REGEXREPLACE(P1080, " (RMS (Current|Voltage) .+)|(Active Power Phase [ABC])|(Total Active Power)|(Power Factor .+)|(Total Power Factor) *", "")), "[ /\(\)&amp;:\.#]", "-"), "\-+", "-"), "-$", ""))</f>
        <v>power-tag/underwater-lights-ps-group-2</v>
      </c>
      <c r="Z1080" s="106" t="str" cm="1">
        <f t="array" ref="Z1080">IF(COUNTIF(N1080,"spare"),"","$."&amp;_xlfn.REGEXEXTRACT(J1080,"PT\d+[FQ]\d+_(.*)", 2))</f>
        <v>$.Power_Factor_Phase_C</v>
      </c>
      <c r="AA1080" s="12">
        <f t="shared" si="211"/>
        <v>30</v>
      </c>
      <c r="AB1080" s="6" t="s">
        <v>195</v>
      </c>
      <c r="AC1080" s="106">
        <v>3082</v>
      </c>
      <c r="AJ1080" s="80"/>
      <c r="AK1080" s="116" t="s">
        <v>1696</v>
      </c>
      <c r="AN1080" s="80"/>
      <c r="AO1080" s="80"/>
      <c r="AP1080" s="80"/>
      <c r="AQ1080" s="80"/>
      <c r="AR1080" s="130"/>
      <c r="AS1080" s="80"/>
      <c r="AT1080" s="7"/>
      <c r="AU1080" s="7"/>
      <c r="AV1080" s="169"/>
      <c r="AW1080" s="170"/>
      <c r="AX1080" s="140"/>
      <c r="AY1080" s="150"/>
      <c r="AZ1080" s="171"/>
      <c r="BA1080" s="171"/>
      <c r="BB1080" s="150" t="str">
        <f t="shared" si="217"/>
        <v/>
      </c>
      <c r="BC1080" s="172"/>
      <c r="BD1080" s="169"/>
      <c r="BE1080" s="169"/>
      <c r="BF1080" s="169"/>
      <c r="BG1080" s="169"/>
      <c r="BH1080" s="169"/>
      <c r="BI1080" s="169"/>
      <c r="BJ1080" s="169"/>
      <c r="BK1080" s="169"/>
      <c r="BL1080" s="169"/>
      <c r="BM1080" s="169"/>
      <c r="BN1080" s="169"/>
      <c r="BO1080" s="169"/>
      <c r="BP1080" s="169"/>
      <c r="BQ1080" s="169"/>
      <c r="BS1080" s="6"/>
      <c r="BT1080" s="11"/>
      <c r="BU1080" s="6"/>
      <c r="BV1080" s="6"/>
    </row>
    <row r="1081" spans="1:74" ht="15.75" x14ac:dyDescent="0.25">
      <c r="A1081" s="52" t="s">
        <v>7908</v>
      </c>
      <c r="B1081" s="56"/>
      <c r="C1081" s="7" t="s">
        <v>118</v>
      </c>
      <c r="D1081" s="7" t="s">
        <v>6917</v>
      </c>
      <c r="E1081" s="7"/>
      <c r="F1081" s="64"/>
      <c r="G1081" s="6"/>
      <c r="H1081" s="6"/>
      <c r="I1081" s="10" t="s">
        <v>110</v>
      </c>
      <c r="J1081" s="11" t="s">
        <v>2101</v>
      </c>
      <c r="K1081" s="220" t="s">
        <v>600</v>
      </c>
      <c r="L1081" s="180"/>
      <c r="M1081" s="180">
        <v>1000</v>
      </c>
      <c r="N1081" s="80" t="s">
        <v>7213</v>
      </c>
      <c r="O1081" s="165"/>
      <c r="P1081" s="80" t="s">
        <v>3045</v>
      </c>
      <c r="Q1081" s="80"/>
      <c r="R1081" s="80"/>
      <c r="S1081" s="166"/>
      <c r="T1081" s="164"/>
      <c r="U1081" s="167"/>
      <c r="V1081" s="168"/>
      <c r="W1081" s="12" t="str">
        <f t="shared" si="216"/>
        <v>Mqtt1</v>
      </c>
      <c r="X1081" s="222"/>
      <c r="Y1081" s="6" t="str">
        <f t="shared" si="218"/>
        <v>power-tag/underwater-lights-ps-group-2</v>
      </c>
      <c r="Z1081" s="106" t="str" cm="1">
        <f t="array" ref="Z1081">IF(COUNTIF(N1081,"spare"),"","$."&amp;_xlfn.REGEXEXTRACT(J1081,"PT\d+[FQ]\d+_(.*)", 2))</f>
        <v>$.Total_Power_Factor</v>
      </c>
      <c r="AA1081" s="12">
        <f t="shared" si="211"/>
        <v>30</v>
      </c>
      <c r="AB1081" s="6" t="s">
        <v>195</v>
      </c>
      <c r="AC1081" s="106">
        <v>3084</v>
      </c>
      <c r="AJ1081" s="80"/>
      <c r="AK1081" s="116" t="s">
        <v>1696</v>
      </c>
      <c r="AN1081" s="80"/>
      <c r="AO1081" s="80"/>
      <c r="AP1081" s="80"/>
      <c r="AQ1081" s="80"/>
      <c r="AR1081" s="130"/>
      <c r="AS1081" s="80"/>
      <c r="AT1081" s="7"/>
      <c r="AU1081" s="7"/>
      <c r="AV1081" s="169"/>
      <c r="AW1081" s="170"/>
      <c r="AX1081" s="140"/>
      <c r="AY1081" s="150"/>
      <c r="AZ1081" s="171"/>
      <c r="BA1081" s="171"/>
      <c r="BB1081" s="150" t="str">
        <f t="shared" si="217"/>
        <v/>
      </c>
      <c r="BC1081" s="172"/>
      <c r="BD1081" s="169"/>
      <c r="BE1081" s="169"/>
      <c r="BF1081" s="169"/>
      <c r="BG1081" s="169"/>
      <c r="BH1081" s="169"/>
      <c r="BI1081" s="169"/>
      <c r="BJ1081" s="169"/>
      <c r="BK1081" s="169"/>
      <c r="BL1081" s="169"/>
      <c r="BM1081" s="169"/>
      <c r="BN1081" s="169"/>
      <c r="BO1081" s="169"/>
      <c r="BP1081" s="169"/>
      <c r="BQ1081" s="169"/>
      <c r="BS1081" s="6"/>
      <c r="BT1081" s="11"/>
      <c r="BU1081" s="6"/>
      <c r="BV1081" s="6"/>
    </row>
    <row r="1082" spans="1:74" ht="15.75" x14ac:dyDescent="0.25">
      <c r="A1082" s="52" t="s">
        <v>7908</v>
      </c>
      <c r="B1082" s="56"/>
      <c r="C1082" s="7" t="s">
        <v>118</v>
      </c>
      <c r="D1082" s="7" t="s">
        <v>6917</v>
      </c>
      <c r="E1082" s="7"/>
      <c r="F1082" s="64"/>
      <c r="G1082" s="6"/>
      <c r="H1082" s="6"/>
      <c r="I1082" s="10" t="s">
        <v>110</v>
      </c>
      <c r="J1082" s="11" t="s">
        <v>2102</v>
      </c>
      <c r="K1082" s="220" t="s">
        <v>600</v>
      </c>
      <c r="L1082" s="180"/>
      <c r="M1082" s="180">
        <v>1000</v>
      </c>
      <c r="N1082" s="80" t="s">
        <v>7213</v>
      </c>
      <c r="O1082" s="165"/>
      <c r="P1082" s="80" t="s">
        <v>6883</v>
      </c>
      <c r="Q1082" s="80"/>
      <c r="R1082" s="80"/>
      <c r="S1082" s="166"/>
      <c r="T1082" s="164"/>
      <c r="U1082" s="167"/>
      <c r="V1082" s="168"/>
      <c r="W1082" s="12" t="str">
        <f t="shared" ref="W1082:W1096" si="219">IF(COUNTIF(N1082,"spare"),"","Mqtt1")</f>
        <v>Mqtt1</v>
      </c>
      <c r="X1082" s="222"/>
      <c r="Y1082" s="6" t="str">
        <f t="shared" si="218"/>
        <v>power-tag/ahu-exh2000-above-laundry</v>
      </c>
      <c r="Z1082" s="106" t="str" cm="1">
        <f t="array" ref="Z1082">IF(COUNTIF(N1082,"spare"),"","$."&amp;_xlfn.REGEXEXTRACT(J1082,"PT\d+[FQ]\d+_(.*)", 2))</f>
        <v>$.RMS_Current_Phase_A</v>
      </c>
      <c r="AA1082" s="12">
        <f t="shared" si="211"/>
        <v>31</v>
      </c>
      <c r="AB1082" s="6" t="s">
        <v>195</v>
      </c>
      <c r="AC1082" s="106">
        <v>3000</v>
      </c>
      <c r="AJ1082" s="80"/>
      <c r="AK1082" s="116" t="s">
        <v>1693</v>
      </c>
      <c r="AN1082" s="80"/>
      <c r="AO1082" s="80"/>
      <c r="AP1082" s="80"/>
      <c r="AQ1082" s="80"/>
      <c r="AR1082" s="130"/>
      <c r="AS1082" s="80"/>
      <c r="AT1082" s="7"/>
      <c r="AU1082" s="7"/>
      <c r="AV1082" s="169"/>
      <c r="AW1082" s="170"/>
      <c r="AX1082" s="140"/>
      <c r="AY1082" s="150"/>
      <c r="AZ1082" s="171"/>
      <c r="BA1082" s="171"/>
      <c r="BB1082" s="150" t="str">
        <f t="shared" ref="BB1082:BB1096" si="220">IF(ISNUMBER(AM1082),"1","")</f>
        <v/>
      </c>
      <c r="BC1082" s="172"/>
      <c r="BD1082" s="169"/>
      <c r="BE1082" s="169"/>
      <c r="BF1082" s="169"/>
      <c r="BG1082" s="169"/>
      <c r="BH1082" s="169"/>
      <c r="BI1082" s="169"/>
      <c r="BJ1082" s="169"/>
      <c r="BK1082" s="169"/>
      <c r="BL1082" s="169"/>
      <c r="BM1082" s="169"/>
      <c r="BN1082" s="169"/>
      <c r="BO1082" s="169"/>
      <c r="BP1082" s="169"/>
      <c r="BQ1082" s="169"/>
      <c r="BS1082" s="6"/>
      <c r="BT1082" s="11"/>
      <c r="BU1082" s="6"/>
      <c r="BV1082" s="6"/>
    </row>
    <row r="1083" spans="1:74" ht="15.75" x14ac:dyDescent="0.25">
      <c r="A1083" s="52" t="s">
        <v>7908</v>
      </c>
      <c r="B1083" s="56"/>
      <c r="C1083" s="7" t="s">
        <v>118</v>
      </c>
      <c r="D1083" s="7" t="s">
        <v>6917</v>
      </c>
      <c r="E1083" s="7"/>
      <c r="F1083" s="64"/>
      <c r="G1083" s="6"/>
      <c r="H1083" s="6"/>
      <c r="I1083" s="10" t="s">
        <v>110</v>
      </c>
      <c r="J1083" s="11" t="s">
        <v>2103</v>
      </c>
      <c r="K1083" s="220" t="s">
        <v>600</v>
      </c>
      <c r="L1083" s="180"/>
      <c r="M1083" s="180">
        <v>1000</v>
      </c>
      <c r="N1083" s="80" t="s">
        <v>7213</v>
      </c>
      <c r="O1083" s="165"/>
      <c r="P1083" s="80" t="s">
        <v>6884</v>
      </c>
      <c r="Q1083" s="80"/>
      <c r="R1083" s="80"/>
      <c r="S1083" s="166"/>
      <c r="T1083" s="164"/>
      <c r="U1083" s="167"/>
      <c r="V1083" s="168"/>
      <c r="W1083" s="12" t="str">
        <f t="shared" si="219"/>
        <v>Mqtt1</v>
      </c>
      <c r="X1083" s="222"/>
      <c r="Y1083" s="6" t="str">
        <f t="shared" si="218"/>
        <v>power-tag/ahu-exh2000-above-laundry</v>
      </c>
      <c r="Z1083" s="106" t="str" cm="1">
        <f t="array" ref="Z1083">IF(COUNTIF(N1083,"spare"),"","$."&amp;_xlfn.REGEXEXTRACT(J1083,"PT\d+[FQ]\d+_(.*)", 2))</f>
        <v>$.RMS_Current_Phase_B</v>
      </c>
      <c r="AA1083" s="12">
        <f t="shared" si="211"/>
        <v>31</v>
      </c>
      <c r="AB1083" s="6" t="s">
        <v>195</v>
      </c>
      <c r="AC1083" s="106">
        <v>3002</v>
      </c>
      <c r="AJ1083" s="80"/>
      <c r="AK1083" s="116" t="s">
        <v>1693</v>
      </c>
      <c r="AN1083" s="80"/>
      <c r="AO1083" s="80"/>
      <c r="AP1083" s="80"/>
      <c r="AQ1083" s="80"/>
      <c r="AR1083" s="130"/>
      <c r="AS1083" s="80"/>
      <c r="AT1083" s="7"/>
      <c r="AU1083" s="7"/>
      <c r="AV1083" s="169"/>
      <c r="AW1083" s="170"/>
      <c r="AX1083" s="140"/>
      <c r="AY1083" s="150"/>
      <c r="AZ1083" s="171"/>
      <c r="BA1083" s="171"/>
      <c r="BB1083" s="150" t="str">
        <f t="shared" si="220"/>
        <v/>
      </c>
      <c r="BC1083" s="172"/>
      <c r="BD1083" s="169"/>
      <c r="BE1083" s="169"/>
      <c r="BF1083" s="169"/>
      <c r="BG1083" s="169"/>
      <c r="BH1083" s="169"/>
      <c r="BI1083" s="169"/>
      <c r="BJ1083" s="169"/>
      <c r="BK1083" s="169"/>
      <c r="BL1083" s="169"/>
      <c r="BM1083" s="169"/>
      <c r="BN1083" s="169"/>
      <c r="BO1083" s="169"/>
      <c r="BP1083" s="169"/>
      <c r="BQ1083" s="169"/>
      <c r="BS1083" s="6"/>
      <c r="BT1083" s="11"/>
      <c r="BU1083" s="6"/>
      <c r="BV1083" s="6"/>
    </row>
    <row r="1084" spans="1:74" ht="15.75" x14ac:dyDescent="0.25">
      <c r="A1084" s="52" t="s">
        <v>7908</v>
      </c>
      <c r="B1084" s="56"/>
      <c r="C1084" s="7" t="s">
        <v>118</v>
      </c>
      <c r="D1084" s="7" t="s">
        <v>6917</v>
      </c>
      <c r="E1084" s="7"/>
      <c r="F1084" s="64"/>
      <c r="G1084" s="6"/>
      <c r="H1084" s="6"/>
      <c r="I1084" s="10" t="s">
        <v>110</v>
      </c>
      <c r="J1084" s="11" t="s">
        <v>2104</v>
      </c>
      <c r="K1084" s="220" t="s">
        <v>600</v>
      </c>
      <c r="L1084" s="180"/>
      <c r="M1084" s="180">
        <v>1000</v>
      </c>
      <c r="N1084" s="80" t="s">
        <v>7213</v>
      </c>
      <c r="O1084" s="165"/>
      <c r="P1084" s="80" t="s">
        <v>6885</v>
      </c>
      <c r="Q1084" s="80"/>
      <c r="R1084" s="80"/>
      <c r="S1084" s="166"/>
      <c r="T1084" s="164"/>
      <c r="U1084" s="167"/>
      <c r="V1084" s="168"/>
      <c r="W1084" s="12" t="str">
        <f t="shared" si="219"/>
        <v>Mqtt1</v>
      </c>
      <c r="X1084" s="222"/>
      <c r="Y1084" s="6" t="str">
        <f t="shared" si="218"/>
        <v>power-tag/ahu-exh2000-above-laundry</v>
      </c>
      <c r="Z1084" s="106" t="str" cm="1">
        <f t="array" ref="Z1084">IF(COUNTIF(N1084,"spare"),"","$."&amp;_xlfn.REGEXEXTRACT(J1084,"PT\d+[FQ]\d+_(.*)", 2))</f>
        <v>$.RMS_Current_Phase_C</v>
      </c>
      <c r="AA1084" s="12">
        <f t="shared" si="211"/>
        <v>31</v>
      </c>
      <c r="AB1084" s="6" t="s">
        <v>195</v>
      </c>
      <c r="AC1084" s="106">
        <v>3004</v>
      </c>
      <c r="AJ1084" s="80"/>
      <c r="AK1084" s="116" t="s">
        <v>1693</v>
      </c>
      <c r="AN1084" s="80"/>
      <c r="AO1084" s="80"/>
      <c r="AP1084" s="80"/>
      <c r="AQ1084" s="80"/>
      <c r="AR1084" s="130"/>
      <c r="AS1084" s="80"/>
      <c r="AT1084" s="7"/>
      <c r="AU1084" s="7"/>
      <c r="AV1084" s="169"/>
      <c r="AW1084" s="170"/>
      <c r="AX1084" s="140"/>
      <c r="AY1084" s="150"/>
      <c r="AZ1084" s="171"/>
      <c r="BA1084" s="171"/>
      <c r="BB1084" s="150" t="str">
        <f t="shared" si="220"/>
        <v/>
      </c>
      <c r="BC1084" s="172"/>
      <c r="BD1084" s="169"/>
      <c r="BE1084" s="169"/>
      <c r="BF1084" s="169"/>
      <c r="BG1084" s="169"/>
      <c r="BH1084" s="169"/>
      <c r="BI1084" s="169"/>
      <c r="BJ1084" s="169"/>
      <c r="BK1084" s="169"/>
      <c r="BL1084" s="169"/>
      <c r="BM1084" s="169"/>
      <c r="BN1084" s="169"/>
      <c r="BO1084" s="169"/>
      <c r="BP1084" s="169"/>
      <c r="BQ1084" s="169"/>
      <c r="BS1084" s="6"/>
      <c r="BT1084" s="11"/>
      <c r="BU1084" s="6"/>
      <c r="BV1084" s="6"/>
    </row>
    <row r="1085" spans="1:74" ht="15.75" x14ac:dyDescent="0.25">
      <c r="A1085" s="52" t="s">
        <v>7908</v>
      </c>
      <c r="B1085" s="56"/>
      <c r="C1085" s="7" t="s">
        <v>118</v>
      </c>
      <c r="D1085" s="7" t="s">
        <v>6917</v>
      </c>
      <c r="E1085" s="7"/>
      <c r="F1085" s="64"/>
      <c r="G1085" s="6"/>
      <c r="H1085" s="6"/>
      <c r="I1085" s="10" t="s">
        <v>110</v>
      </c>
      <c r="J1085" s="11" t="s">
        <v>2105</v>
      </c>
      <c r="K1085" s="220" t="s">
        <v>600</v>
      </c>
      <c r="L1085" s="180"/>
      <c r="M1085" s="180">
        <v>1000</v>
      </c>
      <c r="N1085" s="80" t="s">
        <v>7213</v>
      </c>
      <c r="O1085" s="165"/>
      <c r="P1085" s="80" t="s">
        <v>6886</v>
      </c>
      <c r="Q1085" s="80"/>
      <c r="R1085" s="80"/>
      <c r="S1085" s="166"/>
      <c r="T1085" s="164"/>
      <c r="U1085" s="167"/>
      <c r="V1085" s="168"/>
      <c r="W1085" s="12" t="str">
        <f t="shared" si="219"/>
        <v>Mqtt1</v>
      </c>
      <c r="X1085" s="222"/>
      <c r="Y1085" s="6" t="str">
        <f t="shared" si="218"/>
        <v>power-tag/ahu-exh2000-above-laundry</v>
      </c>
      <c r="Z1085" s="106" t="str" cm="1">
        <f t="array" ref="Z1085">IF(COUNTIF(N1085,"spare"),"","$."&amp;_xlfn.REGEXEXTRACT(J1085,"PT\d+[FQ]\d+_(.*)", 2))</f>
        <v>$.RMS_Current_Phase_Neut</v>
      </c>
      <c r="AA1085" s="12">
        <f t="shared" si="211"/>
        <v>31</v>
      </c>
      <c r="AB1085" s="6" t="s">
        <v>195</v>
      </c>
      <c r="AC1085" s="106">
        <v>3006</v>
      </c>
      <c r="AJ1085" s="80"/>
      <c r="AK1085" s="116" t="s">
        <v>1693</v>
      </c>
      <c r="AN1085" s="80"/>
      <c r="AO1085" s="80"/>
      <c r="AP1085" s="80"/>
      <c r="AQ1085" s="80"/>
      <c r="AR1085" s="130"/>
      <c r="AS1085" s="80"/>
      <c r="AT1085" s="7"/>
      <c r="AU1085" s="7"/>
      <c r="AV1085" s="169"/>
      <c r="AW1085" s="170"/>
      <c r="AX1085" s="140"/>
      <c r="AY1085" s="150"/>
      <c r="AZ1085" s="171"/>
      <c r="BA1085" s="171"/>
      <c r="BB1085" s="150" t="str">
        <f t="shared" si="220"/>
        <v/>
      </c>
      <c r="BC1085" s="172"/>
      <c r="BD1085" s="169"/>
      <c r="BE1085" s="169"/>
      <c r="BF1085" s="169"/>
      <c r="BG1085" s="169"/>
      <c r="BH1085" s="169"/>
      <c r="BI1085" s="169"/>
      <c r="BJ1085" s="169"/>
      <c r="BK1085" s="169"/>
      <c r="BL1085" s="169"/>
      <c r="BM1085" s="169"/>
      <c r="BN1085" s="169"/>
      <c r="BO1085" s="169"/>
      <c r="BP1085" s="169"/>
      <c r="BQ1085" s="169"/>
      <c r="BS1085" s="6"/>
      <c r="BT1085" s="11"/>
      <c r="BU1085" s="6"/>
      <c r="BV1085" s="6"/>
    </row>
    <row r="1086" spans="1:74" ht="15.75" x14ac:dyDescent="0.25">
      <c r="A1086" s="52" t="s">
        <v>7908</v>
      </c>
      <c r="B1086" s="56"/>
      <c r="C1086" s="7" t="s">
        <v>118</v>
      </c>
      <c r="D1086" s="7" t="s">
        <v>6917</v>
      </c>
      <c r="E1086" s="7"/>
      <c r="F1086" s="64"/>
      <c r="G1086" s="6"/>
      <c r="H1086" s="6"/>
      <c r="I1086" s="10" t="s">
        <v>110</v>
      </c>
      <c r="J1086" s="11" t="s">
        <v>7466</v>
      </c>
      <c r="K1086" s="220" t="s">
        <v>600</v>
      </c>
      <c r="L1086" s="180"/>
      <c r="M1086" s="180">
        <v>1000</v>
      </c>
      <c r="N1086" s="80" t="s">
        <v>7213</v>
      </c>
      <c r="O1086" s="165"/>
      <c r="P1086" s="80" t="s">
        <v>6887</v>
      </c>
      <c r="Q1086" s="80"/>
      <c r="R1086" s="80"/>
      <c r="S1086" s="166"/>
      <c r="T1086" s="164"/>
      <c r="U1086" s="167"/>
      <c r="V1086" s="168"/>
      <c r="W1086" s="12" t="str">
        <f t="shared" si="219"/>
        <v>Mqtt1</v>
      </c>
      <c r="X1086" s="222"/>
      <c r="Y1086" s="6" t="str">
        <f t="shared" si="218"/>
        <v>power-tag/ahu-exh2000-above-laundry</v>
      </c>
      <c r="Z1086" s="106" t="str" cm="1">
        <f t="array" ref="Z1086">IF(COUNTIF(N1086,"spare"),"","$."&amp;_xlfn.REGEXEXTRACT(J1086,"PT\d+[FQ]\d+_(.*)", 2))</f>
        <v>$.RMS_Voltage_A_N</v>
      </c>
      <c r="AA1086" s="12">
        <f t="shared" si="211"/>
        <v>31</v>
      </c>
      <c r="AB1086" s="6" t="s">
        <v>195</v>
      </c>
      <c r="AC1086" s="106">
        <v>3028</v>
      </c>
      <c r="AJ1086" s="80"/>
      <c r="AK1086" s="116" t="s">
        <v>1694</v>
      </c>
      <c r="AN1086" s="80"/>
      <c r="AO1086" s="80"/>
      <c r="AP1086" s="80"/>
      <c r="AQ1086" s="80"/>
      <c r="AR1086" s="130"/>
      <c r="AS1086" s="80"/>
      <c r="AT1086" s="7"/>
      <c r="AU1086" s="7"/>
      <c r="AV1086" s="169"/>
      <c r="AW1086" s="170"/>
      <c r="AX1086" s="140"/>
      <c r="AY1086" s="150"/>
      <c r="AZ1086" s="171"/>
      <c r="BA1086" s="171"/>
      <c r="BB1086" s="150" t="str">
        <f t="shared" si="220"/>
        <v/>
      </c>
      <c r="BC1086" s="172"/>
      <c r="BD1086" s="169"/>
      <c r="BE1086" s="169"/>
      <c r="BF1086" s="169"/>
      <c r="BG1086" s="169"/>
      <c r="BH1086" s="169"/>
      <c r="BI1086" s="169"/>
      <c r="BJ1086" s="169"/>
      <c r="BK1086" s="169"/>
      <c r="BL1086" s="169"/>
      <c r="BM1086" s="169"/>
      <c r="BN1086" s="169"/>
      <c r="BO1086" s="169"/>
      <c r="BP1086" s="169"/>
      <c r="BQ1086" s="169"/>
      <c r="BS1086" s="6"/>
      <c r="BT1086" s="11"/>
      <c r="BU1086" s="6"/>
      <c r="BV1086" s="6"/>
    </row>
    <row r="1087" spans="1:74" ht="15.75" x14ac:dyDescent="0.25">
      <c r="A1087" s="52" t="s">
        <v>7908</v>
      </c>
      <c r="B1087" s="56"/>
      <c r="C1087" s="7" t="s">
        <v>118</v>
      </c>
      <c r="D1087" s="7" t="s">
        <v>6917</v>
      </c>
      <c r="E1087" s="7"/>
      <c r="F1087" s="64"/>
      <c r="G1087" s="6"/>
      <c r="H1087" s="6"/>
      <c r="I1087" s="10" t="s">
        <v>110</v>
      </c>
      <c r="J1087" s="11" t="s">
        <v>7467</v>
      </c>
      <c r="K1087" s="220" t="s">
        <v>600</v>
      </c>
      <c r="L1087" s="180"/>
      <c r="M1087" s="180">
        <v>1000</v>
      </c>
      <c r="N1087" s="80" t="s">
        <v>7213</v>
      </c>
      <c r="O1087" s="165"/>
      <c r="P1087" s="80" t="s">
        <v>6888</v>
      </c>
      <c r="Q1087" s="80"/>
      <c r="R1087" s="80"/>
      <c r="S1087" s="166"/>
      <c r="T1087" s="164"/>
      <c r="U1087" s="167"/>
      <c r="V1087" s="168"/>
      <c r="W1087" s="12" t="str">
        <f t="shared" si="219"/>
        <v>Mqtt1</v>
      </c>
      <c r="X1087" s="222"/>
      <c r="Y1087" s="6" t="str">
        <f t="shared" si="218"/>
        <v>power-tag/ahu-exh2000-above-laundry</v>
      </c>
      <c r="Z1087" s="106" t="str" cm="1">
        <f t="array" ref="Z1087">IF(COUNTIF(N1087,"spare"),"","$."&amp;_xlfn.REGEXEXTRACT(J1087,"PT\d+[FQ]\d+_(.*)", 2))</f>
        <v>$.RMS_Voltage_B_N</v>
      </c>
      <c r="AA1087" s="12">
        <f t="shared" si="211"/>
        <v>31</v>
      </c>
      <c r="AB1087" s="6" t="s">
        <v>195</v>
      </c>
      <c r="AC1087" s="106">
        <v>3030</v>
      </c>
      <c r="AJ1087" s="80"/>
      <c r="AK1087" s="116" t="s">
        <v>1694</v>
      </c>
      <c r="AN1087" s="80"/>
      <c r="AO1087" s="80"/>
      <c r="AP1087" s="80"/>
      <c r="AQ1087" s="80"/>
      <c r="AR1087" s="130"/>
      <c r="AS1087" s="80"/>
      <c r="AT1087" s="7"/>
      <c r="AU1087" s="7"/>
      <c r="AV1087" s="169"/>
      <c r="AW1087" s="170"/>
      <c r="AX1087" s="140"/>
      <c r="AY1087" s="150"/>
      <c r="AZ1087" s="171"/>
      <c r="BA1087" s="171"/>
      <c r="BB1087" s="150" t="str">
        <f t="shared" si="220"/>
        <v/>
      </c>
      <c r="BC1087" s="172"/>
      <c r="BD1087" s="169"/>
      <c r="BE1087" s="169"/>
      <c r="BF1087" s="169"/>
      <c r="BG1087" s="169"/>
      <c r="BH1087" s="169"/>
      <c r="BI1087" s="169"/>
      <c r="BJ1087" s="169"/>
      <c r="BK1087" s="169"/>
      <c r="BL1087" s="169"/>
      <c r="BM1087" s="169"/>
      <c r="BN1087" s="169"/>
      <c r="BO1087" s="169"/>
      <c r="BP1087" s="169"/>
      <c r="BQ1087" s="169"/>
      <c r="BS1087" s="6"/>
      <c r="BT1087" s="11"/>
      <c r="BU1087" s="6"/>
      <c r="BV1087" s="6"/>
    </row>
    <row r="1088" spans="1:74" ht="15.75" x14ac:dyDescent="0.25">
      <c r="A1088" s="52" t="s">
        <v>7908</v>
      </c>
      <c r="B1088" s="56"/>
      <c r="C1088" s="7" t="s">
        <v>118</v>
      </c>
      <c r="D1088" s="7" t="s">
        <v>6917</v>
      </c>
      <c r="E1088" s="7"/>
      <c r="F1088" s="64"/>
      <c r="G1088" s="6"/>
      <c r="H1088" s="6"/>
      <c r="I1088" s="10" t="s">
        <v>110</v>
      </c>
      <c r="J1088" s="11" t="s">
        <v>7468</v>
      </c>
      <c r="K1088" s="220" t="s">
        <v>600</v>
      </c>
      <c r="L1088" s="180"/>
      <c r="M1088" s="180">
        <v>1000</v>
      </c>
      <c r="N1088" s="80" t="s">
        <v>7213</v>
      </c>
      <c r="O1088" s="165"/>
      <c r="P1088" s="80" t="s">
        <v>6889</v>
      </c>
      <c r="Q1088" s="80"/>
      <c r="R1088" s="80"/>
      <c r="S1088" s="166"/>
      <c r="T1088" s="164"/>
      <c r="U1088" s="167"/>
      <c r="V1088" s="168"/>
      <c r="W1088" s="12" t="str">
        <f t="shared" si="219"/>
        <v>Mqtt1</v>
      </c>
      <c r="X1088" s="222"/>
      <c r="Y1088" s="6" t="str">
        <f t="shared" si="218"/>
        <v>power-tag/ahu-exh2000-above-laundry</v>
      </c>
      <c r="Z1088" s="106" t="str" cm="1">
        <f t="array" ref="Z1088">IF(COUNTIF(N1088,"spare"),"","$."&amp;_xlfn.REGEXEXTRACT(J1088,"PT\d+[FQ]\d+_(.*)", 2))</f>
        <v>$.RMS_Voltage_C_N</v>
      </c>
      <c r="AA1088" s="12">
        <f t="shared" si="211"/>
        <v>31</v>
      </c>
      <c r="AB1088" s="6" t="s">
        <v>195</v>
      </c>
      <c r="AC1088" s="106">
        <v>3032</v>
      </c>
      <c r="AJ1088" s="80"/>
      <c r="AK1088" s="116" t="s">
        <v>1694</v>
      </c>
      <c r="AN1088" s="80"/>
      <c r="AO1088" s="80"/>
      <c r="AP1088" s="80"/>
      <c r="AQ1088" s="80"/>
      <c r="AR1088" s="130"/>
      <c r="AS1088" s="80"/>
      <c r="AT1088" s="7"/>
      <c r="AU1088" s="7"/>
      <c r="AV1088" s="169"/>
      <c r="AW1088" s="170"/>
      <c r="AX1088" s="140"/>
      <c r="AY1088" s="150"/>
      <c r="AZ1088" s="171"/>
      <c r="BA1088" s="171"/>
      <c r="BB1088" s="150" t="str">
        <f t="shared" si="220"/>
        <v/>
      </c>
      <c r="BC1088" s="172"/>
      <c r="BD1088" s="169"/>
      <c r="BE1088" s="169"/>
      <c r="BF1088" s="169"/>
      <c r="BG1088" s="169"/>
      <c r="BH1088" s="169"/>
      <c r="BI1088" s="169"/>
      <c r="BJ1088" s="169"/>
      <c r="BK1088" s="169"/>
      <c r="BL1088" s="169"/>
      <c r="BM1088" s="169"/>
      <c r="BN1088" s="169"/>
      <c r="BO1088" s="169"/>
      <c r="BP1088" s="169"/>
      <c r="BQ1088" s="169"/>
      <c r="BS1088" s="6"/>
      <c r="BT1088" s="11"/>
      <c r="BU1088" s="6"/>
      <c r="BV1088" s="6"/>
    </row>
    <row r="1089" spans="1:74" ht="15.75" x14ac:dyDescent="0.25">
      <c r="A1089" s="52" t="s">
        <v>7908</v>
      </c>
      <c r="B1089" s="56"/>
      <c r="C1089" s="7" t="s">
        <v>118</v>
      </c>
      <c r="D1089" s="7" t="s">
        <v>6917</v>
      </c>
      <c r="E1089" s="7"/>
      <c r="F1089" s="64"/>
      <c r="G1089" s="6"/>
      <c r="H1089" s="6"/>
      <c r="I1089" s="10" t="s">
        <v>110</v>
      </c>
      <c r="J1089" s="11" t="s">
        <v>2106</v>
      </c>
      <c r="K1089" s="220" t="s">
        <v>600</v>
      </c>
      <c r="L1089" s="180"/>
      <c r="M1089" s="180">
        <v>1000</v>
      </c>
      <c r="N1089" s="80" t="s">
        <v>7213</v>
      </c>
      <c r="O1089" s="165"/>
      <c r="P1089" s="80" t="s">
        <v>6890</v>
      </c>
      <c r="Q1089" s="80"/>
      <c r="R1089" s="80"/>
      <c r="S1089" s="166"/>
      <c r="T1089" s="164"/>
      <c r="U1089" s="167"/>
      <c r="V1089" s="168"/>
      <c r="W1089" s="12" t="str">
        <f t="shared" si="219"/>
        <v>Mqtt1</v>
      </c>
      <c r="X1089" s="222"/>
      <c r="Y1089" s="6" t="str">
        <f t="shared" si="218"/>
        <v>power-tag/ahu-exh2000-above-laundry</v>
      </c>
      <c r="Z1089" s="106" t="str" cm="1">
        <f t="array" ref="Z1089">IF(COUNTIF(N1089,"spare"),"","$."&amp;_xlfn.REGEXEXTRACT(J1089,"PT\d+[FQ]\d+_(.*)", 2))</f>
        <v>$.Active_Power_Phase_A</v>
      </c>
      <c r="AA1089" s="12">
        <f t="shared" si="211"/>
        <v>31</v>
      </c>
      <c r="AB1089" s="6" t="s">
        <v>195</v>
      </c>
      <c r="AC1089" s="106">
        <v>3054</v>
      </c>
      <c r="AJ1089" s="80"/>
      <c r="AK1089" s="116" t="s">
        <v>1695</v>
      </c>
      <c r="AN1089" s="80"/>
      <c r="AO1089" s="80"/>
      <c r="AP1089" s="80"/>
      <c r="AQ1089" s="80"/>
      <c r="AR1089" s="130"/>
      <c r="AS1089" s="80"/>
      <c r="AT1089" s="7"/>
      <c r="AU1089" s="7"/>
      <c r="AV1089" s="169"/>
      <c r="AW1089" s="170"/>
      <c r="AX1089" s="140"/>
      <c r="AY1089" s="150"/>
      <c r="AZ1089" s="171"/>
      <c r="BA1089" s="171"/>
      <c r="BB1089" s="150" t="str">
        <f t="shared" si="220"/>
        <v/>
      </c>
      <c r="BC1089" s="172"/>
      <c r="BD1089" s="169"/>
      <c r="BE1089" s="169"/>
      <c r="BF1089" s="169"/>
      <c r="BG1089" s="169"/>
      <c r="BH1089" s="169"/>
      <c r="BI1089" s="169"/>
      <c r="BJ1089" s="169"/>
      <c r="BK1089" s="169"/>
      <c r="BL1089" s="169"/>
      <c r="BM1089" s="169"/>
      <c r="BN1089" s="169"/>
      <c r="BO1089" s="169"/>
      <c r="BP1089" s="169"/>
      <c r="BQ1089" s="169"/>
      <c r="BS1089" s="6"/>
      <c r="BT1089" s="11"/>
      <c r="BU1089" s="6"/>
      <c r="BV1089" s="6"/>
    </row>
    <row r="1090" spans="1:74" ht="15.75" x14ac:dyDescent="0.25">
      <c r="A1090" s="52" t="s">
        <v>7908</v>
      </c>
      <c r="B1090" s="56"/>
      <c r="C1090" s="7" t="s">
        <v>118</v>
      </c>
      <c r="D1090" s="7" t="s">
        <v>6917</v>
      </c>
      <c r="E1090" s="7"/>
      <c r="F1090" s="64"/>
      <c r="G1090" s="6"/>
      <c r="H1090" s="6"/>
      <c r="I1090" s="10" t="s">
        <v>110</v>
      </c>
      <c r="J1090" s="11" t="s">
        <v>2107</v>
      </c>
      <c r="K1090" s="220" t="s">
        <v>600</v>
      </c>
      <c r="L1090" s="180"/>
      <c r="M1090" s="180">
        <v>1000</v>
      </c>
      <c r="N1090" s="80" t="s">
        <v>7213</v>
      </c>
      <c r="O1090" s="165"/>
      <c r="P1090" s="80" t="s">
        <v>6891</v>
      </c>
      <c r="Q1090" s="80"/>
      <c r="R1090" s="80"/>
      <c r="S1090" s="166"/>
      <c r="T1090" s="164"/>
      <c r="U1090" s="167"/>
      <c r="V1090" s="168"/>
      <c r="W1090" s="12" t="str">
        <f t="shared" si="219"/>
        <v>Mqtt1</v>
      </c>
      <c r="X1090" s="222"/>
      <c r="Y1090" s="6" t="str">
        <f t="shared" si="218"/>
        <v>power-tag/ahu-exh2000-above-laundry</v>
      </c>
      <c r="Z1090" s="106" t="str" cm="1">
        <f t="array" ref="Z1090">IF(COUNTIF(N1090,"spare"),"","$."&amp;_xlfn.REGEXEXTRACT(J1090,"PT\d+[FQ]\d+_(.*)", 2))</f>
        <v>$.Active_Power_Phase_B</v>
      </c>
      <c r="AA1090" s="12">
        <f t="shared" si="211"/>
        <v>31</v>
      </c>
      <c r="AB1090" s="6" t="s">
        <v>195</v>
      </c>
      <c r="AC1090" s="106">
        <v>3056</v>
      </c>
      <c r="AJ1090" s="80"/>
      <c r="AK1090" s="116" t="s">
        <v>1695</v>
      </c>
      <c r="AN1090" s="80"/>
      <c r="AO1090" s="80"/>
      <c r="AP1090" s="80"/>
      <c r="AQ1090" s="80"/>
      <c r="AR1090" s="130"/>
      <c r="AS1090" s="80"/>
      <c r="AT1090" s="7"/>
      <c r="AU1090" s="7"/>
      <c r="AV1090" s="169"/>
      <c r="AW1090" s="170"/>
      <c r="AX1090" s="140"/>
      <c r="AY1090" s="150"/>
      <c r="AZ1090" s="171"/>
      <c r="BA1090" s="171"/>
      <c r="BB1090" s="150" t="str">
        <f t="shared" si="220"/>
        <v/>
      </c>
      <c r="BC1090" s="172"/>
      <c r="BD1090" s="169"/>
      <c r="BE1090" s="169"/>
      <c r="BF1090" s="169"/>
      <c r="BG1090" s="169"/>
      <c r="BH1090" s="169"/>
      <c r="BI1090" s="169"/>
      <c r="BJ1090" s="169"/>
      <c r="BK1090" s="169"/>
      <c r="BL1090" s="169"/>
      <c r="BM1090" s="169"/>
      <c r="BN1090" s="169"/>
      <c r="BO1090" s="169"/>
      <c r="BP1090" s="169"/>
      <c r="BQ1090" s="169"/>
      <c r="BS1090" s="6"/>
      <c r="BT1090" s="11"/>
      <c r="BU1090" s="6"/>
      <c r="BV1090" s="6"/>
    </row>
    <row r="1091" spans="1:74" ht="15.75" x14ac:dyDescent="0.25">
      <c r="A1091" s="52" t="s">
        <v>7908</v>
      </c>
      <c r="B1091" s="56"/>
      <c r="C1091" s="7" t="s">
        <v>118</v>
      </c>
      <c r="D1091" s="7" t="s">
        <v>6917</v>
      </c>
      <c r="E1091" s="7"/>
      <c r="F1091" s="64"/>
      <c r="G1091" s="6"/>
      <c r="H1091" s="6"/>
      <c r="I1091" s="10" t="s">
        <v>110</v>
      </c>
      <c r="J1091" s="11" t="s">
        <v>2108</v>
      </c>
      <c r="K1091" s="220" t="s">
        <v>600</v>
      </c>
      <c r="L1091" s="180"/>
      <c r="M1091" s="180">
        <v>1000</v>
      </c>
      <c r="N1091" s="80" t="s">
        <v>7213</v>
      </c>
      <c r="O1091" s="165"/>
      <c r="P1091" s="80" t="s">
        <v>6892</v>
      </c>
      <c r="Q1091" s="80"/>
      <c r="R1091" s="80"/>
      <c r="S1091" s="166"/>
      <c r="T1091" s="164"/>
      <c r="U1091" s="167"/>
      <c r="V1091" s="168"/>
      <c r="W1091" s="12" t="str">
        <f t="shared" si="219"/>
        <v>Mqtt1</v>
      </c>
      <c r="X1091" s="222"/>
      <c r="Y1091" s="6" t="str">
        <f t="shared" si="218"/>
        <v>power-tag/ahu-exh2000-above-laundry</v>
      </c>
      <c r="Z1091" s="106" t="str" cm="1">
        <f t="array" ref="Z1091">IF(COUNTIF(N1091,"spare"),"","$."&amp;_xlfn.REGEXEXTRACT(J1091,"PT\d+[FQ]\d+_(.*)", 2))</f>
        <v>$.Active_Power_Phase_C</v>
      </c>
      <c r="AA1091" s="12">
        <f t="shared" si="211"/>
        <v>31</v>
      </c>
      <c r="AB1091" s="6" t="s">
        <v>195</v>
      </c>
      <c r="AC1091" s="106">
        <v>3058</v>
      </c>
      <c r="AJ1091" s="80"/>
      <c r="AK1091" s="116" t="s">
        <v>1695</v>
      </c>
      <c r="AN1091" s="80"/>
      <c r="AO1091" s="80"/>
      <c r="AP1091" s="80"/>
      <c r="AQ1091" s="80"/>
      <c r="AR1091" s="130"/>
      <c r="AS1091" s="80"/>
      <c r="AT1091" s="7"/>
      <c r="AU1091" s="7"/>
      <c r="AV1091" s="169"/>
      <c r="AW1091" s="170"/>
      <c r="AX1091" s="140"/>
      <c r="AY1091" s="150"/>
      <c r="AZ1091" s="171"/>
      <c r="BA1091" s="171"/>
      <c r="BB1091" s="150" t="str">
        <f t="shared" si="220"/>
        <v/>
      </c>
      <c r="BC1091" s="172"/>
      <c r="BD1091" s="169"/>
      <c r="BE1091" s="169"/>
      <c r="BF1091" s="169"/>
      <c r="BG1091" s="169"/>
      <c r="BH1091" s="169"/>
      <c r="BI1091" s="169"/>
      <c r="BJ1091" s="169"/>
      <c r="BK1091" s="169"/>
      <c r="BL1091" s="169"/>
      <c r="BM1091" s="169"/>
      <c r="BN1091" s="169"/>
      <c r="BO1091" s="169"/>
      <c r="BP1091" s="169"/>
      <c r="BQ1091" s="169"/>
      <c r="BS1091" s="6"/>
      <c r="BT1091" s="11"/>
      <c r="BU1091" s="6"/>
      <c r="BV1091" s="6"/>
    </row>
    <row r="1092" spans="1:74" ht="15.75" x14ac:dyDescent="0.25">
      <c r="A1092" s="52" t="s">
        <v>7908</v>
      </c>
      <c r="B1092" s="56"/>
      <c r="C1092" s="7" t="s">
        <v>118</v>
      </c>
      <c r="D1092" s="7" t="s">
        <v>6917</v>
      </c>
      <c r="E1092" s="7"/>
      <c r="F1092" s="64"/>
      <c r="G1092" s="6"/>
      <c r="H1092" s="6"/>
      <c r="I1092" s="10" t="s">
        <v>110</v>
      </c>
      <c r="J1092" s="11" t="s">
        <v>2109</v>
      </c>
      <c r="K1092" s="220" t="s">
        <v>600</v>
      </c>
      <c r="L1092" s="180"/>
      <c r="M1092" s="180">
        <v>1000</v>
      </c>
      <c r="N1092" s="80" t="s">
        <v>7213</v>
      </c>
      <c r="O1092" s="165"/>
      <c r="P1092" s="80" t="s">
        <v>6893</v>
      </c>
      <c r="Q1092" s="80"/>
      <c r="R1092" s="80"/>
      <c r="S1092" s="166"/>
      <c r="T1092" s="164"/>
      <c r="U1092" s="167"/>
      <c r="V1092" s="168"/>
      <c r="W1092" s="12" t="str">
        <f t="shared" si="219"/>
        <v>Mqtt1</v>
      </c>
      <c r="X1092" s="222"/>
      <c r="Y1092" s="6" t="str">
        <f t="shared" si="218"/>
        <v>power-tag/ahu-exh2000-above-laundry</v>
      </c>
      <c r="Z1092" s="106" t="str" cm="1">
        <f t="array" ref="Z1092">IF(COUNTIF(N1092,"spare"),"","$."&amp;_xlfn.REGEXEXTRACT(J1092,"PT\d+[FQ]\d+_(.*)", 2))</f>
        <v>$.Total_Active_Power</v>
      </c>
      <c r="AA1092" s="12">
        <f t="shared" si="211"/>
        <v>31</v>
      </c>
      <c r="AB1092" s="6" t="s">
        <v>195</v>
      </c>
      <c r="AC1092" s="106">
        <v>3060</v>
      </c>
      <c r="AJ1092" s="80"/>
      <c r="AK1092" s="116" t="s">
        <v>1695</v>
      </c>
      <c r="AN1092" s="80"/>
      <c r="AO1092" s="80"/>
      <c r="AP1092" s="80"/>
      <c r="AQ1092" s="80"/>
      <c r="AR1092" s="130"/>
      <c r="AS1092" s="80"/>
      <c r="AT1092" s="7"/>
      <c r="AU1092" s="7"/>
      <c r="AV1092" s="169"/>
      <c r="AW1092" s="170"/>
      <c r="AX1092" s="140"/>
      <c r="AY1092" s="150"/>
      <c r="AZ1092" s="171"/>
      <c r="BA1092" s="171"/>
      <c r="BB1092" s="150" t="str">
        <f t="shared" si="220"/>
        <v/>
      </c>
      <c r="BC1092" s="172"/>
      <c r="BD1092" s="169"/>
      <c r="BE1092" s="169"/>
      <c r="BF1092" s="169"/>
      <c r="BG1092" s="169"/>
      <c r="BH1092" s="169"/>
      <c r="BI1092" s="169"/>
      <c r="BJ1092" s="169"/>
      <c r="BK1092" s="169"/>
      <c r="BL1092" s="169"/>
      <c r="BM1092" s="169"/>
      <c r="BN1092" s="169"/>
      <c r="BO1092" s="169"/>
      <c r="BP1092" s="169"/>
      <c r="BQ1092" s="169"/>
      <c r="BS1092" s="6"/>
      <c r="BT1092" s="11"/>
      <c r="BU1092" s="6"/>
      <c r="BV1092" s="6"/>
    </row>
    <row r="1093" spans="1:74" ht="15.75" x14ac:dyDescent="0.25">
      <c r="A1093" s="52" t="s">
        <v>7908</v>
      </c>
      <c r="B1093" s="56"/>
      <c r="C1093" s="7" t="s">
        <v>118</v>
      </c>
      <c r="D1093" s="7" t="s">
        <v>6917</v>
      </c>
      <c r="E1093" s="7"/>
      <c r="F1093" s="64"/>
      <c r="G1093" s="6"/>
      <c r="H1093" s="6"/>
      <c r="I1093" s="10" t="s">
        <v>110</v>
      </c>
      <c r="J1093" s="11" t="s">
        <v>2110</v>
      </c>
      <c r="K1093" s="220" t="s">
        <v>600</v>
      </c>
      <c r="L1093" s="180"/>
      <c r="M1093" s="180">
        <v>1000</v>
      </c>
      <c r="N1093" s="80" t="s">
        <v>7213</v>
      </c>
      <c r="O1093" s="165"/>
      <c r="P1093" s="80" t="s">
        <v>6894</v>
      </c>
      <c r="Q1093" s="80"/>
      <c r="R1093" s="80"/>
      <c r="S1093" s="166"/>
      <c r="T1093" s="164"/>
      <c r="U1093" s="167"/>
      <c r="V1093" s="168"/>
      <c r="W1093" s="12" t="str">
        <f t="shared" si="219"/>
        <v>Mqtt1</v>
      </c>
      <c r="X1093" s="222"/>
      <c r="Y1093" s="6" t="str">
        <f t="shared" si="218"/>
        <v>power-tag/ahu-exh2000-above-laundry</v>
      </c>
      <c r="Z1093" s="106" t="str" cm="1">
        <f t="array" ref="Z1093">IF(COUNTIF(N1093,"spare"),"","$."&amp;_xlfn.REGEXEXTRACT(J1093,"PT\d+[FQ]\d+_(.*)", 2))</f>
        <v>$.Power_Factor_Phase_A</v>
      </c>
      <c r="AA1093" s="12">
        <f t="shared" si="211"/>
        <v>31</v>
      </c>
      <c r="AB1093" s="6" t="s">
        <v>195</v>
      </c>
      <c r="AC1093" s="106">
        <v>3078</v>
      </c>
      <c r="AJ1093" s="80"/>
      <c r="AK1093" s="116" t="s">
        <v>1696</v>
      </c>
      <c r="AN1093" s="80"/>
      <c r="AO1093" s="80"/>
      <c r="AP1093" s="80"/>
      <c r="AQ1093" s="80"/>
      <c r="AR1093" s="130"/>
      <c r="AS1093" s="80"/>
      <c r="AT1093" s="7"/>
      <c r="AU1093" s="7"/>
      <c r="AV1093" s="169"/>
      <c r="AW1093" s="170"/>
      <c r="AX1093" s="140"/>
      <c r="AY1093" s="150"/>
      <c r="AZ1093" s="171"/>
      <c r="BA1093" s="171"/>
      <c r="BB1093" s="150" t="str">
        <f t="shared" si="220"/>
        <v/>
      </c>
      <c r="BC1093" s="172"/>
      <c r="BD1093" s="169"/>
      <c r="BE1093" s="169"/>
      <c r="BF1093" s="169"/>
      <c r="BG1093" s="169"/>
      <c r="BH1093" s="169"/>
      <c r="BI1093" s="169"/>
      <c r="BJ1093" s="169"/>
      <c r="BK1093" s="169"/>
      <c r="BL1093" s="169"/>
      <c r="BM1093" s="169"/>
      <c r="BN1093" s="169"/>
      <c r="BO1093" s="169"/>
      <c r="BP1093" s="169"/>
      <c r="BQ1093" s="169"/>
      <c r="BS1093" s="6"/>
      <c r="BT1093" s="11"/>
      <c r="BU1093" s="6"/>
      <c r="BV1093" s="6"/>
    </row>
    <row r="1094" spans="1:74" ht="15.75" x14ac:dyDescent="0.25">
      <c r="A1094" s="52" t="s">
        <v>7908</v>
      </c>
      <c r="B1094" s="56"/>
      <c r="C1094" s="7" t="s">
        <v>118</v>
      </c>
      <c r="D1094" s="7" t="s">
        <v>6917</v>
      </c>
      <c r="E1094" s="7"/>
      <c r="F1094" s="64"/>
      <c r="G1094" s="6"/>
      <c r="H1094" s="6"/>
      <c r="I1094" s="10" t="s">
        <v>110</v>
      </c>
      <c r="J1094" s="11" t="s">
        <v>2111</v>
      </c>
      <c r="K1094" s="220" t="s">
        <v>600</v>
      </c>
      <c r="L1094" s="180"/>
      <c r="M1094" s="180">
        <v>1000</v>
      </c>
      <c r="N1094" s="80" t="s">
        <v>7213</v>
      </c>
      <c r="O1094" s="165"/>
      <c r="P1094" s="80" t="s">
        <v>6895</v>
      </c>
      <c r="Q1094" s="80"/>
      <c r="R1094" s="80"/>
      <c r="S1094" s="166"/>
      <c r="T1094" s="164"/>
      <c r="U1094" s="167"/>
      <c r="V1094" s="168"/>
      <c r="W1094" s="12" t="str">
        <f t="shared" si="219"/>
        <v>Mqtt1</v>
      </c>
      <c r="X1094" s="222"/>
      <c r="Y1094" s="6" t="str">
        <f t="shared" si="218"/>
        <v>power-tag/ahu-exh2000-above-laundry</v>
      </c>
      <c r="Z1094" s="106" t="str" cm="1">
        <f t="array" ref="Z1094">IF(COUNTIF(N1094,"spare"),"","$."&amp;_xlfn.REGEXEXTRACT(J1094,"PT\d+[FQ]\d+_(.*)", 2))</f>
        <v>$.Power_Factor_Phase_B</v>
      </c>
      <c r="AA1094" s="12">
        <f t="shared" si="211"/>
        <v>31</v>
      </c>
      <c r="AB1094" s="6" t="s">
        <v>195</v>
      </c>
      <c r="AC1094" s="106">
        <v>3080</v>
      </c>
      <c r="AJ1094" s="80"/>
      <c r="AK1094" s="116" t="s">
        <v>1696</v>
      </c>
      <c r="AN1094" s="80"/>
      <c r="AO1094" s="80"/>
      <c r="AP1094" s="80"/>
      <c r="AQ1094" s="80"/>
      <c r="AR1094" s="130"/>
      <c r="AS1094" s="80"/>
      <c r="AT1094" s="7"/>
      <c r="AU1094" s="7"/>
      <c r="AV1094" s="169"/>
      <c r="AW1094" s="170"/>
      <c r="AX1094" s="140"/>
      <c r="AY1094" s="150"/>
      <c r="AZ1094" s="171"/>
      <c r="BA1094" s="171"/>
      <c r="BB1094" s="150" t="str">
        <f t="shared" si="220"/>
        <v/>
      </c>
      <c r="BC1094" s="172"/>
      <c r="BD1094" s="169"/>
      <c r="BE1094" s="169"/>
      <c r="BF1094" s="169"/>
      <c r="BG1094" s="169"/>
      <c r="BH1094" s="169"/>
      <c r="BI1094" s="169"/>
      <c r="BJ1094" s="169"/>
      <c r="BK1094" s="169"/>
      <c r="BL1094" s="169"/>
      <c r="BM1094" s="169"/>
      <c r="BN1094" s="169"/>
      <c r="BO1094" s="169"/>
      <c r="BP1094" s="169"/>
      <c r="BQ1094" s="169"/>
      <c r="BS1094" s="6"/>
      <c r="BT1094" s="11"/>
      <c r="BU1094" s="6"/>
      <c r="BV1094" s="6"/>
    </row>
    <row r="1095" spans="1:74" ht="15.75" x14ac:dyDescent="0.25">
      <c r="A1095" s="52" t="s">
        <v>7908</v>
      </c>
      <c r="B1095" s="56"/>
      <c r="C1095" s="7" t="s">
        <v>118</v>
      </c>
      <c r="D1095" s="7" t="s">
        <v>6917</v>
      </c>
      <c r="E1095" s="7"/>
      <c r="F1095" s="64"/>
      <c r="G1095" s="6"/>
      <c r="H1095" s="6"/>
      <c r="I1095" s="10" t="s">
        <v>110</v>
      </c>
      <c r="J1095" s="11" t="s">
        <v>2112</v>
      </c>
      <c r="K1095" s="220" t="s">
        <v>600</v>
      </c>
      <c r="L1095" s="180"/>
      <c r="M1095" s="180">
        <v>1000</v>
      </c>
      <c r="N1095" s="80" t="s">
        <v>7213</v>
      </c>
      <c r="O1095" s="165"/>
      <c r="P1095" s="80" t="s">
        <v>6896</v>
      </c>
      <c r="Q1095" s="80"/>
      <c r="R1095" s="80"/>
      <c r="S1095" s="166"/>
      <c r="T1095" s="164"/>
      <c r="U1095" s="167"/>
      <c r="V1095" s="168"/>
      <c r="W1095" s="12" t="str">
        <f t="shared" si="219"/>
        <v>Mqtt1</v>
      </c>
      <c r="X1095" s="222"/>
      <c r="Y1095" s="6" t="str">
        <f t="shared" si="218"/>
        <v>power-tag/ahu-exh2000-above-laundry</v>
      </c>
      <c r="Z1095" s="106" t="str" cm="1">
        <f t="array" ref="Z1095">IF(COUNTIF(N1095,"spare"),"","$."&amp;_xlfn.REGEXEXTRACT(J1095,"PT\d+[FQ]\d+_(.*)", 2))</f>
        <v>$.Power_Factor_Phase_C</v>
      </c>
      <c r="AA1095" s="12">
        <f t="shared" si="211"/>
        <v>31</v>
      </c>
      <c r="AB1095" s="6" t="s">
        <v>195</v>
      </c>
      <c r="AC1095" s="106">
        <v>3082</v>
      </c>
      <c r="AJ1095" s="80"/>
      <c r="AK1095" s="116" t="s">
        <v>1696</v>
      </c>
      <c r="AN1095" s="80"/>
      <c r="AO1095" s="80"/>
      <c r="AP1095" s="80"/>
      <c r="AQ1095" s="80"/>
      <c r="AR1095" s="130"/>
      <c r="AS1095" s="80"/>
      <c r="AT1095" s="7"/>
      <c r="AU1095" s="7"/>
      <c r="AV1095" s="169"/>
      <c r="AW1095" s="170"/>
      <c r="AX1095" s="140"/>
      <c r="AY1095" s="150"/>
      <c r="AZ1095" s="171"/>
      <c r="BA1095" s="171"/>
      <c r="BB1095" s="150" t="str">
        <f t="shared" si="220"/>
        <v/>
      </c>
      <c r="BC1095" s="172"/>
      <c r="BD1095" s="169"/>
      <c r="BE1095" s="169"/>
      <c r="BF1095" s="169"/>
      <c r="BG1095" s="169"/>
      <c r="BH1095" s="169"/>
      <c r="BI1095" s="169"/>
      <c r="BJ1095" s="169"/>
      <c r="BK1095" s="169"/>
      <c r="BL1095" s="169"/>
      <c r="BM1095" s="169"/>
      <c r="BN1095" s="169"/>
      <c r="BO1095" s="169"/>
      <c r="BP1095" s="169"/>
      <c r="BQ1095" s="169"/>
      <c r="BS1095" s="6"/>
      <c r="BT1095" s="11"/>
      <c r="BU1095" s="6"/>
      <c r="BV1095" s="6"/>
    </row>
    <row r="1096" spans="1:74" ht="15.75" x14ac:dyDescent="0.25">
      <c r="A1096" s="52" t="s">
        <v>7908</v>
      </c>
      <c r="B1096" s="56"/>
      <c r="C1096" s="7" t="s">
        <v>118</v>
      </c>
      <c r="D1096" s="7" t="s">
        <v>6917</v>
      </c>
      <c r="E1096" s="7"/>
      <c r="F1096" s="64"/>
      <c r="G1096" s="6"/>
      <c r="H1096" s="6"/>
      <c r="I1096" s="10" t="s">
        <v>110</v>
      </c>
      <c r="J1096" s="11" t="s">
        <v>2113</v>
      </c>
      <c r="K1096" s="220" t="s">
        <v>600</v>
      </c>
      <c r="L1096" s="180"/>
      <c r="M1096" s="180">
        <v>1000</v>
      </c>
      <c r="N1096" s="80" t="s">
        <v>7213</v>
      </c>
      <c r="O1096" s="165"/>
      <c r="P1096" s="80" t="s">
        <v>6897</v>
      </c>
      <c r="Q1096" s="80"/>
      <c r="R1096" s="80"/>
      <c r="S1096" s="166"/>
      <c r="T1096" s="164"/>
      <c r="U1096" s="167"/>
      <c r="V1096" s="168"/>
      <c r="W1096" s="12" t="str">
        <f t="shared" si="219"/>
        <v>Mqtt1</v>
      </c>
      <c r="X1096" s="222"/>
      <c r="Y1096" s="6" t="str">
        <f t="shared" si="218"/>
        <v>power-tag/ahu-exh2000-above-laundry</v>
      </c>
      <c r="Z1096" s="106" t="str" cm="1">
        <f t="array" ref="Z1096">IF(COUNTIF(N1096,"spare"),"","$."&amp;_xlfn.REGEXEXTRACT(J1096,"PT\d+[FQ]\d+_(.*)", 2))</f>
        <v>$.Total_Power_Factor</v>
      </c>
      <c r="AA1096" s="12">
        <f t="shared" ref="AA1096" si="221">AA1081+1</f>
        <v>31</v>
      </c>
      <c r="AB1096" s="6" t="s">
        <v>195</v>
      </c>
      <c r="AC1096" s="106">
        <v>3084</v>
      </c>
      <c r="AJ1096" s="80"/>
      <c r="AK1096" s="116" t="s">
        <v>1696</v>
      </c>
      <c r="AN1096" s="80"/>
      <c r="AO1096" s="80"/>
      <c r="AP1096" s="80"/>
      <c r="AQ1096" s="80"/>
      <c r="AR1096" s="130"/>
      <c r="AS1096" s="80"/>
      <c r="AT1096" s="7"/>
      <c r="AU1096" s="7"/>
      <c r="AV1096" s="169"/>
      <c r="AW1096" s="170"/>
      <c r="AX1096" s="140"/>
      <c r="AY1096" s="150"/>
      <c r="AZ1096" s="171"/>
      <c r="BA1096" s="171"/>
      <c r="BB1096" s="150" t="str">
        <f t="shared" si="220"/>
        <v/>
      </c>
      <c r="BC1096" s="172"/>
      <c r="BD1096" s="169"/>
      <c r="BE1096" s="169"/>
      <c r="BF1096" s="169"/>
      <c r="BG1096" s="169"/>
      <c r="BH1096" s="169"/>
      <c r="BI1096" s="169"/>
      <c r="BJ1096" s="169"/>
      <c r="BK1096" s="169"/>
      <c r="BL1096" s="169"/>
      <c r="BM1096" s="169"/>
      <c r="BN1096" s="169"/>
      <c r="BO1096" s="169"/>
      <c r="BP1096" s="169"/>
      <c r="BQ1096" s="169"/>
      <c r="BS1096" s="6"/>
      <c r="BT1096" s="11"/>
      <c r="BU1096" s="6"/>
      <c r="BV1096" s="6"/>
    </row>
    <row r="1097" spans="1:74" ht="15.75" x14ac:dyDescent="0.25">
      <c r="A1097" s="52" t="s">
        <v>7908</v>
      </c>
      <c r="B1097" s="56"/>
      <c r="C1097" s="7" t="s">
        <v>118</v>
      </c>
      <c r="D1097" s="7" t="s">
        <v>6917</v>
      </c>
      <c r="E1097" s="7"/>
      <c r="F1097" s="64"/>
      <c r="G1097" s="6"/>
      <c r="H1097" s="6"/>
      <c r="I1097" s="10" t="s">
        <v>110</v>
      </c>
      <c r="J1097" s="11" t="s">
        <v>2114</v>
      </c>
      <c r="K1097" s="220" t="s">
        <v>600</v>
      </c>
      <c r="L1097" s="180"/>
      <c r="M1097" s="180">
        <v>1000</v>
      </c>
      <c r="N1097" s="80" t="s">
        <v>7213</v>
      </c>
      <c r="O1097" s="165"/>
      <c r="P1097" s="80" t="s">
        <v>2615</v>
      </c>
      <c r="Q1097" s="80"/>
      <c r="R1097" s="80"/>
      <c r="S1097" s="166"/>
      <c r="T1097" s="164"/>
      <c r="U1097" s="167"/>
      <c r="V1097" s="168"/>
      <c r="W1097" s="12" t="str">
        <f t="shared" ref="W1097:W1111" si="222">IF(COUNTIF(N1097,"spare"),"","Mqtt1")</f>
        <v>Mqtt1</v>
      </c>
      <c r="X1097" s="222"/>
      <c r="Y1097" s="6" t="str">
        <f t="shared" si="218"/>
        <v>power-tag/discharge-pump-galley-crew-mess</v>
      </c>
      <c r="Z1097" s="106" t="str" cm="1">
        <f t="array" ref="Z1097">IF(COUNTIF(N1097,"spare"),"","$."&amp;_xlfn.REGEXEXTRACT(J1097,"PT\d+[FQ]\d+_(.*)", 2))</f>
        <v>$.RMS_Current_Phase_A</v>
      </c>
      <c r="AA1097" s="12">
        <f t="shared" si="211"/>
        <v>32</v>
      </c>
      <c r="AB1097" s="6" t="s">
        <v>195</v>
      </c>
      <c r="AC1097" s="106">
        <v>3000</v>
      </c>
      <c r="AJ1097" s="80"/>
      <c r="AK1097" s="116" t="s">
        <v>1693</v>
      </c>
      <c r="AN1097" s="80"/>
      <c r="AO1097" s="80"/>
      <c r="AP1097" s="80"/>
      <c r="AQ1097" s="80"/>
      <c r="AR1097" s="130"/>
      <c r="AS1097" s="80"/>
      <c r="AT1097" s="7"/>
      <c r="AU1097" s="7"/>
      <c r="AV1097" s="169"/>
      <c r="AW1097" s="170"/>
      <c r="AX1097" s="140"/>
      <c r="AY1097" s="150"/>
      <c r="AZ1097" s="171"/>
      <c r="BA1097" s="171"/>
      <c r="BB1097" s="150" t="str">
        <f t="shared" ref="BB1097:BB1111" si="223">IF(ISNUMBER(AM1097),"1","")</f>
        <v/>
      </c>
      <c r="BC1097" s="172"/>
      <c r="BD1097" s="169"/>
      <c r="BE1097" s="169"/>
      <c r="BF1097" s="169"/>
      <c r="BG1097" s="169"/>
      <c r="BH1097" s="169"/>
      <c r="BI1097" s="169"/>
      <c r="BJ1097" s="169"/>
      <c r="BK1097" s="169"/>
      <c r="BL1097" s="169"/>
      <c r="BM1097" s="169"/>
      <c r="BN1097" s="169"/>
      <c r="BO1097" s="169"/>
      <c r="BP1097" s="169"/>
      <c r="BQ1097" s="169"/>
      <c r="BS1097" s="6"/>
      <c r="BT1097" s="11"/>
      <c r="BU1097" s="6"/>
      <c r="BV1097" s="6"/>
    </row>
    <row r="1098" spans="1:74" ht="15.75" x14ac:dyDescent="0.25">
      <c r="A1098" s="52" t="s">
        <v>7908</v>
      </c>
      <c r="B1098" s="56"/>
      <c r="C1098" s="7" t="s">
        <v>118</v>
      </c>
      <c r="D1098" s="7" t="s">
        <v>6917</v>
      </c>
      <c r="E1098" s="7"/>
      <c r="F1098" s="64"/>
      <c r="G1098" s="6"/>
      <c r="H1098" s="6"/>
      <c r="I1098" s="10" t="s">
        <v>110</v>
      </c>
      <c r="J1098" s="11" t="s">
        <v>2115</v>
      </c>
      <c r="K1098" s="220" t="s">
        <v>600</v>
      </c>
      <c r="L1098" s="180"/>
      <c r="M1098" s="180">
        <v>1000</v>
      </c>
      <c r="N1098" s="80" t="s">
        <v>7213</v>
      </c>
      <c r="O1098" s="165"/>
      <c r="P1098" s="80" t="s">
        <v>2616</v>
      </c>
      <c r="Q1098" s="80"/>
      <c r="R1098" s="80"/>
      <c r="S1098" s="166"/>
      <c r="T1098" s="164"/>
      <c r="U1098" s="167"/>
      <c r="V1098" s="168"/>
      <c r="W1098" s="12" t="str">
        <f t="shared" si="222"/>
        <v>Mqtt1</v>
      </c>
      <c r="X1098" s="222"/>
      <c r="Y1098" s="6" t="str">
        <f t="shared" si="218"/>
        <v>power-tag/discharge-pump-galley-crew-mess</v>
      </c>
      <c r="Z1098" s="106" t="str" cm="1">
        <f t="array" ref="Z1098">IF(COUNTIF(N1098,"spare"),"","$."&amp;_xlfn.REGEXEXTRACT(J1098,"PT\d+[FQ]\d+_(.*)", 2))</f>
        <v>$.RMS_Current_Phase_B</v>
      </c>
      <c r="AA1098" s="12">
        <f t="shared" ref="AA1098:AA1161" si="224">AA1083+1</f>
        <v>32</v>
      </c>
      <c r="AB1098" s="6" t="s">
        <v>195</v>
      </c>
      <c r="AC1098" s="106">
        <v>3002</v>
      </c>
      <c r="AJ1098" s="80"/>
      <c r="AK1098" s="116" t="s">
        <v>1693</v>
      </c>
      <c r="AN1098" s="80"/>
      <c r="AO1098" s="80"/>
      <c r="AP1098" s="80"/>
      <c r="AQ1098" s="80"/>
      <c r="AR1098" s="130"/>
      <c r="AS1098" s="80"/>
      <c r="AT1098" s="7"/>
      <c r="AU1098" s="7"/>
      <c r="AV1098" s="169"/>
      <c r="AW1098" s="170"/>
      <c r="AX1098" s="140"/>
      <c r="AY1098" s="150"/>
      <c r="AZ1098" s="171"/>
      <c r="BA1098" s="171"/>
      <c r="BB1098" s="150" t="str">
        <f t="shared" si="223"/>
        <v/>
      </c>
      <c r="BC1098" s="172"/>
      <c r="BD1098" s="169"/>
      <c r="BE1098" s="169"/>
      <c r="BF1098" s="169"/>
      <c r="BG1098" s="169"/>
      <c r="BH1098" s="169"/>
      <c r="BI1098" s="169"/>
      <c r="BJ1098" s="169"/>
      <c r="BK1098" s="169"/>
      <c r="BL1098" s="169"/>
      <c r="BM1098" s="169"/>
      <c r="BN1098" s="169"/>
      <c r="BO1098" s="169"/>
      <c r="BP1098" s="169"/>
      <c r="BQ1098" s="169"/>
      <c r="BS1098" s="6"/>
      <c r="BT1098" s="11"/>
      <c r="BU1098" s="6"/>
      <c r="BV1098" s="6"/>
    </row>
    <row r="1099" spans="1:74" ht="15.75" x14ac:dyDescent="0.25">
      <c r="A1099" s="52" t="s">
        <v>7908</v>
      </c>
      <c r="B1099" s="56"/>
      <c r="C1099" s="7" t="s">
        <v>118</v>
      </c>
      <c r="D1099" s="7" t="s">
        <v>6917</v>
      </c>
      <c r="E1099" s="7"/>
      <c r="F1099" s="64"/>
      <c r="G1099" s="6"/>
      <c r="H1099" s="6"/>
      <c r="I1099" s="10" t="s">
        <v>110</v>
      </c>
      <c r="J1099" s="11" t="s">
        <v>2116</v>
      </c>
      <c r="K1099" s="220" t="s">
        <v>600</v>
      </c>
      <c r="L1099" s="180"/>
      <c r="M1099" s="180">
        <v>1000</v>
      </c>
      <c r="N1099" s="80" t="s">
        <v>7213</v>
      </c>
      <c r="O1099" s="165"/>
      <c r="P1099" s="80" t="s">
        <v>2617</v>
      </c>
      <c r="Q1099" s="80"/>
      <c r="R1099" s="80"/>
      <c r="S1099" s="166"/>
      <c r="T1099" s="164"/>
      <c r="U1099" s="167"/>
      <c r="V1099" s="168"/>
      <c r="W1099" s="12" t="str">
        <f t="shared" si="222"/>
        <v>Mqtt1</v>
      </c>
      <c r="X1099" s="222"/>
      <c r="Y1099" s="6" t="str">
        <f t="shared" si="218"/>
        <v>power-tag/discharge-pump-galley-crew-mess</v>
      </c>
      <c r="Z1099" s="106" t="str" cm="1">
        <f t="array" ref="Z1099">IF(COUNTIF(N1099,"spare"),"","$."&amp;_xlfn.REGEXEXTRACT(J1099,"PT\d+[FQ]\d+_(.*)", 2))</f>
        <v>$.RMS_Current_Phase_C</v>
      </c>
      <c r="AA1099" s="12">
        <f t="shared" si="224"/>
        <v>32</v>
      </c>
      <c r="AB1099" s="6" t="s">
        <v>195</v>
      </c>
      <c r="AC1099" s="106">
        <v>3004</v>
      </c>
      <c r="AJ1099" s="80"/>
      <c r="AK1099" s="116" t="s">
        <v>1693</v>
      </c>
      <c r="AN1099" s="80"/>
      <c r="AO1099" s="80"/>
      <c r="AP1099" s="80"/>
      <c r="AQ1099" s="80"/>
      <c r="AR1099" s="130"/>
      <c r="AS1099" s="80"/>
      <c r="AT1099" s="7"/>
      <c r="AU1099" s="7"/>
      <c r="AV1099" s="169"/>
      <c r="AW1099" s="170"/>
      <c r="AX1099" s="140"/>
      <c r="AY1099" s="150"/>
      <c r="AZ1099" s="171"/>
      <c r="BA1099" s="171"/>
      <c r="BB1099" s="150" t="str">
        <f t="shared" si="223"/>
        <v/>
      </c>
      <c r="BC1099" s="172"/>
      <c r="BD1099" s="169"/>
      <c r="BE1099" s="169"/>
      <c r="BF1099" s="169"/>
      <c r="BG1099" s="169"/>
      <c r="BH1099" s="169"/>
      <c r="BI1099" s="169"/>
      <c r="BJ1099" s="169"/>
      <c r="BK1099" s="169"/>
      <c r="BL1099" s="169"/>
      <c r="BM1099" s="169"/>
      <c r="BN1099" s="169"/>
      <c r="BO1099" s="169"/>
      <c r="BP1099" s="169"/>
      <c r="BQ1099" s="169"/>
      <c r="BS1099" s="6"/>
      <c r="BT1099" s="11"/>
      <c r="BU1099" s="6"/>
      <c r="BV1099" s="6"/>
    </row>
    <row r="1100" spans="1:74" ht="15.75" x14ac:dyDescent="0.25">
      <c r="A1100" s="52" t="s">
        <v>7908</v>
      </c>
      <c r="B1100" s="56"/>
      <c r="C1100" s="7" t="s">
        <v>118</v>
      </c>
      <c r="D1100" s="7" t="s">
        <v>6917</v>
      </c>
      <c r="E1100" s="7"/>
      <c r="F1100" s="64"/>
      <c r="G1100" s="6"/>
      <c r="H1100" s="6"/>
      <c r="I1100" s="10" t="s">
        <v>110</v>
      </c>
      <c r="J1100" s="11" t="s">
        <v>2117</v>
      </c>
      <c r="K1100" s="220" t="s">
        <v>600</v>
      </c>
      <c r="L1100" s="180"/>
      <c r="M1100" s="180">
        <v>1000</v>
      </c>
      <c r="N1100" s="80" t="s">
        <v>7213</v>
      </c>
      <c r="O1100" s="165"/>
      <c r="P1100" s="80" t="s">
        <v>2618</v>
      </c>
      <c r="Q1100" s="80"/>
      <c r="R1100" s="80"/>
      <c r="S1100" s="166"/>
      <c r="T1100" s="164"/>
      <c r="U1100" s="167"/>
      <c r="V1100" s="168"/>
      <c r="W1100" s="12" t="str">
        <f t="shared" si="222"/>
        <v>Mqtt1</v>
      </c>
      <c r="X1100" s="222"/>
      <c r="Y1100" s="6" t="str">
        <f t="shared" si="218"/>
        <v>power-tag/discharge-pump-galley-crew-mess</v>
      </c>
      <c r="Z1100" s="106" t="str" cm="1">
        <f t="array" ref="Z1100">IF(COUNTIF(N1100,"spare"),"","$."&amp;_xlfn.REGEXEXTRACT(J1100,"PT\d+[FQ]\d+_(.*)", 2))</f>
        <v>$.RMS_Current_Phase_Neut</v>
      </c>
      <c r="AA1100" s="12">
        <f t="shared" si="224"/>
        <v>32</v>
      </c>
      <c r="AB1100" s="6" t="s">
        <v>195</v>
      </c>
      <c r="AC1100" s="106">
        <v>3006</v>
      </c>
      <c r="AJ1100" s="80"/>
      <c r="AK1100" s="116" t="s">
        <v>1693</v>
      </c>
      <c r="AN1100" s="80"/>
      <c r="AO1100" s="80"/>
      <c r="AP1100" s="80"/>
      <c r="AQ1100" s="80"/>
      <c r="AR1100" s="130"/>
      <c r="AS1100" s="80"/>
      <c r="AT1100" s="7"/>
      <c r="AU1100" s="7"/>
      <c r="AV1100" s="169"/>
      <c r="AW1100" s="170"/>
      <c r="AX1100" s="140"/>
      <c r="AY1100" s="150"/>
      <c r="AZ1100" s="171"/>
      <c r="BA1100" s="171"/>
      <c r="BB1100" s="150" t="str">
        <f t="shared" si="223"/>
        <v/>
      </c>
      <c r="BC1100" s="172"/>
      <c r="BD1100" s="169"/>
      <c r="BE1100" s="169"/>
      <c r="BF1100" s="169"/>
      <c r="BG1100" s="169"/>
      <c r="BH1100" s="169"/>
      <c r="BI1100" s="169"/>
      <c r="BJ1100" s="169"/>
      <c r="BK1100" s="169"/>
      <c r="BL1100" s="169"/>
      <c r="BM1100" s="169"/>
      <c r="BN1100" s="169"/>
      <c r="BO1100" s="169"/>
      <c r="BP1100" s="169"/>
      <c r="BQ1100" s="169"/>
      <c r="BS1100" s="6"/>
      <c r="BT1100" s="11"/>
      <c r="BU1100" s="6"/>
      <c r="BV1100" s="6"/>
    </row>
    <row r="1101" spans="1:74" ht="15.75" x14ac:dyDescent="0.25">
      <c r="A1101" s="52" t="s">
        <v>7908</v>
      </c>
      <c r="B1101" s="56"/>
      <c r="C1101" s="7" t="s">
        <v>118</v>
      </c>
      <c r="D1101" s="7" t="s">
        <v>6917</v>
      </c>
      <c r="E1101" s="7"/>
      <c r="F1101" s="64"/>
      <c r="G1101" s="6"/>
      <c r="H1101" s="6"/>
      <c r="I1101" s="10" t="s">
        <v>110</v>
      </c>
      <c r="J1101" s="11" t="s">
        <v>7469</v>
      </c>
      <c r="K1101" s="220" t="s">
        <v>600</v>
      </c>
      <c r="L1101" s="180"/>
      <c r="M1101" s="180">
        <v>1000</v>
      </c>
      <c r="N1101" s="80" t="s">
        <v>7213</v>
      </c>
      <c r="O1101" s="165"/>
      <c r="P1101" s="80" t="s">
        <v>2619</v>
      </c>
      <c r="Q1101" s="80"/>
      <c r="R1101" s="80"/>
      <c r="S1101" s="166"/>
      <c r="T1101" s="164"/>
      <c r="U1101" s="167"/>
      <c r="V1101" s="168"/>
      <c r="W1101" s="12" t="str">
        <f t="shared" si="222"/>
        <v>Mqtt1</v>
      </c>
      <c r="X1101" s="222"/>
      <c r="Y1101" s="6" t="str">
        <f t="shared" si="218"/>
        <v>power-tag/discharge-pump-galley-crew-mess</v>
      </c>
      <c r="Z1101" s="106" t="str" cm="1">
        <f t="array" ref="Z1101">IF(COUNTIF(N1101,"spare"),"","$."&amp;_xlfn.REGEXEXTRACT(J1101,"PT\d+[FQ]\d+_(.*)", 2))</f>
        <v>$.RMS_Voltage_A_N</v>
      </c>
      <c r="AA1101" s="12">
        <f t="shared" si="224"/>
        <v>32</v>
      </c>
      <c r="AB1101" s="6" t="s">
        <v>195</v>
      </c>
      <c r="AC1101" s="106">
        <v>3028</v>
      </c>
      <c r="AJ1101" s="80"/>
      <c r="AK1101" s="116" t="s">
        <v>1694</v>
      </c>
      <c r="AN1101" s="80"/>
      <c r="AO1101" s="80"/>
      <c r="AP1101" s="80"/>
      <c r="AQ1101" s="80"/>
      <c r="AR1101" s="130"/>
      <c r="AS1101" s="80"/>
      <c r="AT1101" s="7"/>
      <c r="AU1101" s="7"/>
      <c r="AV1101" s="169"/>
      <c r="AW1101" s="170"/>
      <c r="AX1101" s="140"/>
      <c r="AY1101" s="150"/>
      <c r="AZ1101" s="171"/>
      <c r="BA1101" s="171"/>
      <c r="BB1101" s="150" t="str">
        <f t="shared" si="223"/>
        <v/>
      </c>
      <c r="BC1101" s="172"/>
      <c r="BD1101" s="169"/>
      <c r="BE1101" s="169"/>
      <c r="BF1101" s="169"/>
      <c r="BG1101" s="169"/>
      <c r="BH1101" s="169"/>
      <c r="BI1101" s="169"/>
      <c r="BJ1101" s="169"/>
      <c r="BK1101" s="169"/>
      <c r="BL1101" s="169"/>
      <c r="BM1101" s="169"/>
      <c r="BN1101" s="169"/>
      <c r="BO1101" s="169"/>
      <c r="BP1101" s="169"/>
      <c r="BQ1101" s="169"/>
      <c r="BS1101" s="6"/>
      <c r="BT1101" s="11"/>
      <c r="BU1101" s="6"/>
      <c r="BV1101" s="6"/>
    </row>
    <row r="1102" spans="1:74" ht="15.75" x14ac:dyDescent="0.25">
      <c r="A1102" s="52" t="s">
        <v>7908</v>
      </c>
      <c r="B1102" s="56"/>
      <c r="C1102" s="7" t="s">
        <v>118</v>
      </c>
      <c r="D1102" s="7" t="s">
        <v>6917</v>
      </c>
      <c r="E1102" s="7"/>
      <c r="F1102" s="64"/>
      <c r="G1102" s="6"/>
      <c r="H1102" s="6"/>
      <c r="I1102" s="10" t="s">
        <v>110</v>
      </c>
      <c r="J1102" s="11" t="s">
        <v>7470</v>
      </c>
      <c r="K1102" s="220" t="s">
        <v>600</v>
      </c>
      <c r="L1102" s="180"/>
      <c r="M1102" s="180">
        <v>1000</v>
      </c>
      <c r="N1102" s="80" t="s">
        <v>7213</v>
      </c>
      <c r="O1102" s="165"/>
      <c r="P1102" s="80" t="s">
        <v>2620</v>
      </c>
      <c r="Q1102" s="80"/>
      <c r="R1102" s="80"/>
      <c r="S1102" s="166"/>
      <c r="T1102" s="164"/>
      <c r="U1102" s="167"/>
      <c r="V1102" s="168"/>
      <c r="W1102" s="12" t="str">
        <f t="shared" si="222"/>
        <v>Mqtt1</v>
      </c>
      <c r="X1102" s="222"/>
      <c r="Y1102" s="6" t="str">
        <f t="shared" si="218"/>
        <v>power-tag/discharge-pump-galley-crew-mess</v>
      </c>
      <c r="Z1102" s="106" t="str" cm="1">
        <f t="array" ref="Z1102">IF(COUNTIF(N1102,"spare"),"","$."&amp;_xlfn.REGEXEXTRACT(J1102,"PT\d+[FQ]\d+_(.*)", 2))</f>
        <v>$.RMS_Voltage_B_N</v>
      </c>
      <c r="AA1102" s="12">
        <f t="shared" si="224"/>
        <v>32</v>
      </c>
      <c r="AB1102" s="6" t="s">
        <v>195</v>
      </c>
      <c r="AC1102" s="106">
        <v>3030</v>
      </c>
      <c r="AJ1102" s="80"/>
      <c r="AK1102" s="116" t="s">
        <v>1694</v>
      </c>
      <c r="AN1102" s="80"/>
      <c r="AO1102" s="80"/>
      <c r="AP1102" s="80"/>
      <c r="AQ1102" s="80"/>
      <c r="AR1102" s="130"/>
      <c r="AS1102" s="80"/>
      <c r="AT1102" s="7"/>
      <c r="AU1102" s="7"/>
      <c r="AV1102" s="169"/>
      <c r="AW1102" s="170"/>
      <c r="AX1102" s="140"/>
      <c r="AY1102" s="150"/>
      <c r="AZ1102" s="171"/>
      <c r="BA1102" s="171"/>
      <c r="BB1102" s="150" t="str">
        <f t="shared" si="223"/>
        <v/>
      </c>
      <c r="BC1102" s="172"/>
      <c r="BD1102" s="169"/>
      <c r="BE1102" s="169"/>
      <c r="BF1102" s="169"/>
      <c r="BG1102" s="169"/>
      <c r="BH1102" s="169"/>
      <c r="BI1102" s="169"/>
      <c r="BJ1102" s="169"/>
      <c r="BK1102" s="169"/>
      <c r="BL1102" s="169"/>
      <c r="BM1102" s="169"/>
      <c r="BN1102" s="169"/>
      <c r="BO1102" s="169"/>
      <c r="BP1102" s="169"/>
      <c r="BQ1102" s="169"/>
      <c r="BS1102" s="6"/>
      <c r="BT1102" s="11"/>
      <c r="BU1102" s="6"/>
      <c r="BV1102" s="6"/>
    </row>
    <row r="1103" spans="1:74" ht="15.75" x14ac:dyDescent="0.25">
      <c r="A1103" s="52" t="s">
        <v>7908</v>
      </c>
      <c r="B1103" s="56"/>
      <c r="C1103" s="7" t="s">
        <v>118</v>
      </c>
      <c r="D1103" s="7" t="s">
        <v>6917</v>
      </c>
      <c r="E1103" s="7"/>
      <c r="F1103" s="64"/>
      <c r="G1103" s="6"/>
      <c r="H1103" s="6"/>
      <c r="I1103" s="10" t="s">
        <v>110</v>
      </c>
      <c r="J1103" s="11" t="s">
        <v>7471</v>
      </c>
      <c r="K1103" s="220" t="s">
        <v>600</v>
      </c>
      <c r="L1103" s="180"/>
      <c r="M1103" s="180">
        <v>1000</v>
      </c>
      <c r="N1103" s="80" t="s">
        <v>7213</v>
      </c>
      <c r="O1103" s="165"/>
      <c r="P1103" s="80" t="s">
        <v>2621</v>
      </c>
      <c r="Q1103" s="80"/>
      <c r="R1103" s="80"/>
      <c r="S1103" s="166"/>
      <c r="T1103" s="164"/>
      <c r="U1103" s="167"/>
      <c r="V1103" s="168"/>
      <c r="W1103" s="12" t="str">
        <f t="shared" si="222"/>
        <v>Mqtt1</v>
      </c>
      <c r="X1103" s="222"/>
      <c r="Y1103" s="6" t="str">
        <f t="shared" si="218"/>
        <v>power-tag/discharge-pump-galley-crew-mess</v>
      </c>
      <c r="Z1103" s="106" t="str" cm="1">
        <f t="array" ref="Z1103">IF(COUNTIF(N1103,"spare"),"","$."&amp;_xlfn.REGEXEXTRACT(J1103,"PT\d+[FQ]\d+_(.*)", 2))</f>
        <v>$.RMS_Voltage_C_N</v>
      </c>
      <c r="AA1103" s="12">
        <f t="shared" si="224"/>
        <v>32</v>
      </c>
      <c r="AB1103" s="6" t="s">
        <v>195</v>
      </c>
      <c r="AC1103" s="106">
        <v>3032</v>
      </c>
      <c r="AJ1103" s="80"/>
      <c r="AK1103" s="116" t="s">
        <v>1694</v>
      </c>
      <c r="AN1103" s="80"/>
      <c r="AO1103" s="80"/>
      <c r="AP1103" s="80"/>
      <c r="AQ1103" s="80"/>
      <c r="AR1103" s="130"/>
      <c r="AS1103" s="80"/>
      <c r="AT1103" s="7"/>
      <c r="AU1103" s="7"/>
      <c r="AV1103" s="169"/>
      <c r="AW1103" s="170"/>
      <c r="AX1103" s="140"/>
      <c r="AY1103" s="150"/>
      <c r="AZ1103" s="171"/>
      <c r="BA1103" s="171"/>
      <c r="BB1103" s="150" t="str">
        <f t="shared" si="223"/>
        <v/>
      </c>
      <c r="BC1103" s="172"/>
      <c r="BD1103" s="169"/>
      <c r="BE1103" s="169"/>
      <c r="BF1103" s="169"/>
      <c r="BG1103" s="169"/>
      <c r="BH1103" s="169"/>
      <c r="BI1103" s="169"/>
      <c r="BJ1103" s="169"/>
      <c r="BK1103" s="169"/>
      <c r="BL1103" s="169"/>
      <c r="BM1103" s="169"/>
      <c r="BN1103" s="169"/>
      <c r="BO1103" s="169"/>
      <c r="BP1103" s="169"/>
      <c r="BQ1103" s="169"/>
      <c r="BS1103" s="6"/>
      <c r="BT1103" s="11"/>
      <c r="BU1103" s="6"/>
      <c r="BV1103" s="6"/>
    </row>
    <row r="1104" spans="1:74" ht="15.75" x14ac:dyDescent="0.25">
      <c r="A1104" s="52" t="s">
        <v>7908</v>
      </c>
      <c r="B1104" s="56"/>
      <c r="C1104" s="7" t="s">
        <v>118</v>
      </c>
      <c r="D1104" s="7" t="s">
        <v>6917</v>
      </c>
      <c r="E1104" s="7"/>
      <c r="F1104" s="64"/>
      <c r="G1104" s="6"/>
      <c r="H1104" s="6"/>
      <c r="I1104" s="10" t="s">
        <v>110</v>
      </c>
      <c r="J1104" s="11" t="s">
        <v>2118</v>
      </c>
      <c r="K1104" s="220" t="s">
        <v>600</v>
      </c>
      <c r="L1104" s="180"/>
      <c r="M1104" s="180">
        <v>1000</v>
      </c>
      <c r="N1104" s="80" t="s">
        <v>7213</v>
      </c>
      <c r="O1104" s="165"/>
      <c r="P1104" s="80" t="s">
        <v>2622</v>
      </c>
      <c r="Q1104" s="80"/>
      <c r="R1104" s="80"/>
      <c r="S1104" s="166"/>
      <c r="T1104" s="164"/>
      <c r="U1104" s="167"/>
      <c r="V1104" s="168"/>
      <c r="W1104" s="12" t="str">
        <f t="shared" si="222"/>
        <v>Mqtt1</v>
      </c>
      <c r="X1104" s="222"/>
      <c r="Y1104" s="6" t="str">
        <f t="shared" si="218"/>
        <v>power-tag/discharge-pump-galley-crew-mess</v>
      </c>
      <c r="Z1104" s="106" t="str" cm="1">
        <f t="array" ref="Z1104">IF(COUNTIF(N1104,"spare"),"","$."&amp;_xlfn.REGEXEXTRACT(J1104,"PT\d+[FQ]\d+_(.*)", 2))</f>
        <v>$.Active_Power_Phase_A</v>
      </c>
      <c r="AA1104" s="12">
        <f t="shared" si="224"/>
        <v>32</v>
      </c>
      <c r="AB1104" s="6" t="s">
        <v>195</v>
      </c>
      <c r="AC1104" s="106">
        <v>3054</v>
      </c>
      <c r="AJ1104" s="80"/>
      <c r="AK1104" s="116" t="s">
        <v>1695</v>
      </c>
      <c r="AN1104" s="80"/>
      <c r="AO1104" s="80"/>
      <c r="AP1104" s="80"/>
      <c r="AQ1104" s="80"/>
      <c r="AR1104" s="130"/>
      <c r="AS1104" s="80"/>
      <c r="AT1104" s="7"/>
      <c r="AU1104" s="7"/>
      <c r="AV1104" s="169"/>
      <c r="AW1104" s="170"/>
      <c r="AX1104" s="140"/>
      <c r="AY1104" s="150"/>
      <c r="AZ1104" s="171"/>
      <c r="BA1104" s="171"/>
      <c r="BB1104" s="150" t="str">
        <f t="shared" si="223"/>
        <v/>
      </c>
      <c r="BC1104" s="172"/>
      <c r="BD1104" s="169"/>
      <c r="BE1104" s="169"/>
      <c r="BF1104" s="169"/>
      <c r="BG1104" s="169"/>
      <c r="BH1104" s="169"/>
      <c r="BI1104" s="169"/>
      <c r="BJ1104" s="169"/>
      <c r="BK1104" s="169"/>
      <c r="BL1104" s="169"/>
      <c r="BM1104" s="169"/>
      <c r="BN1104" s="169"/>
      <c r="BO1104" s="169"/>
      <c r="BP1104" s="169"/>
      <c r="BQ1104" s="169"/>
      <c r="BS1104" s="6"/>
      <c r="BT1104" s="11"/>
      <c r="BU1104" s="6"/>
      <c r="BV1104" s="6"/>
    </row>
    <row r="1105" spans="1:74" ht="15.75" x14ac:dyDescent="0.25">
      <c r="A1105" s="52" t="s">
        <v>7908</v>
      </c>
      <c r="B1105" s="56"/>
      <c r="C1105" s="7" t="s">
        <v>118</v>
      </c>
      <c r="D1105" s="7" t="s">
        <v>6917</v>
      </c>
      <c r="E1105" s="7"/>
      <c r="F1105" s="64"/>
      <c r="G1105" s="6"/>
      <c r="H1105" s="6"/>
      <c r="I1105" s="10" t="s">
        <v>110</v>
      </c>
      <c r="J1105" s="11" t="s">
        <v>2119</v>
      </c>
      <c r="K1105" s="220" t="s">
        <v>600</v>
      </c>
      <c r="L1105" s="180"/>
      <c r="M1105" s="180">
        <v>1000</v>
      </c>
      <c r="N1105" s="80" t="s">
        <v>7213</v>
      </c>
      <c r="O1105" s="165"/>
      <c r="P1105" s="80" t="s">
        <v>2623</v>
      </c>
      <c r="Q1105" s="80"/>
      <c r="R1105" s="80"/>
      <c r="S1105" s="166"/>
      <c r="T1105" s="164"/>
      <c r="U1105" s="167"/>
      <c r="V1105" s="168"/>
      <c r="W1105" s="12" t="str">
        <f t="shared" si="222"/>
        <v>Mqtt1</v>
      </c>
      <c r="X1105" s="222"/>
      <c r="Y1105" s="6" t="str">
        <f t="shared" si="218"/>
        <v>power-tag/discharge-pump-galley-crew-mess</v>
      </c>
      <c r="Z1105" s="106" t="str" cm="1">
        <f t="array" ref="Z1105">IF(COUNTIF(N1105,"spare"),"","$."&amp;_xlfn.REGEXEXTRACT(J1105,"PT\d+[FQ]\d+_(.*)", 2))</f>
        <v>$.Active_Power_Phase_B</v>
      </c>
      <c r="AA1105" s="12">
        <f t="shared" si="224"/>
        <v>32</v>
      </c>
      <c r="AB1105" s="6" t="s">
        <v>195</v>
      </c>
      <c r="AC1105" s="106">
        <v>3056</v>
      </c>
      <c r="AJ1105" s="80"/>
      <c r="AK1105" s="116" t="s">
        <v>1695</v>
      </c>
      <c r="AN1105" s="80"/>
      <c r="AO1105" s="80"/>
      <c r="AP1105" s="80"/>
      <c r="AQ1105" s="80"/>
      <c r="AR1105" s="130"/>
      <c r="AS1105" s="80"/>
      <c r="AT1105" s="7"/>
      <c r="AU1105" s="7"/>
      <c r="AV1105" s="169"/>
      <c r="AW1105" s="170"/>
      <c r="AX1105" s="140"/>
      <c r="AY1105" s="150"/>
      <c r="AZ1105" s="171"/>
      <c r="BA1105" s="171"/>
      <c r="BB1105" s="150" t="str">
        <f t="shared" si="223"/>
        <v/>
      </c>
      <c r="BC1105" s="172"/>
      <c r="BD1105" s="169"/>
      <c r="BE1105" s="169"/>
      <c r="BF1105" s="169"/>
      <c r="BG1105" s="169"/>
      <c r="BH1105" s="169"/>
      <c r="BI1105" s="169"/>
      <c r="BJ1105" s="169"/>
      <c r="BK1105" s="169"/>
      <c r="BL1105" s="169"/>
      <c r="BM1105" s="169"/>
      <c r="BN1105" s="169"/>
      <c r="BO1105" s="169"/>
      <c r="BP1105" s="169"/>
      <c r="BQ1105" s="169"/>
      <c r="BS1105" s="6"/>
      <c r="BT1105" s="11"/>
      <c r="BU1105" s="6"/>
      <c r="BV1105" s="6"/>
    </row>
    <row r="1106" spans="1:74" ht="15.75" x14ac:dyDescent="0.25">
      <c r="A1106" s="52" t="s">
        <v>7908</v>
      </c>
      <c r="B1106" s="56"/>
      <c r="C1106" s="7" t="s">
        <v>118</v>
      </c>
      <c r="D1106" s="7" t="s">
        <v>6917</v>
      </c>
      <c r="E1106" s="7"/>
      <c r="F1106" s="64"/>
      <c r="G1106" s="6"/>
      <c r="H1106" s="6"/>
      <c r="I1106" s="10" t="s">
        <v>110</v>
      </c>
      <c r="J1106" s="11" t="s">
        <v>2120</v>
      </c>
      <c r="K1106" s="220" t="s">
        <v>600</v>
      </c>
      <c r="L1106" s="180"/>
      <c r="M1106" s="180">
        <v>1000</v>
      </c>
      <c r="N1106" s="80" t="s">
        <v>7213</v>
      </c>
      <c r="O1106" s="165"/>
      <c r="P1106" s="80" t="s">
        <v>2624</v>
      </c>
      <c r="Q1106" s="80"/>
      <c r="R1106" s="80"/>
      <c r="S1106" s="166"/>
      <c r="T1106" s="164"/>
      <c r="U1106" s="167"/>
      <c r="V1106" s="168"/>
      <c r="W1106" s="12" t="str">
        <f t="shared" si="222"/>
        <v>Mqtt1</v>
      </c>
      <c r="X1106" s="222"/>
      <c r="Y1106" s="6" t="str">
        <f t="shared" si="218"/>
        <v>power-tag/discharge-pump-galley-crew-mess</v>
      </c>
      <c r="Z1106" s="106" t="str" cm="1">
        <f t="array" ref="Z1106">IF(COUNTIF(N1106,"spare"),"","$."&amp;_xlfn.REGEXEXTRACT(J1106,"PT\d+[FQ]\d+_(.*)", 2))</f>
        <v>$.Active_Power_Phase_C</v>
      </c>
      <c r="AA1106" s="12">
        <f t="shared" si="224"/>
        <v>32</v>
      </c>
      <c r="AB1106" s="6" t="s">
        <v>195</v>
      </c>
      <c r="AC1106" s="106">
        <v>3058</v>
      </c>
      <c r="AJ1106" s="80"/>
      <c r="AK1106" s="116" t="s">
        <v>1695</v>
      </c>
      <c r="AN1106" s="80"/>
      <c r="AO1106" s="80"/>
      <c r="AP1106" s="80"/>
      <c r="AQ1106" s="80"/>
      <c r="AR1106" s="130"/>
      <c r="AS1106" s="80"/>
      <c r="AT1106" s="7"/>
      <c r="AU1106" s="7"/>
      <c r="AV1106" s="169"/>
      <c r="AW1106" s="170"/>
      <c r="AX1106" s="140"/>
      <c r="AY1106" s="150"/>
      <c r="AZ1106" s="171"/>
      <c r="BA1106" s="171"/>
      <c r="BB1106" s="150" t="str">
        <f t="shared" si="223"/>
        <v/>
      </c>
      <c r="BC1106" s="172"/>
      <c r="BD1106" s="169"/>
      <c r="BE1106" s="169"/>
      <c r="BF1106" s="169"/>
      <c r="BG1106" s="169"/>
      <c r="BH1106" s="169"/>
      <c r="BI1106" s="169"/>
      <c r="BJ1106" s="169"/>
      <c r="BK1106" s="169"/>
      <c r="BL1106" s="169"/>
      <c r="BM1106" s="169"/>
      <c r="BN1106" s="169"/>
      <c r="BO1106" s="169"/>
      <c r="BP1106" s="169"/>
      <c r="BQ1106" s="169"/>
      <c r="BS1106" s="6"/>
      <c r="BT1106" s="11"/>
      <c r="BU1106" s="6"/>
      <c r="BV1106" s="6"/>
    </row>
    <row r="1107" spans="1:74" ht="15.75" x14ac:dyDescent="0.25">
      <c r="A1107" s="52" t="s">
        <v>7908</v>
      </c>
      <c r="B1107" s="56"/>
      <c r="C1107" s="7" t="s">
        <v>118</v>
      </c>
      <c r="D1107" s="7" t="s">
        <v>6917</v>
      </c>
      <c r="E1107" s="7"/>
      <c r="F1107" s="64"/>
      <c r="G1107" s="6"/>
      <c r="H1107" s="6"/>
      <c r="I1107" s="10" t="s">
        <v>110</v>
      </c>
      <c r="J1107" s="11" t="s">
        <v>2121</v>
      </c>
      <c r="K1107" s="220" t="s">
        <v>600</v>
      </c>
      <c r="L1107" s="180"/>
      <c r="M1107" s="180">
        <v>1000</v>
      </c>
      <c r="N1107" s="80" t="s">
        <v>7213</v>
      </c>
      <c r="O1107" s="165"/>
      <c r="P1107" s="80" t="s">
        <v>2625</v>
      </c>
      <c r="Q1107" s="80"/>
      <c r="R1107" s="80"/>
      <c r="S1107" s="166"/>
      <c r="T1107" s="164"/>
      <c r="U1107" s="167"/>
      <c r="V1107" s="168"/>
      <c r="W1107" s="12" t="str">
        <f t="shared" si="222"/>
        <v>Mqtt1</v>
      </c>
      <c r="X1107" s="222"/>
      <c r="Y1107" s="6" t="str">
        <f t="shared" si="218"/>
        <v>power-tag/discharge-pump-galley-crew-mess</v>
      </c>
      <c r="Z1107" s="106" t="str" cm="1">
        <f t="array" ref="Z1107">IF(COUNTIF(N1107,"spare"),"","$."&amp;_xlfn.REGEXEXTRACT(J1107,"PT\d+[FQ]\d+_(.*)", 2))</f>
        <v>$.Total_Active_Power</v>
      </c>
      <c r="AA1107" s="12">
        <f t="shared" si="224"/>
        <v>32</v>
      </c>
      <c r="AB1107" s="6" t="s">
        <v>195</v>
      </c>
      <c r="AC1107" s="106">
        <v>3060</v>
      </c>
      <c r="AJ1107" s="80"/>
      <c r="AK1107" s="116" t="s">
        <v>1695</v>
      </c>
      <c r="AN1107" s="80"/>
      <c r="AO1107" s="80"/>
      <c r="AP1107" s="80"/>
      <c r="AQ1107" s="80"/>
      <c r="AR1107" s="130"/>
      <c r="AS1107" s="80"/>
      <c r="AT1107" s="7"/>
      <c r="AU1107" s="7"/>
      <c r="AV1107" s="169"/>
      <c r="AW1107" s="170"/>
      <c r="AX1107" s="140"/>
      <c r="AY1107" s="150"/>
      <c r="AZ1107" s="171"/>
      <c r="BA1107" s="171"/>
      <c r="BB1107" s="150" t="str">
        <f t="shared" si="223"/>
        <v/>
      </c>
      <c r="BC1107" s="172"/>
      <c r="BD1107" s="169"/>
      <c r="BE1107" s="169"/>
      <c r="BF1107" s="169"/>
      <c r="BG1107" s="169"/>
      <c r="BH1107" s="169"/>
      <c r="BI1107" s="169"/>
      <c r="BJ1107" s="169"/>
      <c r="BK1107" s="169"/>
      <c r="BL1107" s="169"/>
      <c r="BM1107" s="169"/>
      <c r="BN1107" s="169"/>
      <c r="BO1107" s="169"/>
      <c r="BP1107" s="169"/>
      <c r="BQ1107" s="169"/>
      <c r="BS1107" s="6"/>
      <c r="BT1107" s="11"/>
      <c r="BU1107" s="6"/>
      <c r="BV1107" s="6"/>
    </row>
    <row r="1108" spans="1:74" ht="15.75" x14ac:dyDescent="0.25">
      <c r="A1108" s="52" t="s">
        <v>7908</v>
      </c>
      <c r="B1108" s="56"/>
      <c r="C1108" s="7" t="s">
        <v>118</v>
      </c>
      <c r="D1108" s="7" t="s">
        <v>6917</v>
      </c>
      <c r="E1108" s="7"/>
      <c r="F1108" s="64"/>
      <c r="G1108" s="6"/>
      <c r="H1108" s="6"/>
      <c r="I1108" s="10" t="s">
        <v>110</v>
      </c>
      <c r="J1108" s="11" t="s">
        <v>2122</v>
      </c>
      <c r="K1108" s="220" t="s">
        <v>600</v>
      </c>
      <c r="L1108" s="180"/>
      <c r="M1108" s="180">
        <v>1000</v>
      </c>
      <c r="N1108" s="80" t="s">
        <v>7213</v>
      </c>
      <c r="O1108" s="165"/>
      <c r="P1108" s="80" t="s">
        <v>2626</v>
      </c>
      <c r="Q1108" s="80"/>
      <c r="R1108" s="80"/>
      <c r="S1108" s="166"/>
      <c r="T1108" s="164"/>
      <c r="U1108" s="167"/>
      <c r="V1108" s="168"/>
      <c r="W1108" s="12" t="str">
        <f t="shared" si="222"/>
        <v>Mqtt1</v>
      </c>
      <c r="X1108" s="222"/>
      <c r="Y1108" s="6" t="str">
        <f t="shared" si="218"/>
        <v>power-tag/discharge-pump-galley-crew-mess</v>
      </c>
      <c r="Z1108" s="106" t="str" cm="1">
        <f t="array" ref="Z1108">IF(COUNTIF(N1108,"spare"),"","$."&amp;_xlfn.REGEXEXTRACT(J1108,"PT\d+[FQ]\d+_(.*)", 2))</f>
        <v>$.Power_Factor_Phase_A</v>
      </c>
      <c r="AA1108" s="12">
        <f t="shared" si="224"/>
        <v>32</v>
      </c>
      <c r="AB1108" s="6" t="s">
        <v>195</v>
      </c>
      <c r="AC1108" s="106">
        <v>3078</v>
      </c>
      <c r="AJ1108" s="80"/>
      <c r="AK1108" s="116" t="s">
        <v>1696</v>
      </c>
      <c r="AN1108" s="80"/>
      <c r="AO1108" s="80"/>
      <c r="AP1108" s="80"/>
      <c r="AQ1108" s="80"/>
      <c r="AR1108" s="130"/>
      <c r="AS1108" s="80"/>
      <c r="AT1108" s="7"/>
      <c r="AU1108" s="7"/>
      <c r="AV1108" s="169"/>
      <c r="AW1108" s="170"/>
      <c r="AX1108" s="140"/>
      <c r="AY1108" s="150"/>
      <c r="AZ1108" s="171"/>
      <c r="BA1108" s="171"/>
      <c r="BB1108" s="150" t="str">
        <f t="shared" si="223"/>
        <v/>
      </c>
      <c r="BC1108" s="172"/>
      <c r="BD1108" s="169"/>
      <c r="BE1108" s="169"/>
      <c r="BF1108" s="169"/>
      <c r="BG1108" s="169"/>
      <c r="BH1108" s="169"/>
      <c r="BI1108" s="169"/>
      <c r="BJ1108" s="169"/>
      <c r="BK1108" s="169"/>
      <c r="BL1108" s="169"/>
      <c r="BM1108" s="169"/>
      <c r="BN1108" s="169"/>
      <c r="BO1108" s="169"/>
      <c r="BP1108" s="169"/>
      <c r="BQ1108" s="169"/>
      <c r="BS1108" s="6"/>
      <c r="BT1108" s="11"/>
      <c r="BU1108" s="6"/>
      <c r="BV1108" s="6"/>
    </row>
    <row r="1109" spans="1:74" ht="15.75" x14ac:dyDescent="0.25">
      <c r="A1109" s="52" t="s">
        <v>7908</v>
      </c>
      <c r="B1109" s="56"/>
      <c r="C1109" s="7" t="s">
        <v>118</v>
      </c>
      <c r="D1109" s="7" t="s">
        <v>6917</v>
      </c>
      <c r="E1109" s="7"/>
      <c r="F1109" s="64"/>
      <c r="G1109" s="6"/>
      <c r="H1109" s="6"/>
      <c r="I1109" s="10" t="s">
        <v>110</v>
      </c>
      <c r="J1109" s="11" t="s">
        <v>2123</v>
      </c>
      <c r="K1109" s="220" t="s">
        <v>600</v>
      </c>
      <c r="L1109" s="180"/>
      <c r="M1109" s="180">
        <v>1000</v>
      </c>
      <c r="N1109" s="80" t="s">
        <v>7213</v>
      </c>
      <c r="O1109" s="165"/>
      <c r="P1109" s="80" t="s">
        <v>2627</v>
      </c>
      <c r="Q1109" s="80"/>
      <c r="R1109" s="80"/>
      <c r="S1109" s="166"/>
      <c r="T1109" s="164"/>
      <c r="U1109" s="167"/>
      <c r="V1109" s="168"/>
      <c r="W1109" s="12" t="str">
        <f t="shared" si="222"/>
        <v>Mqtt1</v>
      </c>
      <c r="X1109" s="222"/>
      <c r="Y1109" s="6" t="str">
        <f t="shared" si="218"/>
        <v>power-tag/discharge-pump-galley-crew-mess</v>
      </c>
      <c r="Z1109" s="106" t="str" cm="1">
        <f t="array" ref="Z1109">IF(COUNTIF(N1109,"spare"),"","$."&amp;_xlfn.REGEXEXTRACT(J1109,"PT\d+[FQ]\d+_(.*)", 2))</f>
        <v>$.Power_Factor_Phase_B</v>
      </c>
      <c r="AA1109" s="12">
        <f t="shared" si="224"/>
        <v>32</v>
      </c>
      <c r="AB1109" s="6" t="s">
        <v>195</v>
      </c>
      <c r="AC1109" s="106">
        <v>3080</v>
      </c>
      <c r="AJ1109" s="80"/>
      <c r="AK1109" s="116" t="s">
        <v>1696</v>
      </c>
      <c r="AN1109" s="80"/>
      <c r="AO1109" s="80"/>
      <c r="AP1109" s="80"/>
      <c r="AQ1109" s="80"/>
      <c r="AR1109" s="130"/>
      <c r="AS1109" s="80"/>
      <c r="AT1109" s="7"/>
      <c r="AU1109" s="7"/>
      <c r="AV1109" s="169"/>
      <c r="AW1109" s="170"/>
      <c r="AX1109" s="140"/>
      <c r="AY1109" s="150"/>
      <c r="AZ1109" s="171"/>
      <c r="BA1109" s="171"/>
      <c r="BB1109" s="150" t="str">
        <f t="shared" si="223"/>
        <v/>
      </c>
      <c r="BC1109" s="172"/>
      <c r="BD1109" s="169"/>
      <c r="BE1109" s="169"/>
      <c r="BF1109" s="169"/>
      <c r="BG1109" s="169"/>
      <c r="BH1109" s="169"/>
      <c r="BI1109" s="169"/>
      <c r="BJ1109" s="169"/>
      <c r="BK1109" s="169"/>
      <c r="BL1109" s="169"/>
      <c r="BM1109" s="169"/>
      <c r="BN1109" s="169"/>
      <c r="BO1109" s="169"/>
      <c r="BP1109" s="169"/>
      <c r="BQ1109" s="169"/>
      <c r="BS1109" s="6"/>
      <c r="BT1109" s="11"/>
      <c r="BU1109" s="6"/>
      <c r="BV1109" s="6"/>
    </row>
    <row r="1110" spans="1:74" ht="15.75" x14ac:dyDescent="0.25">
      <c r="A1110" s="52" t="s">
        <v>7908</v>
      </c>
      <c r="B1110" s="56"/>
      <c r="C1110" s="7" t="s">
        <v>118</v>
      </c>
      <c r="D1110" s="7" t="s">
        <v>6917</v>
      </c>
      <c r="E1110" s="7"/>
      <c r="F1110" s="64"/>
      <c r="G1110" s="6"/>
      <c r="H1110" s="6"/>
      <c r="I1110" s="10" t="s">
        <v>110</v>
      </c>
      <c r="J1110" s="11" t="s">
        <v>2124</v>
      </c>
      <c r="K1110" s="220" t="s">
        <v>600</v>
      </c>
      <c r="L1110" s="180"/>
      <c r="M1110" s="180">
        <v>1000</v>
      </c>
      <c r="N1110" s="80" t="s">
        <v>7213</v>
      </c>
      <c r="O1110" s="165"/>
      <c r="P1110" s="80" t="s">
        <v>2628</v>
      </c>
      <c r="Q1110" s="80"/>
      <c r="R1110" s="80"/>
      <c r="S1110" s="166"/>
      <c r="T1110" s="164"/>
      <c r="U1110" s="167"/>
      <c r="V1110" s="168"/>
      <c r="W1110" s="12" t="str">
        <f t="shared" si="222"/>
        <v>Mqtt1</v>
      </c>
      <c r="X1110" s="222"/>
      <c r="Y1110" s="6" t="str">
        <f t="shared" si="218"/>
        <v>power-tag/discharge-pump-galley-crew-mess</v>
      </c>
      <c r="Z1110" s="106" t="str" cm="1">
        <f t="array" ref="Z1110">IF(COUNTIF(N1110,"spare"),"","$."&amp;_xlfn.REGEXEXTRACT(J1110,"PT\d+[FQ]\d+_(.*)", 2))</f>
        <v>$.Power_Factor_Phase_C</v>
      </c>
      <c r="AA1110" s="12">
        <f t="shared" si="224"/>
        <v>32</v>
      </c>
      <c r="AB1110" s="6" t="s">
        <v>195</v>
      </c>
      <c r="AC1110" s="106">
        <v>3082</v>
      </c>
      <c r="AJ1110" s="80"/>
      <c r="AK1110" s="116" t="s">
        <v>1696</v>
      </c>
      <c r="AN1110" s="80"/>
      <c r="AO1110" s="80"/>
      <c r="AP1110" s="80"/>
      <c r="AQ1110" s="80"/>
      <c r="AR1110" s="130"/>
      <c r="AS1110" s="80"/>
      <c r="AT1110" s="7"/>
      <c r="AU1110" s="7"/>
      <c r="AV1110" s="169"/>
      <c r="AW1110" s="170"/>
      <c r="AX1110" s="140"/>
      <c r="AY1110" s="150"/>
      <c r="AZ1110" s="171"/>
      <c r="BA1110" s="171"/>
      <c r="BB1110" s="150" t="str">
        <f t="shared" si="223"/>
        <v/>
      </c>
      <c r="BC1110" s="172"/>
      <c r="BD1110" s="169"/>
      <c r="BE1110" s="169"/>
      <c r="BF1110" s="169"/>
      <c r="BG1110" s="169"/>
      <c r="BH1110" s="169"/>
      <c r="BI1110" s="169"/>
      <c r="BJ1110" s="169"/>
      <c r="BK1110" s="169"/>
      <c r="BL1110" s="169"/>
      <c r="BM1110" s="169"/>
      <c r="BN1110" s="169"/>
      <c r="BO1110" s="169"/>
      <c r="BP1110" s="169"/>
      <c r="BQ1110" s="169"/>
      <c r="BS1110" s="6"/>
      <c r="BT1110" s="11"/>
      <c r="BU1110" s="6"/>
      <c r="BV1110" s="6"/>
    </row>
    <row r="1111" spans="1:74" ht="15.75" x14ac:dyDescent="0.25">
      <c r="A1111" s="52" t="s">
        <v>7908</v>
      </c>
      <c r="B1111" s="56"/>
      <c r="C1111" s="7" t="s">
        <v>118</v>
      </c>
      <c r="D1111" s="7" t="s">
        <v>6917</v>
      </c>
      <c r="E1111" s="7"/>
      <c r="F1111" s="64"/>
      <c r="G1111" s="6"/>
      <c r="H1111" s="6"/>
      <c r="I1111" s="10" t="s">
        <v>110</v>
      </c>
      <c r="J1111" s="11" t="s">
        <v>2125</v>
      </c>
      <c r="K1111" s="220" t="s">
        <v>600</v>
      </c>
      <c r="L1111" s="180"/>
      <c r="M1111" s="180">
        <v>1000</v>
      </c>
      <c r="N1111" s="80" t="s">
        <v>7213</v>
      </c>
      <c r="O1111" s="165"/>
      <c r="P1111" s="80" t="s">
        <v>2629</v>
      </c>
      <c r="Q1111" s="80"/>
      <c r="R1111" s="80"/>
      <c r="S1111" s="166"/>
      <c r="T1111" s="164"/>
      <c r="U1111" s="167"/>
      <c r="V1111" s="168"/>
      <c r="W1111" s="12" t="str">
        <f t="shared" si="222"/>
        <v>Mqtt1</v>
      </c>
      <c r="X1111" s="222"/>
      <c r="Y1111" s="6" t="str">
        <f t="shared" si="218"/>
        <v>power-tag/discharge-pump-galley-crew-mess</v>
      </c>
      <c r="Z1111" s="106" t="str" cm="1">
        <f t="array" ref="Z1111">IF(COUNTIF(N1111,"spare"),"","$."&amp;_xlfn.REGEXEXTRACT(J1111,"PT\d+[FQ]\d+_(.*)", 2))</f>
        <v>$.Total_Power_Factor</v>
      </c>
      <c r="AA1111" s="12">
        <f t="shared" si="224"/>
        <v>32</v>
      </c>
      <c r="AB1111" s="6" t="s">
        <v>195</v>
      </c>
      <c r="AC1111" s="106">
        <v>3084</v>
      </c>
      <c r="AJ1111" s="80"/>
      <c r="AK1111" s="116" t="s">
        <v>1696</v>
      </c>
      <c r="AN1111" s="80"/>
      <c r="AO1111" s="80"/>
      <c r="AP1111" s="80"/>
      <c r="AQ1111" s="80"/>
      <c r="AR1111" s="130"/>
      <c r="AS1111" s="80"/>
      <c r="AT1111" s="7"/>
      <c r="AU1111" s="7"/>
      <c r="AV1111" s="169"/>
      <c r="AW1111" s="170"/>
      <c r="AX1111" s="140"/>
      <c r="AY1111" s="150"/>
      <c r="AZ1111" s="171"/>
      <c r="BA1111" s="171"/>
      <c r="BB1111" s="150" t="str">
        <f t="shared" si="223"/>
        <v/>
      </c>
      <c r="BC1111" s="172"/>
      <c r="BD1111" s="169"/>
      <c r="BE1111" s="169"/>
      <c r="BF1111" s="169"/>
      <c r="BG1111" s="169"/>
      <c r="BH1111" s="169"/>
      <c r="BI1111" s="169"/>
      <c r="BJ1111" s="169"/>
      <c r="BK1111" s="169"/>
      <c r="BL1111" s="169"/>
      <c r="BM1111" s="169"/>
      <c r="BN1111" s="169"/>
      <c r="BO1111" s="169"/>
      <c r="BP1111" s="169"/>
      <c r="BQ1111" s="169"/>
      <c r="BS1111" s="6"/>
      <c r="BT1111" s="11"/>
      <c r="BU1111" s="6"/>
      <c r="BV1111" s="6"/>
    </row>
    <row r="1112" spans="1:74" ht="15.75" x14ac:dyDescent="0.25">
      <c r="A1112" s="52" t="s">
        <v>7908</v>
      </c>
      <c r="B1112" s="56"/>
      <c r="C1112" s="7" t="s">
        <v>118</v>
      </c>
      <c r="D1112" s="7" t="s">
        <v>6917</v>
      </c>
      <c r="E1112" s="7"/>
      <c r="F1112" s="64"/>
      <c r="G1112" s="6"/>
      <c r="H1112" s="6"/>
      <c r="I1112" s="10" t="s">
        <v>110</v>
      </c>
      <c r="J1112" s="11" t="s">
        <v>2126</v>
      </c>
      <c r="K1112" s="220" t="s">
        <v>600</v>
      </c>
      <c r="L1112" s="180"/>
      <c r="M1112" s="180">
        <v>1000</v>
      </c>
      <c r="N1112" s="80" t="s">
        <v>7213</v>
      </c>
      <c r="O1112" s="165"/>
      <c r="P1112" s="80" t="s">
        <v>2630</v>
      </c>
      <c r="Q1112" s="80"/>
      <c r="R1112" s="80"/>
      <c r="S1112" s="166"/>
      <c r="T1112" s="164"/>
      <c r="U1112" s="167"/>
      <c r="V1112" s="168"/>
      <c r="W1112" s="12" t="str">
        <f t="shared" ref="W1112:W1126" si="225">IF(COUNTIF(N1112,"spare"),"","Mqtt1")</f>
        <v>Mqtt1</v>
      </c>
      <c r="X1112" s="222"/>
      <c r="Y1112" s="6" t="str">
        <f t="shared" si="218"/>
        <v>power-tag/display-switching-ship-office</v>
      </c>
      <c r="Z1112" s="106" t="str" cm="1">
        <f t="array" ref="Z1112">IF(COUNTIF(N1112,"spare"),"","$."&amp;_xlfn.REGEXEXTRACT(J1112,"PT\d+[FQ]\d+_(.*)", 2))</f>
        <v>$.RMS_Current_Phase_A</v>
      </c>
      <c r="AA1112" s="12">
        <f t="shared" si="224"/>
        <v>33</v>
      </c>
      <c r="AB1112" s="6" t="s">
        <v>195</v>
      </c>
      <c r="AC1112" s="106">
        <v>3000</v>
      </c>
      <c r="AJ1112" s="80"/>
      <c r="AK1112" s="116" t="s">
        <v>1693</v>
      </c>
      <c r="AN1112" s="80"/>
      <c r="AO1112" s="80"/>
      <c r="AP1112" s="80"/>
      <c r="AQ1112" s="80"/>
      <c r="AR1112" s="130"/>
      <c r="AS1112" s="80"/>
      <c r="AT1112" s="7"/>
      <c r="AU1112" s="7"/>
      <c r="AV1112" s="169"/>
      <c r="AW1112" s="170"/>
      <c r="AX1112" s="140"/>
      <c r="AY1112" s="150"/>
      <c r="AZ1112" s="171"/>
      <c r="BA1112" s="171"/>
      <c r="BB1112" s="150" t="str">
        <f t="shared" ref="BB1112:BB1126" si="226">IF(ISNUMBER(AM1112),"1","")</f>
        <v/>
      </c>
      <c r="BC1112" s="172"/>
      <c r="BD1112" s="169"/>
      <c r="BE1112" s="169"/>
      <c r="BF1112" s="169"/>
      <c r="BG1112" s="169"/>
      <c r="BH1112" s="169"/>
      <c r="BI1112" s="169"/>
      <c r="BJ1112" s="169"/>
      <c r="BK1112" s="169"/>
      <c r="BL1112" s="169"/>
      <c r="BM1112" s="169"/>
      <c r="BN1112" s="169"/>
      <c r="BO1112" s="169"/>
      <c r="BP1112" s="169"/>
      <c r="BQ1112" s="169"/>
      <c r="BS1112" s="6"/>
      <c r="BT1112" s="11"/>
      <c r="BU1112" s="6"/>
      <c r="BV1112" s="6"/>
    </row>
    <row r="1113" spans="1:74" ht="15.75" x14ac:dyDescent="0.25">
      <c r="A1113" s="52" t="s">
        <v>7908</v>
      </c>
      <c r="B1113" s="56"/>
      <c r="C1113" s="7" t="s">
        <v>118</v>
      </c>
      <c r="D1113" s="7" t="s">
        <v>6917</v>
      </c>
      <c r="E1113" s="7"/>
      <c r="F1113" s="64"/>
      <c r="G1113" s="6"/>
      <c r="H1113" s="6"/>
      <c r="I1113" s="10" t="s">
        <v>110</v>
      </c>
      <c r="J1113" s="11" t="s">
        <v>2127</v>
      </c>
      <c r="K1113" s="220" t="s">
        <v>600</v>
      </c>
      <c r="L1113" s="180"/>
      <c r="M1113" s="180">
        <v>1000</v>
      </c>
      <c r="N1113" s="80" t="s">
        <v>7213</v>
      </c>
      <c r="O1113" s="165"/>
      <c r="P1113" s="80" t="s">
        <v>2631</v>
      </c>
      <c r="Q1113" s="80"/>
      <c r="R1113" s="80"/>
      <c r="S1113" s="166"/>
      <c r="T1113" s="164"/>
      <c r="U1113" s="167"/>
      <c r="V1113" s="168"/>
      <c r="W1113" s="12" t="str">
        <f t="shared" si="225"/>
        <v>Mqtt1</v>
      </c>
      <c r="X1113" s="222"/>
      <c r="Y1113" s="6" t="str">
        <f t="shared" si="218"/>
        <v>power-tag/display-switching-ship-office</v>
      </c>
      <c r="Z1113" s="106" t="str" cm="1">
        <f t="array" ref="Z1113">IF(COUNTIF(N1113,"spare"),"","$."&amp;_xlfn.REGEXEXTRACT(J1113,"PT\d+[FQ]\d+_(.*)", 2))</f>
        <v>$.RMS_Current_Phase_B</v>
      </c>
      <c r="AA1113" s="12">
        <f t="shared" si="224"/>
        <v>33</v>
      </c>
      <c r="AB1113" s="6" t="s">
        <v>195</v>
      </c>
      <c r="AC1113" s="106">
        <v>3002</v>
      </c>
      <c r="AJ1113" s="80"/>
      <c r="AK1113" s="116" t="s">
        <v>1693</v>
      </c>
      <c r="AN1113" s="80"/>
      <c r="AO1113" s="80"/>
      <c r="AP1113" s="80"/>
      <c r="AQ1113" s="80"/>
      <c r="AR1113" s="130"/>
      <c r="AS1113" s="80"/>
      <c r="AT1113" s="7"/>
      <c r="AU1113" s="7"/>
      <c r="AV1113" s="169"/>
      <c r="AW1113" s="170"/>
      <c r="AX1113" s="140"/>
      <c r="AY1113" s="150"/>
      <c r="AZ1113" s="171"/>
      <c r="BA1113" s="171"/>
      <c r="BB1113" s="150" t="str">
        <f t="shared" si="226"/>
        <v/>
      </c>
      <c r="BC1113" s="172"/>
      <c r="BD1113" s="169"/>
      <c r="BE1113" s="169"/>
      <c r="BF1113" s="169"/>
      <c r="BG1113" s="169"/>
      <c r="BH1113" s="169"/>
      <c r="BI1113" s="169"/>
      <c r="BJ1113" s="169"/>
      <c r="BK1113" s="169"/>
      <c r="BL1113" s="169"/>
      <c r="BM1113" s="169"/>
      <c r="BN1113" s="169"/>
      <c r="BO1113" s="169"/>
      <c r="BP1113" s="169"/>
      <c r="BQ1113" s="169"/>
      <c r="BS1113" s="6"/>
      <c r="BT1113" s="11"/>
      <c r="BU1113" s="6"/>
      <c r="BV1113" s="6"/>
    </row>
    <row r="1114" spans="1:74" ht="15.75" x14ac:dyDescent="0.25">
      <c r="A1114" s="52" t="s">
        <v>7908</v>
      </c>
      <c r="B1114" s="56"/>
      <c r="C1114" s="7" t="s">
        <v>118</v>
      </c>
      <c r="D1114" s="7" t="s">
        <v>6917</v>
      </c>
      <c r="E1114" s="7"/>
      <c r="F1114" s="64"/>
      <c r="G1114" s="6"/>
      <c r="H1114" s="6"/>
      <c r="I1114" s="10" t="s">
        <v>110</v>
      </c>
      <c r="J1114" s="11" t="s">
        <v>2128</v>
      </c>
      <c r="K1114" s="220" t="s">
        <v>600</v>
      </c>
      <c r="L1114" s="180"/>
      <c r="M1114" s="180">
        <v>1000</v>
      </c>
      <c r="N1114" s="80" t="s">
        <v>7213</v>
      </c>
      <c r="O1114" s="165"/>
      <c r="P1114" s="80" t="s">
        <v>2632</v>
      </c>
      <c r="Q1114" s="80"/>
      <c r="R1114" s="80"/>
      <c r="S1114" s="166"/>
      <c r="T1114" s="164"/>
      <c r="U1114" s="167"/>
      <c r="V1114" s="168"/>
      <c r="W1114" s="12" t="str">
        <f t="shared" si="225"/>
        <v>Mqtt1</v>
      </c>
      <c r="X1114" s="222"/>
      <c r="Y1114" s="6" t="str">
        <f t="shared" si="218"/>
        <v>power-tag/display-switching-ship-office</v>
      </c>
      <c r="Z1114" s="106" t="str" cm="1">
        <f t="array" ref="Z1114">IF(COUNTIF(N1114,"spare"),"","$."&amp;_xlfn.REGEXEXTRACT(J1114,"PT\d+[FQ]\d+_(.*)", 2))</f>
        <v>$.RMS_Current_Phase_C</v>
      </c>
      <c r="AA1114" s="12">
        <f t="shared" si="224"/>
        <v>33</v>
      </c>
      <c r="AB1114" s="6" t="s">
        <v>195</v>
      </c>
      <c r="AC1114" s="106">
        <v>3004</v>
      </c>
      <c r="AJ1114" s="80"/>
      <c r="AK1114" s="116" t="s">
        <v>1693</v>
      </c>
      <c r="AN1114" s="80"/>
      <c r="AO1114" s="80"/>
      <c r="AP1114" s="80"/>
      <c r="AQ1114" s="80"/>
      <c r="AR1114" s="130"/>
      <c r="AS1114" s="80"/>
      <c r="AT1114" s="7"/>
      <c r="AU1114" s="7"/>
      <c r="AV1114" s="169"/>
      <c r="AW1114" s="170"/>
      <c r="AX1114" s="140"/>
      <c r="AY1114" s="150"/>
      <c r="AZ1114" s="171"/>
      <c r="BA1114" s="171"/>
      <c r="BB1114" s="150" t="str">
        <f t="shared" si="226"/>
        <v/>
      </c>
      <c r="BC1114" s="172"/>
      <c r="BD1114" s="169"/>
      <c r="BE1114" s="169"/>
      <c r="BF1114" s="169"/>
      <c r="BG1114" s="169"/>
      <c r="BH1114" s="169"/>
      <c r="BI1114" s="169"/>
      <c r="BJ1114" s="169"/>
      <c r="BK1114" s="169"/>
      <c r="BL1114" s="169"/>
      <c r="BM1114" s="169"/>
      <c r="BN1114" s="169"/>
      <c r="BO1114" s="169"/>
      <c r="BP1114" s="169"/>
      <c r="BQ1114" s="169"/>
      <c r="BS1114" s="6"/>
      <c r="BT1114" s="11"/>
      <c r="BU1114" s="6"/>
      <c r="BV1114" s="6"/>
    </row>
    <row r="1115" spans="1:74" ht="15.75" x14ac:dyDescent="0.25">
      <c r="A1115" s="52" t="s">
        <v>7908</v>
      </c>
      <c r="B1115" s="56"/>
      <c r="C1115" s="7" t="s">
        <v>118</v>
      </c>
      <c r="D1115" s="7" t="s">
        <v>6917</v>
      </c>
      <c r="E1115" s="7"/>
      <c r="F1115" s="64"/>
      <c r="G1115" s="6"/>
      <c r="H1115" s="6"/>
      <c r="I1115" s="10" t="s">
        <v>110</v>
      </c>
      <c r="J1115" s="11" t="s">
        <v>2129</v>
      </c>
      <c r="K1115" s="220" t="s">
        <v>600</v>
      </c>
      <c r="L1115" s="180"/>
      <c r="M1115" s="180">
        <v>1000</v>
      </c>
      <c r="N1115" s="80" t="s">
        <v>7213</v>
      </c>
      <c r="O1115" s="165"/>
      <c r="P1115" s="80" t="s">
        <v>2633</v>
      </c>
      <c r="Q1115" s="80"/>
      <c r="R1115" s="80"/>
      <c r="S1115" s="166"/>
      <c r="T1115" s="164"/>
      <c r="U1115" s="167"/>
      <c r="V1115" s="168"/>
      <c r="W1115" s="12" t="str">
        <f t="shared" si="225"/>
        <v>Mqtt1</v>
      </c>
      <c r="X1115" s="222"/>
      <c r="Y1115" s="6" t="str">
        <f t="shared" si="218"/>
        <v>power-tag/display-switching-ship-office</v>
      </c>
      <c r="Z1115" s="106" t="str" cm="1">
        <f t="array" ref="Z1115">IF(COUNTIF(N1115,"spare"),"","$."&amp;_xlfn.REGEXEXTRACT(J1115,"PT\d+[FQ]\d+_(.*)", 2))</f>
        <v>$.RMS_Current_Phase_Neut</v>
      </c>
      <c r="AA1115" s="12">
        <f t="shared" si="224"/>
        <v>33</v>
      </c>
      <c r="AB1115" s="6" t="s">
        <v>195</v>
      </c>
      <c r="AC1115" s="106">
        <v>3006</v>
      </c>
      <c r="AJ1115" s="80"/>
      <c r="AK1115" s="116" t="s">
        <v>1693</v>
      </c>
      <c r="AN1115" s="80"/>
      <c r="AO1115" s="80"/>
      <c r="AP1115" s="80"/>
      <c r="AQ1115" s="80"/>
      <c r="AR1115" s="130"/>
      <c r="AS1115" s="80"/>
      <c r="AT1115" s="7"/>
      <c r="AU1115" s="7"/>
      <c r="AV1115" s="169"/>
      <c r="AW1115" s="170"/>
      <c r="AX1115" s="140"/>
      <c r="AY1115" s="150"/>
      <c r="AZ1115" s="171"/>
      <c r="BA1115" s="171"/>
      <c r="BB1115" s="150" t="str">
        <f t="shared" si="226"/>
        <v/>
      </c>
      <c r="BC1115" s="172"/>
      <c r="BD1115" s="169"/>
      <c r="BE1115" s="169"/>
      <c r="BF1115" s="169"/>
      <c r="BG1115" s="169"/>
      <c r="BH1115" s="169"/>
      <c r="BI1115" s="169"/>
      <c r="BJ1115" s="169"/>
      <c r="BK1115" s="169"/>
      <c r="BL1115" s="169"/>
      <c r="BM1115" s="169"/>
      <c r="BN1115" s="169"/>
      <c r="BO1115" s="169"/>
      <c r="BP1115" s="169"/>
      <c r="BQ1115" s="169"/>
      <c r="BS1115" s="6"/>
      <c r="BT1115" s="11"/>
      <c r="BU1115" s="6"/>
      <c r="BV1115" s="6"/>
    </row>
    <row r="1116" spans="1:74" ht="15.75" x14ac:dyDescent="0.25">
      <c r="A1116" s="52" t="s">
        <v>7908</v>
      </c>
      <c r="B1116" s="56"/>
      <c r="C1116" s="7" t="s">
        <v>118</v>
      </c>
      <c r="D1116" s="7" t="s">
        <v>6917</v>
      </c>
      <c r="E1116" s="7"/>
      <c r="F1116" s="64"/>
      <c r="G1116" s="6"/>
      <c r="H1116" s="6"/>
      <c r="I1116" s="10" t="s">
        <v>110</v>
      </c>
      <c r="J1116" s="11" t="s">
        <v>7472</v>
      </c>
      <c r="K1116" s="220" t="s">
        <v>600</v>
      </c>
      <c r="L1116" s="180"/>
      <c r="M1116" s="180">
        <v>1000</v>
      </c>
      <c r="N1116" s="80" t="s">
        <v>7213</v>
      </c>
      <c r="O1116" s="165"/>
      <c r="P1116" s="80" t="s">
        <v>2634</v>
      </c>
      <c r="Q1116" s="80"/>
      <c r="R1116" s="80"/>
      <c r="S1116" s="166"/>
      <c r="T1116" s="164"/>
      <c r="U1116" s="167"/>
      <c r="V1116" s="168"/>
      <c r="W1116" s="12" t="str">
        <f t="shared" si="225"/>
        <v>Mqtt1</v>
      </c>
      <c r="X1116" s="222"/>
      <c r="Y1116" s="6" t="str">
        <f t="shared" si="218"/>
        <v>power-tag/display-switching-ship-office</v>
      </c>
      <c r="Z1116" s="106" t="str" cm="1">
        <f t="array" ref="Z1116">IF(COUNTIF(N1116,"spare"),"","$."&amp;_xlfn.REGEXEXTRACT(J1116,"PT\d+[FQ]\d+_(.*)", 2))</f>
        <v>$.RMS_Voltage_A_N</v>
      </c>
      <c r="AA1116" s="12">
        <f t="shared" si="224"/>
        <v>33</v>
      </c>
      <c r="AB1116" s="6" t="s">
        <v>195</v>
      </c>
      <c r="AC1116" s="106">
        <v>3028</v>
      </c>
      <c r="AJ1116" s="80"/>
      <c r="AK1116" s="116" t="s">
        <v>1694</v>
      </c>
      <c r="AN1116" s="80"/>
      <c r="AO1116" s="80"/>
      <c r="AP1116" s="80"/>
      <c r="AQ1116" s="80"/>
      <c r="AR1116" s="130"/>
      <c r="AS1116" s="80"/>
      <c r="AT1116" s="7"/>
      <c r="AU1116" s="7"/>
      <c r="AV1116" s="169"/>
      <c r="AW1116" s="170"/>
      <c r="AX1116" s="140"/>
      <c r="AY1116" s="150"/>
      <c r="AZ1116" s="171"/>
      <c r="BA1116" s="171"/>
      <c r="BB1116" s="150" t="str">
        <f t="shared" si="226"/>
        <v/>
      </c>
      <c r="BC1116" s="172"/>
      <c r="BD1116" s="169"/>
      <c r="BE1116" s="169"/>
      <c r="BF1116" s="169"/>
      <c r="BG1116" s="169"/>
      <c r="BH1116" s="169"/>
      <c r="BI1116" s="169"/>
      <c r="BJ1116" s="169"/>
      <c r="BK1116" s="169"/>
      <c r="BL1116" s="169"/>
      <c r="BM1116" s="169"/>
      <c r="BN1116" s="169"/>
      <c r="BO1116" s="169"/>
      <c r="BP1116" s="169"/>
      <c r="BQ1116" s="169"/>
      <c r="BS1116" s="6"/>
      <c r="BT1116" s="11"/>
      <c r="BU1116" s="6"/>
      <c r="BV1116" s="6"/>
    </row>
    <row r="1117" spans="1:74" ht="15.75" x14ac:dyDescent="0.25">
      <c r="A1117" s="52" t="s">
        <v>7908</v>
      </c>
      <c r="B1117" s="56"/>
      <c r="C1117" s="7" t="s">
        <v>118</v>
      </c>
      <c r="D1117" s="7" t="s">
        <v>6917</v>
      </c>
      <c r="E1117" s="7"/>
      <c r="F1117" s="64"/>
      <c r="G1117" s="6"/>
      <c r="H1117" s="6"/>
      <c r="I1117" s="10" t="s">
        <v>110</v>
      </c>
      <c r="J1117" s="11" t="s">
        <v>7473</v>
      </c>
      <c r="K1117" s="220" t="s">
        <v>600</v>
      </c>
      <c r="L1117" s="180"/>
      <c r="M1117" s="180">
        <v>1000</v>
      </c>
      <c r="N1117" s="80" t="s">
        <v>7213</v>
      </c>
      <c r="O1117" s="165"/>
      <c r="P1117" s="80" t="s">
        <v>2635</v>
      </c>
      <c r="Q1117" s="80"/>
      <c r="R1117" s="80"/>
      <c r="S1117" s="166"/>
      <c r="T1117" s="164"/>
      <c r="U1117" s="167"/>
      <c r="V1117" s="168"/>
      <c r="W1117" s="12" t="str">
        <f t="shared" si="225"/>
        <v>Mqtt1</v>
      </c>
      <c r="X1117" s="222"/>
      <c r="Y1117" s="6" t="str">
        <f t="shared" si="218"/>
        <v>power-tag/display-switching-ship-office</v>
      </c>
      <c r="Z1117" s="106" t="str" cm="1">
        <f t="array" ref="Z1117">IF(COUNTIF(N1117,"spare"),"","$."&amp;_xlfn.REGEXEXTRACT(J1117,"PT\d+[FQ]\d+_(.*)", 2))</f>
        <v>$.RMS_Voltage_B_N</v>
      </c>
      <c r="AA1117" s="12">
        <f t="shared" si="224"/>
        <v>33</v>
      </c>
      <c r="AB1117" s="6" t="s">
        <v>195</v>
      </c>
      <c r="AC1117" s="106">
        <v>3030</v>
      </c>
      <c r="AJ1117" s="80"/>
      <c r="AK1117" s="116" t="s">
        <v>1694</v>
      </c>
      <c r="AN1117" s="80"/>
      <c r="AO1117" s="80"/>
      <c r="AP1117" s="80"/>
      <c r="AQ1117" s="80"/>
      <c r="AR1117" s="130"/>
      <c r="AS1117" s="80"/>
      <c r="AT1117" s="7"/>
      <c r="AU1117" s="7"/>
      <c r="AV1117" s="169"/>
      <c r="AW1117" s="170"/>
      <c r="AX1117" s="140"/>
      <c r="AY1117" s="150"/>
      <c r="AZ1117" s="171"/>
      <c r="BA1117" s="171"/>
      <c r="BB1117" s="150" t="str">
        <f t="shared" si="226"/>
        <v/>
      </c>
      <c r="BC1117" s="172"/>
      <c r="BD1117" s="169"/>
      <c r="BE1117" s="169"/>
      <c r="BF1117" s="169"/>
      <c r="BG1117" s="169"/>
      <c r="BH1117" s="169"/>
      <c r="BI1117" s="169"/>
      <c r="BJ1117" s="169"/>
      <c r="BK1117" s="169"/>
      <c r="BL1117" s="169"/>
      <c r="BM1117" s="169"/>
      <c r="BN1117" s="169"/>
      <c r="BO1117" s="169"/>
      <c r="BP1117" s="169"/>
      <c r="BQ1117" s="169"/>
      <c r="BS1117" s="6"/>
      <c r="BT1117" s="11"/>
      <c r="BU1117" s="6"/>
      <c r="BV1117" s="6"/>
    </row>
    <row r="1118" spans="1:74" ht="15.75" x14ac:dyDescent="0.25">
      <c r="A1118" s="52" t="s">
        <v>7908</v>
      </c>
      <c r="B1118" s="56"/>
      <c r="C1118" s="7" t="s">
        <v>118</v>
      </c>
      <c r="D1118" s="7" t="s">
        <v>6917</v>
      </c>
      <c r="E1118" s="7"/>
      <c r="F1118" s="64"/>
      <c r="G1118" s="6"/>
      <c r="H1118" s="6"/>
      <c r="I1118" s="10" t="s">
        <v>110</v>
      </c>
      <c r="J1118" s="11" t="s">
        <v>7474</v>
      </c>
      <c r="K1118" s="220" t="s">
        <v>600</v>
      </c>
      <c r="L1118" s="180"/>
      <c r="M1118" s="180">
        <v>1000</v>
      </c>
      <c r="N1118" s="80" t="s">
        <v>7213</v>
      </c>
      <c r="O1118" s="165"/>
      <c r="P1118" s="80" t="s">
        <v>2636</v>
      </c>
      <c r="Q1118" s="80"/>
      <c r="R1118" s="80"/>
      <c r="S1118" s="166"/>
      <c r="T1118" s="164"/>
      <c r="U1118" s="167"/>
      <c r="V1118" s="168"/>
      <c r="W1118" s="12" t="str">
        <f t="shared" si="225"/>
        <v>Mqtt1</v>
      </c>
      <c r="X1118" s="222"/>
      <c r="Y1118" s="6" t="str">
        <f t="shared" si="218"/>
        <v>power-tag/display-switching-ship-office</v>
      </c>
      <c r="Z1118" s="106" t="str" cm="1">
        <f t="array" ref="Z1118">IF(COUNTIF(N1118,"spare"),"","$."&amp;_xlfn.REGEXEXTRACT(J1118,"PT\d+[FQ]\d+_(.*)", 2))</f>
        <v>$.RMS_Voltage_C_N</v>
      </c>
      <c r="AA1118" s="12">
        <f t="shared" si="224"/>
        <v>33</v>
      </c>
      <c r="AB1118" s="6" t="s">
        <v>195</v>
      </c>
      <c r="AC1118" s="106">
        <v>3032</v>
      </c>
      <c r="AJ1118" s="80"/>
      <c r="AK1118" s="116" t="s">
        <v>1694</v>
      </c>
      <c r="AN1118" s="80"/>
      <c r="AO1118" s="80"/>
      <c r="AP1118" s="80"/>
      <c r="AQ1118" s="80"/>
      <c r="AR1118" s="130"/>
      <c r="AS1118" s="80"/>
      <c r="AT1118" s="7"/>
      <c r="AU1118" s="7"/>
      <c r="AV1118" s="169"/>
      <c r="AW1118" s="170"/>
      <c r="AX1118" s="140"/>
      <c r="AY1118" s="150"/>
      <c r="AZ1118" s="171"/>
      <c r="BA1118" s="171"/>
      <c r="BB1118" s="150" t="str">
        <f t="shared" si="226"/>
        <v/>
      </c>
      <c r="BC1118" s="172"/>
      <c r="BD1118" s="169"/>
      <c r="BE1118" s="169"/>
      <c r="BF1118" s="169"/>
      <c r="BG1118" s="169"/>
      <c r="BH1118" s="169"/>
      <c r="BI1118" s="169"/>
      <c r="BJ1118" s="169"/>
      <c r="BK1118" s="169"/>
      <c r="BL1118" s="169"/>
      <c r="BM1118" s="169"/>
      <c r="BN1118" s="169"/>
      <c r="BO1118" s="169"/>
      <c r="BP1118" s="169"/>
      <c r="BQ1118" s="169"/>
      <c r="BS1118" s="6"/>
      <c r="BT1118" s="11"/>
      <c r="BU1118" s="6"/>
      <c r="BV1118" s="6"/>
    </row>
    <row r="1119" spans="1:74" ht="15.75" x14ac:dyDescent="0.25">
      <c r="A1119" s="52" t="s">
        <v>7908</v>
      </c>
      <c r="B1119" s="56"/>
      <c r="C1119" s="7" t="s">
        <v>118</v>
      </c>
      <c r="D1119" s="7" t="s">
        <v>6917</v>
      </c>
      <c r="E1119" s="7"/>
      <c r="F1119" s="64"/>
      <c r="G1119" s="6"/>
      <c r="H1119" s="6"/>
      <c r="I1119" s="10" t="s">
        <v>110</v>
      </c>
      <c r="J1119" s="11" t="s">
        <v>2130</v>
      </c>
      <c r="K1119" s="220" t="s">
        <v>600</v>
      </c>
      <c r="L1119" s="180"/>
      <c r="M1119" s="180">
        <v>1000</v>
      </c>
      <c r="N1119" s="80" t="s">
        <v>7213</v>
      </c>
      <c r="O1119" s="165"/>
      <c r="P1119" s="80" t="s">
        <v>2637</v>
      </c>
      <c r="Q1119" s="80"/>
      <c r="R1119" s="80"/>
      <c r="S1119" s="166"/>
      <c r="T1119" s="164"/>
      <c r="U1119" s="167"/>
      <c r="V1119" s="168"/>
      <c r="W1119" s="12" t="str">
        <f t="shared" si="225"/>
        <v>Mqtt1</v>
      </c>
      <c r="X1119" s="222"/>
      <c r="Y1119" s="6" t="str">
        <f t="shared" si="218"/>
        <v>power-tag/display-switching-ship-office</v>
      </c>
      <c r="Z1119" s="106" t="str" cm="1">
        <f t="array" ref="Z1119">IF(COUNTIF(N1119,"spare"),"","$."&amp;_xlfn.REGEXEXTRACT(J1119,"PT\d+[FQ]\d+_(.*)", 2))</f>
        <v>$.Active_Power_Phase_A</v>
      </c>
      <c r="AA1119" s="12">
        <f t="shared" si="224"/>
        <v>33</v>
      </c>
      <c r="AB1119" s="6" t="s">
        <v>195</v>
      </c>
      <c r="AC1119" s="106">
        <v>3054</v>
      </c>
      <c r="AJ1119" s="80"/>
      <c r="AK1119" s="116" t="s">
        <v>1695</v>
      </c>
      <c r="AN1119" s="80"/>
      <c r="AO1119" s="80"/>
      <c r="AP1119" s="80"/>
      <c r="AQ1119" s="80"/>
      <c r="AR1119" s="130"/>
      <c r="AS1119" s="80"/>
      <c r="AT1119" s="7"/>
      <c r="AU1119" s="7"/>
      <c r="AV1119" s="169"/>
      <c r="AW1119" s="170"/>
      <c r="AX1119" s="140"/>
      <c r="AY1119" s="150"/>
      <c r="AZ1119" s="171"/>
      <c r="BA1119" s="171"/>
      <c r="BB1119" s="150" t="str">
        <f t="shared" si="226"/>
        <v/>
      </c>
      <c r="BC1119" s="172"/>
      <c r="BD1119" s="169"/>
      <c r="BE1119" s="169"/>
      <c r="BF1119" s="169"/>
      <c r="BG1119" s="169"/>
      <c r="BH1119" s="169"/>
      <c r="BI1119" s="169"/>
      <c r="BJ1119" s="169"/>
      <c r="BK1119" s="169"/>
      <c r="BL1119" s="169"/>
      <c r="BM1119" s="169"/>
      <c r="BN1119" s="169"/>
      <c r="BO1119" s="169"/>
      <c r="BP1119" s="169"/>
      <c r="BQ1119" s="169"/>
      <c r="BS1119" s="6"/>
      <c r="BT1119" s="11"/>
      <c r="BU1119" s="6"/>
      <c r="BV1119" s="6"/>
    </row>
    <row r="1120" spans="1:74" ht="15.75" x14ac:dyDescent="0.25">
      <c r="A1120" s="52" t="s">
        <v>7908</v>
      </c>
      <c r="B1120" s="56"/>
      <c r="C1120" s="7" t="s">
        <v>118</v>
      </c>
      <c r="D1120" s="7" t="s">
        <v>6917</v>
      </c>
      <c r="E1120" s="7"/>
      <c r="F1120" s="64"/>
      <c r="G1120" s="6"/>
      <c r="H1120" s="6"/>
      <c r="I1120" s="10" t="s">
        <v>110</v>
      </c>
      <c r="J1120" s="11" t="s">
        <v>2131</v>
      </c>
      <c r="K1120" s="220" t="s">
        <v>600</v>
      </c>
      <c r="L1120" s="180"/>
      <c r="M1120" s="180">
        <v>1000</v>
      </c>
      <c r="N1120" s="80" t="s">
        <v>7213</v>
      </c>
      <c r="O1120" s="165"/>
      <c r="P1120" s="80" t="s">
        <v>2638</v>
      </c>
      <c r="Q1120" s="80"/>
      <c r="R1120" s="80"/>
      <c r="S1120" s="166"/>
      <c r="T1120" s="164"/>
      <c r="U1120" s="167"/>
      <c r="V1120" s="168"/>
      <c r="W1120" s="12" t="str">
        <f t="shared" si="225"/>
        <v>Mqtt1</v>
      </c>
      <c r="X1120" s="222"/>
      <c r="Y1120" s="6" t="str">
        <f t="shared" si="218"/>
        <v>power-tag/display-switching-ship-office</v>
      </c>
      <c r="Z1120" s="106" t="str" cm="1">
        <f t="array" ref="Z1120">IF(COUNTIF(N1120,"spare"),"","$."&amp;_xlfn.REGEXEXTRACT(J1120,"PT\d+[FQ]\d+_(.*)", 2))</f>
        <v>$.Active_Power_Phase_B</v>
      </c>
      <c r="AA1120" s="12">
        <f t="shared" si="224"/>
        <v>33</v>
      </c>
      <c r="AB1120" s="6" t="s">
        <v>195</v>
      </c>
      <c r="AC1120" s="106">
        <v>3056</v>
      </c>
      <c r="AJ1120" s="80"/>
      <c r="AK1120" s="116" t="s">
        <v>1695</v>
      </c>
      <c r="AN1120" s="80"/>
      <c r="AO1120" s="80"/>
      <c r="AP1120" s="80"/>
      <c r="AQ1120" s="80"/>
      <c r="AR1120" s="130"/>
      <c r="AS1120" s="80"/>
      <c r="AT1120" s="7"/>
      <c r="AU1120" s="7"/>
      <c r="AV1120" s="169"/>
      <c r="AW1120" s="170"/>
      <c r="AX1120" s="140"/>
      <c r="AY1120" s="150"/>
      <c r="AZ1120" s="171"/>
      <c r="BA1120" s="171"/>
      <c r="BB1120" s="150" t="str">
        <f t="shared" si="226"/>
        <v/>
      </c>
      <c r="BC1120" s="172"/>
      <c r="BD1120" s="169"/>
      <c r="BE1120" s="169"/>
      <c r="BF1120" s="169"/>
      <c r="BG1120" s="169"/>
      <c r="BH1120" s="169"/>
      <c r="BI1120" s="169"/>
      <c r="BJ1120" s="169"/>
      <c r="BK1120" s="169"/>
      <c r="BL1120" s="169"/>
      <c r="BM1120" s="169"/>
      <c r="BN1120" s="169"/>
      <c r="BO1120" s="169"/>
      <c r="BP1120" s="169"/>
      <c r="BQ1120" s="169"/>
      <c r="BS1120" s="6"/>
      <c r="BT1120" s="11"/>
      <c r="BU1120" s="6"/>
      <c r="BV1120" s="6"/>
    </row>
    <row r="1121" spans="1:74" ht="15.75" x14ac:dyDescent="0.25">
      <c r="A1121" s="52" t="s">
        <v>7908</v>
      </c>
      <c r="B1121" s="56"/>
      <c r="C1121" s="7" t="s">
        <v>118</v>
      </c>
      <c r="D1121" s="7" t="s">
        <v>6917</v>
      </c>
      <c r="E1121" s="7"/>
      <c r="F1121" s="64"/>
      <c r="G1121" s="6"/>
      <c r="H1121" s="6"/>
      <c r="I1121" s="10" t="s">
        <v>110</v>
      </c>
      <c r="J1121" s="11" t="s">
        <v>2132</v>
      </c>
      <c r="K1121" s="220" t="s">
        <v>600</v>
      </c>
      <c r="L1121" s="180"/>
      <c r="M1121" s="180">
        <v>1000</v>
      </c>
      <c r="N1121" s="80" t="s">
        <v>7213</v>
      </c>
      <c r="O1121" s="165"/>
      <c r="P1121" s="80" t="s">
        <v>2639</v>
      </c>
      <c r="Q1121" s="80"/>
      <c r="R1121" s="80"/>
      <c r="S1121" s="166"/>
      <c r="T1121" s="164"/>
      <c r="U1121" s="167"/>
      <c r="V1121" s="168"/>
      <c r="W1121" s="12" t="str">
        <f t="shared" si="225"/>
        <v>Mqtt1</v>
      </c>
      <c r="X1121" s="222"/>
      <c r="Y1121" s="6" t="str">
        <f t="shared" si="218"/>
        <v>power-tag/display-switching-ship-office</v>
      </c>
      <c r="Z1121" s="106" t="str" cm="1">
        <f t="array" ref="Z1121">IF(COUNTIF(N1121,"spare"),"","$."&amp;_xlfn.REGEXEXTRACT(J1121,"PT\d+[FQ]\d+_(.*)", 2))</f>
        <v>$.Active_Power_Phase_C</v>
      </c>
      <c r="AA1121" s="12">
        <f t="shared" si="224"/>
        <v>33</v>
      </c>
      <c r="AB1121" s="6" t="s">
        <v>195</v>
      </c>
      <c r="AC1121" s="106">
        <v>3058</v>
      </c>
      <c r="AJ1121" s="80"/>
      <c r="AK1121" s="116" t="s">
        <v>1695</v>
      </c>
      <c r="AN1121" s="80"/>
      <c r="AO1121" s="80"/>
      <c r="AP1121" s="80"/>
      <c r="AQ1121" s="80"/>
      <c r="AR1121" s="130"/>
      <c r="AS1121" s="80"/>
      <c r="AT1121" s="7"/>
      <c r="AU1121" s="7"/>
      <c r="AV1121" s="169"/>
      <c r="AW1121" s="170"/>
      <c r="AX1121" s="140"/>
      <c r="AY1121" s="150"/>
      <c r="AZ1121" s="171"/>
      <c r="BA1121" s="171"/>
      <c r="BB1121" s="150" t="str">
        <f t="shared" si="226"/>
        <v/>
      </c>
      <c r="BC1121" s="172"/>
      <c r="BD1121" s="169"/>
      <c r="BE1121" s="169"/>
      <c r="BF1121" s="169"/>
      <c r="BG1121" s="169"/>
      <c r="BH1121" s="169"/>
      <c r="BI1121" s="169"/>
      <c r="BJ1121" s="169"/>
      <c r="BK1121" s="169"/>
      <c r="BL1121" s="169"/>
      <c r="BM1121" s="169"/>
      <c r="BN1121" s="169"/>
      <c r="BO1121" s="169"/>
      <c r="BP1121" s="169"/>
      <c r="BQ1121" s="169"/>
      <c r="BS1121" s="6"/>
      <c r="BT1121" s="11"/>
      <c r="BU1121" s="6"/>
      <c r="BV1121" s="6"/>
    </row>
    <row r="1122" spans="1:74" ht="15.75" x14ac:dyDescent="0.25">
      <c r="A1122" s="52" t="s">
        <v>7908</v>
      </c>
      <c r="B1122" s="56"/>
      <c r="C1122" s="7" t="s">
        <v>118</v>
      </c>
      <c r="D1122" s="7" t="s">
        <v>6917</v>
      </c>
      <c r="E1122" s="7"/>
      <c r="F1122" s="64"/>
      <c r="G1122" s="6"/>
      <c r="H1122" s="6"/>
      <c r="I1122" s="10" t="s">
        <v>110</v>
      </c>
      <c r="J1122" s="11" t="s">
        <v>2133</v>
      </c>
      <c r="K1122" s="220" t="s">
        <v>600</v>
      </c>
      <c r="L1122" s="180"/>
      <c r="M1122" s="180">
        <v>1000</v>
      </c>
      <c r="N1122" s="80" t="s">
        <v>7213</v>
      </c>
      <c r="O1122" s="165"/>
      <c r="P1122" s="80" t="s">
        <v>2640</v>
      </c>
      <c r="Q1122" s="80"/>
      <c r="R1122" s="80"/>
      <c r="S1122" s="166"/>
      <c r="T1122" s="164"/>
      <c r="U1122" s="167"/>
      <c r="V1122" s="168"/>
      <c r="W1122" s="12" t="str">
        <f t="shared" si="225"/>
        <v>Mqtt1</v>
      </c>
      <c r="X1122" s="222"/>
      <c r="Y1122" s="6" t="str">
        <f t="shared" si="218"/>
        <v>power-tag/display-switching-ship-office</v>
      </c>
      <c r="Z1122" s="106" t="str" cm="1">
        <f t="array" ref="Z1122">IF(COUNTIF(N1122,"spare"),"","$."&amp;_xlfn.REGEXEXTRACT(J1122,"PT\d+[FQ]\d+_(.*)", 2))</f>
        <v>$.Total_Active_Power</v>
      </c>
      <c r="AA1122" s="12">
        <f t="shared" si="224"/>
        <v>33</v>
      </c>
      <c r="AB1122" s="6" t="s">
        <v>195</v>
      </c>
      <c r="AC1122" s="106">
        <v>3060</v>
      </c>
      <c r="AJ1122" s="80"/>
      <c r="AK1122" s="116" t="s">
        <v>1695</v>
      </c>
      <c r="AN1122" s="80"/>
      <c r="AO1122" s="80"/>
      <c r="AP1122" s="80"/>
      <c r="AQ1122" s="80"/>
      <c r="AR1122" s="130"/>
      <c r="AS1122" s="80"/>
      <c r="AT1122" s="7"/>
      <c r="AU1122" s="7"/>
      <c r="AV1122" s="169"/>
      <c r="AW1122" s="170"/>
      <c r="AX1122" s="140"/>
      <c r="AY1122" s="150"/>
      <c r="AZ1122" s="171"/>
      <c r="BA1122" s="171"/>
      <c r="BB1122" s="150" t="str">
        <f t="shared" si="226"/>
        <v/>
      </c>
      <c r="BC1122" s="172"/>
      <c r="BD1122" s="169"/>
      <c r="BE1122" s="169"/>
      <c r="BF1122" s="169"/>
      <c r="BG1122" s="169"/>
      <c r="BH1122" s="169"/>
      <c r="BI1122" s="169"/>
      <c r="BJ1122" s="169"/>
      <c r="BK1122" s="169"/>
      <c r="BL1122" s="169"/>
      <c r="BM1122" s="169"/>
      <c r="BN1122" s="169"/>
      <c r="BO1122" s="169"/>
      <c r="BP1122" s="169"/>
      <c r="BQ1122" s="169"/>
      <c r="BS1122" s="6"/>
      <c r="BT1122" s="11"/>
      <c r="BU1122" s="6"/>
      <c r="BV1122" s="6"/>
    </row>
    <row r="1123" spans="1:74" ht="15.75" x14ac:dyDescent="0.25">
      <c r="A1123" s="52" t="s">
        <v>7908</v>
      </c>
      <c r="B1123" s="56"/>
      <c r="C1123" s="7" t="s">
        <v>118</v>
      </c>
      <c r="D1123" s="7" t="s">
        <v>6917</v>
      </c>
      <c r="E1123" s="7"/>
      <c r="F1123" s="64"/>
      <c r="G1123" s="6"/>
      <c r="H1123" s="6"/>
      <c r="I1123" s="10" t="s">
        <v>110</v>
      </c>
      <c r="J1123" s="11" t="s">
        <v>2134</v>
      </c>
      <c r="K1123" s="220" t="s">
        <v>600</v>
      </c>
      <c r="L1123" s="180"/>
      <c r="M1123" s="180">
        <v>1000</v>
      </c>
      <c r="N1123" s="80" t="s">
        <v>7213</v>
      </c>
      <c r="O1123" s="165"/>
      <c r="P1123" s="80" t="s">
        <v>2641</v>
      </c>
      <c r="Q1123" s="80"/>
      <c r="R1123" s="80"/>
      <c r="S1123" s="166"/>
      <c r="T1123" s="164"/>
      <c r="U1123" s="167"/>
      <c r="V1123" s="168"/>
      <c r="W1123" s="12" t="str">
        <f t="shared" si="225"/>
        <v>Mqtt1</v>
      </c>
      <c r="X1123" s="222"/>
      <c r="Y1123" s="6" t="str">
        <f t="shared" si="218"/>
        <v>power-tag/display-switching-ship-office</v>
      </c>
      <c r="Z1123" s="106" t="str" cm="1">
        <f t="array" ref="Z1123">IF(COUNTIF(N1123,"spare"),"","$."&amp;_xlfn.REGEXEXTRACT(J1123,"PT\d+[FQ]\d+_(.*)", 2))</f>
        <v>$.Power_Factor_Phase_A</v>
      </c>
      <c r="AA1123" s="12">
        <f t="shared" si="224"/>
        <v>33</v>
      </c>
      <c r="AB1123" s="6" t="s">
        <v>195</v>
      </c>
      <c r="AC1123" s="106">
        <v>3078</v>
      </c>
      <c r="AJ1123" s="80"/>
      <c r="AK1123" s="116" t="s">
        <v>1696</v>
      </c>
      <c r="AN1123" s="80"/>
      <c r="AO1123" s="80"/>
      <c r="AP1123" s="80"/>
      <c r="AQ1123" s="80"/>
      <c r="AR1123" s="130"/>
      <c r="AS1123" s="80"/>
      <c r="AT1123" s="7"/>
      <c r="AU1123" s="7"/>
      <c r="AV1123" s="169"/>
      <c r="AW1123" s="170"/>
      <c r="AX1123" s="140"/>
      <c r="AY1123" s="150"/>
      <c r="AZ1123" s="171"/>
      <c r="BA1123" s="171"/>
      <c r="BB1123" s="150" t="str">
        <f t="shared" si="226"/>
        <v/>
      </c>
      <c r="BC1123" s="172"/>
      <c r="BD1123" s="169"/>
      <c r="BE1123" s="169"/>
      <c r="BF1123" s="169"/>
      <c r="BG1123" s="169"/>
      <c r="BH1123" s="169"/>
      <c r="BI1123" s="169"/>
      <c r="BJ1123" s="169"/>
      <c r="BK1123" s="169"/>
      <c r="BL1123" s="169"/>
      <c r="BM1123" s="169"/>
      <c r="BN1123" s="169"/>
      <c r="BO1123" s="169"/>
      <c r="BP1123" s="169"/>
      <c r="BQ1123" s="169"/>
      <c r="BS1123" s="6"/>
      <c r="BT1123" s="11"/>
      <c r="BU1123" s="6"/>
      <c r="BV1123" s="6"/>
    </row>
    <row r="1124" spans="1:74" ht="15.75" x14ac:dyDescent="0.25">
      <c r="A1124" s="52" t="s">
        <v>7908</v>
      </c>
      <c r="B1124" s="56"/>
      <c r="C1124" s="7" t="s">
        <v>118</v>
      </c>
      <c r="D1124" s="7" t="s">
        <v>6917</v>
      </c>
      <c r="E1124" s="7"/>
      <c r="F1124" s="64"/>
      <c r="G1124" s="6"/>
      <c r="H1124" s="6"/>
      <c r="I1124" s="10" t="s">
        <v>110</v>
      </c>
      <c r="J1124" s="11" t="s">
        <v>2135</v>
      </c>
      <c r="K1124" s="220" t="s">
        <v>600</v>
      </c>
      <c r="L1124" s="180"/>
      <c r="M1124" s="180">
        <v>1000</v>
      </c>
      <c r="N1124" s="80" t="s">
        <v>7213</v>
      </c>
      <c r="O1124" s="165"/>
      <c r="P1124" s="80" t="s">
        <v>2642</v>
      </c>
      <c r="Q1124" s="80"/>
      <c r="R1124" s="80"/>
      <c r="S1124" s="166"/>
      <c r="T1124" s="164"/>
      <c r="U1124" s="167"/>
      <c r="V1124" s="168"/>
      <c r="W1124" s="12" t="str">
        <f t="shared" si="225"/>
        <v>Mqtt1</v>
      </c>
      <c r="X1124" s="222"/>
      <c r="Y1124" s="6" t="str">
        <f t="shared" si="218"/>
        <v>power-tag/display-switching-ship-office</v>
      </c>
      <c r="Z1124" s="106" t="str" cm="1">
        <f t="array" ref="Z1124">IF(COUNTIF(N1124,"spare"),"","$."&amp;_xlfn.REGEXEXTRACT(J1124,"PT\d+[FQ]\d+_(.*)", 2))</f>
        <v>$.Power_Factor_Phase_B</v>
      </c>
      <c r="AA1124" s="12">
        <f t="shared" si="224"/>
        <v>33</v>
      </c>
      <c r="AB1124" s="6" t="s">
        <v>195</v>
      </c>
      <c r="AC1124" s="106">
        <v>3080</v>
      </c>
      <c r="AJ1124" s="80"/>
      <c r="AK1124" s="116" t="s">
        <v>1696</v>
      </c>
      <c r="AN1124" s="80"/>
      <c r="AO1124" s="80"/>
      <c r="AP1124" s="80"/>
      <c r="AQ1124" s="80"/>
      <c r="AR1124" s="130"/>
      <c r="AS1124" s="80"/>
      <c r="AT1124" s="7"/>
      <c r="AU1124" s="7"/>
      <c r="AV1124" s="169"/>
      <c r="AW1124" s="170"/>
      <c r="AX1124" s="140"/>
      <c r="AY1124" s="150"/>
      <c r="AZ1124" s="171"/>
      <c r="BA1124" s="171"/>
      <c r="BB1124" s="150" t="str">
        <f t="shared" si="226"/>
        <v/>
      </c>
      <c r="BC1124" s="172"/>
      <c r="BD1124" s="169"/>
      <c r="BE1124" s="169"/>
      <c r="BF1124" s="169"/>
      <c r="BG1124" s="169"/>
      <c r="BH1124" s="169"/>
      <c r="BI1124" s="169"/>
      <c r="BJ1124" s="169"/>
      <c r="BK1124" s="169"/>
      <c r="BL1124" s="169"/>
      <c r="BM1124" s="169"/>
      <c r="BN1124" s="169"/>
      <c r="BO1124" s="169"/>
      <c r="BP1124" s="169"/>
      <c r="BQ1124" s="169"/>
      <c r="BS1124" s="6"/>
      <c r="BT1124" s="11"/>
      <c r="BU1124" s="6"/>
      <c r="BV1124" s="6"/>
    </row>
    <row r="1125" spans="1:74" ht="15.75" x14ac:dyDescent="0.25">
      <c r="A1125" s="52" t="s">
        <v>7908</v>
      </c>
      <c r="B1125" s="56"/>
      <c r="C1125" s="7" t="s">
        <v>118</v>
      </c>
      <c r="D1125" s="7" t="s">
        <v>6917</v>
      </c>
      <c r="E1125" s="7"/>
      <c r="F1125" s="64"/>
      <c r="G1125" s="6"/>
      <c r="H1125" s="6"/>
      <c r="I1125" s="10" t="s">
        <v>110</v>
      </c>
      <c r="J1125" s="11" t="s">
        <v>2136</v>
      </c>
      <c r="K1125" s="220" t="s">
        <v>600</v>
      </c>
      <c r="L1125" s="180"/>
      <c r="M1125" s="180">
        <v>1000</v>
      </c>
      <c r="N1125" s="80" t="s">
        <v>7213</v>
      </c>
      <c r="O1125" s="165"/>
      <c r="P1125" s="80" t="s">
        <v>2643</v>
      </c>
      <c r="Q1125" s="80"/>
      <c r="R1125" s="80"/>
      <c r="S1125" s="166"/>
      <c r="T1125" s="164"/>
      <c r="U1125" s="167"/>
      <c r="V1125" s="168"/>
      <c r="W1125" s="12" t="str">
        <f t="shared" si="225"/>
        <v>Mqtt1</v>
      </c>
      <c r="X1125" s="222"/>
      <c r="Y1125" s="6" t="str">
        <f t="shared" si="218"/>
        <v>power-tag/display-switching-ship-office</v>
      </c>
      <c r="Z1125" s="106" t="str" cm="1">
        <f t="array" ref="Z1125">IF(COUNTIF(N1125,"spare"),"","$."&amp;_xlfn.REGEXEXTRACT(J1125,"PT\d+[FQ]\d+_(.*)", 2))</f>
        <v>$.Power_Factor_Phase_C</v>
      </c>
      <c r="AA1125" s="12">
        <f t="shared" si="224"/>
        <v>33</v>
      </c>
      <c r="AB1125" s="6" t="s">
        <v>195</v>
      </c>
      <c r="AC1125" s="106">
        <v>3082</v>
      </c>
      <c r="AJ1125" s="80"/>
      <c r="AK1125" s="116" t="s">
        <v>1696</v>
      </c>
      <c r="AN1125" s="80"/>
      <c r="AO1125" s="80"/>
      <c r="AP1125" s="80"/>
      <c r="AQ1125" s="80"/>
      <c r="AR1125" s="130"/>
      <c r="AS1125" s="80"/>
      <c r="AT1125" s="7"/>
      <c r="AU1125" s="7"/>
      <c r="AV1125" s="169"/>
      <c r="AW1125" s="170"/>
      <c r="AX1125" s="140"/>
      <c r="AY1125" s="150"/>
      <c r="AZ1125" s="171"/>
      <c r="BA1125" s="171"/>
      <c r="BB1125" s="150" t="str">
        <f t="shared" si="226"/>
        <v/>
      </c>
      <c r="BC1125" s="172"/>
      <c r="BD1125" s="169"/>
      <c r="BE1125" s="169"/>
      <c r="BF1125" s="169"/>
      <c r="BG1125" s="169"/>
      <c r="BH1125" s="169"/>
      <c r="BI1125" s="169"/>
      <c r="BJ1125" s="169"/>
      <c r="BK1125" s="169"/>
      <c r="BL1125" s="169"/>
      <c r="BM1125" s="169"/>
      <c r="BN1125" s="169"/>
      <c r="BO1125" s="169"/>
      <c r="BP1125" s="169"/>
      <c r="BQ1125" s="169"/>
      <c r="BS1125" s="6"/>
      <c r="BT1125" s="11"/>
      <c r="BU1125" s="6"/>
      <c r="BV1125" s="6"/>
    </row>
    <row r="1126" spans="1:74" ht="15.75" x14ac:dyDescent="0.25">
      <c r="A1126" s="52" t="s">
        <v>7908</v>
      </c>
      <c r="B1126" s="56"/>
      <c r="C1126" s="7" t="s">
        <v>118</v>
      </c>
      <c r="D1126" s="7" t="s">
        <v>6917</v>
      </c>
      <c r="E1126" s="7"/>
      <c r="F1126" s="64"/>
      <c r="G1126" s="6"/>
      <c r="H1126" s="6"/>
      <c r="I1126" s="10" t="s">
        <v>110</v>
      </c>
      <c r="J1126" s="11" t="s">
        <v>2137</v>
      </c>
      <c r="K1126" s="220" t="s">
        <v>600</v>
      </c>
      <c r="L1126" s="180"/>
      <c r="M1126" s="180">
        <v>1000</v>
      </c>
      <c r="N1126" s="80" t="s">
        <v>7213</v>
      </c>
      <c r="O1126" s="165"/>
      <c r="P1126" s="80" t="s">
        <v>2644</v>
      </c>
      <c r="Q1126" s="80"/>
      <c r="R1126" s="80"/>
      <c r="S1126" s="166"/>
      <c r="T1126" s="164"/>
      <c r="U1126" s="167"/>
      <c r="V1126" s="168"/>
      <c r="W1126" s="12" t="str">
        <f t="shared" si="225"/>
        <v>Mqtt1</v>
      </c>
      <c r="X1126" s="222"/>
      <c r="Y1126" s="6" t="str">
        <f t="shared" si="218"/>
        <v>power-tag/display-switching-ship-office</v>
      </c>
      <c r="Z1126" s="106" t="str" cm="1">
        <f t="array" ref="Z1126">IF(COUNTIF(N1126,"spare"),"","$."&amp;_xlfn.REGEXEXTRACT(J1126,"PT\d+[FQ]\d+_(.*)", 2))</f>
        <v>$.Total_Power_Factor</v>
      </c>
      <c r="AA1126" s="12">
        <f t="shared" si="224"/>
        <v>33</v>
      </c>
      <c r="AB1126" s="6" t="s">
        <v>195</v>
      </c>
      <c r="AC1126" s="106">
        <v>3084</v>
      </c>
      <c r="AJ1126" s="80"/>
      <c r="AK1126" s="116" t="s">
        <v>1696</v>
      </c>
      <c r="AN1126" s="80"/>
      <c r="AO1126" s="80"/>
      <c r="AP1126" s="80"/>
      <c r="AQ1126" s="80"/>
      <c r="AR1126" s="130"/>
      <c r="AS1126" s="80"/>
      <c r="AT1126" s="7"/>
      <c r="AU1126" s="7"/>
      <c r="AV1126" s="169"/>
      <c r="AW1126" s="170"/>
      <c r="AX1126" s="140"/>
      <c r="AY1126" s="150"/>
      <c r="AZ1126" s="171"/>
      <c r="BA1126" s="171"/>
      <c r="BB1126" s="150" t="str">
        <f t="shared" si="226"/>
        <v/>
      </c>
      <c r="BC1126" s="172"/>
      <c r="BD1126" s="169"/>
      <c r="BE1126" s="169"/>
      <c r="BF1126" s="169"/>
      <c r="BG1126" s="169"/>
      <c r="BH1126" s="169"/>
      <c r="BI1126" s="169"/>
      <c r="BJ1126" s="169"/>
      <c r="BK1126" s="169"/>
      <c r="BL1126" s="169"/>
      <c r="BM1126" s="169"/>
      <c r="BN1126" s="169"/>
      <c r="BO1126" s="169"/>
      <c r="BP1126" s="169"/>
      <c r="BQ1126" s="169"/>
      <c r="BS1126" s="6"/>
      <c r="BT1126" s="11"/>
      <c r="BU1126" s="6"/>
      <c r="BV1126" s="6"/>
    </row>
    <row r="1127" spans="1:74" ht="15.75" x14ac:dyDescent="0.25">
      <c r="A1127" s="52" t="s">
        <v>7908</v>
      </c>
      <c r="B1127" s="56"/>
      <c r="C1127" s="7" t="s">
        <v>118</v>
      </c>
      <c r="D1127" s="7" t="s">
        <v>6917</v>
      </c>
      <c r="E1127" s="7"/>
      <c r="F1127" s="64"/>
      <c r="G1127" s="6"/>
      <c r="H1127" s="6"/>
      <c r="I1127" s="10" t="s">
        <v>110</v>
      </c>
      <c r="J1127" s="11" t="s">
        <v>2138</v>
      </c>
      <c r="K1127" s="220" t="s">
        <v>600</v>
      </c>
      <c r="L1127" s="180"/>
      <c r="M1127" s="180">
        <v>1000</v>
      </c>
      <c r="N1127" s="80" t="s">
        <v>7213</v>
      </c>
      <c r="O1127" s="165"/>
      <c r="P1127" s="80" t="s">
        <v>3001</v>
      </c>
      <c r="Q1127" s="80"/>
      <c r="R1127" s="80"/>
      <c r="S1127" s="166"/>
      <c r="T1127" s="164"/>
      <c r="U1127" s="167"/>
      <c r="V1127" s="168"/>
      <c r="W1127" s="12" t="str">
        <f t="shared" ref="W1127:W1141" si="227">IF(COUNTIF(N1127,"spare"),"","Mqtt1")</f>
        <v>Mqtt1</v>
      </c>
      <c r="X1127" s="222"/>
      <c r="Y1127" s="6" t="str">
        <f t="shared" si="218"/>
        <v>power-tag/display-switching-supply-helm-ps</v>
      </c>
      <c r="Z1127" s="106" t="str" cm="1">
        <f t="array" ref="Z1127">IF(COUNTIF(N1127,"spare"),"","$."&amp;_xlfn.REGEXEXTRACT(J1127,"PT\d+[FQ]\d+_(.*)", 2))</f>
        <v>$.RMS_Current_Phase_A</v>
      </c>
      <c r="AA1127" s="12">
        <f t="shared" si="224"/>
        <v>34</v>
      </c>
      <c r="AB1127" s="6" t="s">
        <v>195</v>
      </c>
      <c r="AC1127" s="106">
        <v>3000</v>
      </c>
      <c r="AJ1127" s="80"/>
      <c r="AK1127" s="116" t="s">
        <v>1693</v>
      </c>
      <c r="AN1127" s="80"/>
      <c r="AO1127" s="80"/>
      <c r="AP1127" s="80"/>
      <c r="AQ1127" s="80"/>
      <c r="AR1127" s="130"/>
      <c r="AS1127" s="80"/>
      <c r="AT1127" s="7"/>
      <c r="AU1127" s="7"/>
      <c r="AV1127" s="169"/>
      <c r="AW1127" s="170"/>
      <c r="AX1127" s="140"/>
      <c r="AY1127" s="150"/>
      <c r="AZ1127" s="171"/>
      <c r="BA1127" s="171"/>
      <c r="BB1127" s="150" t="str">
        <f t="shared" ref="BB1127:BB1141" si="228">IF(ISNUMBER(AM1127),"1","")</f>
        <v/>
      </c>
      <c r="BC1127" s="172"/>
      <c r="BD1127" s="169"/>
      <c r="BE1127" s="169"/>
      <c r="BF1127" s="169"/>
      <c r="BG1127" s="169"/>
      <c r="BH1127" s="169"/>
      <c r="BI1127" s="169"/>
      <c r="BJ1127" s="169"/>
      <c r="BK1127" s="169"/>
      <c r="BL1127" s="169"/>
      <c r="BM1127" s="169"/>
      <c r="BN1127" s="169"/>
      <c r="BO1127" s="169"/>
      <c r="BP1127" s="169"/>
      <c r="BQ1127" s="169"/>
      <c r="BS1127" s="6"/>
      <c r="BT1127" s="11"/>
      <c r="BU1127" s="6"/>
      <c r="BV1127" s="6"/>
    </row>
    <row r="1128" spans="1:74" ht="15.75" x14ac:dyDescent="0.25">
      <c r="A1128" s="52" t="s">
        <v>7908</v>
      </c>
      <c r="B1128" s="56"/>
      <c r="C1128" s="7" t="s">
        <v>118</v>
      </c>
      <c r="D1128" s="7" t="s">
        <v>6917</v>
      </c>
      <c r="E1128" s="7"/>
      <c r="F1128" s="64"/>
      <c r="G1128" s="6"/>
      <c r="H1128" s="6"/>
      <c r="I1128" s="10" t="s">
        <v>110</v>
      </c>
      <c r="J1128" s="11" t="s">
        <v>2139</v>
      </c>
      <c r="K1128" s="220" t="s">
        <v>600</v>
      </c>
      <c r="L1128" s="180"/>
      <c r="M1128" s="180">
        <v>1000</v>
      </c>
      <c r="N1128" s="80" t="s">
        <v>7213</v>
      </c>
      <c r="O1128" s="165"/>
      <c r="P1128" s="80" t="s">
        <v>3002</v>
      </c>
      <c r="Q1128" s="80"/>
      <c r="R1128" s="80"/>
      <c r="S1128" s="166"/>
      <c r="T1128" s="164"/>
      <c r="U1128" s="167"/>
      <c r="V1128" s="168"/>
      <c r="W1128" s="12" t="str">
        <f t="shared" si="227"/>
        <v>Mqtt1</v>
      </c>
      <c r="X1128" s="222"/>
      <c r="Y1128" s="6" t="str">
        <f t="shared" si="218"/>
        <v>power-tag/display-switching-supply-helm-ps</v>
      </c>
      <c r="Z1128" s="106" t="str" cm="1">
        <f t="array" ref="Z1128">IF(COUNTIF(N1128,"spare"),"","$."&amp;_xlfn.REGEXEXTRACT(J1128,"PT\d+[FQ]\d+_(.*)", 2))</f>
        <v>$.RMS_Current_Phase_B</v>
      </c>
      <c r="AA1128" s="12">
        <f t="shared" si="224"/>
        <v>34</v>
      </c>
      <c r="AB1128" s="6" t="s">
        <v>195</v>
      </c>
      <c r="AC1128" s="106">
        <v>3002</v>
      </c>
      <c r="AJ1128" s="80"/>
      <c r="AK1128" s="116" t="s">
        <v>1693</v>
      </c>
      <c r="AN1128" s="80"/>
      <c r="AO1128" s="80"/>
      <c r="AP1128" s="80"/>
      <c r="AQ1128" s="80"/>
      <c r="AR1128" s="130"/>
      <c r="AS1128" s="80"/>
      <c r="AT1128" s="7"/>
      <c r="AU1128" s="7"/>
      <c r="AV1128" s="169"/>
      <c r="AW1128" s="170"/>
      <c r="AX1128" s="140"/>
      <c r="AY1128" s="150"/>
      <c r="AZ1128" s="171"/>
      <c r="BA1128" s="171"/>
      <c r="BB1128" s="150" t="str">
        <f t="shared" si="228"/>
        <v/>
      </c>
      <c r="BC1128" s="172"/>
      <c r="BD1128" s="169"/>
      <c r="BE1128" s="169"/>
      <c r="BF1128" s="169"/>
      <c r="BG1128" s="169"/>
      <c r="BH1128" s="169"/>
      <c r="BI1128" s="169"/>
      <c r="BJ1128" s="169"/>
      <c r="BK1128" s="169"/>
      <c r="BL1128" s="169"/>
      <c r="BM1128" s="169"/>
      <c r="BN1128" s="169"/>
      <c r="BO1128" s="169"/>
      <c r="BP1128" s="169"/>
      <c r="BQ1128" s="169"/>
      <c r="BS1128" s="6"/>
      <c r="BT1128" s="11"/>
      <c r="BU1128" s="6"/>
      <c r="BV1128" s="6"/>
    </row>
    <row r="1129" spans="1:74" ht="15.75" x14ac:dyDescent="0.25">
      <c r="A1129" s="52" t="s">
        <v>7908</v>
      </c>
      <c r="B1129" s="56"/>
      <c r="C1129" s="7" t="s">
        <v>118</v>
      </c>
      <c r="D1129" s="7" t="s">
        <v>6917</v>
      </c>
      <c r="E1129" s="7"/>
      <c r="F1129" s="64"/>
      <c r="G1129" s="6"/>
      <c r="H1129" s="6"/>
      <c r="I1129" s="10" t="s">
        <v>110</v>
      </c>
      <c r="J1129" s="11" t="s">
        <v>2140</v>
      </c>
      <c r="K1129" s="220" t="s">
        <v>600</v>
      </c>
      <c r="L1129" s="180"/>
      <c r="M1129" s="180">
        <v>1000</v>
      </c>
      <c r="N1129" s="80" t="s">
        <v>7213</v>
      </c>
      <c r="O1129" s="165"/>
      <c r="P1129" s="80" t="s">
        <v>3003</v>
      </c>
      <c r="Q1129" s="80"/>
      <c r="R1129" s="80"/>
      <c r="S1129" s="166"/>
      <c r="T1129" s="164"/>
      <c r="U1129" s="167"/>
      <c r="V1129" s="168"/>
      <c r="W1129" s="12" t="str">
        <f t="shared" si="227"/>
        <v>Mqtt1</v>
      </c>
      <c r="X1129" s="222"/>
      <c r="Y1129" s="6" t="str">
        <f t="shared" si="218"/>
        <v>power-tag/display-switching-supply-helm-ps</v>
      </c>
      <c r="Z1129" s="106" t="str" cm="1">
        <f t="array" ref="Z1129">IF(COUNTIF(N1129,"spare"),"","$."&amp;_xlfn.REGEXEXTRACT(J1129,"PT\d+[FQ]\d+_(.*)", 2))</f>
        <v>$.RMS_Current_Phase_C</v>
      </c>
      <c r="AA1129" s="12">
        <f t="shared" si="224"/>
        <v>34</v>
      </c>
      <c r="AB1129" s="6" t="s">
        <v>195</v>
      </c>
      <c r="AC1129" s="106">
        <v>3004</v>
      </c>
      <c r="AJ1129" s="80"/>
      <c r="AK1129" s="116" t="s">
        <v>1693</v>
      </c>
      <c r="AN1129" s="80"/>
      <c r="AO1129" s="80"/>
      <c r="AP1129" s="80"/>
      <c r="AQ1129" s="80"/>
      <c r="AR1129" s="130"/>
      <c r="AS1129" s="80"/>
      <c r="AT1129" s="7"/>
      <c r="AU1129" s="7"/>
      <c r="AV1129" s="169"/>
      <c r="AW1129" s="170"/>
      <c r="AX1129" s="140"/>
      <c r="AY1129" s="150"/>
      <c r="AZ1129" s="171"/>
      <c r="BA1129" s="171"/>
      <c r="BB1129" s="150" t="str">
        <f t="shared" si="228"/>
        <v/>
      </c>
      <c r="BC1129" s="172"/>
      <c r="BD1129" s="169"/>
      <c r="BE1129" s="169"/>
      <c r="BF1129" s="169"/>
      <c r="BG1129" s="169"/>
      <c r="BH1129" s="169"/>
      <c r="BI1129" s="169"/>
      <c r="BJ1129" s="169"/>
      <c r="BK1129" s="169"/>
      <c r="BL1129" s="169"/>
      <c r="BM1129" s="169"/>
      <c r="BN1129" s="169"/>
      <c r="BO1129" s="169"/>
      <c r="BP1129" s="169"/>
      <c r="BQ1129" s="169"/>
      <c r="BS1129" s="6"/>
      <c r="BT1129" s="11"/>
      <c r="BU1129" s="6"/>
      <c r="BV1129" s="6"/>
    </row>
    <row r="1130" spans="1:74" ht="15.75" x14ac:dyDescent="0.25">
      <c r="A1130" s="52" t="s">
        <v>7908</v>
      </c>
      <c r="B1130" s="56"/>
      <c r="C1130" s="7" t="s">
        <v>118</v>
      </c>
      <c r="D1130" s="7" t="s">
        <v>6917</v>
      </c>
      <c r="E1130" s="7"/>
      <c r="F1130" s="64"/>
      <c r="G1130" s="6"/>
      <c r="H1130" s="6"/>
      <c r="I1130" s="10" t="s">
        <v>110</v>
      </c>
      <c r="J1130" s="11" t="s">
        <v>2141</v>
      </c>
      <c r="K1130" s="220" t="s">
        <v>600</v>
      </c>
      <c r="L1130" s="180"/>
      <c r="M1130" s="180">
        <v>1000</v>
      </c>
      <c r="N1130" s="80" t="s">
        <v>7213</v>
      </c>
      <c r="O1130" s="165"/>
      <c r="P1130" s="80" t="s">
        <v>3004</v>
      </c>
      <c r="Q1130" s="80"/>
      <c r="R1130" s="80"/>
      <c r="S1130" s="166"/>
      <c r="T1130" s="164"/>
      <c r="U1130" s="167"/>
      <c r="V1130" s="168"/>
      <c r="W1130" s="12" t="str">
        <f t="shared" si="227"/>
        <v>Mqtt1</v>
      </c>
      <c r="X1130" s="222"/>
      <c r="Y1130" s="6" t="str">
        <f t="shared" si="218"/>
        <v>power-tag/display-switching-supply-helm-ps</v>
      </c>
      <c r="Z1130" s="106" t="str" cm="1">
        <f t="array" ref="Z1130">IF(COUNTIF(N1130,"spare"),"","$."&amp;_xlfn.REGEXEXTRACT(J1130,"PT\d+[FQ]\d+_(.*)", 2))</f>
        <v>$.RMS_Current_Phase_Neut</v>
      </c>
      <c r="AA1130" s="12">
        <f t="shared" si="224"/>
        <v>34</v>
      </c>
      <c r="AB1130" s="6" t="s">
        <v>195</v>
      </c>
      <c r="AC1130" s="106">
        <v>3006</v>
      </c>
      <c r="AJ1130" s="80"/>
      <c r="AK1130" s="116" t="s">
        <v>1693</v>
      </c>
      <c r="AN1130" s="80"/>
      <c r="AO1130" s="80"/>
      <c r="AP1130" s="80"/>
      <c r="AQ1130" s="80"/>
      <c r="AR1130" s="130"/>
      <c r="AS1130" s="80"/>
      <c r="AT1130" s="7"/>
      <c r="AU1130" s="7"/>
      <c r="AV1130" s="169"/>
      <c r="AW1130" s="170"/>
      <c r="AX1130" s="140"/>
      <c r="AY1130" s="150"/>
      <c r="AZ1130" s="171"/>
      <c r="BA1130" s="171"/>
      <c r="BB1130" s="150" t="str">
        <f t="shared" si="228"/>
        <v/>
      </c>
      <c r="BC1130" s="172"/>
      <c r="BD1130" s="169"/>
      <c r="BE1130" s="169"/>
      <c r="BF1130" s="169"/>
      <c r="BG1130" s="169"/>
      <c r="BH1130" s="169"/>
      <c r="BI1130" s="169"/>
      <c r="BJ1130" s="169"/>
      <c r="BK1130" s="169"/>
      <c r="BL1130" s="169"/>
      <c r="BM1130" s="169"/>
      <c r="BN1130" s="169"/>
      <c r="BO1130" s="169"/>
      <c r="BP1130" s="169"/>
      <c r="BQ1130" s="169"/>
      <c r="BS1130" s="6"/>
      <c r="BT1130" s="11"/>
      <c r="BU1130" s="6"/>
      <c r="BV1130" s="6"/>
    </row>
    <row r="1131" spans="1:74" ht="15.75" x14ac:dyDescent="0.25">
      <c r="A1131" s="52" t="s">
        <v>7908</v>
      </c>
      <c r="B1131" s="56"/>
      <c r="C1131" s="7" t="s">
        <v>118</v>
      </c>
      <c r="D1131" s="7" t="s">
        <v>6917</v>
      </c>
      <c r="E1131" s="7"/>
      <c r="F1131" s="64"/>
      <c r="G1131" s="6"/>
      <c r="H1131" s="6"/>
      <c r="I1131" s="10" t="s">
        <v>110</v>
      </c>
      <c r="J1131" s="11" t="s">
        <v>7475</v>
      </c>
      <c r="K1131" s="220" t="s">
        <v>600</v>
      </c>
      <c r="L1131" s="180"/>
      <c r="M1131" s="180">
        <v>1000</v>
      </c>
      <c r="N1131" s="80" t="s">
        <v>7213</v>
      </c>
      <c r="O1131" s="165"/>
      <c r="P1131" s="80" t="s">
        <v>3005</v>
      </c>
      <c r="Q1131" s="80"/>
      <c r="R1131" s="80"/>
      <c r="S1131" s="166"/>
      <c r="T1131" s="164"/>
      <c r="U1131" s="167"/>
      <c r="V1131" s="168"/>
      <c r="W1131" s="12" t="str">
        <f t="shared" si="227"/>
        <v>Mqtt1</v>
      </c>
      <c r="X1131" s="222"/>
      <c r="Y1131" s="6" t="str">
        <f t="shared" si="218"/>
        <v>power-tag/display-switching-supply-helm-ps</v>
      </c>
      <c r="Z1131" s="106" t="str" cm="1">
        <f t="array" ref="Z1131">IF(COUNTIF(N1131,"spare"),"","$."&amp;_xlfn.REGEXEXTRACT(J1131,"PT\d+[FQ]\d+_(.*)", 2))</f>
        <v>$.RMS_Voltage_A_N</v>
      </c>
      <c r="AA1131" s="12">
        <f t="shared" si="224"/>
        <v>34</v>
      </c>
      <c r="AB1131" s="6" t="s">
        <v>195</v>
      </c>
      <c r="AC1131" s="106">
        <v>3028</v>
      </c>
      <c r="AJ1131" s="80"/>
      <c r="AK1131" s="116" t="s">
        <v>1694</v>
      </c>
      <c r="AN1131" s="80"/>
      <c r="AO1131" s="80"/>
      <c r="AP1131" s="80"/>
      <c r="AQ1131" s="80"/>
      <c r="AR1131" s="130"/>
      <c r="AS1131" s="80"/>
      <c r="AT1131" s="7"/>
      <c r="AU1131" s="7"/>
      <c r="AV1131" s="169"/>
      <c r="AW1131" s="170"/>
      <c r="AX1131" s="140"/>
      <c r="AY1131" s="150"/>
      <c r="AZ1131" s="171"/>
      <c r="BA1131" s="171"/>
      <c r="BB1131" s="150" t="str">
        <f t="shared" si="228"/>
        <v/>
      </c>
      <c r="BC1131" s="172"/>
      <c r="BD1131" s="169"/>
      <c r="BE1131" s="169"/>
      <c r="BF1131" s="169"/>
      <c r="BG1131" s="169"/>
      <c r="BH1131" s="169"/>
      <c r="BI1131" s="169"/>
      <c r="BJ1131" s="169"/>
      <c r="BK1131" s="169"/>
      <c r="BL1131" s="169"/>
      <c r="BM1131" s="169"/>
      <c r="BN1131" s="169"/>
      <c r="BO1131" s="169"/>
      <c r="BP1131" s="169"/>
      <c r="BQ1131" s="169"/>
      <c r="BS1131" s="6"/>
      <c r="BT1131" s="11"/>
      <c r="BU1131" s="6"/>
      <c r="BV1131" s="6"/>
    </row>
    <row r="1132" spans="1:74" ht="15.75" x14ac:dyDescent="0.25">
      <c r="A1132" s="52" t="s">
        <v>7908</v>
      </c>
      <c r="B1132" s="56"/>
      <c r="C1132" s="7" t="s">
        <v>118</v>
      </c>
      <c r="D1132" s="7" t="s">
        <v>6917</v>
      </c>
      <c r="E1132" s="7"/>
      <c r="F1132" s="64"/>
      <c r="G1132" s="6"/>
      <c r="H1132" s="6"/>
      <c r="I1132" s="10" t="s">
        <v>110</v>
      </c>
      <c r="J1132" s="11" t="s">
        <v>7476</v>
      </c>
      <c r="K1132" s="220" t="s">
        <v>600</v>
      </c>
      <c r="L1132" s="180"/>
      <c r="M1132" s="180">
        <v>1000</v>
      </c>
      <c r="N1132" s="80" t="s">
        <v>7213</v>
      </c>
      <c r="O1132" s="165"/>
      <c r="P1132" s="80" t="s">
        <v>3006</v>
      </c>
      <c r="Q1132" s="80"/>
      <c r="R1132" s="80"/>
      <c r="S1132" s="166"/>
      <c r="T1132" s="164"/>
      <c r="U1132" s="167"/>
      <c r="V1132" s="168"/>
      <c r="W1132" s="12" t="str">
        <f t="shared" si="227"/>
        <v>Mqtt1</v>
      </c>
      <c r="X1132" s="222"/>
      <c r="Y1132" s="6" t="str">
        <f t="shared" si="218"/>
        <v>power-tag/display-switching-supply-helm-ps</v>
      </c>
      <c r="Z1132" s="106" t="str" cm="1">
        <f t="array" ref="Z1132">IF(COUNTIF(N1132,"spare"),"","$."&amp;_xlfn.REGEXEXTRACT(J1132,"PT\d+[FQ]\d+_(.*)", 2))</f>
        <v>$.RMS_Voltage_B_N</v>
      </c>
      <c r="AA1132" s="12">
        <f t="shared" si="224"/>
        <v>34</v>
      </c>
      <c r="AB1132" s="6" t="s">
        <v>195</v>
      </c>
      <c r="AC1132" s="106">
        <v>3030</v>
      </c>
      <c r="AJ1132" s="80"/>
      <c r="AK1132" s="116" t="s">
        <v>1694</v>
      </c>
      <c r="AN1132" s="80"/>
      <c r="AO1132" s="80"/>
      <c r="AP1132" s="80"/>
      <c r="AQ1132" s="80"/>
      <c r="AR1132" s="130"/>
      <c r="AS1132" s="80"/>
      <c r="AT1132" s="7"/>
      <c r="AU1132" s="7"/>
      <c r="AV1132" s="169"/>
      <c r="AW1132" s="170"/>
      <c r="AX1132" s="140"/>
      <c r="AY1132" s="150"/>
      <c r="AZ1132" s="171"/>
      <c r="BA1132" s="171"/>
      <c r="BB1132" s="150" t="str">
        <f t="shared" si="228"/>
        <v/>
      </c>
      <c r="BC1132" s="172"/>
      <c r="BD1132" s="169"/>
      <c r="BE1132" s="169"/>
      <c r="BF1132" s="169"/>
      <c r="BG1132" s="169"/>
      <c r="BH1132" s="169"/>
      <c r="BI1132" s="169"/>
      <c r="BJ1132" s="169"/>
      <c r="BK1132" s="169"/>
      <c r="BL1132" s="169"/>
      <c r="BM1132" s="169"/>
      <c r="BN1132" s="169"/>
      <c r="BO1132" s="169"/>
      <c r="BP1132" s="169"/>
      <c r="BQ1132" s="169"/>
      <c r="BS1132" s="6"/>
      <c r="BT1132" s="11"/>
      <c r="BU1132" s="6"/>
      <c r="BV1132" s="6"/>
    </row>
    <row r="1133" spans="1:74" ht="15.75" x14ac:dyDescent="0.25">
      <c r="A1133" s="52" t="s">
        <v>7908</v>
      </c>
      <c r="B1133" s="56"/>
      <c r="C1133" s="7" t="s">
        <v>118</v>
      </c>
      <c r="D1133" s="7" t="s">
        <v>6917</v>
      </c>
      <c r="E1133" s="7"/>
      <c r="F1133" s="64"/>
      <c r="G1133" s="6"/>
      <c r="H1133" s="6"/>
      <c r="I1133" s="10" t="s">
        <v>110</v>
      </c>
      <c r="J1133" s="11" t="s">
        <v>7477</v>
      </c>
      <c r="K1133" s="220" t="s">
        <v>600</v>
      </c>
      <c r="L1133" s="180"/>
      <c r="M1133" s="180">
        <v>1000</v>
      </c>
      <c r="N1133" s="80" t="s">
        <v>7213</v>
      </c>
      <c r="O1133" s="165"/>
      <c r="P1133" s="80" t="s">
        <v>3007</v>
      </c>
      <c r="Q1133" s="80"/>
      <c r="R1133" s="80"/>
      <c r="S1133" s="166"/>
      <c r="T1133" s="164"/>
      <c r="U1133" s="167"/>
      <c r="V1133" s="168"/>
      <c r="W1133" s="12" t="str">
        <f t="shared" si="227"/>
        <v>Mqtt1</v>
      </c>
      <c r="X1133" s="222"/>
      <c r="Y1133" s="6" t="str">
        <f t="shared" si="218"/>
        <v>power-tag/display-switching-supply-helm-ps</v>
      </c>
      <c r="Z1133" s="106" t="str" cm="1">
        <f t="array" ref="Z1133">IF(COUNTIF(N1133,"spare"),"","$."&amp;_xlfn.REGEXEXTRACT(J1133,"PT\d+[FQ]\d+_(.*)", 2))</f>
        <v>$.RMS_Voltage_C_N</v>
      </c>
      <c r="AA1133" s="12">
        <f t="shared" si="224"/>
        <v>34</v>
      </c>
      <c r="AB1133" s="6" t="s">
        <v>195</v>
      </c>
      <c r="AC1133" s="106">
        <v>3032</v>
      </c>
      <c r="AJ1133" s="80"/>
      <c r="AK1133" s="116" t="s">
        <v>1694</v>
      </c>
      <c r="AN1133" s="80"/>
      <c r="AO1133" s="80"/>
      <c r="AP1133" s="80"/>
      <c r="AQ1133" s="80"/>
      <c r="AR1133" s="130"/>
      <c r="AS1133" s="80"/>
      <c r="AT1133" s="7"/>
      <c r="AU1133" s="7"/>
      <c r="AV1133" s="169"/>
      <c r="AW1133" s="170"/>
      <c r="AX1133" s="140"/>
      <c r="AY1133" s="150"/>
      <c r="AZ1133" s="171"/>
      <c r="BA1133" s="171"/>
      <c r="BB1133" s="150" t="str">
        <f t="shared" si="228"/>
        <v/>
      </c>
      <c r="BC1133" s="172"/>
      <c r="BD1133" s="169"/>
      <c r="BE1133" s="169"/>
      <c r="BF1133" s="169"/>
      <c r="BG1133" s="169"/>
      <c r="BH1133" s="169"/>
      <c r="BI1133" s="169"/>
      <c r="BJ1133" s="169"/>
      <c r="BK1133" s="169"/>
      <c r="BL1133" s="169"/>
      <c r="BM1133" s="169"/>
      <c r="BN1133" s="169"/>
      <c r="BO1133" s="169"/>
      <c r="BP1133" s="169"/>
      <c r="BQ1133" s="169"/>
      <c r="BS1133" s="6"/>
      <c r="BT1133" s="11"/>
      <c r="BU1133" s="6"/>
      <c r="BV1133" s="6"/>
    </row>
    <row r="1134" spans="1:74" ht="15.75" x14ac:dyDescent="0.25">
      <c r="A1134" s="52" t="s">
        <v>7908</v>
      </c>
      <c r="B1134" s="56"/>
      <c r="C1134" s="7" t="s">
        <v>118</v>
      </c>
      <c r="D1134" s="7" t="s">
        <v>6917</v>
      </c>
      <c r="E1134" s="7"/>
      <c r="F1134" s="64"/>
      <c r="G1134" s="6"/>
      <c r="H1134" s="6"/>
      <c r="I1134" s="10" t="s">
        <v>110</v>
      </c>
      <c r="J1134" s="11" t="s">
        <v>2142</v>
      </c>
      <c r="K1134" s="220" t="s">
        <v>600</v>
      </c>
      <c r="L1134" s="180"/>
      <c r="M1134" s="180">
        <v>1000</v>
      </c>
      <c r="N1134" s="80" t="s">
        <v>7213</v>
      </c>
      <c r="O1134" s="165"/>
      <c r="P1134" s="80" t="s">
        <v>3008</v>
      </c>
      <c r="Q1134" s="80"/>
      <c r="R1134" s="80"/>
      <c r="S1134" s="166"/>
      <c r="T1134" s="164"/>
      <c r="U1134" s="167"/>
      <c r="V1134" s="168"/>
      <c r="W1134" s="12" t="str">
        <f t="shared" si="227"/>
        <v>Mqtt1</v>
      </c>
      <c r="X1134" s="222"/>
      <c r="Y1134" s="6" t="str">
        <f t="shared" si="218"/>
        <v>power-tag/display-switching-supply-helm-ps</v>
      </c>
      <c r="Z1134" s="106" t="str" cm="1">
        <f t="array" ref="Z1134">IF(COUNTIF(N1134,"spare"),"","$."&amp;_xlfn.REGEXEXTRACT(J1134,"PT\d+[FQ]\d+_(.*)", 2))</f>
        <v>$.Active_Power_Phase_A</v>
      </c>
      <c r="AA1134" s="12">
        <f t="shared" si="224"/>
        <v>34</v>
      </c>
      <c r="AB1134" s="6" t="s">
        <v>195</v>
      </c>
      <c r="AC1134" s="106">
        <v>3054</v>
      </c>
      <c r="AJ1134" s="80"/>
      <c r="AK1134" s="116" t="s">
        <v>1695</v>
      </c>
      <c r="AN1134" s="80"/>
      <c r="AO1134" s="80"/>
      <c r="AP1134" s="80"/>
      <c r="AQ1134" s="80"/>
      <c r="AR1134" s="130"/>
      <c r="AS1134" s="80"/>
      <c r="AT1134" s="7"/>
      <c r="AU1134" s="7"/>
      <c r="AV1134" s="169"/>
      <c r="AW1134" s="170"/>
      <c r="AX1134" s="140"/>
      <c r="AY1134" s="150"/>
      <c r="AZ1134" s="171"/>
      <c r="BA1134" s="171"/>
      <c r="BB1134" s="150" t="str">
        <f t="shared" si="228"/>
        <v/>
      </c>
      <c r="BC1134" s="172"/>
      <c r="BD1134" s="169"/>
      <c r="BE1134" s="169"/>
      <c r="BF1134" s="169"/>
      <c r="BG1134" s="169"/>
      <c r="BH1134" s="169"/>
      <c r="BI1134" s="169"/>
      <c r="BJ1134" s="169"/>
      <c r="BK1134" s="169"/>
      <c r="BL1134" s="169"/>
      <c r="BM1134" s="169"/>
      <c r="BN1134" s="169"/>
      <c r="BO1134" s="169"/>
      <c r="BP1134" s="169"/>
      <c r="BQ1134" s="169"/>
      <c r="BS1134" s="6"/>
      <c r="BT1134" s="11"/>
      <c r="BU1134" s="6"/>
      <c r="BV1134" s="6"/>
    </row>
    <row r="1135" spans="1:74" ht="15.75" x14ac:dyDescent="0.25">
      <c r="A1135" s="52" t="s">
        <v>7908</v>
      </c>
      <c r="B1135" s="56"/>
      <c r="C1135" s="7" t="s">
        <v>118</v>
      </c>
      <c r="D1135" s="7" t="s">
        <v>6917</v>
      </c>
      <c r="E1135" s="7"/>
      <c r="F1135" s="64"/>
      <c r="G1135" s="6"/>
      <c r="H1135" s="6"/>
      <c r="I1135" s="10" t="s">
        <v>110</v>
      </c>
      <c r="J1135" s="11" t="s">
        <v>2143</v>
      </c>
      <c r="K1135" s="220" t="s">
        <v>600</v>
      </c>
      <c r="L1135" s="180"/>
      <c r="M1135" s="180">
        <v>1000</v>
      </c>
      <c r="N1135" s="80" t="s">
        <v>7213</v>
      </c>
      <c r="O1135" s="165"/>
      <c r="P1135" s="80" t="s">
        <v>3009</v>
      </c>
      <c r="Q1135" s="80"/>
      <c r="R1135" s="80"/>
      <c r="S1135" s="166"/>
      <c r="T1135" s="164"/>
      <c r="U1135" s="167"/>
      <c r="V1135" s="168"/>
      <c r="W1135" s="12" t="str">
        <f t="shared" si="227"/>
        <v>Mqtt1</v>
      </c>
      <c r="X1135" s="222"/>
      <c r="Y1135" s="6" t="str">
        <f t="shared" si="218"/>
        <v>power-tag/display-switching-supply-helm-ps</v>
      </c>
      <c r="Z1135" s="106" t="str" cm="1">
        <f t="array" ref="Z1135">IF(COUNTIF(N1135,"spare"),"","$."&amp;_xlfn.REGEXEXTRACT(J1135,"PT\d+[FQ]\d+_(.*)", 2))</f>
        <v>$.Active_Power_Phase_B</v>
      </c>
      <c r="AA1135" s="12">
        <f t="shared" si="224"/>
        <v>34</v>
      </c>
      <c r="AB1135" s="6" t="s">
        <v>195</v>
      </c>
      <c r="AC1135" s="106">
        <v>3056</v>
      </c>
      <c r="AJ1135" s="80"/>
      <c r="AK1135" s="116" t="s">
        <v>1695</v>
      </c>
      <c r="AN1135" s="80"/>
      <c r="AO1135" s="80"/>
      <c r="AP1135" s="80"/>
      <c r="AQ1135" s="80"/>
      <c r="AR1135" s="130"/>
      <c r="AS1135" s="80"/>
      <c r="AT1135" s="7"/>
      <c r="AU1135" s="7"/>
      <c r="AV1135" s="169"/>
      <c r="AW1135" s="170"/>
      <c r="AX1135" s="140"/>
      <c r="AY1135" s="150"/>
      <c r="AZ1135" s="171"/>
      <c r="BA1135" s="171"/>
      <c r="BB1135" s="150" t="str">
        <f t="shared" si="228"/>
        <v/>
      </c>
      <c r="BC1135" s="172"/>
      <c r="BD1135" s="169"/>
      <c r="BE1135" s="169"/>
      <c r="BF1135" s="169"/>
      <c r="BG1135" s="169"/>
      <c r="BH1135" s="169"/>
      <c r="BI1135" s="169"/>
      <c r="BJ1135" s="169"/>
      <c r="BK1135" s="169"/>
      <c r="BL1135" s="169"/>
      <c r="BM1135" s="169"/>
      <c r="BN1135" s="169"/>
      <c r="BO1135" s="169"/>
      <c r="BP1135" s="169"/>
      <c r="BQ1135" s="169"/>
      <c r="BS1135" s="6"/>
      <c r="BT1135" s="11"/>
      <c r="BU1135" s="6"/>
      <c r="BV1135" s="6"/>
    </row>
    <row r="1136" spans="1:74" ht="15.75" x14ac:dyDescent="0.25">
      <c r="A1136" s="52" t="s">
        <v>7908</v>
      </c>
      <c r="B1136" s="56"/>
      <c r="C1136" s="7" t="s">
        <v>118</v>
      </c>
      <c r="D1136" s="7" t="s">
        <v>6917</v>
      </c>
      <c r="E1136" s="7"/>
      <c r="F1136" s="64"/>
      <c r="G1136" s="6"/>
      <c r="H1136" s="6"/>
      <c r="I1136" s="10" t="s">
        <v>110</v>
      </c>
      <c r="J1136" s="11" t="s">
        <v>2144</v>
      </c>
      <c r="K1136" s="220" t="s">
        <v>600</v>
      </c>
      <c r="L1136" s="180"/>
      <c r="M1136" s="180">
        <v>1000</v>
      </c>
      <c r="N1136" s="80" t="s">
        <v>7213</v>
      </c>
      <c r="O1136" s="165"/>
      <c r="P1136" s="80" t="s">
        <v>3010</v>
      </c>
      <c r="Q1136" s="80"/>
      <c r="R1136" s="80"/>
      <c r="S1136" s="166"/>
      <c r="T1136" s="164"/>
      <c r="U1136" s="167"/>
      <c r="V1136" s="168"/>
      <c r="W1136" s="12" t="str">
        <f t="shared" si="227"/>
        <v>Mqtt1</v>
      </c>
      <c r="X1136" s="222"/>
      <c r="Y1136" s="6" t="str">
        <f t="shared" si="218"/>
        <v>power-tag/display-switching-supply-helm-ps</v>
      </c>
      <c r="Z1136" s="106" t="str" cm="1">
        <f t="array" ref="Z1136">IF(COUNTIF(N1136,"spare"),"","$."&amp;_xlfn.REGEXEXTRACT(J1136,"PT\d+[FQ]\d+_(.*)", 2))</f>
        <v>$.Active_Power_Phase_C</v>
      </c>
      <c r="AA1136" s="12">
        <f t="shared" si="224"/>
        <v>34</v>
      </c>
      <c r="AB1136" s="6" t="s">
        <v>195</v>
      </c>
      <c r="AC1136" s="106">
        <v>3058</v>
      </c>
      <c r="AJ1136" s="80"/>
      <c r="AK1136" s="116" t="s">
        <v>1695</v>
      </c>
      <c r="AN1136" s="80"/>
      <c r="AO1136" s="80"/>
      <c r="AP1136" s="80"/>
      <c r="AQ1136" s="80"/>
      <c r="AR1136" s="130"/>
      <c r="AS1136" s="80"/>
      <c r="AT1136" s="7"/>
      <c r="AU1136" s="7"/>
      <c r="AV1136" s="169"/>
      <c r="AW1136" s="170"/>
      <c r="AX1136" s="140"/>
      <c r="AY1136" s="150"/>
      <c r="AZ1136" s="171"/>
      <c r="BA1136" s="171"/>
      <c r="BB1136" s="150" t="str">
        <f t="shared" si="228"/>
        <v/>
      </c>
      <c r="BC1136" s="172"/>
      <c r="BD1136" s="169"/>
      <c r="BE1136" s="169"/>
      <c r="BF1136" s="169"/>
      <c r="BG1136" s="169"/>
      <c r="BH1136" s="169"/>
      <c r="BI1136" s="169"/>
      <c r="BJ1136" s="169"/>
      <c r="BK1136" s="169"/>
      <c r="BL1136" s="169"/>
      <c r="BM1136" s="169"/>
      <c r="BN1136" s="169"/>
      <c r="BO1136" s="169"/>
      <c r="BP1136" s="169"/>
      <c r="BQ1136" s="169"/>
      <c r="BS1136" s="6"/>
      <c r="BT1136" s="11"/>
      <c r="BU1136" s="6"/>
      <c r="BV1136" s="6"/>
    </row>
    <row r="1137" spans="1:74" ht="15.75" x14ac:dyDescent="0.25">
      <c r="A1137" s="52" t="s">
        <v>7908</v>
      </c>
      <c r="B1137" s="56"/>
      <c r="C1137" s="7" t="s">
        <v>118</v>
      </c>
      <c r="D1137" s="7" t="s">
        <v>6917</v>
      </c>
      <c r="E1137" s="7"/>
      <c r="F1137" s="64"/>
      <c r="G1137" s="6"/>
      <c r="H1137" s="6"/>
      <c r="I1137" s="10" t="s">
        <v>110</v>
      </c>
      <c r="J1137" s="11" t="s">
        <v>2145</v>
      </c>
      <c r="K1137" s="220" t="s">
        <v>600</v>
      </c>
      <c r="L1137" s="180"/>
      <c r="M1137" s="180">
        <v>1000</v>
      </c>
      <c r="N1137" s="80" t="s">
        <v>7213</v>
      </c>
      <c r="O1137" s="165"/>
      <c r="P1137" s="80" t="s">
        <v>3011</v>
      </c>
      <c r="Q1137" s="80"/>
      <c r="R1137" s="80"/>
      <c r="S1137" s="166"/>
      <c r="T1137" s="164"/>
      <c r="U1137" s="167"/>
      <c r="V1137" s="168"/>
      <c r="W1137" s="12" t="str">
        <f t="shared" si="227"/>
        <v>Mqtt1</v>
      </c>
      <c r="X1137" s="222"/>
      <c r="Y1137" s="6" t="str">
        <f t="shared" si="218"/>
        <v>power-tag/display-switching-supply-helm-ps</v>
      </c>
      <c r="Z1137" s="106" t="str" cm="1">
        <f t="array" ref="Z1137">IF(COUNTIF(N1137,"spare"),"","$."&amp;_xlfn.REGEXEXTRACT(J1137,"PT\d+[FQ]\d+_(.*)", 2))</f>
        <v>$.Total_Active_Power</v>
      </c>
      <c r="AA1137" s="12">
        <f t="shared" si="224"/>
        <v>34</v>
      </c>
      <c r="AB1137" s="6" t="s">
        <v>195</v>
      </c>
      <c r="AC1137" s="106">
        <v>3060</v>
      </c>
      <c r="AJ1137" s="80"/>
      <c r="AK1137" s="116" t="s">
        <v>1695</v>
      </c>
      <c r="AN1137" s="80"/>
      <c r="AO1137" s="80"/>
      <c r="AP1137" s="80"/>
      <c r="AQ1137" s="80"/>
      <c r="AR1137" s="130"/>
      <c r="AS1137" s="80"/>
      <c r="AT1137" s="7"/>
      <c r="AU1137" s="7"/>
      <c r="AV1137" s="169"/>
      <c r="AW1137" s="170"/>
      <c r="AX1137" s="140"/>
      <c r="AY1137" s="150"/>
      <c r="AZ1137" s="171"/>
      <c r="BA1137" s="171"/>
      <c r="BB1137" s="150" t="str">
        <f t="shared" si="228"/>
        <v/>
      </c>
      <c r="BC1137" s="172"/>
      <c r="BD1137" s="169"/>
      <c r="BE1137" s="169"/>
      <c r="BF1137" s="169"/>
      <c r="BG1137" s="169"/>
      <c r="BH1137" s="169"/>
      <c r="BI1137" s="169"/>
      <c r="BJ1137" s="169"/>
      <c r="BK1137" s="169"/>
      <c r="BL1137" s="169"/>
      <c r="BM1137" s="169"/>
      <c r="BN1137" s="169"/>
      <c r="BO1137" s="169"/>
      <c r="BP1137" s="169"/>
      <c r="BQ1137" s="169"/>
      <c r="BS1137" s="6"/>
      <c r="BT1137" s="11"/>
      <c r="BU1137" s="6"/>
      <c r="BV1137" s="6"/>
    </row>
    <row r="1138" spans="1:74" ht="15.75" x14ac:dyDescent="0.25">
      <c r="A1138" s="52" t="s">
        <v>7908</v>
      </c>
      <c r="B1138" s="56"/>
      <c r="C1138" s="7" t="s">
        <v>118</v>
      </c>
      <c r="D1138" s="7" t="s">
        <v>6917</v>
      </c>
      <c r="E1138" s="7"/>
      <c r="F1138" s="64"/>
      <c r="G1138" s="6"/>
      <c r="H1138" s="6"/>
      <c r="I1138" s="10" t="s">
        <v>110</v>
      </c>
      <c r="J1138" s="11" t="s">
        <v>2146</v>
      </c>
      <c r="K1138" s="220" t="s">
        <v>600</v>
      </c>
      <c r="L1138" s="180"/>
      <c r="M1138" s="180">
        <v>1000</v>
      </c>
      <c r="N1138" s="80" t="s">
        <v>7213</v>
      </c>
      <c r="O1138" s="165"/>
      <c r="P1138" s="80" t="s">
        <v>3012</v>
      </c>
      <c r="Q1138" s="80"/>
      <c r="R1138" s="80"/>
      <c r="S1138" s="166"/>
      <c r="T1138" s="164"/>
      <c r="U1138" s="167"/>
      <c r="V1138" s="168"/>
      <c r="W1138" s="12" t="str">
        <f t="shared" si="227"/>
        <v>Mqtt1</v>
      </c>
      <c r="X1138" s="222"/>
      <c r="Y1138" s="6" t="str">
        <f t="shared" si="218"/>
        <v>power-tag/display-switching-supply-helm-ps</v>
      </c>
      <c r="Z1138" s="106" t="str" cm="1">
        <f t="array" ref="Z1138">IF(COUNTIF(N1138,"spare"),"","$."&amp;_xlfn.REGEXEXTRACT(J1138,"PT\d+[FQ]\d+_(.*)", 2))</f>
        <v>$.Power_Factor_Phase_A</v>
      </c>
      <c r="AA1138" s="12">
        <f t="shared" si="224"/>
        <v>34</v>
      </c>
      <c r="AB1138" s="6" t="s">
        <v>195</v>
      </c>
      <c r="AC1138" s="106">
        <v>3078</v>
      </c>
      <c r="AJ1138" s="80"/>
      <c r="AK1138" s="116" t="s">
        <v>1696</v>
      </c>
      <c r="AN1138" s="80"/>
      <c r="AO1138" s="80"/>
      <c r="AP1138" s="80"/>
      <c r="AQ1138" s="80"/>
      <c r="AR1138" s="130"/>
      <c r="AS1138" s="80"/>
      <c r="AT1138" s="7"/>
      <c r="AU1138" s="7"/>
      <c r="AV1138" s="169"/>
      <c r="AW1138" s="170"/>
      <c r="AX1138" s="140"/>
      <c r="AY1138" s="150"/>
      <c r="AZ1138" s="171"/>
      <c r="BA1138" s="171"/>
      <c r="BB1138" s="150" t="str">
        <f t="shared" si="228"/>
        <v/>
      </c>
      <c r="BC1138" s="172"/>
      <c r="BD1138" s="169"/>
      <c r="BE1138" s="169"/>
      <c r="BF1138" s="169"/>
      <c r="BG1138" s="169"/>
      <c r="BH1138" s="169"/>
      <c r="BI1138" s="169"/>
      <c r="BJ1138" s="169"/>
      <c r="BK1138" s="169"/>
      <c r="BL1138" s="169"/>
      <c r="BM1138" s="169"/>
      <c r="BN1138" s="169"/>
      <c r="BO1138" s="169"/>
      <c r="BP1138" s="169"/>
      <c r="BQ1138" s="169"/>
      <c r="BS1138" s="6"/>
      <c r="BT1138" s="11"/>
      <c r="BU1138" s="6"/>
      <c r="BV1138" s="6"/>
    </row>
    <row r="1139" spans="1:74" ht="15.75" x14ac:dyDescent="0.25">
      <c r="A1139" s="52" t="s">
        <v>7908</v>
      </c>
      <c r="B1139" s="56"/>
      <c r="C1139" s="7" t="s">
        <v>118</v>
      </c>
      <c r="D1139" s="7" t="s">
        <v>6917</v>
      </c>
      <c r="E1139" s="7"/>
      <c r="F1139" s="64"/>
      <c r="G1139" s="6"/>
      <c r="H1139" s="6"/>
      <c r="I1139" s="10" t="s">
        <v>110</v>
      </c>
      <c r="J1139" s="11" t="s">
        <v>2147</v>
      </c>
      <c r="K1139" s="220" t="s">
        <v>600</v>
      </c>
      <c r="L1139" s="180"/>
      <c r="M1139" s="180">
        <v>1000</v>
      </c>
      <c r="N1139" s="80" t="s">
        <v>7213</v>
      </c>
      <c r="O1139" s="165"/>
      <c r="P1139" s="80" t="s">
        <v>3013</v>
      </c>
      <c r="Q1139" s="80"/>
      <c r="R1139" s="80"/>
      <c r="S1139" s="166"/>
      <c r="T1139" s="164"/>
      <c r="U1139" s="167"/>
      <c r="V1139" s="168"/>
      <c r="W1139" s="12" t="str">
        <f t="shared" si="227"/>
        <v>Mqtt1</v>
      </c>
      <c r="X1139" s="222"/>
      <c r="Y1139" s="6" t="str">
        <f t="shared" si="218"/>
        <v>power-tag/display-switching-supply-helm-ps</v>
      </c>
      <c r="Z1139" s="106" t="str" cm="1">
        <f t="array" ref="Z1139">IF(COUNTIF(N1139,"spare"),"","$."&amp;_xlfn.REGEXEXTRACT(J1139,"PT\d+[FQ]\d+_(.*)", 2))</f>
        <v>$.Power_Factor_Phase_B</v>
      </c>
      <c r="AA1139" s="12">
        <f t="shared" si="224"/>
        <v>34</v>
      </c>
      <c r="AB1139" s="6" t="s">
        <v>195</v>
      </c>
      <c r="AC1139" s="106">
        <v>3080</v>
      </c>
      <c r="AJ1139" s="80"/>
      <c r="AK1139" s="116" t="s">
        <v>1696</v>
      </c>
      <c r="AN1139" s="80"/>
      <c r="AO1139" s="80"/>
      <c r="AP1139" s="80"/>
      <c r="AQ1139" s="80"/>
      <c r="AR1139" s="130"/>
      <c r="AS1139" s="80"/>
      <c r="AT1139" s="7"/>
      <c r="AU1139" s="7"/>
      <c r="AV1139" s="169"/>
      <c r="AW1139" s="170"/>
      <c r="AX1139" s="140"/>
      <c r="AY1139" s="150"/>
      <c r="AZ1139" s="171"/>
      <c r="BA1139" s="171"/>
      <c r="BB1139" s="150" t="str">
        <f t="shared" si="228"/>
        <v/>
      </c>
      <c r="BC1139" s="172"/>
      <c r="BD1139" s="169"/>
      <c r="BE1139" s="169"/>
      <c r="BF1139" s="169"/>
      <c r="BG1139" s="169"/>
      <c r="BH1139" s="169"/>
      <c r="BI1139" s="169"/>
      <c r="BJ1139" s="169"/>
      <c r="BK1139" s="169"/>
      <c r="BL1139" s="169"/>
      <c r="BM1139" s="169"/>
      <c r="BN1139" s="169"/>
      <c r="BO1139" s="169"/>
      <c r="BP1139" s="169"/>
      <c r="BQ1139" s="169"/>
      <c r="BS1139" s="6"/>
      <c r="BT1139" s="11"/>
      <c r="BU1139" s="6"/>
      <c r="BV1139" s="6"/>
    </row>
    <row r="1140" spans="1:74" ht="15.75" x14ac:dyDescent="0.25">
      <c r="A1140" s="52" t="s">
        <v>7908</v>
      </c>
      <c r="B1140" s="56"/>
      <c r="C1140" s="7" t="s">
        <v>118</v>
      </c>
      <c r="D1140" s="7" t="s">
        <v>6917</v>
      </c>
      <c r="E1140" s="7"/>
      <c r="F1140" s="64"/>
      <c r="G1140" s="6"/>
      <c r="H1140" s="6"/>
      <c r="I1140" s="10" t="s">
        <v>110</v>
      </c>
      <c r="J1140" s="11" t="s">
        <v>2148</v>
      </c>
      <c r="K1140" s="220" t="s">
        <v>600</v>
      </c>
      <c r="L1140" s="180"/>
      <c r="M1140" s="180">
        <v>1000</v>
      </c>
      <c r="N1140" s="80" t="s">
        <v>7213</v>
      </c>
      <c r="O1140" s="165"/>
      <c r="P1140" s="80" t="s">
        <v>3014</v>
      </c>
      <c r="Q1140" s="80"/>
      <c r="R1140" s="80"/>
      <c r="S1140" s="166"/>
      <c r="T1140" s="164"/>
      <c r="U1140" s="167"/>
      <c r="V1140" s="168"/>
      <c r="W1140" s="12" t="str">
        <f t="shared" si="227"/>
        <v>Mqtt1</v>
      </c>
      <c r="X1140" s="222"/>
      <c r="Y1140" s="6" t="str">
        <f t="shared" si="218"/>
        <v>power-tag/display-switching-supply-helm-ps</v>
      </c>
      <c r="Z1140" s="106" t="str" cm="1">
        <f t="array" ref="Z1140">IF(COUNTIF(N1140,"spare"),"","$."&amp;_xlfn.REGEXEXTRACT(J1140,"PT\d+[FQ]\d+_(.*)", 2))</f>
        <v>$.Power_Factor_Phase_C</v>
      </c>
      <c r="AA1140" s="12">
        <f t="shared" si="224"/>
        <v>34</v>
      </c>
      <c r="AB1140" s="6" t="s">
        <v>195</v>
      </c>
      <c r="AC1140" s="106">
        <v>3082</v>
      </c>
      <c r="AJ1140" s="80"/>
      <c r="AK1140" s="116" t="s">
        <v>1696</v>
      </c>
      <c r="AN1140" s="80"/>
      <c r="AO1140" s="80"/>
      <c r="AP1140" s="80"/>
      <c r="AQ1140" s="80"/>
      <c r="AR1140" s="130"/>
      <c r="AS1140" s="80"/>
      <c r="AT1140" s="7"/>
      <c r="AU1140" s="7"/>
      <c r="AV1140" s="169"/>
      <c r="AW1140" s="170"/>
      <c r="AX1140" s="140"/>
      <c r="AY1140" s="150"/>
      <c r="AZ1140" s="171"/>
      <c r="BA1140" s="171"/>
      <c r="BB1140" s="150" t="str">
        <f t="shared" si="228"/>
        <v/>
      </c>
      <c r="BC1140" s="172"/>
      <c r="BD1140" s="169"/>
      <c r="BE1140" s="169"/>
      <c r="BF1140" s="169"/>
      <c r="BG1140" s="169"/>
      <c r="BH1140" s="169"/>
      <c r="BI1140" s="169"/>
      <c r="BJ1140" s="169"/>
      <c r="BK1140" s="169"/>
      <c r="BL1140" s="169"/>
      <c r="BM1140" s="169"/>
      <c r="BN1140" s="169"/>
      <c r="BO1140" s="169"/>
      <c r="BP1140" s="169"/>
      <c r="BQ1140" s="169"/>
      <c r="BS1140" s="6"/>
      <c r="BT1140" s="11"/>
      <c r="BU1140" s="6"/>
      <c r="BV1140" s="6"/>
    </row>
    <row r="1141" spans="1:74" ht="15.75" x14ac:dyDescent="0.25">
      <c r="A1141" s="52" t="s">
        <v>7908</v>
      </c>
      <c r="B1141" s="56"/>
      <c r="C1141" s="7" t="s">
        <v>118</v>
      </c>
      <c r="D1141" s="7" t="s">
        <v>6917</v>
      </c>
      <c r="E1141" s="7"/>
      <c r="F1141" s="64"/>
      <c r="G1141" s="6"/>
      <c r="H1141" s="6"/>
      <c r="I1141" s="10" t="s">
        <v>110</v>
      </c>
      <c r="J1141" s="11" t="s">
        <v>2149</v>
      </c>
      <c r="K1141" s="220" t="s">
        <v>600</v>
      </c>
      <c r="L1141" s="180"/>
      <c r="M1141" s="180">
        <v>1000</v>
      </c>
      <c r="N1141" s="80" t="s">
        <v>7213</v>
      </c>
      <c r="O1141" s="165"/>
      <c r="P1141" s="80" t="s">
        <v>3015</v>
      </c>
      <c r="Q1141" s="80"/>
      <c r="R1141" s="80"/>
      <c r="S1141" s="166"/>
      <c r="T1141" s="164"/>
      <c r="U1141" s="167"/>
      <c r="V1141" s="168"/>
      <c r="W1141" s="12" t="str">
        <f t="shared" si="227"/>
        <v>Mqtt1</v>
      </c>
      <c r="X1141" s="222"/>
      <c r="Y1141" s="6" t="str">
        <f t="shared" si="218"/>
        <v>power-tag/display-switching-supply-helm-ps</v>
      </c>
      <c r="Z1141" s="106" t="str" cm="1">
        <f t="array" ref="Z1141">IF(COUNTIF(N1141,"spare"),"","$."&amp;_xlfn.REGEXEXTRACT(J1141,"PT\d+[FQ]\d+_(.*)", 2))</f>
        <v>$.Total_Power_Factor</v>
      </c>
      <c r="AA1141" s="12">
        <f t="shared" si="224"/>
        <v>34</v>
      </c>
      <c r="AB1141" s="6" t="s">
        <v>195</v>
      </c>
      <c r="AC1141" s="106">
        <v>3084</v>
      </c>
      <c r="AJ1141" s="80"/>
      <c r="AK1141" s="116" t="s">
        <v>1696</v>
      </c>
      <c r="AN1141" s="80"/>
      <c r="AO1141" s="80"/>
      <c r="AP1141" s="80"/>
      <c r="AQ1141" s="80"/>
      <c r="AR1141" s="130"/>
      <c r="AS1141" s="80"/>
      <c r="AT1141" s="7"/>
      <c r="AU1141" s="7"/>
      <c r="AV1141" s="169"/>
      <c r="AW1141" s="170"/>
      <c r="AX1141" s="140"/>
      <c r="AY1141" s="150"/>
      <c r="AZ1141" s="171"/>
      <c r="BA1141" s="171"/>
      <c r="BB1141" s="150" t="str">
        <f t="shared" si="228"/>
        <v/>
      </c>
      <c r="BC1141" s="172"/>
      <c r="BD1141" s="169"/>
      <c r="BE1141" s="169"/>
      <c r="BF1141" s="169"/>
      <c r="BG1141" s="169"/>
      <c r="BH1141" s="169"/>
      <c r="BI1141" s="169"/>
      <c r="BJ1141" s="169"/>
      <c r="BK1141" s="169"/>
      <c r="BL1141" s="169"/>
      <c r="BM1141" s="169"/>
      <c r="BN1141" s="169"/>
      <c r="BO1141" s="169"/>
      <c r="BP1141" s="169"/>
      <c r="BQ1141" s="169"/>
      <c r="BS1141" s="6"/>
      <c r="BT1141" s="11"/>
      <c r="BU1141" s="6"/>
      <c r="BV1141" s="6"/>
    </row>
    <row r="1142" spans="1:74" ht="15.75" x14ac:dyDescent="0.25">
      <c r="A1142" s="52" t="s">
        <v>7908</v>
      </c>
      <c r="B1142" s="56"/>
      <c r="C1142" s="7" t="s">
        <v>118</v>
      </c>
      <c r="D1142" s="7" t="s">
        <v>6917</v>
      </c>
      <c r="E1142" s="7"/>
      <c r="F1142" s="64"/>
      <c r="G1142" s="6"/>
      <c r="H1142" s="6"/>
      <c r="I1142" s="10" t="s">
        <v>110</v>
      </c>
      <c r="J1142" s="11" t="s">
        <v>2150</v>
      </c>
      <c r="K1142" s="220" t="s">
        <v>600</v>
      </c>
      <c r="L1142" s="180"/>
      <c r="M1142" s="180">
        <v>1000</v>
      </c>
      <c r="N1142" s="80" t="s">
        <v>7213</v>
      </c>
      <c r="O1142" s="165"/>
      <c r="P1142" s="80" t="s">
        <v>2986</v>
      </c>
      <c r="Q1142" s="80"/>
      <c r="R1142" s="80"/>
      <c r="S1142" s="166"/>
      <c r="T1142" s="164"/>
      <c r="U1142" s="167"/>
      <c r="V1142" s="168"/>
      <c r="W1142" s="12" t="str">
        <f t="shared" ref="W1142:W1156" si="229">IF(COUNTIF(N1142,"spare"),"","Mqtt1")</f>
        <v>Mqtt1</v>
      </c>
      <c r="X1142" s="222"/>
      <c r="Y1142" s="6" t="str">
        <f t="shared" si="218"/>
        <v>power-tag/ecdis-1</v>
      </c>
      <c r="Z1142" s="106" t="str" cm="1">
        <f t="array" ref="Z1142">IF(COUNTIF(N1142,"spare"),"","$."&amp;_xlfn.REGEXEXTRACT(J1142,"PT\d+[FQ]\d+_(.*)", 2))</f>
        <v>$.RMS_Current_Phase_A</v>
      </c>
      <c r="AA1142" s="12">
        <f t="shared" si="224"/>
        <v>35</v>
      </c>
      <c r="AB1142" s="6" t="s">
        <v>195</v>
      </c>
      <c r="AC1142" s="106">
        <v>3000</v>
      </c>
      <c r="AJ1142" s="80"/>
      <c r="AK1142" s="116" t="s">
        <v>1693</v>
      </c>
      <c r="AN1142" s="80"/>
      <c r="AO1142" s="80"/>
      <c r="AP1142" s="80"/>
      <c r="AQ1142" s="80"/>
      <c r="AR1142" s="130"/>
      <c r="AS1142" s="80"/>
      <c r="AT1142" s="7"/>
      <c r="AU1142" s="7"/>
      <c r="AV1142" s="169"/>
      <c r="AW1142" s="170"/>
      <c r="AX1142" s="140"/>
      <c r="AY1142" s="150"/>
      <c r="AZ1142" s="171"/>
      <c r="BA1142" s="171"/>
      <c r="BB1142" s="150" t="str">
        <f t="shared" ref="BB1142:BB1156" si="230">IF(ISNUMBER(AM1142),"1","")</f>
        <v/>
      </c>
      <c r="BC1142" s="172"/>
      <c r="BD1142" s="169"/>
      <c r="BE1142" s="169"/>
      <c r="BF1142" s="169"/>
      <c r="BG1142" s="169"/>
      <c r="BH1142" s="169"/>
      <c r="BI1142" s="169"/>
      <c r="BJ1142" s="169"/>
      <c r="BK1142" s="169"/>
      <c r="BL1142" s="169"/>
      <c r="BM1142" s="169"/>
      <c r="BN1142" s="169"/>
      <c r="BO1142" s="169"/>
      <c r="BP1142" s="169"/>
      <c r="BQ1142" s="169"/>
      <c r="BS1142" s="6"/>
      <c r="BT1142" s="11"/>
      <c r="BU1142" s="6"/>
      <c r="BV1142" s="6"/>
    </row>
    <row r="1143" spans="1:74" ht="15.75" x14ac:dyDescent="0.25">
      <c r="A1143" s="52" t="s">
        <v>7908</v>
      </c>
      <c r="B1143" s="56"/>
      <c r="C1143" s="7" t="s">
        <v>118</v>
      </c>
      <c r="D1143" s="7" t="s">
        <v>6917</v>
      </c>
      <c r="E1143" s="7"/>
      <c r="F1143" s="64"/>
      <c r="G1143" s="6"/>
      <c r="H1143" s="6"/>
      <c r="I1143" s="10" t="s">
        <v>110</v>
      </c>
      <c r="J1143" s="11" t="s">
        <v>2151</v>
      </c>
      <c r="K1143" s="220" t="s">
        <v>600</v>
      </c>
      <c r="L1143" s="180"/>
      <c r="M1143" s="180">
        <v>1000</v>
      </c>
      <c r="N1143" s="80" t="s">
        <v>7213</v>
      </c>
      <c r="O1143" s="165"/>
      <c r="P1143" s="80" t="s">
        <v>2987</v>
      </c>
      <c r="Q1143" s="80"/>
      <c r="R1143" s="80"/>
      <c r="S1143" s="166"/>
      <c r="T1143" s="164"/>
      <c r="U1143" s="167"/>
      <c r="V1143" s="168"/>
      <c r="W1143" s="12" t="str">
        <f t="shared" si="229"/>
        <v>Mqtt1</v>
      </c>
      <c r="X1143" s="222"/>
      <c r="Y1143" s="6" t="str">
        <f t="shared" si="218"/>
        <v>power-tag/ecdis-1</v>
      </c>
      <c r="Z1143" s="106" t="str" cm="1">
        <f t="array" ref="Z1143">IF(COUNTIF(N1143,"spare"),"","$."&amp;_xlfn.REGEXEXTRACT(J1143,"PT\d+[FQ]\d+_(.*)", 2))</f>
        <v>$.RMS_Current_Phase_B</v>
      </c>
      <c r="AA1143" s="12">
        <f t="shared" si="224"/>
        <v>35</v>
      </c>
      <c r="AB1143" s="6" t="s">
        <v>195</v>
      </c>
      <c r="AC1143" s="106">
        <v>3002</v>
      </c>
      <c r="AJ1143" s="80"/>
      <c r="AK1143" s="116" t="s">
        <v>1693</v>
      </c>
      <c r="AN1143" s="80"/>
      <c r="AO1143" s="80"/>
      <c r="AP1143" s="80"/>
      <c r="AQ1143" s="80"/>
      <c r="AR1143" s="130"/>
      <c r="AS1143" s="80"/>
      <c r="AT1143" s="7"/>
      <c r="AU1143" s="7"/>
      <c r="AV1143" s="169"/>
      <c r="AW1143" s="170"/>
      <c r="AX1143" s="140"/>
      <c r="AY1143" s="150"/>
      <c r="AZ1143" s="171"/>
      <c r="BA1143" s="171"/>
      <c r="BB1143" s="150" t="str">
        <f t="shared" si="230"/>
        <v/>
      </c>
      <c r="BC1143" s="172"/>
      <c r="BD1143" s="169"/>
      <c r="BE1143" s="169"/>
      <c r="BF1143" s="169"/>
      <c r="BG1143" s="169"/>
      <c r="BH1143" s="169"/>
      <c r="BI1143" s="169"/>
      <c r="BJ1143" s="169"/>
      <c r="BK1143" s="169"/>
      <c r="BL1143" s="169"/>
      <c r="BM1143" s="169"/>
      <c r="BN1143" s="169"/>
      <c r="BO1143" s="169"/>
      <c r="BP1143" s="169"/>
      <c r="BQ1143" s="169"/>
      <c r="BS1143" s="6"/>
      <c r="BT1143" s="11"/>
      <c r="BU1143" s="6"/>
      <c r="BV1143" s="6"/>
    </row>
    <row r="1144" spans="1:74" ht="15.75" x14ac:dyDescent="0.25">
      <c r="A1144" s="52" t="s">
        <v>7908</v>
      </c>
      <c r="B1144" s="56"/>
      <c r="C1144" s="7" t="s">
        <v>118</v>
      </c>
      <c r="D1144" s="7" t="s">
        <v>6917</v>
      </c>
      <c r="E1144" s="7"/>
      <c r="F1144" s="64"/>
      <c r="G1144" s="6"/>
      <c r="H1144" s="6"/>
      <c r="I1144" s="10" t="s">
        <v>110</v>
      </c>
      <c r="J1144" s="11" t="s">
        <v>2152</v>
      </c>
      <c r="K1144" s="220" t="s">
        <v>600</v>
      </c>
      <c r="L1144" s="180"/>
      <c r="M1144" s="180">
        <v>1000</v>
      </c>
      <c r="N1144" s="80" t="s">
        <v>7213</v>
      </c>
      <c r="O1144" s="165"/>
      <c r="P1144" s="80" t="s">
        <v>2988</v>
      </c>
      <c r="Q1144" s="80"/>
      <c r="R1144" s="80"/>
      <c r="S1144" s="166"/>
      <c r="T1144" s="164"/>
      <c r="U1144" s="167"/>
      <c r="V1144" s="168"/>
      <c r="W1144" s="12" t="str">
        <f t="shared" si="229"/>
        <v>Mqtt1</v>
      </c>
      <c r="X1144" s="222"/>
      <c r="Y1144" s="6" t="str">
        <f t="shared" ref="Y1144:Y1151" si="231">"power-tag/" &amp; LOWER(_xlfn.REGEXREPLACE(_xlfn.REGEXREPLACE(_xlfn.REGEXREPLACE(TRIM(_xlfn.REGEXREPLACE(P1144, " (RMS (Current|Voltage) .+)|(Active Power Phase [ABC])|(Total Active Power)|(Power Factor .+)|(Total Power Factor) *", "")), "[ /\(\)&amp;:\.#]", "-"), "\-+", "-"), "-$", ""))</f>
        <v>power-tag/ecdis-1</v>
      </c>
      <c r="Z1144" s="106" t="str" cm="1">
        <f t="array" ref="Z1144">IF(COUNTIF(N1144,"spare"),"","$."&amp;_xlfn.REGEXEXTRACT(J1144,"PT\d+[FQ]\d+_(.*)", 2))</f>
        <v>$.RMS_Current_Phase_C</v>
      </c>
      <c r="AA1144" s="12">
        <f t="shared" si="224"/>
        <v>35</v>
      </c>
      <c r="AB1144" s="6" t="s">
        <v>195</v>
      </c>
      <c r="AC1144" s="106">
        <v>3004</v>
      </c>
      <c r="AJ1144" s="80"/>
      <c r="AK1144" s="116" t="s">
        <v>1693</v>
      </c>
      <c r="AN1144" s="80"/>
      <c r="AO1144" s="80"/>
      <c r="AP1144" s="80"/>
      <c r="AQ1144" s="80"/>
      <c r="AR1144" s="130"/>
      <c r="AS1144" s="80"/>
      <c r="AT1144" s="7"/>
      <c r="AU1144" s="7"/>
      <c r="AV1144" s="169"/>
      <c r="AW1144" s="170"/>
      <c r="AX1144" s="140"/>
      <c r="AY1144" s="150"/>
      <c r="AZ1144" s="171"/>
      <c r="BA1144" s="171"/>
      <c r="BB1144" s="150" t="str">
        <f t="shared" si="230"/>
        <v/>
      </c>
      <c r="BC1144" s="172"/>
      <c r="BD1144" s="169"/>
      <c r="BE1144" s="169"/>
      <c r="BF1144" s="169"/>
      <c r="BG1144" s="169"/>
      <c r="BH1144" s="169"/>
      <c r="BI1144" s="169"/>
      <c r="BJ1144" s="169"/>
      <c r="BK1144" s="169"/>
      <c r="BL1144" s="169"/>
      <c r="BM1144" s="169"/>
      <c r="BN1144" s="169"/>
      <c r="BO1144" s="169"/>
      <c r="BP1144" s="169"/>
      <c r="BQ1144" s="169"/>
      <c r="BS1144" s="6"/>
      <c r="BT1144" s="11"/>
      <c r="BU1144" s="6"/>
      <c r="BV1144" s="6"/>
    </row>
    <row r="1145" spans="1:74" ht="15.75" x14ac:dyDescent="0.25">
      <c r="A1145" s="52" t="s">
        <v>7908</v>
      </c>
      <c r="B1145" s="56"/>
      <c r="C1145" s="7" t="s">
        <v>118</v>
      </c>
      <c r="D1145" s="7" t="s">
        <v>6917</v>
      </c>
      <c r="E1145" s="7"/>
      <c r="F1145" s="64"/>
      <c r="G1145" s="6"/>
      <c r="H1145" s="6"/>
      <c r="I1145" s="10" t="s">
        <v>110</v>
      </c>
      <c r="J1145" s="11" t="s">
        <v>2153</v>
      </c>
      <c r="K1145" s="220" t="s">
        <v>600</v>
      </c>
      <c r="L1145" s="180"/>
      <c r="M1145" s="180">
        <v>1000</v>
      </c>
      <c r="N1145" s="80" t="s">
        <v>7213</v>
      </c>
      <c r="O1145" s="165"/>
      <c r="P1145" s="80" t="s">
        <v>2989</v>
      </c>
      <c r="Q1145" s="80"/>
      <c r="R1145" s="80"/>
      <c r="S1145" s="166"/>
      <c r="T1145" s="164"/>
      <c r="U1145" s="167"/>
      <c r="V1145" s="168"/>
      <c r="W1145" s="12" t="str">
        <f t="shared" si="229"/>
        <v>Mqtt1</v>
      </c>
      <c r="X1145" s="222"/>
      <c r="Y1145" s="6" t="str">
        <f t="shared" si="231"/>
        <v>power-tag/ecdis-1</v>
      </c>
      <c r="Z1145" s="106" t="str" cm="1">
        <f t="array" ref="Z1145">IF(COUNTIF(N1145,"spare"),"","$."&amp;_xlfn.REGEXEXTRACT(J1145,"PT\d+[FQ]\d+_(.*)", 2))</f>
        <v>$.RMS_Current_Phase_Neut</v>
      </c>
      <c r="AA1145" s="12">
        <f t="shared" si="224"/>
        <v>35</v>
      </c>
      <c r="AB1145" s="6" t="s">
        <v>195</v>
      </c>
      <c r="AC1145" s="106">
        <v>3006</v>
      </c>
      <c r="AJ1145" s="80"/>
      <c r="AK1145" s="116" t="s">
        <v>1693</v>
      </c>
      <c r="AN1145" s="80"/>
      <c r="AO1145" s="80"/>
      <c r="AP1145" s="80"/>
      <c r="AQ1145" s="80"/>
      <c r="AR1145" s="130"/>
      <c r="AS1145" s="80"/>
      <c r="AT1145" s="7"/>
      <c r="AU1145" s="7"/>
      <c r="AV1145" s="169"/>
      <c r="AW1145" s="170"/>
      <c r="AX1145" s="140"/>
      <c r="AY1145" s="150"/>
      <c r="AZ1145" s="171"/>
      <c r="BA1145" s="171"/>
      <c r="BB1145" s="150" t="str">
        <f t="shared" si="230"/>
        <v/>
      </c>
      <c r="BC1145" s="172"/>
      <c r="BD1145" s="169"/>
      <c r="BE1145" s="169"/>
      <c r="BF1145" s="169"/>
      <c r="BG1145" s="169"/>
      <c r="BH1145" s="169"/>
      <c r="BI1145" s="169"/>
      <c r="BJ1145" s="169"/>
      <c r="BK1145" s="169"/>
      <c r="BL1145" s="169"/>
      <c r="BM1145" s="169"/>
      <c r="BN1145" s="169"/>
      <c r="BO1145" s="169"/>
      <c r="BP1145" s="169"/>
      <c r="BQ1145" s="169"/>
      <c r="BS1145" s="6"/>
      <c r="BT1145" s="11"/>
      <c r="BU1145" s="6"/>
      <c r="BV1145" s="6"/>
    </row>
    <row r="1146" spans="1:74" ht="15.75" x14ac:dyDescent="0.25">
      <c r="A1146" s="52" t="s">
        <v>7908</v>
      </c>
      <c r="B1146" s="56"/>
      <c r="C1146" s="7" t="s">
        <v>118</v>
      </c>
      <c r="D1146" s="7" t="s">
        <v>6917</v>
      </c>
      <c r="E1146" s="7"/>
      <c r="F1146" s="64"/>
      <c r="G1146" s="6"/>
      <c r="H1146" s="6"/>
      <c r="I1146" s="10" t="s">
        <v>110</v>
      </c>
      <c r="J1146" s="11" t="s">
        <v>7478</v>
      </c>
      <c r="K1146" s="220" t="s">
        <v>600</v>
      </c>
      <c r="L1146" s="180"/>
      <c r="M1146" s="180">
        <v>1000</v>
      </c>
      <c r="N1146" s="80" t="s">
        <v>7213</v>
      </c>
      <c r="O1146" s="165"/>
      <c r="P1146" s="80" t="s">
        <v>2990</v>
      </c>
      <c r="Q1146" s="80"/>
      <c r="R1146" s="80"/>
      <c r="S1146" s="166"/>
      <c r="T1146" s="164"/>
      <c r="U1146" s="167"/>
      <c r="V1146" s="168"/>
      <c r="W1146" s="12" t="str">
        <f t="shared" si="229"/>
        <v>Mqtt1</v>
      </c>
      <c r="X1146" s="222"/>
      <c r="Y1146" s="6" t="str">
        <f t="shared" si="231"/>
        <v>power-tag/ecdis-1</v>
      </c>
      <c r="Z1146" s="106" t="str" cm="1">
        <f t="array" ref="Z1146">IF(COUNTIF(N1146,"spare"),"","$."&amp;_xlfn.REGEXEXTRACT(J1146,"PT\d+[FQ]\d+_(.*)", 2))</f>
        <v>$.RMS_Voltage_A_N</v>
      </c>
      <c r="AA1146" s="12">
        <f t="shared" si="224"/>
        <v>35</v>
      </c>
      <c r="AB1146" s="6" t="s">
        <v>195</v>
      </c>
      <c r="AC1146" s="106">
        <v>3028</v>
      </c>
      <c r="AJ1146" s="80"/>
      <c r="AK1146" s="116" t="s">
        <v>1694</v>
      </c>
      <c r="AN1146" s="80"/>
      <c r="AO1146" s="80"/>
      <c r="AP1146" s="80"/>
      <c r="AQ1146" s="80"/>
      <c r="AR1146" s="130"/>
      <c r="AS1146" s="80"/>
      <c r="AT1146" s="7"/>
      <c r="AU1146" s="7"/>
      <c r="AV1146" s="169"/>
      <c r="AW1146" s="170"/>
      <c r="AX1146" s="140"/>
      <c r="AY1146" s="150"/>
      <c r="AZ1146" s="171"/>
      <c r="BA1146" s="171"/>
      <c r="BB1146" s="150" t="str">
        <f t="shared" si="230"/>
        <v/>
      </c>
      <c r="BC1146" s="172"/>
      <c r="BD1146" s="169"/>
      <c r="BE1146" s="169"/>
      <c r="BF1146" s="169"/>
      <c r="BG1146" s="169"/>
      <c r="BH1146" s="169"/>
      <c r="BI1146" s="169"/>
      <c r="BJ1146" s="169"/>
      <c r="BK1146" s="169"/>
      <c r="BL1146" s="169"/>
      <c r="BM1146" s="169"/>
      <c r="BN1146" s="169"/>
      <c r="BO1146" s="169"/>
      <c r="BP1146" s="169"/>
      <c r="BQ1146" s="169"/>
      <c r="BS1146" s="6"/>
      <c r="BT1146" s="11"/>
      <c r="BU1146" s="6"/>
      <c r="BV1146" s="6"/>
    </row>
    <row r="1147" spans="1:74" ht="15.75" x14ac:dyDescent="0.25">
      <c r="A1147" s="52" t="s">
        <v>7908</v>
      </c>
      <c r="B1147" s="56"/>
      <c r="C1147" s="7" t="s">
        <v>118</v>
      </c>
      <c r="D1147" s="7" t="s">
        <v>6917</v>
      </c>
      <c r="E1147" s="7"/>
      <c r="F1147" s="64"/>
      <c r="G1147" s="6"/>
      <c r="H1147" s="6"/>
      <c r="I1147" s="10" t="s">
        <v>110</v>
      </c>
      <c r="J1147" s="11" t="s">
        <v>7479</v>
      </c>
      <c r="K1147" s="220" t="s">
        <v>600</v>
      </c>
      <c r="L1147" s="180"/>
      <c r="M1147" s="180">
        <v>1000</v>
      </c>
      <c r="N1147" s="80" t="s">
        <v>7213</v>
      </c>
      <c r="O1147" s="165"/>
      <c r="P1147" s="80" t="s">
        <v>2991</v>
      </c>
      <c r="Q1147" s="80"/>
      <c r="R1147" s="80"/>
      <c r="S1147" s="166"/>
      <c r="T1147" s="164"/>
      <c r="U1147" s="167"/>
      <c r="V1147" s="168"/>
      <c r="W1147" s="12" t="str">
        <f t="shared" si="229"/>
        <v>Mqtt1</v>
      </c>
      <c r="X1147" s="222"/>
      <c r="Y1147" s="6" t="str">
        <f t="shared" si="231"/>
        <v>power-tag/ecdis-1</v>
      </c>
      <c r="Z1147" s="106" t="str" cm="1">
        <f t="array" ref="Z1147">IF(COUNTIF(N1147,"spare"),"","$."&amp;_xlfn.REGEXEXTRACT(J1147,"PT\d+[FQ]\d+_(.*)", 2))</f>
        <v>$.RMS_Voltage_B_N</v>
      </c>
      <c r="AA1147" s="12">
        <f t="shared" si="224"/>
        <v>35</v>
      </c>
      <c r="AB1147" s="6" t="s">
        <v>195</v>
      </c>
      <c r="AC1147" s="106">
        <v>3030</v>
      </c>
      <c r="AJ1147" s="80"/>
      <c r="AK1147" s="116" t="s">
        <v>1694</v>
      </c>
      <c r="AN1147" s="80"/>
      <c r="AO1147" s="80"/>
      <c r="AP1147" s="80"/>
      <c r="AQ1147" s="80"/>
      <c r="AR1147" s="130"/>
      <c r="AS1147" s="80"/>
      <c r="AT1147" s="7"/>
      <c r="AU1147" s="7"/>
      <c r="AV1147" s="169"/>
      <c r="AW1147" s="170"/>
      <c r="AX1147" s="140"/>
      <c r="AY1147" s="150"/>
      <c r="AZ1147" s="171"/>
      <c r="BA1147" s="171"/>
      <c r="BB1147" s="150" t="str">
        <f t="shared" si="230"/>
        <v/>
      </c>
      <c r="BC1147" s="172"/>
      <c r="BD1147" s="169"/>
      <c r="BE1147" s="169"/>
      <c r="BF1147" s="169"/>
      <c r="BG1147" s="169"/>
      <c r="BH1147" s="169"/>
      <c r="BI1147" s="169"/>
      <c r="BJ1147" s="169"/>
      <c r="BK1147" s="169"/>
      <c r="BL1147" s="169"/>
      <c r="BM1147" s="169"/>
      <c r="BN1147" s="169"/>
      <c r="BO1147" s="169"/>
      <c r="BP1147" s="169"/>
      <c r="BQ1147" s="169"/>
      <c r="BS1147" s="6"/>
      <c r="BT1147" s="11"/>
      <c r="BU1147" s="6"/>
      <c r="BV1147" s="6"/>
    </row>
    <row r="1148" spans="1:74" ht="15.75" x14ac:dyDescent="0.25">
      <c r="A1148" s="52" t="s">
        <v>7908</v>
      </c>
      <c r="B1148" s="56"/>
      <c r="C1148" s="7" t="s">
        <v>118</v>
      </c>
      <c r="D1148" s="7" t="s">
        <v>6917</v>
      </c>
      <c r="E1148" s="7"/>
      <c r="F1148" s="64"/>
      <c r="G1148" s="6"/>
      <c r="H1148" s="6"/>
      <c r="I1148" s="10" t="s">
        <v>110</v>
      </c>
      <c r="J1148" s="11" t="s">
        <v>7480</v>
      </c>
      <c r="K1148" s="220" t="s">
        <v>600</v>
      </c>
      <c r="L1148" s="180"/>
      <c r="M1148" s="180">
        <v>1000</v>
      </c>
      <c r="N1148" s="80" t="s">
        <v>7213</v>
      </c>
      <c r="O1148" s="165"/>
      <c r="P1148" s="80" t="s">
        <v>2992</v>
      </c>
      <c r="Q1148" s="80"/>
      <c r="R1148" s="80"/>
      <c r="S1148" s="166"/>
      <c r="T1148" s="164"/>
      <c r="U1148" s="167"/>
      <c r="V1148" s="168"/>
      <c r="W1148" s="12" t="str">
        <f t="shared" si="229"/>
        <v>Mqtt1</v>
      </c>
      <c r="X1148" s="222"/>
      <c r="Y1148" s="6" t="str">
        <f t="shared" si="231"/>
        <v>power-tag/ecdis-1</v>
      </c>
      <c r="Z1148" s="106" t="str" cm="1">
        <f t="array" ref="Z1148">IF(COUNTIF(N1148,"spare"),"","$."&amp;_xlfn.REGEXEXTRACT(J1148,"PT\d+[FQ]\d+_(.*)", 2))</f>
        <v>$.RMS_Voltage_C_N</v>
      </c>
      <c r="AA1148" s="12">
        <f t="shared" si="224"/>
        <v>35</v>
      </c>
      <c r="AB1148" s="6" t="s">
        <v>195</v>
      </c>
      <c r="AC1148" s="106">
        <v>3032</v>
      </c>
      <c r="AJ1148" s="80"/>
      <c r="AK1148" s="116" t="s">
        <v>1694</v>
      </c>
      <c r="AN1148" s="80"/>
      <c r="AO1148" s="80"/>
      <c r="AP1148" s="80"/>
      <c r="AQ1148" s="80"/>
      <c r="AR1148" s="130"/>
      <c r="AS1148" s="80"/>
      <c r="AT1148" s="7"/>
      <c r="AU1148" s="7"/>
      <c r="AV1148" s="169"/>
      <c r="AW1148" s="170"/>
      <c r="AX1148" s="140"/>
      <c r="AY1148" s="150"/>
      <c r="AZ1148" s="171"/>
      <c r="BA1148" s="171"/>
      <c r="BB1148" s="150" t="str">
        <f t="shared" si="230"/>
        <v/>
      </c>
      <c r="BC1148" s="172"/>
      <c r="BD1148" s="169"/>
      <c r="BE1148" s="169"/>
      <c r="BF1148" s="169"/>
      <c r="BG1148" s="169"/>
      <c r="BH1148" s="169"/>
      <c r="BI1148" s="169"/>
      <c r="BJ1148" s="169"/>
      <c r="BK1148" s="169"/>
      <c r="BL1148" s="169"/>
      <c r="BM1148" s="169"/>
      <c r="BN1148" s="169"/>
      <c r="BO1148" s="169"/>
      <c r="BP1148" s="169"/>
      <c r="BQ1148" s="169"/>
      <c r="BS1148" s="6"/>
      <c r="BT1148" s="11"/>
      <c r="BU1148" s="6"/>
      <c r="BV1148" s="6"/>
    </row>
    <row r="1149" spans="1:74" ht="15.75" x14ac:dyDescent="0.25">
      <c r="A1149" s="52" t="s">
        <v>7908</v>
      </c>
      <c r="B1149" s="56"/>
      <c r="C1149" s="7" t="s">
        <v>118</v>
      </c>
      <c r="D1149" s="7" t="s">
        <v>6917</v>
      </c>
      <c r="E1149" s="7"/>
      <c r="F1149" s="64"/>
      <c r="G1149" s="6"/>
      <c r="H1149" s="6"/>
      <c r="I1149" s="10" t="s">
        <v>110</v>
      </c>
      <c r="J1149" s="11" t="s">
        <v>2154</v>
      </c>
      <c r="K1149" s="220" t="s">
        <v>600</v>
      </c>
      <c r="L1149" s="180"/>
      <c r="M1149" s="180">
        <v>1000</v>
      </c>
      <c r="N1149" s="80" t="s">
        <v>7213</v>
      </c>
      <c r="O1149" s="165"/>
      <c r="P1149" s="80" t="s">
        <v>2993</v>
      </c>
      <c r="Q1149" s="80"/>
      <c r="R1149" s="80"/>
      <c r="S1149" s="166"/>
      <c r="T1149" s="164"/>
      <c r="U1149" s="167"/>
      <c r="V1149" s="168"/>
      <c r="W1149" s="12" t="str">
        <f t="shared" si="229"/>
        <v>Mqtt1</v>
      </c>
      <c r="X1149" s="222"/>
      <c r="Y1149" s="6" t="str">
        <f t="shared" si="231"/>
        <v>power-tag/ecdis-1</v>
      </c>
      <c r="Z1149" s="106" t="str" cm="1">
        <f t="array" ref="Z1149">IF(COUNTIF(N1149,"spare"),"","$."&amp;_xlfn.REGEXEXTRACT(J1149,"PT\d+[FQ]\d+_(.*)", 2))</f>
        <v>$.Active_Power_Phase_A</v>
      </c>
      <c r="AA1149" s="12">
        <f t="shared" si="224"/>
        <v>35</v>
      </c>
      <c r="AB1149" s="6" t="s">
        <v>195</v>
      </c>
      <c r="AC1149" s="106">
        <v>3054</v>
      </c>
      <c r="AJ1149" s="80"/>
      <c r="AK1149" s="116" t="s">
        <v>1695</v>
      </c>
      <c r="AN1149" s="80"/>
      <c r="AO1149" s="80"/>
      <c r="AP1149" s="80"/>
      <c r="AQ1149" s="80"/>
      <c r="AR1149" s="130"/>
      <c r="AS1149" s="80"/>
      <c r="AT1149" s="7"/>
      <c r="AU1149" s="7"/>
      <c r="AV1149" s="169"/>
      <c r="AW1149" s="170"/>
      <c r="AX1149" s="140"/>
      <c r="AY1149" s="150"/>
      <c r="AZ1149" s="171"/>
      <c r="BA1149" s="171"/>
      <c r="BB1149" s="150" t="str">
        <f t="shared" si="230"/>
        <v/>
      </c>
      <c r="BC1149" s="172"/>
      <c r="BD1149" s="169"/>
      <c r="BE1149" s="169"/>
      <c r="BF1149" s="169"/>
      <c r="BG1149" s="169"/>
      <c r="BH1149" s="169"/>
      <c r="BI1149" s="169"/>
      <c r="BJ1149" s="169"/>
      <c r="BK1149" s="169"/>
      <c r="BL1149" s="169"/>
      <c r="BM1149" s="169"/>
      <c r="BN1149" s="169"/>
      <c r="BO1149" s="169"/>
      <c r="BP1149" s="169"/>
      <c r="BQ1149" s="169"/>
      <c r="BS1149" s="6"/>
      <c r="BT1149" s="11"/>
      <c r="BU1149" s="6"/>
      <c r="BV1149" s="6"/>
    </row>
    <row r="1150" spans="1:74" ht="15.75" x14ac:dyDescent="0.25">
      <c r="A1150" s="52" t="s">
        <v>7908</v>
      </c>
      <c r="B1150" s="56"/>
      <c r="C1150" s="7" t="s">
        <v>118</v>
      </c>
      <c r="D1150" s="7" t="s">
        <v>6917</v>
      </c>
      <c r="E1150" s="7"/>
      <c r="F1150" s="64"/>
      <c r="G1150" s="6"/>
      <c r="H1150" s="6"/>
      <c r="I1150" s="10" t="s">
        <v>110</v>
      </c>
      <c r="J1150" s="11" t="s">
        <v>2155</v>
      </c>
      <c r="K1150" s="220" t="s">
        <v>600</v>
      </c>
      <c r="L1150" s="180"/>
      <c r="M1150" s="180">
        <v>1000</v>
      </c>
      <c r="N1150" s="80" t="s">
        <v>7213</v>
      </c>
      <c r="O1150" s="165"/>
      <c r="P1150" s="80" t="s">
        <v>2994</v>
      </c>
      <c r="Q1150" s="80"/>
      <c r="R1150" s="80"/>
      <c r="S1150" s="166"/>
      <c r="T1150" s="164"/>
      <c r="U1150" s="167"/>
      <c r="V1150" s="168"/>
      <c r="W1150" s="12" t="str">
        <f t="shared" si="229"/>
        <v>Mqtt1</v>
      </c>
      <c r="X1150" s="222"/>
      <c r="Y1150" s="6" t="str">
        <f t="shared" si="231"/>
        <v>power-tag/ecdis-1</v>
      </c>
      <c r="Z1150" s="106" t="str" cm="1">
        <f t="array" ref="Z1150">IF(COUNTIF(N1150,"spare"),"","$."&amp;_xlfn.REGEXEXTRACT(J1150,"PT\d+[FQ]\d+_(.*)", 2))</f>
        <v>$.Active_Power_Phase_B</v>
      </c>
      <c r="AA1150" s="12">
        <f t="shared" si="224"/>
        <v>35</v>
      </c>
      <c r="AB1150" s="6" t="s">
        <v>195</v>
      </c>
      <c r="AC1150" s="106">
        <v>3056</v>
      </c>
      <c r="AJ1150" s="80"/>
      <c r="AK1150" s="116" t="s">
        <v>1695</v>
      </c>
      <c r="AN1150" s="80"/>
      <c r="AO1150" s="80"/>
      <c r="AP1150" s="80"/>
      <c r="AQ1150" s="80"/>
      <c r="AR1150" s="130"/>
      <c r="AS1150" s="80"/>
      <c r="AT1150" s="7"/>
      <c r="AU1150" s="7"/>
      <c r="AV1150" s="169"/>
      <c r="AW1150" s="170"/>
      <c r="AX1150" s="140"/>
      <c r="AY1150" s="150"/>
      <c r="AZ1150" s="171"/>
      <c r="BA1150" s="171"/>
      <c r="BB1150" s="150" t="str">
        <f t="shared" si="230"/>
        <v/>
      </c>
      <c r="BC1150" s="172"/>
      <c r="BD1150" s="169"/>
      <c r="BE1150" s="169"/>
      <c r="BF1150" s="169"/>
      <c r="BG1150" s="169"/>
      <c r="BH1150" s="169"/>
      <c r="BI1150" s="169"/>
      <c r="BJ1150" s="169"/>
      <c r="BK1150" s="169"/>
      <c r="BL1150" s="169"/>
      <c r="BM1150" s="169"/>
      <c r="BN1150" s="169"/>
      <c r="BO1150" s="169"/>
      <c r="BP1150" s="169"/>
      <c r="BQ1150" s="169"/>
      <c r="BS1150" s="6"/>
      <c r="BT1150" s="11"/>
      <c r="BU1150" s="6"/>
      <c r="BV1150" s="6"/>
    </row>
    <row r="1151" spans="1:74" ht="15.75" x14ac:dyDescent="0.25">
      <c r="A1151" s="52" t="s">
        <v>7908</v>
      </c>
      <c r="B1151" s="56"/>
      <c r="C1151" s="7" t="s">
        <v>118</v>
      </c>
      <c r="D1151" s="7" t="s">
        <v>6917</v>
      </c>
      <c r="E1151" s="7"/>
      <c r="F1151" s="64"/>
      <c r="G1151" s="6"/>
      <c r="H1151" s="6"/>
      <c r="I1151" s="10" t="s">
        <v>110</v>
      </c>
      <c r="J1151" s="11" t="s">
        <v>2156</v>
      </c>
      <c r="K1151" s="220" t="s">
        <v>600</v>
      </c>
      <c r="L1151" s="180"/>
      <c r="M1151" s="180">
        <v>1000</v>
      </c>
      <c r="N1151" s="80" t="s">
        <v>7213</v>
      </c>
      <c r="O1151" s="165"/>
      <c r="P1151" s="80" t="s">
        <v>2995</v>
      </c>
      <c r="Q1151" s="80"/>
      <c r="R1151" s="80"/>
      <c r="S1151" s="166"/>
      <c r="T1151" s="164"/>
      <c r="U1151" s="167"/>
      <c r="V1151" s="168"/>
      <c r="W1151" s="12" t="str">
        <f t="shared" si="229"/>
        <v>Mqtt1</v>
      </c>
      <c r="X1151" s="222"/>
      <c r="Y1151" s="6" t="str">
        <f t="shared" si="231"/>
        <v>power-tag/ecdis-1</v>
      </c>
      <c r="Z1151" s="106" t="str" cm="1">
        <f t="array" ref="Z1151">IF(COUNTIF(N1151,"spare"),"","$."&amp;_xlfn.REGEXEXTRACT(J1151,"PT\d+[FQ]\d+_(.*)", 2))</f>
        <v>$.Active_Power_Phase_C</v>
      </c>
      <c r="AA1151" s="12">
        <f t="shared" si="224"/>
        <v>35</v>
      </c>
      <c r="AB1151" s="6" t="s">
        <v>195</v>
      </c>
      <c r="AC1151" s="106">
        <v>3058</v>
      </c>
      <c r="AJ1151" s="80"/>
      <c r="AK1151" s="116" t="s">
        <v>1695</v>
      </c>
      <c r="AN1151" s="80"/>
      <c r="AO1151" s="80"/>
      <c r="AP1151" s="80"/>
      <c r="AQ1151" s="80"/>
      <c r="AR1151" s="130"/>
      <c r="AS1151" s="80"/>
      <c r="AT1151" s="7"/>
      <c r="AU1151" s="7"/>
      <c r="AV1151" s="169"/>
      <c r="AW1151" s="170"/>
      <c r="AX1151" s="140"/>
      <c r="AY1151" s="150"/>
      <c r="AZ1151" s="171"/>
      <c r="BA1151" s="171"/>
      <c r="BB1151" s="150" t="str">
        <f t="shared" si="230"/>
        <v/>
      </c>
      <c r="BC1151" s="172"/>
      <c r="BD1151" s="169"/>
      <c r="BE1151" s="169"/>
      <c r="BF1151" s="169"/>
      <c r="BG1151" s="169"/>
      <c r="BH1151" s="169"/>
      <c r="BI1151" s="169"/>
      <c r="BJ1151" s="169"/>
      <c r="BK1151" s="169"/>
      <c r="BL1151" s="169"/>
      <c r="BM1151" s="169"/>
      <c r="BN1151" s="169"/>
      <c r="BO1151" s="169"/>
      <c r="BP1151" s="169"/>
      <c r="BQ1151" s="169"/>
      <c r="BS1151" s="6"/>
      <c r="BT1151" s="11"/>
      <c r="BU1151" s="6"/>
      <c r="BV1151" s="6"/>
    </row>
    <row r="1152" spans="1:74" ht="15.75" x14ac:dyDescent="0.25">
      <c r="A1152" s="52" t="s">
        <v>7908</v>
      </c>
      <c r="B1152" s="56"/>
      <c r="C1152" s="7" t="s">
        <v>118</v>
      </c>
      <c r="D1152" s="7" t="s">
        <v>6917</v>
      </c>
      <c r="E1152" s="7"/>
      <c r="F1152" s="64"/>
      <c r="G1152" s="6"/>
      <c r="H1152" s="6"/>
      <c r="I1152" s="10" t="s">
        <v>110</v>
      </c>
      <c r="J1152" s="11" t="s">
        <v>2157</v>
      </c>
      <c r="K1152" s="220" t="s">
        <v>600</v>
      </c>
      <c r="L1152" s="180"/>
      <c r="M1152" s="180">
        <v>1000</v>
      </c>
      <c r="N1152" s="80" t="s">
        <v>7213</v>
      </c>
      <c r="O1152" s="165"/>
      <c r="P1152" s="80" t="s">
        <v>2996</v>
      </c>
      <c r="Q1152" s="80"/>
      <c r="R1152" s="80"/>
      <c r="S1152" s="166"/>
      <c r="T1152" s="164"/>
      <c r="U1152" s="167"/>
      <c r="V1152" s="168"/>
      <c r="W1152" s="12" t="str">
        <f t="shared" si="229"/>
        <v>Mqtt1</v>
      </c>
      <c r="X1152" s="222"/>
      <c r="Y1152" s="6" t="str">
        <f t="shared" ref="Y1152:Y1215" si="232">"power-tag/" &amp; LOWER(_xlfn.REGEXREPLACE(_xlfn.REGEXREPLACE(_xlfn.REGEXREPLACE(TRIM(_xlfn.REGEXREPLACE(P1152, " (RMS (Current|Voltage) .+)|(Active Power Phase [ABC])|(Total Active Power)|(Power Factor .+)|(Total Power Factor) *", "")), "[ /\(\)&amp;:\.#]", "-"), "\-+", "-"), "-$", ""))</f>
        <v>power-tag/ecdis-1</v>
      </c>
      <c r="Z1152" s="106" t="str" cm="1">
        <f t="array" ref="Z1152">IF(COUNTIF(N1152,"spare"),"","$."&amp;_xlfn.REGEXEXTRACT(J1152,"PT\d+[FQ]\d+_(.*)", 2))</f>
        <v>$.Total_Active_Power</v>
      </c>
      <c r="AA1152" s="12">
        <f t="shared" si="224"/>
        <v>35</v>
      </c>
      <c r="AB1152" s="6" t="s">
        <v>195</v>
      </c>
      <c r="AC1152" s="106">
        <v>3060</v>
      </c>
      <c r="AJ1152" s="80"/>
      <c r="AK1152" s="116" t="s">
        <v>1695</v>
      </c>
      <c r="AN1152" s="80"/>
      <c r="AO1152" s="80"/>
      <c r="AP1152" s="80"/>
      <c r="AQ1152" s="80"/>
      <c r="AR1152" s="130"/>
      <c r="AS1152" s="80"/>
      <c r="AT1152" s="7"/>
      <c r="AU1152" s="7"/>
      <c r="AV1152" s="169"/>
      <c r="AW1152" s="170"/>
      <c r="AX1152" s="140"/>
      <c r="AY1152" s="150"/>
      <c r="AZ1152" s="171"/>
      <c r="BA1152" s="171"/>
      <c r="BB1152" s="150" t="str">
        <f t="shared" si="230"/>
        <v/>
      </c>
      <c r="BC1152" s="172"/>
      <c r="BD1152" s="169"/>
      <c r="BE1152" s="169"/>
      <c r="BF1152" s="169"/>
      <c r="BG1152" s="169"/>
      <c r="BH1152" s="169"/>
      <c r="BI1152" s="169"/>
      <c r="BJ1152" s="169"/>
      <c r="BK1152" s="169"/>
      <c r="BL1152" s="169"/>
      <c r="BM1152" s="169"/>
      <c r="BN1152" s="169"/>
      <c r="BO1152" s="169"/>
      <c r="BP1152" s="169"/>
      <c r="BQ1152" s="169"/>
      <c r="BS1152" s="6"/>
      <c r="BT1152" s="11"/>
      <c r="BU1152" s="6"/>
      <c r="BV1152" s="6"/>
    </row>
    <row r="1153" spans="1:74" ht="15.75" x14ac:dyDescent="0.25">
      <c r="A1153" s="52" t="s">
        <v>7908</v>
      </c>
      <c r="B1153" s="56"/>
      <c r="C1153" s="7" t="s">
        <v>118</v>
      </c>
      <c r="D1153" s="7" t="s">
        <v>6917</v>
      </c>
      <c r="E1153" s="7"/>
      <c r="F1153" s="64"/>
      <c r="G1153" s="6"/>
      <c r="H1153" s="6"/>
      <c r="I1153" s="10" t="s">
        <v>110</v>
      </c>
      <c r="J1153" s="11" t="s">
        <v>2158</v>
      </c>
      <c r="K1153" s="220" t="s">
        <v>600</v>
      </c>
      <c r="L1153" s="180"/>
      <c r="M1153" s="180">
        <v>1000</v>
      </c>
      <c r="N1153" s="80" t="s">
        <v>7213</v>
      </c>
      <c r="O1153" s="165"/>
      <c r="P1153" s="80" t="s">
        <v>2997</v>
      </c>
      <c r="Q1153" s="80"/>
      <c r="R1153" s="80"/>
      <c r="S1153" s="166"/>
      <c r="T1153" s="164"/>
      <c r="U1153" s="167"/>
      <c r="V1153" s="168"/>
      <c r="W1153" s="12" t="str">
        <f t="shared" si="229"/>
        <v>Mqtt1</v>
      </c>
      <c r="X1153" s="222"/>
      <c r="Y1153" s="6" t="str">
        <f t="shared" si="232"/>
        <v>power-tag/ecdis-1</v>
      </c>
      <c r="Z1153" s="106" t="str" cm="1">
        <f t="array" ref="Z1153">IF(COUNTIF(N1153,"spare"),"","$."&amp;_xlfn.REGEXEXTRACT(J1153,"PT\d+[FQ]\d+_(.*)", 2))</f>
        <v>$.Power_Factor_Phase_A</v>
      </c>
      <c r="AA1153" s="12">
        <f t="shared" si="224"/>
        <v>35</v>
      </c>
      <c r="AB1153" s="6" t="s">
        <v>195</v>
      </c>
      <c r="AC1153" s="106">
        <v>3078</v>
      </c>
      <c r="AJ1153" s="80"/>
      <c r="AK1153" s="116" t="s">
        <v>1696</v>
      </c>
      <c r="AN1153" s="80"/>
      <c r="AO1153" s="80"/>
      <c r="AP1153" s="80"/>
      <c r="AQ1153" s="80"/>
      <c r="AR1153" s="130"/>
      <c r="AS1153" s="80"/>
      <c r="AT1153" s="7"/>
      <c r="AU1153" s="7"/>
      <c r="AV1153" s="169"/>
      <c r="AW1153" s="170"/>
      <c r="AX1153" s="140"/>
      <c r="AY1153" s="150"/>
      <c r="AZ1153" s="171"/>
      <c r="BA1153" s="171"/>
      <c r="BB1153" s="150" t="str">
        <f t="shared" si="230"/>
        <v/>
      </c>
      <c r="BC1153" s="172"/>
      <c r="BD1153" s="169"/>
      <c r="BE1153" s="169"/>
      <c r="BF1153" s="169"/>
      <c r="BG1153" s="169"/>
      <c r="BH1153" s="169"/>
      <c r="BI1153" s="169"/>
      <c r="BJ1153" s="169"/>
      <c r="BK1153" s="169"/>
      <c r="BL1153" s="169"/>
      <c r="BM1153" s="169"/>
      <c r="BN1153" s="169"/>
      <c r="BO1153" s="169"/>
      <c r="BP1153" s="169"/>
      <c r="BQ1153" s="169"/>
      <c r="BS1153" s="6"/>
      <c r="BT1153" s="11"/>
      <c r="BU1153" s="6"/>
      <c r="BV1153" s="6"/>
    </row>
    <row r="1154" spans="1:74" ht="15.75" x14ac:dyDescent="0.25">
      <c r="A1154" s="52" t="s">
        <v>7908</v>
      </c>
      <c r="B1154" s="56"/>
      <c r="C1154" s="7" t="s">
        <v>118</v>
      </c>
      <c r="D1154" s="7" t="s">
        <v>6917</v>
      </c>
      <c r="E1154" s="7"/>
      <c r="F1154" s="64"/>
      <c r="G1154" s="6"/>
      <c r="H1154" s="6"/>
      <c r="I1154" s="10" t="s">
        <v>110</v>
      </c>
      <c r="J1154" s="11" t="s">
        <v>2159</v>
      </c>
      <c r="K1154" s="220" t="s">
        <v>600</v>
      </c>
      <c r="L1154" s="180"/>
      <c r="M1154" s="180">
        <v>1000</v>
      </c>
      <c r="N1154" s="80" t="s">
        <v>7213</v>
      </c>
      <c r="O1154" s="165"/>
      <c r="P1154" s="80" t="s">
        <v>2998</v>
      </c>
      <c r="Q1154" s="80"/>
      <c r="R1154" s="80"/>
      <c r="S1154" s="166"/>
      <c r="T1154" s="164"/>
      <c r="U1154" s="167"/>
      <c r="V1154" s="168"/>
      <c r="W1154" s="12" t="str">
        <f t="shared" si="229"/>
        <v>Mqtt1</v>
      </c>
      <c r="X1154" s="222"/>
      <c r="Y1154" s="6" t="str">
        <f t="shared" si="232"/>
        <v>power-tag/ecdis-1</v>
      </c>
      <c r="Z1154" s="106" t="str" cm="1">
        <f t="array" ref="Z1154">IF(COUNTIF(N1154,"spare"),"","$."&amp;_xlfn.REGEXEXTRACT(J1154,"PT\d+[FQ]\d+_(.*)", 2))</f>
        <v>$.Power_Factor_Phase_B</v>
      </c>
      <c r="AA1154" s="12">
        <f t="shared" si="224"/>
        <v>35</v>
      </c>
      <c r="AB1154" s="6" t="s">
        <v>195</v>
      </c>
      <c r="AC1154" s="106">
        <v>3080</v>
      </c>
      <c r="AJ1154" s="80"/>
      <c r="AK1154" s="116" t="s">
        <v>1696</v>
      </c>
      <c r="AN1154" s="80"/>
      <c r="AO1154" s="80"/>
      <c r="AP1154" s="80"/>
      <c r="AQ1154" s="80"/>
      <c r="AR1154" s="130"/>
      <c r="AS1154" s="80"/>
      <c r="AT1154" s="7"/>
      <c r="AU1154" s="7"/>
      <c r="AV1154" s="169"/>
      <c r="AW1154" s="170"/>
      <c r="AX1154" s="140"/>
      <c r="AY1154" s="150"/>
      <c r="AZ1154" s="171"/>
      <c r="BA1154" s="171"/>
      <c r="BB1154" s="150" t="str">
        <f t="shared" si="230"/>
        <v/>
      </c>
      <c r="BC1154" s="172"/>
      <c r="BD1154" s="169"/>
      <c r="BE1154" s="169"/>
      <c r="BF1154" s="169"/>
      <c r="BG1154" s="169"/>
      <c r="BH1154" s="169"/>
      <c r="BI1154" s="169"/>
      <c r="BJ1154" s="169"/>
      <c r="BK1154" s="169"/>
      <c r="BL1154" s="169"/>
      <c r="BM1154" s="169"/>
      <c r="BN1154" s="169"/>
      <c r="BO1154" s="169"/>
      <c r="BP1154" s="169"/>
      <c r="BQ1154" s="169"/>
      <c r="BS1154" s="6"/>
      <c r="BT1154" s="11"/>
      <c r="BU1154" s="6"/>
      <c r="BV1154" s="6"/>
    </row>
    <row r="1155" spans="1:74" ht="15.75" x14ac:dyDescent="0.25">
      <c r="A1155" s="52" t="s">
        <v>7908</v>
      </c>
      <c r="B1155" s="56"/>
      <c r="C1155" s="7" t="s">
        <v>118</v>
      </c>
      <c r="D1155" s="7" t="s">
        <v>6917</v>
      </c>
      <c r="E1155" s="7"/>
      <c r="F1155" s="64"/>
      <c r="G1155" s="6"/>
      <c r="H1155" s="6"/>
      <c r="I1155" s="10" t="s">
        <v>110</v>
      </c>
      <c r="J1155" s="11" t="s">
        <v>2160</v>
      </c>
      <c r="K1155" s="220" t="s">
        <v>600</v>
      </c>
      <c r="L1155" s="180"/>
      <c r="M1155" s="180">
        <v>1000</v>
      </c>
      <c r="N1155" s="80" t="s">
        <v>7213</v>
      </c>
      <c r="O1155" s="165"/>
      <c r="P1155" s="80" t="s">
        <v>2999</v>
      </c>
      <c r="Q1155" s="80"/>
      <c r="R1155" s="80"/>
      <c r="S1155" s="166"/>
      <c r="T1155" s="164"/>
      <c r="U1155" s="167"/>
      <c r="V1155" s="168"/>
      <c r="W1155" s="12" t="str">
        <f t="shared" si="229"/>
        <v>Mqtt1</v>
      </c>
      <c r="X1155" s="222"/>
      <c r="Y1155" s="6" t="str">
        <f t="shared" si="232"/>
        <v>power-tag/ecdis-1</v>
      </c>
      <c r="Z1155" s="106" t="str" cm="1">
        <f t="array" ref="Z1155">IF(COUNTIF(N1155,"spare"),"","$."&amp;_xlfn.REGEXEXTRACT(J1155,"PT\d+[FQ]\d+_(.*)", 2))</f>
        <v>$.Power_Factor_Phase_C</v>
      </c>
      <c r="AA1155" s="12">
        <f t="shared" si="224"/>
        <v>35</v>
      </c>
      <c r="AB1155" s="6" t="s">
        <v>195</v>
      </c>
      <c r="AC1155" s="106">
        <v>3082</v>
      </c>
      <c r="AJ1155" s="80"/>
      <c r="AK1155" s="116" t="s">
        <v>1696</v>
      </c>
      <c r="AN1155" s="80"/>
      <c r="AO1155" s="80"/>
      <c r="AP1155" s="80"/>
      <c r="AQ1155" s="80"/>
      <c r="AR1155" s="130"/>
      <c r="AS1155" s="80"/>
      <c r="AT1155" s="7"/>
      <c r="AU1155" s="7"/>
      <c r="AV1155" s="169"/>
      <c r="AW1155" s="170"/>
      <c r="AX1155" s="140"/>
      <c r="AY1155" s="150"/>
      <c r="AZ1155" s="171"/>
      <c r="BA1155" s="171"/>
      <c r="BB1155" s="150" t="str">
        <f t="shared" si="230"/>
        <v/>
      </c>
      <c r="BC1155" s="172"/>
      <c r="BD1155" s="169"/>
      <c r="BE1155" s="169"/>
      <c r="BF1155" s="169"/>
      <c r="BG1155" s="169"/>
      <c r="BH1155" s="169"/>
      <c r="BI1155" s="169"/>
      <c r="BJ1155" s="169"/>
      <c r="BK1155" s="169"/>
      <c r="BL1155" s="169"/>
      <c r="BM1155" s="169"/>
      <c r="BN1155" s="169"/>
      <c r="BO1155" s="169"/>
      <c r="BP1155" s="169"/>
      <c r="BQ1155" s="169"/>
      <c r="BS1155" s="6"/>
      <c r="BT1155" s="11"/>
      <c r="BU1155" s="6"/>
      <c r="BV1155" s="6"/>
    </row>
    <row r="1156" spans="1:74" ht="15.75" x14ac:dyDescent="0.25">
      <c r="A1156" s="52" t="s">
        <v>7908</v>
      </c>
      <c r="B1156" s="56"/>
      <c r="C1156" s="7" t="s">
        <v>118</v>
      </c>
      <c r="D1156" s="7" t="s">
        <v>6917</v>
      </c>
      <c r="E1156" s="7"/>
      <c r="F1156" s="64"/>
      <c r="G1156" s="6"/>
      <c r="H1156" s="6"/>
      <c r="I1156" s="10" t="s">
        <v>110</v>
      </c>
      <c r="J1156" s="11" t="s">
        <v>2161</v>
      </c>
      <c r="K1156" s="220" t="s">
        <v>600</v>
      </c>
      <c r="L1156" s="180"/>
      <c r="M1156" s="180">
        <v>1000</v>
      </c>
      <c r="N1156" s="80" t="s">
        <v>7213</v>
      </c>
      <c r="O1156" s="165"/>
      <c r="P1156" s="80" t="s">
        <v>3000</v>
      </c>
      <c r="Q1156" s="80"/>
      <c r="R1156" s="80"/>
      <c r="S1156" s="166"/>
      <c r="T1156" s="164"/>
      <c r="U1156" s="167"/>
      <c r="V1156" s="168"/>
      <c r="W1156" s="12" t="str">
        <f t="shared" si="229"/>
        <v>Mqtt1</v>
      </c>
      <c r="X1156" s="222"/>
      <c r="Y1156" s="6" t="str">
        <f t="shared" si="232"/>
        <v>power-tag/ecdis-1</v>
      </c>
      <c r="Z1156" s="106" t="str" cm="1">
        <f t="array" ref="Z1156">IF(COUNTIF(N1156,"spare"),"","$."&amp;_xlfn.REGEXEXTRACT(J1156,"PT\d+[FQ]\d+_(.*)", 2))</f>
        <v>$.Total_Power_Factor</v>
      </c>
      <c r="AA1156" s="12">
        <f t="shared" si="224"/>
        <v>35</v>
      </c>
      <c r="AB1156" s="6" t="s">
        <v>195</v>
      </c>
      <c r="AC1156" s="106">
        <v>3084</v>
      </c>
      <c r="AJ1156" s="80"/>
      <c r="AK1156" s="116" t="s">
        <v>1696</v>
      </c>
      <c r="AN1156" s="80"/>
      <c r="AO1156" s="80"/>
      <c r="AP1156" s="80"/>
      <c r="AQ1156" s="80"/>
      <c r="AR1156" s="130"/>
      <c r="AS1156" s="80"/>
      <c r="AT1156" s="7"/>
      <c r="AU1156" s="7"/>
      <c r="AV1156" s="169"/>
      <c r="AW1156" s="170"/>
      <c r="AX1156" s="140"/>
      <c r="AY1156" s="150"/>
      <c r="AZ1156" s="171"/>
      <c r="BA1156" s="171"/>
      <c r="BB1156" s="150" t="str">
        <f t="shared" si="230"/>
        <v/>
      </c>
      <c r="BC1156" s="172"/>
      <c r="BD1156" s="169"/>
      <c r="BE1156" s="169"/>
      <c r="BF1156" s="169"/>
      <c r="BG1156" s="169"/>
      <c r="BH1156" s="169"/>
      <c r="BI1156" s="169"/>
      <c r="BJ1156" s="169"/>
      <c r="BK1156" s="169"/>
      <c r="BL1156" s="169"/>
      <c r="BM1156" s="169"/>
      <c r="BN1156" s="169"/>
      <c r="BO1156" s="169"/>
      <c r="BP1156" s="169"/>
      <c r="BQ1156" s="169"/>
      <c r="BS1156" s="6"/>
      <c r="BT1156" s="11"/>
      <c r="BU1156" s="6"/>
      <c r="BV1156" s="6"/>
    </row>
    <row r="1157" spans="1:74" ht="15.75" x14ac:dyDescent="0.25">
      <c r="A1157" s="52" t="s">
        <v>7908</v>
      </c>
      <c r="B1157" s="56"/>
      <c r="C1157" s="7" t="s">
        <v>118</v>
      </c>
      <c r="D1157" s="7" t="s">
        <v>6917</v>
      </c>
      <c r="E1157" s="7"/>
      <c r="F1157" s="64"/>
      <c r="G1157" s="6"/>
      <c r="H1157" s="6"/>
      <c r="I1157" s="10" t="s">
        <v>110</v>
      </c>
      <c r="J1157" s="11" t="s">
        <v>2162</v>
      </c>
      <c r="K1157" s="220" t="s">
        <v>600</v>
      </c>
      <c r="L1157" s="180"/>
      <c r="M1157" s="180">
        <v>1000</v>
      </c>
      <c r="N1157" s="80" t="s">
        <v>7213</v>
      </c>
      <c r="O1157" s="165"/>
      <c r="P1157" s="80" t="s">
        <v>2645</v>
      </c>
      <c r="Q1157" s="80"/>
      <c r="R1157" s="80"/>
      <c r="S1157" s="166"/>
      <c r="T1157" s="164"/>
      <c r="U1157" s="167"/>
      <c r="V1157" s="168"/>
      <c r="W1157" s="12" t="str">
        <f t="shared" ref="W1157:W1171" si="233">IF(COUNTIF(N1157,"spare"),"","Mqtt1")</f>
        <v>Mqtt1</v>
      </c>
      <c r="X1157" s="222"/>
      <c r="Y1157" s="6" t="str">
        <f t="shared" si="232"/>
        <v>power-tag/radar-1</v>
      </c>
      <c r="Z1157" s="106" t="str" cm="1">
        <f t="array" ref="Z1157">IF(COUNTIF(N1157,"spare"),"","$."&amp;_xlfn.REGEXEXTRACT(J1157,"PT\d+[FQ]\d+_(.*)", 2))</f>
        <v>$.RMS_Current_Phase_A</v>
      </c>
      <c r="AA1157" s="12">
        <f t="shared" si="224"/>
        <v>36</v>
      </c>
      <c r="AB1157" s="6" t="s">
        <v>195</v>
      </c>
      <c r="AC1157" s="106">
        <v>3000</v>
      </c>
      <c r="AJ1157" s="80"/>
      <c r="AK1157" s="116" t="s">
        <v>1693</v>
      </c>
      <c r="AN1157" s="80"/>
      <c r="AO1157" s="80"/>
      <c r="AP1157" s="80"/>
      <c r="AQ1157" s="80"/>
      <c r="AR1157" s="130"/>
      <c r="AS1157" s="80"/>
      <c r="AT1157" s="7"/>
      <c r="AU1157" s="7"/>
      <c r="AV1157" s="169"/>
      <c r="AW1157" s="170"/>
      <c r="AX1157" s="140"/>
      <c r="AY1157" s="150"/>
      <c r="AZ1157" s="171"/>
      <c r="BA1157" s="171"/>
      <c r="BB1157" s="150" t="str">
        <f t="shared" ref="BB1157:BB1171" si="234">IF(ISNUMBER(AM1157),"1","")</f>
        <v/>
      </c>
      <c r="BC1157" s="172"/>
      <c r="BD1157" s="169"/>
      <c r="BE1157" s="169"/>
      <c r="BF1157" s="169"/>
      <c r="BG1157" s="169"/>
      <c r="BH1157" s="169"/>
      <c r="BI1157" s="169"/>
      <c r="BJ1157" s="169"/>
      <c r="BK1157" s="169"/>
      <c r="BL1157" s="169"/>
      <c r="BM1157" s="169"/>
      <c r="BN1157" s="169"/>
      <c r="BO1157" s="169"/>
      <c r="BP1157" s="169"/>
      <c r="BQ1157" s="169"/>
      <c r="BS1157" s="6"/>
      <c r="BT1157" s="11"/>
      <c r="BU1157" s="6"/>
      <c r="BV1157" s="6"/>
    </row>
    <row r="1158" spans="1:74" ht="15.75" x14ac:dyDescent="0.25">
      <c r="A1158" s="52" t="s">
        <v>7908</v>
      </c>
      <c r="B1158" s="56"/>
      <c r="C1158" s="7" t="s">
        <v>118</v>
      </c>
      <c r="D1158" s="7" t="s">
        <v>6917</v>
      </c>
      <c r="E1158" s="7"/>
      <c r="F1158" s="64"/>
      <c r="G1158" s="6"/>
      <c r="H1158" s="6"/>
      <c r="I1158" s="10" t="s">
        <v>110</v>
      </c>
      <c r="J1158" s="11" t="s">
        <v>2163</v>
      </c>
      <c r="K1158" s="220" t="s">
        <v>600</v>
      </c>
      <c r="L1158" s="180"/>
      <c r="M1158" s="180">
        <v>1000</v>
      </c>
      <c r="N1158" s="80" t="s">
        <v>7213</v>
      </c>
      <c r="O1158" s="165"/>
      <c r="P1158" s="80" t="s">
        <v>2646</v>
      </c>
      <c r="Q1158" s="80"/>
      <c r="R1158" s="80"/>
      <c r="S1158" s="166"/>
      <c r="T1158" s="164"/>
      <c r="U1158" s="167"/>
      <c r="V1158" s="168"/>
      <c r="W1158" s="12" t="str">
        <f t="shared" si="233"/>
        <v>Mqtt1</v>
      </c>
      <c r="X1158" s="222"/>
      <c r="Y1158" s="6" t="str">
        <f t="shared" si="232"/>
        <v>power-tag/radar-1</v>
      </c>
      <c r="Z1158" s="106" t="str" cm="1">
        <f t="array" ref="Z1158">IF(COUNTIF(N1158,"spare"),"","$."&amp;_xlfn.REGEXEXTRACT(J1158,"PT\d+[FQ]\d+_(.*)", 2))</f>
        <v>$.RMS_Current_Phase_B</v>
      </c>
      <c r="AA1158" s="12">
        <f t="shared" si="224"/>
        <v>36</v>
      </c>
      <c r="AB1158" s="6" t="s">
        <v>195</v>
      </c>
      <c r="AC1158" s="106">
        <v>3002</v>
      </c>
      <c r="AJ1158" s="80"/>
      <c r="AK1158" s="116" t="s">
        <v>1693</v>
      </c>
      <c r="AN1158" s="80"/>
      <c r="AO1158" s="80"/>
      <c r="AP1158" s="80"/>
      <c r="AQ1158" s="80"/>
      <c r="AR1158" s="130"/>
      <c r="AS1158" s="80"/>
      <c r="AT1158" s="7"/>
      <c r="AU1158" s="7"/>
      <c r="AV1158" s="169"/>
      <c r="AW1158" s="170"/>
      <c r="AX1158" s="140"/>
      <c r="AY1158" s="150"/>
      <c r="AZ1158" s="171"/>
      <c r="BA1158" s="171"/>
      <c r="BB1158" s="150" t="str">
        <f t="shared" si="234"/>
        <v/>
      </c>
      <c r="BC1158" s="172"/>
      <c r="BD1158" s="169"/>
      <c r="BE1158" s="169"/>
      <c r="BF1158" s="169"/>
      <c r="BG1158" s="169"/>
      <c r="BH1158" s="169"/>
      <c r="BI1158" s="169"/>
      <c r="BJ1158" s="169"/>
      <c r="BK1158" s="169"/>
      <c r="BL1158" s="169"/>
      <c r="BM1158" s="169"/>
      <c r="BN1158" s="169"/>
      <c r="BO1158" s="169"/>
      <c r="BP1158" s="169"/>
      <c r="BQ1158" s="169"/>
      <c r="BS1158" s="6"/>
      <c r="BT1158" s="11"/>
      <c r="BU1158" s="6"/>
      <c r="BV1158" s="6"/>
    </row>
    <row r="1159" spans="1:74" ht="15.75" x14ac:dyDescent="0.25">
      <c r="A1159" s="52" t="s">
        <v>7908</v>
      </c>
      <c r="B1159" s="56"/>
      <c r="C1159" s="7" t="s">
        <v>118</v>
      </c>
      <c r="D1159" s="7" t="s">
        <v>6917</v>
      </c>
      <c r="E1159" s="7"/>
      <c r="F1159" s="64"/>
      <c r="G1159" s="6"/>
      <c r="H1159" s="6"/>
      <c r="I1159" s="10" t="s">
        <v>110</v>
      </c>
      <c r="J1159" s="11" t="s">
        <v>2164</v>
      </c>
      <c r="K1159" s="220" t="s">
        <v>600</v>
      </c>
      <c r="L1159" s="180"/>
      <c r="M1159" s="180">
        <v>1000</v>
      </c>
      <c r="N1159" s="80" t="s">
        <v>7213</v>
      </c>
      <c r="O1159" s="165"/>
      <c r="P1159" s="80" t="s">
        <v>2647</v>
      </c>
      <c r="Q1159" s="80"/>
      <c r="R1159" s="80"/>
      <c r="S1159" s="166"/>
      <c r="T1159" s="164"/>
      <c r="U1159" s="167"/>
      <c r="V1159" s="168"/>
      <c r="W1159" s="12" t="str">
        <f t="shared" si="233"/>
        <v>Mqtt1</v>
      </c>
      <c r="X1159" s="222"/>
      <c r="Y1159" s="6" t="str">
        <f t="shared" si="232"/>
        <v>power-tag/radar-1</v>
      </c>
      <c r="Z1159" s="106" t="str" cm="1">
        <f t="array" ref="Z1159">IF(COUNTIF(N1159,"spare"),"","$."&amp;_xlfn.REGEXEXTRACT(J1159,"PT\d+[FQ]\d+_(.*)", 2))</f>
        <v>$.RMS_Current_Phase_C</v>
      </c>
      <c r="AA1159" s="12">
        <f t="shared" si="224"/>
        <v>36</v>
      </c>
      <c r="AB1159" s="6" t="s">
        <v>195</v>
      </c>
      <c r="AC1159" s="106">
        <v>3004</v>
      </c>
      <c r="AJ1159" s="80"/>
      <c r="AK1159" s="116" t="s">
        <v>1693</v>
      </c>
      <c r="AN1159" s="80"/>
      <c r="AO1159" s="80"/>
      <c r="AP1159" s="80"/>
      <c r="AQ1159" s="80"/>
      <c r="AR1159" s="130"/>
      <c r="AS1159" s="80"/>
      <c r="AT1159" s="7"/>
      <c r="AU1159" s="7"/>
      <c r="AV1159" s="169"/>
      <c r="AW1159" s="170"/>
      <c r="AX1159" s="140"/>
      <c r="AY1159" s="150"/>
      <c r="AZ1159" s="171"/>
      <c r="BA1159" s="171"/>
      <c r="BB1159" s="150" t="str">
        <f t="shared" si="234"/>
        <v/>
      </c>
      <c r="BC1159" s="172"/>
      <c r="BD1159" s="169"/>
      <c r="BE1159" s="169"/>
      <c r="BF1159" s="169"/>
      <c r="BG1159" s="169"/>
      <c r="BH1159" s="169"/>
      <c r="BI1159" s="169"/>
      <c r="BJ1159" s="169"/>
      <c r="BK1159" s="169"/>
      <c r="BL1159" s="169"/>
      <c r="BM1159" s="169"/>
      <c r="BN1159" s="169"/>
      <c r="BO1159" s="169"/>
      <c r="BP1159" s="169"/>
      <c r="BQ1159" s="169"/>
      <c r="BS1159" s="6"/>
      <c r="BT1159" s="11"/>
      <c r="BU1159" s="6"/>
      <c r="BV1159" s="6"/>
    </row>
    <row r="1160" spans="1:74" ht="15.75" x14ac:dyDescent="0.25">
      <c r="A1160" s="52" t="s">
        <v>7908</v>
      </c>
      <c r="B1160" s="56"/>
      <c r="C1160" s="7" t="s">
        <v>118</v>
      </c>
      <c r="D1160" s="7" t="s">
        <v>6917</v>
      </c>
      <c r="E1160" s="7"/>
      <c r="F1160" s="64"/>
      <c r="G1160" s="6"/>
      <c r="H1160" s="6"/>
      <c r="I1160" s="10" t="s">
        <v>110</v>
      </c>
      <c r="J1160" s="11" t="s">
        <v>2165</v>
      </c>
      <c r="K1160" s="220" t="s">
        <v>600</v>
      </c>
      <c r="L1160" s="180"/>
      <c r="M1160" s="180">
        <v>1000</v>
      </c>
      <c r="N1160" s="80" t="s">
        <v>7213</v>
      </c>
      <c r="O1160" s="165"/>
      <c r="P1160" s="80" t="s">
        <v>2648</v>
      </c>
      <c r="Q1160" s="80"/>
      <c r="R1160" s="80"/>
      <c r="S1160" s="166"/>
      <c r="T1160" s="164"/>
      <c r="U1160" s="167"/>
      <c r="V1160" s="168"/>
      <c r="W1160" s="12" t="str">
        <f t="shared" si="233"/>
        <v>Mqtt1</v>
      </c>
      <c r="X1160" s="222"/>
      <c r="Y1160" s="6" t="str">
        <f t="shared" si="232"/>
        <v>power-tag/radar-1</v>
      </c>
      <c r="Z1160" s="106" t="str" cm="1">
        <f t="array" ref="Z1160">IF(COUNTIF(N1160,"spare"),"","$."&amp;_xlfn.REGEXEXTRACT(J1160,"PT\d+[FQ]\d+_(.*)", 2))</f>
        <v>$.RMS_Current_Phase_Neut</v>
      </c>
      <c r="AA1160" s="12">
        <f t="shared" si="224"/>
        <v>36</v>
      </c>
      <c r="AB1160" s="6" t="s">
        <v>195</v>
      </c>
      <c r="AC1160" s="106">
        <v>3006</v>
      </c>
      <c r="AJ1160" s="80"/>
      <c r="AK1160" s="116" t="s">
        <v>1693</v>
      </c>
      <c r="AN1160" s="80"/>
      <c r="AO1160" s="80"/>
      <c r="AP1160" s="80"/>
      <c r="AQ1160" s="80"/>
      <c r="AR1160" s="130"/>
      <c r="AS1160" s="80"/>
      <c r="AT1160" s="7"/>
      <c r="AU1160" s="7"/>
      <c r="AV1160" s="169"/>
      <c r="AW1160" s="170"/>
      <c r="AX1160" s="140"/>
      <c r="AY1160" s="150"/>
      <c r="AZ1160" s="171"/>
      <c r="BA1160" s="171"/>
      <c r="BB1160" s="150" t="str">
        <f t="shared" si="234"/>
        <v/>
      </c>
      <c r="BC1160" s="172"/>
      <c r="BD1160" s="169"/>
      <c r="BE1160" s="169"/>
      <c r="BF1160" s="169"/>
      <c r="BG1160" s="169"/>
      <c r="BH1160" s="169"/>
      <c r="BI1160" s="169"/>
      <c r="BJ1160" s="169"/>
      <c r="BK1160" s="169"/>
      <c r="BL1160" s="169"/>
      <c r="BM1160" s="169"/>
      <c r="BN1160" s="169"/>
      <c r="BO1160" s="169"/>
      <c r="BP1160" s="169"/>
      <c r="BQ1160" s="169"/>
      <c r="BS1160" s="6"/>
      <c r="BT1160" s="11"/>
      <c r="BU1160" s="6"/>
      <c r="BV1160" s="6"/>
    </row>
    <row r="1161" spans="1:74" ht="15.75" x14ac:dyDescent="0.25">
      <c r="A1161" s="52" t="s">
        <v>7908</v>
      </c>
      <c r="B1161" s="56"/>
      <c r="C1161" s="7" t="s">
        <v>118</v>
      </c>
      <c r="D1161" s="7" t="s">
        <v>6917</v>
      </c>
      <c r="E1161" s="7"/>
      <c r="F1161" s="64"/>
      <c r="G1161" s="6"/>
      <c r="H1161" s="6"/>
      <c r="I1161" s="10" t="s">
        <v>110</v>
      </c>
      <c r="J1161" s="11" t="s">
        <v>7481</v>
      </c>
      <c r="K1161" s="220" t="s">
        <v>600</v>
      </c>
      <c r="L1161" s="180"/>
      <c r="M1161" s="180">
        <v>1000</v>
      </c>
      <c r="N1161" s="80" t="s">
        <v>7213</v>
      </c>
      <c r="O1161" s="165"/>
      <c r="P1161" s="80" t="s">
        <v>2649</v>
      </c>
      <c r="Q1161" s="80"/>
      <c r="R1161" s="80"/>
      <c r="S1161" s="166"/>
      <c r="T1161" s="164"/>
      <c r="U1161" s="167"/>
      <c r="V1161" s="168"/>
      <c r="W1161" s="12" t="str">
        <f t="shared" si="233"/>
        <v>Mqtt1</v>
      </c>
      <c r="X1161" s="222"/>
      <c r="Y1161" s="6" t="str">
        <f t="shared" si="232"/>
        <v>power-tag/radar-1</v>
      </c>
      <c r="Z1161" s="106" t="str" cm="1">
        <f t="array" ref="Z1161">IF(COUNTIF(N1161,"spare"),"","$."&amp;_xlfn.REGEXEXTRACT(J1161,"PT\d+[FQ]\d+_(.*)", 2))</f>
        <v>$.RMS_Voltage_A_N</v>
      </c>
      <c r="AA1161" s="12">
        <f t="shared" si="224"/>
        <v>36</v>
      </c>
      <c r="AB1161" s="6" t="s">
        <v>195</v>
      </c>
      <c r="AC1161" s="106">
        <v>3028</v>
      </c>
      <c r="AJ1161" s="80"/>
      <c r="AK1161" s="116" t="s">
        <v>1694</v>
      </c>
      <c r="AN1161" s="80"/>
      <c r="AO1161" s="80"/>
      <c r="AP1161" s="80"/>
      <c r="AQ1161" s="80"/>
      <c r="AR1161" s="130"/>
      <c r="AS1161" s="80"/>
      <c r="AT1161" s="7"/>
      <c r="AU1161" s="7"/>
      <c r="AV1161" s="169"/>
      <c r="AW1161" s="170"/>
      <c r="AX1161" s="140"/>
      <c r="AY1161" s="150"/>
      <c r="AZ1161" s="171"/>
      <c r="BA1161" s="171"/>
      <c r="BB1161" s="150" t="str">
        <f t="shared" si="234"/>
        <v/>
      </c>
      <c r="BC1161" s="172"/>
      <c r="BD1161" s="169"/>
      <c r="BE1161" s="169"/>
      <c r="BF1161" s="169"/>
      <c r="BG1161" s="169"/>
      <c r="BH1161" s="169"/>
      <c r="BI1161" s="169"/>
      <c r="BJ1161" s="169"/>
      <c r="BK1161" s="169"/>
      <c r="BL1161" s="169"/>
      <c r="BM1161" s="169"/>
      <c r="BN1161" s="169"/>
      <c r="BO1161" s="169"/>
      <c r="BP1161" s="169"/>
      <c r="BQ1161" s="169"/>
      <c r="BS1161" s="6"/>
      <c r="BT1161" s="11"/>
      <c r="BU1161" s="6"/>
      <c r="BV1161" s="6"/>
    </row>
    <row r="1162" spans="1:74" ht="15.75" x14ac:dyDescent="0.25">
      <c r="A1162" s="52" t="s">
        <v>7908</v>
      </c>
      <c r="B1162" s="56"/>
      <c r="C1162" s="7" t="s">
        <v>118</v>
      </c>
      <c r="D1162" s="7" t="s">
        <v>6917</v>
      </c>
      <c r="E1162" s="7"/>
      <c r="F1162" s="64"/>
      <c r="G1162" s="6"/>
      <c r="H1162" s="6"/>
      <c r="I1162" s="10" t="s">
        <v>110</v>
      </c>
      <c r="J1162" s="11" t="s">
        <v>7482</v>
      </c>
      <c r="K1162" s="220" t="s">
        <v>600</v>
      </c>
      <c r="L1162" s="180"/>
      <c r="M1162" s="180">
        <v>1000</v>
      </c>
      <c r="N1162" s="80" t="s">
        <v>7213</v>
      </c>
      <c r="O1162" s="165"/>
      <c r="P1162" s="80" t="s">
        <v>2650</v>
      </c>
      <c r="Q1162" s="80"/>
      <c r="R1162" s="80"/>
      <c r="S1162" s="166"/>
      <c r="T1162" s="164"/>
      <c r="U1162" s="167"/>
      <c r="V1162" s="168"/>
      <c r="W1162" s="12" t="str">
        <f t="shared" si="233"/>
        <v>Mqtt1</v>
      </c>
      <c r="X1162" s="222"/>
      <c r="Y1162" s="6" t="str">
        <f t="shared" si="232"/>
        <v>power-tag/radar-1</v>
      </c>
      <c r="Z1162" s="106" t="str" cm="1">
        <f t="array" ref="Z1162">IF(COUNTIF(N1162,"spare"),"","$."&amp;_xlfn.REGEXEXTRACT(J1162,"PT\d+[FQ]\d+_(.*)", 2))</f>
        <v>$.RMS_Voltage_B_N</v>
      </c>
      <c r="AA1162" s="12">
        <f t="shared" ref="AA1162:AA1225" si="235">AA1147+1</f>
        <v>36</v>
      </c>
      <c r="AB1162" s="6" t="s">
        <v>195</v>
      </c>
      <c r="AC1162" s="106">
        <v>3030</v>
      </c>
      <c r="AJ1162" s="80"/>
      <c r="AK1162" s="116" t="s">
        <v>1694</v>
      </c>
      <c r="AN1162" s="80"/>
      <c r="AO1162" s="80"/>
      <c r="AP1162" s="80"/>
      <c r="AQ1162" s="80"/>
      <c r="AR1162" s="130"/>
      <c r="AS1162" s="80"/>
      <c r="AT1162" s="7"/>
      <c r="AU1162" s="7"/>
      <c r="AV1162" s="169"/>
      <c r="AW1162" s="170"/>
      <c r="AX1162" s="140"/>
      <c r="AY1162" s="150"/>
      <c r="AZ1162" s="171"/>
      <c r="BA1162" s="171"/>
      <c r="BB1162" s="150" t="str">
        <f t="shared" si="234"/>
        <v/>
      </c>
      <c r="BC1162" s="172"/>
      <c r="BD1162" s="169"/>
      <c r="BE1162" s="169"/>
      <c r="BF1162" s="169"/>
      <c r="BG1162" s="169"/>
      <c r="BH1162" s="169"/>
      <c r="BI1162" s="169"/>
      <c r="BJ1162" s="169"/>
      <c r="BK1162" s="169"/>
      <c r="BL1162" s="169"/>
      <c r="BM1162" s="169"/>
      <c r="BN1162" s="169"/>
      <c r="BO1162" s="169"/>
      <c r="BP1162" s="169"/>
      <c r="BQ1162" s="169"/>
      <c r="BS1162" s="6"/>
      <c r="BT1162" s="11"/>
      <c r="BU1162" s="6"/>
      <c r="BV1162" s="6"/>
    </row>
    <row r="1163" spans="1:74" ht="15.75" x14ac:dyDescent="0.25">
      <c r="A1163" s="52" t="s">
        <v>7908</v>
      </c>
      <c r="B1163" s="56"/>
      <c r="C1163" s="7" t="s">
        <v>118</v>
      </c>
      <c r="D1163" s="7" t="s">
        <v>6917</v>
      </c>
      <c r="E1163" s="7"/>
      <c r="F1163" s="64"/>
      <c r="G1163" s="6"/>
      <c r="H1163" s="6"/>
      <c r="I1163" s="10" t="s">
        <v>110</v>
      </c>
      <c r="J1163" s="11" t="s">
        <v>7483</v>
      </c>
      <c r="K1163" s="220" t="s">
        <v>600</v>
      </c>
      <c r="L1163" s="180"/>
      <c r="M1163" s="180">
        <v>1000</v>
      </c>
      <c r="N1163" s="80" t="s">
        <v>7213</v>
      </c>
      <c r="O1163" s="165"/>
      <c r="P1163" s="80" t="s">
        <v>2651</v>
      </c>
      <c r="Q1163" s="80"/>
      <c r="R1163" s="80"/>
      <c r="S1163" s="166"/>
      <c r="T1163" s="164"/>
      <c r="U1163" s="167"/>
      <c r="V1163" s="168"/>
      <c r="W1163" s="12" t="str">
        <f t="shared" si="233"/>
        <v>Mqtt1</v>
      </c>
      <c r="X1163" s="222"/>
      <c r="Y1163" s="6" t="str">
        <f t="shared" si="232"/>
        <v>power-tag/radar-1</v>
      </c>
      <c r="Z1163" s="106" t="str" cm="1">
        <f t="array" ref="Z1163">IF(COUNTIF(N1163,"spare"),"","$."&amp;_xlfn.REGEXEXTRACT(J1163,"PT\d+[FQ]\d+_(.*)", 2))</f>
        <v>$.RMS_Voltage_C_N</v>
      </c>
      <c r="AA1163" s="12">
        <f t="shared" si="235"/>
        <v>36</v>
      </c>
      <c r="AB1163" s="6" t="s">
        <v>195</v>
      </c>
      <c r="AC1163" s="106">
        <v>3032</v>
      </c>
      <c r="AJ1163" s="80"/>
      <c r="AK1163" s="116" t="s">
        <v>1694</v>
      </c>
      <c r="AN1163" s="80"/>
      <c r="AO1163" s="80"/>
      <c r="AP1163" s="80"/>
      <c r="AQ1163" s="80"/>
      <c r="AR1163" s="130"/>
      <c r="AS1163" s="80"/>
      <c r="AT1163" s="7"/>
      <c r="AU1163" s="7"/>
      <c r="AV1163" s="169"/>
      <c r="AW1163" s="170"/>
      <c r="AX1163" s="140"/>
      <c r="AY1163" s="150"/>
      <c r="AZ1163" s="171"/>
      <c r="BA1163" s="171"/>
      <c r="BB1163" s="150" t="str">
        <f t="shared" si="234"/>
        <v/>
      </c>
      <c r="BC1163" s="172"/>
      <c r="BD1163" s="169"/>
      <c r="BE1163" s="169"/>
      <c r="BF1163" s="169"/>
      <c r="BG1163" s="169"/>
      <c r="BH1163" s="169"/>
      <c r="BI1163" s="169"/>
      <c r="BJ1163" s="169"/>
      <c r="BK1163" s="169"/>
      <c r="BL1163" s="169"/>
      <c r="BM1163" s="169"/>
      <c r="BN1163" s="169"/>
      <c r="BO1163" s="169"/>
      <c r="BP1163" s="169"/>
      <c r="BQ1163" s="169"/>
      <c r="BS1163" s="6"/>
      <c r="BT1163" s="11"/>
      <c r="BU1163" s="6"/>
      <c r="BV1163" s="6"/>
    </row>
    <row r="1164" spans="1:74" ht="15.75" x14ac:dyDescent="0.25">
      <c r="A1164" s="52" t="s">
        <v>7908</v>
      </c>
      <c r="B1164" s="56"/>
      <c r="C1164" s="7" t="s">
        <v>118</v>
      </c>
      <c r="D1164" s="7" t="s">
        <v>6917</v>
      </c>
      <c r="E1164" s="7"/>
      <c r="F1164" s="64"/>
      <c r="G1164" s="6"/>
      <c r="H1164" s="6"/>
      <c r="I1164" s="10" t="s">
        <v>110</v>
      </c>
      <c r="J1164" s="11" t="s">
        <v>2166</v>
      </c>
      <c r="K1164" s="220" t="s">
        <v>600</v>
      </c>
      <c r="L1164" s="180"/>
      <c r="M1164" s="180">
        <v>1000</v>
      </c>
      <c r="N1164" s="80" t="s">
        <v>7213</v>
      </c>
      <c r="O1164" s="165"/>
      <c r="P1164" s="80" t="s">
        <v>2652</v>
      </c>
      <c r="Q1164" s="80"/>
      <c r="R1164" s="80"/>
      <c r="S1164" s="166"/>
      <c r="T1164" s="164"/>
      <c r="U1164" s="167"/>
      <c r="V1164" s="168"/>
      <c r="W1164" s="12" t="str">
        <f t="shared" si="233"/>
        <v>Mqtt1</v>
      </c>
      <c r="X1164" s="222"/>
      <c r="Y1164" s="6" t="str">
        <f t="shared" si="232"/>
        <v>power-tag/radar-1</v>
      </c>
      <c r="Z1164" s="106" t="str" cm="1">
        <f t="array" ref="Z1164">IF(COUNTIF(N1164,"spare"),"","$."&amp;_xlfn.REGEXEXTRACT(J1164,"PT\d+[FQ]\d+_(.*)", 2))</f>
        <v>$.Active_Power_Phase_A</v>
      </c>
      <c r="AA1164" s="12">
        <f t="shared" si="235"/>
        <v>36</v>
      </c>
      <c r="AB1164" s="6" t="s">
        <v>195</v>
      </c>
      <c r="AC1164" s="106">
        <v>3054</v>
      </c>
      <c r="AJ1164" s="80"/>
      <c r="AK1164" s="116" t="s">
        <v>1695</v>
      </c>
      <c r="AN1164" s="80"/>
      <c r="AO1164" s="80"/>
      <c r="AP1164" s="80"/>
      <c r="AQ1164" s="80"/>
      <c r="AR1164" s="130"/>
      <c r="AS1164" s="80"/>
      <c r="AT1164" s="7"/>
      <c r="AU1164" s="7"/>
      <c r="AV1164" s="169"/>
      <c r="AW1164" s="170"/>
      <c r="AX1164" s="140"/>
      <c r="AY1164" s="150"/>
      <c r="AZ1164" s="171"/>
      <c r="BA1164" s="171"/>
      <c r="BB1164" s="150" t="str">
        <f t="shared" si="234"/>
        <v/>
      </c>
      <c r="BC1164" s="172"/>
      <c r="BD1164" s="169"/>
      <c r="BE1164" s="169"/>
      <c r="BF1164" s="169"/>
      <c r="BG1164" s="169"/>
      <c r="BH1164" s="169"/>
      <c r="BI1164" s="169"/>
      <c r="BJ1164" s="169"/>
      <c r="BK1164" s="169"/>
      <c r="BL1164" s="169"/>
      <c r="BM1164" s="169"/>
      <c r="BN1164" s="169"/>
      <c r="BO1164" s="169"/>
      <c r="BP1164" s="169"/>
      <c r="BQ1164" s="169"/>
      <c r="BS1164" s="6"/>
      <c r="BT1164" s="11"/>
      <c r="BU1164" s="6"/>
      <c r="BV1164" s="6"/>
    </row>
    <row r="1165" spans="1:74" ht="15.75" x14ac:dyDescent="0.25">
      <c r="A1165" s="52" t="s">
        <v>7908</v>
      </c>
      <c r="B1165" s="56"/>
      <c r="C1165" s="7" t="s">
        <v>118</v>
      </c>
      <c r="D1165" s="7" t="s">
        <v>6917</v>
      </c>
      <c r="E1165" s="7"/>
      <c r="F1165" s="64"/>
      <c r="G1165" s="6"/>
      <c r="H1165" s="6"/>
      <c r="I1165" s="10" t="s">
        <v>110</v>
      </c>
      <c r="J1165" s="11" t="s">
        <v>2167</v>
      </c>
      <c r="K1165" s="220" t="s">
        <v>600</v>
      </c>
      <c r="L1165" s="180"/>
      <c r="M1165" s="180">
        <v>1000</v>
      </c>
      <c r="N1165" s="80" t="s">
        <v>7213</v>
      </c>
      <c r="O1165" s="165"/>
      <c r="P1165" s="80" t="s">
        <v>2653</v>
      </c>
      <c r="Q1165" s="80"/>
      <c r="R1165" s="80"/>
      <c r="S1165" s="166"/>
      <c r="T1165" s="164"/>
      <c r="U1165" s="167"/>
      <c r="V1165" s="168"/>
      <c r="W1165" s="12" t="str">
        <f t="shared" si="233"/>
        <v>Mqtt1</v>
      </c>
      <c r="X1165" s="222"/>
      <c r="Y1165" s="6" t="str">
        <f t="shared" si="232"/>
        <v>power-tag/radar-1</v>
      </c>
      <c r="Z1165" s="106" t="str" cm="1">
        <f t="array" ref="Z1165">IF(COUNTIF(N1165,"spare"),"","$."&amp;_xlfn.REGEXEXTRACT(J1165,"PT\d+[FQ]\d+_(.*)", 2))</f>
        <v>$.Active_Power_Phase_B</v>
      </c>
      <c r="AA1165" s="12">
        <f t="shared" si="235"/>
        <v>36</v>
      </c>
      <c r="AB1165" s="6" t="s">
        <v>195</v>
      </c>
      <c r="AC1165" s="106">
        <v>3056</v>
      </c>
      <c r="AJ1165" s="80"/>
      <c r="AK1165" s="116" t="s">
        <v>1695</v>
      </c>
      <c r="AN1165" s="80"/>
      <c r="AO1165" s="80"/>
      <c r="AP1165" s="80"/>
      <c r="AQ1165" s="80"/>
      <c r="AR1165" s="130"/>
      <c r="AS1165" s="80"/>
      <c r="AT1165" s="7"/>
      <c r="AU1165" s="7"/>
      <c r="AV1165" s="169"/>
      <c r="AW1165" s="170"/>
      <c r="AX1165" s="140"/>
      <c r="AY1165" s="150"/>
      <c r="AZ1165" s="171"/>
      <c r="BA1165" s="171"/>
      <c r="BB1165" s="150" t="str">
        <f t="shared" si="234"/>
        <v/>
      </c>
      <c r="BC1165" s="172"/>
      <c r="BD1165" s="169"/>
      <c r="BE1165" s="169"/>
      <c r="BF1165" s="169"/>
      <c r="BG1165" s="169"/>
      <c r="BH1165" s="169"/>
      <c r="BI1165" s="169"/>
      <c r="BJ1165" s="169"/>
      <c r="BK1165" s="169"/>
      <c r="BL1165" s="169"/>
      <c r="BM1165" s="169"/>
      <c r="BN1165" s="169"/>
      <c r="BO1165" s="169"/>
      <c r="BP1165" s="169"/>
      <c r="BQ1165" s="169"/>
      <c r="BS1165" s="6"/>
      <c r="BT1165" s="11"/>
      <c r="BU1165" s="6"/>
      <c r="BV1165" s="6"/>
    </row>
    <row r="1166" spans="1:74" ht="15.75" x14ac:dyDescent="0.25">
      <c r="A1166" s="52" t="s">
        <v>7908</v>
      </c>
      <c r="B1166" s="56"/>
      <c r="C1166" s="7" t="s">
        <v>118</v>
      </c>
      <c r="D1166" s="7" t="s">
        <v>6917</v>
      </c>
      <c r="E1166" s="7"/>
      <c r="F1166" s="64"/>
      <c r="G1166" s="6"/>
      <c r="H1166" s="6"/>
      <c r="I1166" s="10" t="s">
        <v>110</v>
      </c>
      <c r="J1166" s="11" t="s">
        <v>2168</v>
      </c>
      <c r="K1166" s="220" t="s">
        <v>600</v>
      </c>
      <c r="L1166" s="180"/>
      <c r="M1166" s="180">
        <v>1000</v>
      </c>
      <c r="N1166" s="80" t="s">
        <v>7213</v>
      </c>
      <c r="O1166" s="165"/>
      <c r="P1166" s="80" t="s">
        <v>2654</v>
      </c>
      <c r="Q1166" s="80"/>
      <c r="R1166" s="80"/>
      <c r="S1166" s="166"/>
      <c r="T1166" s="164"/>
      <c r="U1166" s="167"/>
      <c r="V1166" s="168"/>
      <c r="W1166" s="12" t="str">
        <f t="shared" si="233"/>
        <v>Mqtt1</v>
      </c>
      <c r="X1166" s="222"/>
      <c r="Y1166" s="6" t="str">
        <f t="shared" si="232"/>
        <v>power-tag/radar-1</v>
      </c>
      <c r="Z1166" s="106" t="str" cm="1">
        <f t="array" ref="Z1166">IF(COUNTIF(N1166,"spare"),"","$."&amp;_xlfn.REGEXEXTRACT(J1166,"PT\d+[FQ]\d+_(.*)", 2))</f>
        <v>$.Active_Power_Phase_C</v>
      </c>
      <c r="AA1166" s="12">
        <f t="shared" si="235"/>
        <v>36</v>
      </c>
      <c r="AB1166" s="6" t="s">
        <v>195</v>
      </c>
      <c r="AC1166" s="106">
        <v>3058</v>
      </c>
      <c r="AJ1166" s="80"/>
      <c r="AK1166" s="116" t="s">
        <v>1695</v>
      </c>
      <c r="AN1166" s="80"/>
      <c r="AO1166" s="80"/>
      <c r="AP1166" s="80"/>
      <c r="AQ1166" s="80"/>
      <c r="AR1166" s="130"/>
      <c r="AS1166" s="80"/>
      <c r="AT1166" s="7"/>
      <c r="AU1166" s="7"/>
      <c r="AV1166" s="169"/>
      <c r="AW1166" s="170"/>
      <c r="AX1166" s="140"/>
      <c r="AY1166" s="150"/>
      <c r="AZ1166" s="171"/>
      <c r="BA1166" s="171"/>
      <c r="BB1166" s="150" t="str">
        <f t="shared" si="234"/>
        <v/>
      </c>
      <c r="BC1166" s="172"/>
      <c r="BD1166" s="169"/>
      <c r="BE1166" s="169"/>
      <c r="BF1166" s="169"/>
      <c r="BG1166" s="169"/>
      <c r="BH1166" s="169"/>
      <c r="BI1166" s="169"/>
      <c r="BJ1166" s="169"/>
      <c r="BK1166" s="169"/>
      <c r="BL1166" s="169"/>
      <c r="BM1166" s="169"/>
      <c r="BN1166" s="169"/>
      <c r="BO1166" s="169"/>
      <c r="BP1166" s="169"/>
      <c r="BQ1166" s="169"/>
      <c r="BS1166" s="6"/>
      <c r="BT1166" s="11"/>
      <c r="BU1166" s="6"/>
      <c r="BV1166" s="6"/>
    </row>
    <row r="1167" spans="1:74" ht="15.75" x14ac:dyDescent="0.25">
      <c r="A1167" s="52" t="s">
        <v>7908</v>
      </c>
      <c r="B1167" s="56"/>
      <c r="C1167" s="7" t="s">
        <v>118</v>
      </c>
      <c r="D1167" s="7" t="s">
        <v>6917</v>
      </c>
      <c r="E1167" s="7"/>
      <c r="F1167" s="64"/>
      <c r="G1167" s="6"/>
      <c r="H1167" s="6"/>
      <c r="I1167" s="10" t="s">
        <v>110</v>
      </c>
      <c r="J1167" s="11" t="s">
        <v>2169</v>
      </c>
      <c r="K1167" s="220" t="s">
        <v>600</v>
      </c>
      <c r="L1167" s="180"/>
      <c r="M1167" s="180">
        <v>1000</v>
      </c>
      <c r="N1167" s="80" t="s">
        <v>7213</v>
      </c>
      <c r="O1167" s="165"/>
      <c r="P1167" s="80" t="s">
        <v>2655</v>
      </c>
      <c r="Q1167" s="80"/>
      <c r="R1167" s="80"/>
      <c r="S1167" s="166"/>
      <c r="T1167" s="164"/>
      <c r="U1167" s="167"/>
      <c r="V1167" s="168"/>
      <c r="W1167" s="12" t="str">
        <f t="shared" si="233"/>
        <v>Mqtt1</v>
      </c>
      <c r="X1167" s="222"/>
      <c r="Y1167" s="6" t="str">
        <f t="shared" si="232"/>
        <v>power-tag/radar-1</v>
      </c>
      <c r="Z1167" s="106" t="str" cm="1">
        <f t="array" ref="Z1167">IF(COUNTIF(N1167,"spare"),"","$."&amp;_xlfn.REGEXEXTRACT(J1167,"PT\d+[FQ]\d+_(.*)", 2))</f>
        <v>$.Total_Active_Power</v>
      </c>
      <c r="AA1167" s="12">
        <f t="shared" si="235"/>
        <v>36</v>
      </c>
      <c r="AB1167" s="6" t="s">
        <v>195</v>
      </c>
      <c r="AC1167" s="106">
        <v>3060</v>
      </c>
      <c r="AJ1167" s="80"/>
      <c r="AK1167" s="116" t="s">
        <v>1695</v>
      </c>
      <c r="AN1167" s="80"/>
      <c r="AO1167" s="80"/>
      <c r="AP1167" s="80"/>
      <c r="AQ1167" s="80"/>
      <c r="AR1167" s="130"/>
      <c r="AS1167" s="80"/>
      <c r="AT1167" s="7"/>
      <c r="AU1167" s="7"/>
      <c r="AV1167" s="169"/>
      <c r="AW1167" s="170"/>
      <c r="AX1167" s="140"/>
      <c r="AY1167" s="150"/>
      <c r="AZ1167" s="171"/>
      <c r="BA1167" s="171"/>
      <c r="BB1167" s="150" t="str">
        <f t="shared" si="234"/>
        <v/>
      </c>
      <c r="BC1167" s="172"/>
      <c r="BD1167" s="169"/>
      <c r="BE1167" s="169"/>
      <c r="BF1167" s="169"/>
      <c r="BG1167" s="169"/>
      <c r="BH1167" s="169"/>
      <c r="BI1167" s="169"/>
      <c r="BJ1167" s="169"/>
      <c r="BK1167" s="169"/>
      <c r="BL1167" s="169"/>
      <c r="BM1167" s="169"/>
      <c r="BN1167" s="169"/>
      <c r="BO1167" s="169"/>
      <c r="BP1167" s="169"/>
      <c r="BQ1167" s="169"/>
      <c r="BS1167" s="6"/>
      <c r="BT1167" s="11"/>
      <c r="BU1167" s="6"/>
      <c r="BV1167" s="6"/>
    </row>
    <row r="1168" spans="1:74" ht="15.75" x14ac:dyDescent="0.25">
      <c r="A1168" s="52" t="s">
        <v>7908</v>
      </c>
      <c r="B1168" s="56"/>
      <c r="C1168" s="7" t="s">
        <v>118</v>
      </c>
      <c r="D1168" s="7" t="s">
        <v>6917</v>
      </c>
      <c r="E1168" s="7"/>
      <c r="F1168" s="64"/>
      <c r="G1168" s="6"/>
      <c r="H1168" s="6"/>
      <c r="I1168" s="10" t="s">
        <v>110</v>
      </c>
      <c r="J1168" s="11" t="s">
        <v>2170</v>
      </c>
      <c r="K1168" s="220" t="s">
        <v>600</v>
      </c>
      <c r="L1168" s="180"/>
      <c r="M1168" s="180">
        <v>1000</v>
      </c>
      <c r="N1168" s="80" t="s">
        <v>7213</v>
      </c>
      <c r="O1168" s="165"/>
      <c r="P1168" s="80" t="s">
        <v>2656</v>
      </c>
      <c r="Q1168" s="80"/>
      <c r="R1168" s="80"/>
      <c r="S1168" s="166"/>
      <c r="T1168" s="164"/>
      <c r="U1168" s="167"/>
      <c r="V1168" s="168"/>
      <c r="W1168" s="12" t="str">
        <f t="shared" si="233"/>
        <v>Mqtt1</v>
      </c>
      <c r="X1168" s="222"/>
      <c r="Y1168" s="6" t="str">
        <f t="shared" si="232"/>
        <v>power-tag/radar-1</v>
      </c>
      <c r="Z1168" s="106" t="str" cm="1">
        <f t="array" ref="Z1168">IF(COUNTIF(N1168,"spare"),"","$."&amp;_xlfn.REGEXEXTRACT(J1168,"PT\d+[FQ]\d+_(.*)", 2))</f>
        <v>$.Power_Factor_Phase_A</v>
      </c>
      <c r="AA1168" s="12">
        <f t="shared" si="235"/>
        <v>36</v>
      </c>
      <c r="AB1168" s="6" t="s">
        <v>195</v>
      </c>
      <c r="AC1168" s="106">
        <v>3078</v>
      </c>
      <c r="AJ1168" s="80"/>
      <c r="AK1168" s="116" t="s">
        <v>1696</v>
      </c>
      <c r="AN1168" s="80"/>
      <c r="AO1168" s="80"/>
      <c r="AP1168" s="80"/>
      <c r="AQ1168" s="80"/>
      <c r="AR1168" s="130"/>
      <c r="AS1168" s="80"/>
      <c r="AT1168" s="7"/>
      <c r="AU1168" s="7"/>
      <c r="AV1168" s="169"/>
      <c r="AW1168" s="170"/>
      <c r="AX1168" s="140"/>
      <c r="AY1168" s="150"/>
      <c r="AZ1168" s="171"/>
      <c r="BA1168" s="171"/>
      <c r="BB1168" s="150" t="str">
        <f t="shared" si="234"/>
        <v/>
      </c>
      <c r="BC1168" s="172"/>
      <c r="BD1168" s="169"/>
      <c r="BE1168" s="169"/>
      <c r="BF1168" s="169"/>
      <c r="BG1168" s="169"/>
      <c r="BH1168" s="169"/>
      <c r="BI1168" s="169"/>
      <c r="BJ1168" s="169"/>
      <c r="BK1168" s="169"/>
      <c r="BL1168" s="169"/>
      <c r="BM1168" s="169"/>
      <c r="BN1168" s="169"/>
      <c r="BO1168" s="169"/>
      <c r="BP1168" s="169"/>
      <c r="BQ1168" s="169"/>
      <c r="BS1168" s="6"/>
      <c r="BT1168" s="11"/>
      <c r="BU1168" s="6"/>
      <c r="BV1168" s="6"/>
    </row>
    <row r="1169" spans="1:74" ht="15.75" x14ac:dyDescent="0.25">
      <c r="A1169" s="52" t="s">
        <v>7908</v>
      </c>
      <c r="B1169" s="56"/>
      <c r="C1169" s="7" t="s">
        <v>118</v>
      </c>
      <c r="D1169" s="7" t="s">
        <v>6917</v>
      </c>
      <c r="E1169" s="7"/>
      <c r="F1169" s="64"/>
      <c r="G1169" s="6"/>
      <c r="H1169" s="6"/>
      <c r="I1169" s="10" t="s">
        <v>110</v>
      </c>
      <c r="J1169" s="11" t="s">
        <v>2171</v>
      </c>
      <c r="K1169" s="220" t="s">
        <v>600</v>
      </c>
      <c r="L1169" s="180"/>
      <c r="M1169" s="180">
        <v>1000</v>
      </c>
      <c r="N1169" s="80" t="s">
        <v>7213</v>
      </c>
      <c r="O1169" s="165"/>
      <c r="P1169" s="80" t="s">
        <v>2657</v>
      </c>
      <c r="Q1169" s="80"/>
      <c r="R1169" s="80"/>
      <c r="S1169" s="166"/>
      <c r="T1169" s="164"/>
      <c r="U1169" s="167"/>
      <c r="V1169" s="168"/>
      <c r="W1169" s="12" t="str">
        <f t="shared" si="233"/>
        <v>Mqtt1</v>
      </c>
      <c r="X1169" s="222"/>
      <c r="Y1169" s="6" t="str">
        <f t="shared" si="232"/>
        <v>power-tag/radar-1</v>
      </c>
      <c r="Z1169" s="106" t="str" cm="1">
        <f t="array" ref="Z1169">IF(COUNTIF(N1169,"spare"),"","$."&amp;_xlfn.REGEXEXTRACT(J1169,"PT\d+[FQ]\d+_(.*)", 2))</f>
        <v>$.Power_Factor_Phase_B</v>
      </c>
      <c r="AA1169" s="12">
        <f t="shared" si="235"/>
        <v>36</v>
      </c>
      <c r="AB1169" s="6" t="s">
        <v>195</v>
      </c>
      <c r="AC1169" s="106">
        <v>3080</v>
      </c>
      <c r="AJ1169" s="80"/>
      <c r="AK1169" s="116" t="s">
        <v>1696</v>
      </c>
      <c r="AN1169" s="80"/>
      <c r="AO1169" s="80"/>
      <c r="AP1169" s="80"/>
      <c r="AQ1169" s="80"/>
      <c r="AR1169" s="130"/>
      <c r="AS1169" s="80"/>
      <c r="AT1169" s="7"/>
      <c r="AU1169" s="7"/>
      <c r="AV1169" s="169"/>
      <c r="AW1169" s="170"/>
      <c r="AX1169" s="140"/>
      <c r="AY1169" s="150"/>
      <c r="AZ1169" s="171"/>
      <c r="BA1169" s="171"/>
      <c r="BB1169" s="150" t="str">
        <f t="shared" si="234"/>
        <v/>
      </c>
      <c r="BC1169" s="172"/>
      <c r="BD1169" s="169"/>
      <c r="BE1169" s="169"/>
      <c r="BF1169" s="169"/>
      <c r="BG1169" s="169"/>
      <c r="BH1169" s="169"/>
      <c r="BI1169" s="169"/>
      <c r="BJ1169" s="169"/>
      <c r="BK1169" s="169"/>
      <c r="BL1169" s="169"/>
      <c r="BM1169" s="169"/>
      <c r="BN1169" s="169"/>
      <c r="BO1169" s="169"/>
      <c r="BP1169" s="169"/>
      <c r="BQ1169" s="169"/>
      <c r="BS1169" s="6"/>
      <c r="BT1169" s="11"/>
      <c r="BU1169" s="6"/>
      <c r="BV1169" s="6"/>
    </row>
    <row r="1170" spans="1:74" ht="15.75" x14ac:dyDescent="0.25">
      <c r="A1170" s="52" t="s">
        <v>7908</v>
      </c>
      <c r="B1170" s="56"/>
      <c r="C1170" s="7" t="s">
        <v>118</v>
      </c>
      <c r="D1170" s="7" t="s">
        <v>6917</v>
      </c>
      <c r="E1170" s="7"/>
      <c r="F1170" s="64"/>
      <c r="G1170" s="6"/>
      <c r="H1170" s="6"/>
      <c r="I1170" s="10" t="s">
        <v>110</v>
      </c>
      <c r="J1170" s="11" t="s">
        <v>2172</v>
      </c>
      <c r="K1170" s="220" t="s">
        <v>600</v>
      </c>
      <c r="L1170" s="180"/>
      <c r="M1170" s="180">
        <v>1000</v>
      </c>
      <c r="N1170" s="80" t="s">
        <v>7213</v>
      </c>
      <c r="O1170" s="165"/>
      <c r="P1170" s="80" t="s">
        <v>2658</v>
      </c>
      <c r="Q1170" s="80"/>
      <c r="R1170" s="80"/>
      <c r="S1170" s="166"/>
      <c r="T1170" s="164"/>
      <c r="U1170" s="167"/>
      <c r="V1170" s="168"/>
      <c r="W1170" s="12" t="str">
        <f t="shared" si="233"/>
        <v>Mqtt1</v>
      </c>
      <c r="X1170" s="222"/>
      <c r="Y1170" s="6" t="str">
        <f t="shared" si="232"/>
        <v>power-tag/radar-1</v>
      </c>
      <c r="Z1170" s="106" t="str" cm="1">
        <f t="array" ref="Z1170">IF(COUNTIF(N1170,"spare"),"","$."&amp;_xlfn.REGEXEXTRACT(J1170,"PT\d+[FQ]\d+_(.*)", 2))</f>
        <v>$.Power_Factor_Phase_C</v>
      </c>
      <c r="AA1170" s="12">
        <f t="shared" si="235"/>
        <v>36</v>
      </c>
      <c r="AB1170" s="6" t="s">
        <v>195</v>
      </c>
      <c r="AC1170" s="106">
        <v>3082</v>
      </c>
      <c r="AJ1170" s="80"/>
      <c r="AK1170" s="116" t="s">
        <v>1696</v>
      </c>
      <c r="AN1170" s="80"/>
      <c r="AO1170" s="80"/>
      <c r="AP1170" s="80"/>
      <c r="AQ1170" s="80"/>
      <c r="AR1170" s="130"/>
      <c r="AS1170" s="80"/>
      <c r="AT1170" s="7"/>
      <c r="AU1170" s="7"/>
      <c r="AV1170" s="169"/>
      <c r="AW1170" s="170"/>
      <c r="AX1170" s="140"/>
      <c r="AY1170" s="150"/>
      <c r="AZ1170" s="171"/>
      <c r="BA1170" s="171"/>
      <c r="BB1170" s="150" t="str">
        <f t="shared" si="234"/>
        <v/>
      </c>
      <c r="BC1170" s="172"/>
      <c r="BD1170" s="169"/>
      <c r="BE1170" s="169"/>
      <c r="BF1170" s="169"/>
      <c r="BG1170" s="169"/>
      <c r="BH1170" s="169"/>
      <c r="BI1170" s="169"/>
      <c r="BJ1170" s="169"/>
      <c r="BK1170" s="169"/>
      <c r="BL1170" s="169"/>
      <c r="BM1170" s="169"/>
      <c r="BN1170" s="169"/>
      <c r="BO1170" s="169"/>
      <c r="BP1170" s="169"/>
      <c r="BQ1170" s="169"/>
      <c r="BS1170" s="6"/>
      <c r="BT1170" s="11"/>
      <c r="BU1170" s="6"/>
      <c r="BV1170" s="6"/>
    </row>
    <row r="1171" spans="1:74" ht="15.75" x14ac:dyDescent="0.25">
      <c r="A1171" s="52" t="s">
        <v>7908</v>
      </c>
      <c r="B1171" s="56"/>
      <c r="C1171" s="7" t="s">
        <v>118</v>
      </c>
      <c r="D1171" s="7" t="s">
        <v>6917</v>
      </c>
      <c r="E1171" s="7"/>
      <c r="F1171" s="64"/>
      <c r="G1171" s="6"/>
      <c r="H1171" s="6"/>
      <c r="I1171" s="10" t="s">
        <v>110</v>
      </c>
      <c r="J1171" s="11" t="s">
        <v>2173</v>
      </c>
      <c r="K1171" s="220" t="s">
        <v>600</v>
      </c>
      <c r="L1171" s="180"/>
      <c r="M1171" s="180">
        <v>1000</v>
      </c>
      <c r="N1171" s="80" t="s">
        <v>7213</v>
      </c>
      <c r="O1171" s="165"/>
      <c r="P1171" s="80" t="s">
        <v>2659</v>
      </c>
      <c r="Q1171" s="80"/>
      <c r="R1171" s="80"/>
      <c r="S1171" s="166"/>
      <c r="T1171" s="164"/>
      <c r="U1171" s="167"/>
      <c r="V1171" s="168"/>
      <c r="W1171" s="12" t="str">
        <f t="shared" si="233"/>
        <v>Mqtt1</v>
      </c>
      <c r="X1171" s="222"/>
      <c r="Y1171" s="6" t="str">
        <f t="shared" si="232"/>
        <v>power-tag/radar-1</v>
      </c>
      <c r="Z1171" s="106" t="str" cm="1">
        <f t="array" ref="Z1171">IF(COUNTIF(N1171,"spare"),"","$."&amp;_xlfn.REGEXEXTRACT(J1171,"PT\d+[FQ]\d+_(.*)", 2))</f>
        <v>$.Total_Power_Factor</v>
      </c>
      <c r="AA1171" s="12">
        <f t="shared" si="235"/>
        <v>36</v>
      </c>
      <c r="AB1171" s="6" t="s">
        <v>195</v>
      </c>
      <c r="AC1171" s="106">
        <v>3084</v>
      </c>
      <c r="AJ1171" s="80"/>
      <c r="AK1171" s="116" t="s">
        <v>1696</v>
      </c>
      <c r="AN1171" s="80"/>
      <c r="AO1171" s="80"/>
      <c r="AP1171" s="80"/>
      <c r="AQ1171" s="80"/>
      <c r="AR1171" s="130"/>
      <c r="AS1171" s="80"/>
      <c r="AT1171" s="7"/>
      <c r="AU1171" s="7"/>
      <c r="AV1171" s="169"/>
      <c r="AW1171" s="170"/>
      <c r="AX1171" s="140"/>
      <c r="AY1171" s="150"/>
      <c r="AZ1171" s="171"/>
      <c r="BA1171" s="171"/>
      <c r="BB1171" s="150" t="str">
        <f t="shared" si="234"/>
        <v/>
      </c>
      <c r="BC1171" s="172"/>
      <c r="BD1171" s="169"/>
      <c r="BE1171" s="169"/>
      <c r="BF1171" s="169"/>
      <c r="BG1171" s="169"/>
      <c r="BH1171" s="169"/>
      <c r="BI1171" s="169"/>
      <c r="BJ1171" s="169"/>
      <c r="BK1171" s="169"/>
      <c r="BL1171" s="169"/>
      <c r="BM1171" s="169"/>
      <c r="BN1171" s="169"/>
      <c r="BO1171" s="169"/>
      <c r="BP1171" s="169"/>
      <c r="BQ1171" s="169"/>
      <c r="BS1171" s="6"/>
      <c r="BT1171" s="11"/>
      <c r="BU1171" s="6"/>
      <c r="BV1171" s="6"/>
    </row>
    <row r="1172" spans="1:74" ht="15.75" x14ac:dyDescent="0.25">
      <c r="A1172" s="52" t="s">
        <v>7908</v>
      </c>
      <c r="B1172" s="56"/>
      <c r="C1172" s="7" t="s">
        <v>118</v>
      </c>
      <c r="D1172" s="7" t="s">
        <v>6917</v>
      </c>
      <c r="E1172" s="7"/>
      <c r="F1172" s="64"/>
      <c r="G1172" s="6"/>
      <c r="H1172" s="6"/>
      <c r="I1172" s="10" t="s">
        <v>110</v>
      </c>
      <c r="J1172" s="11" t="s">
        <v>2174</v>
      </c>
      <c r="K1172" s="220" t="s">
        <v>600</v>
      </c>
      <c r="L1172" s="180"/>
      <c r="M1172" s="180">
        <v>1000</v>
      </c>
      <c r="N1172" s="80" t="s">
        <v>7213</v>
      </c>
      <c r="O1172" s="165"/>
      <c r="P1172" s="80" t="s">
        <v>2660</v>
      </c>
      <c r="Q1172" s="80"/>
      <c r="R1172" s="80"/>
      <c r="S1172" s="166"/>
      <c r="T1172" s="164"/>
      <c r="U1172" s="167"/>
      <c r="V1172" s="168"/>
      <c r="W1172" s="12" t="str">
        <f t="shared" ref="W1172:W1186" si="236">IF(COUNTIF(N1172,"spare"),"","Mqtt1")</f>
        <v>Mqtt1</v>
      </c>
      <c r="X1172" s="222"/>
      <c r="Y1172" s="6" t="str">
        <f t="shared" si="232"/>
        <v>power-tag/speedlog</v>
      </c>
      <c r="Z1172" s="106" t="str" cm="1">
        <f t="array" ref="Z1172">IF(COUNTIF(N1172,"spare"),"","$."&amp;_xlfn.REGEXEXTRACT(J1172,"PT\d+[FQ]\d+_(.*)", 2))</f>
        <v>$.RMS_Current_Phase_A</v>
      </c>
      <c r="AA1172" s="12">
        <f t="shared" si="235"/>
        <v>37</v>
      </c>
      <c r="AB1172" s="6" t="s">
        <v>195</v>
      </c>
      <c r="AC1172" s="106">
        <v>3000</v>
      </c>
      <c r="AJ1172" s="80"/>
      <c r="AK1172" s="116" t="s">
        <v>1693</v>
      </c>
      <c r="AN1172" s="80"/>
      <c r="AO1172" s="80"/>
      <c r="AP1172" s="80"/>
      <c r="AQ1172" s="80"/>
      <c r="AR1172" s="130"/>
      <c r="AS1172" s="80"/>
      <c r="AT1172" s="7"/>
      <c r="AU1172" s="7"/>
      <c r="AV1172" s="169"/>
      <c r="AW1172" s="170"/>
      <c r="AX1172" s="140"/>
      <c r="AY1172" s="150"/>
      <c r="AZ1172" s="171"/>
      <c r="BA1172" s="171"/>
      <c r="BB1172" s="150" t="str">
        <f t="shared" ref="BB1172:BB1186" si="237">IF(ISNUMBER(AM1172),"1","")</f>
        <v/>
      </c>
      <c r="BC1172" s="172"/>
      <c r="BD1172" s="169"/>
      <c r="BE1172" s="169"/>
      <c r="BF1172" s="169"/>
      <c r="BG1172" s="169"/>
      <c r="BH1172" s="169"/>
      <c r="BI1172" s="169"/>
      <c r="BJ1172" s="169"/>
      <c r="BK1172" s="169"/>
      <c r="BL1172" s="169"/>
      <c r="BM1172" s="169"/>
      <c r="BN1172" s="169"/>
      <c r="BO1172" s="169"/>
      <c r="BP1172" s="169"/>
      <c r="BQ1172" s="169"/>
      <c r="BS1172" s="6"/>
      <c r="BT1172" s="11"/>
      <c r="BU1172" s="6"/>
      <c r="BV1172" s="6"/>
    </row>
    <row r="1173" spans="1:74" ht="15.75" x14ac:dyDescent="0.25">
      <c r="A1173" s="52" t="s">
        <v>7908</v>
      </c>
      <c r="B1173" s="56"/>
      <c r="C1173" s="7" t="s">
        <v>118</v>
      </c>
      <c r="D1173" s="7" t="s">
        <v>6917</v>
      </c>
      <c r="E1173" s="7"/>
      <c r="F1173" s="64"/>
      <c r="G1173" s="6"/>
      <c r="H1173" s="6"/>
      <c r="I1173" s="10" t="s">
        <v>110</v>
      </c>
      <c r="J1173" s="11" t="s">
        <v>2175</v>
      </c>
      <c r="K1173" s="220" t="s">
        <v>600</v>
      </c>
      <c r="L1173" s="180"/>
      <c r="M1173" s="180">
        <v>1000</v>
      </c>
      <c r="N1173" s="80" t="s">
        <v>7213</v>
      </c>
      <c r="O1173" s="165"/>
      <c r="P1173" s="80" t="s">
        <v>2661</v>
      </c>
      <c r="Q1173" s="80"/>
      <c r="R1173" s="80"/>
      <c r="S1173" s="166"/>
      <c r="T1173" s="164"/>
      <c r="U1173" s="167"/>
      <c r="V1173" s="168"/>
      <c r="W1173" s="12" t="str">
        <f t="shared" si="236"/>
        <v>Mqtt1</v>
      </c>
      <c r="X1173" s="222"/>
      <c r="Y1173" s="6" t="str">
        <f t="shared" si="232"/>
        <v>power-tag/speedlog</v>
      </c>
      <c r="Z1173" s="106" t="str" cm="1">
        <f t="array" ref="Z1173">IF(COUNTIF(N1173,"spare"),"","$."&amp;_xlfn.REGEXEXTRACT(J1173,"PT\d+[FQ]\d+_(.*)", 2))</f>
        <v>$.RMS_Current_Phase_B</v>
      </c>
      <c r="AA1173" s="12">
        <f t="shared" si="235"/>
        <v>37</v>
      </c>
      <c r="AB1173" s="6" t="s">
        <v>195</v>
      </c>
      <c r="AC1173" s="106">
        <v>3002</v>
      </c>
      <c r="AJ1173" s="80"/>
      <c r="AK1173" s="116" t="s">
        <v>1693</v>
      </c>
      <c r="AN1173" s="80"/>
      <c r="AO1173" s="80"/>
      <c r="AP1173" s="80"/>
      <c r="AQ1173" s="80"/>
      <c r="AR1173" s="130"/>
      <c r="AS1173" s="80"/>
      <c r="AT1173" s="7"/>
      <c r="AU1173" s="7"/>
      <c r="AV1173" s="169"/>
      <c r="AW1173" s="170"/>
      <c r="AX1173" s="140"/>
      <c r="AY1173" s="150"/>
      <c r="AZ1173" s="171"/>
      <c r="BA1173" s="171"/>
      <c r="BB1173" s="150" t="str">
        <f t="shared" si="237"/>
        <v/>
      </c>
      <c r="BC1173" s="172"/>
      <c r="BD1173" s="169"/>
      <c r="BE1173" s="169"/>
      <c r="BF1173" s="169"/>
      <c r="BG1173" s="169"/>
      <c r="BH1173" s="169"/>
      <c r="BI1173" s="169"/>
      <c r="BJ1173" s="169"/>
      <c r="BK1173" s="169"/>
      <c r="BL1173" s="169"/>
      <c r="BM1173" s="169"/>
      <c r="BN1173" s="169"/>
      <c r="BO1173" s="169"/>
      <c r="BP1173" s="169"/>
      <c r="BQ1173" s="169"/>
      <c r="BS1173" s="6"/>
      <c r="BT1173" s="11"/>
      <c r="BU1173" s="6"/>
      <c r="BV1173" s="6"/>
    </row>
    <row r="1174" spans="1:74" ht="15.75" x14ac:dyDescent="0.25">
      <c r="A1174" s="52" t="s">
        <v>7908</v>
      </c>
      <c r="B1174" s="56"/>
      <c r="C1174" s="7" t="s">
        <v>118</v>
      </c>
      <c r="D1174" s="7" t="s">
        <v>6917</v>
      </c>
      <c r="E1174" s="7"/>
      <c r="F1174" s="64"/>
      <c r="G1174" s="6"/>
      <c r="H1174" s="6"/>
      <c r="I1174" s="10" t="s">
        <v>110</v>
      </c>
      <c r="J1174" s="11" t="s">
        <v>2176</v>
      </c>
      <c r="K1174" s="220" t="s">
        <v>600</v>
      </c>
      <c r="L1174" s="180"/>
      <c r="M1174" s="180">
        <v>1000</v>
      </c>
      <c r="N1174" s="80" t="s">
        <v>7213</v>
      </c>
      <c r="O1174" s="165"/>
      <c r="P1174" s="80" t="s">
        <v>2662</v>
      </c>
      <c r="Q1174" s="80"/>
      <c r="R1174" s="80"/>
      <c r="S1174" s="166"/>
      <c r="T1174" s="164"/>
      <c r="U1174" s="167"/>
      <c r="V1174" s="168"/>
      <c r="W1174" s="12" t="str">
        <f t="shared" si="236"/>
        <v>Mqtt1</v>
      </c>
      <c r="X1174" s="222"/>
      <c r="Y1174" s="6" t="str">
        <f t="shared" si="232"/>
        <v>power-tag/speedlog</v>
      </c>
      <c r="Z1174" s="106" t="str" cm="1">
        <f t="array" ref="Z1174">IF(COUNTIF(N1174,"spare"),"","$."&amp;_xlfn.REGEXEXTRACT(J1174,"PT\d+[FQ]\d+_(.*)", 2))</f>
        <v>$.RMS_Current_Phase_C</v>
      </c>
      <c r="AA1174" s="12">
        <f t="shared" si="235"/>
        <v>37</v>
      </c>
      <c r="AB1174" s="6" t="s">
        <v>195</v>
      </c>
      <c r="AC1174" s="106">
        <v>3004</v>
      </c>
      <c r="AJ1174" s="80"/>
      <c r="AK1174" s="116" t="s">
        <v>1693</v>
      </c>
      <c r="AN1174" s="80"/>
      <c r="AO1174" s="80"/>
      <c r="AP1174" s="80"/>
      <c r="AQ1174" s="80"/>
      <c r="AR1174" s="130"/>
      <c r="AS1174" s="80"/>
      <c r="AT1174" s="7"/>
      <c r="AU1174" s="7"/>
      <c r="AV1174" s="169"/>
      <c r="AW1174" s="170"/>
      <c r="AX1174" s="140"/>
      <c r="AY1174" s="150"/>
      <c r="AZ1174" s="171"/>
      <c r="BA1174" s="171"/>
      <c r="BB1174" s="150" t="str">
        <f t="shared" si="237"/>
        <v/>
      </c>
      <c r="BC1174" s="172"/>
      <c r="BD1174" s="169"/>
      <c r="BE1174" s="169"/>
      <c r="BF1174" s="169"/>
      <c r="BG1174" s="169"/>
      <c r="BH1174" s="169"/>
      <c r="BI1174" s="169"/>
      <c r="BJ1174" s="169"/>
      <c r="BK1174" s="169"/>
      <c r="BL1174" s="169"/>
      <c r="BM1174" s="169"/>
      <c r="BN1174" s="169"/>
      <c r="BO1174" s="169"/>
      <c r="BP1174" s="169"/>
      <c r="BQ1174" s="169"/>
      <c r="BS1174" s="6"/>
      <c r="BT1174" s="11"/>
      <c r="BU1174" s="6"/>
      <c r="BV1174" s="6"/>
    </row>
    <row r="1175" spans="1:74" ht="15.75" x14ac:dyDescent="0.25">
      <c r="A1175" s="52" t="s">
        <v>7908</v>
      </c>
      <c r="B1175" s="56"/>
      <c r="C1175" s="7" t="s">
        <v>118</v>
      </c>
      <c r="D1175" s="7" t="s">
        <v>6917</v>
      </c>
      <c r="E1175" s="7"/>
      <c r="F1175" s="64"/>
      <c r="G1175" s="6"/>
      <c r="H1175" s="6"/>
      <c r="I1175" s="10" t="s">
        <v>110</v>
      </c>
      <c r="J1175" s="11" t="s">
        <v>2177</v>
      </c>
      <c r="K1175" s="220" t="s">
        <v>600</v>
      </c>
      <c r="L1175" s="180"/>
      <c r="M1175" s="180">
        <v>1000</v>
      </c>
      <c r="N1175" s="80" t="s">
        <v>7213</v>
      </c>
      <c r="O1175" s="165"/>
      <c r="P1175" s="80" t="s">
        <v>2663</v>
      </c>
      <c r="Q1175" s="80"/>
      <c r="R1175" s="80"/>
      <c r="S1175" s="166"/>
      <c r="T1175" s="164"/>
      <c r="U1175" s="167"/>
      <c r="V1175" s="168"/>
      <c r="W1175" s="12" t="str">
        <f t="shared" si="236"/>
        <v>Mqtt1</v>
      </c>
      <c r="X1175" s="222"/>
      <c r="Y1175" s="6" t="str">
        <f t="shared" si="232"/>
        <v>power-tag/speedlog</v>
      </c>
      <c r="Z1175" s="106" t="str" cm="1">
        <f t="array" ref="Z1175">IF(COUNTIF(N1175,"spare"),"","$."&amp;_xlfn.REGEXEXTRACT(J1175,"PT\d+[FQ]\d+_(.*)", 2))</f>
        <v>$.RMS_Current_Phase_Neut</v>
      </c>
      <c r="AA1175" s="12">
        <f t="shared" si="235"/>
        <v>37</v>
      </c>
      <c r="AB1175" s="6" t="s">
        <v>195</v>
      </c>
      <c r="AC1175" s="106">
        <v>3006</v>
      </c>
      <c r="AJ1175" s="80"/>
      <c r="AK1175" s="116" t="s">
        <v>1693</v>
      </c>
      <c r="AN1175" s="80"/>
      <c r="AO1175" s="80"/>
      <c r="AP1175" s="80"/>
      <c r="AQ1175" s="80"/>
      <c r="AR1175" s="130"/>
      <c r="AS1175" s="80"/>
      <c r="AT1175" s="7"/>
      <c r="AU1175" s="7"/>
      <c r="AV1175" s="169"/>
      <c r="AW1175" s="170"/>
      <c r="AX1175" s="140"/>
      <c r="AY1175" s="150"/>
      <c r="AZ1175" s="171"/>
      <c r="BA1175" s="171"/>
      <c r="BB1175" s="150" t="str">
        <f t="shared" si="237"/>
        <v/>
      </c>
      <c r="BC1175" s="172"/>
      <c r="BD1175" s="169"/>
      <c r="BE1175" s="169"/>
      <c r="BF1175" s="169"/>
      <c r="BG1175" s="169"/>
      <c r="BH1175" s="169"/>
      <c r="BI1175" s="169"/>
      <c r="BJ1175" s="169"/>
      <c r="BK1175" s="169"/>
      <c r="BL1175" s="169"/>
      <c r="BM1175" s="169"/>
      <c r="BN1175" s="169"/>
      <c r="BO1175" s="169"/>
      <c r="BP1175" s="169"/>
      <c r="BQ1175" s="169"/>
      <c r="BS1175" s="6"/>
      <c r="BT1175" s="11"/>
      <c r="BU1175" s="6"/>
      <c r="BV1175" s="6"/>
    </row>
    <row r="1176" spans="1:74" ht="15.75" x14ac:dyDescent="0.25">
      <c r="A1176" s="52" t="s">
        <v>7908</v>
      </c>
      <c r="B1176" s="56"/>
      <c r="C1176" s="7" t="s">
        <v>118</v>
      </c>
      <c r="D1176" s="7" t="s">
        <v>6917</v>
      </c>
      <c r="E1176" s="7"/>
      <c r="F1176" s="64"/>
      <c r="G1176" s="6"/>
      <c r="H1176" s="6"/>
      <c r="I1176" s="10" t="s">
        <v>110</v>
      </c>
      <c r="J1176" s="11" t="s">
        <v>7484</v>
      </c>
      <c r="K1176" s="220" t="s">
        <v>600</v>
      </c>
      <c r="L1176" s="180"/>
      <c r="M1176" s="180">
        <v>1000</v>
      </c>
      <c r="N1176" s="80" t="s">
        <v>7213</v>
      </c>
      <c r="O1176" s="165"/>
      <c r="P1176" s="80" t="s">
        <v>2664</v>
      </c>
      <c r="Q1176" s="80"/>
      <c r="R1176" s="80"/>
      <c r="S1176" s="166"/>
      <c r="T1176" s="164"/>
      <c r="U1176" s="167"/>
      <c r="V1176" s="168"/>
      <c r="W1176" s="12" t="str">
        <f t="shared" si="236"/>
        <v>Mqtt1</v>
      </c>
      <c r="X1176" s="222"/>
      <c r="Y1176" s="6" t="str">
        <f t="shared" si="232"/>
        <v>power-tag/speedlog</v>
      </c>
      <c r="Z1176" s="106" t="str" cm="1">
        <f t="array" ref="Z1176">IF(COUNTIF(N1176,"spare"),"","$."&amp;_xlfn.REGEXEXTRACT(J1176,"PT\d+[FQ]\d+_(.*)", 2))</f>
        <v>$.RMS_Voltage_A_N</v>
      </c>
      <c r="AA1176" s="12">
        <f t="shared" si="235"/>
        <v>37</v>
      </c>
      <c r="AB1176" s="6" t="s">
        <v>195</v>
      </c>
      <c r="AC1176" s="106">
        <v>3028</v>
      </c>
      <c r="AJ1176" s="80"/>
      <c r="AK1176" s="116" t="s">
        <v>1694</v>
      </c>
      <c r="AN1176" s="80"/>
      <c r="AO1176" s="80"/>
      <c r="AP1176" s="80"/>
      <c r="AQ1176" s="80"/>
      <c r="AR1176" s="130"/>
      <c r="AS1176" s="80"/>
      <c r="AT1176" s="7"/>
      <c r="AU1176" s="7"/>
      <c r="AV1176" s="169"/>
      <c r="AW1176" s="170"/>
      <c r="AX1176" s="140"/>
      <c r="AY1176" s="150"/>
      <c r="AZ1176" s="171"/>
      <c r="BA1176" s="171"/>
      <c r="BB1176" s="150" t="str">
        <f t="shared" si="237"/>
        <v/>
      </c>
      <c r="BC1176" s="172"/>
      <c r="BD1176" s="169"/>
      <c r="BE1176" s="169"/>
      <c r="BF1176" s="169"/>
      <c r="BG1176" s="169"/>
      <c r="BH1176" s="169"/>
      <c r="BI1176" s="169"/>
      <c r="BJ1176" s="169"/>
      <c r="BK1176" s="169"/>
      <c r="BL1176" s="169"/>
      <c r="BM1176" s="169"/>
      <c r="BN1176" s="169"/>
      <c r="BO1176" s="169"/>
      <c r="BP1176" s="169"/>
      <c r="BQ1176" s="169"/>
      <c r="BS1176" s="6"/>
      <c r="BT1176" s="11"/>
      <c r="BU1176" s="6"/>
      <c r="BV1176" s="6"/>
    </row>
    <row r="1177" spans="1:74" ht="15.75" x14ac:dyDescent="0.25">
      <c r="A1177" s="52" t="s">
        <v>7908</v>
      </c>
      <c r="B1177" s="56"/>
      <c r="C1177" s="7" t="s">
        <v>118</v>
      </c>
      <c r="D1177" s="7" t="s">
        <v>6917</v>
      </c>
      <c r="E1177" s="7"/>
      <c r="F1177" s="64"/>
      <c r="G1177" s="6"/>
      <c r="H1177" s="6"/>
      <c r="I1177" s="10" t="s">
        <v>110</v>
      </c>
      <c r="J1177" s="11" t="s">
        <v>7485</v>
      </c>
      <c r="K1177" s="220" t="s">
        <v>600</v>
      </c>
      <c r="L1177" s="180"/>
      <c r="M1177" s="180">
        <v>1000</v>
      </c>
      <c r="N1177" s="80" t="s">
        <v>7213</v>
      </c>
      <c r="O1177" s="165"/>
      <c r="P1177" s="80" t="s">
        <v>2665</v>
      </c>
      <c r="Q1177" s="80"/>
      <c r="R1177" s="80"/>
      <c r="S1177" s="166"/>
      <c r="T1177" s="164"/>
      <c r="U1177" s="167"/>
      <c r="V1177" s="168"/>
      <c r="W1177" s="12" t="str">
        <f t="shared" si="236"/>
        <v>Mqtt1</v>
      </c>
      <c r="X1177" s="222"/>
      <c r="Y1177" s="6" t="str">
        <f t="shared" si="232"/>
        <v>power-tag/speedlog</v>
      </c>
      <c r="Z1177" s="106" t="str" cm="1">
        <f t="array" ref="Z1177">IF(COUNTIF(N1177,"spare"),"","$."&amp;_xlfn.REGEXEXTRACT(J1177,"PT\d+[FQ]\d+_(.*)", 2))</f>
        <v>$.RMS_Voltage_B_N</v>
      </c>
      <c r="AA1177" s="12">
        <f t="shared" si="235"/>
        <v>37</v>
      </c>
      <c r="AB1177" s="6" t="s">
        <v>195</v>
      </c>
      <c r="AC1177" s="106">
        <v>3030</v>
      </c>
      <c r="AJ1177" s="80"/>
      <c r="AK1177" s="116" t="s">
        <v>1694</v>
      </c>
      <c r="AN1177" s="80"/>
      <c r="AO1177" s="80"/>
      <c r="AP1177" s="80"/>
      <c r="AQ1177" s="80"/>
      <c r="AR1177" s="130"/>
      <c r="AS1177" s="80"/>
      <c r="AT1177" s="7"/>
      <c r="AU1177" s="7"/>
      <c r="AV1177" s="169"/>
      <c r="AW1177" s="170"/>
      <c r="AX1177" s="140"/>
      <c r="AY1177" s="150"/>
      <c r="AZ1177" s="171"/>
      <c r="BA1177" s="171"/>
      <c r="BB1177" s="150" t="str">
        <f t="shared" si="237"/>
        <v/>
      </c>
      <c r="BC1177" s="172"/>
      <c r="BD1177" s="169"/>
      <c r="BE1177" s="169"/>
      <c r="BF1177" s="169"/>
      <c r="BG1177" s="169"/>
      <c r="BH1177" s="169"/>
      <c r="BI1177" s="169"/>
      <c r="BJ1177" s="169"/>
      <c r="BK1177" s="169"/>
      <c r="BL1177" s="169"/>
      <c r="BM1177" s="169"/>
      <c r="BN1177" s="169"/>
      <c r="BO1177" s="169"/>
      <c r="BP1177" s="169"/>
      <c r="BQ1177" s="169"/>
      <c r="BS1177" s="6"/>
      <c r="BT1177" s="11"/>
      <c r="BU1177" s="6"/>
      <c r="BV1177" s="6"/>
    </row>
    <row r="1178" spans="1:74" ht="15.75" x14ac:dyDescent="0.25">
      <c r="A1178" s="52" t="s">
        <v>7908</v>
      </c>
      <c r="B1178" s="56"/>
      <c r="C1178" s="7" t="s">
        <v>118</v>
      </c>
      <c r="D1178" s="7" t="s">
        <v>6917</v>
      </c>
      <c r="E1178" s="7"/>
      <c r="F1178" s="64"/>
      <c r="G1178" s="6"/>
      <c r="H1178" s="6"/>
      <c r="I1178" s="10" t="s">
        <v>110</v>
      </c>
      <c r="J1178" s="11" t="s">
        <v>7486</v>
      </c>
      <c r="K1178" s="220" t="s">
        <v>600</v>
      </c>
      <c r="L1178" s="180"/>
      <c r="M1178" s="180">
        <v>1000</v>
      </c>
      <c r="N1178" s="80" t="s">
        <v>7213</v>
      </c>
      <c r="O1178" s="165"/>
      <c r="P1178" s="80" t="s">
        <v>2666</v>
      </c>
      <c r="Q1178" s="80"/>
      <c r="R1178" s="80"/>
      <c r="S1178" s="166"/>
      <c r="T1178" s="164"/>
      <c r="U1178" s="167"/>
      <c r="V1178" s="168"/>
      <c r="W1178" s="12" t="str">
        <f t="shared" si="236"/>
        <v>Mqtt1</v>
      </c>
      <c r="X1178" s="222"/>
      <c r="Y1178" s="6" t="str">
        <f t="shared" si="232"/>
        <v>power-tag/speedlog</v>
      </c>
      <c r="Z1178" s="106" t="str" cm="1">
        <f t="array" ref="Z1178">IF(COUNTIF(N1178,"spare"),"","$."&amp;_xlfn.REGEXEXTRACT(J1178,"PT\d+[FQ]\d+_(.*)", 2))</f>
        <v>$.RMS_Voltage_C_N</v>
      </c>
      <c r="AA1178" s="12">
        <f t="shared" si="235"/>
        <v>37</v>
      </c>
      <c r="AB1178" s="6" t="s">
        <v>195</v>
      </c>
      <c r="AC1178" s="106">
        <v>3032</v>
      </c>
      <c r="AJ1178" s="80"/>
      <c r="AK1178" s="116" t="s">
        <v>1694</v>
      </c>
      <c r="AN1178" s="80"/>
      <c r="AO1178" s="80"/>
      <c r="AP1178" s="80"/>
      <c r="AQ1178" s="80"/>
      <c r="AR1178" s="130"/>
      <c r="AS1178" s="80"/>
      <c r="AT1178" s="7"/>
      <c r="AU1178" s="7"/>
      <c r="AV1178" s="169"/>
      <c r="AW1178" s="170"/>
      <c r="AX1178" s="140"/>
      <c r="AY1178" s="150"/>
      <c r="AZ1178" s="171"/>
      <c r="BA1178" s="171"/>
      <c r="BB1178" s="150" t="str">
        <f t="shared" si="237"/>
        <v/>
      </c>
      <c r="BC1178" s="172"/>
      <c r="BD1178" s="169"/>
      <c r="BE1178" s="169"/>
      <c r="BF1178" s="169"/>
      <c r="BG1178" s="169"/>
      <c r="BH1178" s="169"/>
      <c r="BI1178" s="169"/>
      <c r="BJ1178" s="169"/>
      <c r="BK1178" s="169"/>
      <c r="BL1178" s="169"/>
      <c r="BM1178" s="169"/>
      <c r="BN1178" s="169"/>
      <c r="BO1178" s="169"/>
      <c r="BP1178" s="169"/>
      <c r="BQ1178" s="169"/>
      <c r="BS1178" s="6"/>
      <c r="BT1178" s="11"/>
      <c r="BU1178" s="6"/>
      <c r="BV1178" s="6"/>
    </row>
    <row r="1179" spans="1:74" ht="15.75" x14ac:dyDescent="0.25">
      <c r="A1179" s="52" t="s">
        <v>7908</v>
      </c>
      <c r="B1179" s="56"/>
      <c r="C1179" s="7" t="s">
        <v>118</v>
      </c>
      <c r="D1179" s="7" t="s">
        <v>6917</v>
      </c>
      <c r="E1179" s="7"/>
      <c r="F1179" s="64"/>
      <c r="G1179" s="6"/>
      <c r="H1179" s="6"/>
      <c r="I1179" s="10" t="s">
        <v>110</v>
      </c>
      <c r="J1179" s="11" t="s">
        <v>2178</v>
      </c>
      <c r="K1179" s="220" t="s">
        <v>600</v>
      </c>
      <c r="L1179" s="180"/>
      <c r="M1179" s="180">
        <v>1000</v>
      </c>
      <c r="N1179" s="80" t="s">
        <v>7213</v>
      </c>
      <c r="O1179" s="165"/>
      <c r="P1179" s="80" t="s">
        <v>2667</v>
      </c>
      <c r="Q1179" s="80"/>
      <c r="R1179" s="80"/>
      <c r="S1179" s="166"/>
      <c r="T1179" s="164"/>
      <c r="U1179" s="167"/>
      <c r="V1179" s="168"/>
      <c r="W1179" s="12" t="str">
        <f t="shared" si="236"/>
        <v>Mqtt1</v>
      </c>
      <c r="X1179" s="222"/>
      <c r="Y1179" s="6" t="str">
        <f t="shared" si="232"/>
        <v>power-tag/speedlog</v>
      </c>
      <c r="Z1179" s="106" t="str" cm="1">
        <f t="array" ref="Z1179">IF(COUNTIF(N1179,"spare"),"","$."&amp;_xlfn.REGEXEXTRACT(J1179,"PT\d+[FQ]\d+_(.*)", 2))</f>
        <v>$.Active_Power_Phase_A</v>
      </c>
      <c r="AA1179" s="12">
        <f t="shared" si="235"/>
        <v>37</v>
      </c>
      <c r="AB1179" s="6" t="s">
        <v>195</v>
      </c>
      <c r="AC1179" s="106">
        <v>3054</v>
      </c>
      <c r="AJ1179" s="80"/>
      <c r="AK1179" s="116" t="s">
        <v>1695</v>
      </c>
      <c r="AN1179" s="80"/>
      <c r="AO1179" s="80"/>
      <c r="AP1179" s="80"/>
      <c r="AQ1179" s="80"/>
      <c r="AR1179" s="130"/>
      <c r="AS1179" s="80"/>
      <c r="AT1179" s="7"/>
      <c r="AU1179" s="7"/>
      <c r="AV1179" s="169"/>
      <c r="AW1179" s="170"/>
      <c r="AX1179" s="140"/>
      <c r="AY1179" s="150"/>
      <c r="AZ1179" s="171"/>
      <c r="BA1179" s="171"/>
      <c r="BB1179" s="150" t="str">
        <f t="shared" si="237"/>
        <v/>
      </c>
      <c r="BC1179" s="172"/>
      <c r="BD1179" s="169"/>
      <c r="BE1179" s="169"/>
      <c r="BF1179" s="169"/>
      <c r="BG1179" s="169"/>
      <c r="BH1179" s="169"/>
      <c r="BI1179" s="169"/>
      <c r="BJ1179" s="169"/>
      <c r="BK1179" s="169"/>
      <c r="BL1179" s="169"/>
      <c r="BM1179" s="169"/>
      <c r="BN1179" s="169"/>
      <c r="BO1179" s="169"/>
      <c r="BP1179" s="169"/>
      <c r="BQ1179" s="169"/>
      <c r="BS1179" s="6"/>
      <c r="BT1179" s="11"/>
      <c r="BU1179" s="6"/>
      <c r="BV1179" s="6"/>
    </row>
    <row r="1180" spans="1:74" ht="15.75" x14ac:dyDescent="0.25">
      <c r="A1180" s="52" t="s">
        <v>7908</v>
      </c>
      <c r="B1180" s="56"/>
      <c r="C1180" s="7" t="s">
        <v>118</v>
      </c>
      <c r="D1180" s="7" t="s">
        <v>6917</v>
      </c>
      <c r="E1180" s="7"/>
      <c r="F1180" s="64"/>
      <c r="G1180" s="6"/>
      <c r="H1180" s="6"/>
      <c r="I1180" s="10" t="s">
        <v>110</v>
      </c>
      <c r="J1180" s="11" t="s">
        <v>2179</v>
      </c>
      <c r="K1180" s="220" t="s">
        <v>600</v>
      </c>
      <c r="L1180" s="180"/>
      <c r="M1180" s="180">
        <v>1000</v>
      </c>
      <c r="N1180" s="80" t="s">
        <v>7213</v>
      </c>
      <c r="O1180" s="165"/>
      <c r="P1180" s="80" t="s">
        <v>2668</v>
      </c>
      <c r="Q1180" s="80"/>
      <c r="R1180" s="80"/>
      <c r="S1180" s="166"/>
      <c r="T1180" s="164"/>
      <c r="U1180" s="167"/>
      <c r="V1180" s="168"/>
      <c r="W1180" s="12" t="str">
        <f t="shared" si="236"/>
        <v>Mqtt1</v>
      </c>
      <c r="X1180" s="222"/>
      <c r="Y1180" s="6" t="str">
        <f t="shared" si="232"/>
        <v>power-tag/speedlog</v>
      </c>
      <c r="Z1180" s="106" t="str" cm="1">
        <f t="array" ref="Z1180">IF(COUNTIF(N1180,"spare"),"","$."&amp;_xlfn.REGEXEXTRACT(J1180,"PT\d+[FQ]\d+_(.*)", 2))</f>
        <v>$.Active_Power_Phase_B</v>
      </c>
      <c r="AA1180" s="12">
        <f t="shared" si="235"/>
        <v>37</v>
      </c>
      <c r="AB1180" s="6" t="s">
        <v>195</v>
      </c>
      <c r="AC1180" s="106">
        <v>3056</v>
      </c>
      <c r="AJ1180" s="80"/>
      <c r="AK1180" s="116" t="s">
        <v>1695</v>
      </c>
      <c r="AN1180" s="80"/>
      <c r="AO1180" s="80"/>
      <c r="AP1180" s="80"/>
      <c r="AQ1180" s="80"/>
      <c r="AR1180" s="130"/>
      <c r="AS1180" s="80"/>
      <c r="AT1180" s="7"/>
      <c r="AU1180" s="7"/>
      <c r="AV1180" s="169"/>
      <c r="AW1180" s="170"/>
      <c r="AX1180" s="140"/>
      <c r="AY1180" s="150"/>
      <c r="AZ1180" s="171"/>
      <c r="BA1180" s="171"/>
      <c r="BB1180" s="150" t="str">
        <f t="shared" si="237"/>
        <v/>
      </c>
      <c r="BC1180" s="172"/>
      <c r="BD1180" s="169"/>
      <c r="BE1180" s="169"/>
      <c r="BF1180" s="169"/>
      <c r="BG1180" s="169"/>
      <c r="BH1180" s="169"/>
      <c r="BI1180" s="169"/>
      <c r="BJ1180" s="169"/>
      <c r="BK1180" s="169"/>
      <c r="BL1180" s="169"/>
      <c r="BM1180" s="169"/>
      <c r="BN1180" s="169"/>
      <c r="BO1180" s="169"/>
      <c r="BP1180" s="169"/>
      <c r="BQ1180" s="169"/>
      <c r="BS1180" s="6"/>
      <c r="BT1180" s="11"/>
      <c r="BU1180" s="6"/>
      <c r="BV1180" s="6"/>
    </row>
    <row r="1181" spans="1:74" ht="15.75" x14ac:dyDescent="0.25">
      <c r="A1181" s="52" t="s">
        <v>7908</v>
      </c>
      <c r="B1181" s="56"/>
      <c r="C1181" s="7" t="s">
        <v>118</v>
      </c>
      <c r="D1181" s="7" t="s">
        <v>6917</v>
      </c>
      <c r="E1181" s="7"/>
      <c r="F1181" s="64"/>
      <c r="G1181" s="6"/>
      <c r="H1181" s="6"/>
      <c r="I1181" s="10" t="s">
        <v>110</v>
      </c>
      <c r="J1181" s="11" t="s">
        <v>2180</v>
      </c>
      <c r="K1181" s="220" t="s">
        <v>600</v>
      </c>
      <c r="L1181" s="180"/>
      <c r="M1181" s="180">
        <v>1000</v>
      </c>
      <c r="N1181" s="80" t="s">
        <v>7213</v>
      </c>
      <c r="O1181" s="165"/>
      <c r="P1181" s="80" t="s">
        <v>2669</v>
      </c>
      <c r="Q1181" s="80"/>
      <c r="R1181" s="80"/>
      <c r="S1181" s="166"/>
      <c r="T1181" s="164"/>
      <c r="U1181" s="167"/>
      <c r="V1181" s="168"/>
      <c r="W1181" s="12" t="str">
        <f t="shared" si="236"/>
        <v>Mqtt1</v>
      </c>
      <c r="X1181" s="222"/>
      <c r="Y1181" s="6" t="str">
        <f t="shared" si="232"/>
        <v>power-tag/speedlog</v>
      </c>
      <c r="Z1181" s="106" t="str" cm="1">
        <f t="array" ref="Z1181">IF(COUNTIF(N1181,"spare"),"","$."&amp;_xlfn.REGEXEXTRACT(J1181,"PT\d+[FQ]\d+_(.*)", 2))</f>
        <v>$.Active_Power_Phase_C</v>
      </c>
      <c r="AA1181" s="12">
        <f t="shared" si="235"/>
        <v>37</v>
      </c>
      <c r="AB1181" s="6" t="s">
        <v>195</v>
      </c>
      <c r="AC1181" s="106">
        <v>3058</v>
      </c>
      <c r="AJ1181" s="80"/>
      <c r="AK1181" s="116" t="s">
        <v>1695</v>
      </c>
      <c r="AN1181" s="80"/>
      <c r="AO1181" s="80"/>
      <c r="AP1181" s="80"/>
      <c r="AQ1181" s="80"/>
      <c r="AR1181" s="130"/>
      <c r="AS1181" s="80"/>
      <c r="AT1181" s="7"/>
      <c r="AU1181" s="7"/>
      <c r="AV1181" s="169"/>
      <c r="AW1181" s="170"/>
      <c r="AX1181" s="140"/>
      <c r="AY1181" s="150"/>
      <c r="AZ1181" s="171"/>
      <c r="BA1181" s="171"/>
      <c r="BB1181" s="150" t="str">
        <f t="shared" si="237"/>
        <v/>
      </c>
      <c r="BC1181" s="172"/>
      <c r="BD1181" s="169"/>
      <c r="BE1181" s="169"/>
      <c r="BF1181" s="169"/>
      <c r="BG1181" s="169"/>
      <c r="BH1181" s="169"/>
      <c r="BI1181" s="169"/>
      <c r="BJ1181" s="169"/>
      <c r="BK1181" s="169"/>
      <c r="BL1181" s="169"/>
      <c r="BM1181" s="169"/>
      <c r="BN1181" s="169"/>
      <c r="BO1181" s="169"/>
      <c r="BP1181" s="169"/>
      <c r="BQ1181" s="169"/>
      <c r="BS1181" s="6"/>
      <c r="BT1181" s="11"/>
      <c r="BU1181" s="6"/>
      <c r="BV1181" s="6"/>
    </row>
    <row r="1182" spans="1:74" ht="15.75" x14ac:dyDescent="0.25">
      <c r="A1182" s="52" t="s">
        <v>7908</v>
      </c>
      <c r="B1182" s="56"/>
      <c r="C1182" s="7" t="s">
        <v>118</v>
      </c>
      <c r="D1182" s="7" t="s">
        <v>6917</v>
      </c>
      <c r="E1182" s="7"/>
      <c r="F1182" s="64"/>
      <c r="G1182" s="6"/>
      <c r="H1182" s="6"/>
      <c r="I1182" s="10" t="s">
        <v>110</v>
      </c>
      <c r="J1182" s="11" t="s">
        <v>2181</v>
      </c>
      <c r="K1182" s="220" t="s">
        <v>600</v>
      </c>
      <c r="L1182" s="180"/>
      <c r="M1182" s="180">
        <v>1000</v>
      </c>
      <c r="N1182" s="80" t="s">
        <v>7213</v>
      </c>
      <c r="O1182" s="165"/>
      <c r="P1182" s="80" t="s">
        <v>2670</v>
      </c>
      <c r="Q1182" s="80"/>
      <c r="R1182" s="80"/>
      <c r="S1182" s="166"/>
      <c r="T1182" s="164"/>
      <c r="U1182" s="167"/>
      <c r="V1182" s="168"/>
      <c r="W1182" s="12" t="str">
        <f t="shared" si="236"/>
        <v>Mqtt1</v>
      </c>
      <c r="X1182" s="222"/>
      <c r="Y1182" s="6" t="str">
        <f t="shared" si="232"/>
        <v>power-tag/speedlog</v>
      </c>
      <c r="Z1182" s="106" t="str" cm="1">
        <f t="array" ref="Z1182">IF(COUNTIF(N1182,"spare"),"","$."&amp;_xlfn.REGEXEXTRACT(J1182,"PT\d+[FQ]\d+_(.*)", 2))</f>
        <v>$.Total_Active_Power</v>
      </c>
      <c r="AA1182" s="12">
        <f t="shared" si="235"/>
        <v>37</v>
      </c>
      <c r="AB1182" s="6" t="s">
        <v>195</v>
      </c>
      <c r="AC1182" s="106">
        <v>3060</v>
      </c>
      <c r="AJ1182" s="80"/>
      <c r="AK1182" s="116" t="s">
        <v>1695</v>
      </c>
      <c r="AN1182" s="80"/>
      <c r="AO1182" s="80"/>
      <c r="AP1182" s="80"/>
      <c r="AQ1182" s="80"/>
      <c r="AR1182" s="130"/>
      <c r="AS1182" s="80"/>
      <c r="AT1182" s="7"/>
      <c r="AU1182" s="7"/>
      <c r="AV1182" s="169"/>
      <c r="AW1182" s="170"/>
      <c r="AX1182" s="140"/>
      <c r="AY1182" s="150"/>
      <c r="AZ1182" s="171"/>
      <c r="BA1182" s="171"/>
      <c r="BB1182" s="150" t="str">
        <f t="shared" si="237"/>
        <v/>
      </c>
      <c r="BC1182" s="172"/>
      <c r="BD1182" s="169"/>
      <c r="BE1182" s="169"/>
      <c r="BF1182" s="169"/>
      <c r="BG1182" s="169"/>
      <c r="BH1182" s="169"/>
      <c r="BI1182" s="169"/>
      <c r="BJ1182" s="169"/>
      <c r="BK1182" s="169"/>
      <c r="BL1182" s="169"/>
      <c r="BM1182" s="169"/>
      <c r="BN1182" s="169"/>
      <c r="BO1182" s="169"/>
      <c r="BP1182" s="169"/>
      <c r="BQ1182" s="169"/>
      <c r="BS1182" s="6"/>
      <c r="BT1182" s="11"/>
      <c r="BU1182" s="6"/>
      <c r="BV1182" s="6"/>
    </row>
    <row r="1183" spans="1:74" ht="15.75" x14ac:dyDescent="0.25">
      <c r="A1183" s="52" t="s">
        <v>7908</v>
      </c>
      <c r="B1183" s="56"/>
      <c r="C1183" s="7" t="s">
        <v>118</v>
      </c>
      <c r="D1183" s="7" t="s">
        <v>6917</v>
      </c>
      <c r="E1183" s="7"/>
      <c r="F1183" s="64"/>
      <c r="G1183" s="6"/>
      <c r="H1183" s="6"/>
      <c r="I1183" s="10" t="s">
        <v>110</v>
      </c>
      <c r="J1183" s="11" t="s">
        <v>2182</v>
      </c>
      <c r="K1183" s="220" t="s">
        <v>600</v>
      </c>
      <c r="L1183" s="180"/>
      <c r="M1183" s="180">
        <v>1000</v>
      </c>
      <c r="N1183" s="80" t="s">
        <v>7213</v>
      </c>
      <c r="O1183" s="165"/>
      <c r="P1183" s="80" t="s">
        <v>2671</v>
      </c>
      <c r="Q1183" s="80"/>
      <c r="R1183" s="80"/>
      <c r="S1183" s="166"/>
      <c r="T1183" s="164"/>
      <c r="U1183" s="167"/>
      <c r="V1183" s="168"/>
      <c r="W1183" s="12" t="str">
        <f t="shared" si="236"/>
        <v>Mqtt1</v>
      </c>
      <c r="X1183" s="222"/>
      <c r="Y1183" s="6" t="str">
        <f t="shared" si="232"/>
        <v>power-tag/speedlog</v>
      </c>
      <c r="Z1183" s="106" t="str" cm="1">
        <f t="array" ref="Z1183">IF(COUNTIF(N1183,"spare"),"","$."&amp;_xlfn.REGEXEXTRACT(J1183,"PT\d+[FQ]\d+_(.*)", 2))</f>
        <v>$.Power_Factor_Phase_A</v>
      </c>
      <c r="AA1183" s="12">
        <f t="shared" si="235"/>
        <v>37</v>
      </c>
      <c r="AB1183" s="6" t="s">
        <v>195</v>
      </c>
      <c r="AC1183" s="106">
        <v>3078</v>
      </c>
      <c r="AJ1183" s="80"/>
      <c r="AK1183" s="116" t="s">
        <v>1696</v>
      </c>
      <c r="AN1183" s="80"/>
      <c r="AO1183" s="80"/>
      <c r="AP1183" s="80"/>
      <c r="AQ1183" s="80"/>
      <c r="AR1183" s="130"/>
      <c r="AS1183" s="80"/>
      <c r="AT1183" s="7"/>
      <c r="AU1183" s="7"/>
      <c r="AV1183" s="169"/>
      <c r="AW1183" s="170"/>
      <c r="AX1183" s="140"/>
      <c r="AY1183" s="150"/>
      <c r="AZ1183" s="171"/>
      <c r="BA1183" s="171"/>
      <c r="BB1183" s="150" t="str">
        <f t="shared" si="237"/>
        <v/>
      </c>
      <c r="BC1183" s="172"/>
      <c r="BD1183" s="169"/>
      <c r="BE1183" s="169"/>
      <c r="BF1183" s="169"/>
      <c r="BG1183" s="169"/>
      <c r="BH1183" s="169"/>
      <c r="BI1183" s="169"/>
      <c r="BJ1183" s="169"/>
      <c r="BK1183" s="169"/>
      <c r="BL1183" s="169"/>
      <c r="BM1183" s="169"/>
      <c r="BN1183" s="169"/>
      <c r="BO1183" s="169"/>
      <c r="BP1183" s="169"/>
      <c r="BQ1183" s="169"/>
      <c r="BS1183" s="6"/>
      <c r="BT1183" s="11"/>
      <c r="BU1183" s="6"/>
      <c r="BV1183" s="6"/>
    </row>
    <row r="1184" spans="1:74" ht="15.75" x14ac:dyDescent="0.25">
      <c r="A1184" s="52" t="s">
        <v>7908</v>
      </c>
      <c r="B1184" s="56"/>
      <c r="C1184" s="7" t="s">
        <v>118</v>
      </c>
      <c r="D1184" s="7" t="s">
        <v>6917</v>
      </c>
      <c r="E1184" s="7"/>
      <c r="F1184" s="64"/>
      <c r="G1184" s="6"/>
      <c r="H1184" s="6"/>
      <c r="I1184" s="10" t="s">
        <v>110</v>
      </c>
      <c r="J1184" s="11" t="s">
        <v>2183</v>
      </c>
      <c r="K1184" s="220" t="s">
        <v>600</v>
      </c>
      <c r="L1184" s="180"/>
      <c r="M1184" s="180">
        <v>1000</v>
      </c>
      <c r="N1184" s="80" t="s">
        <v>7213</v>
      </c>
      <c r="O1184" s="165"/>
      <c r="P1184" s="80" t="s">
        <v>2672</v>
      </c>
      <c r="Q1184" s="80"/>
      <c r="R1184" s="80"/>
      <c r="S1184" s="166"/>
      <c r="T1184" s="164"/>
      <c r="U1184" s="167"/>
      <c r="V1184" s="168"/>
      <c r="W1184" s="12" t="str">
        <f t="shared" si="236"/>
        <v>Mqtt1</v>
      </c>
      <c r="X1184" s="222"/>
      <c r="Y1184" s="6" t="str">
        <f t="shared" si="232"/>
        <v>power-tag/speedlog</v>
      </c>
      <c r="Z1184" s="106" t="str" cm="1">
        <f t="array" ref="Z1184">IF(COUNTIF(N1184,"spare"),"","$."&amp;_xlfn.REGEXEXTRACT(J1184,"PT\d+[FQ]\d+_(.*)", 2))</f>
        <v>$.Power_Factor_Phase_B</v>
      </c>
      <c r="AA1184" s="12">
        <f t="shared" si="235"/>
        <v>37</v>
      </c>
      <c r="AB1184" s="6" t="s">
        <v>195</v>
      </c>
      <c r="AC1184" s="106">
        <v>3080</v>
      </c>
      <c r="AJ1184" s="80"/>
      <c r="AK1184" s="116" t="s">
        <v>1696</v>
      </c>
      <c r="AN1184" s="80"/>
      <c r="AO1184" s="80"/>
      <c r="AP1184" s="80"/>
      <c r="AQ1184" s="80"/>
      <c r="AR1184" s="130"/>
      <c r="AS1184" s="80"/>
      <c r="AT1184" s="7"/>
      <c r="AU1184" s="7"/>
      <c r="AV1184" s="169"/>
      <c r="AW1184" s="170"/>
      <c r="AX1184" s="140"/>
      <c r="AY1184" s="150"/>
      <c r="AZ1184" s="171"/>
      <c r="BA1184" s="171"/>
      <c r="BB1184" s="150" t="str">
        <f t="shared" si="237"/>
        <v/>
      </c>
      <c r="BC1184" s="172"/>
      <c r="BD1184" s="169"/>
      <c r="BE1184" s="169"/>
      <c r="BF1184" s="169"/>
      <c r="BG1184" s="169"/>
      <c r="BH1184" s="169"/>
      <c r="BI1184" s="169"/>
      <c r="BJ1184" s="169"/>
      <c r="BK1184" s="169"/>
      <c r="BL1184" s="169"/>
      <c r="BM1184" s="169"/>
      <c r="BN1184" s="169"/>
      <c r="BO1184" s="169"/>
      <c r="BP1184" s="169"/>
      <c r="BQ1184" s="169"/>
      <c r="BS1184" s="6"/>
      <c r="BT1184" s="11"/>
      <c r="BU1184" s="6"/>
      <c r="BV1184" s="6"/>
    </row>
    <row r="1185" spans="1:74" ht="15.75" x14ac:dyDescent="0.25">
      <c r="A1185" s="52" t="s">
        <v>7908</v>
      </c>
      <c r="B1185" s="56"/>
      <c r="C1185" s="7" t="s">
        <v>118</v>
      </c>
      <c r="D1185" s="7" t="s">
        <v>6917</v>
      </c>
      <c r="E1185" s="7"/>
      <c r="F1185" s="64"/>
      <c r="G1185" s="6"/>
      <c r="H1185" s="6"/>
      <c r="I1185" s="10" t="s">
        <v>110</v>
      </c>
      <c r="J1185" s="11" t="s">
        <v>2184</v>
      </c>
      <c r="K1185" s="220" t="s">
        <v>600</v>
      </c>
      <c r="L1185" s="180"/>
      <c r="M1185" s="180">
        <v>1000</v>
      </c>
      <c r="N1185" s="80" t="s">
        <v>7213</v>
      </c>
      <c r="O1185" s="165"/>
      <c r="P1185" s="80" t="s">
        <v>2673</v>
      </c>
      <c r="Q1185" s="80"/>
      <c r="R1185" s="80"/>
      <c r="S1185" s="166"/>
      <c r="T1185" s="164"/>
      <c r="U1185" s="167"/>
      <c r="V1185" s="168"/>
      <c r="W1185" s="12" t="str">
        <f t="shared" si="236"/>
        <v>Mqtt1</v>
      </c>
      <c r="X1185" s="222"/>
      <c r="Y1185" s="6" t="str">
        <f t="shared" si="232"/>
        <v>power-tag/speedlog</v>
      </c>
      <c r="Z1185" s="106" t="str" cm="1">
        <f t="array" ref="Z1185">IF(COUNTIF(N1185,"spare"),"","$."&amp;_xlfn.REGEXEXTRACT(J1185,"PT\d+[FQ]\d+_(.*)", 2))</f>
        <v>$.Power_Factor_Phase_C</v>
      </c>
      <c r="AA1185" s="12">
        <f t="shared" si="235"/>
        <v>37</v>
      </c>
      <c r="AB1185" s="6" t="s">
        <v>195</v>
      </c>
      <c r="AC1185" s="106">
        <v>3082</v>
      </c>
      <c r="AJ1185" s="80"/>
      <c r="AK1185" s="116" t="s">
        <v>1696</v>
      </c>
      <c r="AN1185" s="80"/>
      <c r="AO1185" s="80"/>
      <c r="AP1185" s="80"/>
      <c r="AQ1185" s="80"/>
      <c r="AR1185" s="130"/>
      <c r="AS1185" s="80"/>
      <c r="AT1185" s="7"/>
      <c r="AU1185" s="7"/>
      <c r="AV1185" s="169"/>
      <c r="AW1185" s="170"/>
      <c r="AX1185" s="140"/>
      <c r="AY1185" s="150"/>
      <c r="AZ1185" s="171"/>
      <c r="BA1185" s="171"/>
      <c r="BB1185" s="150" t="str">
        <f t="shared" si="237"/>
        <v/>
      </c>
      <c r="BC1185" s="172"/>
      <c r="BD1185" s="169"/>
      <c r="BE1185" s="169"/>
      <c r="BF1185" s="169"/>
      <c r="BG1185" s="169"/>
      <c r="BH1185" s="169"/>
      <c r="BI1185" s="169"/>
      <c r="BJ1185" s="169"/>
      <c r="BK1185" s="169"/>
      <c r="BL1185" s="169"/>
      <c r="BM1185" s="169"/>
      <c r="BN1185" s="169"/>
      <c r="BO1185" s="169"/>
      <c r="BP1185" s="169"/>
      <c r="BQ1185" s="169"/>
      <c r="BS1185" s="6"/>
      <c r="BT1185" s="11"/>
      <c r="BU1185" s="6"/>
      <c r="BV1185" s="6"/>
    </row>
    <row r="1186" spans="1:74" ht="15.75" x14ac:dyDescent="0.25">
      <c r="A1186" s="52" t="s">
        <v>7908</v>
      </c>
      <c r="B1186" s="56"/>
      <c r="C1186" s="7" t="s">
        <v>118</v>
      </c>
      <c r="D1186" s="7" t="s">
        <v>6917</v>
      </c>
      <c r="E1186" s="7"/>
      <c r="F1186" s="64"/>
      <c r="G1186" s="6"/>
      <c r="H1186" s="6"/>
      <c r="I1186" s="10" t="s">
        <v>110</v>
      </c>
      <c r="J1186" s="11" t="s">
        <v>2185</v>
      </c>
      <c r="K1186" s="220" t="s">
        <v>600</v>
      </c>
      <c r="L1186" s="180"/>
      <c r="M1186" s="180">
        <v>1000</v>
      </c>
      <c r="N1186" s="80" t="s">
        <v>7213</v>
      </c>
      <c r="O1186" s="165"/>
      <c r="P1186" s="80" t="s">
        <v>2674</v>
      </c>
      <c r="Q1186" s="80"/>
      <c r="R1186" s="80"/>
      <c r="S1186" s="166"/>
      <c r="T1186" s="164"/>
      <c r="U1186" s="167"/>
      <c r="V1186" s="168"/>
      <c r="W1186" s="12" t="str">
        <f t="shared" si="236"/>
        <v>Mqtt1</v>
      </c>
      <c r="X1186" s="222"/>
      <c r="Y1186" s="6" t="str">
        <f t="shared" si="232"/>
        <v>power-tag/speedlog</v>
      </c>
      <c r="Z1186" s="106" t="str" cm="1">
        <f t="array" ref="Z1186">IF(COUNTIF(N1186,"spare"),"","$."&amp;_xlfn.REGEXEXTRACT(J1186,"PT\d+[FQ]\d+_(.*)", 2))</f>
        <v>$.Total_Power_Factor</v>
      </c>
      <c r="AA1186" s="12">
        <f t="shared" si="235"/>
        <v>37</v>
      </c>
      <c r="AB1186" s="6" t="s">
        <v>195</v>
      </c>
      <c r="AC1186" s="106">
        <v>3084</v>
      </c>
      <c r="AJ1186" s="80"/>
      <c r="AK1186" s="116" t="s">
        <v>1696</v>
      </c>
      <c r="AN1186" s="80"/>
      <c r="AO1186" s="80"/>
      <c r="AP1186" s="80"/>
      <c r="AQ1186" s="80"/>
      <c r="AR1186" s="130"/>
      <c r="AS1186" s="80"/>
      <c r="AT1186" s="7"/>
      <c r="AU1186" s="7"/>
      <c r="AV1186" s="169"/>
      <c r="AW1186" s="170"/>
      <c r="AX1186" s="140"/>
      <c r="AY1186" s="150"/>
      <c r="AZ1186" s="171"/>
      <c r="BA1186" s="171"/>
      <c r="BB1186" s="150" t="str">
        <f t="shared" si="237"/>
        <v/>
      </c>
      <c r="BC1186" s="172"/>
      <c r="BD1186" s="169"/>
      <c r="BE1186" s="169"/>
      <c r="BF1186" s="169"/>
      <c r="BG1186" s="169"/>
      <c r="BH1186" s="169"/>
      <c r="BI1186" s="169"/>
      <c r="BJ1186" s="169"/>
      <c r="BK1186" s="169"/>
      <c r="BL1186" s="169"/>
      <c r="BM1186" s="169"/>
      <c r="BN1186" s="169"/>
      <c r="BO1186" s="169"/>
      <c r="BP1186" s="169"/>
      <c r="BQ1186" s="169"/>
      <c r="BS1186" s="6"/>
      <c r="BT1186" s="11"/>
      <c r="BU1186" s="6"/>
      <c r="BV1186" s="6"/>
    </row>
    <row r="1187" spans="1:74" ht="15.75" x14ac:dyDescent="0.25">
      <c r="A1187" s="52" t="s">
        <v>7908</v>
      </c>
      <c r="B1187" s="56"/>
      <c r="C1187" s="7" t="s">
        <v>118</v>
      </c>
      <c r="D1187" s="7" t="s">
        <v>6917</v>
      </c>
      <c r="E1187" s="7"/>
      <c r="F1187" s="64"/>
      <c r="G1187" s="6"/>
      <c r="H1187" s="6"/>
      <c r="I1187" s="10" t="s">
        <v>110</v>
      </c>
      <c r="J1187" s="11" t="s">
        <v>2186</v>
      </c>
      <c r="K1187" s="220" t="s">
        <v>600</v>
      </c>
      <c r="L1187" s="180"/>
      <c r="M1187" s="180">
        <v>1000</v>
      </c>
      <c r="N1187" s="80" t="s">
        <v>7213</v>
      </c>
      <c r="O1187" s="165"/>
      <c r="P1187" s="80" t="s">
        <v>2971</v>
      </c>
      <c r="Q1187" s="80"/>
      <c r="R1187" s="80"/>
      <c r="S1187" s="166"/>
      <c r="T1187" s="164"/>
      <c r="U1187" s="167"/>
      <c r="V1187" s="168"/>
      <c r="W1187" s="12" t="str">
        <f t="shared" ref="W1187:W1201" si="238">IF(COUNTIF(N1187,"spare"),"","Mqtt1")</f>
        <v>Mqtt1</v>
      </c>
      <c r="X1187" s="222"/>
      <c r="Y1187" s="6" t="str">
        <f t="shared" si="232"/>
        <v>power-tag/vhf-1-main</v>
      </c>
      <c r="Z1187" s="106" t="str" cm="1">
        <f t="array" ref="Z1187">IF(COUNTIF(N1187,"spare"),"","$."&amp;_xlfn.REGEXEXTRACT(J1187,"PT\d+[FQ]\d+_(.*)", 2))</f>
        <v>$.RMS_Current_Phase_A</v>
      </c>
      <c r="AA1187" s="12">
        <f t="shared" si="235"/>
        <v>38</v>
      </c>
      <c r="AB1187" s="6" t="s">
        <v>195</v>
      </c>
      <c r="AC1187" s="106">
        <v>3000</v>
      </c>
      <c r="AJ1187" s="80"/>
      <c r="AK1187" s="116" t="s">
        <v>1693</v>
      </c>
      <c r="AN1187" s="80"/>
      <c r="AO1187" s="80"/>
      <c r="AP1187" s="80"/>
      <c r="AQ1187" s="80"/>
      <c r="AR1187" s="130"/>
      <c r="AS1187" s="80"/>
      <c r="AT1187" s="7"/>
      <c r="AU1187" s="7"/>
      <c r="AV1187" s="169"/>
      <c r="AW1187" s="170"/>
      <c r="AX1187" s="140"/>
      <c r="AY1187" s="150"/>
      <c r="AZ1187" s="171"/>
      <c r="BA1187" s="171"/>
      <c r="BB1187" s="150" t="str">
        <f t="shared" ref="BB1187:BB1201" si="239">IF(ISNUMBER(AM1187),"1","")</f>
        <v/>
      </c>
      <c r="BC1187" s="172"/>
      <c r="BD1187" s="169"/>
      <c r="BE1187" s="169"/>
      <c r="BF1187" s="169"/>
      <c r="BG1187" s="169"/>
      <c r="BH1187" s="169"/>
      <c r="BI1187" s="169"/>
      <c r="BJ1187" s="169"/>
      <c r="BK1187" s="169"/>
      <c r="BL1187" s="169"/>
      <c r="BM1187" s="169"/>
      <c r="BN1187" s="169"/>
      <c r="BO1187" s="169"/>
      <c r="BP1187" s="169"/>
      <c r="BQ1187" s="169"/>
      <c r="BS1187" s="6"/>
      <c r="BT1187" s="11"/>
      <c r="BU1187" s="6"/>
      <c r="BV1187" s="6"/>
    </row>
    <row r="1188" spans="1:74" ht="15.75" x14ac:dyDescent="0.25">
      <c r="A1188" s="52" t="s">
        <v>7908</v>
      </c>
      <c r="B1188" s="56"/>
      <c r="C1188" s="7" t="s">
        <v>118</v>
      </c>
      <c r="D1188" s="7" t="s">
        <v>6917</v>
      </c>
      <c r="E1188" s="7"/>
      <c r="F1188" s="64"/>
      <c r="G1188" s="6"/>
      <c r="H1188" s="6"/>
      <c r="I1188" s="10" t="s">
        <v>110</v>
      </c>
      <c r="J1188" s="11" t="s">
        <v>2187</v>
      </c>
      <c r="K1188" s="220" t="s">
        <v>600</v>
      </c>
      <c r="L1188" s="180"/>
      <c r="M1188" s="180">
        <v>1000</v>
      </c>
      <c r="N1188" s="80" t="s">
        <v>7213</v>
      </c>
      <c r="O1188" s="165"/>
      <c r="P1188" s="80" t="s">
        <v>2972</v>
      </c>
      <c r="Q1188" s="80"/>
      <c r="R1188" s="80"/>
      <c r="S1188" s="166"/>
      <c r="T1188" s="164"/>
      <c r="U1188" s="167"/>
      <c r="V1188" s="168"/>
      <c r="W1188" s="12" t="str">
        <f t="shared" si="238"/>
        <v>Mqtt1</v>
      </c>
      <c r="X1188" s="222"/>
      <c r="Y1188" s="6" t="str">
        <f t="shared" si="232"/>
        <v>power-tag/vhf-1-main</v>
      </c>
      <c r="Z1188" s="106" t="str" cm="1">
        <f t="array" ref="Z1188">IF(COUNTIF(N1188,"spare"),"","$."&amp;_xlfn.REGEXEXTRACT(J1188,"PT\d+[FQ]\d+_(.*)", 2))</f>
        <v>$.RMS_Current_Phase_B</v>
      </c>
      <c r="AA1188" s="12">
        <f t="shared" si="235"/>
        <v>38</v>
      </c>
      <c r="AB1188" s="6" t="s">
        <v>195</v>
      </c>
      <c r="AC1188" s="106">
        <v>3002</v>
      </c>
      <c r="AJ1188" s="80"/>
      <c r="AK1188" s="116" t="s">
        <v>1693</v>
      </c>
      <c r="AN1188" s="80"/>
      <c r="AO1188" s="80"/>
      <c r="AP1188" s="80"/>
      <c r="AQ1188" s="80"/>
      <c r="AR1188" s="130"/>
      <c r="AS1188" s="80"/>
      <c r="AT1188" s="7"/>
      <c r="AU1188" s="7"/>
      <c r="AV1188" s="169"/>
      <c r="AW1188" s="170"/>
      <c r="AX1188" s="140"/>
      <c r="AY1188" s="150"/>
      <c r="AZ1188" s="171"/>
      <c r="BA1188" s="171"/>
      <c r="BB1188" s="150" t="str">
        <f t="shared" si="239"/>
        <v/>
      </c>
      <c r="BC1188" s="172"/>
      <c r="BD1188" s="169"/>
      <c r="BE1188" s="169"/>
      <c r="BF1188" s="169"/>
      <c r="BG1188" s="169"/>
      <c r="BH1188" s="169"/>
      <c r="BI1188" s="169"/>
      <c r="BJ1188" s="169"/>
      <c r="BK1188" s="169"/>
      <c r="BL1188" s="169"/>
      <c r="BM1188" s="169"/>
      <c r="BN1188" s="169"/>
      <c r="BO1188" s="169"/>
      <c r="BP1188" s="169"/>
      <c r="BQ1188" s="169"/>
      <c r="BS1188" s="6"/>
      <c r="BT1188" s="11"/>
      <c r="BU1188" s="6"/>
      <c r="BV1188" s="6"/>
    </row>
    <row r="1189" spans="1:74" ht="15.75" x14ac:dyDescent="0.25">
      <c r="A1189" s="52" t="s">
        <v>7908</v>
      </c>
      <c r="B1189" s="56"/>
      <c r="C1189" s="7" t="s">
        <v>118</v>
      </c>
      <c r="D1189" s="7" t="s">
        <v>6917</v>
      </c>
      <c r="E1189" s="7"/>
      <c r="F1189" s="64"/>
      <c r="G1189" s="6"/>
      <c r="H1189" s="6"/>
      <c r="I1189" s="10" t="s">
        <v>110</v>
      </c>
      <c r="J1189" s="11" t="s">
        <v>2188</v>
      </c>
      <c r="K1189" s="220" t="s">
        <v>600</v>
      </c>
      <c r="L1189" s="180"/>
      <c r="M1189" s="180">
        <v>1000</v>
      </c>
      <c r="N1189" s="80" t="s">
        <v>7213</v>
      </c>
      <c r="O1189" s="165"/>
      <c r="P1189" s="80" t="s">
        <v>2973</v>
      </c>
      <c r="Q1189" s="80"/>
      <c r="R1189" s="80"/>
      <c r="S1189" s="166"/>
      <c r="T1189" s="164"/>
      <c r="U1189" s="167"/>
      <c r="V1189" s="168"/>
      <c r="W1189" s="12" t="str">
        <f t="shared" si="238"/>
        <v>Mqtt1</v>
      </c>
      <c r="X1189" s="222"/>
      <c r="Y1189" s="6" t="str">
        <f t="shared" si="232"/>
        <v>power-tag/vhf-1-main</v>
      </c>
      <c r="Z1189" s="106" t="str" cm="1">
        <f t="array" ref="Z1189">IF(COUNTIF(N1189,"spare"),"","$."&amp;_xlfn.REGEXEXTRACT(J1189,"PT\d+[FQ]\d+_(.*)", 2))</f>
        <v>$.RMS_Current_Phase_C</v>
      </c>
      <c r="AA1189" s="12">
        <f t="shared" si="235"/>
        <v>38</v>
      </c>
      <c r="AB1189" s="6" t="s">
        <v>195</v>
      </c>
      <c r="AC1189" s="106">
        <v>3004</v>
      </c>
      <c r="AJ1189" s="80"/>
      <c r="AK1189" s="116" t="s">
        <v>1693</v>
      </c>
      <c r="AN1189" s="80"/>
      <c r="AO1189" s="80"/>
      <c r="AP1189" s="80"/>
      <c r="AQ1189" s="80"/>
      <c r="AR1189" s="130"/>
      <c r="AS1189" s="80"/>
      <c r="AT1189" s="7"/>
      <c r="AU1189" s="7"/>
      <c r="AV1189" s="169"/>
      <c r="AW1189" s="170"/>
      <c r="AX1189" s="140"/>
      <c r="AY1189" s="150"/>
      <c r="AZ1189" s="171"/>
      <c r="BA1189" s="171"/>
      <c r="BB1189" s="150" t="str">
        <f t="shared" si="239"/>
        <v/>
      </c>
      <c r="BC1189" s="172"/>
      <c r="BD1189" s="169"/>
      <c r="BE1189" s="169"/>
      <c r="BF1189" s="169"/>
      <c r="BG1189" s="169"/>
      <c r="BH1189" s="169"/>
      <c r="BI1189" s="169"/>
      <c r="BJ1189" s="169"/>
      <c r="BK1189" s="169"/>
      <c r="BL1189" s="169"/>
      <c r="BM1189" s="169"/>
      <c r="BN1189" s="169"/>
      <c r="BO1189" s="169"/>
      <c r="BP1189" s="169"/>
      <c r="BQ1189" s="169"/>
      <c r="BS1189" s="6"/>
      <c r="BT1189" s="11"/>
      <c r="BU1189" s="6"/>
      <c r="BV1189" s="6"/>
    </row>
    <row r="1190" spans="1:74" ht="15.75" x14ac:dyDescent="0.25">
      <c r="A1190" s="52" t="s">
        <v>7908</v>
      </c>
      <c r="B1190" s="56"/>
      <c r="C1190" s="7" t="s">
        <v>118</v>
      </c>
      <c r="D1190" s="7" t="s">
        <v>6917</v>
      </c>
      <c r="E1190" s="7"/>
      <c r="F1190" s="64"/>
      <c r="G1190" s="6"/>
      <c r="H1190" s="6"/>
      <c r="I1190" s="10" t="s">
        <v>110</v>
      </c>
      <c r="J1190" s="11" t="s">
        <v>2189</v>
      </c>
      <c r="K1190" s="220" t="s">
        <v>600</v>
      </c>
      <c r="L1190" s="180"/>
      <c r="M1190" s="180">
        <v>1000</v>
      </c>
      <c r="N1190" s="80" t="s">
        <v>7213</v>
      </c>
      <c r="O1190" s="165"/>
      <c r="P1190" s="80" t="s">
        <v>2974</v>
      </c>
      <c r="Q1190" s="80"/>
      <c r="R1190" s="80"/>
      <c r="S1190" s="166"/>
      <c r="T1190" s="164"/>
      <c r="U1190" s="167"/>
      <c r="V1190" s="168"/>
      <c r="W1190" s="12" t="str">
        <f t="shared" si="238"/>
        <v>Mqtt1</v>
      </c>
      <c r="X1190" s="222"/>
      <c r="Y1190" s="6" t="str">
        <f t="shared" si="232"/>
        <v>power-tag/vhf-1-main</v>
      </c>
      <c r="Z1190" s="106" t="str" cm="1">
        <f t="array" ref="Z1190">IF(COUNTIF(N1190,"spare"),"","$."&amp;_xlfn.REGEXEXTRACT(J1190,"PT\d+[FQ]\d+_(.*)", 2))</f>
        <v>$.RMS_Current_Phase_Neut</v>
      </c>
      <c r="AA1190" s="12">
        <f t="shared" si="235"/>
        <v>38</v>
      </c>
      <c r="AB1190" s="6" t="s">
        <v>195</v>
      </c>
      <c r="AC1190" s="106">
        <v>3006</v>
      </c>
      <c r="AJ1190" s="80"/>
      <c r="AK1190" s="116" t="s">
        <v>1693</v>
      </c>
      <c r="AN1190" s="80"/>
      <c r="AO1190" s="80"/>
      <c r="AP1190" s="80"/>
      <c r="AQ1190" s="80"/>
      <c r="AR1190" s="130"/>
      <c r="AS1190" s="80"/>
      <c r="AT1190" s="7"/>
      <c r="AU1190" s="7"/>
      <c r="AV1190" s="169"/>
      <c r="AW1190" s="170"/>
      <c r="AX1190" s="140"/>
      <c r="AY1190" s="150"/>
      <c r="AZ1190" s="171"/>
      <c r="BA1190" s="171"/>
      <c r="BB1190" s="150" t="str">
        <f t="shared" si="239"/>
        <v/>
      </c>
      <c r="BC1190" s="172"/>
      <c r="BD1190" s="169"/>
      <c r="BE1190" s="169"/>
      <c r="BF1190" s="169"/>
      <c r="BG1190" s="169"/>
      <c r="BH1190" s="169"/>
      <c r="BI1190" s="169"/>
      <c r="BJ1190" s="169"/>
      <c r="BK1190" s="169"/>
      <c r="BL1190" s="169"/>
      <c r="BM1190" s="169"/>
      <c r="BN1190" s="169"/>
      <c r="BO1190" s="169"/>
      <c r="BP1190" s="169"/>
      <c r="BQ1190" s="169"/>
      <c r="BS1190" s="6"/>
      <c r="BT1190" s="11"/>
      <c r="BU1190" s="6"/>
      <c r="BV1190" s="6"/>
    </row>
    <row r="1191" spans="1:74" ht="15.75" x14ac:dyDescent="0.25">
      <c r="A1191" s="52" t="s">
        <v>7908</v>
      </c>
      <c r="B1191" s="56"/>
      <c r="C1191" s="7" t="s">
        <v>118</v>
      </c>
      <c r="D1191" s="7" t="s">
        <v>6917</v>
      </c>
      <c r="E1191" s="7"/>
      <c r="F1191" s="64"/>
      <c r="G1191" s="6"/>
      <c r="H1191" s="6"/>
      <c r="I1191" s="10" t="s">
        <v>110</v>
      </c>
      <c r="J1191" s="11" t="s">
        <v>7487</v>
      </c>
      <c r="K1191" s="220" t="s">
        <v>600</v>
      </c>
      <c r="L1191" s="180"/>
      <c r="M1191" s="180">
        <v>1000</v>
      </c>
      <c r="N1191" s="80" t="s">
        <v>7213</v>
      </c>
      <c r="O1191" s="165"/>
      <c r="P1191" s="80" t="s">
        <v>2975</v>
      </c>
      <c r="Q1191" s="80"/>
      <c r="R1191" s="80"/>
      <c r="S1191" s="166"/>
      <c r="T1191" s="164"/>
      <c r="U1191" s="167"/>
      <c r="V1191" s="168"/>
      <c r="W1191" s="12" t="str">
        <f t="shared" si="238"/>
        <v>Mqtt1</v>
      </c>
      <c r="X1191" s="222"/>
      <c r="Y1191" s="6" t="str">
        <f t="shared" si="232"/>
        <v>power-tag/vhf-1-main</v>
      </c>
      <c r="Z1191" s="106" t="str" cm="1">
        <f t="array" ref="Z1191">IF(COUNTIF(N1191,"spare"),"","$."&amp;_xlfn.REGEXEXTRACT(J1191,"PT\d+[FQ]\d+_(.*)", 2))</f>
        <v>$.RMS_Voltage_A_N</v>
      </c>
      <c r="AA1191" s="12">
        <f t="shared" si="235"/>
        <v>38</v>
      </c>
      <c r="AB1191" s="6" t="s">
        <v>195</v>
      </c>
      <c r="AC1191" s="106">
        <v>3028</v>
      </c>
      <c r="AJ1191" s="80"/>
      <c r="AK1191" s="116" t="s">
        <v>1694</v>
      </c>
      <c r="AN1191" s="80"/>
      <c r="AO1191" s="80"/>
      <c r="AP1191" s="80"/>
      <c r="AQ1191" s="80"/>
      <c r="AR1191" s="130"/>
      <c r="AS1191" s="80"/>
      <c r="AT1191" s="7"/>
      <c r="AU1191" s="7"/>
      <c r="AV1191" s="169"/>
      <c r="AW1191" s="170"/>
      <c r="AX1191" s="140"/>
      <c r="AY1191" s="150"/>
      <c r="AZ1191" s="171"/>
      <c r="BA1191" s="171"/>
      <c r="BB1191" s="150" t="str">
        <f t="shared" si="239"/>
        <v/>
      </c>
      <c r="BC1191" s="172"/>
      <c r="BD1191" s="169"/>
      <c r="BE1191" s="169"/>
      <c r="BF1191" s="169"/>
      <c r="BG1191" s="169"/>
      <c r="BH1191" s="169"/>
      <c r="BI1191" s="169"/>
      <c r="BJ1191" s="169"/>
      <c r="BK1191" s="169"/>
      <c r="BL1191" s="169"/>
      <c r="BM1191" s="169"/>
      <c r="BN1191" s="169"/>
      <c r="BO1191" s="169"/>
      <c r="BP1191" s="169"/>
      <c r="BQ1191" s="169"/>
      <c r="BS1191" s="6"/>
      <c r="BT1191" s="11"/>
      <c r="BU1191" s="6"/>
      <c r="BV1191" s="6"/>
    </row>
    <row r="1192" spans="1:74" ht="15.75" x14ac:dyDescent="0.25">
      <c r="A1192" s="52" t="s">
        <v>7908</v>
      </c>
      <c r="B1192" s="56"/>
      <c r="C1192" s="7" t="s">
        <v>118</v>
      </c>
      <c r="D1192" s="7" t="s">
        <v>6917</v>
      </c>
      <c r="E1192" s="7"/>
      <c r="F1192" s="64"/>
      <c r="G1192" s="6"/>
      <c r="H1192" s="6"/>
      <c r="I1192" s="10" t="s">
        <v>110</v>
      </c>
      <c r="J1192" s="11" t="s">
        <v>7488</v>
      </c>
      <c r="K1192" s="220" t="s">
        <v>600</v>
      </c>
      <c r="L1192" s="180"/>
      <c r="M1192" s="180">
        <v>1000</v>
      </c>
      <c r="N1192" s="80" t="s">
        <v>7213</v>
      </c>
      <c r="O1192" s="165"/>
      <c r="P1192" s="80" t="s">
        <v>2976</v>
      </c>
      <c r="Q1192" s="80"/>
      <c r="R1192" s="80"/>
      <c r="S1192" s="166"/>
      <c r="T1192" s="164"/>
      <c r="U1192" s="167"/>
      <c r="V1192" s="168"/>
      <c r="W1192" s="12" t="str">
        <f t="shared" si="238"/>
        <v>Mqtt1</v>
      </c>
      <c r="X1192" s="222"/>
      <c r="Y1192" s="6" t="str">
        <f t="shared" si="232"/>
        <v>power-tag/vhf-1-main</v>
      </c>
      <c r="Z1192" s="106" t="str" cm="1">
        <f t="array" ref="Z1192">IF(COUNTIF(N1192,"spare"),"","$."&amp;_xlfn.REGEXEXTRACT(J1192,"PT\d+[FQ]\d+_(.*)", 2))</f>
        <v>$.RMS_Voltage_B_N</v>
      </c>
      <c r="AA1192" s="12">
        <f t="shared" si="235"/>
        <v>38</v>
      </c>
      <c r="AB1192" s="6" t="s">
        <v>195</v>
      </c>
      <c r="AC1192" s="106">
        <v>3030</v>
      </c>
      <c r="AJ1192" s="80"/>
      <c r="AK1192" s="116" t="s">
        <v>1694</v>
      </c>
      <c r="AN1192" s="80"/>
      <c r="AO1192" s="80"/>
      <c r="AP1192" s="80"/>
      <c r="AQ1192" s="80"/>
      <c r="AR1192" s="130"/>
      <c r="AS1192" s="80"/>
      <c r="AT1192" s="7"/>
      <c r="AU1192" s="7"/>
      <c r="AV1192" s="169"/>
      <c r="AW1192" s="170"/>
      <c r="AX1192" s="140"/>
      <c r="AY1192" s="150"/>
      <c r="AZ1192" s="171"/>
      <c r="BA1192" s="171"/>
      <c r="BB1192" s="150" t="str">
        <f t="shared" si="239"/>
        <v/>
      </c>
      <c r="BC1192" s="172"/>
      <c r="BD1192" s="169"/>
      <c r="BE1192" s="169"/>
      <c r="BF1192" s="169"/>
      <c r="BG1192" s="169"/>
      <c r="BH1192" s="169"/>
      <c r="BI1192" s="169"/>
      <c r="BJ1192" s="169"/>
      <c r="BK1192" s="169"/>
      <c r="BL1192" s="169"/>
      <c r="BM1192" s="169"/>
      <c r="BN1192" s="169"/>
      <c r="BO1192" s="169"/>
      <c r="BP1192" s="169"/>
      <c r="BQ1192" s="169"/>
      <c r="BS1192" s="6"/>
      <c r="BT1192" s="11"/>
      <c r="BU1192" s="6"/>
      <c r="BV1192" s="6"/>
    </row>
    <row r="1193" spans="1:74" ht="15.75" x14ac:dyDescent="0.25">
      <c r="A1193" s="52" t="s">
        <v>7908</v>
      </c>
      <c r="B1193" s="56"/>
      <c r="C1193" s="7" t="s">
        <v>118</v>
      </c>
      <c r="D1193" s="7" t="s">
        <v>6917</v>
      </c>
      <c r="E1193" s="7"/>
      <c r="F1193" s="64"/>
      <c r="G1193" s="6"/>
      <c r="H1193" s="6"/>
      <c r="I1193" s="10" t="s">
        <v>110</v>
      </c>
      <c r="J1193" s="11" t="s">
        <v>7489</v>
      </c>
      <c r="K1193" s="220" t="s">
        <v>600</v>
      </c>
      <c r="L1193" s="180"/>
      <c r="M1193" s="180">
        <v>1000</v>
      </c>
      <c r="N1193" s="80" t="s">
        <v>7213</v>
      </c>
      <c r="O1193" s="165"/>
      <c r="P1193" s="80" t="s">
        <v>2977</v>
      </c>
      <c r="Q1193" s="80"/>
      <c r="R1193" s="80"/>
      <c r="S1193" s="166"/>
      <c r="T1193" s="164"/>
      <c r="U1193" s="167"/>
      <c r="V1193" s="168"/>
      <c r="W1193" s="12" t="str">
        <f t="shared" si="238"/>
        <v>Mqtt1</v>
      </c>
      <c r="X1193" s="222"/>
      <c r="Y1193" s="6" t="str">
        <f t="shared" si="232"/>
        <v>power-tag/vhf-1-main</v>
      </c>
      <c r="Z1193" s="106" t="str" cm="1">
        <f t="array" ref="Z1193">IF(COUNTIF(N1193,"spare"),"","$."&amp;_xlfn.REGEXEXTRACT(J1193,"PT\d+[FQ]\d+_(.*)", 2))</f>
        <v>$.RMS_Voltage_C_N</v>
      </c>
      <c r="AA1193" s="12">
        <f t="shared" si="235"/>
        <v>38</v>
      </c>
      <c r="AB1193" s="6" t="s">
        <v>195</v>
      </c>
      <c r="AC1193" s="106">
        <v>3032</v>
      </c>
      <c r="AJ1193" s="80"/>
      <c r="AK1193" s="116" t="s">
        <v>1694</v>
      </c>
      <c r="AN1193" s="80"/>
      <c r="AO1193" s="80"/>
      <c r="AP1193" s="80"/>
      <c r="AQ1193" s="80"/>
      <c r="AR1193" s="130"/>
      <c r="AS1193" s="80"/>
      <c r="AT1193" s="7"/>
      <c r="AU1193" s="7"/>
      <c r="AV1193" s="169"/>
      <c r="AW1193" s="170"/>
      <c r="AX1193" s="140"/>
      <c r="AY1193" s="150"/>
      <c r="AZ1193" s="171"/>
      <c r="BA1193" s="171"/>
      <c r="BB1193" s="150" t="str">
        <f t="shared" si="239"/>
        <v/>
      </c>
      <c r="BC1193" s="172"/>
      <c r="BD1193" s="169"/>
      <c r="BE1193" s="169"/>
      <c r="BF1193" s="169"/>
      <c r="BG1193" s="169"/>
      <c r="BH1193" s="169"/>
      <c r="BI1193" s="169"/>
      <c r="BJ1193" s="169"/>
      <c r="BK1193" s="169"/>
      <c r="BL1193" s="169"/>
      <c r="BM1193" s="169"/>
      <c r="BN1193" s="169"/>
      <c r="BO1193" s="169"/>
      <c r="BP1193" s="169"/>
      <c r="BQ1193" s="169"/>
      <c r="BS1193" s="6"/>
      <c r="BT1193" s="11"/>
      <c r="BU1193" s="6"/>
      <c r="BV1193" s="6"/>
    </row>
    <row r="1194" spans="1:74" ht="15.75" x14ac:dyDescent="0.25">
      <c r="A1194" s="52" t="s">
        <v>7908</v>
      </c>
      <c r="B1194" s="56"/>
      <c r="C1194" s="7" t="s">
        <v>118</v>
      </c>
      <c r="D1194" s="7" t="s">
        <v>6917</v>
      </c>
      <c r="E1194" s="7"/>
      <c r="F1194" s="64"/>
      <c r="G1194" s="6"/>
      <c r="H1194" s="6"/>
      <c r="I1194" s="10" t="s">
        <v>110</v>
      </c>
      <c r="J1194" s="11" t="s">
        <v>2190</v>
      </c>
      <c r="K1194" s="220" t="s">
        <v>600</v>
      </c>
      <c r="L1194" s="180"/>
      <c r="M1194" s="180">
        <v>1000</v>
      </c>
      <c r="N1194" s="80" t="s">
        <v>7213</v>
      </c>
      <c r="O1194" s="165"/>
      <c r="P1194" s="80" t="s">
        <v>2978</v>
      </c>
      <c r="Q1194" s="80"/>
      <c r="R1194" s="80"/>
      <c r="S1194" s="166"/>
      <c r="T1194" s="164"/>
      <c r="U1194" s="167"/>
      <c r="V1194" s="168"/>
      <c r="W1194" s="12" t="str">
        <f t="shared" si="238"/>
        <v>Mqtt1</v>
      </c>
      <c r="X1194" s="222"/>
      <c r="Y1194" s="6" t="str">
        <f t="shared" si="232"/>
        <v>power-tag/vhf-1-main</v>
      </c>
      <c r="Z1194" s="106" t="str" cm="1">
        <f t="array" ref="Z1194">IF(COUNTIF(N1194,"spare"),"","$."&amp;_xlfn.REGEXEXTRACT(J1194,"PT\d+[FQ]\d+_(.*)", 2))</f>
        <v>$.Active_Power_Phase_A</v>
      </c>
      <c r="AA1194" s="12">
        <f t="shared" si="235"/>
        <v>38</v>
      </c>
      <c r="AB1194" s="6" t="s">
        <v>195</v>
      </c>
      <c r="AC1194" s="106">
        <v>3054</v>
      </c>
      <c r="AJ1194" s="80"/>
      <c r="AK1194" s="116" t="s">
        <v>1695</v>
      </c>
      <c r="AN1194" s="80"/>
      <c r="AO1194" s="80"/>
      <c r="AP1194" s="80"/>
      <c r="AQ1194" s="80"/>
      <c r="AR1194" s="130"/>
      <c r="AS1194" s="80"/>
      <c r="AT1194" s="7"/>
      <c r="AU1194" s="7"/>
      <c r="AV1194" s="169"/>
      <c r="AW1194" s="170"/>
      <c r="AX1194" s="140"/>
      <c r="AY1194" s="150"/>
      <c r="AZ1194" s="171"/>
      <c r="BA1194" s="171"/>
      <c r="BB1194" s="150" t="str">
        <f t="shared" si="239"/>
        <v/>
      </c>
      <c r="BC1194" s="172"/>
      <c r="BD1194" s="169"/>
      <c r="BE1194" s="169"/>
      <c r="BF1194" s="169"/>
      <c r="BG1194" s="169"/>
      <c r="BH1194" s="169"/>
      <c r="BI1194" s="169"/>
      <c r="BJ1194" s="169"/>
      <c r="BK1194" s="169"/>
      <c r="BL1194" s="169"/>
      <c r="BM1194" s="169"/>
      <c r="BN1194" s="169"/>
      <c r="BO1194" s="169"/>
      <c r="BP1194" s="169"/>
      <c r="BQ1194" s="169"/>
      <c r="BS1194" s="6"/>
      <c r="BT1194" s="11"/>
      <c r="BU1194" s="6"/>
      <c r="BV1194" s="6"/>
    </row>
    <row r="1195" spans="1:74" ht="15.75" x14ac:dyDescent="0.25">
      <c r="A1195" s="52" t="s">
        <v>7908</v>
      </c>
      <c r="B1195" s="56"/>
      <c r="C1195" s="7" t="s">
        <v>118</v>
      </c>
      <c r="D1195" s="7" t="s">
        <v>6917</v>
      </c>
      <c r="E1195" s="7"/>
      <c r="F1195" s="64"/>
      <c r="G1195" s="6"/>
      <c r="H1195" s="6"/>
      <c r="I1195" s="10" t="s">
        <v>110</v>
      </c>
      <c r="J1195" s="11" t="s">
        <v>2191</v>
      </c>
      <c r="K1195" s="220" t="s">
        <v>600</v>
      </c>
      <c r="L1195" s="180"/>
      <c r="M1195" s="180">
        <v>1000</v>
      </c>
      <c r="N1195" s="80" t="s">
        <v>7213</v>
      </c>
      <c r="O1195" s="165"/>
      <c r="P1195" s="80" t="s">
        <v>2979</v>
      </c>
      <c r="Q1195" s="80"/>
      <c r="R1195" s="80"/>
      <c r="S1195" s="166"/>
      <c r="T1195" s="164"/>
      <c r="U1195" s="167"/>
      <c r="V1195" s="168"/>
      <c r="W1195" s="12" t="str">
        <f t="shared" si="238"/>
        <v>Mqtt1</v>
      </c>
      <c r="X1195" s="222"/>
      <c r="Y1195" s="6" t="str">
        <f t="shared" si="232"/>
        <v>power-tag/vhf-1-main</v>
      </c>
      <c r="Z1195" s="106" t="str" cm="1">
        <f t="array" ref="Z1195">IF(COUNTIF(N1195,"spare"),"","$."&amp;_xlfn.REGEXEXTRACT(J1195,"PT\d+[FQ]\d+_(.*)", 2))</f>
        <v>$.Active_Power_Phase_B</v>
      </c>
      <c r="AA1195" s="12">
        <f t="shared" si="235"/>
        <v>38</v>
      </c>
      <c r="AB1195" s="6" t="s">
        <v>195</v>
      </c>
      <c r="AC1195" s="106">
        <v>3056</v>
      </c>
      <c r="AJ1195" s="80"/>
      <c r="AK1195" s="116" t="s">
        <v>1695</v>
      </c>
      <c r="AN1195" s="80"/>
      <c r="AO1195" s="80"/>
      <c r="AP1195" s="80"/>
      <c r="AQ1195" s="80"/>
      <c r="AR1195" s="130"/>
      <c r="AS1195" s="80"/>
      <c r="AT1195" s="7"/>
      <c r="AU1195" s="7"/>
      <c r="AV1195" s="169"/>
      <c r="AW1195" s="170"/>
      <c r="AX1195" s="140"/>
      <c r="AY1195" s="150"/>
      <c r="AZ1195" s="171"/>
      <c r="BA1195" s="171"/>
      <c r="BB1195" s="150" t="str">
        <f t="shared" si="239"/>
        <v/>
      </c>
      <c r="BC1195" s="172"/>
      <c r="BD1195" s="169"/>
      <c r="BE1195" s="169"/>
      <c r="BF1195" s="169"/>
      <c r="BG1195" s="169"/>
      <c r="BH1195" s="169"/>
      <c r="BI1195" s="169"/>
      <c r="BJ1195" s="169"/>
      <c r="BK1195" s="169"/>
      <c r="BL1195" s="169"/>
      <c r="BM1195" s="169"/>
      <c r="BN1195" s="169"/>
      <c r="BO1195" s="169"/>
      <c r="BP1195" s="169"/>
      <c r="BQ1195" s="169"/>
      <c r="BS1195" s="6"/>
      <c r="BT1195" s="11"/>
      <c r="BU1195" s="6"/>
      <c r="BV1195" s="6"/>
    </row>
    <row r="1196" spans="1:74" ht="15.75" x14ac:dyDescent="0.25">
      <c r="A1196" s="52" t="s">
        <v>7908</v>
      </c>
      <c r="B1196" s="56"/>
      <c r="C1196" s="7" t="s">
        <v>118</v>
      </c>
      <c r="D1196" s="7" t="s">
        <v>6917</v>
      </c>
      <c r="E1196" s="7"/>
      <c r="F1196" s="64"/>
      <c r="G1196" s="6"/>
      <c r="H1196" s="6"/>
      <c r="I1196" s="10" t="s">
        <v>110</v>
      </c>
      <c r="J1196" s="11" t="s">
        <v>2192</v>
      </c>
      <c r="K1196" s="220" t="s">
        <v>600</v>
      </c>
      <c r="L1196" s="180"/>
      <c r="M1196" s="180">
        <v>1000</v>
      </c>
      <c r="N1196" s="80" t="s">
        <v>7213</v>
      </c>
      <c r="O1196" s="165"/>
      <c r="P1196" s="80" t="s">
        <v>2980</v>
      </c>
      <c r="Q1196" s="80"/>
      <c r="R1196" s="80"/>
      <c r="S1196" s="166"/>
      <c r="T1196" s="164"/>
      <c r="U1196" s="167"/>
      <c r="V1196" s="168"/>
      <c r="W1196" s="12" t="str">
        <f t="shared" si="238"/>
        <v>Mqtt1</v>
      </c>
      <c r="X1196" s="222"/>
      <c r="Y1196" s="6" t="str">
        <f t="shared" si="232"/>
        <v>power-tag/vhf-1-main</v>
      </c>
      <c r="Z1196" s="106" t="str" cm="1">
        <f t="array" ref="Z1196">IF(COUNTIF(N1196,"spare"),"","$."&amp;_xlfn.REGEXEXTRACT(J1196,"PT\d+[FQ]\d+_(.*)", 2))</f>
        <v>$.Active_Power_Phase_C</v>
      </c>
      <c r="AA1196" s="12">
        <f t="shared" si="235"/>
        <v>38</v>
      </c>
      <c r="AB1196" s="6" t="s">
        <v>195</v>
      </c>
      <c r="AC1196" s="106">
        <v>3058</v>
      </c>
      <c r="AJ1196" s="80"/>
      <c r="AK1196" s="116" t="s">
        <v>1695</v>
      </c>
      <c r="AN1196" s="80"/>
      <c r="AO1196" s="80"/>
      <c r="AP1196" s="80"/>
      <c r="AQ1196" s="80"/>
      <c r="AR1196" s="130"/>
      <c r="AS1196" s="80"/>
      <c r="AT1196" s="7"/>
      <c r="AU1196" s="7"/>
      <c r="AV1196" s="169"/>
      <c r="AW1196" s="170"/>
      <c r="AX1196" s="140"/>
      <c r="AY1196" s="150"/>
      <c r="AZ1196" s="171"/>
      <c r="BA1196" s="171"/>
      <c r="BB1196" s="150" t="str">
        <f t="shared" si="239"/>
        <v/>
      </c>
      <c r="BC1196" s="172"/>
      <c r="BD1196" s="169"/>
      <c r="BE1196" s="169"/>
      <c r="BF1196" s="169"/>
      <c r="BG1196" s="169"/>
      <c r="BH1196" s="169"/>
      <c r="BI1196" s="169"/>
      <c r="BJ1196" s="169"/>
      <c r="BK1196" s="169"/>
      <c r="BL1196" s="169"/>
      <c r="BM1196" s="169"/>
      <c r="BN1196" s="169"/>
      <c r="BO1196" s="169"/>
      <c r="BP1196" s="169"/>
      <c r="BQ1196" s="169"/>
      <c r="BS1196" s="6"/>
      <c r="BT1196" s="11"/>
      <c r="BU1196" s="6"/>
      <c r="BV1196" s="6"/>
    </row>
    <row r="1197" spans="1:74" ht="15.75" x14ac:dyDescent="0.25">
      <c r="A1197" s="52" t="s">
        <v>7908</v>
      </c>
      <c r="B1197" s="56"/>
      <c r="C1197" s="7" t="s">
        <v>118</v>
      </c>
      <c r="D1197" s="7" t="s">
        <v>6917</v>
      </c>
      <c r="E1197" s="7"/>
      <c r="F1197" s="64"/>
      <c r="G1197" s="6"/>
      <c r="H1197" s="6"/>
      <c r="I1197" s="10" t="s">
        <v>110</v>
      </c>
      <c r="J1197" s="11" t="s">
        <v>2193</v>
      </c>
      <c r="K1197" s="220" t="s">
        <v>600</v>
      </c>
      <c r="L1197" s="180"/>
      <c r="M1197" s="180">
        <v>1000</v>
      </c>
      <c r="N1197" s="80" t="s">
        <v>7213</v>
      </c>
      <c r="O1197" s="165"/>
      <c r="P1197" s="80" t="s">
        <v>2981</v>
      </c>
      <c r="Q1197" s="80"/>
      <c r="R1197" s="80"/>
      <c r="S1197" s="166"/>
      <c r="T1197" s="164"/>
      <c r="U1197" s="167"/>
      <c r="V1197" s="168"/>
      <c r="W1197" s="12" t="str">
        <f t="shared" si="238"/>
        <v>Mqtt1</v>
      </c>
      <c r="X1197" s="222"/>
      <c r="Y1197" s="6" t="str">
        <f t="shared" si="232"/>
        <v>power-tag/vhf-1-main</v>
      </c>
      <c r="Z1197" s="106" t="str" cm="1">
        <f t="array" ref="Z1197">IF(COUNTIF(N1197,"spare"),"","$."&amp;_xlfn.REGEXEXTRACT(J1197,"PT\d+[FQ]\d+_(.*)", 2))</f>
        <v>$.Total_Active_Power</v>
      </c>
      <c r="AA1197" s="12">
        <f t="shared" si="235"/>
        <v>38</v>
      </c>
      <c r="AB1197" s="6" t="s">
        <v>195</v>
      </c>
      <c r="AC1197" s="106">
        <v>3060</v>
      </c>
      <c r="AJ1197" s="80"/>
      <c r="AK1197" s="116" t="s">
        <v>1695</v>
      </c>
      <c r="AN1197" s="80"/>
      <c r="AO1197" s="80"/>
      <c r="AP1197" s="80"/>
      <c r="AQ1197" s="80"/>
      <c r="AR1197" s="130"/>
      <c r="AS1197" s="80"/>
      <c r="AT1197" s="7"/>
      <c r="AU1197" s="7"/>
      <c r="AV1197" s="169"/>
      <c r="AW1197" s="170"/>
      <c r="AX1197" s="140"/>
      <c r="AY1197" s="150"/>
      <c r="AZ1197" s="171"/>
      <c r="BA1197" s="171"/>
      <c r="BB1197" s="150" t="str">
        <f t="shared" si="239"/>
        <v/>
      </c>
      <c r="BC1197" s="172"/>
      <c r="BD1197" s="169"/>
      <c r="BE1197" s="169"/>
      <c r="BF1197" s="169"/>
      <c r="BG1197" s="169"/>
      <c r="BH1197" s="169"/>
      <c r="BI1197" s="169"/>
      <c r="BJ1197" s="169"/>
      <c r="BK1197" s="169"/>
      <c r="BL1197" s="169"/>
      <c r="BM1197" s="169"/>
      <c r="BN1197" s="169"/>
      <c r="BO1197" s="169"/>
      <c r="BP1197" s="169"/>
      <c r="BQ1197" s="169"/>
      <c r="BS1197" s="6"/>
      <c r="BT1197" s="11"/>
      <c r="BU1197" s="6"/>
      <c r="BV1197" s="6"/>
    </row>
    <row r="1198" spans="1:74" ht="15.75" x14ac:dyDescent="0.25">
      <c r="A1198" s="52" t="s">
        <v>7908</v>
      </c>
      <c r="B1198" s="56"/>
      <c r="C1198" s="7" t="s">
        <v>118</v>
      </c>
      <c r="D1198" s="7" t="s">
        <v>6917</v>
      </c>
      <c r="E1198" s="7"/>
      <c r="F1198" s="64"/>
      <c r="G1198" s="6"/>
      <c r="H1198" s="6"/>
      <c r="I1198" s="10" t="s">
        <v>110</v>
      </c>
      <c r="J1198" s="11" t="s">
        <v>2194</v>
      </c>
      <c r="K1198" s="220" t="s">
        <v>600</v>
      </c>
      <c r="L1198" s="180"/>
      <c r="M1198" s="180">
        <v>1000</v>
      </c>
      <c r="N1198" s="80" t="s">
        <v>7213</v>
      </c>
      <c r="O1198" s="165"/>
      <c r="P1198" s="80" t="s">
        <v>2982</v>
      </c>
      <c r="Q1198" s="80"/>
      <c r="R1198" s="80"/>
      <c r="S1198" s="166"/>
      <c r="T1198" s="164"/>
      <c r="U1198" s="167"/>
      <c r="V1198" s="168"/>
      <c r="W1198" s="12" t="str">
        <f t="shared" si="238"/>
        <v>Mqtt1</v>
      </c>
      <c r="X1198" s="222"/>
      <c r="Y1198" s="6" t="str">
        <f t="shared" si="232"/>
        <v>power-tag/vhf-1-main</v>
      </c>
      <c r="Z1198" s="106" t="str" cm="1">
        <f t="array" ref="Z1198">IF(COUNTIF(N1198,"spare"),"","$."&amp;_xlfn.REGEXEXTRACT(J1198,"PT\d+[FQ]\d+_(.*)", 2))</f>
        <v>$.Power_Factor_Phase_A</v>
      </c>
      <c r="AA1198" s="12">
        <f t="shared" si="235"/>
        <v>38</v>
      </c>
      <c r="AB1198" s="6" t="s">
        <v>195</v>
      </c>
      <c r="AC1198" s="106">
        <v>3078</v>
      </c>
      <c r="AJ1198" s="80"/>
      <c r="AK1198" s="116" t="s">
        <v>1696</v>
      </c>
      <c r="AN1198" s="80"/>
      <c r="AO1198" s="80"/>
      <c r="AP1198" s="80"/>
      <c r="AQ1198" s="80"/>
      <c r="AR1198" s="130"/>
      <c r="AS1198" s="80"/>
      <c r="AT1198" s="7"/>
      <c r="AU1198" s="7"/>
      <c r="AV1198" s="169"/>
      <c r="AW1198" s="170"/>
      <c r="AX1198" s="140"/>
      <c r="AY1198" s="150"/>
      <c r="AZ1198" s="171"/>
      <c r="BA1198" s="171"/>
      <c r="BB1198" s="150" t="str">
        <f t="shared" si="239"/>
        <v/>
      </c>
      <c r="BC1198" s="172"/>
      <c r="BD1198" s="169"/>
      <c r="BE1198" s="169"/>
      <c r="BF1198" s="169"/>
      <c r="BG1198" s="169"/>
      <c r="BH1198" s="169"/>
      <c r="BI1198" s="169"/>
      <c r="BJ1198" s="169"/>
      <c r="BK1198" s="169"/>
      <c r="BL1198" s="169"/>
      <c r="BM1198" s="169"/>
      <c r="BN1198" s="169"/>
      <c r="BO1198" s="169"/>
      <c r="BP1198" s="169"/>
      <c r="BQ1198" s="169"/>
      <c r="BS1198" s="6"/>
      <c r="BT1198" s="11"/>
      <c r="BU1198" s="6"/>
      <c r="BV1198" s="6"/>
    </row>
    <row r="1199" spans="1:74" ht="15.75" x14ac:dyDescent="0.25">
      <c r="A1199" s="52" t="s">
        <v>7908</v>
      </c>
      <c r="B1199" s="56"/>
      <c r="C1199" s="7" t="s">
        <v>118</v>
      </c>
      <c r="D1199" s="7" t="s">
        <v>6917</v>
      </c>
      <c r="E1199" s="7"/>
      <c r="F1199" s="64"/>
      <c r="G1199" s="6"/>
      <c r="H1199" s="6"/>
      <c r="I1199" s="10" t="s">
        <v>110</v>
      </c>
      <c r="J1199" s="11" t="s">
        <v>2195</v>
      </c>
      <c r="K1199" s="220" t="s">
        <v>600</v>
      </c>
      <c r="L1199" s="180"/>
      <c r="M1199" s="180">
        <v>1000</v>
      </c>
      <c r="N1199" s="80" t="s">
        <v>7213</v>
      </c>
      <c r="O1199" s="165"/>
      <c r="P1199" s="80" t="s">
        <v>2983</v>
      </c>
      <c r="Q1199" s="80"/>
      <c r="R1199" s="80"/>
      <c r="S1199" s="166"/>
      <c r="T1199" s="164"/>
      <c r="U1199" s="167"/>
      <c r="V1199" s="168"/>
      <c r="W1199" s="12" t="str">
        <f t="shared" si="238"/>
        <v>Mqtt1</v>
      </c>
      <c r="X1199" s="222"/>
      <c r="Y1199" s="6" t="str">
        <f t="shared" si="232"/>
        <v>power-tag/vhf-1-main</v>
      </c>
      <c r="Z1199" s="106" t="str" cm="1">
        <f t="array" ref="Z1199">IF(COUNTIF(N1199,"spare"),"","$."&amp;_xlfn.REGEXEXTRACT(J1199,"PT\d+[FQ]\d+_(.*)", 2))</f>
        <v>$.Power_Factor_Phase_B</v>
      </c>
      <c r="AA1199" s="12">
        <f t="shared" si="235"/>
        <v>38</v>
      </c>
      <c r="AB1199" s="6" t="s">
        <v>195</v>
      </c>
      <c r="AC1199" s="106">
        <v>3080</v>
      </c>
      <c r="AJ1199" s="80"/>
      <c r="AK1199" s="116" t="s">
        <v>1696</v>
      </c>
      <c r="AN1199" s="80"/>
      <c r="AO1199" s="80"/>
      <c r="AP1199" s="80"/>
      <c r="AQ1199" s="80"/>
      <c r="AR1199" s="130"/>
      <c r="AS1199" s="80"/>
      <c r="AT1199" s="7"/>
      <c r="AU1199" s="7"/>
      <c r="AV1199" s="169"/>
      <c r="AW1199" s="170"/>
      <c r="AX1199" s="140"/>
      <c r="AY1199" s="150"/>
      <c r="AZ1199" s="171"/>
      <c r="BA1199" s="171"/>
      <c r="BB1199" s="150" t="str">
        <f t="shared" si="239"/>
        <v/>
      </c>
      <c r="BC1199" s="172"/>
      <c r="BD1199" s="169"/>
      <c r="BE1199" s="169"/>
      <c r="BF1199" s="169"/>
      <c r="BG1199" s="169"/>
      <c r="BH1199" s="169"/>
      <c r="BI1199" s="169"/>
      <c r="BJ1199" s="169"/>
      <c r="BK1199" s="169"/>
      <c r="BL1199" s="169"/>
      <c r="BM1199" s="169"/>
      <c r="BN1199" s="169"/>
      <c r="BO1199" s="169"/>
      <c r="BP1199" s="169"/>
      <c r="BQ1199" s="169"/>
      <c r="BS1199" s="6"/>
      <c r="BT1199" s="11"/>
      <c r="BU1199" s="6"/>
      <c r="BV1199" s="6"/>
    </row>
    <row r="1200" spans="1:74" ht="15.75" x14ac:dyDescent="0.25">
      <c r="A1200" s="52" t="s">
        <v>7908</v>
      </c>
      <c r="B1200" s="56"/>
      <c r="C1200" s="7" t="s">
        <v>118</v>
      </c>
      <c r="D1200" s="7" t="s">
        <v>6917</v>
      </c>
      <c r="E1200" s="7"/>
      <c r="F1200" s="64"/>
      <c r="G1200" s="6"/>
      <c r="H1200" s="6"/>
      <c r="I1200" s="10" t="s">
        <v>110</v>
      </c>
      <c r="J1200" s="11" t="s">
        <v>2196</v>
      </c>
      <c r="K1200" s="220" t="s">
        <v>600</v>
      </c>
      <c r="L1200" s="180"/>
      <c r="M1200" s="180">
        <v>1000</v>
      </c>
      <c r="N1200" s="80" t="s">
        <v>7213</v>
      </c>
      <c r="O1200" s="165"/>
      <c r="P1200" s="80" t="s">
        <v>2984</v>
      </c>
      <c r="Q1200" s="80"/>
      <c r="R1200" s="80"/>
      <c r="S1200" s="166"/>
      <c r="T1200" s="164"/>
      <c r="U1200" s="167"/>
      <c r="V1200" s="168"/>
      <c r="W1200" s="12" t="str">
        <f t="shared" si="238"/>
        <v>Mqtt1</v>
      </c>
      <c r="X1200" s="222"/>
      <c r="Y1200" s="6" t="str">
        <f t="shared" si="232"/>
        <v>power-tag/vhf-1-main</v>
      </c>
      <c r="Z1200" s="106" t="str" cm="1">
        <f t="array" ref="Z1200">IF(COUNTIF(N1200,"spare"),"","$."&amp;_xlfn.REGEXEXTRACT(J1200,"PT\d+[FQ]\d+_(.*)", 2))</f>
        <v>$.Power_Factor_Phase_C</v>
      </c>
      <c r="AA1200" s="12">
        <f t="shared" si="235"/>
        <v>38</v>
      </c>
      <c r="AB1200" s="6" t="s">
        <v>195</v>
      </c>
      <c r="AC1200" s="106">
        <v>3082</v>
      </c>
      <c r="AJ1200" s="80"/>
      <c r="AK1200" s="116" t="s">
        <v>1696</v>
      </c>
      <c r="AN1200" s="80"/>
      <c r="AO1200" s="80"/>
      <c r="AP1200" s="80"/>
      <c r="AQ1200" s="80"/>
      <c r="AR1200" s="130"/>
      <c r="AS1200" s="80"/>
      <c r="AT1200" s="7"/>
      <c r="AU1200" s="7"/>
      <c r="AV1200" s="169"/>
      <c r="AW1200" s="170"/>
      <c r="AX1200" s="140"/>
      <c r="AY1200" s="150"/>
      <c r="AZ1200" s="171"/>
      <c r="BA1200" s="171"/>
      <c r="BB1200" s="150" t="str">
        <f t="shared" si="239"/>
        <v/>
      </c>
      <c r="BC1200" s="172"/>
      <c r="BD1200" s="169"/>
      <c r="BE1200" s="169"/>
      <c r="BF1200" s="169"/>
      <c r="BG1200" s="169"/>
      <c r="BH1200" s="169"/>
      <c r="BI1200" s="169"/>
      <c r="BJ1200" s="169"/>
      <c r="BK1200" s="169"/>
      <c r="BL1200" s="169"/>
      <c r="BM1200" s="169"/>
      <c r="BN1200" s="169"/>
      <c r="BO1200" s="169"/>
      <c r="BP1200" s="169"/>
      <c r="BQ1200" s="169"/>
      <c r="BS1200" s="6"/>
      <c r="BT1200" s="11"/>
      <c r="BU1200" s="6"/>
      <c r="BV1200" s="6"/>
    </row>
    <row r="1201" spans="1:74" ht="15.75" x14ac:dyDescent="0.25">
      <c r="A1201" s="52" t="s">
        <v>7908</v>
      </c>
      <c r="B1201" s="56"/>
      <c r="C1201" s="7" t="s">
        <v>118</v>
      </c>
      <c r="D1201" s="7" t="s">
        <v>6917</v>
      </c>
      <c r="E1201" s="7"/>
      <c r="F1201" s="64"/>
      <c r="G1201" s="6"/>
      <c r="H1201" s="6"/>
      <c r="I1201" s="10" t="s">
        <v>110</v>
      </c>
      <c r="J1201" s="11" t="s">
        <v>2197</v>
      </c>
      <c r="K1201" s="220" t="s">
        <v>600</v>
      </c>
      <c r="L1201" s="180"/>
      <c r="M1201" s="180">
        <v>1000</v>
      </c>
      <c r="N1201" s="80" t="s">
        <v>7213</v>
      </c>
      <c r="O1201" s="165"/>
      <c r="P1201" s="80" t="s">
        <v>2985</v>
      </c>
      <c r="Q1201" s="80"/>
      <c r="R1201" s="80"/>
      <c r="S1201" s="166"/>
      <c r="T1201" s="164"/>
      <c r="U1201" s="167"/>
      <c r="V1201" s="168"/>
      <c r="W1201" s="12" t="str">
        <f t="shared" si="238"/>
        <v>Mqtt1</v>
      </c>
      <c r="X1201" s="222"/>
      <c r="Y1201" s="6" t="str">
        <f t="shared" si="232"/>
        <v>power-tag/vhf-1-main</v>
      </c>
      <c r="Z1201" s="106" t="str" cm="1">
        <f t="array" ref="Z1201">IF(COUNTIF(N1201,"spare"),"","$."&amp;_xlfn.REGEXEXTRACT(J1201,"PT\d+[FQ]\d+_(.*)", 2))</f>
        <v>$.Total_Power_Factor</v>
      </c>
      <c r="AA1201" s="12">
        <f t="shared" si="235"/>
        <v>38</v>
      </c>
      <c r="AB1201" s="6" t="s">
        <v>195</v>
      </c>
      <c r="AC1201" s="106">
        <v>3084</v>
      </c>
      <c r="AJ1201" s="80"/>
      <c r="AK1201" s="116" t="s">
        <v>1696</v>
      </c>
      <c r="AN1201" s="80"/>
      <c r="AO1201" s="80"/>
      <c r="AP1201" s="80"/>
      <c r="AQ1201" s="80"/>
      <c r="AR1201" s="130"/>
      <c r="AS1201" s="80"/>
      <c r="AT1201" s="7"/>
      <c r="AU1201" s="7"/>
      <c r="AV1201" s="169"/>
      <c r="AW1201" s="170"/>
      <c r="AX1201" s="140"/>
      <c r="AY1201" s="150"/>
      <c r="AZ1201" s="171"/>
      <c r="BA1201" s="171"/>
      <c r="BB1201" s="150" t="str">
        <f t="shared" si="239"/>
        <v/>
      </c>
      <c r="BC1201" s="172"/>
      <c r="BD1201" s="169"/>
      <c r="BE1201" s="169"/>
      <c r="BF1201" s="169"/>
      <c r="BG1201" s="169"/>
      <c r="BH1201" s="169"/>
      <c r="BI1201" s="169"/>
      <c r="BJ1201" s="169"/>
      <c r="BK1201" s="169"/>
      <c r="BL1201" s="169"/>
      <c r="BM1201" s="169"/>
      <c r="BN1201" s="169"/>
      <c r="BO1201" s="169"/>
      <c r="BP1201" s="169"/>
      <c r="BQ1201" s="169"/>
      <c r="BS1201" s="6"/>
      <c r="BT1201" s="11"/>
      <c r="BU1201" s="6"/>
      <c r="BV1201" s="6"/>
    </row>
    <row r="1202" spans="1:74" ht="15.75" x14ac:dyDescent="0.25">
      <c r="A1202" s="52" t="s">
        <v>7908</v>
      </c>
      <c r="B1202" s="56"/>
      <c r="C1202" s="7" t="s">
        <v>118</v>
      </c>
      <c r="D1202" s="7" t="s">
        <v>6917</v>
      </c>
      <c r="E1202" s="7"/>
      <c r="F1202" s="64"/>
      <c r="G1202" s="6"/>
      <c r="H1202" s="6"/>
      <c r="I1202" s="10" t="s">
        <v>110</v>
      </c>
      <c r="J1202" s="11" t="s">
        <v>2198</v>
      </c>
      <c r="K1202" s="220" t="s">
        <v>600</v>
      </c>
      <c r="L1202" s="180"/>
      <c r="M1202" s="180">
        <v>1000</v>
      </c>
      <c r="N1202" s="80" t="s">
        <v>7213</v>
      </c>
      <c r="O1202" s="165"/>
      <c r="P1202" s="80" t="s">
        <v>2956</v>
      </c>
      <c r="Q1202" s="80"/>
      <c r="R1202" s="80"/>
      <c r="S1202" s="166"/>
      <c r="T1202" s="164"/>
      <c r="U1202" s="167"/>
      <c r="V1202" s="168"/>
      <c r="W1202" s="12" t="str">
        <f t="shared" ref="W1202:W1216" si="240">IF(COUNTIF(N1202,"spare"),"","Mqtt1")</f>
        <v>Mqtt1</v>
      </c>
      <c r="X1202" s="222"/>
      <c r="Y1202" s="6" t="str">
        <f t="shared" si="232"/>
        <v>power-tag/ahu-technical-room</v>
      </c>
      <c r="Z1202" s="106" t="str" cm="1">
        <f t="array" ref="Z1202">IF(COUNTIF(N1202,"spare"),"","$."&amp;_xlfn.REGEXEXTRACT(J1202,"PT\d+[FQ]\d+_(.*)", 2))</f>
        <v>$.RMS_Current_Phase_A</v>
      </c>
      <c r="AA1202" s="12">
        <f t="shared" si="235"/>
        <v>39</v>
      </c>
      <c r="AB1202" s="6" t="s">
        <v>195</v>
      </c>
      <c r="AC1202" s="106">
        <v>3000</v>
      </c>
      <c r="AJ1202" s="80"/>
      <c r="AK1202" s="116" t="s">
        <v>1693</v>
      </c>
      <c r="AN1202" s="80"/>
      <c r="AO1202" s="80"/>
      <c r="AP1202" s="80"/>
      <c r="AQ1202" s="80"/>
      <c r="AR1202" s="130"/>
      <c r="AS1202" s="80"/>
      <c r="AT1202" s="7"/>
      <c r="AU1202" s="7"/>
      <c r="AV1202" s="169"/>
      <c r="AW1202" s="170"/>
      <c r="AX1202" s="140"/>
      <c r="AY1202" s="150"/>
      <c r="AZ1202" s="171"/>
      <c r="BA1202" s="171"/>
      <c r="BB1202" s="150" t="str">
        <f t="shared" ref="BB1202:BB1216" si="241">IF(ISNUMBER(AM1202),"1","")</f>
        <v/>
      </c>
      <c r="BC1202" s="172"/>
      <c r="BD1202" s="169"/>
      <c r="BE1202" s="169"/>
      <c r="BF1202" s="169"/>
      <c r="BG1202" s="169"/>
      <c r="BH1202" s="169"/>
      <c r="BI1202" s="169"/>
      <c r="BJ1202" s="169"/>
      <c r="BK1202" s="169"/>
      <c r="BL1202" s="169"/>
      <c r="BM1202" s="169"/>
      <c r="BN1202" s="169"/>
      <c r="BO1202" s="169"/>
      <c r="BP1202" s="169"/>
      <c r="BQ1202" s="169"/>
      <c r="BS1202" s="6"/>
      <c r="BT1202" s="11"/>
      <c r="BU1202" s="6"/>
      <c r="BV1202" s="6"/>
    </row>
    <row r="1203" spans="1:74" ht="15.75" x14ac:dyDescent="0.25">
      <c r="A1203" s="52" t="s">
        <v>7908</v>
      </c>
      <c r="B1203" s="56"/>
      <c r="C1203" s="7" t="s">
        <v>118</v>
      </c>
      <c r="D1203" s="7" t="s">
        <v>6917</v>
      </c>
      <c r="E1203" s="7"/>
      <c r="F1203" s="64"/>
      <c r="G1203" s="6"/>
      <c r="H1203" s="6"/>
      <c r="I1203" s="10" t="s">
        <v>110</v>
      </c>
      <c r="J1203" s="11" t="s">
        <v>2199</v>
      </c>
      <c r="K1203" s="220" t="s">
        <v>600</v>
      </c>
      <c r="L1203" s="180"/>
      <c r="M1203" s="180">
        <v>1000</v>
      </c>
      <c r="N1203" s="80" t="s">
        <v>7213</v>
      </c>
      <c r="O1203" s="165"/>
      <c r="P1203" s="80" t="s">
        <v>2957</v>
      </c>
      <c r="Q1203" s="80"/>
      <c r="R1203" s="80"/>
      <c r="S1203" s="166"/>
      <c r="T1203" s="164"/>
      <c r="U1203" s="167"/>
      <c r="V1203" s="168"/>
      <c r="W1203" s="12" t="str">
        <f t="shared" si="240"/>
        <v>Mqtt1</v>
      </c>
      <c r="X1203" s="222"/>
      <c r="Y1203" s="6" t="str">
        <f t="shared" si="232"/>
        <v>power-tag/ahu-technical-room</v>
      </c>
      <c r="Z1203" s="106" t="str" cm="1">
        <f t="array" ref="Z1203">IF(COUNTIF(N1203,"spare"),"","$."&amp;_xlfn.REGEXEXTRACT(J1203,"PT\d+[FQ]\d+_(.*)", 2))</f>
        <v>$.RMS_Current_Phase_B</v>
      </c>
      <c r="AA1203" s="12">
        <f t="shared" si="235"/>
        <v>39</v>
      </c>
      <c r="AB1203" s="6" t="s">
        <v>195</v>
      </c>
      <c r="AC1203" s="106">
        <v>3002</v>
      </c>
      <c r="AJ1203" s="80"/>
      <c r="AK1203" s="116" t="s">
        <v>1693</v>
      </c>
      <c r="AN1203" s="80"/>
      <c r="AO1203" s="80"/>
      <c r="AP1203" s="80"/>
      <c r="AQ1203" s="80"/>
      <c r="AR1203" s="130"/>
      <c r="AS1203" s="80"/>
      <c r="AT1203" s="7"/>
      <c r="AU1203" s="7"/>
      <c r="AV1203" s="169"/>
      <c r="AW1203" s="170"/>
      <c r="AX1203" s="140"/>
      <c r="AY1203" s="150"/>
      <c r="AZ1203" s="171"/>
      <c r="BA1203" s="171"/>
      <c r="BB1203" s="150" t="str">
        <f t="shared" si="241"/>
        <v/>
      </c>
      <c r="BC1203" s="172"/>
      <c r="BD1203" s="169"/>
      <c r="BE1203" s="169"/>
      <c r="BF1203" s="169"/>
      <c r="BG1203" s="169"/>
      <c r="BH1203" s="169"/>
      <c r="BI1203" s="169"/>
      <c r="BJ1203" s="169"/>
      <c r="BK1203" s="169"/>
      <c r="BL1203" s="169"/>
      <c r="BM1203" s="169"/>
      <c r="BN1203" s="169"/>
      <c r="BO1203" s="169"/>
      <c r="BP1203" s="169"/>
      <c r="BQ1203" s="169"/>
      <c r="BS1203" s="6"/>
      <c r="BT1203" s="11"/>
      <c r="BU1203" s="6"/>
      <c r="BV1203" s="6"/>
    </row>
    <row r="1204" spans="1:74" ht="15.75" x14ac:dyDescent="0.25">
      <c r="A1204" s="52" t="s">
        <v>7908</v>
      </c>
      <c r="B1204" s="56"/>
      <c r="C1204" s="7" t="s">
        <v>118</v>
      </c>
      <c r="D1204" s="7" t="s">
        <v>6917</v>
      </c>
      <c r="E1204" s="7"/>
      <c r="F1204" s="64"/>
      <c r="G1204" s="6"/>
      <c r="H1204" s="6"/>
      <c r="I1204" s="10" t="s">
        <v>110</v>
      </c>
      <c r="J1204" s="11" t="s">
        <v>2200</v>
      </c>
      <c r="K1204" s="220" t="s">
        <v>600</v>
      </c>
      <c r="L1204" s="180"/>
      <c r="M1204" s="180">
        <v>1000</v>
      </c>
      <c r="N1204" s="80" t="s">
        <v>7213</v>
      </c>
      <c r="O1204" s="165"/>
      <c r="P1204" s="80" t="s">
        <v>2958</v>
      </c>
      <c r="Q1204" s="80"/>
      <c r="R1204" s="80"/>
      <c r="S1204" s="166"/>
      <c r="T1204" s="164"/>
      <c r="U1204" s="167"/>
      <c r="V1204" s="168"/>
      <c r="W1204" s="12" t="str">
        <f t="shared" si="240"/>
        <v>Mqtt1</v>
      </c>
      <c r="X1204" s="222"/>
      <c r="Y1204" s="6" t="str">
        <f t="shared" si="232"/>
        <v>power-tag/ahu-technical-room</v>
      </c>
      <c r="Z1204" s="106" t="str" cm="1">
        <f t="array" ref="Z1204">IF(COUNTIF(N1204,"spare"),"","$."&amp;_xlfn.REGEXEXTRACT(J1204,"PT\d+[FQ]\d+_(.*)", 2))</f>
        <v>$.RMS_Current_Phase_C</v>
      </c>
      <c r="AA1204" s="12">
        <f t="shared" si="235"/>
        <v>39</v>
      </c>
      <c r="AB1204" s="6" t="s">
        <v>195</v>
      </c>
      <c r="AC1204" s="106">
        <v>3004</v>
      </c>
      <c r="AJ1204" s="80"/>
      <c r="AK1204" s="116" t="s">
        <v>1693</v>
      </c>
      <c r="AN1204" s="80"/>
      <c r="AO1204" s="80"/>
      <c r="AP1204" s="80"/>
      <c r="AQ1204" s="80"/>
      <c r="AR1204" s="130"/>
      <c r="AS1204" s="80"/>
      <c r="AT1204" s="7"/>
      <c r="AU1204" s="7"/>
      <c r="AV1204" s="169"/>
      <c r="AW1204" s="170"/>
      <c r="AX1204" s="140"/>
      <c r="AY1204" s="150"/>
      <c r="AZ1204" s="171"/>
      <c r="BA1204" s="171"/>
      <c r="BB1204" s="150" t="str">
        <f t="shared" si="241"/>
        <v/>
      </c>
      <c r="BC1204" s="172"/>
      <c r="BD1204" s="169"/>
      <c r="BE1204" s="169"/>
      <c r="BF1204" s="169"/>
      <c r="BG1204" s="169"/>
      <c r="BH1204" s="169"/>
      <c r="BI1204" s="169"/>
      <c r="BJ1204" s="169"/>
      <c r="BK1204" s="169"/>
      <c r="BL1204" s="169"/>
      <c r="BM1204" s="169"/>
      <c r="BN1204" s="169"/>
      <c r="BO1204" s="169"/>
      <c r="BP1204" s="169"/>
      <c r="BQ1204" s="169"/>
      <c r="BS1204" s="6"/>
      <c r="BT1204" s="11"/>
      <c r="BU1204" s="6"/>
      <c r="BV1204" s="6"/>
    </row>
    <row r="1205" spans="1:74" ht="15.75" x14ac:dyDescent="0.25">
      <c r="A1205" s="52" t="s">
        <v>7908</v>
      </c>
      <c r="B1205" s="56"/>
      <c r="C1205" s="7" t="s">
        <v>118</v>
      </c>
      <c r="D1205" s="7" t="s">
        <v>6917</v>
      </c>
      <c r="E1205" s="7"/>
      <c r="F1205" s="64"/>
      <c r="G1205" s="6"/>
      <c r="H1205" s="6"/>
      <c r="I1205" s="10" t="s">
        <v>110</v>
      </c>
      <c r="J1205" s="11" t="s">
        <v>2201</v>
      </c>
      <c r="K1205" s="220" t="s">
        <v>600</v>
      </c>
      <c r="L1205" s="180"/>
      <c r="M1205" s="180">
        <v>1000</v>
      </c>
      <c r="N1205" s="80" t="s">
        <v>7213</v>
      </c>
      <c r="O1205" s="165"/>
      <c r="P1205" s="80" t="s">
        <v>2959</v>
      </c>
      <c r="Q1205" s="80"/>
      <c r="R1205" s="80"/>
      <c r="S1205" s="166"/>
      <c r="T1205" s="164"/>
      <c r="U1205" s="167"/>
      <c r="V1205" s="168"/>
      <c r="W1205" s="12" t="str">
        <f t="shared" si="240"/>
        <v>Mqtt1</v>
      </c>
      <c r="X1205" s="222"/>
      <c r="Y1205" s="6" t="str">
        <f t="shared" si="232"/>
        <v>power-tag/ahu-technical-room</v>
      </c>
      <c r="Z1205" s="106" t="str" cm="1">
        <f t="array" ref="Z1205">IF(COUNTIF(N1205,"spare"),"","$."&amp;_xlfn.REGEXEXTRACT(J1205,"PT\d+[FQ]\d+_(.*)", 2))</f>
        <v>$.RMS_Current_Phase_Neut</v>
      </c>
      <c r="AA1205" s="12">
        <f t="shared" si="235"/>
        <v>39</v>
      </c>
      <c r="AB1205" s="6" t="s">
        <v>195</v>
      </c>
      <c r="AC1205" s="106">
        <v>3006</v>
      </c>
      <c r="AJ1205" s="80"/>
      <c r="AK1205" s="116" t="s">
        <v>1693</v>
      </c>
      <c r="AN1205" s="80"/>
      <c r="AO1205" s="80"/>
      <c r="AP1205" s="80"/>
      <c r="AQ1205" s="80"/>
      <c r="AR1205" s="130"/>
      <c r="AS1205" s="80"/>
      <c r="AT1205" s="7"/>
      <c r="AU1205" s="7"/>
      <c r="AV1205" s="169"/>
      <c r="AW1205" s="170"/>
      <c r="AX1205" s="140"/>
      <c r="AY1205" s="150"/>
      <c r="AZ1205" s="171"/>
      <c r="BA1205" s="171"/>
      <c r="BB1205" s="150" t="str">
        <f t="shared" si="241"/>
        <v/>
      </c>
      <c r="BC1205" s="172"/>
      <c r="BD1205" s="169"/>
      <c r="BE1205" s="169"/>
      <c r="BF1205" s="169"/>
      <c r="BG1205" s="169"/>
      <c r="BH1205" s="169"/>
      <c r="BI1205" s="169"/>
      <c r="BJ1205" s="169"/>
      <c r="BK1205" s="169"/>
      <c r="BL1205" s="169"/>
      <c r="BM1205" s="169"/>
      <c r="BN1205" s="169"/>
      <c r="BO1205" s="169"/>
      <c r="BP1205" s="169"/>
      <c r="BQ1205" s="169"/>
      <c r="BS1205" s="6"/>
      <c r="BT1205" s="11"/>
      <c r="BU1205" s="6"/>
      <c r="BV1205" s="6"/>
    </row>
    <row r="1206" spans="1:74" ht="15.75" x14ac:dyDescent="0.25">
      <c r="A1206" s="52" t="s">
        <v>7908</v>
      </c>
      <c r="B1206" s="56"/>
      <c r="C1206" s="7" t="s">
        <v>118</v>
      </c>
      <c r="D1206" s="7" t="s">
        <v>6917</v>
      </c>
      <c r="E1206" s="7"/>
      <c r="F1206" s="64"/>
      <c r="G1206" s="6"/>
      <c r="H1206" s="6"/>
      <c r="I1206" s="10" t="s">
        <v>110</v>
      </c>
      <c r="J1206" s="11" t="s">
        <v>7490</v>
      </c>
      <c r="K1206" s="220" t="s">
        <v>600</v>
      </c>
      <c r="L1206" s="180"/>
      <c r="M1206" s="180">
        <v>1000</v>
      </c>
      <c r="N1206" s="80" t="s">
        <v>7213</v>
      </c>
      <c r="O1206" s="165"/>
      <c r="P1206" s="80" t="s">
        <v>2960</v>
      </c>
      <c r="Q1206" s="80"/>
      <c r="R1206" s="80"/>
      <c r="S1206" s="166"/>
      <c r="T1206" s="164"/>
      <c r="U1206" s="167"/>
      <c r="V1206" s="168"/>
      <c r="W1206" s="12" t="str">
        <f t="shared" si="240"/>
        <v>Mqtt1</v>
      </c>
      <c r="X1206" s="222"/>
      <c r="Y1206" s="6" t="str">
        <f t="shared" si="232"/>
        <v>power-tag/ahu-technical-room</v>
      </c>
      <c r="Z1206" s="106" t="str" cm="1">
        <f t="array" ref="Z1206">IF(COUNTIF(N1206,"spare"),"","$."&amp;_xlfn.REGEXEXTRACT(J1206,"PT\d+[FQ]\d+_(.*)", 2))</f>
        <v>$.RMS_Voltage_A_N</v>
      </c>
      <c r="AA1206" s="12">
        <f t="shared" si="235"/>
        <v>39</v>
      </c>
      <c r="AB1206" s="6" t="s">
        <v>195</v>
      </c>
      <c r="AC1206" s="106">
        <v>3028</v>
      </c>
      <c r="AJ1206" s="80"/>
      <c r="AK1206" s="116" t="s">
        <v>1694</v>
      </c>
      <c r="AN1206" s="80"/>
      <c r="AO1206" s="80"/>
      <c r="AP1206" s="80"/>
      <c r="AQ1206" s="80"/>
      <c r="AR1206" s="130"/>
      <c r="AS1206" s="80"/>
      <c r="AT1206" s="7"/>
      <c r="AU1206" s="7"/>
      <c r="AV1206" s="169"/>
      <c r="AW1206" s="170"/>
      <c r="AX1206" s="140"/>
      <c r="AY1206" s="150"/>
      <c r="AZ1206" s="171"/>
      <c r="BA1206" s="171"/>
      <c r="BB1206" s="150" t="str">
        <f t="shared" si="241"/>
        <v/>
      </c>
      <c r="BC1206" s="172"/>
      <c r="BD1206" s="169"/>
      <c r="BE1206" s="169"/>
      <c r="BF1206" s="169"/>
      <c r="BG1206" s="169"/>
      <c r="BH1206" s="169"/>
      <c r="BI1206" s="169"/>
      <c r="BJ1206" s="169"/>
      <c r="BK1206" s="169"/>
      <c r="BL1206" s="169"/>
      <c r="BM1206" s="169"/>
      <c r="BN1206" s="169"/>
      <c r="BO1206" s="169"/>
      <c r="BP1206" s="169"/>
      <c r="BQ1206" s="169"/>
      <c r="BS1206" s="6"/>
      <c r="BT1206" s="11"/>
      <c r="BU1206" s="6"/>
      <c r="BV1206" s="6"/>
    </row>
    <row r="1207" spans="1:74" ht="15.75" x14ac:dyDescent="0.25">
      <c r="A1207" s="52" t="s">
        <v>7908</v>
      </c>
      <c r="B1207" s="56"/>
      <c r="C1207" s="7" t="s">
        <v>118</v>
      </c>
      <c r="D1207" s="7" t="s">
        <v>6917</v>
      </c>
      <c r="E1207" s="7"/>
      <c r="F1207" s="64"/>
      <c r="G1207" s="6"/>
      <c r="H1207" s="6"/>
      <c r="I1207" s="10" t="s">
        <v>110</v>
      </c>
      <c r="J1207" s="11" t="s">
        <v>7491</v>
      </c>
      <c r="K1207" s="220" t="s">
        <v>600</v>
      </c>
      <c r="L1207" s="180"/>
      <c r="M1207" s="180">
        <v>1000</v>
      </c>
      <c r="N1207" s="80" t="s">
        <v>7213</v>
      </c>
      <c r="O1207" s="165"/>
      <c r="P1207" s="80" t="s">
        <v>2961</v>
      </c>
      <c r="Q1207" s="80"/>
      <c r="R1207" s="80"/>
      <c r="S1207" s="166"/>
      <c r="T1207" s="164"/>
      <c r="U1207" s="167"/>
      <c r="V1207" s="168"/>
      <c r="W1207" s="12" t="str">
        <f t="shared" si="240"/>
        <v>Mqtt1</v>
      </c>
      <c r="X1207" s="222"/>
      <c r="Y1207" s="6" t="str">
        <f t="shared" si="232"/>
        <v>power-tag/ahu-technical-room</v>
      </c>
      <c r="Z1207" s="106" t="str" cm="1">
        <f t="array" ref="Z1207">IF(COUNTIF(N1207,"spare"),"","$."&amp;_xlfn.REGEXEXTRACT(J1207,"PT\d+[FQ]\d+_(.*)", 2))</f>
        <v>$.RMS_Voltage_B_N</v>
      </c>
      <c r="AA1207" s="12">
        <f t="shared" si="235"/>
        <v>39</v>
      </c>
      <c r="AB1207" s="6" t="s">
        <v>195</v>
      </c>
      <c r="AC1207" s="106">
        <v>3030</v>
      </c>
      <c r="AJ1207" s="80"/>
      <c r="AK1207" s="116" t="s">
        <v>1694</v>
      </c>
      <c r="AN1207" s="80"/>
      <c r="AO1207" s="80"/>
      <c r="AP1207" s="80"/>
      <c r="AQ1207" s="80"/>
      <c r="AR1207" s="130"/>
      <c r="AS1207" s="80"/>
      <c r="AT1207" s="7"/>
      <c r="AU1207" s="7"/>
      <c r="AV1207" s="169"/>
      <c r="AW1207" s="170"/>
      <c r="AX1207" s="140"/>
      <c r="AY1207" s="150"/>
      <c r="AZ1207" s="171"/>
      <c r="BA1207" s="171"/>
      <c r="BB1207" s="150" t="str">
        <f t="shared" si="241"/>
        <v/>
      </c>
      <c r="BC1207" s="172"/>
      <c r="BD1207" s="169"/>
      <c r="BE1207" s="169"/>
      <c r="BF1207" s="169"/>
      <c r="BG1207" s="169"/>
      <c r="BH1207" s="169"/>
      <c r="BI1207" s="169"/>
      <c r="BJ1207" s="169"/>
      <c r="BK1207" s="169"/>
      <c r="BL1207" s="169"/>
      <c r="BM1207" s="169"/>
      <c r="BN1207" s="169"/>
      <c r="BO1207" s="169"/>
      <c r="BP1207" s="169"/>
      <c r="BQ1207" s="169"/>
      <c r="BS1207" s="6"/>
      <c r="BT1207" s="11"/>
      <c r="BU1207" s="6"/>
      <c r="BV1207" s="6"/>
    </row>
    <row r="1208" spans="1:74" ht="15.75" x14ac:dyDescent="0.25">
      <c r="A1208" s="52" t="s">
        <v>7908</v>
      </c>
      <c r="B1208" s="56"/>
      <c r="C1208" s="7" t="s">
        <v>118</v>
      </c>
      <c r="D1208" s="7" t="s">
        <v>6917</v>
      </c>
      <c r="E1208" s="7"/>
      <c r="F1208" s="64"/>
      <c r="G1208" s="6"/>
      <c r="H1208" s="6"/>
      <c r="I1208" s="10" t="s">
        <v>110</v>
      </c>
      <c r="J1208" s="11" t="s">
        <v>7492</v>
      </c>
      <c r="K1208" s="220" t="s">
        <v>600</v>
      </c>
      <c r="L1208" s="180"/>
      <c r="M1208" s="180">
        <v>1000</v>
      </c>
      <c r="N1208" s="80" t="s">
        <v>7213</v>
      </c>
      <c r="O1208" s="165"/>
      <c r="P1208" s="80" t="s">
        <v>2962</v>
      </c>
      <c r="Q1208" s="80"/>
      <c r="R1208" s="80"/>
      <c r="S1208" s="166"/>
      <c r="T1208" s="164"/>
      <c r="U1208" s="167"/>
      <c r="V1208" s="168"/>
      <c r="W1208" s="12" t="str">
        <f t="shared" si="240"/>
        <v>Mqtt1</v>
      </c>
      <c r="X1208" s="222"/>
      <c r="Y1208" s="6" t="str">
        <f t="shared" si="232"/>
        <v>power-tag/ahu-technical-room</v>
      </c>
      <c r="Z1208" s="106" t="str" cm="1">
        <f t="array" ref="Z1208">IF(COUNTIF(N1208,"spare"),"","$."&amp;_xlfn.REGEXEXTRACT(J1208,"PT\d+[FQ]\d+_(.*)", 2))</f>
        <v>$.RMS_Voltage_C_N</v>
      </c>
      <c r="AA1208" s="12">
        <f t="shared" si="235"/>
        <v>39</v>
      </c>
      <c r="AB1208" s="6" t="s">
        <v>195</v>
      </c>
      <c r="AC1208" s="106">
        <v>3032</v>
      </c>
      <c r="AJ1208" s="80"/>
      <c r="AK1208" s="116" t="s">
        <v>1694</v>
      </c>
      <c r="AN1208" s="80"/>
      <c r="AO1208" s="80"/>
      <c r="AP1208" s="80"/>
      <c r="AQ1208" s="80"/>
      <c r="AR1208" s="130"/>
      <c r="AS1208" s="80"/>
      <c r="AT1208" s="7"/>
      <c r="AU1208" s="7"/>
      <c r="AV1208" s="169"/>
      <c r="AW1208" s="170"/>
      <c r="AX1208" s="140"/>
      <c r="AY1208" s="150"/>
      <c r="AZ1208" s="171"/>
      <c r="BA1208" s="171"/>
      <c r="BB1208" s="150" t="str">
        <f t="shared" si="241"/>
        <v/>
      </c>
      <c r="BC1208" s="172"/>
      <c r="BD1208" s="169"/>
      <c r="BE1208" s="169"/>
      <c r="BF1208" s="169"/>
      <c r="BG1208" s="169"/>
      <c r="BH1208" s="169"/>
      <c r="BI1208" s="169"/>
      <c r="BJ1208" s="169"/>
      <c r="BK1208" s="169"/>
      <c r="BL1208" s="169"/>
      <c r="BM1208" s="169"/>
      <c r="BN1208" s="169"/>
      <c r="BO1208" s="169"/>
      <c r="BP1208" s="169"/>
      <c r="BQ1208" s="169"/>
      <c r="BS1208" s="6"/>
      <c r="BT1208" s="11"/>
      <c r="BU1208" s="6"/>
      <c r="BV1208" s="6"/>
    </row>
    <row r="1209" spans="1:74" ht="15.75" x14ac:dyDescent="0.25">
      <c r="A1209" s="52" t="s">
        <v>7908</v>
      </c>
      <c r="B1209" s="56"/>
      <c r="C1209" s="7" t="s">
        <v>118</v>
      </c>
      <c r="D1209" s="7" t="s">
        <v>6917</v>
      </c>
      <c r="E1209" s="7"/>
      <c r="F1209" s="64"/>
      <c r="G1209" s="6"/>
      <c r="H1209" s="6"/>
      <c r="I1209" s="10" t="s">
        <v>110</v>
      </c>
      <c r="J1209" s="11" t="s">
        <v>2202</v>
      </c>
      <c r="K1209" s="220" t="s">
        <v>600</v>
      </c>
      <c r="L1209" s="180"/>
      <c r="M1209" s="180">
        <v>1000</v>
      </c>
      <c r="N1209" s="80" t="s">
        <v>7213</v>
      </c>
      <c r="O1209" s="165"/>
      <c r="P1209" s="80" t="s">
        <v>2963</v>
      </c>
      <c r="Q1209" s="80"/>
      <c r="R1209" s="80"/>
      <c r="S1209" s="166"/>
      <c r="T1209" s="164"/>
      <c r="U1209" s="167"/>
      <c r="V1209" s="168"/>
      <c r="W1209" s="12" t="str">
        <f t="shared" si="240"/>
        <v>Mqtt1</v>
      </c>
      <c r="X1209" s="222"/>
      <c r="Y1209" s="6" t="str">
        <f t="shared" si="232"/>
        <v>power-tag/ahu-technical-room</v>
      </c>
      <c r="Z1209" s="106" t="str" cm="1">
        <f t="array" ref="Z1209">IF(COUNTIF(N1209,"spare"),"","$."&amp;_xlfn.REGEXEXTRACT(J1209,"PT\d+[FQ]\d+_(.*)", 2))</f>
        <v>$.Active_Power_Phase_A</v>
      </c>
      <c r="AA1209" s="12">
        <f t="shared" si="235"/>
        <v>39</v>
      </c>
      <c r="AB1209" s="6" t="s">
        <v>195</v>
      </c>
      <c r="AC1209" s="106">
        <v>3054</v>
      </c>
      <c r="AJ1209" s="80"/>
      <c r="AK1209" s="116" t="s">
        <v>1695</v>
      </c>
      <c r="AN1209" s="80"/>
      <c r="AO1209" s="80"/>
      <c r="AP1209" s="80"/>
      <c r="AQ1209" s="80"/>
      <c r="AR1209" s="130"/>
      <c r="AS1209" s="80"/>
      <c r="AT1209" s="7"/>
      <c r="AU1209" s="7"/>
      <c r="AV1209" s="169"/>
      <c r="AW1209" s="170"/>
      <c r="AX1209" s="140"/>
      <c r="AY1209" s="150"/>
      <c r="AZ1209" s="171"/>
      <c r="BA1209" s="171"/>
      <c r="BB1209" s="150" t="str">
        <f t="shared" si="241"/>
        <v/>
      </c>
      <c r="BC1209" s="172"/>
      <c r="BD1209" s="169"/>
      <c r="BE1209" s="169"/>
      <c r="BF1209" s="169"/>
      <c r="BG1209" s="169"/>
      <c r="BH1209" s="169"/>
      <c r="BI1209" s="169"/>
      <c r="BJ1209" s="169"/>
      <c r="BK1209" s="169"/>
      <c r="BL1209" s="169"/>
      <c r="BM1209" s="169"/>
      <c r="BN1209" s="169"/>
      <c r="BO1209" s="169"/>
      <c r="BP1209" s="169"/>
      <c r="BQ1209" s="169"/>
      <c r="BS1209" s="6"/>
      <c r="BT1209" s="11"/>
      <c r="BU1209" s="6"/>
      <c r="BV1209" s="6"/>
    </row>
    <row r="1210" spans="1:74" ht="15.75" x14ac:dyDescent="0.25">
      <c r="A1210" s="52" t="s">
        <v>7908</v>
      </c>
      <c r="B1210" s="56"/>
      <c r="C1210" s="7" t="s">
        <v>118</v>
      </c>
      <c r="D1210" s="7" t="s">
        <v>6917</v>
      </c>
      <c r="E1210" s="7"/>
      <c r="F1210" s="64"/>
      <c r="G1210" s="6"/>
      <c r="H1210" s="6"/>
      <c r="I1210" s="10" t="s">
        <v>110</v>
      </c>
      <c r="J1210" s="11" t="s">
        <v>2203</v>
      </c>
      <c r="K1210" s="220" t="s">
        <v>600</v>
      </c>
      <c r="L1210" s="180"/>
      <c r="M1210" s="180">
        <v>1000</v>
      </c>
      <c r="N1210" s="80" t="s">
        <v>7213</v>
      </c>
      <c r="O1210" s="165"/>
      <c r="P1210" s="80" t="s">
        <v>2964</v>
      </c>
      <c r="Q1210" s="80"/>
      <c r="R1210" s="80"/>
      <c r="S1210" s="166"/>
      <c r="T1210" s="164"/>
      <c r="U1210" s="167"/>
      <c r="V1210" s="168"/>
      <c r="W1210" s="12" t="str">
        <f t="shared" si="240"/>
        <v>Mqtt1</v>
      </c>
      <c r="X1210" s="222"/>
      <c r="Y1210" s="6" t="str">
        <f t="shared" si="232"/>
        <v>power-tag/ahu-technical-room</v>
      </c>
      <c r="Z1210" s="106" t="str" cm="1">
        <f t="array" ref="Z1210">IF(COUNTIF(N1210,"spare"),"","$."&amp;_xlfn.REGEXEXTRACT(J1210,"PT\d+[FQ]\d+_(.*)", 2))</f>
        <v>$.Active_Power_Phase_B</v>
      </c>
      <c r="AA1210" s="12">
        <f t="shared" si="235"/>
        <v>39</v>
      </c>
      <c r="AB1210" s="6" t="s">
        <v>195</v>
      </c>
      <c r="AC1210" s="106">
        <v>3056</v>
      </c>
      <c r="AJ1210" s="80"/>
      <c r="AK1210" s="116" t="s">
        <v>1695</v>
      </c>
      <c r="AN1210" s="80"/>
      <c r="AO1210" s="80"/>
      <c r="AP1210" s="80"/>
      <c r="AQ1210" s="80"/>
      <c r="AR1210" s="130"/>
      <c r="AS1210" s="80"/>
      <c r="AT1210" s="7"/>
      <c r="AU1210" s="7"/>
      <c r="AV1210" s="169"/>
      <c r="AW1210" s="170"/>
      <c r="AX1210" s="140"/>
      <c r="AY1210" s="150"/>
      <c r="AZ1210" s="171"/>
      <c r="BA1210" s="171"/>
      <c r="BB1210" s="150" t="str">
        <f t="shared" si="241"/>
        <v/>
      </c>
      <c r="BC1210" s="172"/>
      <c r="BD1210" s="169"/>
      <c r="BE1210" s="169"/>
      <c r="BF1210" s="169"/>
      <c r="BG1210" s="169"/>
      <c r="BH1210" s="169"/>
      <c r="BI1210" s="169"/>
      <c r="BJ1210" s="169"/>
      <c r="BK1210" s="169"/>
      <c r="BL1210" s="169"/>
      <c r="BM1210" s="169"/>
      <c r="BN1210" s="169"/>
      <c r="BO1210" s="169"/>
      <c r="BP1210" s="169"/>
      <c r="BQ1210" s="169"/>
      <c r="BS1210" s="6"/>
      <c r="BT1210" s="11"/>
      <c r="BU1210" s="6"/>
      <c r="BV1210" s="6"/>
    </row>
    <row r="1211" spans="1:74" ht="15.75" x14ac:dyDescent="0.25">
      <c r="A1211" s="52" t="s">
        <v>7908</v>
      </c>
      <c r="B1211" s="56"/>
      <c r="C1211" s="7" t="s">
        <v>118</v>
      </c>
      <c r="D1211" s="7" t="s">
        <v>6917</v>
      </c>
      <c r="E1211" s="7"/>
      <c r="F1211" s="64"/>
      <c r="G1211" s="6"/>
      <c r="H1211" s="6"/>
      <c r="I1211" s="10" t="s">
        <v>110</v>
      </c>
      <c r="J1211" s="11" t="s">
        <v>2204</v>
      </c>
      <c r="K1211" s="220" t="s">
        <v>600</v>
      </c>
      <c r="L1211" s="180"/>
      <c r="M1211" s="180">
        <v>1000</v>
      </c>
      <c r="N1211" s="80" t="s">
        <v>7213</v>
      </c>
      <c r="O1211" s="165"/>
      <c r="P1211" s="80" t="s">
        <v>2965</v>
      </c>
      <c r="Q1211" s="80"/>
      <c r="R1211" s="80"/>
      <c r="S1211" s="166"/>
      <c r="T1211" s="164"/>
      <c r="U1211" s="167"/>
      <c r="V1211" s="168"/>
      <c r="W1211" s="12" t="str">
        <f t="shared" si="240"/>
        <v>Mqtt1</v>
      </c>
      <c r="X1211" s="222"/>
      <c r="Y1211" s="6" t="str">
        <f t="shared" si="232"/>
        <v>power-tag/ahu-technical-room</v>
      </c>
      <c r="Z1211" s="106" t="str" cm="1">
        <f t="array" ref="Z1211">IF(COUNTIF(N1211,"spare"),"","$."&amp;_xlfn.REGEXEXTRACT(J1211,"PT\d+[FQ]\d+_(.*)", 2))</f>
        <v>$.Active_Power_Phase_C</v>
      </c>
      <c r="AA1211" s="12">
        <f t="shared" si="235"/>
        <v>39</v>
      </c>
      <c r="AB1211" s="6" t="s">
        <v>195</v>
      </c>
      <c r="AC1211" s="106">
        <v>3058</v>
      </c>
      <c r="AJ1211" s="80"/>
      <c r="AK1211" s="116" t="s">
        <v>1695</v>
      </c>
      <c r="AN1211" s="80"/>
      <c r="AO1211" s="80"/>
      <c r="AP1211" s="80"/>
      <c r="AQ1211" s="80"/>
      <c r="AR1211" s="130"/>
      <c r="AS1211" s="80"/>
      <c r="AT1211" s="7"/>
      <c r="AU1211" s="7"/>
      <c r="AV1211" s="169"/>
      <c r="AW1211" s="170"/>
      <c r="AX1211" s="140"/>
      <c r="AY1211" s="150"/>
      <c r="AZ1211" s="171"/>
      <c r="BA1211" s="171"/>
      <c r="BB1211" s="150" t="str">
        <f t="shared" si="241"/>
        <v/>
      </c>
      <c r="BC1211" s="172"/>
      <c r="BD1211" s="169"/>
      <c r="BE1211" s="169"/>
      <c r="BF1211" s="169"/>
      <c r="BG1211" s="169"/>
      <c r="BH1211" s="169"/>
      <c r="BI1211" s="169"/>
      <c r="BJ1211" s="169"/>
      <c r="BK1211" s="169"/>
      <c r="BL1211" s="169"/>
      <c r="BM1211" s="169"/>
      <c r="BN1211" s="169"/>
      <c r="BO1211" s="169"/>
      <c r="BP1211" s="169"/>
      <c r="BQ1211" s="169"/>
      <c r="BS1211" s="6"/>
      <c r="BT1211" s="11"/>
      <c r="BU1211" s="6"/>
      <c r="BV1211" s="6"/>
    </row>
    <row r="1212" spans="1:74" ht="15.75" x14ac:dyDescent="0.25">
      <c r="A1212" s="52" t="s">
        <v>7908</v>
      </c>
      <c r="B1212" s="56"/>
      <c r="C1212" s="7" t="s">
        <v>118</v>
      </c>
      <c r="D1212" s="7" t="s">
        <v>6917</v>
      </c>
      <c r="E1212" s="7"/>
      <c r="F1212" s="64"/>
      <c r="G1212" s="6"/>
      <c r="H1212" s="6"/>
      <c r="I1212" s="10" t="s">
        <v>110</v>
      </c>
      <c r="J1212" s="11" t="s">
        <v>2205</v>
      </c>
      <c r="K1212" s="220" t="s">
        <v>600</v>
      </c>
      <c r="L1212" s="180"/>
      <c r="M1212" s="180">
        <v>1000</v>
      </c>
      <c r="N1212" s="80" t="s">
        <v>7213</v>
      </c>
      <c r="O1212" s="165"/>
      <c r="P1212" s="80" t="s">
        <v>2966</v>
      </c>
      <c r="Q1212" s="80"/>
      <c r="R1212" s="80"/>
      <c r="S1212" s="166"/>
      <c r="T1212" s="164"/>
      <c r="U1212" s="167"/>
      <c r="V1212" s="168"/>
      <c r="W1212" s="12" t="str">
        <f t="shared" si="240"/>
        <v>Mqtt1</v>
      </c>
      <c r="X1212" s="222"/>
      <c r="Y1212" s="6" t="str">
        <f t="shared" si="232"/>
        <v>power-tag/ahu-technical-room</v>
      </c>
      <c r="Z1212" s="106" t="str" cm="1">
        <f t="array" ref="Z1212">IF(COUNTIF(N1212,"spare"),"","$."&amp;_xlfn.REGEXEXTRACT(J1212,"PT\d+[FQ]\d+_(.*)", 2))</f>
        <v>$.Total_Active_Power</v>
      </c>
      <c r="AA1212" s="12">
        <f t="shared" si="235"/>
        <v>39</v>
      </c>
      <c r="AB1212" s="6" t="s">
        <v>195</v>
      </c>
      <c r="AC1212" s="106">
        <v>3060</v>
      </c>
      <c r="AJ1212" s="80"/>
      <c r="AK1212" s="116" t="s">
        <v>1695</v>
      </c>
      <c r="AN1212" s="80"/>
      <c r="AO1212" s="80"/>
      <c r="AP1212" s="80"/>
      <c r="AQ1212" s="80"/>
      <c r="AR1212" s="130"/>
      <c r="AS1212" s="80"/>
      <c r="AT1212" s="7"/>
      <c r="AU1212" s="7"/>
      <c r="AV1212" s="169"/>
      <c r="AW1212" s="170"/>
      <c r="AX1212" s="140"/>
      <c r="AY1212" s="150"/>
      <c r="AZ1212" s="171"/>
      <c r="BA1212" s="171"/>
      <c r="BB1212" s="150" t="str">
        <f t="shared" si="241"/>
        <v/>
      </c>
      <c r="BC1212" s="172"/>
      <c r="BD1212" s="169"/>
      <c r="BE1212" s="169"/>
      <c r="BF1212" s="169"/>
      <c r="BG1212" s="169"/>
      <c r="BH1212" s="169"/>
      <c r="BI1212" s="169"/>
      <c r="BJ1212" s="169"/>
      <c r="BK1212" s="169"/>
      <c r="BL1212" s="169"/>
      <c r="BM1212" s="169"/>
      <c r="BN1212" s="169"/>
      <c r="BO1212" s="169"/>
      <c r="BP1212" s="169"/>
      <c r="BQ1212" s="169"/>
      <c r="BS1212" s="6"/>
      <c r="BT1212" s="11"/>
      <c r="BU1212" s="6"/>
      <c r="BV1212" s="6"/>
    </row>
    <row r="1213" spans="1:74" ht="15.75" x14ac:dyDescent="0.25">
      <c r="A1213" s="52" t="s">
        <v>7908</v>
      </c>
      <c r="B1213" s="56"/>
      <c r="C1213" s="7" t="s">
        <v>118</v>
      </c>
      <c r="D1213" s="7" t="s">
        <v>6917</v>
      </c>
      <c r="E1213" s="7"/>
      <c r="F1213" s="64"/>
      <c r="G1213" s="6"/>
      <c r="H1213" s="6"/>
      <c r="I1213" s="10" t="s">
        <v>110</v>
      </c>
      <c r="J1213" s="11" t="s">
        <v>2206</v>
      </c>
      <c r="K1213" s="220" t="s">
        <v>600</v>
      </c>
      <c r="L1213" s="180"/>
      <c r="M1213" s="180">
        <v>1000</v>
      </c>
      <c r="N1213" s="80" t="s">
        <v>7213</v>
      </c>
      <c r="O1213" s="165"/>
      <c r="P1213" s="80" t="s">
        <v>2967</v>
      </c>
      <c r="Q1213" s="80"/>
      <c r="R1213" s="80"/>
      <c r="S1213" s="166"/>
      <c r="T1213" s="164"/>
      <c r="U1213" s="167"/>
      <c r="V1213" s="168"/>
      <c r="W1213" s="12" t="str">
        <f t="shared" si="240"/>
        <v>Mqtt1</v>
      </c>
      <c r="X1213" s="222"/>
      <c r="Y1213" s="6" t="str">
        <f t="shared" si="232"/>
        <v>power-tag/ahu-technical-room</v>
      </c>
      <c r="Z1213" s="106" t="str" cm="1">
        <f t="array" ref="Z1213">IF(COUNTIF(N1213,"spare"),"","$."&amp;_xlfn.REGEXEXTRACT(J1213,"PT\d+[FQ]\d+_(.*)", 2))</f>
        <v>$.Power_Factor_Phase_A</v>
      </c>
      <c r="AA1213" s="12">
        <f t="shared" si="235"/>
        <v>39</v>
      </c>
      <c r="AB1213" s="6" t="s">
        <v>195</v>
      </c>
      <c r="AC1213" s="106">
        <v>3078</v>
      </c>
      <c r="AJ1213" s="80"/>
      <c r="AK1213" s="116" t="s">
        <v>1696</v>
      </c>
      <c r="AN1213" s="80"/>
      <c r="AO1213" s="80"/>
      <c r="AP1213" s="80"/>
      <c r="AQ1213" s="80"/>
      <c r="AR1213" s="130"/>
      <c r="AS1213" s="80"/>
      <c r="AT1213" s="7"/>
      <c r="AU1213" s="7"/>
      <c r="AV1213" s="169"/>
      <c r="AW1213" s="170"/>
      <c r="AX1213" s="140"/>
      <c r="AY1213" s="150"/>
      <c r="AZ1213" s="171"/>
      <c r="BA1213" s="171"/>
      <c r="BB1213" s="150" t="str">
        <f t="shared" si="241"/>
        <v/>
      </c>
      <c r="BC1213" s="172"/>
      <c r="BD1213" s="169"/>
      <c r="BE1213" s="169"/>
      <c r="BF1213" s="169"/>
      <c r="BG1213" s="169"/>
      <c r="BH1213" s="169"/>
      <c r="BI1213" s="169"/>
      <c r="BJ1213" s="169"/>
      <c r="BK1213" s="169"/>
      <c r="BL1213" s="169"/>
      <c r="BM1213" s="169"/>
      <c r="BN1213" s="169"/>
      <c r="BO1213" s="169"/>
      <c r="BP1213" s="169"/>
      <c r="BQ1213" s="169"/>
      <c r="BS1213" s="6"/>
      <c r="BT1213" s="11"/>
      <c r="BU1213" s="6"/>
      <c r="BV1213" s="6"/>
    </row>
    <row r="1214" spans="1:74" ht="15.75" x14ac:dyDescent="0.25">
      <c r="A1214" s="52" t="s">
        <v>7908</v>
      </c>
      <c r="B1214" s="56"/>
      <c r="C1214" s="7" t="s">
        <v>118</v>
      </c>
      <c r="D1214" s="7" t="s">
        <v>6917</v>
      </c>
      <c r="E1214" s="7"/>
      <c r="F1214" s="64"/>
      <c r="G1214" s="6"/>
      <c r="H1214" s="6"/>
      <c r="I1214" s="10" t="s">
        <v>110</v>
      </c>
      <c r="J1214" s="11" t="s">
        <v>2207</v>
      </c>
      <c r="K1214" s="220" t="s">
        <v>600</v>
      </c>
      <c r="L1214" s="180"/>
      <c r="M1214" s="180">
        <v>1000</v>
      </c>
      <c r="N1214" s="80" t="s">
        <v>7213</v>
      </c>
      <c r="O1214" s="165"/>
      <c r="P1214" s="80" t="s">
        <v>2968</v>
      </c>
      <c r="Q1214" s="80"/>
      <c r="R1214" s="80"/>
      <c r="S1214" s="166"/>
      <c r="T1214" s="164"/>
      <c r="U1214" s="167"/>
      <c r="V1214" s="168"/>
      <c r="W1214" s="12" t="str">
        <f t="shared" si="240"/>
        <v>Mqtt1</v>
      </c>
      <c r="X1214" s="222"/>
      <c r="Y1214" s="6" t="str">
        <f t="shared" si="232"/>
        <v>power-tag/ahu-technical-room</v>
      </c>
      <c r="Z1214" s="106" t="str" cm="1">
        <f t="array" ref="Z1214">IF(COUNTIF(N1214,"spare"),"","$."&amp;_xlfn.REGEXEXTRACT(J1214,"PT\d+[FQ]\d+_(.*)", 2))</f>
        <v>$.Power_Factor_Phase_B</v>
      </c>
      <c r="AA1214" s="12">
        <f t="shared" si="235"/>
        <v>39</v>
      </c>
      <c r="AB1214" s="6" t="s">
        <v>195</v>
      </c>
      <c r="AC1214" s="106">
        <v>3080</v>
      </c>
      <c r="AJ1214" s="80"/>
      <c r="AK1214" s="116" t="s">
        <v>1696</v>
      </c>
      <c r="AN1214" s="80"/>
      <c r="AO1214" s="80"/>
      <c r="AP1214" s="80"/>
      <c r="AQ1214" s="80"/>
      <c r="AR1214" s="130"/>
      <c r="AS1214" s="80"/>
      <c r="AT1214" s="7"/>
      <c r="AU1214" s="7"/>
      <c r="AV1214" s="169"/>
      <c r="AW1214" s="170"/>
      <c r="AX1214" s="140"/>
      <c r="AY1214" s="150"/>
      <c r="AZ1214" s="171"/>
      <c r="BA1214" s="171"/>
      <c r="BB1214" s="150" t="str">
        <f t="shared" si="241"/>
        <v/>
      </c>
      <c r="BC1214" s="172"/>
      <c r="BD1214" s="169"/>
      <c r="BE1214" s="169"/>
      <c r="BF1214" s="169"/>
      <c r="BG1214" s="169"/>
      <c r="BH1214" s="169"/>
      <c r="BI1214" s="169"/>
      <c r="BJ1214" s="169"/>
      <c r="BK1214" s="169"/>
      <c r="BL1214" s="169"/>
      <c r="BM1214" s="169"/>
      <c r="BN1214" s="169"/>
      <c r="BO1214" s="169"/>
      <c r="BP1214" s="169"/>
      <c r="BQ1214" s="169"/>
      <c r="BS1214" s="6"/>
      <c r="BT1214" s="11"/>
      <c r="BU1214" s="6"/>
      <c r="BV1214" s="6"/>
    </row>
    <row r="1215" spans="1:74" ht="15.75" x14ac:dyDescent="0.25">
      <c r="A1215" s="52" t="s">
        <v>7908</v>
      </c>
      <c r="B1215" s="56"/>
      <c r="C1215" s="7" t="s">
        <v>118</v>
      </c>
      <c r="D1215" s="7" t="s">
        <v>6917</v>
      </c>
      <c r="E1215" s="7"/>
      <c r="F1215" s="64"/>
      <c r="G1215" s="6"/>
      <c r="H1215" s="6"/>
      <c r="I1215" s="10" t="s">
        <v>110</v>
      </c>
      <c r="J1215" s="11" t="s">
        <v>2208</v>
      </c>
      <c r="K1215" s="220" t="s">
        <v>600</v>
      </c>
      <c r="L1215" s="180"/>
      <c r="M1215" s="180">
        <v>1000</v>
      </c>
      <c r="N1215" s="80" t="s">
        <v>7213</v>
      </c>
      <c r="O1215" s="165"/>
      <c r="P1215" s="80" t="s">
        <v>2969</v>
      </c>
      <c r="Q1215" s="80"/>
      <c r="R1215" s="80"/>
      <c r="S1215" s="166"/>
      <c r="T1215" s="164"/>
      <c r="U1215" s="167"/>
      <c r="V1215" s="168"/>
      <c r="W1215" s="12" t="str">
        <f t="shared" si="240"/>
        <v>Mqtt1</v>
      </c>
      <c r="X1215" s="222"/>
      <c r="Y1215" s="6" t="str">
        <f t="shared" si="232"/>
        <v>power-tag/ahu-technical-room</v>
      </c>
      <c r="Z1215" s="106" t="str" cm="1">
        <f t="array" ref="Z1215">IF(COUNTIF(N1215,"spare"),"","$."&amp;_xlfn.REGEXEXTRACT(J1215,"PT\d+[FQ]\d+_(.*)", 2))</f>
        <v>$.Power_Factor_Phase_C</v>
      </c>
      <c r="AA1215" s="12">
        <f t="shared" si="235"/>
        <v>39</v>
      </c>
      <c r="AB1215" s="6" t="s">
        <v>195</v>
      </c>
      <c r="AC1215" s="106">
        <v>3082</v>
      </c>
      <c r="AJ1215" s="80"/>
      <c r="AK1215" s="116" t="s">
        <v>1696</v>
      </c>
      <c r="AN1215" s="80"/>
      <c r="AO1215" s="80"/>
      <c r="AP1215" s="80"/>
      <c r="AQ1215" s="80"/>
      <c r="AR1215" s="130"/>
      <c r="AS1215" s="80"/>
      <c r="AT1215" s="7"/>
      <c r="AU1215" s="7"/>
      <c r="AV1215" s="169"/>
      <c r="AW1215" s="170"/>
      <c r="AX1215" s="140"/>
      <c r="AY1215" s="150"/>
      <c r="AZ1215" s="171"/>
      <c r="BA1215" s="171"/>
      <c r="BB1215" s="150" t="str">
        <f t="shared" si="241"/>
        <v/>
      </c>
      <c r="BC1215" s="172"/>
      <c r="BD1215" s="169"/>
      <c r="BE1215" s="169"/>
      <c r="BF1215" s="169"/>
      <c r="BG1215" s="169"/>
      <c r="BH1215" s="169"/>
      <c r="BI1215" s="169"/>
      <c r="BJ1215" s="169"/>
      <c r="BK1215" s="169"/>
      <c r="BL1215" s="169"/>
      <c r="BM1215" s="169"/>
      <c r="BN1215" s="169"/>
      <c r="BO1215" s="169"/>
      <c r="BP1215" s="169"/>
      <c r="BQ1215" s="169"/>
      <c r="BS1215" s="6"/>
      <c r="BT1215" s="11"/>
      <c r="BU1215" s="6"/>
      <c r="BV1215" s="6"/>
    </row>
    <row r="1216" spans="1:74" ht="15.75" x14ac:dyDescent="0.25">
      <c r="A1216" s="52" t="s">
        <v>7908</v>
      </c>
      <c r="B1216" s="56"/>
      <c r="C1216" s="7" t="s">
        <v>118</v>
      </c>
      <c r="D1216" s="7" t="s">
        <v>6917</v>
      </c>
      <c r="E1216" s="7"/>
      <c r="F1216" s="64"/>
      <c r="G1216" s="6"/>
      <c r="H1216" s="6"/>
      <c r="I1216" s="10" t="s">
        <v>110</v>
      </c>
      <c r="J1216" s="11" t="s">
        <v>2209</v>
      </c>
      <c r="K1216" s="220" t="s">
        <v>600</v>
      </c>
      <c r="L1216" s="180"/>
      <c r="M1216" s="180">
        <v>1000</v>
      </c>
      <c r="N1216" s="80" t="s">
        <v>7213</v>
      </c>
      <c r="O1216" s="165"/>
      <c r="P1216" s="80" t="s">
        <v>2970</v>
      </c>
      <c r="Q1216" s="80"/>
      <c r="R1216" s="80"/>
      <c r="S1216" s="166"/>
      <c r="T1216" s="164"/>
      <c r="U1216" s="167"/>
      <c r="V1216" s="168"/>
      <c r="W1216" s="12" t="str">
        <f t="shared" si="240"/>
        <v>Mqtt1</v>
      </c>
      <c r="X1216" s="222"/>
      <c r="Y1216" s="6" t="str">
        <f t="shared" ref="Y1216:Y1279" si="242">"power-tag/" &amp; LOWER(_xlfn.REGEXREPLACE(_xlfn.REGEXREPLACE(_xlfn.REGEXREPLACE(TRIM(_xlfn.REGEXREPLACE(P1216, " (RMS (Current|Voltage) .+)|(Active Power Phase [ABC])|(Total Active Power)|(Power Factor .+)|(Total Power Factor) *", "")), "[ /\(\)&amp;:\.#]", "-"), "\-+", "-"), "-$", ""))</f>
        <v>power-tag/ahu-technical-room</v>
      </c>
      <c r="Z1216" s="106" t="str" cm="1">
        <f t="array" ref="Z1216">IF(COUNTIF(N1216,"spare"),"","$."&amp;_xlfn.REGEXEXTRACT(J1216,"PT\d+[FQ]\d+_(.*)", 2))</f>
        <v>$.Total_Power_Factor</v>
      </c>
      <c r="AA1216" s="12">
        <f t="shared" si="235"/>
        <v>39</v>
      </c>
      <c r="AB1216" s="6" t="s">
        <v>195</v>
      </c>
      <c r="AC1216" s="106">
        <v>3084</v>
      </c>
      <c r="AJ1216" s="80"/>
      <c r="AK1216" s="116" t="s">
        <v>1696</v>
      </c>
      <c r="AN1216" s="80"/>
      <c r="AO1216" s="80"/>
      <c r="AP1216" s="80"/>
      <c r="AQ1216" s="80"/>
      <c r="AR1216" s="130"/>
      <c r="AS1216" s="80"/>
      <c r="AT1216" s="7"/>
      <c r="AU1216" s="7"/>
      <c r="AV1216" s="169"/>
      <c r="AW1216" s="170"/>
      <c r="AX1216" s="140"/>
      <c r="AY1216" s="150"/>
      <c r="AZ1216" s="171"/>
      <c r="BA1216" s="171"/>
      <c r="BB1216" s="150" t="str">
        <f t="shared" si="241"/>
        <v/>
      </c>
      <c r="BC1216" s="172"/>
      <c r="BD1216" s="169"/>
      <c r="BE1216" s="169"/>
      <c r="BF1216" s="169"/>
      <c r="BG1216" s="169"/>
      <c r="BH1216" s="169"/>
      <c r="BI1216" s="169"/>
      <c r="BJ1216" s="169"/>
      <c r="BK1216" s="169"/>
      <c r="BL1216" s="169"/>
      <c r="BM1216" s="169"/>
      <c r="BN1216" s="169"/>
      <c r="BO1216" s="169"/>
      <c r="BP1216" s="169"/>
      <c r="BQ1216" s="169"/>
      <c r="BS1216" s="6"/>
      <c r="BT1216" s="11"/>
      <c r="BU1216" s="6"/>
      <c r="BV1216" s="6"/>
    </row>
    <row r="1217" spans="1:74" ht="15.75" x14ac:dyDescent="0.25">
      <c r="A1217" s="52" t="s">
        <v>7908</v>
      </c>
      <c r="B1217" s="56"/>
      <c r="C1217" s="7" t="s">
        <v>118</v>
      </c>
      <c r="D1217" s="7" t="s">
        <v>6917</v>
      </c>
      <c r="E1217" s="7"/>
      <c r="F1217" s="64"/>
      <c r="G1217" s="6"/>
      <c r="H1217" s="6"/>
      <c r="I1217" s="10" t="s">
        <v>110</v>
      </c>
      <c r="J1217" s="11" t="s">
        <v>2210</v>
      </c>
      <c r="K1217" s="220" t="s">
        <v>600</v>
      </c>
      <c r="L1217" s="180"/>
      <c r="M1217" s="180">
        <v>1000</v>
      </c>
      <c r="N1217" s="80" t="s">
        <v>7213</v>
      </c>
      <c r="O1217" s="165"/>
      <c r="P1217" s="80" t="s">
        <v>2675</v>
      </c>
      <c r="Q1217" s="80"/>
      <c r="R1217" s="80"/>
      <c r="S1217" s="166"/>
      <c r="T1217" s="164"/>
      <c r="U1217" s="167"/>
      <c r="V1217" s="168"/>
      <c r="W1217" s="12" t="str">
        <f t="shared" ref="W1217:W1231" si="243">IF(COUNTIF(N1217,"spare"),"","Mqtt1")</f>
        <v>Mqtt1</v>
      </c>
      <c r="X1217" s="222"/>
      <c r="Y1217" s="6" t="str">
        <f t="shared" si="242"/>
        <v>power-tag/central-panel-smart-ventilation-system</v>
      </c>
      <c r="Z1217" s="106" t="str" cm="1">
        <f t="array" ref="Z1217">IF(COUNTIF(N1217,"spare"),"","$."&amp;_xlfn.REGEXEXTRACT(J1217,"PT\d+[FQ]\d+_(.*)", 2))</f>
        <v>$.RMS_Current_Phase_A</v>
      </c>
      <c r="AA1217" s="12">
        <f t="shared" si="235"/>
        <v>40</v>
      </c>
      <c r="AB1217" s="6" t="s">
        <v>195</v>
      </c>
      <c r="AC1217" s="106">
        <v>3000</v>
      </c>
      <c r="AJ1217" s="80"/>
      <c r="AK1217" s="116" t="s">
        <v>1693</v>
      </c>
      <c r="AN1217" s="80"/>
      <c r="AO1217" s="80"/>
      <c r="AP1217" s="80"/>
      <c r="AQ1217" s="80"/>
      <c r="AR1217" s="130"/>
      <c r="AS1217" s="80"/>
      <c r="AT1217" s="7"/>
      <c r="AU1217" s="7"/>
      <c r="AV1217" s="169"/>
      <c r="AW1217" s="170"/>
      <c r="AX1217" s="140"/>
      <c r="AY1217" s="150"/>
      <c r="AZ1217" s="171"/>
      <c r="BA1217" s="171"/>
      <c r="BB1217" s="150" t="str">
        <f t="shared" ref="BB1217:BB1231" si="244">IF(ISNUMBER(AM1217),"1","")</f>
        <v/>
      </c>
      <c r="BC1217" s="172"/>
      <c r="BD1217" s="169"/>
      <c r="BE1217" s="169"/>
      <c r="BF1217" s="169"/>
      <c r="BG1217" s="169"/>
      <c r="BH1217" s="169"/>
      <c r="BI1217" s="169"/>
      <c r="BJ1217" s="169"/>
      <c r="BK1217" s="169"/>
      <c r="BL1217" s="169"/>
      <c r="BM1217" s="169"/>
      <c r="BN1217" s="169"/>
      <c r="BO1217" s="169"/>
      <c r="BP1217" s="169"/>
      <c r="BQ1217" s="169"/>
      <c r="BS1217" s="6"/>
      <c r="BT1217" s="11"/>
      <c r="BU1217" s="6"/>
      <c r="BV1217" s="6"/>
    </row>
    <row r="1218" spans="1:74" ht="15.75" x14ac:dyDescent="0.25">
      <c r="A1218" s="52" t="s">
        <v>7908</v>
      </c>
      <c r="B1218" s="56"/>
      <c r="C1218" s="7" t="s">
        <v>118</v>
      </c>
      <c r="D1218" s="7" t="s">
        <v>6917</v>
      </c>
      <c r="E1218" s="7"/>
      <c r="F1218" s="64"/>
      <c r="G1218" s="6"/>
      <c r="H1218" s="6"/>
      <c r="I1218" s="10" t="s">
        <v>110</v>
      </c>
      <c r="J1218" s="11" t="s">
        <v>2211</v>
      </c>
      <c r="K1218" s="220" t="s">
        <v>600</v>
      </c>
      <c r="L1218" s="180"/>
      <c r="M1218" s="180">
        <v>1000</v>
      </c>
      <c r="N1218" s="80" t="s">
        <v>7213</v>
      </c>
      <c r="O1218" s="165"/>
      <c r="P1218" s="80" t="s">
        <v>2676</v>
      </c>
      <c r="Q1218" s="80"/>
      <c r="R1218" s="80"/>
      <c r="S1218" s="166"/>
      <c r="T1218" s="164"/>
      <c r="U1218" s="167"/>
      <c r="V1218" s="168"/>
      <c r="W1218" s="12" t="str">
        <f t="shared" si="243"/>
        <v>Mqtt1</v>
      </c>
      <c r="X1218" s="222"/>
      <c r="Y1218" s="6" t="str">
        <f t="shared" si="242"/>
        <v>power-tag/central-panel-smart-ventilation-system</v>
      </c>
      <c r="Z1218" s="106" t="str" cm="1">
        <f t="array" ref="Z1218">IF(COUNTIF(N1218,"spare"),"","$."&amp;_xlfn.REGEXEXTRACT(J1218,"PT\d+[FQ]\d+_(.*)", 2))</f>
        <v>$.RMS_Current_Phase_B</v>
      </c>
      <c r="AA1218" s="12">
        <f t="shared" si="235"/>
        <v>40</v>
      </c>
      <c r="AB1218" s="6" t="s">
        <v>195</v>
      </c>
      <c r="AC1218" s="106">
        <v>3002</v>
      </c>
      <c r="AJ1218" s="80"/>
      <c r="AK1218" s="116" t="s">
        <v>1693</v>
      </c>
      <c r="AN1218" s="80"/>
      <c r="AO1218" s="80"/>
      <c r="AP1218" s="80"/>
      <c r="AQ1218" s="80"/>
      <c r="AR1218" s="130"/>
      <c r="AS1218" s="80"/>
      <c r="AT1218" s="7"/>
      <c r="AU1218" s="7"/>
      <c r="AV1218" s="169"/>
      <c r="AW1218" s="170"/>
      <c r="AX1218" s="140"/>
      <c r="AY1218" s="150"/>
      <c r="AZ1218" s="171"/>
      <c r="BA1218" s="171"/>
      <c r="BB1218" s="150" t="str">
        <f t="shared" si="244"/>
        <v/>
      </c>
      <c r="BC1218" s="172"/>
      <c r="BD1218" s="169"/>
      <c r="BE1218" s="169"/>
      <c r="BF1218" s="169"/>
      <c r="BG1218" s="169"/>
      <c r="BH1218" s="169"/>
      <c r="BI1218" s="169"/>
      <c r="BJ1218" s="169"/>
      <c r="BK1218" s="169"/>
      <c r="BL1218" s="169"/>
      <c r="BM1218" s="169"/>
      <c r="BN1218" s="169"/>
      <c r="BO1218" s="169"/>
      <c r="BP1218" s="169"/>
      <c r="BQ1218" s="169"/>
      <c r="BS1218" s="6"/>
      <c r="BT1218" s="11"/>
      <c r="BU1218" s="6"/>
      <c r="BV1218" s="6"/>
    </row>
    <row r="1219" spans="1:74" ht="15.75" x14ac:dyDescent="0.25">
      <c r="A1219" s="52" t="s">
        <v>7908</v>
      </c>
      <c r="B1219" s="56"/>
      <c r="C1219" s="7" t="s">
        <v>118</v>
      </c>
      <c r="D1219" s="7" t="s">
        <v>6917</v>
      </c>
      <c r="E1219" s="7"/>
      <c r="F1219" s="64"/>
      <c r="G1219" s="6"/>
      <c r="H1219" s="6"/>
      <c r="I1219" s="10" t="s">
        <v>110</v>
      </c>
      <c r="J1219" s="11" t="s">
        <v>2212</v>
      </c>
      <c r="K1219" s="220" t="s">
        <v>600</v>
      </c>
      <c r="L1219" s="180"/>
      <c r="M1219" s="180">
        <v>1000</v>
      </c>
      <c r="N1219" s="80" t="s">
        <v>7213</v>
      </c>
      <c r="O1219" s="165"/>
      <c r="P1219" s="80" t="s">
        <v>2677</v>
      </c>
      <c r="Q1219" s="80"/>
      <c r="R1219" s="80"/>
      <c r="S1219" s="166"/>
      <c r="T1219" s="164"/>
      <c r="U1219" s="167"/>
      <c r="V1219" s="168"/>
      <c r="W1219" s="12" t="str">
        <f t="shared" si="243"/>
        <v>Mqtt1</v>
      </c>
      <c r="X1219" s="222"/>
      <c r="Y1219" s="6" t="str">
        <f t="shared" si="242"/>
        <v>power-tag/central-panel-smart-ventilation-system</v>
      </c>
      <c r="Z1219" s="106" t="str" cm="1">
        <f t="array" ref="Z1219">IF(COUNTIF(N1219,"spare"),"","$."&amp;_xlfn.REGEXEXTRACT(J1219,"PT\d+[FQ]\d+_(.*)", 2))</f>
        <v>$.RMS_Current_Phase_C</v>
      </c>
      <c r="AA1219" s="12">
        <f t="shared" si="235"/>
        <v>40</v>
      </c>
      <c r="AB1219" s="6" t="s">
        <v>195</v>
      </c>
      <c r="AC1219" s="106">
        <v>3004</v>
      </c>
      <c r="AJ1219" s="80"/>
      <c r="AK1219" s="116" t="s">
        <v>1693</v>
      </c>
      <c r="AN1219" s="80"/>
      <c r="AO1219" s="80"/>
      <c r="AP1219" s="80"/>
      <c r="AQ1219" s="80"/>
      <c r="AR1219" s="130"/>
      <c r="AS1219" s="80"/>
      <c r="AT1219" s="7"/>
      <c r="AU1219" s="7"/>
      <c r="AV1219" s="169"/>
      <c r="AW1219" s="170"/>
      <c r="AX1219" s="140"/>
      <c r="AY1219" s="150"/>
      <c r="AZ1219" s="171"/>
      <c r="BA1219" s="171"/>
      <c r="BB1219" s="150" t="str">
        <f t="shared" si="244"/>
        <v/>
      </c>
      <c r="BC1219" s="172"/>
      <c r="BD1219" s="169"/>
      <c r="BE1219" s="169"/>
      <c r="BF1219" s="169"/>
      <c r="BG1219" s="169"/>
      <c r="BH1219" s="169"/>
      <c r="BI1219" s="169"/>
      <c r="BJ1219" s="169"/>
      <c r="BK1219" s="169"/>
      <c r="BL1219" s="169"/>
      <c r="BM1219" s="169"/>
      <c r="BN1219" s="169"/>
      <c r="BO1219" s="169"/>
      <c r="BP1219" s="169"/>
      <c r="BQ1219" s="169"/>
      <c r="BS1219" s="6"/>
      <c r="BT1219" s="11"/>
      <c r="BU1219" s="6"/>
      <c r="BV1219" s="6"/>
    </row>
    <row r="1220" spans="1:74" ht="15.75" x14ac:dyDescent="0.25">
      <c r="A1220" s="52" t="s">
        <v>7908</v>
      </c>
      <c r="B1220" s="56"/>
      <c r="C1220" s="7" t="s">
        <v>118</v>
      </c>
      <c r="D1220" s="7" t="s">
        <v>6917</v>
      </c>
      <c r="E1220" s="7"/>
      <c r="F1220" s="64"/>
      <c r="G1220" s="6"/>
      <c r="H1220" s="6"/>
      <c r="I1220" s="10" t="s">
        <v>110</v>
      </c>
      <c r="J1220" s="11" t="s">
        <v>2213</v>
      </c>
      <c r="K1220" s="220" t="s">
        <v>600</v>
      </c>
      <c r="L1220" s="180"/>
      <c r="M1220" s="180">
        <v>1000</v>
      </c>
      <c r="N1220" s="80" t="s">
        <v>7213</v>
      </c>
      <c r="O1220" s="165"/>
      <c r="P1220" s="80" t="s">
        <v>2678</v>
      </c>
      <c r="Q1220" s="80"/>
      <c r="R1220" s="80"/>
      <c r="S1220" s="166"/>
      <c r="T1220" s="164"/>
      <c r="U1220" s="167"/>
      <c r="V1220" s="168"/>
      <c r="W1220" s="12" t="str">
        <f t="shared" si="243"/>
        <v>Mqtt1</v>
      </c>
      <c r="X1220" s="222"/>
      <c r="Y1220" s="6" t="str">
        <f t="shared" si="242"/>
        <v>power-tag/central-panel-smart-ventilation-system</v>
      </c>
      <c r="Z1220" s="106" t="str" cm="1">
        <f t="array" ref="Z1220">IF(COUNTIF(N1220,"spare"),"","$."&amp;_xlfn.REGEXEXTRACT(J1220,"PT\d+[FQ]\d+_(.*)", 2))</f>
        <v>$.RMS_Current_Phase_Neut</v>
      </c>
      <c r="AA1220" s="12">
        <f t="shared" si="235"/>
        <v>40</v>
      </c>
      <c r="AB1220" s="6" t="s">
        <v>195</v>
      </c>
      <c r="AC1220" s="106">
        <v>3006</v>
      </c>
      <c r="AJ1220" s="80"/>
      <c r="AK1220" s="116" t="s">
        <v>1693</v>
      </c>
      <c r="AN1220" s="80"/>
      <c r="AO1220" s="80"/>
      <c r="AP1220" s="80"/>
      <c r="AQ1220" s="80"/>
      <c r="AR1220" s="130"/>
      <c r="AS1220" s="80"/>
      <c r="AT1220" s="7"/>
      <c r="AU1220" s="7"/>
      <c r="AV1220" s="169"/>
      <c r="AW1220" s="170"/>
      <c r="AX1220" s="140"/>
      <c r="AY1220" s="150"/>
      <c r="AZ1220" s="171"/>
      <c r="BA1220" s="171"/>
      <c r="BB1220" s="150" t="str">
        <f t="shared" si="244"/>
        <v/>
      </c>
      <c r="BC1220" s="172"/>
      <c r="BD1220" s="169"/>
      <c r="BE1220" s="169"/>
      <c r="BF1220" s="169"/>
      <c r="BG1220" s="169"/>
      <c r="BH1220" s="169"/>
      <c r="BI1220" s="169"/>
      <c r="BJ1220" s="169"/>
      <c r="BK1220" s="169"/>
      <c r="BL1220" s="169"/>
      <c r="BM1220" s="169"/>
      <c r="BN1220" s="169"/>
      <c r="BO1220" s="169"/>
      <c r="BP1220" s="169"/>
      <c r="BQ1220" s="169"/>
      <c r="BS1220" s="6"/>
      <c r="BT1220" s="11"/>
      <c r="BU1220" s="6"/>
      <c r="BV1220" s="6"/>
    </row>
    <row r="1221" spans="1:74" ht="15.75" x14ac:dyDescent="0.25">
      <c r="A1221" s="52" t="s">
        <v>7908</v>
      </c>
      <c r="B1221" s="56"/>
      <c r="C1221" s="7" t="s">
        <v>118</v>
      </c>
      <c r="D1221" s="7" t="s">
        <v>6917</v>
      </c>
      <c r="E1221" s="7"/>
      <c r="F1221" s="64"/>
      <c r="G1221" s="6"/>
      <c r="H1221" s="6"/>
      <c r="I1221" s="10" t="s">
        <v>110</v>
      </c>
      <c r="J1221" s="11" t="s">
        <v>7493</v>
      </c>
      <c r="K1221" s="220" t="s">
        <v>600</v>
      </c>
      <c r="L1221" s="180"/>
      <c r="M1221" s="180">
        <v>1000</v>
      </c>
      <c r="N1221" s="80" t="s">
        <v>7213</v>
      </c>
      <c r="O1221" s="165"/>
      <c r="P1221" s="80" t="s">
        <v>2679</v>
      </c>
      <c r="Q1221" s="80"/>
      <c r="R1221" s="80"/>
      <c r="S1221" s="166"/>
      <c r="T1221" s="164"/>
      <c r="U1221" s="167"/>
      <c r="V1221" s="168"/>
      <c r="W1221" s="12" t="str">
        <f t="shared" si="243"/>
        <v>Mqtt1</v>
      </c>
      <c r="X1221" s="222"/>
      <c r="Y1221" s="6" t="str">
        <f t="shared" si="242"/>
        <v>power-tag/central-panel-smart-ventilation-system</v>
      </c>
      <c r="Z1221" s="106" t="str" cm="1">
        <f t="array" ref="Z1221">IF(COUNTIF(N1221,"spare"),"","$."&amp;_xlfn.REGEXEXTRACT(J1221,"PT\d+[FQ]\d+_(.*)", 2))</f>
        <v>$.RMS_Voltage_A_N</v>
      </c>
      <c r="AA1221" s="12">
        <f t="shared" si="235"/>
        <v>40</v>
      </c>
      <c r="AB1221" s="6" t="s">
        <v>195</v>
      </c>
      <c r="AC1221" s="106">
        <v>3028</v>
      </c>
      <c r="AJ1221" s="80"/>
      <c r="AK1221" s="116" t="s">
        <v>1694</v>
      </c>
      <c r="AN1221" s="80"/>
      <c r="AO1221" s="80"/>
      <c r="AP1221" s="80"/>
      <c r="AQ1221" s="80"/>
      <c r="AR1221" s="130"/>
      <c r="AS1221" s="80"/>
      <c r="AT1221" s="7"/>
      <c r="AU1221" s="7"/>
      <c r="AV1221" s="169"/>
      <c r="AW1221" s="170"/>
      <c r="AX1221" s="140"/>
      <c r="AY1221" s="150"/>
      <c r="AZ1221" s="171"/>
      <c r="BA1221" s="171"/>
      <c r="BB1221" s="150" t="str">
        <f t="shared" si="244"/>
        <v/>
      </c>
      <c r="BC1221" s="172"/>
      <c r="BD1221" s="169"/>
      <c r="BE1221" s="169"/>
      <c r="BF1221" s="169"/>
      <c r="BG1221" s="169"/>
      <c r="BH1221" s="169"/>
      <c r="BI1221" s="169"/>
      <c r="BJ1221" s="169"/>
      <c r="BK1221" s="169"/>
      <c r="BL1221" s="169"/>
      <c r="BM1221" s="169"/>
      <c r="BN1221" s="169"/>
      <c r="BO1221" s="169"/>
      <c r="BP1221" s="169"/>
      <c r="BQ1221" s="169"/>
      <c r="BS1221" s="6"/>
      <c r="BT1221" s="11"/>
      <c r="BU1221" s="6"/>
      <c r="BV1221" s="6"/>
    </row>
    <row r="1222" spans="1:74" ht="15.75" x14ac:dyDescent="0.25">
      <c r="A1222" s="52" t="s">
        <v>7908</v>
      </c>
      <c r="B1222" s="56"/>
      <c r="C1222" s="7" t="s">
        <v>118</v>
      </c>
      <c r="D1222" s="7" t="s">
        <v>6917</v>
      </c>
      <c r="E1222" s="7"/>
      <c r="F1222" s="64"/>
      <c r="G1222" s="6"/>
      <c r="H1222" s="6"/>
      <c r="I1222" s="10" t="s">
        <v>110</v>
      </c>
      <c r="J1222" s="11" t="s">
        <v>7494</v>
      </c>
      <c r="K1222" s="220" t="s">
        <v>600</v>
      </c>
      <c r="L1222" s="180"/>
      <c r="M1222" s="180">
        <v>1000</v>
      </c>
      <c r="N1222" s="80" t="s">
        <v>7213</v>
      </c>
      <c r="O1222" s="165"/>
      <c r="P1222" s="80" t="s">
        <v>2680</v>
      </c>
      <c r="Q1222" s="80"/>
      <c r="R1222" s="80"/>
      <c r="S1222" s="166"/>
      <c r="T1222" s="164"/>
      <c r="U1222" s="167"/>
      <c r="V1222" s="168"/>
      <c r="W1222" s="12" t="str">
        <f t="shared" si="243"/>
        <v>Mqtt1</v>
      </c>
      <c r="X1222" s="222"/>
      <c r="Y1222" s="6" t="str">
        <f t="shared" si="242"/>
        <v>power-tag/central-panel-smart-ventilation-system</v>
      </c>
      <c r="Z1222" s="106" t="str" cm="1">
        <f t="array" ref="Z1222">IF(COUNTIF(N1222,"spare"),"","$."&amp;_xlfn.REGEXEXTRACT(J1222,"PT\d+[FQ]\d+_(.*)", 2))</f>
        <v>$.RMS_Voltage_B_N</v>
      </c>
      <c r="AA1222" s="12">
        <f t="shared" si="235"/>
        <v>40</v>
      </c>
      <c r="AB1222" s="6" t="s">
        <v>195</v>
      </c>
      <c r="AC1222" s="106">
        <v>3030</v>
      </c>
      <c r="AJ1222" s="80"/>
      <c r="AK1222" s="116" t="s">
        <v>1694</v>
      </c>
      <c r="AN1222" s="80"/>
      <c r="AO1222" s="80"/>
      <c r="AP1222" s="80"/>
      <c r="AQ1222" s="80"/>
      <c r="AR1222" s="130"/>
      <c r="AS1222" s="80"/>
      <c r="AT1222" s="7"/>
      <c r="AU1222" s="7"/>
      <c r="AV1222" s="169"/>
      <c r="AW1222" s="170"/>
      <c r="AX1222" s="140"/>
      <c r="AY1222" s="150"/>
      <c r="AZ1222" s="171"/>
      <c r="BA1222" s="171"/>
      <c r="BB1222" s="150" t="str">
        <f t="shared" si="244"/>
        <v/>
      </c>
      <c r="BC1222" s="172"/>
      <c r="BD1222" s="169"/>
      <c r="BE1222" s="169"/>
      <c r="BF1222" s="169"/>
      <c r="BG1222" s="169"/>
      <c r="BH1222" s="169"/>
      <c r="BI1222" s="169"/>
      <c r="BJ1222" s="169"/>
      <c r="BK1222" s="169"/>
      <c r="BL1222" s="169"/>
      <c r="BM1222" s="169"/>
      <c r="BN1222" s="169"/>
      <c r="BO1222" s="169"/>
      <c r="BP1222" s="169"/>
      <c r="BQ1222" s="169"/>
      <c r="BS1222" s="6"/>
      <c r="BT1222" s="11"/>
      <c r="BU1222" s="6"/>
      <c r="BV1222" s="6"/>
    </row>
    <row r="1223" spans="1:74" ht="15.75" x14ac:dyDescent="0.25">
      <c r="A1223" s="52" t="s">
        <v>7908</v>
      </c>
      <c r="B1223" s="56"/>
      <c r="C1223" s="7" t="s">
        <v>118</v>
      </c>
      <c r="D1223" s="7" t="s">
        <v>6917</v>
      </c>
      <c r="E1223" s="7"/>
      <c r="F1223" s="64"/>
      <c r="G1223" s="6"/>
      <c r="H1223" s="6"/>
      <c r="I1223" s="10" t="s">
        <v>110</v>
      </c>
      <c r="J1223" s="11" t="s">
        <v>7495</v>
      </c>
      <c r="K1223" s="220" t="s">
        <v>600</v>
      </c>
      <c r="L1223" s="180"/>
      <c r="M1223" s="180">
        <v>1000</v>
      </c>
      <c r="N1223" s="80" t="s">
        <v>7213</v>
      </c>
      <c r="O1223" s="165"/>
      <c r="P1223" s="80" t="s">
        <v>2681</v>
      </c>
      <c r="Q1223" s="80"/>
      <c r="R1223" s="80"/>
      <c r="S1223" s="166"/>
      <c r="T1223" s="164"/>
      <c r="U1223" s="167"/>
      <c r="V1223" s="168"/>
      <c r="W1223" s="12" t="str">
        <f t="shared" si="243"/>
        <v>Mqtt1</v>
      </c>
      <c r="X1223" s="222"/>
      <c r="Y1223" s="6" t="str">
        <f t="shared" si="242"/>
        <v>power-tag/central-panel-smart-ventilation-system</v>
      </c>
      <c r="Z1223" s="106" t="str" cm="1">
        <f t="array" ref="Z1223">IF(COUNTIF(N1223,"spare"),"","$."&amp;_xlfn.REGEXEXTRACT(J1223,"PT\d+[FQ]\d+_(.*)", 2))</f>
        <v>$.RMS_Voltage_C_N</v>
      </c>
      <c r="AA1223" s="12">
        <f t="shared" si="235"/>
        <v>40</v>
      </c>
      <c r="AB1223" s="6" t="s">
        <v>195</v>
      </c>
      <c r="AC1223" s="106">
        <v>3032</v>
      </c>
      <c r="AJ1223" s="80"/>
      <c r="AK1223" s="116" t="s">
        <v>1694</v>
      </c>
      <c r="AN1223" s="80"/>
      <c r="AO1223" s="80"/>
      <c r="AP1223" s="80"/>
      <c r="AQ1223" s="80"/>
      <c r="AR1223" s="130"/>
      <c r="AS1223" s="80"/>
      <c r="AT1223" s="7"/>
      <c r="AU1223" s="7"/>
      <c r="AV1223" s="169"/>
      <c r="AW1223" s="170"/>
      <c r="AX1223" s="140"/>
      <c r="AY1223" s="150"/>
      <c r="AZ1223" s="171"/>
      <c r="BA1223" s="171"/>
      <c r="BB1223" s="150" t="str">
        <f t="shared" si="244"/>
        <v/>
      </c>
      <c r="BC1223" s="172"/>
      <c r="BD1223" s="169"/>
      <c r="BE1223" s="169"/>
      <c r="BF1223" s="169"/>
      <c r="BG1223" s="169"/>
      <c r="BH1223" s="169"/>
      <c r="BI1223" s="169"/>
      <c r="BJ1223" s="169"/>
      <c r="BK1223" s="169"/>
      <c r="BL1223" s="169"/>
      <c r="BM1223" s="169"/>
      <c r="BN1223" s="169"/>
      <c r="BO1223" s="169"/>
      <c r="BP1223" s="169"/>
      <c r="BQ1223" s="169"/>
      <c r="BS1223" s="6"/>
      <c r="BT1223" s="11"/>
      <c r="BU1223" s="6"/>
      <c r="BV1223" s="6"/>
    </row>
    <row r="1224" spans="1:74" ht="15.75" x14ac:dyDescent="0.25">
      <c r="A1224" s="52" t="s">
        <v>7908</v>
      </c>
      <c r="B1224" s="56"/>
      <c r="C1224" s="7" t="s">
        <v>118</v>
      </c>
      <c r="D1224" s="7" t="s">
        <v>6917</v>
      </c>
      <c r="E1224" s="7"/>
      <c r="F1224" s="64"/>
      <c r="G1224" s="6"/>
      <c r="H1224" s="6"/>
      <c r="I1224" s="10" t="s">
        <v>110</v>
      </c>
      <c r="J1224" s="11" t="s">
        <v>2214</v>
      </c>
      <c r="K1224" s="220" t="s">
        <v>600</v>
      </c>
      <c r="L1224" s="180"/>
      <c r="M1224" s="180">
        <v>1000</v>
      </c>
      <c r="N1224" s="80" t="s">
        <v>7213</v>
      </c>
      <c r="O1224" s="165"/>
      <c r="P1224" s="80" t="s">
        <v>2682</v>
      </c>
      <c r="Q1224" s="80"/>
      <c r="R1224" s="80"/>
      <c r="S1224" s="166"/>
      <c r="T1224" s="164"/>
      <c r="U1224" s="167"/>
      <c r="V1224" s="168"/>
      <c r="W1224" s="12" t="str">
        <f t="shared" si="243"/>
        <v>Mqtt1</v>
      </c>
      <c r="X1224" s="222"/>
      <c r="Y1224" s="6" t="str">
        <f t="shared" si="242"/>
        <v>power-tag/central-panel-smart-ventilation-system</v>
      </c>
      <c r="Z1224" s="106" t="str" cm="1">
        <f t="array" ref="Z1224">IF(COUNTIF(N1224,"spare"),"","$."&amp;_xlfn.REGEXEXTRACT(J1224,"PT\d+[FQ]\d+_(.*)", 2))</f>
        <v>$.Active_Power_Phase_A</v>
      </c>
      <c r="AA1224" s="12">
        <f t="shared" si="235"/>
        <v>40</v>
      </c>
      <c r="AB1224" s="6" t="s">
        <v>195</v>
      </c>
      <c r="AC1224" s="106">
        <v>3054</v>
      </c>
      <c r="AJ1224" s="80"/>
      <c r="AK1224" s="116" t="s">
        <v>1695</v>
      </c>
      <c r="AN1224" s="80"/>
      <c r="AO1224" s="80"/>
      <c r="AP1224" s="80"/>
      <c r="AQ1224" s="80"/>
      <c r="AR1224" s="130"/>
      <c r="AS1224" s="80"/>
      <c r="AT1224" s="7"/>
      <c r="AU1224" s="7"/>
      <c r="AV1224" s="169"/>
      <c r="AW1224" s="170"/>
      <c r="AX1224" s="140"/>
      <c r="AY1224" s="150"/>
      <c r="AZ1224" s="171"/>
      <c r="BA1224" s="171"/>
      <c r="BB1224" s="150" t="str">
        <f t="shared" si="244"/>
        <v/>
      </c>
      <c r="BC1224" s="172"/>
      <c r="BD1224" s="169"/>
      <c r="BE1224" s="169"/>
      <c r="BF1224" s="169"/>
      <c r="BG1224" s="169"/>
      <c r="BH1224" s="169"/>
      <c r="BI1224" s="169"/>
      <c r="BJ1224" s="169"/>
      <c r="BK1224" s="169"/>
      <c r="BL1224" s="169"/>
      <c r="BM1224" s="169"/>
      <c r="BN1224" s="169"/>
      <c r="BO1224" s="169"/>
      <c r="BP1224" s="169"/>
      <c r="BQ1224" s="169"/>
      <c r="BS1224" s="6"/>
      <c r="BT1224" s="11"/>
      <c r="BU1224" s="6"/>
      <c r="BV1224" s="6"/>
    </row>
    <row r="1225" spans="1:74" ht="15.75" x14ac:dyDescent="0.25">
      <c r="A1225" s="52" t="s">
        <v>7908</v>
      </c>
      <c r="B1225" s="56"/>
      <c r="C1225" s="7" t="s">
        <v>118</v>
      </c>
      <c r="D1225" s="7" t="s">
        <v>6917</v>
      </c>
      <c r="E1225" s="7"/>
      <c r="F1225" s="64"/>
      <c r="G1225" s="6"/>
      <c r="H1225" s="6"/>
      <c r="I1225" s="10" t="s">
        <v>110</v>
      </c>
      <c r="J1225" s="11" t="s">
        <v>2215</v>
      </c>
      <c r="K1225" s="220" t="s">
        <v>600</v>
      </c>
      <c r="L1225" s="180"/>
      <c r="M1225" s="180">
        <v>1000</v>
      </c>
      <c r="N1225" s="80" t="s">
        <v>7213</v>
      </c>
      <c r="O1225" s="165"/>
      <c r="P1225" s="80" t="s">
        <v>2683</v>
      </c>
      <c r="Q1225" s="80"/>
      <c r="R1225" s="80"/>
      <c r="S1225" s="166"/>
      <c r="T1225" s="164"/>
      <c r="U1225" s="167"/>
      <c r="V1225" s="168"/>
      <c r="W1225" s="12" t="str">
        <f t="shared" si="243"/>
        <v>Mqtt1</v>
      </c>
      <c r="X1225" s="222"/>
      <c r="Y1225" s="6" t="str">
        <f t="shared" si="242"/>
        <v>power-tag/central-panel-smart-ventilation-system</v>
      </c>
      <c r="Z1225" s="106" t="str" cm="1">
        <f t="array" ref="Z1225">IF(COUNTIF(N1225,"spare"),"","$."&amp;_xlfn.REGEXEXTRACT(J1225,"PT\d+[FQ]\d+_(.*)", 2))</f>
        <v>$.Active_Power_Phase_B</v>
      </c>
      <c r="AA1225" s="12">
        <f t="shared" si="235"/>
        <v>40</v>
      </c>
      <c r="AB1225" s="6" t="s">
        <v>195</v>
      </c>
      <c r="AC1225" s="106">
        <v>3056</v>
      </c>
      <c r="AJ1225" s="80"/>
      <c r="AK1225" s="116" t="s">
        <v>1695</v>
      </c>
      <c r="AN1225" s="80"/>
      <c r="AO1225" s="80"/>
      <c r="AP1225" s="80"/>
      <c r="AQ1225" s="80"/>
      <c r="AR1225" s="130"/>
      <c r="AS1225" s="80"/>
      <c r="AT1225" s="7"/>
      <c r="AU1225" s="7"/>
      <c r="AV1225" s="169"/>
      <c r="AW1225" s="170"/>
      <c r="AX1225" s="140"/>
      <c r="AY1225" s="150"/>
      <c r="AZ1225" s="171"/>
      <c r="BA1225" s="171"/>
      <c r="BB1225" s="150" t="str">
        <f t="shared" si="244"/>
        <v/>
      </c>
      <c r="BC1225" s="172"/>
      <c r="BD1225" s="169"/>
      <c r="BE1225" s="169"/>
      <c r="BF1225" s="169"/>
      <c r="BG1225" s="169"/>
      <c r="BH1225" s="169"/>
      <c r="BI1225" s="169"/>
      <c r="BJ1225" s="169"/>
      <c r="BK1225" s="169"/>
      <c r="BL1225" s="169"/>
      <c r="BM1225" s="169"/>
      <c r="BN1225" s="169"/>
      <c r="BO1225" s="169"/>
      <c r="BP1225" s="169"/>
      <c r="BQ1225" s="169"/>
      <c r="BS1225" s="6"/>
      <c r="BT1225" s="11"/>
      <c r="BU1225" s="6"/>
      <c r="BV1225" s="6"/>
    </row>
    <row r="1226" spans="1:74" ht="15.75" x14ac:dyDescent="0.25">
      <c r="A1226" s="52" t="s">
        <v>7908</v>
      </c>
      <c r="B1226" s="56"/>
      <c r="C1226" s="7" t="s">
        <v>118</v>
      </c>
      <c r="D1226" s="7" t="s">
        <v>6917</v>
      </c>
      <c r="E1226" s="7"/>
      <c r="F1226" s="64"/>
      <c r="G1226" s="6"/>
      <c r="H1226" s="6"/>
      <c r="I1226" s="10" t="s">
        <v>110</v>
      </c>
      <c r="J1226" s="11" t="s">
        <v>2216</v>
      </c>
      <c r="K1226" s="220" t="s">
        <v>600</v>
      </c>
      <c r="L1226" s="180"/>
      <c r="M1226" s="180">
        <v>1000</v>
      </c>
      <c r="N1226" s="80" t="s">
        <v>7213</v>
      </c>
      <c r="O1226" s="165"/>
      <c r="P1226" s="80" t="s">
        <v>2684</v>
      </c>
      <c r="Q1226" s="80"/>
      <c r="R1226" s="80"/>
      <c r="S1226" s="166"/>
      <c r="T1226" s="164"/>
      <c r="U1226" s="167"/>
      <c r="V1226" s="168"/>
      <c r="W1226" s="12" t="str">
        <f t="shared" si="243"/>
        <v>Mqtt1</v>
      </c>
      <c r="X1226" s="222"/>
      <c r="Y1226" s="6" t="str">
        <f t="shared" si="242"/>
        <v>power-tag/central-panel-smart-ventilation-system</v>
      </c>
      <c r="Z1226" s="106" t="str" cm="1">
        <f t="array" ref="Z1226">IF(COUNTIF(N1226,"spare"),"","$."&amp;_xlfn.REGEXEXTRACT(J1226,"PT\d+[FQ]\d+_(.*)", 2))</f>
        <v>$.Active_Power_Phase_C</v>
      </c>
      <c r="AA1226" s="12">
        <f t="shared" ref="AA1226:AA1289" si="245">AA1211+1</f>
        <v>40</v>
      </c>
      <c r="AB1226" s="6" t="s">
        <v>195</v>
      </c>
      <c r="AC1226" s="106">
        <v>3058</v>
      </c>
      <c r="AJ1226" s="80"/>
      <c r="AK1226" s="116" t="s">
        <v>1695</v>
      </c>
      <c r="AN1226" s="80"/>
      <c r="AO1226" s="80"/>
      <c r="AP1226" s="80"/>
      <c r="AQ1226" s="80"/>
      <c r="AR1226" s="130"/>
      <c r="AS1226" s="80"/>
      <c r="AT1226" s="7"/>
      <c r="AU1226" s="7"/>
      <c r="AV1226" s="169"/>
      <c r="AW1226" s="170"/>
      <c r="AX1226" s="140"/>
      <c r="AY1226" s="150"/>
      <c r="AZ1226" s="171"/>
      <c r="BA1226" s="171"/>
      <c r="BB1226" s="150" t="str">
        <f t="shared" si="244"/>
        <v/>
      </c>
      <c r="BC1226" s="172"/>
      <c r="BD1226" s="169"/>
      <c r="BE1226" s="169"/>
      <c r="BF1226" s="169"/>
      <c r="BG1226" s="169"/>
      <c r="BH1226" s="169"/>
      <c r="BI1226" s="169"/>
      <c r="BJ1226" s="169"/>
      <c r="BK1226" s="169"/>
      <c r="BL1226" s="169"/>
      <c r="BM1226" s="169"/>
      <c r="BN1226" s="169"/>
      <c r="BO1226" s="169"/>
      <c r="BP1226" s="169"/>
      <c r="BQ1226" s="169"/>
      <c r="BS1226" s="6"/>
      <c r="BT1226" s="11"/>
      <c r="BU1226" s="6"/>
      <c r="BV1226" s="6"/>
    </row>
    <row r="1227" spans="1:74" ht="15.75" x14ac:dyDescent="0.25">
      <c r="A1227" s="52" t="s">
        <v>7908</v>
      </c>
      <c r="B1227" s="56"/>
      <c r="C1227" s="7" t="s">
        <v>118</v>
      </c>
      <c r="D1227" s="7" t="s">
        <v>6917</v>
      </c>
      <c r="E1227" s="7"/>
      <c r="F1227" s="64"/>
      <c r="G1227" s="6"/>
      <c r="H1227" s="6"/>
      <c r="I1227" s="10" t="s">
        <v>110</v>
      </c>
      <c r="J1227" s="11" t="s">
        <v>2217</v>
      </c>
      <c r="K1227" s="220" t="s">
        <v>600</v>
      </c>
      <c r="L1227" s="180"/>
      <c r="M1227" s="180">
        <v>1000</v>
      </c>
      <c r="N1227" s="80" t="s">
        <v>7213</v>
      </c>
      <c r="O1227" s="165"/>
      <c r="P1227" s="80" t="s">
        <v>2685</v>
      </c>
      <c r="Q1227" s="80"/>
      <c r="R1227" s="80"/>
      <c r="S1227" s="166"/>
      <c r="T1227" s="164"/>
      <c r="U1227" s="167"/>
      <c r="V1227" s="168"/>
      <c r="W1227" s="12" t="str">
        <f t="shared" si="243"/>
        <v>Mqtt1</v>
      </c>
      <c r="X1227" s="222"/>
      <c r="Y1227" s="6" t="str">
        <f t="shared" si="242"/>
        <v>power-tag/central-panel-smart-ventilation-system</v>
      </c>
      <c r="Z1227" s="106" t="str" cm="1">
        <f t="array" ref="Z1227">IF(COUNTIF(N1227,"spare"),"","$."&amp;_xlfn.REGEXEXTRACT(J1227,"PT\d+[FQ]\d+_(.*)", 2))</f>
        <v>$.Total_Active_Power</v>
      </c>
      <c r="AA1227" s="12">
        <f t="shared" si="245"/>
        <v>40</v>
      </c>
      <c r="AB1227" s="6" t="s">
        <v>195</v>
      </c>
      <c r="AC1227" s="106">
        <v>3060</v>
      </c>
      <c r="AJ1227" s="80"/>
      <c r="AK1227" s="116" t="s">
        <v>1695</v>
      </c>
      <c r="AN1227" s="80"/>
      <c r="AO1227" s="80"/>
      <c r="AP1227" s="80"/>
      <c r="AQ1227" s="80"/>
      <c r="AR1227" s="130"/>
      <c r="AS1227" s="80"/>
      <c r="AT1227" s="7"/>
      <c r="AU1227" s="7"/>
      <c r="AV1227" s="169"/>
      <c r="AW1227" s="170"/>
      <c r="AX1227" s="140"/>
      <c r="AY1227" s="150"/>
      <c r="AZ1227" s="171"/>
      <c r="BA1227" s="171"/>
      <c r="BB1227" s="150" t="str">
        <f t="shared" si="244"/>
        <v/>
      </c>
      <c r="BC1227" s="172"/>
      <c r="BD1227" s="169"/>
      <c r="BE1227" s="169"/>
      <c r="BF1227" s="169"/>
      <c r="BG1227" s="169"/>
      <c r="BH1227" s="169"/>
      <c r="BI1227" s="169"/>
      <c r="BJ1227" s="169"/>
      <c r="BK1227" s="169"/>
      <c r="BL1227" s="169"/>
      <c r="BM1227" s="169"/>
      <c r="BN1227" s="169"/>
      <c r="BO1227" s="169"/>
      <c r="BP1227" s="169"/>
      <c r="BQ1227" s="169"/>
      <c r="BS1227" s="6"/>
      <c r="BT1227" s="11"/>
      <c r="BU1227" s="6"/>
      <c r="BV1227" s="6"/>
    </row>
    <row r="1228" spans="1:74" ht="15.75" x14ac:dyDescent="0.25">
      <c r="A1228" s="52" t="s">
        <v>7908</v>
      </c>
      <c r="B1228" s="56"/>
      <c r="C1228" s="7" t="s">
        <v>118</v>
      </c>
      <c r="D1228" s="7" t="s">
        <v>6917</v>
      </c>
      <c r="E1228" s="7"/>
      <c r="F1228" s="64"/>
      <c r="G1228" s="6"/>
      <c r="H1228" s="6"/>
      <c r="I1228" s="10" t="s">
        <v>110</v>
      </c>
      <c r="J1228" s="11" t="s">
        <v>2218</v>
      </c>
      <c r="K1228" s="220" t="s">
        <v>600</v>
      </c>
      <c r="L1228" s="180"/>
      <c r="M1228" s="180">
        <v>1000</v>
      </c>
      <c r="N1228" s="80" t="s">
        <v>7213</v>
      </c>
      <c r="O1228" s="165"/>
      <c r="P1228" s="80" t="s">
        <v>2686</v>
      </c>
      <c r="Q1228" s="80"/>
      <c r="R1228" s="80"/>
      <c r="S1228" s="166"/>
      <c r="T1228" s="164"/>
      <c r="U1228" s="167"/>
      <c r="V1228" s="168"/>
      <c r="W1228" s="12" t="str">
        <f t="shared" si="243"/>
        <v>Mqtt1</v>
      </c>
      <c r="X1228" s="222"/>
      <c r="Y1228" s="6" t="str">
        <f t="shared" si="242"/>
        <v>power-tag/central-panel-smart-ventilation-system</v>
      </c>
      <c r="Z1228" s="106" t="str" cm="1">
        <f t="array" ref="Z1228">IF(COUNTIF(N1228,"spare"),"","$."&amp;_xlfn.REGEXEXTRACT(J1228,"PT\d+[FQ]\d+_(.*)", 2))</f>
        <v>$.Power_Factor_Phase_A</v>
      </c>
      <c r="AA1228" s="12">
        <f t="shared" si="245"/>
        <v>40</v>
      </c>
      <c r="AB1228" s="6" t="s">
        <v>195</v>
      </c>
      <c r="AC1228" s="106">
        <v>3078</v>
      </c>
      <c r="AJ1228" s="80"/>
      <c r="AK1228" s="116" t="s">
        <v>1696</v>
      </c>
      <c r="AN1228" s="80"/>
      <c r="AO1228" s="80"/>
      <c r="AP1228" s="80"/>
      <c r="AQ1228" s="80"/>
      <c r="AR1228" s="130"/>
      <c r="AS1228" s="80"/>
      <c r="AT1228" s="7"/>
      <c r="AU1228" s="7"/>
      <c r="AV1228" s="169"/>
      <c r="AW1228" s="170"/>
      <c r="AX1228" s="140"/>
      <c r="AY1228" s="150"/>
      <c r="AZ1228" s="171"/>
      <c r="BA1228" s="171"/>
      <c r="BB1228" s="150" t="str">
        <f t="shared" si="244"/>
        <v/>
      </c>
      <c r="BC1228" s="172"/>
      <c r="BD1228" s="169"/>
      <c r="BE1228" s="169"/>
      <c r="BF1228" s="169"/>
      <c r="BG1228" s="169"/>
      <c r="BH1228" s="169"/>
      <c r="BI1228" s="169"/>
      <c r="BJ1228" s="169"/>
      <c r="BK1228" s="169"/>
      <c r="BL1228" s="169"/>
      <c r="BM1228" s="169"/>
      <c r="BN1228" s="169"/>
      <c r="BO1228" s="169"/>
      <c r="BP1228" s="169"/>
      <c r="BQ1228" s="169"/>
      <c r="BS1228" s="6"/>
      <c r="BT1228" s="11"/>
      <c r="BU1228" s="6"/>
      <c r="BV1228" s="6"/>
    </row>
    <row r="1229" spans="1:74" ht="15.75" x14ac:dyDescent="0.25">
      <c r="A1229" s="52" t="s">
        <v>7908</v>
      </c>
      <c r="B1229" s="56"/>
      <c r="C1229" s="7" t="s">
        <v>118</v>
      </c>
      <c r="D1229" s="7" t="s">
        <v>6917</v>
      </c>
      <c r="E1229" s="7"/>
      <c r="F1229" s="64"/>
      <c r="G1229" s="6"/>
      <c r="H1229" s="6"/>
      <c r="I1229" s="10" t="s">
        <v>110</v>
      </c>
      <c r="J1229" s="11" t="s">
        <v>2219</v>
      </c>
      <c r="K1229" s="220" t="s">
        <v>600</v>
      </c>
      <c r="L1229" s="180"/>
      <c r="M1229" s="180">
        <v>1000</v>
      </c>
      <c r="N1229" s="80" t="s">
        <v>7213</v>
      </c>
      <c r="O1229" s="165"/>
      <c r="P1229" s="80" t="s">
        <v>2687</v>
      </c>
      <c r="Q1229" s="80"/>
      <c r="R1229" s="80"/>
      <c r="S1229" s="166"/>
      <c r="T1229" s="164"/>
      <c r="U1229" s="167"/>
      <c r="V1229" s="168"/>
      <c r="W1229" s="12" t="str">
        <f t="shared" si="243"/>
        <v>Mqtt1</v>
      </c>
      <c r="X1229" s="222"/>
      <c r="Y1229" s="6" t="str">
        <f t="shared" si="242"/>
        <v>power-tag/central-panel-smart-ventilation-system</v>
      </c>
      <c r="Z1229" s="106" t="str" cm="1">
        <f t="array" ref="Z1229">IF(COUNTIF(N1229,"spare"),"","$."&amp;_xlfn.REGEXEXTRACT(J1229,"PT\d+[FQ]\d+_(.*)", 2))</f>
        <v>$.Power_Factor_Phase_B</v>
      </c>
      <c r="AA1229" s="12">
        <f t="shared" si="245"/>
        <v>40</v>
      </c>
      <c r="AB1229" s="6" t="s">
        <v>195</v>
      </c>
      <c r="AC1229" s="106">
        <v>3080</v>
      </c>
      <c r="AJ1229" s="80"/>
      <c r="AK1229" s="116" t="s">
        <v>1696</v>
      </c>
      <c r="AN1229" s="80"/>
      <c r="AO1229" s="80"/>
      <c r="AP1229" s="80"/>
      <c r="AQ1229" s="80"/>
      <c r="AR1229" s="130"/>
      <c r="AS1229" s="80"/>
      <c r="AT1229" s="7"/>
      <c r="AU1229" s="7"/>
      <c r="AV1229" s="169"/>
      <c r="AW1229" s="170"/>
      <c r="AX1229" s="140"/>
      <c r="AY1229" s="150"/>
      <c r="AZ1229" s="171"/>
      <c r="BA1229" s="171"/>
      <c r="BB1229" s="150" t="str">
        <f t="shared" si="244"/>
        <v/>
      </c>
      <c r="BC1229" s="172"/>
      <c r="BD1229" s="169"/>
      <c r="BE1229" s="169"/>
      <c r="BF1229" s="169"/>
      <c r="BG1229" s="169"/>
      <c r="BH1229" s="169"/>
      <c r="BI1229" s="169"/>
      <c r="BJ1229" s="169"/>
      <c r="BK1229" s="169"/>
      <c r="BL1229" s="169"/>
      <c r="BM1229" s="169"/>
      <c r="BN1229" s="169"/>
      <c r="BO1229" s="169"/>
      <c r="BP1229" s="169"/>
      <c r="BQ1229" s="169"/>
      <c r="BS1229" s="6"/>
      <c r="BT1229" s="11"/>
      <c r="BU1229" s="6"/>
      <c r="BV1229" s="6"/>
    </row>
    <row r="1230" spans="1:74" ht="15.75" x14ac:dyDescent="0.25">
      <c r="A1230" s="52" t="s">
        <v>7908</v>
      </c>
      <c r="B1230" s="56"/>
      <c r="C1230" s="7" t="s">
        <v>118</v>
      </c>
      <c r="D1230" s="7" t="s">
        <v>6917</v>
      </c>
      <c r="E1230" s="7"/>
      <c r="F1230" s="64"/>
      <c r="G1230" s="6"/>
      <c r="H1230" s="6"/>
      <c r="I1230" s="10" t="s">
        <v>110</v>
      </c>
      <c r="J1230" s="11" t="s">
        <v>2220</v>
      </c>
      <c r="K1230" s="220" t="s">
        <v>600</v>
      </c>
      <c r="L1230" s="180"/>
      <c r="M1230" s="180">
        <v>1000</v>
      </c>
      <c r="N1230" s="80" t="s">
        <v>7213</v>
      </c>
      <c r="O1230" s="165"/>
      <c r="P1230" s="80" t="s">
        <v>2688</v>
      </c>
      <c r="Q1230" s="80"/>
      <c r="R1230" s="80"/>
      <c r="S1230" s="166"/>
      <c r="T1230" s="164"/>
      <c r="U1230" s="167"/>
      <c r="V1230" s="168"/>
      <c r="W1230" s="12" t="str">
        <f t="shared" si="243"/>
        <v>Mqtt1</v>
      </c>
      <c r="X1230" s="222"/>
      <c r="Y1230" s="6" t="str">
        <f t="shared" si="242"/>
        <v>power-tag/central-panel-smart-ventilation-system</v>
      </c>
      <c r="Z1230" s="106" t="str" cm="1">
        <f t="array" ref="Z1230">IF(COUNTIF(N1230,"spare"),"","$."&amp;_xlfn.REGEXEXTRACT(J1230,"PT\d+[FQ]\d+_(.*)", 2))</f>
        <v>$.Power_Factor_Phase_C</v>
      </c>
      <c r="AA1230" s="12">
        <f t="shared" si="245"/>
        <v>40</v>
      </c>
      <c r="AB1230" s="6" t="s">
        <v>195</v>
      </c>
      <c r="AC1230" s="106">
        <v>3082</v>
      </c>
      <c r="AJ1230" s="80"/>
      <c r="AK1230" s="116" t="s">
        <v>1696</v>
      </c>
      <c r="AN1230" s="80"/>
      <c r="AO1230" s="80"/>
      <c r="AP1230" s="80"/>
      <c r="AQ1230" s="80"/>
      <c r="AR1230" s="130"/>
      <c r="AS1230" s="80"/>
      <c r="AT1230" s="7"/>
      <c r="AU1230" s="7"/>
      <c r="AV1230" s="169"/>
      <c r="AW1230" s="170"/>
      <c r="AX1230" s="140"/>
      <c r="AY1230" s="150"/>
      <c r="AZ1230" s="171"/>
      <c r="BA1230" s="171"/>
      <c r="BB1230" s="150" t="str">
        <f t="shared" si="244"/>
        <v/>
      </c>
      <c r="BC1230" s="172"/>
      <c r="BD1230" s="169"/>
      <c r="BE1230" s="169"/>
      <c r="BF1230" s="169"/>
      <c r="BG1230" s="169"/>
      <c r="BH1230" s="169"/>
      <c r="BI1230" s="169"/>
      <c r="BJ1230" s="169"/>
      <c r="BK1230" s="169"/>
      <c r="BL1230" s="169"/>
      <c r="BM1230" s="169"/>
      <c r="BN1230" s="169"/>
      <c r="BO1230" s="169"/>
      <c r="BP1230" s="169"/>
      <c r="BQ1230" s="169"/>
      <c r="BS1230" s="6"/>
      <c r="BT1230" s="11"/>
      <c r="BU1230" s="6"/>
      <c r="BV1230" s="6"/>
    </row>
    <row r="1231" spans="1:74" ht="15.75" x14ac:dyDescent="0.25">
      <c r="A1231" s="52" t="s">
        <v>7908</v>
      </c>
      <c r="B1231" s="56"/>
      <c r="C1231" s="7" t="s">
        <v>118</v>
      </c>
      <c r="D1231" s="7" t="s">
        <v>6917</v>
      </c>
      <c r="E1231" s="7"/>
      <c r="F1231" s="64"/>
      <c r="G1231" s="6"/>
      <c r="H1231" s="6"/>
      <c r="I1231" s="10" t="s">
        <v>110</v>
      </c>
      <c r="J1231" s="11" t="s">
        <v>2221</v>
      </c>
      <c r="K1231" s="220" t="s">
        <v>600</v>
      </c>
      <c r="L1231" s="180"/>
      <c r="M1231" s="180">
        <v>1000</v>
      </c>
      <c r="N1231" s="80" t="s">
        <v>7213</v>
      </c>
      <c r="O1231" s="165"/>
      <c r="P1231" s="80" t="s">
        <v>2689</v>
      </c>
      <c r="Q1231" s="80"/>
      <c r="R1231" s="80"/>
      <c r="S1231" s="166"/>
      <c r="T1231" s="164"/>
      <c r="U1231" s="167"/>
      <c r="V1231" s="168"/>
      <c r="W1231" s="12" t="str">
        <f t="shared" si="243"/>
        <v>Mqtt1</v>
      </c>
      <c r="X1231" s="222"/>
      <c r="Y1231" s="6" t="str">
        <f t="shared" si="242"/>
        <v>power-tag/central-panel-smart-ventilation-system</v>
      </c>
      <c r="Z1231" s="106" t="str" cm="1">
        <f t="array" ref="Z1231">IF(COUNTIF(N1231,"spare"),"","$."&amp;_xlfn.REGEXEXTRACT(J1231,"PT\d+[FQ]\d+_(.*)", 2))</f>
        <v>$.Total_Power_Factor</v>
      </c>
      <c r="AA1231" s="12">
        <f t="shared" si="245"/>
        <v>40</v>
      </c>
      <c r="AB1231" s="6" t="s">
        <v>195</v>
      </c>
      <c r="AC1231" s="106">
        <v>3084</v>
      </c>
      <c r="AJ1231" s="80"/>
      <c r="AK1231" s="116" t="s">
        <v>1696</v>
      </c>
      <c r="AN1231" s="80"/>
      <c r="AO1231" s="80"/>
      <c r="AP1231" s="80"/>
      <c r="AQ1231" s="80"/>
      <c r="AR1231" s="130"/>
      <c r="AS1231" s="80"/>
      <c r="AT1231" s="7"/>
      <c r="AU1231" s="7"/>
      <c r="AV1231" s="169"/>
      <c r="AW1231" s="170"/>
      <c r="AX1231" s="140"/>
      <c r="AY1231" s="150"/>
      <c r="AZ1231" s="171"/>
      <c r="BA1231" s="171"/>
      <c r="BB1231" s="150" t="str">
        <f t="shared" si="244"/>
        <v/>
      </c>
      <c r="BC1231" s="172"/>
      <c r="BD1231" s="169"/>
      <c r="BE1231" s="169"/>
      <c r="BF1231" s="169"/>
      <c r="BG1231" s="169"/>
      <c r="BH1231" s="169"/>
      <c r="BI1231" s="169"/>
      <c r="BJ1231" s="169"/>
      <c r="BK1231" s="169"/>
      <c r="BL1231" s="169"/>
      <c r="BM1231" s="169"/>
      <c r="BN1231" s="169"/>
      <c r="BO1231" s="169"/>
      <c r="BP1231" s="169"/>
      <c r="BQ1231" s="169"/>
      <c r="BS1231" s="6"/>
      <c r="BT1231" s="11"/>
      <c r="BU1231" s="6"/>
      <c r="BV1231" s="6"/>
    </row>
    <row r="1232" spans="1:74" ht="15.75" x14ac:dyDescent="0.25">
      <c r="A1232" s="52" t="s">
        <v>7908</v>
      </c>
      <c r="B1232" s="56"/>
      <c r="C1232" s="7" t="s">
        <v>118</v>
      </c>
      <c r="D1232" s="7" t="s">
        <v>6917</v>
      </c>
      <c r="E1232" s="7"/>
      <c r="F1232" s="64"/>
      <c r="G1232" s="6"/>
      <c r="H1232" s="6"/>
      <c r="I1232" s="10" t="s">
        <v>110</v>
      </c>
      <c r="J1232" s="11" t="s">
        <v>2222</v>
      </c>
      <c r="K1232" s="220" t="s">
        <v>600</v>
      </c>
      <c r="L1232" s="180"/>
      <c r="M1232" s="180">
        <v>1000</v>
      </c>
      <c r="N1232" s="80" t="s">
        <v>7213</v>
      </c>
      <c r="O1232" s="165"/>
      <c r="P1232" s="80" t="s">
        <v>2941</v>
      </c>
      <c r="Q1232" s="80"/>
      <c r="R1232" s="80"/>
      <c r="S1232" s="166"/>
      <c r="T1232" s="164"/>
      <c r="U1232" s="167"/>
      <c r="V1232" s="168"/>
      <c r="W1232" s="12" t="str">
        <f t="shared" ref="W1232:W1246" si="246">IF(COUNTIF(N1232,"spare"),"","Mqtt1")</f>
        <v>Mqtt1</v>
      </c>
      <c r="X1232" s="222"/>
      <c r="Y1232" s="6" t="str">
        <f t="shared" si="242"/>
        <v>power-tag/bnwas</v>
      </c>
      <c r="Z1232" s="106" t="str" cm="1">
        <f t="array" ref="Z1232">IF(COUNTIF(N1232,"spare"),"","$."&amp;_xlfn.REGEXEXTRACT(J1232,"PT\d+[FQ]\d+_(.*)", 2))</f>
        <v>$.RMS_Current_Phase_A</v>
      </c>
      <c r="AA1232" s="12">
        <f t="shared" si="245"/>
        <v>41</v>
      </c>
      <c r="AB1232" s="6" t="s">
        <v>195</v>
      </c>
      <c r="AC1232" s="106">
        <v>3000</v>
      </c>
      <c r="AJ1232" s="80"/>
      <c r="AK1232" s="116" t="s">
        <v>1693</v>
      </c>
      <c r="AN1232" s="80"/>
      <c r="AO1232" s="80"/>
      <c r="AP1232" s="80"/>
      <c r="AQ1232" s="80"/>
      <c r="AR1232" s="130"/>
      <c r="AS1232" s="80"/>
      <c r="AT1232" s="7"/>
      <c r="AU1232" s="7"/>
      <c r="AV1232" s="169"/>
      <c r="AW1232" s="170"/>
      <c r="AX1232" s="140"/>
      <c r="AY1232" s="150"/>
      <c r="AZ1232" s="171"/>
      <c r="BA1232" s="171"/>
      <c r="BB1232" s="150" t="str">
        <f t="shared" ref="BB1232:BB1246" si="247">IF(ISNUMBER(AM1232),"1","")</f>
        <v/>
      </c>
      <c r="BC1232" s="172"/>
      <c r="BD1232" s="169"/>
      <c r="BE1232" s="169"/>
      <c r="BF1232" s="169"/>
      <c r="BG1232" s="169"/>
      <c r="BH1232" s="169"/>
      <c r="BI1232" s="169"/>
      <c r="BJ1232" s="169"/>
      <c r="BK1232" s="169"/>
      <c r="BL1232" s="169"/>
      <c r="BM1232" s="169"/>
      <c r="BN1232" s="169"/>
      <c r="BO1232" s="169"/>
      <c r="BP1232" s="169"/>
      <c r="BQ1232" s="169"/>
      <c r="BS1232" s="6"/>
      <c r="BT1232" s="11"/>
      <c r="BU1232" s="6"/>
      <c r="BV1232" s="6"/>
    </row>
    <row r="1233" spans="1:74" ht="15.75" x14ac:dyDescent="0.25">
      <c r="A1233" s="52" t="s">
        <v>7908</v>
      </c>
      <c r="B1233" s="56"/>
      <c r="C1233" s="7" t="s">
        <v>118</v>
      </c>
      <c r="D1233" s="7" t="s">
        <v>6917</v>
      </c>
      <c r="E1233" s="7"/>
      <c r="F1233" s="64"/>
      <c r="G1233" s="6"/>
      <c r="H1233" s="6"/>
      <c r="I1233" s="10" t="s">
        <v>110</v>
      </c>
      <c r="J1233" s="11" t="s">
        <v>2223</v>
      </c>
      <c r="K1233" s="220" t="s">
        <v>600</v>
      </c>
      <c r="L1233" s="180"/>
      <c r="M1233" s="180">
        <v>1000</v>
      </c>
      <c r="N1233" s="80" t="s">
        <v>7213</v>
      </c>
      <c r="O1233" s="165"/>
      <c r="P1233" s="80" t="s">
        <v>2942</v>
      </c>
      <c r="Q1233" s="80"/>
      <c r="R1233" s="80"/>
      <c r="S1233" s="166"/>
      <c r="T1233" s="164"/>
      <c r="U1233" s="167"/>
      <c r="V1233" s="168"/>
      <c r="W1233" s="12" t="str">
        <f t="shared" si="246"/>
        <v>Mqtt1</v>
      </c>
      <c r="X1233" s="222"/>
      <c r="Y1233" s="6" t="str">
        <f t="shared" si="242"/>
        <v>power-tag/bnwas</v>
      </c>
      <c r="Z1233" s="106" t="str" cm="1">
        <f t="array" ref="Z1233">IF(COUNTIF(N1233,"spare"),"","$."&amp;_xlfn.REGEXEXTRACT(J1233,"PT\d+[FQ]\d+_(.*)", 2))</f>
        <v>$.RMS_Current_Phase_B</v>
      </c>
      <c r="AA1233" s="12">
        <f t="shared" si="245"/>
        <v>41</v>
      </c>
      <c r="AB1233" s="6" t="s">
        <v>195</v>
      </c>
      <c r="AC1233" s="106">
        <v>3002</v>
      </c>
      <c r="AJ1233" s="80"/>
      <c r="AK1233" s="116" t="s">
        <v>1693</v>
      </c>
      <c r="AN1233" s="80"/>
      <c r="AO1233" s="80"/>
      <c r="AP1233" s="80"/>
      <c r="AQ1233" s="80"/>
      <c r="AR1233" s="130"/>
      <c r="AS1233" s="80"/>
      <c r="AT1233" s="7"/>
      <c r="AU1233" s="7"/>
      <c r="AV1233" s="169"/>
      <c r="AW1233" s="170"/>
      <c r="AX1233" s="140"/>
      <c r="AY1233" s="150"/>
      <c r="AZ1233" s="171"/>
      <c r="BA1233" s="171"/>
      <c r="BB1233" s="150" t="str">
        <f t="shared" si="247"/>
        <v/>
      </c>
      <c r="BC1233" s="172"/>
      <c r="BD1233" s="169"/>
      <c r="BE1233" s="169"/>
      <c r="BF1233" s="169"/>
      <c r="BG1233" s="169"/>
      <c r="BH1233" s="169"/>
      <c r="BI1233" s="169"/>
      <c r="BJ1233" s="169"/>
      <c r="BK1233" s="169"/>
      <c r="BL1233" s="169"/>
      <c r="BM1233" s="169"/>
      <c r="BN1233" s="169"/>
      <c r="BO1233" s="169"/>
      <c r="BP1233" s="169"/>
      <c r="BQ1233" s="169"/>
      <c r="BS1233" s="6"/>
      <c r="BT1233" s="11"/>
      <c r="BU1233" s="6"/>
      <c r="BV1233" s="6"/>
    </row>
    <row r="1234" spans="1:74" ht="15.75" x14ac:dyDescent="0.25">
      <c r="A1234" s="52" t="s">
        <v>7908</v>
      </c>
      <c r="B1234" s="56"/>
      <c r="C1234" s="7" t="s">
        <v>118</v>
      </c>
      <c r="D1234" s="7" t="s">
        <v>6917</v>
      </c>
      <c r="E1234" s="7"/>
      <c r="F1234" s="64"/>
      <c r="G1234" s="6"/>
      <c r="H1234" s="6"/>
      <c r="I1234" s="10" t="s">
        <v>110</v>
      </c>
      <c r="J1234" s="11" t="s">
        <v>2224</v>
      </c>
      <c r="K1234" s="220" t="s">
        <v>600</v>
      </c>
      <c r="L1234" s="180"/>
      <c r="M1234" s="180">
        <v>1000</v>
      </c>
      <c r="N1234" s="80" t="s">
        <v>7213</v>
      </c>
      <c r="O1234" s="165"/>
      <c r="P1234" s="80" t="s">
        <v>2943</v>
      </c>
      <c r="Q1234" s="80"/>
      <c r="R1234" s="80"/>
      <c r="S1234" s="166"/>
      <c r="T1234" s="164"/>
      <c r="U1234" s="167"/>
      <c r="V1234" s="168"/>
      <c r="W1234" s="12" t="str">
        <f t="shared" si="246"/>
        <v>Mqtt1</v>
      </c>
      <c r="X1234" s="222"/>
      <c r="Y1234" s="6" t="str">
        <f t="shared" si="242"/>
        <v>power-tag/bnwas</v>
      </c>
      <c r="Z1234" s="106" t="str" cm="1">
        <f t="array" ref="Z1234">IF(COUNTIF(N1234,"spare"),"","$."&amp;_xlfn.REGEXEXTRACT(J1234,"PT\d+[FQ]\d+_(.*)", 2))</f>
        <v>$.RMS_Current_Phase_C</v>
      </c>
      <c r="AA1234" s="12">
        <f t="shared" si="245"/>
        <v>41</v>
      </c>
      <c r="AB1234" s="6" t="s">
        <v>195</v>
      </c>
      <c r="AC1234" s="106">
        <v>3004</v>
      </c>
      <c r="AJ1234" s="80"/>
      <c r="AK1234" s="116" t="s">
        <v>1693</v>
      </c>
      <c r="AN1234" s="80"/>
      <c r="AO1234" s="80"/>
      <c r="AP1234" s="80"/>
      <c r="AQ1234" s="80"/>
      <c r="AR1234" s="130"/>
      <c r="AS1234" s="80"/>
      <c r="AT1234" s="7"/>
      <c r="AU1234" s="7"/>
      <c r="AV1234" s="169"/>
      <c r="AW1234" s="170"/>
      <c r="AX1234" s="140"/>
      <c r="AY1234" s="150"/>
      <c r="AZ1234" s="171"/>
      <c r="BA1234" s="171"/>
      <c r="BB1234" s="150" t="str">
        <f t="shared" si="247"/>
        <v/>
      </c>
      <c r="BC1234" s="172"/>
      <c r="BD1234" s="169"/>
      <c r="BE1234" s="169"/>
      <c r="BF1234" s="169"/>
      <c r="BG1234" s="169"/>
      <c r="BH1234" s="169"/>
      <c r="BI1234" s="169"/>
      <c r="BJ1234" s="169"/>
      <c r="BK1234" s="169"/>
      <c r="BL1234" s="169"/>
      <c r="BM1234" s="169"/>
      <c r="BN1234" s="169"/>
      <c r="BO1234" s="169"/>
      <c r="BP1234" s="169"/>
      <c r="BQ1234" s="169"/>
      <c r="BS1234" s="6"/>
      <c r="BT1234" s="11"/>
      <c r="BU1234" s="6"/>
      <c r="BV1234" s="6"/>
    </row>
    <row r="1235" spans="1:74" ht="15.75" x14ac:dyDescent="0.25">
      <c r="A1235" s="52" t="s">
        <v>7908</v>
      </c>
      <c r="B1235" s="56"/>
      <c r="C1235" s="7" t="s">
        <v>118</v>
      </c>
      <c r="D1235" s="7" t="s">
        <v>6917</v>
      </c>
      <c r="E1235" s="7"/>
      <c r="F1235" s="64"/>
      <c r="G1235" s="6"/>
      <c r="H1235" s="6"/>
      <c r="I1235" s="10" t="s">
        <v>110</v>
      </c>
      <c r="J1235" s="11" t="s">
        <v>2225</v>
      </c>
      <c r="K1235" s="220" t="s">
        <v>600</v>
      </c>
      <c r="L1235" s="180"/>
      <c r="M1235" s="180">
        <v>1000</v>
      </c>
      <c r="N1235" s="80" t="s">
        <v>7213</v>
      </c>
      <c r="O1235" s="165"/>
      <c r="P1235" s="80" t="s">
        <v>2944</v>
      </c>
      <c r="Q1235" s="80"/>
      <c r="R1235" s="80"/>
      <c r="S1235" s="166"/>
      <c r="T1235" s="164"/>
      <c r="U1235" s="167"/>
      <c r="V1235" s="168"/>
      <c r="W1235" s="12" t="str">
        <f t="shared" si="246"/>
        <v>Mqtt1</v>
      </c>
      <c r="X1235" s="222"/>
      <c r="Y1235" s="6" t="str">
        <f t="shared" si="242"/>
        <v>power-tag/bnwas</v>
      </c>
      <c r="Z1235" s="106" t="str" cm="1">
        <f t="array" ref="Z1235">IF(COUNTIF(N1235,"spare"),"","$."&amp;_xlfn.REGEXEXTRACT(J1235,"PT\d+[FQ]\d+_(.*)", 2))</f>
        <v>$.RMS_Current_Phase_Neut</v>
      </c>
      <c r="AA1235" s="12">
        <f t="shared" si="245"/>
        <v>41</v>
      </c>
      <c r="AB1235" s="6" t="s">
        <v>195</v>
      </c>
      <c r="AC1235" s="106">
        <v>3006</v>
      </c>
      <c r="AJ1235" s="80"/>
      <c r="AK1235" s="116" t="s">
        <v>1693</v>
      </c>
      <c r="AN1235" s="80"/>
      <c r="AO1235" s="80"/>
      <c r="AP1235" s="80"/>
      <c r="AQ1235" s="80"/>
      <c r="AR1235" s="130"/>
      <c r="AS1235" s="80"/>
      <c r="AT1235" s="7"/>
      <c r="AU1235" s="7"/>
      <c r="AV1235" s="169"/>
      <c r="AW1235" s="170"/>
      <c r="AX1235" s="140"/>
      <c r="AY1235" s="150"/>
      <c r="AZ1235" s="171"/>
      <c r="BA1235" s="171"/>
      <c r="BB1235" s="150" t="str">
        <f t="shared" si="247"/>
        <v/>
      </c>
      <c r="BC1235" s="172"/>
      <c r="BD1235" s="169"/>
      <c r="BE1235" s="169"/>
      <c r="BF1235" s="169"/>
      <c r="BG1235" s="169"/>
      <c r="BH1235" s="169"/>
      <c r="BI1235" s="169"/>
      <c r="BJ1235" s="169"/>
      <c r="BK1235" s="169"/>
      <c r="BL1235" s="169"/>
      <c r="BM1235" s="169"/>
      <c r="BN1235" s="169"/>
      <c r="BO1235" s="169"/>
      <c r="BP1235" s="169"/>
      <c r="BQ1235" s="169"/>
      <c r="BS1235" s="6"/>
      <c r="BT1235" s="11"/>
      <c r="BU1235" s="6"/>
      <c r="BV1235" s="6"/>
    </row>
    <row r="1236" spans="1:74" ht="15.75" x14ac:dyDescent="0.25">
      <c r="A1236" s="52" t="s">
        <v>7908</v>
      </c>
      <c r="B1236" s="56"/>
      <c r="C1236" s="7" t="s">
        <v>118</v>
      </c>
      <c r="D1236" s="7" t="s">
        <v>6917</v>
      </c>
      <c r="E1236" s="7"/>
      <c r="F1236" s="64"/>
      <c r="G1236" s="6"/>
      <c r="H1236" s="6"/>
      <c r="I1236" s="10" t="s">
        <v>110</v>
      </c>
      <c r="J1236" s="11" t="s">
        <v>7496</v>
      </c>
      <c r="K1236" s="220" t="s">
        <v>600</v>
      </c>
      <c r="L1236" s="180"/>
      <c r="M1236" s="180">
        <v>1000</v>
      </c>
      <c r="N1236" s="80" t="s">
        <v>7213</v>
      </c>
      <c r="O1236" s="165"/>
      <c r="P1236" s="80" t="s">
        <v>2945</v>
      </c>
      <c r="Q1236" s="80"/>
      <c r="R1236" s="80"/>
      <c r="S1236" s="166"/>
      <c r="T1236" s="164"/>
      <c r="U1236" s="167"/>
      <c r="V1236" s="168"/>
      <c r="W1236" s="12" t="str">
        <f t="shared" si="246"/>
        <v>Mqtt1</v>
      </c>
      <c r="X1236" s="222"/>
      <c r="Y1236" s="6" t="str">
        <f t="shared" si="242"/>
        <v>power-tag/bnwas</v>
      </c>
      <c r="Z1236" s="106" t="str" cm="1">
        <f t="array" ref="Z1236">IF(COUNTIF(N1236,"spare"),"","$."&amp;_xlfn.REGEXEXTRACT(J1236,"PT\d+[FQ]\d+_(.*)", 2))</f>
        <v>$.RMS_Voltage_A_N</v>
      </c>
      <c r="AA1236" s="12">
        <f t="shared" si="245"/>
        <v>41</v>
      </c>
      <c r="AB1236" s="6" t="s">
        <v>195</v>
      </c>
      <c r="AC1236" s="106">
        <v>3028</v>
      </c>
      <c r="AJ1236" s="80"/>
      <c r="AK1236" s="116" t="s">
        <v>1694</v>
      </c>
      <c r="AN1236" s="80"/>
      <c r="AO1236" s="80"/>
      <c r="AP1236" s="80"/>
      <c r="AQ1236" s="80"/>
      <c r="AR1236" s="130"/>
      <c r="AS1236" s="80"/>
      <c r="AT1236" s="7"/>
      <c r="AU1236" s="7"/>
      <c r="AV1236" s="169"/>
      <c r="AW1236" s="170"/>
      <c r="AX1236" s="140"/>
      <c r="AY1236" s="150"/>
      <c r="AZ1236" s="171"/>
      <c r="BA1236" s="171"/>
      <c r="BB1236" s="150" t="str">
        <f t="shared" si="247"/>
        <v/>
      </c>
      <c r="BC1236" s="172"/>
      <c r="BD1236" s="169"/>
      <c r="BE1236" s="169"/>
      <c r="BF1236" s="169"/>
      <c r="BG1236" s="169"/>
      <c r="BH1236" s="169"/>
      <c r="BI1236" s="169"/>
      <c r="BJ1236" s="169"/>
      <c r="BK1236" s="169"/>
      <c r="BL1236" s="169"/>
      <c r="BM1236" s="169"/>
      <c r="BN1236" s="169"/>
      <c r="BO1236" s="169"/>
      <c r="BP1236" s="169"/>
      <c r="BQ1236" s="169"/>
      <c r="BS1236" s="6"/>
      <c r="BT1236" s="11"/>
      <c r="BU1236" s="6"/>
      <c r="BV1236" s="6"/>
    </row>
    <row r="1237" spans="1:74" ht="15.75" x14ac:dyDescent="0.25">
      <c r="A1237" s="52" t="s">
        <v>7908</v>
      </c>
      <c r="B1237" s="56"/>
      <c r="C1237" s="7" t="s">
        <v>118</v>
      </c>
      <c r="D1237" s="7" t="s">
        <v>6917</v>
      </c>
      <c r="E1237" s="7"/>
      <c r="F1237" s="64"/>
      <c r="G1237" s="6"/>
      <c r="H1237" s="6"/>
      <c r="I1237" s="10" t="s">
        <v>110</v>
      </c>
      <c r="J1237" s="11" t="s">
        <v>7497</v>
      </c>
      <c r="K1237" s="220" t="s">
        <v>600</v>
      </c>
      <c r="L1237" s="180"/>
      <c r="M1237" s="180">
        <v>1000</v>
      </c>
      <c r="N1237" s="80" t="s">
        <v>7213</v>
      </c>
      <c r="O1237" s="165"/>
      <c r="P1237" s="80" t="s">
        <v>2946</v>
      </c>
      <c r="Q1237" s="80"/>
      <c r="R1237" s="80"/>
      <c r="S1237" s="166"/>
      <c r="T1237" s="164"/>
      <c r="U1237" s="167"/>
      <c r="V1237" s="168"/>
      <c r="W1237" s="12" t="str">
        <f t="shared" si="246"/>
        <v>Mqtt1</v>
      </c>
      <c r="X1237" s="222"/>
      <c r="Y1237" s="6" t="str">
        <f t="shared" si="242"/>
        <v>power-tag/bnwas</v>
      </c>
      <c r="Z1237" s="106" t="str" cm="1">
        <f t="array" ref="Z1237">IF(COUNTIF(N1237,"spare"),"","$."&amp;_xlfn.REGEXEXTRACT(J1237,"PT\d+[FQ]\d+_(.*)", 2))</f>
        <v>$.RMS_Voltage_B_N</v>
      </c>
      <c r="AA1237" s="12">
        <f t="shared" si="245"/>
        <v>41</v>
      </c>
      <c r="AB1237" s="6" t="s">
        <v>195</v>
      </c>
      <c r="AC1237" s="106">
        <v>3030</v>
      </c>
      <c r="AJ1237" s="80"/>
      <c r="AK1237" s="116" t="s">
        <v>1694</v>
      </c>
      <c r="AN1237" s="80"/>
      <c r="AO1237" s="80"/>
      <c r="AP1237" s="80"/>
      <c r="AQ1237" s="80"/>
      <c r="AR1237" s="130"/>
      <c r="AS1237" s="80"/>
      <c r="AT1237" s="7"/>
      <c r="AU1237" s="7"/>
      <c r="AV1237" s="169"/>
      <c r="AW1237" s="170"/>
      <c r="AX1237" s="140"/>
      <c r="AY1237" s="150"/>
      <c r="AZ1237" s="171"/>
      <c r="BA1237" s="171"/>
      <c r="BB1237" s="150" t="str">
        <f t="shared" si="247"/>
        <v/>
      </c>
      <c r="BC1237" s="172"/>
      <c r="BD1237" s="169"/>
      <c r="BE1237" s="169"/>
      <c r="BF1237" s="169"/>
      <c r="BG1237" s="169"/>
      <c r="BH1237" s="169"/>
      <c r="BI1237" s="169"/>
      <c r="BJ1237" s="169"/>
      <c r="BK1237" s="169"/>
      <c r="BL1237" s="169"/>
      <c r="BM1237" s="169"/>
      <c r="BN1237" s="169"/>
      <c r="BO1237" s="169"/>
      <c r="BP1237" s="169"/>
      <c r="BQ1237" s="169"/>
      <c r="BS1237" s="6"/>
      <c r="BT1237" s="11"/>
      <c r="BU1237" s="6"/>
      <c r="BV1237" s="6"/>
    </row>
    <row r="1238" spans="1:74" ht="15.75" x14ac:dyDescent="0.25">
      <c r="A1238" s="52" t="s">
        <v>7908</v>
      </c>
      <c r="B1238" s="56"/>
      <c r="C1238" s="7" t="s">
        <v>118</v>
      </c>
      <c r="D1238" s="7" t="s">
        <v>6917</v>
      </c>
      <c r="E1238" s="7"/>
      <c r="F1238" s="64"/>
      <c r="G1238" s="6"/>
      <c r="H1238" s="6"/>
      <c r="I1238" s="10" t="s">
        <v>110</v>
      </c>
      <c r="J1238" s="11" t="s">
        <v>7498</v>
      </c>
      <c r="K1238" s="220" t="s">
        <v>600</v>
      </c>
      <c r="L1238" s="180"/>
      <c r="M1238" s="180">
        <v>1000</v>
      </c>
      <c r="N1238" s="80" t="s">
        <v>7213</v>
      </c>
      <c r="O1238" s="165"/>
      <c r="P1238" s="80" t="s">
        <v>2947</v>
      </c>
      <c r="Q1238" s="80"/>
      <c r="R1238" s="80"/>
      <c r="S1238" s="166"/>
      <c r="T1238" s="164"/>
      <c r="U1238" s="167"/>
      <c r="V1238" s="168"/>
      <c r="W1238" s="12" t="str">
        <f t="shared" si="246"/>
        <v>Mqtt1</v>
      </c>
      <c r="X1238" s="222"/>
      <c r="Y1238" s="6" t="str">
        <f t="shared" si="242"/>
        <v>power-tag/bnwas</v>
      </c>
      <c r="Z1238" s="106" t="str" cm="1">
        <f t="array" ref="Z1238">IF(COUNTIF(N1238,"spare"),"","$."&amp;_xlfn.REGEXEXTRACT(J1238,"PT\d+[FQ]\d+_(.*)", 2))</f>
        <v>$.RMS_Voltage_C_N</v>
      </c>
      <c r="AA1238" s="12">
        <f t="shared" si="245"/>
        <v>41</v>
      </c>
      <c r="AB1238" s="6" t="s">
        <v>195</v>
      </c>
      <c r="AC1238" s="106">
        <v>3032</v>
      </c>
      <c r="AJ1238" s="80"/>
      <c r="AK1238" s="116" t="s">
        <v>1694</v>
      </c>
      <c r="AN1238" s="80"/>
      <c r="AO1238" s="80"/>
      <c r="AP1238" s="80"/>
      <c r="AQ1238" s="80"/>
      <c r="AR1238" s="130"/>
      <c r="AS1238" s="80"/>
      <c r="AT1238" s="7"/>
      <c r="AU1238" s="7"/>
      <c r="AV1238" s="169"/>
      <c r="AW1238" s="170"/>
      <c r="AX1238" s="140"/>
      <c r="AY1238" s="150"/>
      <c r="AZ1238" s="171"/>
      <c r="BA1238" s="171"/>
      <c r="BB1238" s="150" t="str">
        <f t="shared" si="247"/>
        <v/>
      </c>
      <c r="BC1238" s="172"/>
      <c r="BD1238" s="169"/>
      <c r="BE1238" s="169"/>
      <c r="BF1238" s="169"/>
      <c r="BG1238" s="169"/>
      <c r="BH1238" s="169"/>
      <c r="BI1238" s="169"/>
      <c r="BJ1238" s="169"/>
      <c r="BK1238" s="169"/>
      <c r="BL1238" s="169"/>
      <c r="BM1238" s="169"/>
      <c r="BN1238" s="169"/>
      <c r="BO1238" s="169"/>
      <c r="BP1238" s="169"/>
      <c r="BQ1238" s="169"/>
      <c r="BS1238" s="6"/>
      <c r="BT1238" s="11"/>
      <c r="BU1238" s="6"/>
      <c r="BV1238" s="6"/>
    </row>
    <row r="1239" spans="1:74" ht="15.75" x14ac:dyDescent="0.25">
      <c r="A1239" s="52" t="s">
        <v>7908</v>
      </c>
      <c r="B1239" s="56"/>
      <c r="C1239" s="7" t="s">
        <v>118</v>
      </c>
      <c r="D1239" s="7" t="s">
        <v>6917</v>
      </c>
      <c r="E1239" s="7"/>
      <c r="F1239" s="64"/>
      <c r="G1239" s="6"/>
      <c r="H1239" s="6"/>
      <c r="I1239" s="10" t="s">
        <v>110</v>
      </c>
      <c r="J1239" s="11" t="s">
        <v>2226</v>
      </c>
      <c r="K1239" s="220" t="s">
        <v>600</v>
      </c>
      <c r="L1239" s="180"/>
      <c r="M1239" s="180">
        <v>1000</v>
      </c>
      <c r="N1239" s="80" t="s">
        <v>7213</v>
      </c>
      <c r="O1239" s="165"/>
      <c r="P1239" s="80" t="s">
        <v>2948</v>
      </c>
      <c r="Q1239" s="80"/>
      <c r="R1239" s="80"/>
      <c r="S1239" s="166"/>
      <c r="T1239" s="164"/>
      <c r="U1239" s="167"/>
      <c r="V1239" s="168"/>
      <c r="W1239" s="12" t="str">
        <f t="shared" si="246"/>
        <v>Mqtt1</v>
      </c>
      <c r="X1239" s="222"/>
      <c r="Y1239" s="6" t="str">
        <f t="shared" si="242"/>
        <v>power-tag/bnwas</v>
      </c>
      <c r="Z1239" s="106" t="str" cm="1">
        <f t="array" ref="Z1239">IF(COUNTIF(N1239,"spare"),"","$."&amp;_xlfn.REGEXEXTRACT(J1239,"PT\d+[FQ]\d+_(.*)", 2))</f>
        <v>$.Active_Power_Phase_A</v>
      </c>
      <c r="AA1239" s="12">
        <f t="shared" si="245"/>
        <v>41</v>
      </c>
      <c r="AB1239" s="6" t="s">
        <v>195</v>
      </c>
      <c r="AC1239" s="106">
        <v>3054</v>
      </c>
      <c r="AJ1239" s="80"/>
      <c r="AK1239" s="116" t="s">
        <v>1695</v>
      </c>
      <c r="AN1239" s="80"/>
      <c r="AO1239" s="80"/>
      <c r="AP1239" s="80"/>
      <c r="AQ1239" s="80"/>
      <c r="AR1239" s="130"/>
      <c r="AS1239" s="80"/>
      <c r="AT1239" s="7"/>
      <c r="AU1239" s="7"/>
      <c r="AV1239" s="169"/>
      <c r="AW1239" s="170"/>
      <c r="AX1239" s="140"/>
      <c r="AY1239" s="150"/>
      <c r="AZ1239" s="171"/>
      <c r="BA1239" s="171"/>
      <c r="BB1239" s="150" t="str">
        <f t="shared" si="247"/>
        <v/>
      </c>
      <c r="BC1239" s="172"/>
      <c r="BD1239" s="169"/>
      <c r="BE1239" s="169"/>
      <c r="BF1239" s="169"/>
      <c r="BG1239" s="169"/>
      <c r="BH1239" s="169"/>
      <c r="BI1239" s="169"/>
      <c r="BJ1239" s="169"/>
      <c r="BK1239" s="169"/>
      <c r="BL1239" s="169"/>
      <c r="BM1239" s="169"/>
      <c r="BN1239" s="169"/>
      <c r="BO1239" s="169"/>
      <c r="BP1239" s="169"/>
      <c r="BQ1239" s="169"/>
      <c r="BS1239" s="6"/>
      <c r="BT1239" s="11"/>
      <c r="BU1239" s="6"/>
      <c r="BV1239" s="6"/>
    </row>
    <row r="1240" spans="1:74" ht="15.75" x14ac:dyDescent="0.25">
      <c r="A1240" s="52" t="s">
        <v>7908</v>
      </c>
      <c r="B1240" s="56"/>
      <c r="C1240" s="7" t="s">
        <v>118</v>
      </c>
      <c r="D1240" s="7" t="s">
        <v>6917</v>
      </c>
      <c r="E1240" s="7"/>
      <c r="F1240" s="64"/>
      <c r="G1240" s="6"/>
      <c r="H1240" s="6"/>
      <c r="I1240" s="10" t="s">
        <v>110</v>
      </c>
      <c r="J1240" s="11" t="s">
        <v>2227</v>
      </c>
      <c r="K1240" s="220" t="s">
        <v>600</v>
      </c>
      <c r="L1240" s="180"/>
      <c r="M1240" s="180">
        <v>1000</v>
      </c>
      <c r="N1240" s="80" t="s">
        <v>7213</v>
      </c>
      <c r="O1240" s="165"/>
      <c r="P1240" s="80" t="s">
        <v>2949</v>
      </c>
      <c r="Q1240" s="80"/>
      <c r="R1240" s="80"/>
      <c r="S1240" s="166"/>
      <c r="T1240" s="164"/>
      <c r="U1240" s="167"/>
      <c r="V1240" s="168"/>
      <c r="W1240" s="12" t="str">
        <f t="shared" si="246"/>
        <v>Mqtt1</v>
      </c>
      <c r="X1240" s="222"/>
      <c r="Y1240" s="6" t="str">
        <f t="shared" si="242"/>
        <v>power-tag/bnwas</v>
      </c>
      <c r="Z1240" s="106" t="str" cm="1">
        <f t="array" ref="Z1240">IF(COUNTIF(N1240,"spare"),"","$."&amp;_xlfn.REGEXEXTRACT(J1240,"PT\d+[FQ]\d+_(.*)", 2))</f>
        <v>$.Active_Power_Phase_B</v>
      </c>
      <c r="AA1240" s="12">
        <f t="shared" si="245"/>
        <v>41</v>
      </c>
      <c r="AB1240" s="6" t="s">
        <v>195</v>
      </c>
      <c r="AC1240" s="106">
        <v>3056</v>
      </c>
      <c r="AJ1240" s="80"/>
      <c r="AK1240" s="116" t="s">
        <v>1695</v>
      </c>
      <c r="AN1240" s="80"/>
      <c r="AO1240" s="80"/>
      <c r="AP1240" s="80"/>
      <c r="AQ1240" s="80"/>
      <c r="AR1240" s="130"/>
      <c r="AS1240" s="80"/>
      <c r="AT1240" s="7"/>
      <c r="AU1240" s="7"/>
      <c r="AV1240" s="169"/>
      <c r="AW1240" s="170"/>
      <c r="AX1240" s="140"/>
      <c r="AY1240" s="150"/>
      <c r="AZ1240" s="171"/>
      <c r="BA1240" s="171"/>
      <c r="BB1240" s="150" t="str">
        <f t="shared" si="247"/>
        <v/>
      </c>
      <c r="BC1240" s="172"/>
      <c r="BD1240" s="169"/>
      <c r="BE1240" s="169"/>
      <c r="BF1240" s="169"/>
      <c r="BG1240" s="169"/>
      <c r="BH1240" s="169"/>
      <c r="BI1240" s="169"/>
      <c r="BJ1240" s="169"/>
      <c r="BK1240" s="169"/>
      <c r="BL1240" s="169"/>
      <c r="BM1240" s="169"/>
      <c r="BN1240" s="169"/>
      <c r="BO1240" s="169"/>
      <c r="BP1240" s="169"/>
      <c r="BQ1240" s="169"/>
      <c r="BS1240" s="6"/>
      <c r="BT1240" s="11"/>
      <c r="BU1240" s="6"/>
      <c r="BV1240" s="6"/>
    </row>
    <row r="1241" spans="1:74" ht="15.75" x14ac:dyDescent="0.25">
      <c r="A1241" s="52" t="s">
        <v>7908</v>
      </c>
      <c r="B1241" s="56"/>
      <c r="C1241" s="7" t="s">
        <v>118</v>
      </c>
      <c r="D1241" s="7" t="s">
        <v>6917</v>
      </c>
      <c r="E1241" s="7"/>
      <c r="F1241" s="64"/>
      <c r="G1241" s="6"/>
      <c r="H1241" s="6"/>
      <c r="I1241" s="10" t="s">
        <v>110</v>
      </c>
      <c r="J1241" s="11" t="s">
        <v>2228</v>
      </c>
      <c r="K1241" s="220" t="s">
        <v>600</v>
      </c>
      <c r="L1241" s="180"/>
      <c r="M1241" s="180">
        <v>1000</v>
      </c>
      <c r="N1241" s="80" t="s">
        <v>7213</v>
      </c>
      <c r="O1241" s="165"/>
      <c r="P1241" s="80" t="s">
        <v>2950</v>
      </c>
      <c r="Q1241" s="80"/>
      <c r="R1241" s="80"/>
      <c r="S1241" s="166"/>
      <c r="T1241" s="164"/>
      <c r="U1241" s="167"/>
      <c r="V1241" s="168"/>
      <c r="W1241" s="12" t="str">
        <f t="shared" si="246"/>
        <v>Mqtt1</v>
      </c>
      <c r="X1241" s="222"/>
      <c r="Y1241" s="6" t="str">
        <f t="shared" si="242"/>
        <v>power-tag/bnwas</v>
      </c>
      <c r="Z1241" s="106" t="str" cm="1">
        <f t="array" ref="Z1241">IF(COUNTIF(N1241,"spare"),"","$."&amp;_xlfn.REGEXEXTRACT(J1241,"PT\d+[FQ]\d+_(.*)", 2))</f>
        <v>$.Active_Power_Phase_C</v>
      </c>
      <c r="AA1241" s="12">
        <f t="shared" si="245"/>
        <v>41</v>
      </c>
      <c r="AB1241" s="6" t="s">
        <v>195</v>
      </c>
      <c r="AC1241" s="106">
        <v>3058</v>
      </c>
      <c r="AJ1241" s="80"/>
      <c r="AK1241" s="116" t="s">
        <v>1695</v>
      </c>
      <c r="AN1241" s="80"/>
      <c r="AO1241" s="80"/>
      <c r="AP1241" s="80"/>
      <c r="AQ1241" s="80"/>
      <c r="AR1241" s="130"/>
      <c r="AS1241" s="80"/>
      <c r="AT1241" s="7"/>
      <c r="AU1241" s="7"/>
      <c r="AV1241" s="169"/>
      <c r="AW1241" s="170"/>
      <c r="AX1241" s="140"/>
      <c r="AY1241" s="150"/>
      <c r="AZ1241" s="171"/>
      <c r="BA1241" s="171"/>
      <c r="BB1241" s="150" t="str">
        <f t="shared" si="247"/>
        <v/>
      </c>
      <c r="BC1241" s="172"/>
      <c r="BD1241" s="169"/>
      <c r="BE1241" s="169"/>
      <c r="BF1241" s="169"/>
      <c r="BG1241" s="169"/>
      <c r="BH1241" s="169"/>
      <c r="BI1241" s="169"/>
      <c r="BJ1241" s="169"/>
      <c r="BK1241" s="169"/>
      <c r="BL1241" s="169"/>
      <c r="BM1241" s="169"/>
      <c r="BN1241" s="169"/>
      <c r="BO1241" s="169"/>
      <c r="BP1241" s="169"/>
      <c r="BQ1241" s="169"/>
      <c r="BS1241" s="6"/>
      <c r="BT1241" s="11"/>
      <c r="BU1241" s="6"/>
      <c r="BV1241" s="6"/>
    </row>
    <row r="1242" spans="1:74" ht="15.75" x14ac:dyDescent="0.25">
      <c r="A1242" s="52" t="s">
        <v>7908</v>
      </c>
      <c r="B1242" s="56"/>
      <c r="C1242" s="7" t="s">
        <v>118</v>
      </c>
      <c r="D1242" s="7" t="s">
        <v>6917</v>
      </c>
      <c r="E1242" s="7"/>
      <c r="F1242" s="64"/>
      <c r="G1242" s="6"/>
      <c r="H1242" s="6"/>
      <c r="I1242" s="10" t="s">
        <v>110</v>
      </c>
      <c r="J1242" s="11" t="s">
        <v>2229</v>
      </c>
      <c r="K1242" s="220" t="s">
        <v>600</v>
      </c>
      <c r="L1242" s="180"/>
      <c r="M1242" s="180">
        <v>1000</v>
      </c>
      <c r="N1242" s="80" t="s">
        <v>7213</v>
      </c>
      <c r="O1242" s="165"/>
      <c r="P1242" s="80" t="s">
        <v>2951</v>
      </c>
      <c r="Q1242" s="80"/>
      <c r="R1242" s="80"/>
      <c r="S1242" s="166"/>
      <c r="T1242" s="164"/>
      <c r="U1242" s="167"/>
      <c r="V1242" s="168"/>
      <c r="W1242" s="12" t="str">
        <f t="shared" si="246"/>
        <v>Mqtt1</v>
      </c>
      <c r="X1242" s="222"/>
      <c r="Y1242" s="6" t="str">
        <f t="shared" si="242"/>
        <v>power-tag/bnwas</v>
      </c>
      <c r="Z1242" s="106" t="str" cm="1">
        <f t="array" ref="Z1242">IF(COUNTIF(N1242,"spare"),"","$."&amp;_xlfn.REGEXEXTRACT(J1242,"PT\d+[FQ]\d+_(.*)", 2))</f>
        <v>$.Total_Active_Power</v>
      </c>
      <c r="AA1242" s="12">
        <f t="shared" si="245"/>
        <v>41</v>
      </c>
      <c r="AB1242" s="6" t="s">
        <v>195</v>
      </c>
      <c r="AC1242" s="106">
        <v>3060</v>
      </c>
      <c r="AJ1242" s="80"/>
      <c r="AK1242" s="116" t="s">
        <v>1695</v>
      </c>
      <c r="AN1242" s="80"/>
      <c r="AO1242" s="80"/>
      <c r="AP1242" s="80"/>
      <c r="AQ1242" s="80"/>
      <c r="AR1242" s="130"/>
      <c r="AS1242" s="80"/>
      <c r="AT1242" s="7"/>
      <c r="AU1242" s="7"/>
      <c r="AV1242" s="169"/>
      <c r="AW1242" s="170"/>
      <c r="AX1242" s="140"/>
      <c r="AY1242" s="150"/>
      <c r="AZ1242" s="171"/>
      <c r="BA1242" s="171"/>
      <c r="BB1242" s="150" t="str">
        <f t="shared" si="247"/>
        <v/>
      </c>
      <c r="BC1242" s="172"/>
      <c r="BD1242" s="169"/>
      <c r="BE1242" s="169"/>
      <c r="BF1242" s="169"/>
      <c r="BG1242" s="169"/>
      <c r="BH1242" s="169"/>
      <c r="BI1242" s="169"/>
      <c r="BJ1242" s="169"/>
      <c r="BK1242" s="169"/>
      <c r="BL1242" s="169"/>
      <c r="BM1242" s="169"/>
      <c r="BN1242" s="169"/>
      <c r="BO1242" s="169"/>
      <c r="BP1242" s="169"/>
      <c r="BQ1242" s="169"/>
      <c r="BS1242" s="6"/>
      <c r="BT1242" s="11"/>
      <c r="BU1242" s="6"/>
      <c r="BV1242" s="6"/>
    </row>
    <row r="1243" spans="1:74" ht="15.75" x14ac:dyDescent="0.25">
      <c r="A1243" s="52" t="s">
        <v>7908</v>
      </c>
      <c r="B1243" s="56"/>
      <c r="C1243" s="7" t="s">
        <v>118</v>
      </c>
      <c r="D1243" s="7" t="s">
        <v>6917</v>
      </c>
      <c r="E1243" s="7"/>
      <c r="F1243" s="64"/>
      <c r="G1243" s="6"/>
      <c r="H1243" s="6"/>
      <c r="I1243" s="10" t="s">
        <v>110</v>
      </c>
      <c r="J1243" s="11" t="s">
        <v>2230</v>
      </c>
      <c r="K1243" s="220" t="s">
        <v>600</v>
      </c>
      <c r="L1243" s="180"/>
      <c r="M1243" s="180">
        <v>1000</v>
      </c>
      <c r="N1243" s="80" t="s">
        <v>7213</v>
      </c>
      <c r="O1243" s="165"/>
      <c r="P1243" s="80" t="s">
        <v>2952</v>
      </c>
      <c r="Q1243" s="80"/>
      <c r="R1243" s="80"/>
      <c r="S1243" s="166"/>
      <c r="T1243" s="164"/>
      <c r="U1243" s="167"/>
      <c r="V1243" s="168"/>
      <c r="W1243" s="12" t="str">
        <f t="shared" si="246"/>
        <v>Mqtt1</v>
      </c>
      <c r="X1243" s="222"/>
      <c r="Y1243" s="6" t="str">
        <f t="shared" si="242"/>
        <v>power-tag/bnwas</v>
      </c>
      <c r="Z1243" s="106" t="str" cm="1">
        <f t="array" ref="Z1243">IF(COUNTIF(N1243,"spare"),"","$."&amp;_xlfn.REGEXEXTRACT(J1243,"PT\d+[FQ]\d+_(.*)", 2))</f>
        <v>$.Power_Factor_Phase_A</v>
      </c>
      <c r="AA1243" s="12">
        <f t="shared" si="245"/>
        <v>41</v>
      </c>
      <c r="AB1243" s="6" t="s">
        <v>195</v>
      </c>
      <c r="AC1243" s="106">
        <v>3078</v>
      </c>
      <c r="AJ1243" s="80"/>
      <c r="AK1243" s="116" t="s">
        <v>1696</v>
      </c>
      <c r="AN1243" s="80"/>
      <c r="AO1243" s="80"/>
      <c r="AP1243" s="80"/>
      <c r="AQ1243" s="80"/>
      <c r="AR1243" s="130"/>
      <c r="AS1243" s="80"/>
      <c r="AT1243" s="7"/>
      <c r="AU1243" s="7"/>
      <c r="AV1243" s="169"/>
      <c r="AW1243" s="170"/>
      <c r="AX1243" s="140"/>
      <c r="AY1243" s="150"/>
      <c r="AZ1243" s="171"/>
      <c r="BA1243" s="171"/>
      <c r="BB1243" s="150" t="str">
        <f t="shared" si="247"/>
        <v/>
      </c>
      <c r="BC1243" s="172"/>
      <c r="BD1243" s="169"/>
      <c r="BE1243" s="169"/>
      <c r="BF1243" s="169"/>
      <c r="BG1243" s="169"/>
      <c r="BH1243" s="169"/>
      <c r="BI1243" s="169"/>
      <c r="BJ1243" s="169"/>
      <c r="BK1243" s="169"/>
      <c r="BL1243" s="169"/>
      <c r="BM1243" s="169"/>
      <c r="BN1243" s="169"/>
      <c r="BO1243" s="169"/>
      <c r="BP1243" s="169"/>
      <c r="BQ1243" s="169"/>
      <c r="BS1243" s="6"/>
      <c r="BT1243" s="11"/>
      <c r="BU1243" s="6"/>
      <c r="BV1243" s="6"/>
    </row>
    <row r="1244" spans="1:74" ht="15.75" x14ac:dyDescent="0.25">
      <c r="A1244" s="52" t="s">
        <v>7908</v>
      </c>
      <c r="B1244" s="56"/>
      <c r="C1244" s="7" t="s">
        <v>118</v>
      </c>
      <c r="D1244" s="7" t="s">
        <v>6917</v>
      </c>
      <c r="E1244" s="7"/>
      <c r="F1244" s="64"/>
      <c r="G1244" s="6"/>
      <c r="H1244" s="6"/>
      <c r="I1244" s="10" t="s">
        <v>110</v>
      </c>
      <c r="J1244" s="11" t="s">
        <v>2231</v>
      </c>
      <c r="K1244" s="220" t="s">
        <v>600</v>
      </c>
      <c r="L1244" s="180"/>
      <c r="M1244" s="180">
        <v>1000</v>
      </c>
      <c r="N1244" s="80" t="s">
        <v>7213</v>
      </c>
      <c r="O1244" s="165"/>
      <c r="P1244" s="80" t="s">
        <v>2953</v>
      </c>
      <c r="Q1244" s="80"/>
      <c r="R1244" s="80"/>
      <c r="S1244" s="166"/>
      <c r="T1244" s="164"/>
      <c r="U1244" s="167"/>
      <c r="V1244" s="168"/>
      <c r="W1244" s="12" t="str">
        <f t="shared" si="246"/>
        <v>Mqtt1</v>
      </c>
      <c r="X1244" s="222"/>
      <c r="Y1244" s="6" t="str">
        <f t="shared" si="242"/>
        <v>power-tag/bnwas</v>
      </c>
      <c r="Z1244" s="106" t="str" cm="1">
        <f t="array" ref="Z1244">IF(COUNTIF(N1244,"spare"),"","$."&amp;_xlfn.REGEXEXTRACT(J1244,"PT\d+[FQ]\d+_(.*)", 2))</f>
        <v>$.Power_Factor_Phase_B</v>
      </c>
      <c r="AA1244" s="12">
        <f t="shared" si="245"/>
        <v>41</v>
      </c>
      <c r="AB1244" s="6" t="s">
        <v>195</v>
      </c>
      <c r="AC1244" s="106">
        <v>3080</v>
      </c>
      <c r="AJ1244" s="80"/>
      <c r="AK1244" s="116" t="s">
        <v>1696</v>
      </c>
      <c r="AN1244" s="80"/>
      <c r="AO1244" s="80"/>
      <c r="AP1244" s="80"/>
      <c r="AQ1244" s="80"/>
      <c r="AR1244" s="130"/>
      <c r="AS1244" s="80"/>
      <c r="AT1244" s="7"/>
      <c r="AU1244" s="7"/>
      <c r="AV1244" s="169"/>
      <c r="AW1244" s="170"/>
      <c r="AX1244" s="140"/>
      <c r="AY1244" s="150"/>
      <c r="AZ1244" s="171"/>
      <c r="BA1244" s="171"/>
      <c r="BB1244" s="150" t="str">
        <f t="shared" si="247"/>
        <v/>
      </c>
      <c r="BC1244" s="172"/>
      <c r="BD1244" s="169"/>
      <c r="BE1244" s="169"/>
      <c r="BF1244" s="169"/>
      <c r="BG1244" s="169"/>
      <c r="BH1244" s="169"/>
      <c r="BI1244" s="169"/>
      <c r="BJ1244" s="169"/>
      <c r="BK1244" s="169"/>
      <c r="BL1244" s="169"/>
      <c r="BM1244" s="169"/>
      <c r="BN1244" s="169"/>
      <c r="BO1244" s="169"/>
      <c r="BP1244" s="169"/>
      <c r="BQ1244" s="169"/>
      <c r="BS1244" s="6"/>
      <c r="BT1244" s="11"/>
      <c r="BU1244" s="6"/>
      <c r="BV1244" s="6"/>
    </row>
    <row r="1245" spans="1:74" ht="15.75" x14ac:dyDescent="0.25">
      <c r="A1245" s="52" t="s">
        <v>7908</v>
      </c>
      <c r="B1245" s="56"/>
      <c r="C1245" s="7" t="s">
        <v>118</v>
      </c>
      <c r="D1245" s="7" t="s">
        <v>6917</v>
      </c>
      <c r="E1245" s="7"/>
      <c r="F1245" s="64"/>
      <c r="G1245" s="6"/>
      <c r="H1245" s="6"/>
      <c r="I1245" s="10" t="s">
        <v>110</v>
      </c>
      <c r="J1245" s="11" t="s">
        <v>2232</v>
      </c>
      <c r="K1245" s="220" t="s">
        <v>600</v>
      </c>
      <c r="L1245" s="180"/>
      <c r="M1245" s="180">
        <v>1000</v>
      </c>
      <c r="N1245" s="80" t="s">
        <v>7213</v>
      </c>
      <c r="O1245" s="165"/>
      <c r="P1245" s="80" t="s">
        <v>2954</v>
      </c>
      <c r="Q1245" s="80"/>
      <c r="R1245" s="80"/>
      <c r="S1245" s="166"/>
      <c r="T1245" s="164"/>
      <c r="U1245" s="167"/>
      <c r="V1245" s="168"/>
      <c r="W1245" s="12" t="str">
        <f t="shared" si="246"/>
        <v>Mqtt1</v>
      </c>
      <c r="X1245" s="222"/>
      <c r="Y1245" s="6" t="str">
        <f t="shared" si="242"/>
        <v>power-tag/bnwas</v>
      </c>
      <c r="Z1245" s="106" t="str" cm="1">
        <f t="array" ref="Z1245">IF(COUNTIF(N1245,"spare"),"","$."&amp;_xlfn.REGEXEXTRACT(J1245,"PT\d+[FQ]\d+_(.*)", 2))</f>
        <v>$.Power_Factor_Phase_C</v>
      </c>
      <c r="AA1245" s="12">
        <f t="shared" si="245"/>
        <v>41</v>
      </c>
      <c r="AB1245" s="6" t="s">
        <v>195</v>
      </c>
      <c r="AC1245" s="106">
        <v>3082</v>
      </c>
      <c r="AJ1245" s="80"/>
      <c r="AK1245" s="116" t="s">
        <v>1696</v>
      </c>
      <c r="AN1245" s="80"/>
      <c r="AO1245" s="80"/>
      <c r="AP1245" s="80"/>
      <c r="AQ1245" s="80"/>
      <c r="AR1245" s="130"/>
      <c r="AS1245" s="80"/>
      <c r="AT1245" s="7"/>
      <c r="AU1245" s="7"/>
      <c r="AV1245" s="169"/>
      <c r="AW1245" s="170"/>
      <c r="AX1245" s="140"/>
      <c r="AY1245" s="150"/>
      <c r="AZ1245" s="171"/>
      <c r="BA1245" s="171"/>
      <c r="BB1245" s="150" t="str">
        <f t="shared" si="247"/>
        <v/>
      </c>
      <c r="BC1245" s="172"/>
      <c r="BD1245" s="169"/>
      <c r="BE1245" s="169"/>
      <c r="BF1245" s="169"/>
      <c r="BG1245" s="169"/>
      <c r="BH1245" s="169"/>
      <c r="BI1245" s="169"/>
      <c r="BJ1245" s="169"/>
      <c r="BK1245" s="169"/>
      <c r="BL1245" s="169"/>
      <c r="BM1245" s="169"/>
      <c r="BN1245" s="169"/>
      <c r="BO1245" s="169"/>
      <c r="BP1245" s="169"/>
      <c r="BQ1245" s="169"/>
      <c r="BS1245" s="6"/>
      <c r="BT1245" s="11"/>
      <c r="BU1245" s="6"/>
      <c r="BV1245" s="6"/>
    </row>
    <row r="1246" spans="1:74" ht="15.75" x14ac:dyDescent="0.25">
      <c r="A1246" s="52" t="s">
        <v>7908</v>
      </c>
      <c r="B1246" s="56"/>
      <c r="C1246" s="7" t="s">
        <v>118</v>
      </c>
      <c r="D1246" s="7" t="s">
        <v>6917</v>
      </c>
      <c r="E1246" s="7"/>
      <c r="F1246" s="64"/>
      <c r="G1246" s="6"/>
      <c r="H1246" s="6"/>
      <c r="I1246" s="10" t="s">
        <v>110</v>
      </c>
      <c r="J1246" s="11" t="s">
        <v>2233</v>
      </c>
      <c r="K1246" s="220" t="s">
        <v>600</v>
      </c>
      <c r="L1246" s="180"/>
      <c r="M1246" s="180">
        <v>1000</v>
      </c>
      <c r="N1246" s="80" t="s">
        <v>7213</v>
      </c>
      <c r="O1246" s="165"/>
      <c r="P1246" s="80" t="s">
        <v>2955</v>
      </c>
      <c r="Q1246" s="80"/>
      <c r="R1246" s="80"/>
      <c r="S1246" s="166"/>
      <c r="T1246" s="164"/>
      <c r="U1246" s="167"/>
      <c r="V1246" s="168"/>
      <c r="W1246" s="12" t="str">
        <f t="shared" si="246"/>
        <v>Mqtt1</v>
      </c>
      <c r="X1246" s="222"/>
      <c r="Y1246" s="6" t="str">
        <f t="shared" si="242"/>
        <v>power-tag/bnwas</v>
      </c>
      <c r="Z1246" s="106" t="str" cm="1">
        <f t="array" ref="Z1246">IF(COUNTIF(N1246,"spare"),"","$."&amp;_xlfn.REGEXEXTRACT(J1246,"PT\d+[FQ]\d+_(.*)", 2))</f>
        <v>$.Total_Power_Factor</v>
      </c>
      <c r="AA1246" s="12">
        <f t="shared" si="245"/>
        <v>41</v>
      </c>
      <c r="AB1246" s="6" t="s">
        <v>195</v>
      </c>
      <c r="AC1246" s="106">
        <v>3084</v>
      </c>
      <c r="AJ1246" s="80"/>
      <c r="AK1246" s="116" t="s">
        <v>1696</v>
      </c>
      <c r="AN1246" s="80"/>
      <c r="AO1246" s="80"/>
      <c r="AP1246" s="80"/>
      <c r="AQ1246" s="80"/>
      <c r="AR1246" s="130"/>
      <c r="AS1246" s="80"/>
      <c r="AT1246" s="7"/>
      <c r="AU1246" s="7"/>
      <c r="AV1246" s="169"/>
      <c r="AW1246" s="170"/>
      <c r="AX1246" s="140"/>
      <c r="AY1246" s="150"/>
      <c r="AZ1246" s="171"/>
      <c r="BA1246" s="171"/>
      <c r="BB1246" s="150" t="str">
        <f t="shared" si="247"/>
        <v/>
      </c>
      <c r="BC1246" s="172"/>
      <c r="BD1246" s="169"/>
      <c r="BE1246" s="169"/>
      <c r="BF1246" s="169"/>
      <c r="BG1246" s="169"/>
      <c r="BH1246" s="169"/>
      <c r="BI1246" s="169"/>
      <c r="BJ1246" s="169"/>
      <c r="BK1246" s="169"/>
      <c r="BL1246" s="169"/>
      <c r="BM1246" s="169"/>
      <c r="BN1246" s="169"/>
      <c r="BO1246" s="169"/>
      <c r="BP1246" s="169"/>
      <c r="BQ1246" s="169"/>
      <c r="BS1246" s="6"/>
      <c r="BT1246" s="11"/>
      <c r="BU1246" s="6"/>
      <c r="BV1246" s="6"/>
    </row>
    <row r="1247" spans="1:74" ht="15.75" x14ac:dyDescent="0.25">
      <c r="A1247" s="52" t="s">
        <v>7908</v>
      </c>
      <c r="B1247" s="56"/>
      <c r="C1247" s="7" t="s">
        <v>118</v>
      </c>
      <c r="D1247" s="7" t="s">
        <v>6917</v>
      </c>
      <c r="E1247" s="7"/>
      <c r="F1247" s="64"/>
      <c r="G1247" s="6"/>
      <c r="H1247" s="6"/>
      <c r="I1247" s="10" t="s">
        <v>110</v>
      </c>
      <c r="J1247" s="11" t="s">
        <v>2234</v>
      </c>
      <c r="K1247" s="220" t="s">
        <v>600</v>
      </c>
      <c r="L1247" s="180"/>
      <c r="M1247" s="180">
        <v>1000</v>
      </c>
      <c r="N1247" s="80" t="s">
        <v>7213</v>
      </c>
      <c r="O1247" s="165"/>
      <c r="P1247" s="80" t="s">
        <v>2926</v>
      </c>
      <c r="Q1247" s="80"/>
      <c r="R1247" s="80"/>
      <c r="S1247" s="166"/>
      <c r="T1247" s="164"/>
      <c r="U1247" s="167"/>
      <c r="V1247" s="168"/>
      <c r="W1247" s="12" t="str">
        <f t="shared" ref="W1247:W1261" si="248">IF(COUNTIF(N1247,"spare"),"","Mqtt1")</f>
        <v>Mqtt1</v>
      </c>
      <c r="X1247" s="222"/>
      <c r="Y1247" s="6" t="str">
        <f t="shared" si="242"/>
        <v>power-tag/gps</v>
      </c>
      <c r="Z1247" s="106" t="str" cm="1">
        <f t="array" ref="Z1247">IF(COUNTIF(N1247,"spare"),"","$."&amp;_xlfn.REGEXEXTRACT(J1247,"PT\d+[FQ]\d+_(.*)", 2))</f>
        <v>$.RMS_Current_Phase_A</v>
      </c>
      <c r="AA1247" s="12">
        <f t="shared" si="245"/>
        <v>42</v>
      </c>
      <c r="AB1247" s="6" t="s">
        <v>195</v>
      </c>
      <c r="AC1247" s="106">
        <v>3000</v>
      </c>
      <c r="AJ1247" s="80"/>
      <c r="AK1247" s="116" t="s">
        <v>1693</v>
      </c>
      <c r="AN1247" s="80"/>
      <c r="AO1247" s="80"/>
      <c r="AP1247" s="80"/>
      <c r="AQ1247" s="80"/>
      <c r="AR1247" s="130"/>
      <c r="AS1247" s="80"/>
      <c r="AT1247" s="7"/>
      <c r="AU1247" s="7"/>
      <c r="AV1247" s="169"/>
      <c r="AW1247" s="170"/>
      <c r="AX1247" s="140"/>
      <c r="AY1247" s="150"/>
      <c r="AZ1247" s="171"/>
      <c r="BA1247" s="171"/>
      <c r="BB1247" s="150" t="str">
        <f t="shared" ref="BB1247:BB1261" si="249">IF(ISNUMBER(AM1247),"1","")</f>
        <v/>
      </c>
      <c r="BC1247" s="172"/>
      <c r="BD1247" s="169"/>
      <c r="BE1247" s="169"/>
      <c r="BF1247" s="169"/>
      <c r="BG1247" s="169"/>
      <c r="BH1247" s="169"/>
      <c r="BI1247" s="169"/>
      <c r="BJ1247" s="169"/>
      <c r="BK1247" s="169"/>
      <c r="BL1247" s="169"/>
      <c r="BM1247" s="169"/>
      <c r="BN1247" s="169"/>
      <c r="BO1247" s="169"/>
      <c r="BP1247" s="169"/>
      <c r="BQ1247" s="169"/>
      <c r="BS1247" s="6"/>
      <c r="BT1247" s="11"/>
      <c r="BU1247" s="6"/>
      <c r="BV1247" s="6"/>
    </row>
    <row r="1248" spans="1:74" ht="15.75" x14ac:dyDescent="0.25">
      <c r="A1248" s="52" t="s">
        <v>7908</v>
      </c>
      <c r="B1248" s="56"/>
      <c r="C1248" s="7" t="s">
        <v>118</v>
      </c>
      <c r="D1248" s="7" t="s">
        <v>6917</v>
      </c>
      <c r="E1248" s="7"/>
      <c r="F1248" s="64"/>
      <c r="G1248" s="6"/>
      <c r="H1248" s="6"/>
      <c r="I1248" s="10" t="s">
        <v>110</v>
      </c>
      <c r="J1248" s="11" t="s">
        <v>2235</v>
      </c>
      <c r="K1248" s="220" t="s">
        <v>600</v>
      </c>
      <c r="L1248" s="180"/>
      <c r="M1248" s="180">
        <v>1000</v>
      </c>
      <c r="N1248" s="80" t="s">
        <v>7213</v>
      </c>
      <c r="O1248" s="165"/>
      <c r="P1248" s="80" t="s">
        <v>2927</v>
      </c>
      <c r="Q1248" s="80"/>
      <c r="R1248" s="80"/>
      <c r="S1248" s="166"/>
      <c r="T1248" s="164"/>
      <c r="U1248" s="167"/>
      <c r="V1248" s="168"/>
      <c r="W1248" s="12" t="str">
        <f t="shared" si="248"/>
        <v>Mqtt1</v>
      </c>
      <c r="X1248" s="222"/>
      <c r="Y1248" s="6" t="str">
        <f t="shared" si="242"/>
        <v>power-tag/gps</v>
      </c>
      <c r="Z1248" s="106" t="str" cm="1">
        <f t="array" ref="Z1248">IF(COUNTIF(N1248,"spare"),"","$."&amp;_xlfn.REGEXEXTRACT(J1248,"PT\d+[FQ]\d+_(.*)", 2))</f>
        <v>$.RMS_Current_Phase_B</v>
      </c>
      <c r="AA1248" s="12">
        <f t="shared" si="245"/>
        <v>42</v>
      </c>
      <c r="AB1248" s="6" t="s">
        <v>195</v>
      </c>
      <c r="AC1248" s="106">
        <v>3002</v>
      </c>
      <c r="AJ1248" s="80"/>
      <c r="AK1248" s="116" t="s">
        <v>1693</v>
      </c>
      <c r="AN1248" s="80"/>
      <c r="AO1248" s="80"/>
      <c r="AP1248" s="80"/>
      <c r="AQ1248" s="80"/>
      <c r="AR1248" s="130"/>
      <c r="AS1248" s="80"/>
      <c r="AT1248" s="7"/>
      <c r="AU1248" s="7"/>
      <c r="AV1248" s="169"/>
      <c r="AW1248" s="170"/>
      <c r="AX1248" s="140"/>
      <c r="AY1248" s="150"/>
      <c r="AZ1248" s="171"/>
      <c r="BA1248" s="171"/>
      <c r="BB1248" s="150" t="str">
        <f t="shared" si="249"/>
        <v/>
      </c>
      <c r="BC1248" s="172"/>
      <c r="BD1248" s="169"/>
      <c r="BE1248" s="169"/>
      <c r="BF1248" s="169"/>
      <c r="BG1248" s="169"/>
      <c r="BH1248" s="169"/>
      <c r="BI1248" s="169"/>
      <c r="BJ1248" s="169"/>
      <c r="BK1248" s="169"/>
      <c r="BL1248" s="169"/>
      <c r="BM1248" s="169"/>
      <c r="BN1248" s="169"/>
      <c r="BO1248" s="169"/>
      <c r="BP1248" s="169"/>
      <c r="BQ1248" s="169"/>
      <c r="BS1248" s="6"/>
      <c r="BT1248" s="11"/>
      <c r="BU1248" s="6"/>
      <c r="BV1248" s="6"/>
    </row>
    <row r="1249" spans="1:74" ht="15.75" x14ac:dyDescent="0.25">
      <c r="A1249" s="52" t="s">
        <v>7908</v>
      </c>
      <c r="B1249" s="56"/>
      <c r="C1249" s="7" t="s">
        <v>118</v>
      </c>
      <c r="D1249" s="7" t="s">
        <v>6917</v>
      </c>
      <c r="E1249" s="7"/>
      <c r="F1249" s="64"/>
      <c r="G1249" s="6"/>
      <c r="H1249" s="6"/>
      <c r="I1249" s="10" t="s">
        <v>110</v>
      </c>
      <c r="J1249" s="11" t="s">
        <v>2236</v>
      </c>
      <c r="K1249" s="220" t="s">
        <v>600</v>
      </c>
      <c r="L1249" s="180"/>
      <c r="M1249" s="180">
        <v>1000</v>
      </c>
      <c r="N1249" s="80" t="s">
        <v>7213</v>
      </c>
      <c r="O1249" s="165"/>
      <c r="P1249" s="80" t="s">
        <v>2928</v>
      </c>
      <c r="Q1249" s="80"/>
      <c r="R1249" s="80"/>
      <c r="S1249" s="166"/>
      <c r="T1249" s="164"/>
      <c r="U1249" s="167"/>
      <c r="V1249" s="168"/>
      <c r="W1249" s="12" t="str">
        <f t="shared" si="248"/>
        <v>Mqtt1</v>
      </c>
      <c r="X1249" s="222"/>
      <c r="Y1249" s="6" t="str">
        <f t="shared" si="242"/>
        <v>power-tag/gps</v>
      </c>
      <c r="Z1249" s="106" t="str" cm="1">
        <f t="array" ref="Z1249">IF(COUNTIF(N1249,"spare"),"","$."&amp;_xlfn.REGEXEXTRACT(J1249,"PT\d+[FQ]\d+_(.*)", 2))</f>
        <v>$.RMS_Current_Phase_C</v>
      </c>
      <c r="AA1249" s="12">
        <f t="shared" si="245"/>
        <v>42</v>
      </c>
      <c r="AB1249" s="6" t="s">
        <v>195</v>
      </c>
      <c r="AC1249" s="106">
        <v>3004</v>
      </c>
      <c r="AJ1249" s="80"/>
      <c r="AK1249" s="116" t="s">
        <v>1693</v>
      </c>
      <c r="AN1249" s="80"/>
      <c r="AO1249" s="80"/>
      <c r="AP1249" s="80"/>
      <c r="AQ1249" s="80"/>
      <c r="AR1249" s="130"/>
      <c r="AS1249" s="80"/>
      <c r="AT1249" s="7"/>
      <c r="AU1249" s="7"/>
      <c r="AV1249" s="169"/>
      <c r="AW1249" s="170"/>
      <c r="AX1249" s="140"/>
      <c r="AY1249" s="150"/>
      <c r="AZ1249" s="171"/>
      <c r="BA1249" s="171"/>
      <c r="BB1249" s="150" t="str">
        <f t="shared" si="249"/>
        <v/>
      </c>
      <c r="BC1249" s="172"/>
      <c r="BD1249" s="169"/>
      <c r="BE1249" s="169"/>
      <c r="BF1249" s="169"/>
      <c r="BG1249" s="169"/>
      <c r="BH1249" s="169"/>
      <c r="BI1249" s="169"/>
      <c r="BJ1249" s="169"/>
      <c r="BK1249" s="169"/>
      <c r="BL1249" s="169"/>
      <c r="BM1249" s="169"/>
      <c r="BN1249" s="169"/>
      <c r="BO1249" s="169"/>
      <c r="BP1249" s="169"/>
      <c r="BQ1249" s="169"/>
      <c r="BS1249" s="6"/>
      <c r="BT1249" s="11"/>
      <c r="BU1249" s="6"/>
      <c r="BV1249" s="6"/>
    </row>
    <row r="1250" spans="1:74" ht="15.75" x14ac:dyDescent="0.25">
      <c r="A1250" s="52" t="s">
        <v>7908</v>
      </c>
      <c r="B1250" s="56"/>
      <c r="C1250" s="7" t="s">
        <v>118</v>
      </c>
      <c r="D1250" s="7" t="s">
        <v>6917</v>
      </c>
      <c r="E1250" s="7"/>
      <c r="F1250" s="64"/>
      <c r="G1250" s="6"/>
      <c r="H1250" s="6"/>
      <c r="I1250" s="10" t="s">
        <v>110</v>
      </c>
      <c r="J1250" s="11" t="s">
        <v>2237</v>
      </c>
      <c r="K1250" s="220" t="s">
        <v>600</v>
      </c>
      <c r="L1250" s="180"/>
      <c r="M1250" s="180">
        <v>1000</v>
      </c>
      <c r="N1250" s="80" t="s">
        <v>7213</v>
      </c>
      <c r="O1250" s="165"/>
      <c r="P1250" s="80" t="s">
        <v>2929</v>
      </c>
      <c r="Q1250" s="80"/>
      <c r="R1250" s="80"/>
      <c r="S1250" s="166"/>
      <c r="T1250" s="164"/>
      <c r="U1250" s="167"/>
      <c r="V1250" s="168"/>
      <c r="W1250" s="12" t="str">
        <f t="shared" si="248"/>
        <v>Mqtt1</v>
      </c>
      <c r="X1250" s="222"/>
      <c r="Y1250" s="6" t="str">
        <f t="shared" si="242"/>
        <v>power-tag/gps</v>
      </c>
      <c r="Z1250" s="106" t="str" cm="1">
        <f t="array" ref="Z1250">IF(COUNTIF(N1250,"spare"),"","$."&amp;_xlfn.REGEXEXTRACT(J1250,"PT\d+[FQ]\d+_(.*)", 2))</f>
        <v>$.RMS_Current_Phase_Neut</v>
      </c>
      <c r="AA1250" s="12">
        <f t="shared" si="245"/>
        <v>42</v>
      </c>
      <c r="AB1250" s="6" t="s">
        <v>195</v>
      </c>
      <c r="AC1250" s="106">
        <v>3006</v>
      </c>
      <c r="AJ1250" s="80"/>
      <c r="AK1250" s="116" t="s">
        <v>1693</v>
      </c>
      <c r="AN1250" s="80"/>
      <c r="AO1250" s="80"/>
      <c r="AP1250" s="80"/>
      <c r="AQ1250" s="80"/>
      <c r="AR1250" s="130"/>
      <c r="AS1250" s="80"/>
      <c r="AT1250" s="7"/>
      <c r="AU1250" s="7"/>
      <c r="AV1250" s="169"/>
      <c r="AW1250" s="170"/>
      <c r="AX1250" s="140"/>
      <c r="AY1250" s="150"/>
      <c r="AZ1250" s="171"/>
      <c r="BA1250" s="171"/>
      <c r="BB1250" s="150" t="str">
        <f t="shared" si="249"/>
        <v/>
      </c>
      <c r="BC1250" s="172"/>
      <c r="BD1250" s="169"/>
      <c r="BE1250" s="169"/>
      <c r="BF1250" s="169"/>
      <c r="BG1250" s="169"/>
      <c r="BH1250" s="169"/>
      <c r="BI1250" s="169"/>
      <c r="BJ1250" s="169"/>
      <c r="BK1250" s="169"/>
      <c r="BL1250" s="169"/>
      <c r="BM1250" s="169"/>
      <c r="BN1250" s="169"/>
      <c r="BO1250" s="169"/>
      <c r="BP1250" s="169"/>
      <c r="BQ1250" s="169"/>
      <c r="BS1250" s="6"/>
      <c r="BT1250" s="11"/>
      <c r="BU1250" s="6"/>
      <c r="BV1250" s="6"/>
    </row>
    <row r="1251" spans="1:74" ht="15.75" x14ac:dyDescent="0.25">
      <c r="A1251" s="52" t="s">
        <v>7908</v>
      </c>
      <c r="B1251" s="56"/>
      <c r="C1251" s="7" t="s">
        <v>118</v>
      </c>
      <c r="D1251" s="7" t="s">
        <v>6917</v>
      </c>
      <c r="E1251" s="7"/>
      <c r="F1251" s="64"/>
      <c r="G1251" s="6"/>
      <c r="H1251" s="6"/>
      <c r="I1251" s="10" t="s">
        <v>110</v>
      </c>
      <c r="J1251" s="11" t="s">
        <v>7499</v>
      </c>
      <c r="K1251" s="220" t="s">
        <v>600</v>
      </c>
      <c r="L1251" s="180"/>
      <c r="M1251" s="180">
        <v>1000</v>
      </c>
      <c r="N1251" s="80" t="s">
        <v>7213</v>
      </c>
      <c r="O1251" s="165"/>
      <c r="P1251" s="80" t="s">
        <v>2930</v>
      </c>
      <c r="Q1251" s="80"/>
      <c r="R1251" s="80"/>
      <c r="S1251" s="166"/>
      <c r="T1251" s="164"/>
      <c r="U1251" s="167"/>
      <c r="V1251" s="168"/>
      <c r="W1251" s="12" t="str">
        <f t="shared" si="248"/>
        <v>Mqtt1</v>
      </c>
      <c r="X1251" s="222"/>
      <c r="Y1251" s="6" t="str">
        <f t="shared" si="242"/>
        <v>power-tag/gps</v>
      </c>
      <c r="Z1251" s="106" t="str" cm="1">
        <f t="array" ref="Z1251">IF(COUNTIF(N1251,"spare"),"","$."&amp;_xlfn.REGEXEXTRACT(J1251,"PT\d+[FQ]\d+_(.*)", 2))</f>
        <v>$.RMS_Voltage_A_N</v>
      </c>
      <c r="AA1251" s="12">
        <f t="shared" si="245"/>
        <v>42</v>
      </c>
      <c r="AB1251" s="6" t="s">
        <v>195</v>
      </c>
      <c r="AC1251" s="106">
        <v>3028</v>
      </c>
      <c r="AJ1251" s="80"/>
      <c r="AK1251" s="116" t="s">
        <v>1694</v>
      </c>
      <c r="AN1251" s="80"/>
      <c r="AO1251" s="80"/>
      <c r="AP1251" s="80"/>
      <c r="AQ1251" s="80"/>
      <c r="AR1251" s="130"/>
      <c r="AS1251" s="80"/>
      <c r="AT1251" s="7"/>
      <c r="AU1251" s="7"/>
      <c r="AV1251" s="169"/>
      <c r="AW1251" s="170"/>
      <c r="AX1251" s="140"/>
      <c r="AY1251" s="150"/>
      <c r="AZ1251" s="171"/>
      <c r="BA1251" s="171"/>
      <c r="BB1251" s="150" t="str">
        <f t="shared" si="249"/>
        <v/>
      </c>
      <c r="BC1251" s="172"/>
      <c r="BD1251" s="169"/>
      <c r="BE1251" s="169"/>
      <c r="BF1251" s="169"/>
      <c r="BG1251" s="169"/>
      <c r="BH1251" s="169"/>
      <c r="BI1251" s="169"/>
      <c r="BJ1251" s="169"/>
      <c r="BK1251" s="169"/>
      <c r="BL1251" s="169"/>
      <c r="BM1251" s="169"/>
      <c r="BN1251" s="169"/>
      <c r="BO1251" s="169"/>
      <c r="BP1251" s="169"/>
      <c r="BQ1251" s="169"/>
      <c r="BS1251" s="6"/>
      <c r="BT1251" s="11"/>
      <c r="BU1251" s="6"/>
      <c r="BV1251" s="6"/>
    </row>
    <row r="1252" spans="1:74" ht="15.75" x14ac:dyDescent="0.25">
      <c r="A1252" s="52" t="s">
        <v>7908</v>
      </c>
      <c r="B1252" s="56"/>
      <c r="C1252" s="7" t="s">
        <v>118</v>
      </c>
      <c r="D1252" s="7" t="s">
        <v>6917</v>
      </c>
      <c r="E1252" s="7"/>
      <c r="F1252" s="64"/>
      <c r="G1252" s="6"/>
      <c r="H1252" s="6"/>
      <c r="I1252" s="10" t="s">
        <v>110</v>
      </c>
      <c r="J1252" s="11" t="s">
        <v>7500</v>
      </c>
      <c r="K1252" s="220" t="s">
        <v>600</v>
      </c>
      <c r="L1252" s="180"/>
      <c r="M1252" s="180">
        <v>1000</v>
      </c>
      <c r="N1252" s="80" t="s">
        <v>7213</v>
      </c>
      <c r="O1252" s="165"/>
      <c r="P1252" s="80" t="s">
        <v>2931</v>
      </c>
      <c r="Q1252" s="80"/>
      <c r="R1252" s="80"/>
      <c r="S1252" s="166"/>
      <c r="T1252" s="164"/>
      <c r="U1252" s="167"/>
      <c r="V1252" s="168"/>
      <c r="W1252" s="12" t="str">
        <f t="shared" si="248"/>
        <v>Mqtt1</v>
      </c>
      <c r="X1252" s="222"/>
      <c r="Y1252" s="6" t="str">
        <f t="shared" si="242"/>
        <v>power-tag/gps</v>
      </c>
      <c r="Z1252" s="106" t="str" cm="1">
        <f t="array" ref="Z1252">IF(COUNTIF(N1252,"spare"),"","$."&amp;_xlfn.REGEXEXTRACT(J1252,"PT\d+[FQ]\d+_(.*)", 2))</f>
        <v>$.RMS_Voltage_B_N</v>
      </c>
      <c r="AA1252" s="12">
        <f t="shared" si="245"/>
        <v>42</v>
      </c>
      <c r="AB1252" s="6" t="s">
        <v>195</v>
      </c>
      <c r="AC1252" s="106">
        <v>3030</v>
      </c>
      <c r="AJ1252" s="80"/>
      <c r="AK1252" s="116" t="s">
        <v>1694</v>
      </c>
      <c r="AN1252" s="80"/>
      <c r="AO1252" s="80"/>
      <c r="AP1252" s="80"/>
      <c r="AQ1252" s="80"/>
      <c r="AR1252" s="130"/>
      <c r="AS1252" s="80"/>
      <c r="AT1252" s="7"/>
      <c r="AU1252" s="7"/>
      <c r="AV1252" s="169"/>
      <c r="AW1252" s="170"/>
      <c r="AX1252" s="140"/>
      <c r="AY1252" s="150"/>
      <c r="AZ1252" s="171"/>
      <c r="BA1252" s="171"/>
      <c r="BB1252" s="150" t="str">
        <f t="shared" si="249"/>
        <v/>
      </c>
      <c r="BC1252" s="172"/>
      <c r="BD1252" s="169"/>
      <c r="BE1252" s="169"/>
      <c r="BF1252" s="169"/>
      <c r="BG1252" s="169"/>
      <c r="BH1252" s="169"/>
      <c r="BI1252" s="169"/>
      <c r="BJ1252" s="169"/>
      <c r="BK1252" s="169"/>
      <c r="BL1252" s="169"/>
      <c r="BM1252" s="169"/>
      <c r="BN1252" s="169"/>
      <c r="BO1252" s="169"/>
      <c r="BP1252" s="169"/>
      <c r="BQ1252" s="169"/>
      <c r="BS1252" s="6"/>
      <c r="BT1252" s="11"/>
      <c r="BU1252" s="6"/>
      <c r="BV1252" s="6"/>
    </row>
    <row r="1253" spans="1:74" ht="15.75" x14ac:dyDescent="0.25">
      <c r="A1253" s="52" t="s">
        <v>7908</v>
      </c>
      <c r="B1253" s="56"/>
      <c r="C1253" s="7" t="s">
        <v>118</v>
      </c>
      <c r="D1253" s="7" t="s">
        <v>6917</v>
      </c>
      <c r="E1253" s="7"/>
      <c r="F1253" s="64"/>
      <c r="G1253" s="6"/>
      <c r="H1253" s="6"/>
      <c r="I1253" s="10" t="s">
        <v>110</v>
      </c>
      <c r="J1253" s="11" t="s">
        <v>7501</v>
      </c>
      <c r="K1253" s="220" t="s">
        <v>600</v>
      </c>
      <c r="L1253" s="180"/>
      <c r="M1253" s="180">
        <v>1000</v>
      </c>
      <c r="N1253" s="80" t="s">
        <v>7213</v>
      </c>
      <c r="O1253" s="165"/>
      <c r="P1253" s="80" t="s">
        <v>2932</v>
      </c>
      <c r="Q1253" s="80"/>
      <c r="R1253" s="80"/>
      <c r="S1253" s="166"/>
      <c r="T1253" s="164"/>
      <c r="U1253" s="167"/>
      <c r="V1253" s="168"/>
      <c r="W1253" s="12" t="str">
        <f t="shared" si="248"/>
        <v>Mqtt1</v>
      </c>
      <c r="X1253" s="222"/>
      <c r="Y1253" s="6" t="str">
        <f t="shared" si="242"/>
        <v>power-tag/gps</v>
      </c>
      <c r="Z1253" s="106" t="str" cm="1">
        <f t="array" ref="Z1253">IF(COUNTIF(N1253,"spare"),"","$."&amp;_xlfn.REGEXEXTRACT(J1253,"PT\d+[FQ]\d+_(.*)", 2))</f>
        <v>$.RMS_Voltage_C_N</v>
      </c>
      <c r="AA1253" s="12">
        <f t="shared" si="245"/>
        <v>42</v>
      </c>
      <c r="AB1253" s="6" t="s">
        <v>195</v>
      </c>
      <c r="AC1253" s="106">
        <v>3032</v>
      </c>
      <c r="AJ1253" s="80"/>
      <c r="AK1253" s="116" t="s">
        <v>1694</v>
      </c>
      <c r="AN1253" s="80"/>
      <c r="AO1253" s="80"/>
      <c r="AP1253" s="80"/>
      <c r="AQ1253" s="80"/>
      <c r="AR1253" s="130"/>
      <c r="AS1253" s="80"/>
      <c r="AT1253" s="7"/>
      <c r="AU1253" s="7"/>
      <c r="AV1253" s="169"/>
      <c r="AW1253" s="170"/>
      <c r="AX1253" s="140"/>
      <c r="AY1253" s="150"/>
      <c r="AZ1253" s="171"/>
      <c r="BA1253" s="171"/>
      <c r="BB1253" s="150" t="str">
        <f t="shared" si="249"/>
        <v/>
      </c>
      <c r="BC1253" s="172"/>
      <c r="BD1253" s="169"/>
      <c r="BE1253" s="169"/>
      <c r="BF1253" s="169"/>
      <c r="BG1253" s="169"/>
      <c r="BH1253" s="169"/>
      <c r="BI1253" s="169"/>
      <c r="BJ1253" s="169"/>
      <c r="BK1253" s="169"/>
      <c r="BL1253" s="169"/>
      <c r="BM1253" s="169"/>
      <c r="BN1253" s="169"/>
      <c r="BO1253" s="169"/>
      <c r="BP1253" s="169"/>
      <c r="BQ1253" s="169"/>
      <c r="BS1253" s="6"/>
      <c r="BT1253" s="11"/>
      <c r="BU1253" s="6"/>
      <c r="BV1253" s="6"/>
    </row>
    <row r="1254" spans="1:74" ht="15.75" x14ac:dyDescent="0.25">
      <c r="A1254" s="52" t="s">
        <v>7908</v>
      </c>
      <c r="B1254" s="56"/>
      <c r="C1254" s="7" t="s">
        <v>118</v>
      </c>
      <c r="D1254" s="7" t="s">
        <v>6917</v>
      </c>
      <c r="E1254" s="7"/>
      <c r="F1254" s="64"/>
      <c r="G1254" s="6"/>
      <c r="H1254" s="6"/>
      <c r="I1254" s="10" t="s">
        <v>110</v>
      </c>
      <c r="J1254" s="11" t="s">
        <v>2238</v>
      </c>
      <c r="K1254" s="220" t="s">
        <v>600</v>
      </c>
      <c r="L1254" s="180"/>
      <c r="M1254" s="180">
        <v>1000</v>
      </c>
      <c r="N1254" s="80" t="s">
        <v>7213</v>
      </c>
      <c r="O1254" s="165"/>
      <c r="P1254" s="80" t="s">
        <v>2933</v>
      </c>
      <c r="Q1254" s="80"/>
      <c r="R1254" s="80"/>
      <c r="S1254" s="166"/>
      <c r="T1254" s="164"/>
      <c r="U1254" s="167"/>
      <c r="V1254" s="168"/>
      <c r="W1254" s="12" t="str">
        <f t="shared" si="248"/>
        <v>Mqtt1</v>
      </c>
      <c r="X1254" s="222"/>
      <c r="Y1254" s="6" t="str">
        <f t="shared" si="242"/>
        <v>power-tag/gps</v>
      </c>
      <c r="Z1254" s="106" t="str" cm="1">
        <f t="array" ref="Z1254">IF(COUNTIF(N1254,"spare"),"","$."&amp;_xlfn.REGEXEXTRACT(J1254,"PT\d+[FQ]\d+_(.*)", 2))</f>
        <v>$.Active_Power_Phase_A</v>
      </c>
      <c r="AA1254" s="12">
        <f t="shared" si="245"/>
        <v>42</v>
      </c>
      <c r="AB1254" s="6" t="s">
        <v>195</v>
      </c>
      <c r="AC1254" s="106">
        <v>3054</v>
      </c>
      <c r="AJ1254" s="80"/>
      <c r="AK1254" s="116" t="s">
        <v>1695</v>
      </c>
      <c r="AN1254" s="80"/>
      <c r="AO1254" s="80"/>
      <c r="AP1254" s="80"/>
      <c r="AQ1254" s="80"/>
      <c r="AR1254" s="130"/>
      <c r="AS1254" s="80"/>
      <c r="AT1254" s="7"/>
      <c r="AU1254" s="7"/>
      <c r="AV1254" s="169"/>
      <c r="AW1254" s="170"/>
      <c r="AX1254" s="140"/>
      <c r="AY1254" s="150"/>
      <c r="AZ1254" s="171"/>
      <c r="BA1254" s="171"/>
      <c r="BB1254" s="150" t="str">
        <f t="shared" si="249"/>
        <v/>
      </c>
      <c r="BC1254" s="172"/>
      <c r="BD1254" s="169"/>
      <c r="BE1254" s="169"/>
      <c r="BF1254" s="169"/>
      <c r="BG1254" s="169"/>
      <c r="BH1254" s="169"/>
      <c r="BI1254" s="169"/>
      <c r="BJ1254" s="169"/>
      <c r="BK1254" s="169"/>
      <c r="BL1254" s="169"/>
      <c r="BM1254" s="169"/>
      <c r="BN1254" s="169"/>
      <c r="BO1254" s="169"/>
      <c r="BP1254" s="169"/>
      <c r="BQ1254" s="169"/>
      <c r="BS1254" s="6"/>
      <c r="BT1254" s="11"/>
      <c r="BU1254" s="6"/>
      <c r="BV1254" s="6"/>
    </row>
    <row r="1255" spans="1:74" ht="15.75" x14ac:dyDescent="0.25">
      <c r="A1255" s="52" t="s">
        <v>7908</v>
      </c>
      <c r="B1255" s="56"/>
      <c r="C1255" s="7" t="s">
        <v>118</v>
      </c>
      <c r="D1255" s="7" t="s">
        <v>6917</v>
      </c>
      <c r="E1255" s="7"/>
      <c r="F1255" s="64"/>
      <c r="G1255" s="6"/>
      <c r="H1255" s="6"/>
      <c r="I1255" s="10" t="s">
        <v>110</v>
      </c>
      <c r="J1255" s="11" t="s">
        <v>2239</v>
      </c>
      <c r="K1255" s="220" t="s">
        <v>600</v>
      </c>
      <c r="L1255" s="180"/>
      <c r="M1255" s="180">
        <v>1000</v>
      </c>
      <c r="N1255" s="80" t="s">
        <v>7213</v>
      </c>
      <c r="O1255" s="165"/>
      <c r="P1255" s="80" t="s">
        <v>2934</v>
      </c>
      <c r="Q1255" s="80"/>
      <c r="R1255" s="80"/>
      <c r="S1255" s="166"/>
      <c r="T1255" s="164"/>
      <c r="U1255" s="167"/>
      <c r="V1255" s="168"/>
      <c r="W1255" s="12" t="str">
        <f t="shared" si="248"/>
        <v>Mqtt1</v>
      </c>
      <c r="X1255" s="222"/>
      <c r="Y1255" s="6" t="str">
        <f t="shared" si="242"/>
        <v>power-tag/gps</v>
      </c>
      <c r="Z1255" s="106" t="str" cm="1">
        <f t="array" ref="Z1255">IF(COUNTIF(N1255,"spare"),"","$."&amp;_xlfn.REGEXEXTRACT(J1255,"PT\d+[FQ]\d+_(.*)", 2))</f>
        <v>$.Active_Power_Phase_B</v>
      </c>
      <c r="AA1255" s="12">
        <f t="shared" si="245"/>
        <v>42</v>
      </c>
      <c r="AB1255" s="6" t="s">
        <v>195</v>
      </c>
      <c r="AC1255" s="106">
        <v>3056</v>
      </c>
      <c r="AJ1255" s="80"/>
      <c r="AK1255" s="116" t="s">
        <v>1695</v>
      </c>
      <c r="AN1255" s="80"/>
      <c r="AO1255" s="80"/>
      <c r="AP1255" s="80"/>
      <c r="AQ1255" s="80"/>
      <c r="AR1255" s="130"/>
      <c r="AS1255" s="80"/>
      <c r="AT1255" s="7"/>
      <c r="AU1255" s="7"/>
      <c r="AV1255" s="169"/>
      <c r="AW1255" s="170"/>
      <c r="AX1255" s="140"/>
      <c r="AY1255" s="150"/>
      <c r="AZ1255" s="171"/>
      <c r="BA1255" s="171"/>
      <c r="BB1255" s="150" t="str">
        <f t="shared" si="249"/>
        <v/>
      </c>
      <c r="BC1255" s="172"/>
      <c r="BD1255" s="169"/>
      <c r="BE1255" s="169"/>
      <c r="BF1255" s="169"/>
      <c r="BG1255" s="169"/>
      <c r="BH1255" s="169"/>
      <c r="BI1255" s="169"/>
      <c r="BJ1255" s="169"/>
      <c r="BK1255" s="169"/>
      <c r="BL1255" s="169"/>
      <c r="BM1255" s="169"/>
      <c r="BN1255" s="169"/>
      <c r="BO1255" s="169"/>
      <c r="BP1255" s="169"/>
      <c r="BQ1255" s="169"/>
      <c r="BS1255" s="6"/>
      <c r="BT1255" s="11"/>
      <c r="BU1255" s="6"/>
      <c r="BV1255" s="6"/>
    </row>
    <row r="1256" spans="1:74" ht="15.75" x14ac:dyDescent="0.25">
      <c r="A1256" s="52" t="s">
        <v>7908</v>
      </c>
      <c r="B1256" s="56"/>
      <c r="C1256" s="7" t="s">
        <v>118</v>
      </c>
      <c r="D1256" s="7" t="s">
        <v>6917</v>
      </c>
      <c r="E1256" s="7"/>
      <c r="F1256" s="64"/>
      <c r="G1256" s="6"/>
      <c r="H1256" s="6"/>
      <c r="I1256" s="10" t="s">
        <v>110</v>
      </c>
      <c r="J1256" s="11" t="s">
        <v>2240</v>
      </c>
      <c r="K1256" s="220" t="s">
        <v>600</v>
      </c>
      <c r="L1256" s="180"/>
      <c r="M1256" s="180">
        <v>1000</v>
      </c>
      <c r="N1256" s="80" t="s">
        <v>7213</v>
      </c>
      <c r="O1256" s="165"/>
      <c r="P1256" s="80" t="s">
        <v>2935</v>
      </c>
      <c r="Q1256" s="80"/>
      <c r="R1256" s="80"/>
      <c r="S1256" s="166"/>
      <c r="T1256" s="164"/>
      <c r="U1256" s="167"/>
      <c r="V1256" s="168"/>
      <c r="W1256" s="12" t="str">
        <f t="shared" si="248"/>
        <v>Mqtt1</v>
      </c>
      <c r="X1256" s="222"/>
      <c r="Y1256" s="6" t="str">
        <f t="shared" si="242"/>
        <v>power-tag/gps</v>
      </c>
      <c r="Z1256" s="106" t="str" cm="1">
        <f t="array" ref="Z1256">IF(COUNTIF(N1256,"spare"),"","$."&amp;_xlfn.REGEXEXTRACT(J1256,"PT\d+[FQ]\d+_(.*)", 2))</f>
        <v>$.Active_Power_Phase_C</v>
      </c>
      <c r="AA1256" s="12">
        <f t="shared" si="245"/>
        <v>42</v>
      </c>
      <c r="AB1256" s="6" t="s">
        <v>195</v>
      </c>
      <c r="AC1256" s="106">
        <v>3058</v>
      </c>
      <c r="AJ1256" s="80"/>
      <c r="AK1256" s="116" t="s">
        <v>1695</v>
      </c>
      <c r="AN1256" s="80"/>
      <c r="AO1256" s="80"/>
      <c r="AP1256" s="80"/>
      <c r="AQ1256" s="80"/>
      <c r="AR1256" s="130"/>
      <c r="AS1256" s="80"/>
      <c r="AT1256" s="7"/>
      <c r="AU1256" s="7"/>
      <c r="AV1256" s="169"/>
      <c r="AW1256" s="170"/>
      <c r="AX1256" s="140"/>
      <c r="AY1256" s="150"/>
      <c r="AZ1256" s="171"/>
      <c r="BA1256" s="171"/>
      <c r="BB1256" s="150" t="str">
        <f t="shared" si="249"/>
        <v/>
      </c>
      <c r="BC1256" s="172"/>
      <c r="BD1256" s="169"/>
      <c r="BE1256" s="169"/>
      <c r="BF1256" s="169"/>
      <c r="BG1256" s="169"/>
      <c r="BH1256" s="169"/>
      <c r="BI1256" s="169"/>
      <c r="BJ1256" s="169"/>
      <c r="BK1256" s="169"/>
      <c r="BL1256" s="169"/>
      <c r="BM1256" s="169"/>
      <c r="BN1256" s="169"/>
      <c r="BO1256" s="169"/>
      <c r="BP1256" s="169"/>
      <c r="BQ1256" s="169"/>
      <c r="BS1256" s="6"/>
      <c r="BT1256" s="11"/>
      <c r="BU1256" s="6"/>
      <c r="BV1256" s="6"/>
    </row>
    <row r="1257" spans="1:74" ht="15.75" x14ac:dyDescent="0.25">
      <c r="A1257" s="52" t="s">
        <v>7908</v>
      </c>
      <c r="B1257" s="56"/>
      <c r="C1257" s="7" t="s">
        <v>118</v>
      </c>
      <c r="D1257" s="7" t="s">
        <v>6917</v>
      </c>
      <c r="E1257" s="7"/>
      <c r="F1257" s="64"/>
      <c r="G1257" s="6"/>
      <c r="H1257" s="6"/>
      <c r="I1257" s="10" t="s">
        <v>110</v>
      </c>
      <c r="J1257" s="11" t="s">
        <v>2241</v>
      </c>
      <c r="K1257" s="220" t="s">
        <v>600</v>
      </c>
      <c r="L1257" s="180"/>
      <c r="M1257" s="180">
        <v>1000</v>
      </c>
      <c r="N1257" s="80" t="s">
        <v>7213</v>
      </c>
      <c r="O1257" s="165"/>
      <c r="P1257" s="80" t="s">
        <v>2936</v>
      </c>
      <c r="Q1257" s="80"/>
      <c r="R1257" s="80"/>
      <c r="S1257" s="166"/>
      <c r="T1257" s="164"/>
      <c r="U1257" s="167"/>
      <c r="V1257" s="168"/>
      <c r="W1257" s="12" t="str">
        <f t="shared" si="248"/>
        <v>Mqtt1</v>
      </c>
      <c r="X1257" s="222"/>
      <c r="Y1257" s="6" t="str">
        <f t="shared" si="242"/>
        <v>power-tag/gps</v>
      </c>
      <c r="Z1257" s="106" t="str" cm="1">
        <f t="array" ref="Z1257">IF(COUNTIF(N1257,"spare"),"","$."&amp;_xlfn.REGEXEXTRACT(J1257,"PT\d+[FQ]\d+_(.*)", 2))</f>
        <v>$.Total_Active_Power</v>
      </c>
      <c r="AA1257" s="12">
        <f t="shared" si="245"/>
        <v>42</v>
      </c>
      <c r="AB1257" s="6" t="s">
        <v>195</v>
      </c>
      <c r="AC1257" s="106">
        <v>3060</v>
      </c>
      <c r="AJ1257" s="80"/>
      <c r="AK1257" s="116" t="s">
        <v>1695</v>
      </c>
      <c r="AN1257" s="80"/>
      <c r="AO1257" s="80"/>
      <c r="AP1257" s="80"/>
      <c r="AQ1257" s="80"/>
      <c r="AR1257" s="130"/>
      <c r="AS1257" s="80"/>
      <c r="AT1257" s="7"/>
      <c r="AU1257" s="7"/>
      <c r="AV1257" s="169"/>
      <c r="AW1257" s="170"/>
      <c r="AX1257" s="140"/>
      <c r="AY1257" s="150"/>
      <c r="AZ1257" s="171"/>
      <c r="BA1257" s="171"/>
      <c r="BB1257" s="150" t="str">
        <f t="shared" si="249"/>
        <v/>
      </c>
      <c r="BC1257" s="172"/>
      <c r="BD1257" s="169"/>
      <c r="BE1257" s="169"/>
      <c r="BF1257" s="169"/>
      <c r="BG1257" s="169"/>
      <c r="BH1257" s="169"/>
      <c r="BI1257" s="169"/>
      <c r="BJ1257" s="169"/>
      <c r="BK1257" s="169"/>
      <c r="BL1257" s="169"/>
      <c r="BM1257" s="169"/>
      <c r="BN1257" s="169"/>
      <c r="BO1257" s="169"/>
      <c r="BP1257" s="169"/>
      <c r="BQ1257" s="169"/>
      <c r="BS1257" s="6"/>
      <c r="BT1257" s="11"/>
      <c r="BU1257" s="6"/>
      <c r="BV1257" s="6"/>
    </row>
    <row r="1258" spans="1:74" ht="15.75" x14ac:dyDescent="0.25">
      <c r="A1258" s="52" t="s">
        <v>7908</v>
      </c>
      <c r="B1258" s="56"/>
      <c r="C1258" s="7" t="s">
        <v>118</v>
      </c>
      <c r="D1258" s="7" t="s">
        <v>6917</v>
      </c>
      <c r="E1258" s="7"/>
      <c r="F1258" s="64"/>
      <c r="G1258" s="6"/>
      <c r="H1258" s="6"/>
      <c r="I1258" s="10" t="s">
        <v>110</v>
      </c>
      <c r="J1258" s="11" t="s">
        <v>2242</v>
      </c>
      <c r="K1258" s="220" t="s">
        <v>600</v>
      </c>
      <c r="L1258" s="180"/>
      <c r="M1258" s="180">
        <v>1000</v>
      </c>
      <c r="N1258" s="80" t="s">
        <v>7213</v>
      </c>
      <c r="O1258" s="165"/>
      <c r="P1258" s="80" t="s">
        <v>2937</v>
      </c>
      <c r="Q1258" s="80"/>
      <c r="R1258" s="80"/>
      <c r="S1258" s="166"/>
      <c r="T1258" s="164"/>
      <c r="U1258" s="167"/>
      <c r="V1258" s="168"/>
      <c r="W1258" s="12" t="str">
        <f t="shared" si="248"/>
        <v>Mqtt1</v>
      </c>
      <c r="X1258" s="222"/>
      <c r="Y1258" s="6" t="str">
        <f t="shared" si="242"/>
        <v>power-tag/gps</v>
      </c>
      <c r="Z1258" s="106" t="str" cm="1">
        <f t="array" ref="Z1258">IF(COUNTIF(N1258,"spare"),"","$."&amp;_xlfn.REGEXEXTRACT(J1258,"PT\d+[FQ]\d+_(.*)", 2))</f>
        <v>$.Power_Factor_Phase_A</v>
      </c>
      <c r="AA1258" s="12">
        <f t="shared" si="245"/>
        <v>42</v>
      </c>
      <c r="AB1258" s="6" t="s">
        <v>195</v>
      </c>
      <c r="AC1258" s="106">
        <v>3078</v>
      </c>
      <c r="AJ1258" s="80"/>
      <c r="AK1258" s="116" t="s">
        <v>1696</v>
      </c>
      <c r="AN1258" s="80"/>
      <c r="AO1258" s="80"/>
      <c r="AP1258" s="80"/>
      <c r="AQ1258" s="80"/>
      <c r="AR1258" s="130"/>
      <c r="AS1258" s="80"/>
      <c r="AT1258" s="7"/>
      <c r="AU1258" s="7"/>
      <c r="AV1258" s="169"/>
      <c r="AW1258" s="170"/>
      <c r="AX1258" s="140"/>
      <c r="AY1258" s="150"/>
      <c r="AZ1258" s="171"/>
      <c r="BA1258" s="171"/>
      <c r="BB1258" s="150" t="str">
        <f t="shared" si="249"/>
        <v/>
      </c>
      <c r="BC1258" s="172"/>
      <c r="BD1258" s="169"/>
      <c r="BE1258" s="169"/>
      <c r="BF1258" s="169"/>
      <c r="BG1258" s="169"/>
      <c r="BH1258" s="169"/>
      <c r="BI1258" s="169"/>
      <c r="BJ1258" s="169"/>
      <c r="BK1258" s="169"/>
      <c r="BL1258" s="169"/>
      <c r="BM1258" s="169"/>
      <c r="BN1258" s="169"/>
      <c r="BO1258" s="169"/>
      <c r="BP1258" s="169"/>
      <c r="BQ1258" s="169"/>
      <c r="BS1258" s="6"/>
      <c r="BT1258" s="11"/>
      <c r="BU1258" s="6"/>
      <c r="BV1258" s="6"/>
    </row>
    <row r="1259" spans="1:74" ht="15.75" x14ac:dyDescent="0.25">
      <c r="A1259" s="52" t="s">
        <v>7908</v>
      </c>
      <c r="B1259" s="56"/>
      <c r="C1259" s="7" t="s">
        <v>118</v>
      </c>
      <c r="D1259" s="7" t="s">
        <v>6917</v>
      </c>
      <c r="E1259" s="7"/>
      <c r="F1259" s="64"/>
      <c r="G1259" s="6"/>
      <c r="H1259" s="6"/>
      <c r="I1259" s="10" t="s">
        <v>110</v>
      </c>
      <c r="J1259" s="11" t="s">
        <v>2243</v>
      </c>
      <c r="K1259" s="220" t="s">
        <v>600</v>
      </c>
      <c r="L1259" s="180"/>
      <c r="M1259" s="180">
        <v>1000</v>
      </c>
      <c r="N1259" s="80" t="s">
        <v>7213</v>
      </c>
      <c r="O1259" s="165"/>
      <c r="P1259" s="80" t="s">
        <v>2938</v>
      </c>
      <c r="Q1259" s="80"/>
      <c r="R1259" s="80"/>
      <c r="S1259" s="166"/>
      <c r="T1259" s="164"/>
      <c r="U1259" s="167"/>
      <c r="V1259" s="168"/>
      <c r="W1259" s="12" t="str">
        <f t="shared" si="248"/>
        <v>Mqtt1</v>
      </c>
      <c r="X1259" s="222"/>
      <c r="Y1259" s="6" t="str">
        <f t="shared" si="242"/>
        <v>power-tag/gps</v>
      </c>
      <c r="Z1259" s="106" t="str" cm="1">
        <f t="array" ref="Z1259">IF(COUNTIF(N1259,"spare"),"","$."&amp;_xlfn.REGEXEXTRACT(J1259,"PT\d+[FQ]\d+_(.*)", 2))</f>
        <v>$.Power_Factor_Phase_B</v>
      </c>
      <c r="AA1259" s="12">
        <f t="shared" si="245"/>
        <v>42</v>
      </c>
      <c r="AB1259" s="6" t="s">
        <v>195</v>
      </c>
      <c r="AC1259" s="106">
        <v>3080</v>
      </c>
      <c r="AJ1259" s="80"/>
      <c r="AK1259" s="116" t="s">
        <v>1696</v>
      </c>
      <c r="AN1259" s="80"/>
      <c r="AO1259" s="80"/>
      <c r="AP1259" s="80"/>
      <c r="AQ1259" s="80"/>
      <c r="AR1259" s="130"/>
      <c r="AS1259" s="80"/>
      <c r="AT1259" s="7"/>
      <c r="AU1259" s="7"/>
      <c r="AV1259" s="169"/>
      <c r="AW1259" s="170"/>
      <c r="AX1259" s="140"/>
      <c r="AY1259" s="150"/>
      <c r="AZ1259" s="171"/>
      <c r="BA1259" s="171"/>
      <c r="BB1259" s="150" t="str">
        <f t="shared" si="249"/>
        <v/>
      </c>
      <c r="BC1259" s="172"/>
      <c r="BD1259" s="169"/>
      <c r="BE1259" s="169"/>
      <c r="BF1259" s="169"/>
      <c r="BG1259" s="169"/>
      <c r="BH1259" s="169"/>
      <c r="BI1259" s="169"/>
      <c r="BJ1259" s="169"/>
      <c r="BK1259" s="169"/>
      <c r="BL1259" s="169"/>
      <c r="BM1259" s="169"/>
      <c r="BN1259" s="169"/>
      <c r="BO1259" s="169"/>
      <c r="BP1259" s="169"/>
      <c r="BQ1259" s="169"/>
      <c r="BS1259" s="6"/>
      <c r="BT1259" s="11"/>
      <c r="BU1259" s="6"/>
      <c r="BV1259" s="6"/>
    </row>
    <row r="1260" spans="1:74" ht="15.75" x14ac:dyDescent="0.25">
      <c r="A1260" s="52" t="s">
        <v>7908</v>
      </c>
      <c r="B1260" s="56"/>
      <c r="C1260" s="7" t="s">
        <v>118</v>
      </c>
      <c r="D1260" s="7" t="s">
        <v>6917</v>
      </c>
      <c r="E1260" s="7"/>
      <c r="F1260" s="64"/>
      <c r="G1260" s="6"/>
      <c r="H1260" s="6"/>
      <c r="I1260" s="10" t="s">
        <v>110</v>
      </c>
      <c r="J1260" s="11" t="s">
        <v>2244</v>
      </c>
      <c r="K1260" s="220" t="s">
        <v>600</v>
      </c>
      <c r="L1260" s="180"/>
      <c r="M1260" s="180">
        <v>1000</v>
      </c>
      <c r="N1260" s="80" t="s">
        <v>7213</v>
      </c>
      <c r="O1260" s="165"/>
      <c r="P1260" s="80" t="s">
        <v>2939</v>
      </c>
      <c r="Q1260" s="80"/>
      <c r="R1260" s="80"/>
      <c r="S1260" s="166"/>
      <c r="T1260" s="164"/>
      <c r="U1260" s="167"/>
      <c r="V1260" s="168"/>
      <c r="W1260" s="12" t="str">
        <f t="shared" si="248"/>
        <v>Mqtt1</v>
      </c>
      <c r="X1260" s="222"/>
      <c r="Y1260" s="6" t="str">
        <f t="shared" si="242"/>
        <v>power-tag/gps</v>
      </c>
      <c r="Z1260" s="106" t="str" cm="1">
        <f t="array" ref="Z1260">IF(COUNTIF(N1260,"spare"),"","$."&amp;_xlfn.REGEXEXTRACT(J1260,"PT\d+[FQ]\d+_(.*)", 2))</f>
        <v>$.Power_Factor_Phase_C</v>
      </c>
      <c r="AA1260" s="12">
        <f t="shared" si="245"/>
        <v>42</v>
      </c>
      <c r="AB1260" s="6" t="s">
        <v>195</v>
      </c>
      <c r="AC1260" s="106">
        <v>3082</v>
      </c>
      <c r="AJ1260" s="80"/>
      <c r="AK1260" s="116" t="s">
        <v>1696</v>
      </c>
      <c r="AN1260" s="80"/>
      <c r="AO1260" s="80"/>
      <c r="AP1260" s="80"/>
      <c r="AQ1260" s="80"/>
      <c r="AR1260" s="130"/>
      <c r="AS1260" s="80"/>
      <c r="AT1260" s="7"/>
      <c r="AU1260" s="7"/>
      <c r="AV1260" s="169"/>
      <c r="AW1260" s="170"/>
      <c r="AX1260" s="140"/>
      <c r="AY1260" s="150"/>
      <c r="AZ1260" s="171"/>
      <c r="BA1260" s="171"/>
      <c r="BB1260" s="150" t="str">
        <f t="shared" si="249"/>
        <v/>
      </c>
      <c r="BC1260" s="172"/>
      <c r="BD1260" s="169"/>
      <c r="BE1260" s="169"/>
      <c r="BF1260" s="169"/>
      <c r="BG1260" s="169"/>
      <c r="BH1260" s="169"/>
      <c r="BI1260" s="169"/>
      <c r="BJ1260" s="169"/>
      <c r="BK1260" s="169"/>
      <c r="BL1260" s="169"/>
      <c r="BM1260" s="169"/>
      <c r="BN1260" s="169"/>
      <c r="BO1260" s="169"/>
      <c r="BP1260" s="169"/>
      <c r="BQ1260" s="169"/>
      <c r="BS1260" s="6"/>
      <c r="BT1260" s="11"/>
      <c r="BU1260" s="6"/>
      <c r="BV1260" s="6"/>
    </row>
    <row r="1261" spans="1:74" ht="15.75" x14ac:dyDescent="0.25">
      <c r="A1261" s="52" t="s">
        <v>7908</v>
      </c>
      <c r="B1261" s="56"/>
      <c r="C1261" s="7" t="s">
        <v>118</v>
      </c>
      <c r="D1261" s="7" t="s">
        <v>6917</v>
      </c>
      <c r="E1261" s="7"/>
      <c r="F1261" s="64"/>
      <c r="G1261" s="6"/>
      <c r="H1261" s="6"/>
      <c r="I1261" s="10" t="s">
        <v>110</v>
      </c>
      <c r="J1261" s="11" t="s">
        <v>2245</v>
      </c>
      <c r="K1261" s="220" t="s">
        <v>600</v>
      </c>
      <c r="L1261" s="180"/>
      <c r="M1261" s="180">
        <v>1000</v>
      </c>
      <c r="N1261" s="80" t="s">
        <v>7213</v>
      </c>
      <c r="O1261" s="165"/>
      <c r="P1261" s="80" t="s">
        <v>2940</v>
      </c>
      <c r="Q1261" s="80"/>
      <c r="R1261" s="80"/>
      <c r="S1261" s="166"/>
      <c r="T1261" s="164"/>
      <c r="U1261" s="167"/>
      <c r="V1261" s="168"/>
      <c r="W1261" s="12" t="str">
        <f t="shared" si="248"/>
        <v>Mqtt1</v>
      </c>
      <c r="X1261" s="222"/>
      <c r="Y1261" s="6" t="str">
        <f t="shared" si="242"/>
        <v>power-tag/gps</v>
      </c>
      <c r="Z1261" s="106" t="str" cm="1">
        <f t="array" ref="Z1261">IF(COUNTIF(N1261,"spare"),"","$."&amp;_xlfn.REGEXEXTRACT(J1261,"PT\d+[FQ]\d+_(.*)", 2))</f>
        <v>$.Total_Power_Factor</v>
      </c>
      <c r="AA1261" s="12">
        <f t="shared" si="245"/>
        <v>42</v>
      </c>
      <c r="AB1261" s="6" t="s">
        <v>195</v>
      </c>
      <c r="AC1261" s="106">
        <v>3084</v>
      </c>
      <c r="AJ1261" s="80"/>
      <c r="AK1261" s="116" t="s">
        <v>1696</v>
      </c>
      <c r="AN1261" s="80"/>
      <c r="AO1261" s="80"/>
      <c r="AP1261" s="80"/>
      <c r="AQ1261" s="80"/>
      <c r="AR1261" s="130"/>
      <c r="AS1261" s="80"/>
      <c r="AT1261" s="7"/>
      <c r="AU1261" s="7"/>
      <c r="AV1261" s="169"/>
      <c r="AW1261" s="170"/>
      <c r="AX1261" s="140"/>
      <c r="AY1261" s="150"/>
      <c r="AZ1261" s="171"/>
      <c r="BA1261" s="171"/>
      <c r="BB1261" s="150" t="str">
        <f t="shared" si="249"/>
        <v/>
      </c>
      <c r="BC1261" s="172"/>
      <c r="BD1261" s="169"/>
      <c r="BE1261" s="169"/>
      <c r="BF1261" s="169"/>
      <c r="BG1261" s="169"/>
      <c r="BH1261" s="169"/>
      <c r="BI1261" s="169"/>
      <c r="BJ1261" s="169"/>
      <c r="BK1261" s="169"/>
      <c r="BL1261" s="169"/>
      <c r="BM1261" s="169"/>
      <c r="BN1261" s="169"/>
      <c r="BO1261" s="169"/>
      <c r="BP1261" s="169"/>
      <c r="BQ1261" s="169"/>
      <c r="BS1261" s="6"/>
      <c r="BT1261" s="11"/>
      <c r="BU1261" s="6"/>
      <c r="BV1261" s="6"/>
    </row>
    <row r="1262" spans="1:74" ht="15.75" x14ac:dyDescent="0.25">
      <c r="A1262" s="52" t="s">
        <v>7908</v>
      </c>
      <c r="B1262" s="56"/>
      <c r="C1262" s="7" t="s">
        <v>118</v>
      </c>
      <c r="D1262" s="7" t="s">
        <v>6917</v>
      </c>
      <c r="E1262" s="7"/>
      <c r="F1262" s="64"/>
      <c r="G1262" s="6"/>
      <c r="H1262" s="6"/>
      <c r="I1262" s="10" t="s">
        <v>110</v>
      </c>
      <c r="J1262" s="11" t="s">
        <v>2246</v>
      </c>
      <c r="K1262" s="220" t="s">
        <v>600</v>
      </c>
      <c r="L1262" s="180"/>
      <c r="M1262" s="180">
        <v>1000</v>
      </c>
      <c r="N1262" s="80" t="s">
        <v>7213</v>
      </c>
      <c r="O1262" s="165"/>
      <c r="P1262" s="80" t="s">
        <v>2690</v>
      </c>
      <c r="Q1262" s="80"/>
      <c r="R1262" s="80"/>
      <c r="S1262" s="166"/>
      <c r="T1262" s="164"/>
      <c r="U1262" s="167"/>
      <c r="V1262" s="168"/>
      <c r="W1262" s="12" t="str">
        <f t="shared" ref="W1262:W1276" si="250">IF(COUNTIF(N1262,"spare"),"","Mqtt1")</f>
        <v>Mqtt1</v>
      </c>
      <c r="X1262" s="222"/>
      <c r="Y1262" s="6" t="str">
        <f t="shared" si="242"/>
        <v>power-tag/locker-ventilation</v>
      </c>
      <c r="Z1262" s="106" t="str" cm="1">
        <f t="array" ref="Z1262">IF(COUNTIF(N1262,"spare"),"","$."&amp;_xlfn.REGEXEXTRACT(J1262,"PT\d+[FQ]\d+_(.*)", 2))</f>
        <v>$.RMS_Current_Phase_A</v>
      </c>
      <c r="AA1262" s="12">
        <f t="shared" si="245"/>
        <v>43</v>
      </c>
      <c r="AB1262" s="6" t="s">
        <v>195</v>
      </c>
      <c r="AC1262" s="106">
        <v>3000</v>
      </c>
      <c r="AJ1262" s="80"/>
      <c r="AK1262" s="116" t="s">
        <v>1693</v>
      </c>
      <c r="AN1262" s="80"/>
      <c r="AO1262" s="80"/>
      <c r="AP1262" s="80"/>
      <c r="AQ1262" s="80"/>
      <c r="AR1262" s="130"/>
      <c r="AS1262" s="80"/>
      <c r="AT1262" s="7"/>
      <c r="AU1262" s="7"/>
      <c r="AV1262" s="169"/>
      <c r="AW1262" s="170"/>
      <c r="AX1262" s="140"/>
      <c r="AY1262" s="150"/>
      <c r="AZ1262" s="171"/>
      <c r="BA1262" s="171"/>
      <c r="BB1262" s="150" t="str">
        <f t="shared" ref="BB1262:BB1276" si="251">IF(ISNUMBER(AM1262),"1","")</f>
        <v/>
      </c>
      <c r="BC1262" s="172"/>
      <c r="BD1262" s="169"/>
      <c r="BE1262" s="169"/>
      <c r="BF1262" s="169"/>
      <c r="BG1262" s="169"/>
      <c r="BH1262" s="169"/>
      <c r="BI1262" s="169"/>
      <c r="BJ1262" s="169"/>
      <c r="BK1262" s="169"/>
      <c r="BL1262" s="169"/>
      <c r="BM1262" s="169"/>
      <c r="BN1262" s="169"/>
      <c r="BO1262" s="169"/>
      <c r="BP1262" s="169"/>
      <c r="BQ1262" s="169"/>
      <c r="BS1262" s="6"/>
      <c r="BT1262" s="11"/>
      <c r="BU1262" s="6"/>
      <c r="BV1262" s="6"/>
    </row>
    <row r="1263" spans="1:74" ht="15.75" x14ac:dyDescent="0.25">
      <c r="A1263" s="52" t="s">
        <v>7908</v>
      </c>
      <c r="B1263" s="56"/>
      <c r="C1263" s="7" t="s">
        <v>118</v>
      </c>
      <c r="D1263" s="7" t="s">
        <v>6917</v>
      </c>
      <c r="E1263" s="7"/>
      <c r="F1263" s="64"/>
      <c r="G1263" s="6"/>
      <c r="H1263" s="6"/>
      <c r="I1263" s="10" t="s">
        <v>110</v>
      </c>
      <c r="J1263" s="11" t="s">
        <v>2247</v>
      </c>
      <c r="K1263" s="220" t="s">
        <v>600</v>
      </c>
      <c r="L1263" s="180"/>
      <c r="M1263" s="180">
        <v>1000</v>
      </c>
      <c r="N1263" s="80" t="s">
        <v>7213</v>
      </c>
      <c r="O1263" s="165"/>
      <c r="P1263" s="80" t="s">
        <v>2691</v>
      </c>
      <c r="Q1263" s="80"/>
      <c r="R1263" s="80"/>
      <c r="S1263" s="166"/>
      <c r="T1263" s="164"/>
      <c r="U1263" s="167"/>
      <c r="V1263" s="168"/>
      <c r="W1263" s="12" t="str">
        <f t="shared" si="250"/>
        <v>Mqtt1</v>
      </c>
      <c r="X1263" s="222"/>
      <c r="Y1263" s="6" t="str">
        <f t="shared" si="242"/>
        <v>power-tag/locker-ventilation</v>
      </c>
      <c r="Z1263" s="106" t="str" cm="1">
        <f t="array" ref="Z1263">IF(COUNTIF(N1263,"spare"),"","$."&amp;_xlfn.REGEXEXTRACT(J1263,"PT\d+[FQ]\d+_(.*)", 2))</f>
        <v>$.RMS_Current_Phase_B</v>
      </c>
      <c r="AA1263" s="12">
        <f t="shared" si="245"/>
        <v>43</v>
      </c>
      <c r="AB1263" s="6" t="s">
        <v>195</v>
      </c>
      <c r="AC1263" s="106">
        <v>3002</v>
      </c>
      <c r="AJ1263" s="80"/>
      <c r="AK1263" s="116" t="s">
        <v>1693</v>
      </c>
      <c r="AN1263" s="80"/>
      <c r="AO1263" s="80"/>
      <c r="AP1263" s="80"/>
      <c r="AQ1263" s="80"/>
      <c r="AR1263" s="130"/>
      <c r="AS1263" s="80"/>
      <c r="AT1263" s="7"/>
      <c r="AU1263" s="7"/>
      <c r="AV1263" s="169"/>
      <c r="AW1263" s="170"/>
      <c r="AX1263" s="140"/>
      <c r="AY1263" s="150"/>
      <c r="AZ1263" s="171"/>
      <c r="BA1263" s="171"/>
      <c r="BB1263" s="150" t="str">
        <f t="shared" si="251"/>
        <v/>
      </c>
      <c r="BC1263" s="172"/>
      <c r="BD1263" s="169"/>
      <c r="BE1263" s="169"/>
      <c r="BF1263" s="169"/>
      <c r="BG1263" s="169"/>
      <c r="BH1263" s="169"/>
      <c r="BI1263" s="169"/>
      <c r="BJ1263" s="169"/>
      <c r="BK1263" s="169"/>
      <c r="BL1263" s="169"/>
      <c r="BM1263" s="169"/>
      <c r="BN1263" s="169"/>
      <c r="BO1263" s="169"/>
      <c r="BP1263" s="169"/>
      <c r="BQ1263" s="169"/>
      <c r="BS1263" s="6"/>
      <c r="BT1263" s="11"/>
      <c r="BU1263" s="6"/>
      <c r="BV1263" s="6"/>
    </row>
    <row r="1264" spans="1:74" ht="15.75" x14ac:dyDescent="0.25">
      <c r="A1264" s="52" t="s">
        <v>7908</v>
      </c>
      <c r="B1264" s="56"/>
      <c r="C1264" s="7" t="s">
        <v>118</v>
      </c>
      <c r="D1264" s="7" t="s">
        <v>6917</v>
      </c>
      <c r="E1264" s="7"/>
      <c r="F1264" s="64"/>
      <c r="G1264" s="6"/>
      <c r="H1264" s="6"/>
      <c r="I1264" s="10" t="s">
        <v>110</v>
      </c>
      <c r="J1264" s="11" t="s">
        <v>2248</v>
      </c>
      <c r="K1264" s="220" t="s">
        <v>600</v>
      </c>
      <c r="L1264" s="180"/>
      <c r="M1264" s="180">
        <v>1000</v>
      </c>
      <c r="N1264" s="80" t="s">
        <v>7213</v>
      </c>
      <c r="O1264" s="165"/>
      <c r="P1264" s="80" t="s">
        <v>2692</v>
      </c>
      <c r="Q1264" s="80"/>
      <c r="R1264" s="80"/>
      <c r="S1264" s="166"/>
      <c r="T1264" s="164"/>
      <c r="U1264" s="167"/>
      <c r="V1264" s="168"/>
      <c r="W1264" s="12" t="str">
        <f t="shared" si="250"/>
        <v>Mqtt1</v>
      </c>
      <c r="X1264" s="222"/>
      <c r="Y1264" s="6" t="str">
        <f t="shared" si="242"/>
        <v>power-tag/locker-ventilation</v>
      </c>
      <c r="Z1264" s="106" t="str" cm="1">
        <f t="array" ref="Z1264">IF(COUNTIF(N1264,"spare"),"","$."&amp;_xlfn.REGEXEXTRACT(J1264,"PT\d+[FQ]\d+_(.*)", 2))</f>
        <v>$.RMS_Current_Phase_C</v>
      </c>
      <c r="AA1264" s="12">
        <f t="shared" si="245"/>
        <v>43</v>
      </c>
      <c r="AB1264" s="6" t="s">
        <v>195</v>
      </c>
      <c r="AC1264" s="106">
        <v>3004</v>
      </c>
      <c r="AJ1264" s="80"/>
      <c r="AK1264" s="116" t="s">
        <v>1693</v>
      </c>
      <c r="AN1264" s="80"/>
      <c r="AO1264" s="80"/>
      <c r="AP1264" s="80"/>
      <c r="AQ1264" s="80"/>
      <c r="AR1264" s="130"/>
      <c r="AS1264" s="80"/>
      <c r="AT1264" s="7"/>
      <c r="AU1264" s="7"/>
      <c r="AV1264" s="169"/>
      <c r="AW1264" s="170"/>
      <c r="AX1264" s="140"/>
      <c r="AY1264" s="150"/>
      <c r="AZ1264" s="171"/>
      <c r="BA1264" s="171"/>
      <c r="BB1264" s="150" t="str">
        <f t="shared" si="251"/>
        <v/>
      </c>
      <c r="BC1264" s="172"/>
      <c r="BD1264" s="169"/>
      <c r="BE1264" s="169"/>
      <c r="BF1264" s="169"/>
      <c r="BG1264" s="169"/>
      <c r="BH1264" s="169"/>
      <c r="BI1264" s="169"/>
      <c r="BJ1264" s="169"/>
      <c r="BK1264" s="169"/>
      <c r="BL1264" s="169"/>
      <c r="BM1264" s="169"/>
      <c r="BN1264" s="169"/>
      <c r="BO1264" s="169"/>
      <c r="BP1264" s="169"/>
      <c r="BQ1264" s="169"/>
      <c r="BS1264" s="6"/>
      <c r="BT1264" s="11"/>
      <c r="BU1264" s="6"/>
      <c r="BV1264" s="6"/>
    </row>
    <row r="1265" spans="1:74" ht="15.75" x14ac:dyDescent="0.25">
      <c r="A1265" s="52" t="s">
        <v>7908</v>
      </c>
      <c r="B1265" s="56"/>
      <c r="C1265" s="7" t="s">
        <v>118</v>
      </c>
      <c r="D1265" s="7" t="s">
        <v>6917</v>
      </c>
      <c r="E1265" s="7"/>
      <c r="F1265" s="64"/>
      <c r="G1265" s="6"/>
      <c r="H1265" s="6"/>
      <c r="I1265" s="10" t="s">
        <v>110</v>
      </c>
      <c r="J1265" s="11" t="s">
        <v>2249</v>
      </c>
      <c r="K1265" s="220" t="s">
        <v>600</v>
      </c>
      <c r="L1265" s="180"/>
      <c r="M1265" s="180">
        <v>1000</v>
      </c>
      <c r="N1265" s="80" t="s">
        <v>7213</v>
      </c>
      <c r="O1265" s="165"/>
      <c r="P1265" s="80" t="s">
        <v>2693</v>
      </c>
      <c r="Q1265" s="80"/>
      <c r="R1265" s="80"/>
      <c r="S1265" s="166"/>
      <c r="T1265" s="164"/>
      <c r="U1265" s="167"/>
      <c r="V1265" s="168"/>
      <c r="W1265" s="12" t="str">
        <f t="shared" si="250"/>
        <v>Mqtt1</v>
      </c>
      <c r="X1265" s="222"/>
      <c r="Y1265" s="6" t="str">
        <f t="shared" si="242"/>
        <v>power-tag/locker-ventilation</v>
      </c>
      <c r="Z1265" s="106" t="str" cm="1">
        <f t="array" ref="Z1265">IF(COUNTIF(N1265,"spare"),"","$."&amp;_xlfn.REGEXEXTRACT(J1265,"PT\d+[FQ]\d+_(.*)", 2))</f>
        <v>$.RMS_Current_Phase_Neut</v>
      </c>
      <c r="AA1265" s="12">
        <f t="shared" si="245"/>
        <v>43</v>
      </c>
      <c r="AB1265" s="6" t="s">
        <v>195</v>
      </c>
      <c r="AC1265" s="106">
        <v>3006</v>
      </c>
      <c r="AJ1265" s="80"/>
      <c r="AK1265" s="116" t="s">
        <v>1693</v>
      </c>
      <c r="AN1265" s="80"/>
      <c r="AO1265" s="80"/>
      <c r="AP1265" s="80"/>
      <c r="AQ1265" s="80"/>
      <c r="AR1265" s="130"/>
      <c r="AS1265" s="80"/>
      <c r="AT1265" s="7"/>
      <c r="AU1265" s="7"/>
      <c r="AV1265" s="169"/>
      <c r="AW1265" s="170"/>
      <c r="AX1265" s="140"/>
      <c r="AY1265" s="150"/>
      <c r="AZ1265" s="171"/>
      <c r="BA1265" s="171"/>
      <c r="BB1265" s="150" t="str">
        <f t="shared" si="251"/>
        <v/>
      </c>
      <c r="BC1265" s="172"/>
      <c r="BD1265" s="169"/>
      <c r="BE1265" s="169"/>
      <c r="BF1265" s="169"/>
      <c r="BG1265" s="169"/>
      <c r="BH1265" s="169"/>
      <c r="BI1265" s="169"/>
      <c r="BJ1265" s="169"/>
      <c r="BK1265" s="169"/>
      <c r="BL1265" s="169"/>
      <c r="BM1265" s="169"/>
      <c r="BN1265" s="169"/>
      <c r="BO1265" s="169"/>
      <c r="BP1265" s="169"/>
      <c r="BQ1265" s="169"/>
      <c r="BS1265" s="6"/>
      <c r="BT1265" s="11"/>
      <c r="BU1265" s="6"/>
      <c r="BV1265" s="6"/>
    </row>
    <row r="1266" spans="1:74" ht="15.75" x14ac:dyDescent="0.25">
      <c r="A1266" s="52" t="s">
        <v>7908</v>
      </c>
      <c r="B1266" s="56"/>
      <c r="C1266" s="7" t="s">
        <v>118</v>
      </c>
      <c r="D1266" s="7" t="s">
        <v>6917</v>
      </c>
      <c r="E1266" s="7"/>
      <c r="F1266" s="64"/>
      <c r="G1266" s="6"/>
      <c r="H1266" s="6"/>
      <c r="I1266" s="10" t="s">
        <v>110</v>
      </c>
      <c r="J1266" s="11" t="s">
        <v>7502</v>
      </c>
      <c r="K1266" s="220" t="s">
        <v>600</v>
      </c>
      <c r="L1266" s="180"/>
      <c r="M1266" s="180">
        <v>1000</v>
      </c>
      <c r="N1266" s="80" t="s">
        <v>7213</v>
      </c>
      <c r="O1266" s="165"/>
      <c r="P1266" s="80" t="s">
        <v>2694</v>
      </c>
      <c r="Q1266" s="80"/>
      <c r="R1266" s="80"/>
      <c r="S1266" s="166"/>
      <c r="T1266" s="164"/>
      <c r="U1266" s="167"/>
      <c r="V1266" s="168"/>
      <c r="W1266" s="12" t="str">
        <f t="shared" si="250"/>
        <v>Mqtt1</v>
      </c>
      <c r="X1266" s="222"/>
      <c r="Y1266" s="6" t="str">
        <f t="shared" si="242"/>
        <v>power-tag/locker-ventilation</v>
      </c>
      <c r="Z1266" s="106" t="str" cm="1">
        <f t="array" ref="Z1266">IF(COUNTIF(N1266,"spare"),"","$."&amp;_xlfn.REGEXEXTRACT(J1266,"PT\d+[FQ]\d+_(.*)", 2))</f>
        <v>$.RMS_Voltage_A_N</v>
      </c>
      <c r="AA1266" s="12">
        <f t="shared" si="245"/>
        <v>43</v>
      </c>
      <c r="AB1266" s="6" t="s">
        <v>195</v>
      </c>
      <c r="AC1266" s="106">
        <v>3028</v>
      </c>
      <c r="AJ1266" s="80"/>
      <c r="AK1266" s="116" t="s">
        <v>1694</v>
      </c>
      <c r="AN1266" s="80"/>
      <c r="AO1266" s="80"/>
      <c r="AP1266" s="80"/>
      <c r="AQ1266" s="80"/>
      <c r="AR1266" s="130"/>
      <c r="AS1266" s="80"/>
      <c r="AT1266" s="7"/>
      <c r="AU1266" s="7"/>
      <c r="AV1266" s="169"/>
      <c r="AW1266" s="170"/>
      <c r="AX1266" s="140"/>
      <c r="AY1266" s="150"/>
      <c r="AZ1266" s="171"/>
      <c r="BA1266" s="171"/>
      <c r="BB1266" s="150" t="str">
        <f t="shared" si="251"/>
        <v/>
      </c>
      <c r="BC1266" s="172"/>
      <c r="BD1266" s="169"/>
      <c r="BE1266" s="169"/>
      <c r="BF1266" s="169"/>
      <c r="BG1266" s="169"/>
      <c r="BH1266" s="169"/>
      <c r="BI1266" s="169"/>
      <c r="BJ1266" s="169"/>
      <c r="BK1266" s="169"/>
      <c r="BL1266" s="169"/>
      <c r="BM1266" s="169"/>
      <c r="BN1266" s="169"/>
      <c r="BO1266" s="169"/>
      <c r="BP1266" s="169"/>
      <c r="BQ1266" s="169"/>
      <c r="BS1266" s="6"/>
      <c r="BT1266" s="11"/>
      <c r="BU1266" s="6"/>
      <c r="BV1266" s="6"/>
    </row>
    <row r="1267" spans="1:74" ht="15.75" x14ac:dyDescent="0.25">
      <c r="A1267" s="52" t="s">
        <v>7908</v>
      </c>
      <c r="B1267" s="56"/>
      <c r="C1267" s="7" t="s">
        <v>118</v>
      </c>
      <c r="D1267" s="7" t="s">
        <v>6917</v>
      </c>
      <c r="E1267" s="7"/>
      <c r="F1267" s="64"/>
      <c r="G1267" s="6"/>
      <c r="H1267" s="6"/>
      <c r="I1267" s="10" t="s">
        <v>110</v>
      </c>
      <c r="J1267" s="11" t="s">
        <v>7503</v>
      </c>
      <c r="K1267" s="220" t="s">
        <v>600</v>
      </c>
      <c r="L1267" s="180"/>
      <c r="M1267" s="180">
        <v>1000</v>
      </c>
      <c r="N1267" s="80" t="s">
        <v>7213</v>
      </c>
      <c r="O1267" s="165"/>
      <c r="P1267" s="80" t="s">
        <v>2695</v>
      </c>
      <c r="Q1267" s="80"/>
      <c r="R1267" s="80"/>
      <c r="S1267" s="166"/>
      <c r="T1267" s="164"/>
      <c r="U1267" s="167"/>
      <c r="V1267" s="168"/>
      <c r="W1267" s="12" t="str">
        <f t="shared" si="250"/>
        <v>Mqtt1</v>
      </c>
      <c r="X1267" s="222"/>
      <c r="Y1267" s="6" t="str">
        <f t="shared" si="242"/>
        <v>power-tag/locker-ventilation</v>
      </c>
      <c r="Z1267" s="106" t="str" cm="1">
        <f t="array" ref="Z1267">IF(COUNTIF(N1267,"spare"),"","$."&amp;_xlfn.REGEXEXTRACT(J1267,"PT\d+[FQ]\d+_(.*)", 2))</f>
        <v>$.RMS_Voltage_B_N</v>
      </c>
      <c r="AA1267" s="12">
        <f t="shared" si="245"/>
        <v>43</v>
      </c>
      <c r="AB1267" s="6" t="s">
        <v>195</v>
      </c>
      <c r="AC1267" s="106">
        <v>3030</v>
      </c>
      <c r="AJ1267" s="80"/>
      <c r="AK1267" s="116" t="s">
        <v>1694</v>
      </c>
      <c r="AN1267" s="80"/>
      <c r="AO1267" s="80"/>
      <c r="AP1267" s="80"/>
      <c r="AQ1267" s="80"/>
      <c r="AR1267" s="130"/>
      <c r="AS1267" s="80"/>
      <c r="AT1267" s="7"/>
      <c r="AU1267" s="7"/>
      <c r="AV1267" s="169"/>
      <c r="AW1267" s="170"/>
      <c r="AX1267" s="140"/>
      <c r="AY1267" s="150"/>
      <c r="AZ1267" s="171"/>
      <c r="BA1267" s="171"/>
      <c r="BB1267" s="150" t="str">
        <f t="shared" si="251"/>
        <v/>
      </c>
      <c r="BC1267" s="172"/>
      <c r="BD1267" s="169"/>
      <c r="BE1267" s="169"/>
      <c r="BF1267" s="169"/>
      <c r="BG1267" s="169"/>
      <c r="BH1267" s="169"/>
      <c r="BI1267" s="169"/>
      <c r="BJ1267" s="169"/>
      <c r="BK1267" s="169"/>
      <c r="BL1267" s="169"/>
      <c r="BM1267" s="169"/>
      <c r="BN1267" s="169"/>
      <c r="BO1267" s="169"/>
      <c r="BP1267" s="169"/>
      <c r="BQ1267" s="169"/>
      <c r="BS1267" s="6"/>
      <c r="BT1267" s="11"/>
      <c r="BU1267" s="6"/>
      <c r="BV1267" s="6"/>
    </row>
    <row r="1268" spans="1:74" ht="15.75" x14ac:dyDescent="0.25">
      <c r="A1268" s="52" t="s">
        <v>7908</v>
      </c>
      <c r="B1268" s="56"/>
      <c r="C1268" s="7" t="s">
        <v>118</v>
      </c>
      <c r="D1268" s="7" t="s">
        <v>6917</v>
      </c>
      <c r="E1268" s="7"/>
      <c r="F1268" s="64"/>
      <c r="G1268" s="6"/>
      <c r="H1268" s="6"/>
      <c r="I1268" s="10" t="s">
        <v>110</v>
      </c>
      <c r="J1268" s="11" t="s">
        <v>7504</v>
      </c>
      <c r="K1268" s="220" t="s">
        <v>600</v>
      </c>
      <c r="L1268" s="180"/>
      <c r="M1268" s="180">
        <v>1000</v>
      </c>
      <c r="N1268" s="80" t="s">
        <v>7213</v>
      </c>
      <c r="O1268" s="165"/>
      <c r="P1268" s="80" t="s">
        <v>2696</v>
      </c>
      <c r="Q1268" s="80"/>
      <c r="R1268" s="80"/>
      <c r="S1268" s="166"/>
      <c r="T1268" s="164"/>
      <c r="U1268" s="167"/>
      <c r="V1268" s="168"/>
      <c r="W1268" s="12" t="str">
        <f t="shared" si="250"/>
        <v>Mqtt1</v>
      </c>
      <c r="X1268" s="222"/>
      <c r="Y1268" s="6" t="str">
        <f t="shared" si="242"/>
        <v>power-tag/locker-ventilation</v>
      </c>
      <c r="Z1268" s="106" t="str" cm="1">
        <f t="array" ref="Z1268">IF(COUNTIF(N1268,"spare"),"","$."&amp;_xlfn.REGEXEXTRACT(J1268,"PT\d+[FQ]\d+_(.*)", 2))</f>
        <v>$.RMS_Voltage_C_N</v>
      </c>
      <c r="AA1268" s="12">
        <f t="shared" si="245"/>
        <v>43</v>
      </c>
      <c r="AB1268" s="6" t="s">
        <v>195</v>
      </c>
      <c r="AC1268" s="106">
        <v>3032</v>
      </c>
      <c r="AJ1268" s="80"/>
      <c r="AK1268" s="116" t="s">
        <v>1694</v>
      </c>
      <c r="AN1268" s="80"/>
      <c r="AO1268" s="80"/>
      <c r="AP1268" s="80"/>
      <c r="AQ1268" s="80"/>
      <c r="AR1268" s="130"/>
      <c r="AS1268" s="80"/>
      <c r="AT1268" s="7"/>
      <c r="AU1268" s="7"/>
      <c r="AV1268" s="169"/>
      <c r="AW1268" s="170"/>
      <c r="AX1268" s="140"/>
      <c r="AY1268" s="150"/>
      <c r="AZ1268" s="171"/>
      <c r="BA1268" s="171"/>
      <c r="BB1268" s="150" t="str">
        <f t="shared" si="251"/>
        <v/>
      </c>
      <c r="BC1268" s="172"/>
      <c r="BD1268" s="169"/>
      <c r="BE1268" s="169"/>
      <c r="BF1268" s="169"/>
      <c r="BG1268" s="169"/>
      <c r="BH1268" s="169"/>
      <c r="BI1268" s="169"/>
      <c r="BJ1268" s="169"/>
      <c r="BK1268" s="169"/>
      <c r="BL1268" s="169"/>
      <c r="BM1268" s="169"/>
      <c r="BN1268" s="169"/>
      <c r="BO1268" s="169"/>
      <c r="BP1268" s="169"/>
      <c r="BQ1268" s="169"/>
      <c r="BS1268" s="6"/>
      <c r="BT1268" s="11"/>
      <c r="BU1268" s="6"/>
      <c r="BV1268" s="6"/>
    </row>
    <row r="1269" spans="1:74" ht="15.75" x14ac:dyDescent="0.25">
      <c r="A1269" s="52" t="s">
        <v>7908</v>
      </c>
      <c r="B1269" s="56"/>
      <c r="C1269" s="7" t="s">
        <v>118</v>
      </c>
      <c r="D1269" s="7" t="s">
        <v>6917</v>
      </c>
      <c r="E1269" s="7"/>
      <c r="F1269" s="64"/>
      <c r="G1269" s="6"/>
      <c r="H1269" s="6"/>
      <c r="I1269" s="10" t="s">
        <v>110</v>
      </c>
      <c r="J1269" s="11" t="s">
        <v>2250</v>
      </c>
      <c r="K1269" s="220" t="s">
        <v>600</v>
      </c>
      <c r="L1269" s="180"/>
      <c r="M1269" s="180">
        <v>1000</v>
      </c>
      <c r="N1269" s="80" t="s">
        <v>7213</v>
      </c>
      <c r="O1269" s="165"/>
      <c r="P1269" s="80" t="s">
        <v>2697</v>
      </c>
      <c r="Q1269" s="80"/>
      <c r="R1269" s="80"/>
      <c r="S1269" s="166"/>
      <c r="T1269" s="164"/>
      <c r="U1269" s="167"/>
      <c r="V1269" s="168"/>
      <c r="W1269" s="12" t="str">
        <f t="shared" si="250"/>
        <v>Mqtt1</v>
      </c>
      <c r="X1269" s="222"/>
      <c r="Y1269" s="6" t="str">
        <f t="shared" si="242"/>
        <v>power-tag/locker-ventilation</v>
      </c>
      <c r="Z1269" s="106" t="str" cm="1">
        <f t="array" ref="Z1269">IF(COUNTIF(N1269,"spare"),"","$."&amp;_xlfn.REGEXEXTRACT(J1269,"PT\d+[FQ]\d+_(.*)", 2))</f>
        <v>$.Active_Power_Phase_A</v>
      </c>
      <c r="AA1269" s="12">
        <f t="shared" si="245"/>
        <v>43</v>
      </c>
      <c r="AB1269" s="6" t="s">
        <v>195</v>
      </c>
      <c r="AC1269" s="106">
        <v>3054</v>
      </c>
      <c r="AJ1269" s="80"/>
      <c r="AK1269" s="116" t="s">
        <v>1695</v>
      </c>
      <c r="AN1269" s="80"/>
      <c r="AO1269" s="80"/>
      <c r="AP1269" s="80"/>
      <c r="AQ1269" s="80"/>
      <c r="AR1269" s="130"/>
      <c r="AS1269" s="80"/>
      <c r="AT1269" s="7"/>
      <c r="AU1269" s="7"/>
      <c r="AV1269" s="169"/>
      <c r="AW1269" s="170"/>
      <c r="AX1269" s="140"/>
      <c r="AY1269" s="150"/>
      <c r="AZ1269" s="171"/>
      <c r="BA1269" s="171"/>
      <c r="BB1269" s="150" t="str">
        <f t="shared" si="251"/>
        <v/>
      </c>
      <c r="BC1269" s="172"/>
      <c r="BD1269" s="169"/>
      <c r="BE1269" s="169"/>
      <c r="BF1269" s="169"/>
      <c r="BG1269" s="169"/>
      <c r="BH1269" s="169"/>
      <c r="BI1269" s="169"/>
      <c r="BJ1269" s="169"/>
      <c r="BK1269" s="169"/>
      <c r="BL1269" s="169"/>
      <c r="BM1269" s="169"/>
      <c r="BN1269" s="169"/>
      <c r="BO1269" s="169"/>
      <c r="BP1269" s="169"/>
      <c r="BQ1269" s="169"/>
      <c r="BS1269" s="6"/>
      <c r="BT1269" s="11"/>
      <c r="BU1269" s="6"/>
      <c r="BV1269" s="6"/>
    </row>
    <row r="1270" spans="1:74" ht="15.75" x14ac:dyDescent="0.25">
      <c r="A1270" s="52" t="s">
        <v>7908</v>
      </c>
      <c r="B1270" s="56"/>
      <c r="C1270" s="7" t="s">
        <v>118</v>
      </c>
      <c r="D1270" s="7" t="s">
        <v>6917</v>
      </c>
      <c r="E1270" s="7"/>
      <c r="F1270" s="64"/>
      <c r="G1270" s="6"/>
      <c r="H1270" s="6"/>
      <c r="I1270" s="10" t="s">
        <v>110</v>
      </c>
      <c r="J1270" s="11" t="s">
        <v>2251</v>
      </c>
      <c r="K1270" s="220" t="s">
        <v>600</v>
      </c>
      <c r="L1270" s="180"/>
      <c r="M1270" s="180">
        <v>1000</v>
      </c>
      <c r="N1270" s="80" t="s">
        <v>7213</v>
      </c>
      <c r="O1270" s="165"/>
      <c r="P1270" s="80" t="s">
        <v>2698</v>
      </c>
      <c r="Q1270" s="80"/>
      <c r="R1270" s="80"/>
      <c r="S1270" s="166"/>
      <c r="T1270" s="164"/>
      <c r="U1270" s="167"/>
      <c r="V1270" s="168"/>
      <c r="W1270" s="12" t="str">
        <f t="shared" si="250"/>
        <v>Mqtt1</v>
      </c>
      <c r="X1270" s="222"/>
      <c r="Y1270" s="6" t="str">
        <f t="shared" si="242"/>
        <v>power-tag/locker-ventilation</v>
      </c>
      <c r="Z1270" s="106" t="str" cm="1">
        <f t="array" ref="Z1270">IF(COUNTIF(N1270,"spare"),"","$."&amp;_xlfn.REGEXEXTRACT(J1270,"PT\d+[FQ]\d+_(.*)", 2))</f>
        <v>$.Active_Power_Phase_B</v>
      </c>
      <c r="AA1270" s="12">
        <f t="shared" si="245"/>
        <v>43</v>
      </c>
      <c r="AB1270" s="6" t="s">
        <v>195</v>
      </c>
      <c r="AC1270" s="106">
        <v>3056</v>
      </c>
      <c r="AJ1270" s="80"/>
      <c r="AK1270" s="116" t="s">
        <v>1695</v>
      </c>
      <c r="AN1270" s="80"/>
      <c r="AO1270" s="80"/>
      <c r="AP1270" s="80"/>
      <c r="AQ1270" s="80"/>
      <c r="AR1270" s="130"/>
      <c r="AS1270" s="80"/>
      <c r="AT1270" s="7"/>
      <c r="AU1270" s="7"/>
      <c r="AV1270" s="169"/>
      <c r="AW1270" s="170"/>
      <c r="AX1270" s="140"/>
      <c r="AY1270" s="150"/>
      <c r="AZ1270" s="171"/>
      <c r="BA1270" s="171"/>
      <c r="BB1270" s="150" t="str">
        <f t="shared" si="251"/>
        <v/>
      </c>
      <c r="BC1270" s="172"/>
      <c r="BD1270" s="169"/>
      <c r="BE1270" s="169"/>
      <c r="BF1270" s="169"/>
      <c r="BG1270" s="169"/>
      <c r="BH1270" s="169"/>
      <c r="BI1270" s="169"/>
      <c r="BJ1270" s="169"/>
      <c r="BK1270" s="169"/>
      <c r="BL1270" s="169"/>
      <c r="BM1270" s="169"/>
      <c r="BN1270" s="169"/>
      <c r="BO1270" s="169"/>
      <c r="BP1270" s="169"/>
      <c r="BQ1270" s="169"/>
      <c r="BS1270" s="6"/>
      <c r="BT1270" s="11"/>
      <c r="BU1270" s="6"/>
      <c r="BV1270" s="6"/>
    </row>
    <row r="1271" spans="1:74" ht="15.75" x14ac:dyDescent="0.25">
      <c r="A1271" s="52" t="s">
        <v>7908</v>
      </c>
      <c r="B1271" s="56"/>
      <c r="C1271" s="7" t="s">
        <v>118</v>
      </c>
      <c r="D1271" s="7" t="s">
        <v>6917</v>
      </c>
      <c r="E1271" s="7"/>
      <c r="F1271" s="64"/>
      <c r="G1271" s="6"/>
      <c r="H1271" s="6"/>
      <c r="I1271" s="10" t="s">
        <v>110</v>
      </c>
      <c r="J1271" s="11" t="s">
        <v>2252</v>
      </c>
      <c r="K1271" s="220" t="s">
        <v>600</v>
      </c>
      <c r="L1271" s="180"/>
      <c r="M1271" s="180">
        <v>1000</v>
      </c>
      <c r="N1271" s="80" t="s">
        <v>7213</v>
      </c>
      <c r="O1271" s="165"/>
      <c r="P1271" s="80" t="s">
        <v>2699</v>
      </c>
      <c r="Q1271" s="80"/>
      <c r="R1271" s="80"/>
      <c r="S1271" s="166"/>
      <c r="T1271" s="164"/>
      <c r="U1271" s="167"/>
      <c r="V1271" s="168"/>
      <c r="W1271" s="12" t="str">
        <f t="shared" si="250"/>
        <v>Mqtt1</v>
      </c>
      <c r="X1271" s="222"/>
      <c r="Y1271" s="6" t="str">
        <f t="shared" si="242"/>
        <v>power-tag/locker-ventilation</v>
      </c>
      <c r="Z1271" s="106" t="str" cm="1">
        <f t="array" ref="Z1271">IF(COUNTIF(N1271,"spare"),"","$."&amp;_xlfn.REGEXEXTRACT(J1271,"PT\d+[FQ]\d+_(.*)", 2))</f>
        <v>$.Active_Power_Phase_C</v>
      </c>
      <c r="AA1271" s="12">
        <f t="shared" si="245"/>
        <v>43</v>
      </c>
      <c r="AB1271" s="6" t="s">
        <v>195</v>
      </c>
      <c r="AC1271" s="106">
        <v>3058</v>
      </c>
      <c r="AJ1271" s="80"/>
      <c r="AK1271" s="116" t="s">
        <v>1695</v>
      </c>
      <c r="AN1271" s="80"/>
      <c r="AO1271" s="80"/>
      <c r="AP1271" s="80"/>
      <c r="AQ1271" s="80"/>
      <c r="AR1271" s="130"/>
      <c r="AS1271" s="80"/>
      <c r="AT1271" s="7"/>
      <c r="AU1271" s="7"/>
      <c r="AV1271" s="169"/>
      <c r="AW1271" s="170"/>
      <c r="AX1271" s="140"/>
      <c r="AY1271" s="150"/>
      <c r="AZ1271" s="171"/>
      <c r="BA1271" s="171"/>
      <c r="BB1271" s="150" t="str">
        <f t="shared" si="251"/>
        <v/>
      </c>
      <c r="BC1271" s="172"/>
      <c r="BD1271" s="169"/>
      <c r="BE1271" s="169"/>
      <c r="BF1271" s="169"/>
      <c r="BG1271" s="169"/>
      <c r="BH1271" s="169"/>
      <c r="BI1271" s="169"/>
      <c r="BJ1271" s="169"/>
      <c r="BK1271" s="169"/>
      <c r="BL1271" s="169"/>
      <c r="BM1271" s="169"/>
      <c r="BN1271" s="169"/>
      <c r="BO1271" s="169"/>
      <c r="BP1271" s="169"/>
      <c r="BQ1271" s="169"/>
      <c r="BS1271" s="6"/>
      <c r="BT1271" s="11"/>
      <c r="BU1271" s="6"/>
      <c r="BV1271" s="6"/>
    </row>
    <row r="1272" spans="1:74" ht="15.75" x14ac:dyDescent="0.25">
      <c r="A1272" s="52" t="s">
        <v>7908</v>
      </c>
      <c r="B1272" s="56"/>
      <c r="C1272" s="7" t="s">
        <v>118</v>
      </c>
      <c r="D1272" s="7" t="s">
        <v>6917</v>
      </c>
      <c r="E1272" s="7"/>
      <c r="F1272" s="64"/>
      <c r="G1272" s="6"/>
      <c r="H1272" s="6"/>
      <c r="I1272" s="10" t="s">
        <v>110</v>
      </c>
      <c r="J1272" s="11" t="s">
        <v>2253</v>
      </c>
      <c r="K1272" s="220" t="s">
        <v>600</v>
      </c>
      <c r="L1272" s="180"/>
      <c r="M1272" s="180">
        <v>1000</v>
      </c>
      <c r="N1272" s="80" t="s">
        <v>7213</v>
      </c>
      <c r="O1272" s="165"/>
      <c r="P1272" s="80" t="s">
        <v>2700</v>
      </c>
      <c r="Q1272" s="80"/>
      <c r="R1272" s="80"/>
      <c r="S1272" s="166"/>
      <c r="T1272" s="164"/>
      <c r="U1272" s="167"/>
      <c r="V1272" s="168"/>
      <c r="W1272" s="12" t="str">
        <f t="shared" si="250"/>
        <v>Mqtt1</v>
      </c>
      <c r="X1272" s="222"/>
      <c r="Y1272" s="6" t="str">
        <f t="shared" si="242"/>
        <v>power-tag/locker-ventilation</v>
      </c>
      <c r="Z1272" s="106" t="str" cm="1">
        <f t="array" ref="Z1272">IF(COUNTIF(N1272,"spare"),"","$."&amp;_xlfn.REGEXEXTRACT(J1272,"PT\d+[FQ]\d+_(.*)", 2))</f>
        <v>$.Total_Active_Power</v>
      </c>
      <c r="AA1272" s="12">
        <f t="shared" si="245"/>
        <v>43</v>
      </c>
      <c r="AB1272" s="6" t="s">
        <v>195</v>
      </c>
      <c r="AC1272" s="106">
        <v>3060</v>
      </c>
      <c r="AJ1272" s="80"/>
      <c r="AK1272" s="116" t="s">
        <v>1695</v>
      </c>
      <c r="AN1272" s="80"/>
      <c r="AO1272" s="80"/>
      <c r="AP1272" s="80"/>
      <c r="AQ1272" s="80"/>
      <c r="AR1272" s="130"/>
      <c r="AS1272" s="80"/>
      <c r="AT1272" s="7"/>
      <c r="AU1272" s="7"/>
      <c r="AV1272" s="169"/>
      <c r="AW1272" s="170"/>
      <c r="AX1272" s="140"/>
      <c r="AY1272" s="150"/>
      <c r="AZ1272" s="171"/>
      <c r="BA1272" s="171"/>
      <c r="BB1272" s="150" t="str">
        <f t="shared" si="251"/>
        <v/>
      </c>
      <c r="BC1272" s="172"/>
      <c r="BD1272" s="169"/>
      <c r="BE1272" s="169"/>
      <c r="BF1272" s="169"/>
      <c r="BG1272" s="169"/>
      <c r="BH1272" s="169"/>
      <c r="BI1272" s="169"/>
      <c r="BJ1272" s="169"/>
      <c r="BK1272" s="169"/>
      <c r="BL1272" s="169"/>
      <c r="BM1272" s="169"/>
      <c r="BN1272" s="169"/>
      <c r="BO1272" s="169"/>
      <c r="BP1272" s="169"/>
      <c r="BQ1272" s="169"/>
      <c r="BS1272" s="6"/>
      <c r="BT1272" s="11"/>
      <c r="BU1272" s="6"/>
      <c r="BV1272" s="6"/>
    </row>
    <row r="1273" spans="1:74" ht="15.75" x14ac:dyDescent="0.25">
      <c r="A1273" s="52" t="s">
        <v>7908</v>
      </c>
      <c r="B1273" s="56"/>
      <c r="C1273" s="7" t="s">
        <v>118</v>
      </c>
      <c r="D1273" s="7" t="s">
        <v>6917</v>
      </c>
      <c r="E1273" s="7"/>
      <c r="F1273" s="64"/>
      <c r="G1273" s="6"/>
      <c r="H1273" s="6"/>
      <c r="I1273" s="10" t="s">
        <v>110</v>
      </c>
      <c r="J1273" s="11" t="s">
        <v>2254</v>
      </c>
      <c r="K1273" s="220" t="s">
        <v>600</v>
      </c>
      <c r="L1273" s="180"/>
      <c r="M1273" s="180">
        <v>1000</v>
      </c>
      <c r="N1273" s="80" t="s">
        <v>7213</v>
      </c>
      <c r="O1273" s="165"/>
      <c r="P1273" s="80" t="s">
        <v>2701</v>
      </c>
      <c r="Q1273" s="80"/>
      <c r="R1273" s="80"/>
      <c r="S1273" s="166"/>
      <c r="T1273" s="164"/>
      <c r="U1273" s="167"/>
      <c r="V1273" s="168"/>
      <c r="W1273" s="12" t="str">
        <f t="shared" si="250"/>
        <v>Mqtt1</v>
      </c>
      <c r="X1273" s="222"/>
      <c r="Y1273" s="6" t="str">
        <f t="shared" si="242"/>
        <v>power-tag/peplink-5g</v>
      </c>
      <c r="Z1273" s="106" t="str" cm="1">
        <f t="array" ref="Z1273">IF(COUNTIF(N1273,"spare"),"","$."&amp;_xlfn.REGEXEXTRACT(J1273,"PT\d+[FQ]\d+_(.*)", 2))</f>
        <v>$.Power_Factor_Phase_A</v>
      </c>
      <c r="AA1273" s="12">
        <f t="shared" si="245"/>
        <v>43</v>
      </c>
      <c r="AB1273" s="6" t="s">
        <v>195</v>
      </c>
      <c r="AC1273" s="106">
        <v>3078</v>
      </c>
      <c r="AJ1273" s="80"/>
      <c r="AK1273" s="116" t="s">
        <v>1696</v>
      </c>
      <c r="AN1273" s="80"/>
      <c r="AO1273" s="80"/>
      <c r="AP1273" s="80"/>
      <c r="AQ1273" s="80"/>
      <c r="AR1273" s="130"/>
      <c r="AS1273" s="80"/>
      <c r="AT1273" s="7"/>
      <c r="AU1273" s="7"/>
      <c r="AV1273" s="169"/>
      <c r="AW1273" s="170"/>
      <c r="AX1273" s="140"/>
      <c r="AY1273" s="150"/>
      <c r="AZ1273" s="171"/>
      <c r="BA1273" s="171"/>
      <c r="BB1273" s="150" t="str">
        <f t="shared" si="251"/>
        <v/>
      </c>
      <c r="BC1273" s="172"/>
      <c r="BD1273" s="169"/>
      <c r="BE1273" s="169"/>
      <c r="BF1273" s="169"/>
      <c r="BG1273" s="169"/>
      <c r="BH1273" s="169"/>
      <c r="BI1273" s="169"/>
      <c r="BJ1273" s="169"/>
      <c r="BK1273" s="169"/>
      <c r="BL1273" s="169"/>
      <c r="BM1273" s="169"/>
      <c r="BN1273" s="169"/>
      <c r="BO1273" s="169"/>
      <c r="BP1273" s="169"/>
      <c r="BQ1273" s="169"/>
      <c r="BS1273" s="6"/>
      <c r="BT1273" s="11"/>
      <c r="BU1273" s="6"/>
      <c r="BV1273" s="6"/>
    </row>
    <row r="1274" spans="1:74" ht="15.75" x14ac:dyDescent="0.25">
      <c r="A1274" s="52" t="s">
        <v>7908</v>
      </c>
      <c r="B1274" s="56"/>
      <c r="C1274" s="7" t="s">
        <v>118</v>
      </c>
      <c r="D1274" s="7" t="s">
        <v>6917</v>
      </c>
      <c r="E1274" s="7"/>
      <c r="F1274" s="64"/>
      <c r="G1274" s="6"/>
      <c r="H1274" s="6"/>
      <c r="I1274" s="10" t="s">
        <v>110</v>
      </c>
      <c r="J1274" s="11" t="s">
        <v>2255</v>
      </c>
      <c r="K1274" s="220" t="s">
        <v>600</v>
      </c>
      <c r="L1274" s="180"/>
      <c r="M1274" s="180">
        <v>1000</v>
      </c>
      <c r="N1274" s="80" t="s">
        <v>7213</v>
      </c>
      <c r="O1274" s="165"/>
      <c r="P1274" s="80" t="s">
        <v>2702</v>
      </c>
      <c r="Q1274" s="80"/>
      <c r="R1274" s="80"/>
      <c r="S1274" s="166"/>
      <c r="T1274" s="164"/>
      <c r="U1274" s="167"/>
      <c r="V1274" s="168"/>
      <c r="W1274" s="12" t="str">
        <f t="shared" si="250"/>
        <v>Mqtt1</v>
      </c>
      <c r="X1274" s="222"/>
      <c r="Y1274" s="6" t="str">
        <f t="shared" si="242"/>
        <v>power-tag/peplink-5g</v>
      </c>
      <c r="Z1274" s="106" t="str" cm="1">
        <f t="array" ref="Z1274">IF(COUNTIF(N1274,"spare"),"","$."&amp;_xlfn.REGEXEXTRACT(J1274,"PT\d+[FQ]\d+_(.*)", 2))</f>
        <v>$.Power_Factor_Phase_B</v>
      </c>
      <c r="AA1274" s="12">
        <f t="shared" si="245"/>
        <v>43</v>
      </c>
      <c r="AB1274" s="6" t="s">
        <v>195</v>
      </c>
      <c r="AC1274" s="106">
        <v>3080</v>
      </c>
      <c r="AJ1274" s="80"/>
      <c r="AK1274" s="116" t="s">
        <v>1696</v>
      </c>
      <c r="AN1274" s="80"/>
      <c r="AO1274" s="80"/>
      <c r="AP1274" s="80"/>
      <c r="AQ1274" s="80"/>
      <c r="AR1274" s="130"/>
      <c r="AS1274" s="80"/>
      <c r="AT1274" s="7"/>
      <c r="AU1274" s="7"/>
      <c r="AV1274" s="169"/>
      <c r="AW1274" s="170"/>
      <c r="AX1274" s="140"/>
      <c r="AY1274" s="150"/>
      <c r="AZ1274" s="171"/>
      <c r="BA1274" s="171"/>
      <c r="BB1274" s="150" t="str">
        <f t="shared" si="251"/>
        <v/>
      </c>
      <c r="BC1274" s="172"/>
      <c r="BD1274" s="169"/>
      <c r="BE1274" s="169"/>
      <c r="BF1274" s="169"/>
      <c r="BG1274" s="169"/>
      <c r="BH1274" s="169"/>
      <c r="BI1274" s="169"/>
      <c r="BJ1274" s="169"/>
      <c r="BK1274" s="169"/>
      <c r="BL1274" s="169"/>
      <c r="BM1274" s="169"/>
      <c r="BN1274" s="169"/>
      <c r="BO1274" s="169"/>
      <c r="BP1274" s="169"/>
      <c r="BQ1274" s="169"/>
      <c r="BS1274" s="6"/>
      <c r="BT1274" s="11"/>
      <c r="BU1274" s="6"/>
      <c r="BV1274" s="6"/>
    </row>
    <row r="1275" spans="1:74" ht="15.75" x14ac:dyDescent="0.25">
      <c r="A1275" s="52" t="s">
        <v>7908</v>
      </c>
      <c r="B1275" s="56"/>
      <c r="C1275" s="7" t="s">
        <v>118</v>
      </c>
      <c r="D1275" s="7" t="s">
        <v>6917</v>
      </c>
      <c r="E1275" s="7"/>
      <c r="F1275" s="64"/>
      <c r="G1275" s="6"/>
      <c r="H1275" s="6"/>
      <c r="I1275" s="10" t="s">
        <v>110</v>
      </c>
      <c r="J1275" s="11" t="s">
        <v>2256</v>
      </c>
      <c r="K1275" s="220" t="s">
        <v>600</v>
      </c>
      <c r="L1275" s="180"/>
      <c r="M1275" s="180">
        <v>1000</v>
      </c>
      <c r="N1275" s="80" t="s">
        <v>7213</v>
      </c>
      <c r="O1275" s="165"/>
      <c r="P1275" s="80" t="s">
        <v>2703</v>
      </c>
      <c r="Q1275" s="80"/>
      <c r="R1275" s="80"/>
      <c r="S1275" s="166"/>
      <c r="T1275" s="164"/>
      <c r="U1275" s="167"/>
      <c r="V1275" s="168"/>
      <c r="W1275" s="12" t="str">
        <f t="shared" si="250"/>
        <v>Mqtt1</v>
      </c>
      <c r="X1275" s="222"/>
      <c r="Y1275" s="6" t="str">
        <f t="shared" si="242"/>
        <v>power-tag/peplink-5g</v>
      </c>
      <c r="Z1275" s="106" t="str" cm="1">
        <f t="array" ref="Z1275">IF(COUNTIF(N1275,"spare"),"","$."&amp;_xlfn.REGEXEXTRACT(J1275,"PT\d+[FQ]\d+_(.*)", 2))</f>
        <v>$.Power_Factor_Phase_C</v>
      </c>
      <c r="AA1275" s="12">
        <f t="shared" si="245"/>
        <v>43</v>
      </c>
      <c r="AB1275" s="6" t="s">
        <v>195</v>
      </c>
      <c r="AC1275" s="106">
        <v>3082</v>
      </c>
      <c r="AJ1275" s="80"/>
      <c r="AK1275" s="116" t="s">
        <v>1696</v>
      </c>
      <c r="AN1275" s="80"/>
      <c r="AO1275" s="80"/>
      <c r="AP1275" s="80"/>
      <c r="AQ1275" s="80"/>
      <c r="AR1275" s="130"/>
      <c r="AS1275" s="80"/>
      <c r="AT1275" s="7"/>
      <c r="AU1275" s="7"/>
      <c r="AV1275" s="169"/>
      <c r="AW1275" s="170"/>
      <c r="AX1275" s="140"/>
      <c r="AY1275" s="150"/>
      <c r="AZ1275" s="171"/>
      <c r="BA1275" s="171"/>
      <c r="BB1275" s="150" t="str">
        <f t="shared" si="251"/>
        <v/>
      </c>
      <c r="BC1275" s="172"/>
      <c r="BD1275" s="169"/>
      <c r="BE1275" s="169"/>
      <c r="BF1275" s="169"/>
      <c r="BG1275" s="169"/>
      <c r="BH1275" s="169"/>
      <c r="BI1275" s="169"/>
      <c r="BJ1275" s="169"/>
      <c r="BK1275" s="169"/>
      <c r="BL1275" s="169"/>
      <c r="BM1275" s="169"/>
      <c r="BN1275" s="169"/>
      <c r="BO1275" s="169"/>
      <c r="BP1275" s="169"/>
      <c r="BQ1275" s="169"/>
      <c r="BS1275" s="6"/>
      <c r="BT1275" s="11"/>
      <c r="BU1275" s="6"/>
      <c r="BV1275" s="6"/>
    </row>
    <row r="1276" spans="1:74" ht="15.75" x14ac:dyDescent="0.25">
      <c r="A1276" s="52" t="s">
        <v>7908</v>
      </c>
      <c r="B1276" s="56"/>
      <c r="C1276" s="7" t="s">
        <v>118</v>
      </c>
      <c r="D1276" s="7" t="s">
        <v>6917</v>
      </c>
      <c r="E1276" s="7"/>
      <c r="F1276" s="64"/>
      <c r="G1276" s="6"/>
      <c r="H1276" s="6"/>
      <c r="I1276" s="10" t="s">
        <v>110</v>
      </c>
      <c r="J1276" s="11" t="s">
        <v>2257</v>
      </c>
      <c r="K1276" s="220" t="s">
        <v>600</v>
      </c>
      <c r="L1276" s="180"/>
      <c r="M1276" s="180">
        <v>1000</v>
      </c>
      <c r="N1276" s="80" t="s">
        <v>7213</v>
      </c>
      <c r="O1276" s="165"/>
      <c r="P1276" s="80" t="s">
        <v>2704</v>
      </c>
      <c r="Q1276" s="80"/>
      <c r="R1276" s="80"/>
      <c r="S1276" s="166"/>
      <c r="T1276" s="164"/>
      <c r="U1276" s="167"/>
      <c r="V1276" s="168"/>
      <c r="W1276" s="12" t="str">
        <f t="shared" si="250"/>
        <v>Mqtt1</v>
      </c>
      <c r="X1276" s="222"/>
      <c r="Y1276" s="6" t="str">
        <f t="shared" si="242"/>
        <v>power-tag/peplink-5g</v>
      </c>
      <c r="Z1276" s="106" t="str" cm="1">
        <f t="array" ref="Z1276">IF(COUNTIF(N1276,"spare"),"","$."&amp;_xlfn.REGEXEXTRACT(J1276,"PT\d+[FQ]\d+_(.*)", 2))</f>
        <v>$.Total_Power_Factor</v>
      </c>
      <c r="AA1276" s="12">
        <f t="shared" si="245"/>
        <v>43</v>
      </c>
      <c r="AB1276" s="6" t="s">
        <v>195</v>
      </c>
      <c r="AC1276" s="106">
        <v>3084</v>
      </c>
      <c r="AJ1276" s="80"/>
      <c r="AK1276" s="116" t="s">
        <v>1696</v>
      </c>
      <c r="AN1276" s="80"/>
      <c r="AO1276" s="80"/>
      <c r="AP1276" s="80"/>
      <c r="AQ1276" s="80"/>
      <c r="AR1276" s="130"/>
      <c r="AS1276" s="80"/>
      <c r="AT1276" s="7"/>
      <c r="AU1276" s="7"/>
      <c r="AV1276" s="169"/>
      <c r="AW1276" s="170"/>
      <c r="AX1276" s="140"/>
      <c r="AY1276" s="150"/>
      <c r="AZ1276" s="171"/>
      <c r="BA1276" s="171"/>
      <c r="BB1276" s="150" t="str">
        <f t="shared" si="251"/>
        <v/>
      </c>
      <c r="BC1276" s="172"/>
      <c r="BD1276" s="169"/>
      <c r="BE1276" s="169"/>
      <c r="BF1276" s="169"/>
      <c r="BG1276" s="169"/>
      <c r="BH1276" s="169"/>
      <c r="BI1276" s="169"/>
      <c r="BJ1276" s="169"/>
      <c r="BK1276" s="169"/>
      <c r="BL1276" s="169"/>
      <c r="BM1276" s="169"/>
      <c r="BN1276" s="169"/>
      <c r="BO1276" s="169"/>
      <c r="BP1276" s="169"/>
      <c r="BQ1276" s="169"/>
      <c r="BS1276" s="6"/>
      <c r="BT1276" s="11"/>
      <c r="BU1276" s="6"/>
      <c r="BV1276" s="6"/>
    </row>
    <row r="1277" spans="1:74" ht="15.75" x14ac:dyDescent="0.25">
      <c r="A1277" s="52" t="s">
        <v>7908</v>
      </c>
      <c r="B1277" s="56"/>
      <c r="C1277" s="7" t="s">
        <v>118</v>
      </c>
      <c r="D1277" s="7" t="s">
        <v>6917</v>
      </c>
      <c r="E1277" s="7"/>
      <c r="F1277" s="64"/>
      <c r="G1277" s="6"/>
      <c r="H1277" s="6"/>
      <c r="I1277" s="10" t="s">
        <v>110</v>
      </c>
      <c r="J1277" s="11" t="s">
        <v>2258</v>
      </c>
      <c r="K1277" s="220" t="s">
        <v>600</v>
      </c>
      <c r="L1277" s="180"/>
      <c r="M1277" s="180">
        <v>1000</v>
      </c>
      <c r="N1277" s="80" t="s">
        <v>7213</v>
      </c>
      <c r="O1277" s="165"/>
      <c r="P1277" s="80" t="s">
        <v>2705</v>
      </c>
      <c r="Q1277" s="80"/>
      <c r="R1277" s="80"/>
      <c r="S1277" s="166"/>
      <c r="T1277" s="164"/>
      <c r="U1277" s="167"/>
      <c r="V1277" s="168"/>
      <c r="W1277" s="12" t="str">
        <f t="shared" ref="W1277:W1291" si="252">IF(COUNTIF(N1277,"spare"),"","Mqtt1")</f>
        <v>Mqtt1</v>
      </c>
      <c r="X1277" s="222"/>
      <c r="Y1277" s="6" t="str">
        <f t="shared" si="242"/>
        <v>power-tag/peplink-5g</v>
      </c>
      <c r="Z1277" s="106" t="str" cm="1">
        <f t="array" ref="Z1277">IF(COUNTIF(N1277,"spare"),"","$."&amp;_xlfn.REGEXEXTRACT(J1277,"PT\d+[FQ]\d+_(.*)", 2))</f>
        <v>$.RMS_Current_Phase_A</v>
      </c>
      <c r="AA1277" s="12">
        <f t="shared" si="245"/>
        <v>44</v>
      </c>
      <c r="AB1277" s="6" t="s">
        <v>195</v>
      </c>
      <c r="AC1277" s="106">
        <v>3000</v>
      </c>
      <c r="AJ1277" s="80"/>
      <c r="AK1277" s="116" t="s">
        <v>1693</v>
      </c>
      <c r="AN1277" s="80"/>
      <c r="AO1277" s="80"/>
      <c r="AP1277" s="80"/>
      <c r="AQ1277" s="80"/>
      <c r="AR1277" s="130"/>
      <c r="AS1277" s="80"/>
      <c r="AT1277" s="7"/>
      <c r="AU1277" s="7"/>
      <c r="AV1277" s="169"/>
      <c r="AW1277" s="170"/>
      <c r="AX1277" s="140"/>
      <c r="AY1277" s="150"/>
      <c r="AZ1277" s="171"/>
      <c r="BA1277" s="171"/>
      <c r="BB1277" s="150" t="str">
        <f t="shared" ref="BB1277:BB1291" si="253">IF(ISNUMBER(AM1277),"1","")</f>
        <v/>
      </c>
      <c r="BC1277" s="172"/>
      <c r="BD1277" s="169"/>
      <c r="BE1277" s="169"/>
      <c r="BF1277" s="169"/>
      <c r="BG1277" s="169"/>
      <c r="BH1277" s="169"/>
      <c r="BI1277" s="169"/>
      <c r="BJ1277" s="169"/>
      <c r="BK1277" s="169"/>
      <c r="BL1277" s="169"/>
      <c r="BM1277" s="169"/>
      <c r="BN1277" s="169"/>
      <c r="BO1277" s="169"/>
      <c r="BP1277" s="169"/>
      <c r="BQ1277" s="169"/>
      <c r="BS1277" s="6"/>
      <c r="BT1277" s="11"/>
      <c r="BU1277" s="6"/>
      <c r="BV1277" s="6"/>
    </row>
    <row r="1278" spans="1:74" ht="15.75" x14ac:dyDescent="0.25">
      <c r="A1278" s="52" t="s">
        <v>7908</v>
      </c>
      <c r="B1278" s="56"/>
      <c r="C1278" s="7" t="s">
        <v>118</v>
      </c>
      <c r="D1278" s="7" t="s">
        <v>6917</v>
      </c>
      <c r="E1278" s="7"/>
      <c r="F1278" s="64"/>
      <c r="G1278" s="6"/>
      <c r="H1278" s="6"/>
      <c r="I1278" s="10" t="s">
        <v>110</v>
      </c>
      <c r="J1278" s="11" t="s">
        <v>2259</v>
      </c>
      <c r="K1278" s="220" t="s">
        <v>600</v>
      </c>
      <c r="L1278" s="180"/>
      <c r="M1278" s="180">
        <v>1000</v>
      </c>
      <c r="N1278" s="80" t="s">
        <v>7213</v>
      </c>
      <c r="O1278" s="165"/>
      <c r="P1278" s="80" t="s">
        <v>2706</v>
      </c>
      <c r="Q1278" s="80"/>
      <c r="R1278" s="80"/>
      <c r="S1278" s="166"/>
      <c r="T1278" s="164"/>
      <c r="U1278" s="167"/>
      <c r="V1278" s="168"/>
      <c r="W1278" s="12" t="str">
        <f t="shared" si="252"/>
        <v>Mqtt1</v>
      </c>
      <c r="X1278" s="222"/>
      <c r="Y1278" s="6" t="str">
        <f t="shared" si="242"/>
        <v>power-tag/peplink-5g</v>
      </c>
      <c r="Z1278" s="106" t="str" cm="1">
        <f t="array" ref="Z1278">IF(COUNTIF(N1278,"spare"),"","$."&amp;_xlfn.REGEXEXTRACT(J1278,"PT\d+[FQ]\d+_(.*)", 2))</f>
        <v>$.RMS_Current_Phase_B</v>
      </c>
      <c r="AA1278" s="12">
        <f t="shared" si="245"/>
        <v>44</v>
      </c>
      <c r="AB1278" s="6" t="s">
        <v>195</v>
      </c>
      <c r="AC1278" s="106">
        <v>3002</v>
      </c>
      <c r="AJ1278" s="80"/>
      <c r="AK1278" s="116" t="s">
        <v>1693</v>
      </c>
      <c r="AN1278" s="80"/>
      <c r="AO1278" s="80"/>
      <c r="AP1278" s="80"/>
      <c r="AQ1278" s="80"/>
      <c r="AR1278" s="130"/>
      <c r="AS1278" s="80"/>
      <c r="AT1278" s="7"/>
      <c r="AU1278" s="7"/>
      <c r="AV1278" s="169"/>
      <c r="AW1278" s="170"/>
      <c r="AX1278" s="140"/>
      <c r="AY1278" s="150"/>
      <c r="AZ1278" s="171"/>
      <c r="BA1278" s="171"/>
      <c r="BB1278" s="150" t="str">
        <f t="shared" si="253"/>
        <v/>
      </c>
      <c r="BC1278" s="172"/>
      <c r="BD1278" s="169"/>
      <c r="BE1278" s="169"/>
      <c r="BF1278" s="169"/>
      <c r="BG1278" s="169"/>
      <c r="BH1278" s="169"/>
      <c r="BI1278" s="169"/>
      <c r="BJ1278" s="169"/>
      <c r="BK1278" s="169"/>
      <c r="BL1278" s="169"/>
      <c r="BM1278" s="169"/>
      <c r="BN1278" s="169"/>
      <c r="BO1278" s="169"/>
      <c r="BP1278" s="169"/>
      <c r="BQ1278" s="169"/>
      <c r="BS1278" s="6"/>
      <c r="BT1278" s="11"/>
      <c r="BU1278" s="6"/>
      <c r="BV1278" s="6"/>
    </row>
    <row r="1279" spans="1:74" ht="15.75" x14ac:dyDescent="0.25">
      <c r="A1279" s="52" t="s">
        <v>7908</v>
      </c>
      <c r="B1279" s="56"/>
      <c r="C1279" s="7" t="s">
        <v>118</v>
      </c>
      <c r="D1279" s="7" t="s">
        <v>6917</v>
      </c>
      <c r="E1279" s="7"/>
      <c r="F1279" s="64"/>
      <c r="G1279" s="6"/>
      <c r="H1279" s="6"/>
      <c r="I1279" s="10" t="s">
        <v>110</v>
      </c>
      <c r="J1279" s="11" t="s">
        <v>2260</v>
      </c>
      <c r="K1279" s="220" t="s">
        <v>600</v>
      </c>
      <c r="L1279" s="180"/>
      <c r="M1279" s="180">
        <v>1000</v>
      </c>
      <c r="N1279" s="80" t="s">
        <v>7213</v>
      </c>
      <c r="O1279" s="165"/>
      <c r="P1279" s="80" t="s">
        <v>2707</v>
      </c>
      <c r="Q1279" s="80"/>
      <c r="R1279" s="80"/>
      <c r="S1279" s="166"/>
      <c r="T1279" s="164"/>
      <c r="U1279" s="167"/>
      <c r="V1279" s="168"/>
      <c r="W1279" s="12" t="str">
        <f t="shared" si="252"/>
        <v>Mqtt1</v>
      </c>
      <c r="X1279" s="222"/>
      <c r="Y1279" s="6" t="str">
        <f t="shared" si="242"/>
        <v>power-tag/peplink-5g</v>
      </c>
      <c r="Z1279" s="106" t="str" cm="1">
        <f t="array" ref="Z1279">IF(COUNTIF(N1279,"spare"),"","$."&amp;_xlfn.REGEXEXTRACT(J1279,"PT\d+[FQ]\d+_(.*)", 2))</f>
        <v>$.RMS_Current_Phase_C</v>
      </c>
      <c r="AA1279" s="12">
        <f t="shared" si="245"/>
        <v>44</v>
      </c>
      <c r="AB1279" s="6" t="s">
        <v>195</v>
      </c>
      <c r="AC1279" s="106">
        <v>3004</v>
      </c>
      <c r="AJ1279" s="80"/>
      <c r="AK1279" s="116" t="s">
        <v>1693</v>
      </c>
      <c r="AN1279" s="80"/>
      <c r="AO1279" s="80"/>
      <c r="AP1279" s="80"/>
      <c r="AQ1279" s="80"/>
      <c r="AR1279" s="130"/>
      <c r="AS1279" s="80"/>
      <c r="AT1279" s="7"/>
      <c r="AU1279" s="7"/>
      <c r="AV1279" s="169"/>
      <c r="AW1279" s="170"/>
      <c r="AX1279" s="140"/>
      <c r="AY1279" s="150"/>
      <c r="AZ1279" s="171"/>
      <c r="BA1279" s="171"/>
      <c r="BB1279" s="150" t="str">
        <f t="shared" si="253"/>
        <v/>
      </c>
      <c r="BC1279" s="172"/>
      <c r="BD1279" s="169"/>
      <c r="BE1279" s="169"/>
      <c r="BF1279" s="169"/>
      <c r="BG1279" s="169"/>
      <c r="BH1279" s="169"/>
      <c r="BI1279" s="169"/>
      <c r="BJ1279" s="169"/>
      <c r="BK1279" s="169"/>
      <c r="BL1279" s="169"/>
      <c r="BM1279" s="169"/>
      <c r="BN1279" s="169"/>
      <c r="BO1279" s="169"/>
      <c r="BP1279" s="169"/>
      <c r="BQ1279" s="169"/>
      <c r="BS1279" s="6"/>
      <c r="BT1279" s="11"/>
      <c r="BU1279" s="6"/>
      <c r="BV1279" s="6"/>
    </row>
    <row r="1280" spans="1:74" ht="15.75" x14ac:dyDescent="0.25">
      <c r="A1280" s="52" t="s">
        <v>7908</v>
      </c>
      <c r="B1280" s="56"/>
      <c r="C1280" s="7" t="s">
        <v>118</v>
      </c>
      <c r="D1280" s="7" t="s">
        <v>6917</v>
      </c>
      <c r="E1280" s="7"/>
      <c r="F1280" s="64"/>
      <c r="G1280" s="6"/>
      <c r="H1280" s="6"/>
      <c r="I1280" s="10" t="s">
        <v>110</v>
      </c>
      <c r="J1280" s="11" t="s">
        <v>2261</v>
      </c>
      <c r="K1280" s="220" t="s">
        <v>600</v>
      </c>
      <c r="L1280" s="180"/>
      <c r="M1280" s="180">
        <v>1000</v>
      </c>
      <c r="N1280" s="80" t="s">
        <v>7213</v>
      </c>
      <c r="O1280" s="165"/>
      <c r="P1280" s="80" t="s">
        <v>2708</v>
      </c>
      <c r="Q1280" s="80"/>
      <c r="R1280" s="80"/>
      <c r="S1280" s="166"/>
      <c r="T1280" s="164"/>
      <c r="U1280" s="167"/>
      <c r="V1280" s="168"/>
      <c r="W1280" s="12" t="str">
        <f t="shared" si="252"/>
        <v>Mqtt1</v>
      </c>
      <c r="X1280" s="222"/>
      <c r="Y1280" s="6" t="str">
        <f t="shared" ref="Y1280:Y1343" si="254">"power-tag/" &amp; LOWER(_xlfn.REGEXREPLACE(_xlfn.REGEXREPLACE(_xlfn.REGEXREPLACE(TRIM(_xlfn.REGEXREPLACE(P1280, " (RMS (Current|Voltage) .+)|(Active Power Phase [ABC])|(Total Active Power)|(Power Factor .+)|(Total Power Factor) *", "")), "[ /\(\)&amp;:\.#]", "-"), "\-+", "-"), "-$", ""))</f>
        <v>power-tag/peplink-5g</v>
      </c>
      <c r="Z1280" s="106" t="str" cm="1">
        <f t="array" ref="Z1280">IF(COUNTIF(N1280,"spare"),"","$."&amp;_xlfn.REGEXEXTRACT(J1280,"PT\d+[FQ]\d+_(.*)", 2))</f>
        <v>$.RMS_Current_Phase_Neut</v>
      </c>
      <c r="AA1280" s="12">
        <f t="shared" si="245"/>
        <v>44</v>
      </c>
      <c r="AB1280" s="6" t="s">
        <v>195</v>
      </c>
      <c r="AC1280" s="106">
        <v>3006</v>
      </c>
      <c r="AJ1280" s="80"/>
      <c r="AK1280" s="116" t="s">
        <v>1693</v>
      </c>
      <c r="AN1280" s="80"/>
      <c r="AO1280" s="80"/>
      <c r="AP1280" s="80"/>
      <c r="AQ1280" s="80"/>
      <c r="AR1280" s="130"/>
      <c r="AS1280" s="80"/>
      <c r="AT1280" s="7"/>
      <c r="AU1280" s="7"/>
      <c r="AV1280" s="169"/>
      <c r="AW1280" s="170"/>
      <c r="AX1280" s="140"/>
      <c r="AY1280" s="150"/>
      <c r="AZ1280" s="171"/>
      <c r="BA1280" s="171"/>
      <c r="BB1280" s="150" t="str">
        <f t="shared" si="253"/>
        <v/>
      </c>
      <c r="BC1280" s="172"/>
      <c r="BD1280" s="169"/>
      <c r="BE1280" s="169"/>
      <c r="BF1280" s="169"/>
      <c r="BG1280" s="169"/>
      <c r="BH1280" s="169"/>
      <c r="BI1280" s="169"/>
      <c r="BJ1280" s="169"/>
      <c r="BK1280" s="169"/>
      <c r="BL1280" s="169"/>
      <c r="BM1280" s="169"/>
      <c r="BN1280" s="169"/>
      <c r="BO1280" s="169"/>
      <c r="BP1280" s="169"/>
      <c r="BQ1280" s="169"/>
      <c r="BS1280" s="6"/>
      <c r="BT1280" s="11"/>
      <c r="BU1280" s="6"/>
      <c r="BV1280" s="6"/>
    </row>
    <row r="1281" spans="1:74" ht="15.75" x14ac:dyDescent="0.25">
      <c r="A1281" s="52" t="s">
        <v>7908</v>
      </c>
      <c r="B1281" s="56"/>
      <c r="C1281" s="7" t="s">
        <v>118</v>
      </c>
      <c r="D1281" s="7" t="s">
        <v>6917</v>
      </c>
      <c r="E1281" s="7"/>
      <c r="F1281" s="64"/>
      <c r="G1281" s="6"/>
      <c r="H1281" s="6"/>
      <c r="I1281" s="10" t="s">
        <v>110</v>
      </c>
      <c r="J1281" s="11" t="s">
        <v>7505</v>
      </c>
      <c r="K1281" s="220" t="s">
        <v>600</v>
      </c>
      <c r="L1281" s="180"/>
      <c r="M1281" s="180">
        <v>1000</v>
      </c>
      <c r="N1281" s="80" t="s">
        <v>7213</v>
      </c>
      <c r="O1281" s="165"/>
      <c r="P1281" s="80" t="s">
        <v>2709</v>
      </c>
      <c r="Q1281" s="80"/>
      <c r="R1281" s="80"/>
      <c r="S1281" s="166"/>
      <c r="T1281" s="164"/>
      <c r="U1281" s="167"/>
      <c r="V1281" s="168"/>
      <c r="W1281" s="12" t="str">
        <f t="shared" si="252"/>
        <v>Mqtt1</v>
      </c>
      <c r="X1281" s="222"/>
      <c r="Y1281" s="6" t="str">
        <f t="shared" si="254"/>
        <v>power-tag/peplink-5g</v>
      </c>
      <c r="Z1281" s="106" t="str" cm="1">
        <f t="array" ref="Z1281">IF(COUNTIF(N1281,"spare"),"","$."&amp;_xlfn.REGEXEXTRACT(J1281,"PT\d+[FQ]\d+_(.*)", 2))</f>
        <v>$.RMS_Voltage_A_N</v>
      </c>
      <c r="AA1281" s="12">
        <f t="shared" si="245"/>
        <v>44</v>
      </c>
      <c r="AB1281" s="6" t="s">
        <v>195</v>
      </c>
      <c r="AC1281" s="106">
        <v>3028</v>
      </c>
      <c r="AJ1281" s="80"/>
      <c r="AK1281" s="116" t="s">
        <v>1694</v>
      </c>
      <c r="AN1281" s="80"/>
      <c r="AO1281" s="80"/>
      <c r="AP1281" s="80"/>
      <c r="AQ1281" s="80"/>
      <c r="AR1281" s="130"/>
      <c r="AS1281" s="80"/>
      <c r="AT1281" s="7"/>
      <c r="AU1281" s="7"/>
      <c r="AV1281" s="169"/>
      <c r="AW1281" s="170"/>
      <c r="AX1281" s="140"/>
      <c r="AY1281" s="150"/>
      <c r="AZ1281" s="171"/>
      <c r="BA1281" s="171"/>
      <c r="BB1281" s="150" t="str">
        <f t="shared" si="253"/>
        <v/>
      </c>
      <c r="BC1281" s="172"/>
      <c r="BD1281" s="169"/>
      <c r="BE1281" s="169"/>
      <c r="BF1281" s="169"/>
      <c r="BG1281" s="169"/>
      <c r="BH1281" s="169"/>
      <c r="BI1281" s="169"/>
      <c r="BJ1281" s="169"/>
      <c r="BK1281" s="169"/>
      <c r="BL1281" s="169"/>
      <c r="BM1281" s="169"/>
      <c r="BN1281" s="169"/>
      <c r="BO1281" s="169"/>
      <c r="BP1281" s="169"/>
      <c r="BQ1281" s="169"/>
      <c r="BS1281" s="6"/>
      <c r="BT1281" s="11"/>
      <c r="BU1281" s="6"/>
      <c r="BV1281" s="6"/>
    </row>
    <row r="1282" spans="1:74" ht="15.75" x14ac:dyDescent="0.25">
      <c r="A1282" s="52" t="s">
        <v>7908</v>
      </c>
      <c r="B1282" s="56"/>
      <c r="C1282" s="7" t="s">
        <v>118</v>
      </c>
      <c r="D1282" s="7" t="s">
        <v>6917</v>
      </c>
      <c r="E1282" s="7"/>
      <c r="F1282" s="64"/>
      <c r="G1282" s="6"/>
      <c r="H1282" s="6"/>
      <c r="I1282" s="10" t="s">
        <v>110</v>
      </c>
      <c r="J1282" s="11" t="s">
        <v>7506</v>
      </c>
      <c r="K1282" s="220" t="s">
        <v>600</v>
      </c>
      <c r="L1282" s="180"/>
      <c r="M1282" s="180">
        <v>1000</v>
      </c>
      <c r="N1282" s="80" t="s">
        <v>7213</v>
      </c>
      <c r="O1282" s="165"/>
      <c r="P1282" s="80" t="s">
        <v>2710</v>
      </c>
      <c r="Q1282" s="80"/>
      <c r="R1282" s="80"/>
      <c r="S1282" s="166"/>
      <c r="T1282" s="164"/>
      <c r="U1282" s="167"/>
      <c r="V1282" s="168"/>
      <c r="W1282" s="12" t="str">
        <f t="shared" si="252"/>
        <v>Mqtt1</v>
      </c>
      <c r="X1282" s="222"/>
      <c r="Y1282" s="6" t="str">
        <f t="shared" si="254"/>
        <v>power-tag/peplink-5g</v>
      </c>
      <c r="Z1282" s="106" t="str" cm="1">
        <f t="array" ref="Z1282">IF(COUNTIF(N1282,"spare"),"","$."&amp;_xlfn.REGEXEXTRACT(J1282,"PT\d+[FQ]\d+_(.*)", 2))</f>
        <v>$.RMS_Voltage_B_N</v>
      </c>
      <c r="AA1282" s="12">
        <f t="shared" si="245"/>
        <v>44</v>
      </c>
      <c r="AB1282" s="6" t="s">
        <v>195</v>
      </c>
      <c r="AC1282" s="106">
        <v>3030</v>
      </c>
      <c r="AJ1282" s="80"/>
      <c r="AK1282" s="116" t="s">
        <v>1694</v>
      </c>
      <c r="AN1282" s="80"/>
      <c r="AO1282" s="80"/>
      <c r="AP1282" s="80"/>
      <c r="AQ1282" s="80"/>
      <c r="AR1282" s="130"/>
      <c r="AS1282" s="80"/>
      <c r="AT1282" s="7"/>
      <c r="AU1282" s="7"/>
      <c r="AV1282" s="169"/>
      <c r="AW1282" s="170"/>
      <c r="AX1282" s="140"/>
      <c r="AY1282" s="150"/>
      <c r="AZ1282" s="171"/>
      <c r="BA1282" s="171"/>
      <c r="BB1282" s="150" t="str">
        <f t="shared" si="253"/>
        <v/>
      </c>
      <c r="BC1282" s="172"/>
      <c r="BD1282" s="169"/>
      <c r="BE1282" s="169"/>
      <c r="BF1282" s="169"/>
      <c r="BG1282" s="169"/>
      <c r="BH1282" s="169"/>
      <c r="BI1282" s="169"/>
      <c r="BJ1282" s="169"/>
      <c r="BK1282" s="169"/>
      <c r="BL1282" s="169"/>
      <c r="BM1282" s="169"/>
      <c r="BN1282" s="169"/>
      <c r="BO1282" s="169"/>
      <c r="BP1282" s="169"/>
      <c r="BQ1282" s="169"/>
      <c r="BS1282" s="6"/>
      <c r="BT1282" s="11"/>
      <c r="BU1282" s="6"/>
      <c r="BV1282" s="6"/>
    </row>
    <row r="1283" spans="1:74" ht="15.75" x14ac:dyDescent="0.25">
      <c r="A1283" s="52" t="s">
        <v>7908</v>
      </c>
      <c r="B1283" s="56"/>
      <c r="C1283" s="7" t="s">
        <v>118</v>
      </c>
      <c r="D1283" s="7" t="s">
        <v>6917</v>
      </c>
      <c r="E1283" s="7"/>
      <c r="F1283" s="64"/>
      <c r="G1283" s="6"/>
      <c r="H1283" s="6"/>
      <c r="I1283" s="10" t="s">
        <v>110</v>
      </c>
      <c r="J1283" s="11" t="s">
        <v>7507</v>
      </c>
      <c r="K1283" s="220" t="s">
        <v>600</v>
      </c>
      <c r="L1283" s="180"/>
      <c r="M1283" s="180">
        <v>1000</v>
      </c>
      <c r="N1283" s="80" t="s">
        <v>7213</v>
      </c>
      <c r="O1283" s="165"/>
      <c r="P1283" s="80" t="s">
        <v>2711</v>
      </c>
      <c r="Q1283" s="80"/>
      <c r="R1283" s="80"/>
      <c r="S1283" s="166"/>
      <c r="T1283" s="164"/>
      <c r="U1283" s="167"/>
      <c r="V1283" s="168"/>
      <c r="W1283" s="12" t="str">
        <f t="shared" si="252"/>
        <v>Mqtt1</v>
      </c>
      <c r="X1283" s="222"/>
      <c r="Y1283" s="6" t="str">
        <f t="shared" si="254"/>
        <v>power-tag/peplink-5g</v>
      </c>
      <c r="Z1283" s="106" t="str" cm="1">
        <f t="array" ref="Z1283">IF(COUNTIF(N1283,"spare"),"","$."&amp;_xlfn.REGEXEXTRACT(J1283,"PT\d+[FQ]\d+_(.*)", 2))</f>
        <v>$.RMS_Voltage_C_N</v>
      </c>
      <c r="AA1283" s="12">
        <f t="shared" si="245"/>
        <v>44</v>
      </c>
      <c r="AB1283" s="6" t="s">
        <v>195</v>
      </c>
      <c r="AC1283" s="106">
        <v>3032</v>
      </c>
      <c r="AJ1283" s="80"/>
      <c r="AK1283" s="116" t="s">
        <v>1694</v>
      </c>
      <c r="AN1283" s="80"/>
      <c r="AO1283" s="80"/>
      <c r="AP1283" s="80"/>
      <c r="AQ1283" s="80"/>
      <c r="AR1283" s="130"/>
      <c r="AS1283" s="80"/>
      <c r="AT1283" s="7"/>
      <c r="AU1283" s="7"/>
      <c r="AV1283" s="169"/>
      <c r="AW1283" s="170"/>
      <c r="AX1283" s="140"/>
      <c r="AY1283" s="150"/>
      <c r="AZ1283" s="171"/>
      <c r="BA1283" s="171"/>
      <c r="BB1283" s="150" t="str">
        <f t="shared" si="253"/>
        <v/>
      </c>
      <c r="BC1283" s="172"/>
      <c r="BD1283" s="169"/>
      <c r="BE1283" s="169"/>
      <c r="BF1283" s="169"/>
      <c r="BG1283" s="169"/>
      <c r="BH1283" s="169"/>
      <c r="BI1283" s="169"/>
      <c r="BJ1283" s="169"/>
      <c r="BK1283" s="169"/>
      <c r="BL1283" s="169"/>
      <c r="BM1283" s="169"/>
      <c r="BN1283" s="169"/>
      <c r="BO1283" s="169"/>
      <c r="BP1283" s="169"/>
      <c r="BQ1283" s="169"/>
      <c r="BS1283" s="6"/>
      <c r="BT1283" s="11"/>
      <c r="BU1283" s="6"/>
      <c r="BV1283" s="6"/>
    </row>
    <row r="1284" spans="1:74" ht="15.75" x14ac:dyDescent="0.25">
      <c r="A1284" s="52" t="s">
        <v>7908</v>
      </c>
      <c r="B1284" s="56"/>
      <c r="C1284" s="7" t="s">
        <v>118</v>
      </c>
      <c r="D1284" s="7" t="s">
        <v>6917</v>
      </c>
      <c r="E1284" s="7"/>
      <c r="F1284" s="64"/>
      <c r="G1284" s="6"/>
      <c r="H1284" s="6"/>
      <c r="I1284" s="10" t="s">
        <v>110</v>
      </c>
      <c r="J1284" s="11" t="s">
        <v>2262</v>
      </c>
      <c r="K1284" s="220" t="s">
        <v>600</v>
      </c>
      <c r="L1284" s="180"/>
      <c r="M1284" s="180">
        <v>1000</v>
      </c>
      <c r="N1284" s="80" t="s">
        <v>7213</v>
      </c>
      <c r="O1284" s="165"/>
      <c r="P1284" s="80" t="s">
        <v>2712</v>
      </c>
      <c r="Q1284" s="80"/>
      <c r="R1284" s="80"/>
      <c r="S1284" s="166"/>
      <c r="T1284" s="164"/>
      <c r="U1284" s="167"/>
      <c r="V1284" s="168"/>
      <c r="W1284" s="12" t="str">
        <f t="shared" si="252"/>
        <v>Mqtt1</v>
      </c>
      <c r="X1284" s="222"/>
      <c r="Y1284" s="6" t="str">
        <f t="shared" si="254"/>
        <v>power-tag/peplink-5g</v>
      </c>
      <c r="Z1284" s="106" t="str" cm="1">
        <f t="array" ref="Z1284">IF(COUNTIF(N1284,"spare"),"","$."&amp;_xlfn.REGEXEXTRACT(J1284,"PT\d+[FQ]\d+_(.*)", 2))</f>
        <v>$.Active_Power_Phase_A</v>
      </c>
      <c r="AA1284" s="12">
        <f t="shared" si="245"/>
        <v>44</v>
      </c>
      <c r="AB1284" s="6" t="s">
        <v>195</v>
      </c>
      <c r="AC1284" s="106">
        <v>3054</v>
      </c>
      <c r="AJ1284" s="80"/>
      <c r="AK1284" s="116" t="s">
        <v>1695</v>
      </c>
      <c r="AN1284" s="80"/>
      <c r="AO1284" s="80"/>
      <c r="AP1284" s="80"/>
      <c r="AQ1284" s="80"/>
      <c r="AR1284" s="130"/>
      <c r="AS1284" s="80"/>
      <c r="AT1284" s="7"/>
      <c r="AU1284" s="7"/>
      <c r="AV1284" s="169"/>
      <c r="AW1284" s="170"/>
      <c r="AX1284" s="140"/>
      <c r="AY1284" s="150"/>
      <c r="AZ1284" s="171"/>
      <c r="BA1284" s="171"/>
      <c r="BB1284" s="150" t="str">
        <f t="shared" si="253"/>
        <v/>
      </c>
      <c r="BC1284" s="172"/>
      <c r="BD1284" s="169"/>
      <c r="BE1284" s="169"/>
      <c r="BF1284" s="169"/>
      <c r="BG1284" s="169"/>
      <c r="BH1284" s="169"/>
      <c r="BI1284" s="169"/>
      <c r="BJ1284" s="169"/>
      <c r="BK1284" s="169"/>
      <c r="BL1284" s="169"/>
      <c r="BM1284" s="169"/>
      <c r="BN1284" s="169"/>
      <c r="BO1284" s="169"/>
      <c r="BP1284" s="169"/>
      <c r="BQ1284" s="169"/>
      <c r="BS1284" s="6"/>
      <c r="BT1284" s="11"/>
      <c r="BU1284" s="6"/>
      <c r="BV1284" s="6"/>
    </row>
    <row r="1285" spans="1:74" ht="15.75" x14ac:dyDescent="0.25">
      <c r="A1285" s="52" t="s">
        <v>7908</v>
      </c>
      <c r="B1285" s="56"/>
      <c r="C1285" s="7" t="s">
        <v>118</v>
      </c>
      <c r="D1285" s="7" t="s">
        <v>6917</v>
      </c>
      <c r="E1285" s="7"/>
      <c r="F1285" s="64"/>
      <c r="G1285" s="6"/>
      <c r="H1285" s="6"/>
      <c r="I1285" s="10" t="s">
        <v>110</v>
      </c>
      <c r="J1285" s="11" t="s">
        <v>2263</v>
      </c>
      <c r="K1285" s="220" t="s">
        <v>600</v>
      </c>
      <c r="L1285" s="180"/>
      <c r="M1285" s="180">
        <v>1000</v>
      </c>
      <c r="N1285" s="80" t="s">
        <v>7213</v>
      </c>
      <c r="O1285" s="165"/>
      <c r="P1285" s="80" t="s">
        <v>2713</v>
      </c>
      <c r="Q1285" s="80"/>
      <c r="R1285" s="80"/>
      <c r="S1285" s="166"/>
      <c r="T1285" s="164"/>
      <c r="U1285" s="167"/>
      <c r="V1285" s="168"/>
      <c r="W1285" s="12" t="str">
        <f t="shared" si="252"/>
        <v>Mqtt1</v>
      </c>
      <c r="X1285" s="222"/>
      <c r="Y1285" s="6" t="str">
        <f t="shared" si="254"/>
        <v>power-tag/peplink-5g</v>
      </c>
      <c r="Z1285" s="106" t="str" cm="1">
        <f t="array" ref="Z1285">IF(COUNTIF(N1285,"spare"),"","$."&amp;_xlfn.REGEXEXTRACT(J1285,"PT\d+[FQ]\d+_(.*)", 2))</f>
        <v>$.Active_Power_Phase_B</v>
      </c>
      <c r="AA1285" s="12">
        <f t="shared" si="245"/>
        <v>44</v>
      </c>
      <c r="AB1285" s="6" t="s">
        <v>195</v>
      </c>
      <c r="AC1285" s="106">
        <v>3056</v>
      </c>
      <c r="AJ1285" s="80"/>
      <c r="AK1285" s="116" t="s">
        <v>1695</v>
      </c>
      <c r="AN1285" s="80"/>
      <c r="AO1285" s="80"/>
      <c r="AP1285" s="80"/>
      <c r="AQ1285" s="80"/>
      <c r="AR1285" s="130"/>
      <c r="AS1285" s="80"/>
      <c r="AT1285" s="7"/>
      <c r="AU1285" s="7"/>
      <c r="AV1285" s="169"/>
      <c r="AW1285" s="170"/>
      <c r="AX1285" s="140"/>
      <c r="AY1285" s="150"/>
      <c r="AZ1285" s="171"/>
      <c r="BA1285" s="171"/>
      <c r="BB1285" s="150" t="str">
        <f t="shared" si="253"/>
        <v/>
      </c>
      <c r="BC1285" s="172"/>
      <c r="BD1285" s="169"/>
      <c r="BE1285" s="169"/>
      <c r="BF1285" s="169"/>
      <c r="BG1285" s="169"/>
      <c r="BH1285" s="169"/>
      <c r="BI1285" s="169"/>
      <c r="BJ1285" s="169"/>
      <c r="BK1285" s="169"/>
      <c r="BL1285" s="169"/>
      <c r="BM1285" s="169"/>
      <c r="BN1285" s="169"/>
      <c r="BO1285" s="169"/>
      <c r="BP1285" s="169"/>
      <c r="BQ1285" s="169"/>
      <c r="BS1285" s="6"/>
      <c r="BT1285" s="11"/>
      <c r="BU1285" s="6"/>
      <c r="BV1285" s="6"/>
    </row>
    <row r="1286" spans="1:74" ht="15.75" x14ac:dyDescent="0.25">
      <c r="A1286" s="52" t="s">
        <v>7908</v>
      </c>
      <c r="B1286" s="56"/>
      <c r="C1286" s="7" t="s">
        <v>118</v>
      </c>
      <c r="D1286" s="7" t="s">
        <v>6917</v>
      </c>
      <c r="E1286" s="7"/>
      <c r="F1286" s="64"/>
      <c r="G1286" s="6"/>
      <c r="H1286" s="6"/>
      <c r="I1286" s="10" t="s">
        <v>110</v>
      </c>
      <c r="J1286" s="11" t="s">
        <v>2264</v>
      </c>
      <c r="K1286" s="220" t="s">
        <v>600</v>
      </c>
      <c r="L1286" s="180"/>
      <c r="M1286" s="180">
        <v>1000</v>
      </c>
      <c r="N1286" s="80" t="s">
        <v>7213</v>
      </c>
      <c r="O1286" s="165"/>
      <c r="P1286" s="80" t="s">
        <v>2714</v>
      </c>
      <c r="Q1286" s="80"/>
      <c r="R1286" s="80"/>
      <c r="S1286" s="166"/>
      <c r="T1286" s="164"/>
      <c r="U1286" s="167"/>
      <c r="V1286" s="168"/>
      <c r="W1286" s="12" t="str">
        <f t="shared" si="252"/>
        <v>Mqtt1</v>
      </c>
      <c r="X1286" s="222"/>
      <c r="Y1286" s="6" t="str">
        <f t="shared" si="254"/>
        <v>power-tag/peplink-5g</v>
      </c>
      <c r="Z1286" s="106" t="str" cm="1">
        <f t="array" ref="Z1286">IF(COUNTIF(N1286,"spare"),"","$."&amp;_xlfn.REGEXEXTRACT(J1286,"PT\d+[FQ]\d+_(.*)", 2))</f>
        <v>$.Active_Power_Phase_C</v>
      </c>
      <c r="AA1286" s="12">
        <f t="shared" si="245"/>
        <v>44</v>
      </c>
      <c r="AB1286" s="6" t="s">
        <v>195</v>
      </c>
      <c r="AC1286" s="106">
        <v>3058</v>
      </c>
      <c r="AJ1286" s="80"/>
      <c r="AK1286" s="116" t="s">
        <v>1695</v>
      </c>
      <c r="AN1286" s="80"/>
      <c r="AO1286" s="80"/>
      <c r="AP1286" s="80"/>
      <c r="AQ1286" s="80"/>
      <c r="AR1286" s="130"/>
      <c r="AS1286" s="80"/>
      <c r="AT1286" s="7"/>
      <c r="AU1286" s="7"/>
      <c r="AV1286" s="169"/>
      <c r="AW1286" s="170"/>
      <c r="AX1286" s="140"/>
      <c r="AY1286" s="150"/>
      <c r="AZ1286" s="171"/>
      <c r="BA1286" s="171"/>
      <c r="BB1286" s="150" t="str">
        <f t="shared" si="253"/>
        <v/>
      </c>
      <c r="BC1286" s="172"/>
      <c r="BD1286" s="169"/>
      <c r="BE1286" s="169"/>
      <c r="BF1286" s="169"/>
      <c r="BG1286" s="169"/>
      <c r="BH1286" s="169"/>
      <c r="BI1286" s="169"/>
      <c r="BJ1286" s="169"/>
      <c r="BK1286" s="169"/>
      <c r="BL1286" s="169"/>
      <c r="BM1286" s="169"/>
      <c r="BN1286" s="169"/>
      <c r="BO1286" s="169"/>
      <c r="BP1286" s="169"/>
      <c r="BQ1286" s="169"/>
      <c r="BS1286" s="6"/>
      <c r="BT1286" s="11"/>
      <c r="BU1286" s="6"/>
      <c r="BV1286" s="6"/>
    </row>
    <row r="1287" spans="1:74" ht="15.75" x14ac:dyDescent="0.25">
      <c r="A1287" s="52" t="s">
        <v>7908</v>
      </c>
      <c r="B1287" s="56"/>
      <c r="C1287" s="7" t="s">
        <v>118</v>
      </c>
      <c r="D1287" s="7" t="s">
        <v>6917</v>
      </c>
      <c r="E1287" s="7"/>
      <c r="F1287" s="64"/>
      <c r="G1287" s="6"/>
      <c r="H1287" s="6"/>
      <c r="I1287" s="10" t="s">
        <v>110</v>
      </c>
      <c r="J1287" s="11" t="s">
        <v>2265</v>
      </c>
      <c r="K1287" s="220" t="s">
        <v>600</v>
      </c>
      <c r="L1287" s="180"/>
      <c r="M1287" s="180">
        <v>1000</v>
      </c>
      <c r="N1287" s="80" t="s">
        <v>7213</v>
      </c>
      <c r="O1287" s="165"/>
      <c r="P1287" s="80" t="s">
        <v>2715</v>
      </c>
      <c r="Q1287" s="80"/>
      <c r="R1287" s="80"/>
      <c r="S1287" s="166"/>
      <c r="T1287" s="164"/>
      <c r="U1287" s="167"/>
      <c r="V1287" s="168"/>
      <c r="W1287" s="12" t="str">
        <f t="shared" si="252"/>
        <v>Mqtt1</v>
      </c>
      <c r="X1287" s="222"/>
      <c r="Y1287" s="6" t="str">
        <f t="shared" si="254"/>
        <v>power-tag/peplink-5g</v>
      </c>
      <c r="Z1287" s="106" t="str" cm="1">
        <f t="array" ref="Z1287">IF(COUNTIF(N1287,"spare"),"","$."&amp;_xlfn.REGEXEXTRACT(J1287,"PT\d+[FQ]\d+_(.*)", 2))</f>
        <v>$.Total_Active_Power</v>
      </c>
      <c r="AA1287" s="12">
        <f t="shared" si="245"/>
        <v>44</v>
      </c>
      <c r="AB1287" s="6" t="s">
        <v>195</v>
      </c>
      <c r="AC1287" s="106">
        <v>3060</v>
      </c>
      <c r="AJ1287" s="80"/>
      <c r="AK1287" s="116" t="s">
        <v>1695</v>
      </c>
      <c r="AN1287" s="80"/>
      <c r="AO1287" s="80"/>
      <c r="AP1287" s="80"/>
      <c r="AQ1287" s="80"/>
      <c r="AR1287" s="130"/>
      <c r="AS1287" s="80"/>
      <c r="AT1287" s="7"/>
      <c r="AU1287" s="7"/>
      <c r="AV1287" s="169"/>
      <c r="AW1287" s="170"/>
      <c r="AX1287" s="140"/>
      <c r="AY1287" s="150"/>
      <c r="AZ1287" s="171"/>
      <c r="BA1287" s="171"/>
      <c r="BB1287" s="150" t="str">
        <f t="shared" si="253"/>
        <v/>
      </c>
      <c r="BC1287" s="172"/>
      <c r="BD1287" s="169"/>
      <c r="BE1287" s="169"/>
      <c r="BF1287" s="169"/>
      <c r="BG1287" s="169"/>
      <c r="BH1287" s="169"/>
      <c r="BI1287" s="169"/>
      <c r="BJ1287" s="169"/>
      <c r="BK1287" s="169"/>
      <c r="BL1287" s="169"/>
      <c r="BM1287" s="169"/>
      <c r="BN1287" s="169"/>
      <c r="BO1287" s="169"/>
      <c r="BP1287" s="169"/>
      <c r="BQ1287" s="169"/>
      <c r="BS1287" s="6"/>
      <c r="BT1287" s="11"/>
      <c r="BU1287" s="6"/>
      <c r="BV1287" s="6"/>
    </row>
    <row r="1288" spans="1:74" ht="15.75" x14ac:dyDescent="0.25">
      <c r="A1288" s="52" t="s">
        <v>7908</v>
      </c>
      <c r="B1288" s="56"/>
      <c r="C1288" s="7" t="s">
        <v>118</v>
      </c>
      <c r="D1288" s="7" t="s">
        <v>6917</v>
      </c>
      <c r="E1288" s="7"/>
      <c r="F1288" s="64"/>
      <c r="G1288" s="6"/>
      <c r="H1288" s="6"/>
      <c r="I1288" s="10" t="s">
        <v>110</v>
      </c>
      <c r="J1288" s="11" t="s">
        <v>2266</v>
      </c>
      <c r="K1288" s="220" t="s">
        <v>600</v>
      </c>
      <c r="L1288" s="180"/>
      <c r="M1288" s="180">
        <v>1000</v>
      </c>
      <c r="N1288" s="80" t="s">
        <v>7213</v>
      </c>
      <c r="O1288" s="165"/>
      <c r="P1288" s="80" t="s">
        <v>2716</v>
      </c>
      <c r="Q1288" s="80"/>
      <c r="R1288" s="80"/>
      <c r="S1288" s="166"/>
      <c r="T1288" s="164"/>
      <c r="U1288" s="167"/>
      <c r="V1288" s="168"/>
      <c r="W1288" s="12" t="str">
        <f t="shared" si="252"/>
        <v>Mqtt1</v>
      </c>
      <c r="X1288" s="222"/>
      <c r="Y1288" s="6" t="str">
        <f t="shared" si="254"/>
        <v>power-tag/transfer-pump-1-grey-black-water</v>
      </c>
      <c r="Z1288" s="106" t="str" cm="1">
        <f t="array" ref="Z1288">IF(COUNTIF(N1288,"spare"),"","$."&amp;_xlfn.REGEXEXTRACT(J1288,"PT\d+[FQ]\d+_(.*)", 2))</f>
        <v>$.Power_Factor_Phase_A</v>
      </c>
      <c r="AA1288" s="12">
        <f t="shared" si="245"/>
        <v>44</v>
      </c>
      <c r="AB1288" s="6" t="s">
        <v>195</v>
      </c>
      <c r="AC1288" s="106">
        <v>3078</v>
      </c>
      <c r="AJ1288" s="80"/>
      <c r="AK1288" s="116" t="s">
        <v>1696</v>
      </c>
      <c r="AN1288" s="80"/>
      <c r="AO1288" s="80"/>
      <c r="AP1288" s="80"/>
      <c r="AQ1288" s="80"/>
      <c r="AR1288" s="130"/>
      <c r="AS1288" s="80"/>
      <c r="AT1288" s="7"/>
      <c r="AU1288" s="7"/>
      <c r="AV1288" s="169"/>
      <c r="AW1288" s="170"/>
      <c r="AX1288" s="140"/>
      <c r="AY1288" s="150"/>
      <c r="AZ1288" s="171"/>
      <c r="BA1288" s="171"/>
      <c r="BB1288" s="150" t="str">
        <f t="shared" si="253"/>
        <v/>
      </c>
      <c r="BC1288" s="172"/>
      <c r="BD1288" s="169"/>
      <c r="BE1288" s="169"/>
      <c r="BF1288" s="169"/>
      <c r="BG1288" s="169"/>
      <c r="BH1288" s="169"/>
      <c r="BI1288" s="169"/>
      <c r="BJ1288" s="169"/>
      <c r="BK1288" s="169"/>
      <c r="BL1288" s="169"/>
      <c r="BM1288" s="169"/>
      <c r="BN1288" s="169"/>
      <c r="BO1288" s="169"/>
      <c r="BP1288" s="169"/>
      <c r="BQ1288" s="169"/>
      <c r="BS1288" s="6"/>
      <c r="BT1288" s="11"/>
      <c r="BU1288" s="6"/>
      <c r="BV1288" s="6"/>
    </row>
    <row r="1289" spans="1:74" ht="15.75" x14ac:dyDescent="0.25">
      <c r="A1289" s="52" t="s">
        <v>7908</v>
      </c>
      <c r="B1289" s="56"/>
      <c r="C1289" s="7" t="s">
        <v>118</v>
      </c>
      <c r="D1289" s="7" t="s">
        <v>6917</v>
      </c>
      <c r="E1289" s="7"/>
      <c r="F1289" s="64"/>
      <c r="G1289" s="6"/>
      <c r="H1289" s="6"/>
      <c r="I1289" s="10" t="s">
        <v>110</v>
      </c>
      <c r="J1289" s="11" t="s">
        <v>2267</v>
      </c>
      <c r="K1289" s="220" t="s">
        <v>600</v>
      </c>
      <c r="L1289" s="180"/>
      <c r="M1289" s="180">
        <v>1000</v>
      </c>
      <c r="N1289" s="80" t="s">
        <v>7213</v>
      </c>
      <c r="O1289" s="165"/>
      <c r="P1289" s="80" t="s">
        <v>2717</v>
      </c>
      <c r="Q1289" s="80"/>
      <c r="R1289" s="80"/>
      <c r="S1289" s="166"/>
      <c r="T1289" s="164"/>
      <c r="U1289" s="167"/>
      <c r="V1289" s="168"/>
      <c r="W1289" s="12" t="str">
        <f t="shared" si="252"/>
        <v>Mqtt1</v>
      </c>
      <c r="X1289" s="222"/>
      <c r="Y1289" s="6" t="str">
        <f t="shared" si="254"/>
        <v>power-tag/transfer-pump-1-grey-black-water</v>
      </c>
      <c r="Z1289" s="106" t="str" cm="1">
        <f t="array" ref="Z1289">IF(COUNTIF(N1289,"spare"),"","$."&amp;_xlfn.REGEXEXTRACT(J1289,"PT\d+[FQ]\d+_(.*)", 2))</f>
        <v>$.Power_Factor_Phase_B</v>
      </c>
      <c r="AA1289" s="12">
        <f t="shared" si="245"/>
        <v>44</v>
      </c>
      <c r="AB1289" s="6" t="s">
        <v>195</v>
      </c>
      <c r="AC1289" s="106">
        <v>3080</v>
      </c>
      <c r="AJ1289" s="80"/>
      <c r="AK1289" s="116" t="s">
        <v>1696</v>
      </c>
      <c r="AN1289" s="80"/>
      <c r="AO1289" s="80"/>
      <c r="AP1289" s="80"/>
      <c r="AQ1289" s="80"/>
      <c r="AR1289" s="130"/>
      <c r="AS1289" s="80"/>
      <c r="AT1289" s="7"/>
      <c r="AU1289" s="7"/>
      <c r="AV1289" s="169"/>
      <c r="AW1289" s="170"/>
      <c r="AX1289" s="140"/>
      <c r="AY1289" s="150"/>
      <c r="AZ1289" s="171"/>
      <c r="BA1289" s="171"/>
      <c r="BB1289" s="150" t="str">
        <f t="shared" si="253"/>
        <v/>
      </c>
      <c r="BC1289" s="172"/>
      <c r="BD1289" s="169"/>
      <c r="BE1289" s="169"/>
      <c r="BF1289" s="169"/>
      <c r="BG1289" s="169"/>
      <c r="BH1289" s="169"/>
      <c r="BI1289" s="169"/>
      <c r="BJ1289" s="169"/>
      <c r="BK1289" s="169"/>
      <c r="BL1289" s="169"/>
      <c r="BM1289" s="169"/>
      <c r="BN1289" s="169"/>
      <c r="BO1289" s="169"/>
      <c r="BP1289" s="169"/>
      <c r="BQ1289" s="169"/>
      <c r="BS1289" s="6"/>
      <c r="BT1289" s="11"/>
      <c r="BU1289" s="6"/>
      <c r="BV1289" s="6"/>
    </row>
    <row r="1290" spans="1:74" ht="15.75" x14ac:dyDescent="0.25">
      <c r="A1290" s="52" t="s">
        <v>7908</v>
      </c>
      <c r="B1290" s="56"/>
      <c r="C1290" s="7" t="s">
        <v>118</v>
      </c>
      <c r="D1290" s="7" t="s">
        <v>6917</v>
      </c>
      <c r="E1290" s="7"/>
      <c r="F1290" s="64"/>
      <c r="G1290" s="6"/>
      <c r="H1290" s="6"/>
      <c r="I1290" s="10" t="s">
        <v>110</v>
      </c>
      <c r="J1290" s="11" t="s">
        <v>2268</v>
      </c>
      <c r="K1290" s="220" t="s">
        <v>600</v>
      </c>
      <c r="L1290" s="180"/>
      <c r="M1290" s="180">
        <v>1000</v>
      </c>
      <c r="N1290" s="80" t="s">
        <v>7213</v>
      </c>
      <c r="O1290" s="165"/>
      <c r="P1290" s="80" t="s">
        <v>2718</v>
      </c>
      <c r="Q1290" s="80"/>
      <c r="R1290" s="80"/>
      <c r="S1290" s="166"/>
      <c r="T1290" s="164"/>
      <c r="U1290" s="167"/>
      <c r="V1290" s="168"/>
      <c r="W1290" s="12" t="str">
        <f t="shared" si="252"/>
        <v>Mqtt1</v>
      </c>
      <c r="X1290" s="222"/>
      <c r="Y1290" s="6" t="str">
        <f t="shared" si="254"/>
        <v>power-tag/transfer-pump-1-grey-black-water</v>
      </c>
      <c r="Z1290" s="106" t="str" cm="1">
        <f t="array" ref="Z1290">IF(COUNTIF(N1290,"spare"),"","$."&amp;_xlfn.REGEXEXTRACT(J1290,"PT\d+[FQ]\d+_(.*)", 2))</f>
        <v>$.Power_Factor_Phase_C</v>
      </c>
      <c r="AA1290" s="12">
        <f t="shared" ref="AA1290:AA1353" si="255">AA1275+1</f>
        <v>44</v>
      </c>
      <c r="AB1290" s="6" t="s">
        <v>195</v>
      </c>
      <c r="AC1290" s="106">
        <v>3082</v>
      </c>
      <c r="AJ1290" s="80"/>
      <c r="AK1290" s="116" t="s">
        <v>1696</v>
      </c>
      <c r="AN1290" s="80"/>
      <c r="AO1290" s="80"/>
      <c r="AP1290" s="80"/>
      <c r="AQ1290" s="80"/>
      <c r="AR1290" s="130"/>
      <c r="AS1290" s="80"/>
      <c r="AT1290" s="7"/>
      <c r="AU1290" s="7"/>
      <c r="AV1290" s="169"/>
      <c r="AW1290" s="170"/>
      <c r="AX1290" s="140"/>
      <c r="AY1290" s="150"/>
      <c r="AZ1290" s="171"/>
      <c r="BA1290" s="171"/>
      <c r="BB1290" s="150" t="str">
        <f t="shared" si="253"/>
        <v/>
      </c>
      <c r="BC1290" s="172"/>
      <c r="BD1290" s="169"/>
      <c r="BE1290" s="169"/>
      <c r="BF1290" s="169"/>
      <c r="BG1290" s="169"/>
      <c r="BH1290" s="169"/>
      <c r="BI1290" s="169"/>
      <c r="BJ1290" s="169"/>
      <c r="BK1290" s="169"/>
      <c r="BL1290" s="169"/>
      <c r="BM1290" s="169"/>
      <c r="BN1290" s="169"/>
      <c r="BO1290" s="169"/>
      <c r="BP1290" s="169"/>
      <c r="BQ1290" s="169"/>
      <c r="BS1290" s="6"/>
      <c r="BT1290" s="11"/>
      <c r="BU1290" s="6"/>
      <c r="BV1290" s="6"/>
    </row>
    <row r="1291" spans="1:74" ht="15.75" x14ac:dyDescent="0.25">
      <c r="A1291" s="52" t="s">
        <v>7908</v>
      </c>
      <c r="B1291" s="56"/>
      <c r="C1291" s="7" t="s">
        <v>118</v>
      </c>
      <c r="D1291" s="7" t="s">
        <v>6917</v>
      </c>
      <c r="E1291" s="7"/>
      <c r="F1291" s="64"/>
      <c r="G1291" s="6"/>
      <c r="H1291" s="6"/>
      <c r="I1291" s="10" t="s">
        <v>110</v>
      </c>
      <c r="J1291" s="11" t="s">
        <v>2269</v>
      </c>
      <c r="K1291" s="220" t="s">
        <v>600</v>
      </c>
      <c r="L1291" s="180"/>
      <c r="M1291" s="180">
        <v>1000</v>
      </c>
      <c r="N1291" s="80" t="s">
        <v>7213</v>
      </c>
      <c r="O1291" s="165"/>
      <c r="P1291" s="80" t="s">
        <v>2719</v>
      </c>
      <c r="Q1291" s="80"/>
      <c r="R1291" s="80"/>
      <c r="S1291" s="166"/>
      <c r="T1291" s="164"/>
      <c r="U1291" s="167"/>
      <c r="V1291" s="168"/>
      <c r="W1291" s="12" t="str">
        <f t="shared" si="252"/>
        <v>Mqtt1</v>
      </c>
      <c r="X1291" s="222"/>
      <c r="Y1291" s="6" t="str">
        <f t="shared" si="254"/>
        <v>power-tag/transfer-pump-1-grey-black-water</v>
      </c>
      <c r="Z1291" s="106" t="str" cm="1">
        <f t="array" ref="Z1291">IF(COUNTIF(N1291,"spare"),"","$."&amp;_xlfn.REGEXEXTRACT(J1291,"PT\d+[FQ]\d+_(.*)", 2))</f>
        <v>$.Total_Power_Factor</v>
      </c>
      <c r="AA1291" s="12">
        <f t="shared" si="255"/>
        <v>44</v>
      </c>
      <c r="AB1291" s="6" t="s">
        <v>195</v>
      </c>
      <c r="AC1291" s="106">
        <v>3084</v>
      </c>
      <c r="AJ1291" s="80"/>
      <c r="AK1291" s="116" t="s">
        <v>1696</v>
      </c>
      <c r="AN1291" s="80"/>
      <c r="AO1291" s="80"/>
      <c r="AP1291" s="80"/>
      <c r="AQ1291" s="80"/>
      <c r="AR1291" s="130"/>
      <c r="AS1291" s="80"/>
      <c r="AT1291" s="7"/>
      <c r="AU1291" s="7"/>
      <c r="AV1291" s="169"/>
      <c r="AW1291" s="170"/>
      <c r="AX1291" s="140"/>
      <c r="AY1291" s="150"/>
      <c r="AZ1291" s="171"/>
      <c r="BA1291" s="171"/>
      <c r="BB1291" s="150" t="str">
        <f t="shared" si="253"/>
        <v/>
      </c>
      <c r="BC1291" s="172"/>
      <c r="BD1291" s="169"/>
      <c r="BE1291" s="169"/>
      <c r="BF1291" s="169"/>
      <c r="BG1291" s="169"/>
      <c r="BH1291" s="169"/>
      <c r="BI1291" s="169"/>
      <c r="BJ1291" s="169"/>
      <c r="BK1291" s="169"/>
      <c r="BL1291" s="169"/>
      <c r="BM1291" s="169"/>
      <c r="BN1291" s="169"/>
      <c r="BO1291" s="169"/>
      <c r="BP1291" s="169"/>
      <c r="BQ1291" s="169"/>
      <c r="BS1291" s="6"/>
      <c r="BT1291" s="11"/>
      <c r="BU1291" s="6"/>
      <c r="BV1291" s="6"/>
    </row>
    <row r="1292" spans="1:74" ht="15.75" x14ac:dyDescent="0.25">
      <c r="A1292" s="52" t="s">
        <v>7908</v>
      </c>
      <c r="B1292" s="56"/>
      <c r="C1292" s="7" t="s">
        <v>118</v>
      </c>
      <c r="D1292" s="7" t="s">
        <v>6917</v>
      </c>
      <c r="E1292" s="7"/>
      <c r="F1292" s="64"/>
      <c r="G1292" s="6"/>
      <c r="H1292" s="6"/>
      <c r="I1292" s="10" t="s">
        <v>110</v>
      </c>
      <c r="J1292" s="11" t="s">
        <v>2270</v>
      </c>
      <c r="K1292" s="220" t="s">
        <v>600</v>
      </c>
      <c r="L1292" s="180"/>
      <c r="M1292" s="180">
        <v>1000</v>
      </c>
      <c r="N1292" s="80" t="s">
        <v>7213</v>
      </c>
      <c r="O1292" s="165"/>
      <c r="P1292" s="80" t="s">
        <v>2720</v>
      </c>
      <c r="Q1292" s="80"/>
      <c r="R1292" s="80"/>
      <c r="S1292" s="166"/>
      <c r="T1292" s="164"/>
      <c r="U1292" s="167"/>
      <c r="V1292" s="168"/>
      <c r="W1292" s="12" t="str">
        <f t="shared" ref="W1292:W1306" si="256">IF(COUNTIF(N1292,"spare"),"","Mqtt1")</f>
        <v>Mqtt1</v>
      </c>
      <c r="X1292" s="222"/>
      <c r="Y1292" s="6" t="str">
        <f t="shared" si="254"/>
        <v>power-tag/transfer-pump-1-grey-black-water</v>
      </c>
      <c r="Z1292" s="106" t="str" cm="1">
        <f t="array" ref="Z1292">IF(COUNTIF(N1292,"spare"),"","$."&amp;_xlfn.REGEXEXTRACT(J1292,"PT\d+[FQ]\d+_(.*)", 2))</f>
        <v>$.RMS_Current_Phase_A</v>
      </c>
      <c r="AA1292" s="12">
        <f t="shared" si="255"/>
        <v>45</v>
      </c>
      <c r="AB1292" s="6" t="s">
        <v>195</v>
      </c>
      <c r="AC1292" s="106">
        <v>3000</v>
      </c>
      <c r="AJ1292" s="80"/>
      <c r="AK1292" s="116" t="s">
        <v>1693</v>
      </c>
      <c r="AN1292" s="80"/>
      <c r="AO1292" s="80"/>
      <c r="AP1292" s="80"/>
      <c r="AQ1292" s="80"/>
      <c r="AR1292" s="130"/>
      <c r="AS1292" s="80"/>
      <c r="AT1292" s="7"/>
      <c r="AU1292" s="7"/>
      <c r="AV1292" s="169"/>
      <c r="AW1292" s="170"/>
      <c r="AX1292" s="140"/>
      <c r="AY1292" s="150"/>
      <c r="AZ1292" s="171"/>
      <c r="BA1292" s="171"/>
      <c r="BB1292" s="150" t="str">
        <f t="shared" ref="BB1292:BB1306" si="257">IF(ISNUMBER(AM1292),"1","")</f>
        <v/>
      </c>
      <c r="BC1292" s="172"/>
      <c r="BD1292" s="169"/>
      <c r="BE1292" s="169"/>
      <c r="BF1292" s="169"/>
      <c r="BG1292" s="169"/>
      <c r="BH1292" s="169"/>
      <c r="BI1292" s="169"/>
      <c r="BJ1292" s="169"/>
      <c r="BK1292" s="169"/>
      <c r="BL1292" s="169"/>
      <c r="BM1292" s="169"/>
      <c r="BN1292" s="169"/>
      <c r="BO1292" s="169"/>
      <c r="BP1292" s="169"/>
      <c r="BQ1292" s="169"/>
      <c r="BS1292" s="6"/>
      <c r="BT1292" s="11"/>
      <c r="BU1292" s="6"/>
      <c r="BV1292" s="6"/>
    </row>
    <row r="1293" spans="1:74" ht="15.75" x14ac:dyDescent="0.25">
      <c r="A1293" s="52" t="s">
        <v>7908</v>
      </c>
      <c r="B1293" s="56"/>
      <c r="C1293" s="7" t="s">
        <v>118</v>
      </c>
      <c r="D1293" s="7" t="s">
        <v>6917</v>
      </c>
      <c r="E1293" s="7"/>
      <c r="F1293" s="64"/>
      <c r="G1293" s="6"/>
      <c r="H1293" s="6"/>
      <c r="I1293" s="10" t="s">
        <v>110</v>
      </c>
      <c r="J1293" s="11" t="s">
        <v>2271</v>
      </c>
      <c r="K1293" s="220" t="s">
        <v>600</v>
      </c>
      <c r="L1293" s="180"/>
      <c r="M1293" s="180">
        <v>1000</v>
      </c>
      <c r="N1293" s="80" t="s">
        <v>7213</v>
      </c>
      <c r="O1293" s="165"/>
      <c r="P1293" s="80" t="s">
        <v>2721</v>
      </c>
      <c r="Q1293" s="80"/>
      <c r="R1293" s="80"/>
      <c r="S1293" s="166"/>
      <c r="T1293" s="164"/>
      <c r="U1293" s="167"/>
      <c r="V1293" s="168"/>
      <c r="W1293" s="12" t="str">
        <f t="shared" si="256"/>
        <v>Mqtt1</v>
      </c>
      <c r="X1293" s="222"/>
      <c r="Y1293" s="6" t="str">
        <f t="shared" si="254"/>
        <v>power-tag/transfer-pump-1-grey-black-water</v>
      </c>
      <c r="Z1293" s="106" t="str" cm="1">
        <f t="array" ref="Z1293">IF(COUNTIF(N1293,"spare"),"","$."&amp;_xlfn.REGEXEXTRACT(J1293,"PT\d+[FQ]\d+_(.*)", 2))</f>
        <v>$.RMS_Current_Phase_B</v>
      </c>
      <c r="AA1293" s="12">
        <f t="shared" si="255"/>
        <v>45</v>
      </c>
      <c r="AB1293" s="6" t="s">
        <v>195</v>
      </c>
      <c r="AC1293" s="106">
        <v>3002</v>
      </c>
      <c r="AJ1293" s="80"/>
      <c r="AK1293" s="116" t="s">
        <v>1693</v>
      </c>
      <c r="AN1293" s="80"/>
      <c r="AO1293" s="80"/>
      <c r="AP1293" s="80"/>
      <c r="AQ1293" s="80"/>
      <c r="AR1293" s="130"/>
      <c r="AS1293" s="80"/>
      <c r="AT1293" s="7"/>
      <c r="AU1293" s="7"/>
      <c r="AV1293" s="169"/>
      <c r="AW1293" s="170"/>
      <c r="AX1293" s="140"/>
      <c r="AY1293" s="150"/>
      <c r="AZ1293" s="171"/>
      <c r="BA1293" s="171"/>
      <c r="BB1293" s="150" t="str">
        <f t="shared" si="257"/>
        <v/>
      </c>
      <c r="BC1293" s="172"/>
      <c r="BD1293" s="169"/>
      <c r="BE1293" s="169"/>
      <c r="BF1293" s="169"/>
      <c r="BG1293" s="169"/>
      <c r="BH1293" s="169"/>
      <c r="BI1293" s="169"/>
      <c r="BJ1293" s="169"/>
      <c r="BK1293" s="169"/>
      <c r="BL1293" s="169"/>
      <c r="BM1293" s="169"/>
      <c r="BN1293" s="169"/>
      <c r="BO1293" s="169"/>
      <c r="BP1293" s="169"/>
      <c r="BQ1293" s="169"/>
      <c r="BS1293" s="6"/>
      <c r="BT1293" s="11"/>
      <c r="BU1293" s="6"/>
      <c r="BV1293" s="6"/>
    </row>
    <row r="1294" spans="1:74" ht="15.75" x14ac:dyDescent="0.25">
      <c r="A1294" s="52" t="s">
        <v>7908</v>
      </c>
      <c r="B1294" s="56"/>
      <c r="C1294" s="7" t="s">
        <v>118</v>
      </c>
      <c r="D1294" s="7" t="s">
        <v>6917</v>
      </c>
      <c r="E1294" s="7"/>
      <c r="F1294" s="64"/>
      <c r="G1294" s="6"/>
      <c r="H1294" s="6"/>
      <c r="I1294" s="10" t="s">
        <v>110</v>
      </c>
      <c r="J1294" s="11" t="s">
        <v>2272</v>
      </c>
      <c r="K1294" s="220" t="s">
        <v>600</v>
      </c>
      <c r="L1294" s="180"/>
      <c r="M1294" s="180">
        <v>1000</v>
      </c>
      <c r="N1294" s="80" t="s">
        <v>7213</v>
      </c>
      <c r="O1294" s="165"/>
      <c r="P1294" s="80" t="s">
        <v>2722</v>
      </c>
      <c r="Q1294" s="80"/>
      <c r="R1294" s="80"/>
      <c r="S1294" s="166"/>
      <c r="T1294" s="164"/>
      <c r="U1294" s="167"/>
      <c r="V1294" s="168"/>
      <c r="W1294" s="12" t="str">
        <f t="shared" si="256"/>
        <v>Mqtt1</v>
      </c>
      <c r="X1294" s="222"/>
      <c r="Y1294" s="6" t="str">
        <f t="shared" si="254"/>
        <v>power-tag/transfer-pump-1-grey-black-water</v>
      </c>
      <c r="Z1294" s="106" t="str" cm="1">
        <f t="array" ref="Z1294">IF(COUNTIF(N1294,"spare"),"","$."&amp;_xlfn.REGEXEXTRACT(J1294,"PT\d+[FQ]\d+_(.*)", 2))</f>
        <v>$.RMS_Current_Phase_C</v>
      </c>
      <c r="AA1294" s="12">
        <f t="shared" si="255"/>
        <v>45</v>
      </c>
      <c r="AB1294" s="6" t="s">
        <v>195</v>
      </c>
      <c r="AC1294" s="106">
        <v>3004</v>
      </c>
      <c r="AJ1294" s="80"/>
      <c r="AK1294" s="116" t="s">
        <v>1693</v>
      </c>
      <c r="AN1294" s="80"/>
      <c r="AO1294" s="80"/>
      <c r="AP1294" s="80"/>
      <c r="AQ1294" s="80"/>
      <c r="AR1294" s="130"/>
      <c r="AS1294" s="80"/>
      <c r="AT1294" s="7"/>
      <c r="AU1294" s="7"/>
      <c r="AV1294" s="169"/>
      <c r="AW1294" s="170"/>
      <c r="AX1294" s="140"/>
      <c r="AY1294" s="150"/>
      <c r="AZ1294" s="171"/>
      <c r="BA1294" s="171"/>
      <c r="BB1294" s="150" t="str">
        <f t="shared" si="257"/>
        <v/>
      </c>
      <c r="BC1294" s="172"/>
      <c r="BD1294" s="169"/>
      <c r="BE1294" s="169"/>
      <c r="BF1294" s="169"/>
      <c r="BG1294" s="169"/>
      <c r="BH1294" s="169"/>
      <c r="BI1294" s="169"/>
      <c r="BJ1294" s="169"/>
      <c r="BK1294" s="169"/>
      <c r="BL1294" s="169"/>
      <c r="BM1294" s="169"/>
      <c r="BN1294" s="169"/>
      <c r="BO1294" s="169"/>
      <c r="BP1294" s="169"/>
      <c r="BQ1294" s="169"/>
      <c r="BS1294" s="6"/>
      <c r="BT1294" s="11"/>
      <c r="BU1294" s="6"/>
      <c r="BV1294" s="6"/>
    </row>
    <row r="1295" spans="1:74" ht="15.75" x14ac:dyDescent="0.25">
      <c r="A1295" s="52" t="s">
        <v>7908</v>
      </c>
      <c r="B1295" s="56"/>
      <c r="C1295" s="7" t="s">
        <v>118</v>
      </c>
      <c r="D1295" s="7" t="s">
        <v>6917</v>
      </c>
      <c r="E1295" s="7"/>
      <c r="F1295" s="64"/>
      <c r="G1295" s="6"/>
      <c r="H1295" s="6"/>
      <c r="I1295" s="10" t="s">
        <v>110</v>
      </c>
      <c r="J1295" s="11" t="s">
        <v>2273</v>
      </c>
      <c r="K1295" s="220" t="s">
        <v>600</v>
      </c>
      <c r="L1295" s="180"/>
      <c r="M1295" s="180">
        <v>1000</v>
      </c>
      <c r="N1295" s="80" t="s">
        <v>7213</v>
      </c>
      <c r="O1295" s="165"/>
      <c r="P1295" s="80" t="s">
        <v>2723</v>
      </c>
      <c r="Q1295" s="80"/>
      <c r="R1295" s="80"/>
      <c r="S1295" s="166"/>
      <c r="T1295" s="164"/>
      <c r="U1295" s="167"/>
      <c r="V1295" s="168"/>
      <c r="W1295" s="12" t="str">
        <f t="shared" si="256"/>
        <v>Mqtt1</v>
      </c>
      <c r="X1295" s="222"/>
      <c r="Y1295" s="6" t="str">
        <f t="shared" si="254"/>
        <v>power-tag/transfer-pump-1-grey-black-water</v>
      </c>
      <c r="Z1295" s="106" t="str" cm="1">
        <f t="array" ref="Z1295">IF(COUNTIF(N1295,"spare"),"","$."&amp;_xlfn.REGEXEXTRACT(J1295,"PT\d+[FQ]\d+_(.*)", 2))</f>
        <v>$.RMS_Current_Phase_Neut</v>
      </c>
      <c r="AA1295" s="12">
        <f t="shared" si="255"/>
        <v>45</v>
      </c>
      <c r="AB1295" s="6" t="s">
        <v>195</v>
      </c>
      <c r="AC1295" s="106">
        <v>3006</v>
      </c>
      <c r="AJ1295" s="80"/>
      <c r="AK1295" s="116" t="s">
        <v>1693</v>
      </c>
      <c r="AN1295" s="80"/>
      <c r="AO1295" s="80"/>
      <c r="AP1295" s="80"/>
      <c r="AQ1295" s="80"/>
      <c r="AR1295" s="130"/>
      <c r="AS1295" s="80"/>
      <c r="AT1295" s="7"/>
      <c r="AU1295" s="7"/>
      <c r="AV1295" s="169"/>
      <c r="AW1295" s="170"/>
      <c r="AX1295" s="140"/>
      <c r="AY1295" s="150"/>
      <c r="AZ1295" s="171"/>
      <c r="BA1295" s="171"/>
      <c r="BB1295" s="150" t="str">
        <f t="shared" si="257"/>
        <v/>
      </c>
      <c r="BC1295" s="172"/>
      <c r="BD1295" s="169"/>
      <c r="BE1295" s="169"/>
      <c r="BF1295" s="169"/>
      <c r="BG1295" s="169"/>
      <c r="BH1295" s="169"/>
      <c r="BI1295" s="169"/>
      <c r="BJ1295" s="169"/>
      <c r="BK1295" s="169"/>
      <c r="BL1295" s="169"/>
      <c r="BM1295" s="169"/>
      <c r="BN1295" s="169"/>
      <c r="BO1295" s="169"/>
      <c r="BP1295" s="169"/>
      <c r="BQ1295" s="169"/>
      <c r="BS1295" s="6"/>
      <c r="BT1295" s="11"/>
      <c r="BU1295" s="6"/>
      <c r="BV1295" s="6"/>
    </row>
    <row r="1296" spans="1:74" ht="15.75" x14ac:dyDescent="0.25">
      <c r="A1296" s="52" t="s">
        <v>7908</v>
      </c>
      <c r="B1296" s="56"/>
      <c r="C1296" s="7" t="s">
        <v>118</v>
      </c>
      <c r="D1296" s="7" t="s">
        <v>6917</v>
      </c>
      <c r="E1296" s="7"/>
      <c r="F1296" s="64"/>
      <c r="G1296" s="6"/>
      <c r="H1296" s="6"/>
      <c r="I1296" s="10" t="s">
        <v>110</v>
      </c>
      <c r="J1296" s="11" t="s">
        <v>7508</v>
      </c>
      <c r="K1296" s="220" t="s">
        <v>600</v>
      </c>
      <c r="L1296" s="180"/>
      <c r="M1296" s="180">
        <v>1000</v>
      </c>
      <c r="N1296" s="80" t="s">
        <v>7213</v>
      </c>
      <c r="O1296" s="165"/>
      <c r="P1296" s="80" t="s">
        <v>2724</v>
      </c>
      <c r="Q1296" s="80"/>
      <c r="R1296" s="80"/>
      <c r="S1296" s="166"/>
      <c r="T1296" s="164"/>
      <c r="U1296" s="167"/>
      <c r="V1296" s="168"/>
      <c r="W1296" s="12" t="str">
        <f t="shared" si="256"/>
        <v>Mqtt1</v>
      </c>
      <c r="X1296" s="222"/>
      <c r="Y1296" s="6" t="str">
        <f t="shared" si="254"/>
        <v>power-tag/transfer-pump-1-grey-black-water</v>
      </c>
      <c r="Z1296" s="106" t="str" cm="1">
        <f t="array" ref="Z1296">IF(COUNTIF(N1296,"spare"),"","$."&amp;_xlfn.REGEXEXTRACT(J1296,"PT\d+[FQ]\d+_(.*)", 2))</f>
        <v>$.RMS_Voltage_A_N</v>
      </c>
      <c r="AA1296" s="12">
        <f t="shared" si="255"/>
        <v>45</v>
      </c>
      <c r="AB1296" s="6" t="s">
        <v>195</v>
      </c>
      <c r="AC1296" s="106">
        <v>3028</v>
      </c>
      <c r="AJ1296" s="80"/>
      <c r="AK1296" s="116" t="s">
        <v>1694</v>
      </c>
      <c r="AN1296" s="80"/>
      <c r="AO1296" s="80"/>
      <c r="AP1296" s="80"/>
      <c r="AQ1296" s="80"/>
      <c r="AR1296" s="130"/>
      <c r="AS1296" s="80"/>
      <c r="AT1296" s="7"/>
      <c r="AU1296" s="7"/>
      <c r="AV1296" s="169"/>
      <c r="AW1296" s="170"/>
      <c r="AX1296" s="140"/>
      <c r="AY1296" s="150"/>
      <c r="AZ1296" s="171"/>
      <c r="BA1296" s="171"/>
      <c r="BB1296" s="150" t="str">
        <f t="shared" si="257"/>
        <v/>
      </c>
      <c r="BC1296" s="172"/>
      <c r="BD1296" s="169"/>
      <c r="BE1296" s="169"/>
      <c r="BF1296" s="169"/>
      <c r="BG1296" s="169"/>
      <c r="BH1296" s="169"/>
      <c r="BI1296" s="169"/>
      <c r="BJ1296" s="169"/>
      <c r="BK1296" s="169"/>
      <c r="BL1296" s="169"/>
      <c r="BM1296" s="169"/>
      <c r="BN1296" s="169"/>
      <c r="BO1296" s="169"/>
      <c r="BP1296" s="169"/>
      <c r="BQ1296" s="169"/>
      <c r="BS1296" s="6"/>
      <c r="BT1296" s="11"/>
      <c r="BU1296" s="6"/>
      <c r="BV1296" s="6"/>
    </row>
    <row r="1297" spans="1:74" ht="15.75" x14ac:dyDescent="0.25">
      <c r="A1297" s="52" t="s">
        <v>7908</v>
      </c>
      <c r="B1297" s="56"/>
      <c r="C1297" s="7" t="s">
        <v>118</v>
      </c>
      <c r="D1297" s="7" t="s">
        <v>6917</v>
      </c>
      <c r="E1297" s="7"/>
      <c r="F1297" s="64"/>
      <c r="G1297" s="6"/>
      <c r="H1297" s="6"/>
      <c r="I1297" s="10" t="s">
        <v>110</v>
      </c>
      <c r="J1297" s="11" t="s">
        <v>7509</v>
      </c>
      <c r="K1297" s="220" t="s">
        <v>600</v>
      </c>
      <c r="L1297" s="180"/>
      <c r="M1297" s="180">
        <v>1000</v>
      </c>
      <c r="N1297" s="80" t="s">
        <v>7213</v>
      </c>
      <c r="O1297" s="165"/>
      <c r="P1297" s="80" t="s">
        <v>2725</v>
      </c>
      <c r="Q1297" s="80"/>
      <c r="R1297" s="80"/>
      <c r="S1297" s="166"/>
      <c r="T1297" s="164"/>
      <c r="U1297" s="167"/>
      <c r="V1297" s="168"/>
      <c r="W1297" s="12" t="str">
        <f t="shared" si="256"/>
        <v>Mqtt1</v>
      </c>
      <c r="X1297" s="222"/>
      <c r="Y1297" s="6" t="str">
        <f t="shared" si="254"/>
        <v>power-tag/transfer-pump-1-grey-black-water</v>
      </c>
      <c r="Z1297" s="106" t="str" cm="1">
        <f t="array" ref="Z1297">IF(COUNTIF(N1297,"spare"),"","$."&amp;_xlfn.REGEXEXTRACT(J1297,"PT\d+[FQ]\d+_(.*)", 2))</f>
        <v>$.RMS_Voltage_B_N</v>
      </c>
      <c r="AA1297" s="12">
        <f t="shared" si="255"/>
        <v>45</v>
      </c>
      <c r="AB1297" s="6" t="s">
        <v>195</v>
      </c>
      <c r="AC1297" s="106">
        <v>3030</v>
      </c>
      <c r="AJ1297" s="80"/>
      <c r="AK1297" s="116" t="s">
        <v>1694</v>
      </c>
      <c r="AN1297" s="80"/>
      <c r="AO1297" s="80"/>
      <c r="AP1297" s="80"/>
      <c r="AQ1297" s="80"/>
      <c r="AR1297" s="130"/>
      <c r="AS1297" s="80"/>
      <c r="AT1297" s="7"/>
      <c r="AU1297" s="7"/>
      <c r="AV1297" s="169"/>
      <c r="AW1297" s="170"/>
      <c r="AX1297" s="140"/>
      <c r="AY1297" s="150"/>
      <c r="AZ1297" s="171"/>
      <c r="BA1297" s="171"/>
      <c r="BB1297" s="150" t="str">
        <f t="shared" si="257"/>
        <v/>
      </c>
      <c r="BC1297" s="172"/>
      <c r="BD1297" s="169"/>
      <c r="BE1297" s="169"/>
      <c r="BF1297" s="169"/>
      <c r="BG1297" s="169"/>
      <c r="BH1297" s="169"/>
      <c r="BI1297" s="169"/>
      <c r="BJ1297" s="169"/>
      <c r="BK1297" s="169"/>
      <c r="BL1297" s="169"/>
      <c r="BM1297" s="169"/>
      <c r="BN1297" s="169"/>
      <c r="BO1297" s="169"/>
      <c r="BP1297" s="169"/>
      <c r="BQ1297" s="169"/>
      <c r="BS1297" s="6"/>
      <c r="BT1297" s="11"/>
      <c r="BU1297" s="6"/>
      <c r="BV1297" s="6"/>
    </row>
    <row r="1298" spans="1:74" ht="15.75" x14ac:dyDescent="0.25">
      <c r="A1298" s="52" t="s">
        <v>7908</v>
      </c>
      <c r="B1298" s="56"/>
      <c r="C1298" s="7" t="s">
        <v>118</v>
      </c>
      <c r="D1298" s="7" t="s">
        <v>6917</v>
      </c>
      <c r="E1298" s="7"/>
      <c r="F1298" s="64"/>
      <c r="G1298" s="6"/>
      <c r="H1298" s="6"/>
      <c r="I1298" s="10" t="s">
        <v>110</v>
      </c>
      <c r="J1298" s="11" t="s">
        <v>7510</v>
      </c>
      <c r="K1298" s="220" t="s">
        <v>600</v>
      </c>
      <c r="L1298" s="180"/>
      <c r="M1298" s="180">
        <v>1000</v>
      </c>
      <c r="N1298" s="80" t="s">
        <v>7213</v>
      </c>
      <c r="O1298" s="165"/>
      <c r="P1298" s="80" t="s">
        <v>2726</v>
      </c>
      <c r="Q1298" s="80"/>
      <c r="R1298" s="80"/>
      <c r="S1298" s="166"/>
      <c r="T1298" s="164"/>
      <c r="U1298" s="167"/>
      <c r="V1298" s="168"/>
      <c r="W1298" s="12" t="str">
        <f t="shared" si="256"/>
        <v>Mqtt1</v>
      </c>
      <c r="X1298" s="222"/>
      <c r="Y1298" s="6" t="str">
        <f t="shared" si="254"/>
        <v>power-tag/transfer-pump-1-grey-black-water</v>
      </c>
      <c r="Z1298" s="106" t="str" cm="1">
        <f t="array" ref="Z1298">IF(COUNTIF(N1298,"spare"),"","$."&amp;_xlfn.REGEXEXTRACT(J1298,"PT\d+[FQ]\d+_(.*)", 2))</f>
        <v>$.RMS_Voltage_C_N</v>
      </c>
      <c r="AA1298" s="12">
        <f t="shared" si="255"/>
        <v>45</v>
      </c>
      <c r="AB1298" s="6" t="s">
        <v>195</v>
      </c>
      <c r="AC1298" s="106">
        <v>3032</v>
      </c>
      <c r="AJ1298" s="80"/>
      <c r="AK1298" s="116" t="s">
        <v>1694</v>
      </c>
      <c r="AN1298" s="80"/>
      <c r="AO1298" s="80"/>
      <c r="AP1298" s="80"/>
      <c r="AQ1298" s="80"/>
      <c r="AR1298" s="130"/>
      <c r="AS1298" s="80"/>
      <c r="AT1298" s="7"/>
      <c r="AU1298" s="7"/>
      <c r="AV1298" s="169"/>
      <c r="AW1298" s="170"/>
      <c r="AX1298" s="140"/>
      <c r="AY1298" s="150"/>
      <c r="AZ1298" s="171"/>
      <c r="BA1298" s="171"/>
      <c r="BB1298" s="150" t="str">
        <f t="shared" si="257"/>
        <v/>
      </c>
      <c r="BC1298" s="172"/>
      <c r="BD1298" s="169"/>
      <c r="BE1298" s="169"/>
      <c r="BF1298" s="169"/>
      <c r="BG1298" s="169"/>
      <c r="BH1298" s="169"/>
      <c r="BI1298" s="169"/>
      <c r="BJ1298" s="169"/>
      <c r="BK1298" s="169"/>
      <c r="BL1298" s="169"/>
      <c r="BM1298" s="169"/>
      <c r="BN1298" s="169"/>
      <c r="BO1298" s="169"/>
      <c r="BP1298" s="169"/>
      <c r="BQ1298" s="169"/>
      <c r="BS1298" s="6"/>
      <c r="BT1298" s="11"/>
      <c r="BU1298" s="6"/>
      <c r="BV1298" s="6"/>
    </row>
    <row r="1299" spans="1:74" ht="15.75" x14ac:dyDescent="0.25">
      <c r="A1299" s="52" t="s">
        <v>7908</v>
      </c>
      <c r="B1299" s="56"/>
      <c r="C1299" s="7" t="s">
        <v>118</v>
      </c>
      <c r="D1299" s="7" t="s">
        <v>6917</v>
      </c>
      <c r="E1299" s="7"/>
      <c r="F1299" s="64"/>
      <c r="G1299" s="6"/>
      <c r="H1299" s="6"/>
      <c r="I1299" s="10" t="s">
        <v>110</v>
      </c>
      <c r="J1299" s="11" t="s">
        <v>2274</v>
      </c>
      <c r="K1299" s="220" t="s">
        <v>600</v>
      </c>
      <c r="L1299" s="180"/>
      <c r="M1299" s="180">
        <v>1000</v>
      </c>
      <c r="N1299" s="80" t="s">
        <v>7213</v>
      </c>
      <c r="O1299" s="165"/>
      <c r="P1299" s="80" t="s">
        <v>2727</v>
      </c>
      <c r="Q1299" s="80"/>
      <c r="R1299" s="80"/>
      <c r="S1299" s="166"/>
      <c r="T1299" s="164"/>
      <c r="U1299" s="167"/>
      <c r="V1299" s="168"/>
      <c r="W1299" s="12" t="str">
        <f t="shared" si="256"/>
        <v>Mqtt1</v>
      </c>
      <c r="X1299" s="222"/>
      <c r="Y1299" s="6" t="str">
        <f t="shared" si="254"/>
        <v>power-tag/transfer-pump-1-grey-black-water</v>
      </c>
      <c r="Z1299" s="106" t="str" cm="1">
        <f t="array" ref="Z1299">IF(COUNTIF(N1299,"spare"),"","$."&amp;_xlfn.REGEXEXTRACT(J1299,"PT\d+[FQ]\d+_(.*)", 2))</f>
        <v>$.Active_Power_Phase_A</v>
      </c>
      <c r="AA1299" s="12">
        <f t="shared" si="255"/>
        <v>45</v>
      </c>
      <c r="AB1299" s="6" t="s">
        <v>195</v>
      </c>
      <c r="AC1299" s="106">
        <v>3054</v>
      </c>
      <c r="AJ1299" s="80"/>
      <c r="AK1299" s="116" t="s">
        <v>1695</v>
      </c>
      <c r="AN1299" s="80"/>
      <c r="AO1299" s="80"/>
      <c r="AP1299" s="80"/>
      <c r="AQ1299" s="80"/>
      <c r="AR1299" s="130"/>
      <c r="AS1299" s="80"/>
      <c r="AT1299" s="7"/>
      <c r="AU1299" s="7"/>
      <c r="AV1299" s="169"/>
      <c r="AW1299" s="170"/>
      <c r="AX1299" s="140"/>
      <c r="AY1299" s="150"/>
      <c r="AZ1299" s="171"/>
      <c r="BA1299" s="171"/>
      <c r="BB1299" s="150" t="str">
        <f t="shared" si="257"/>
        <v/>
      </c>
      <c r="BC1299" s="172"/>
      <c r="BD1299" s="169"/>
      <c r="BE1299" s="169"/>
      <c r="BF1299" s="169"/>
      <c r="BG1299" s="169"/>
      <c r="BH1299" s="169"/>
      <c r="BI1299" s="169"/>
      <c r="BJ1299" s="169"/>
      <c r="BK1299" s="169"/>
      <c r="BL1299" s="169"/>
      <c r="BM1299" s="169"/>
      <c r="BN1299" s="169"/>
      <c r="BO1299" s="169"/>
      <c r="BP1299" s="169"/>
      <c r="BQ1299" s="169"/>
      <c r="BS1299" s="6"/>
      <c r="BT1299" s="11"/>
      <c r="BU1299" s="6"/>
      <c r="BV1299" s="6"/>
    </row>
    <row r="1300" spans="1:74" ht="15.75" x14ac:dyDescent="0.25">
      <c r="A1300" s="52" t="s">
        <v>7908</v>
      </c>
      <c r="B1300" s="56"/>
      <c r="C1300" s="7" t="s">
        <v>118</v>
      </c>
      <c r="D1300" s="7" t="s">
        <v>6917</v>
      </c>
      <c r="E1300" s="7"/>
      <c r="F1300" s="64"/>
      <c r="G1300" s="6"/>
      <c r="H1300" s="6"/>
      <c r="I1300" s="10" t="s">
        <v>110</v>
      </c>
      <c r="J1300" s="11" t="s">
        <v>2275</v>
      </c>
      <c r="K1300" s="220" t="s">
        <v>600</v>
      </c>
      <c r="L1300" s="180"/>
      <c r="M1300" s="180">
        <v>1000</v>
      </c>
      <c r="N1300" s="80" t="s">
        <v>7213</v>
      </c>
      <c r="O1300" s="165"/>
      <c r="P1300" s="80" t="s">
        <v>2728</v>
      </c>
      <c r="Q1300" s="80"/>
      <c r="R1300" s="80"/>
      <c r="S1300" s="166"/>
      <c r="T1300" s="164"/>
      <c r="U1300" s="167"/>
      <c r="V1300" s="168"/>
      <c r="W1300" s="12" t="str">
        <f t="shared" si="256"/>
        <v>Mqtt1</v>
      </c>
      <c r="X1300" s="222"/>
      <c r="Y1300" s="6" t="str">
        <f t="shared" si="254"/>
        <v>power-tag/transfer-pump-1-grey-black-water</v>
      </c>
      <c r="Z1300" s="106" t="str" cm="1">
        <f t="array" ref="Z1300">IF(COUNTIF(N1300,"spare"),"","$."&amp;_xlfn.REGEXEXTRACT(J1300,"PT\d+[FQ]\d+_(.*)", 2))</f>
        <v>$.Active_Power_Phase_B</v>
      </c>
      <c r="AA1300" s="12">
        <f t="shared" si="255"/>
        <v>45</v>
      </c>
      <c r="AB1300" s="6" t="s">
        <v>195</v>
      </c>
      <c r="AC1300" s="106">
        <v>3056</v>
      </c>
      <c r="AJ1300" s="80"/>
      <c r="AK1300" s="116" t="s">
        <v>1695</v>
      </c>
      <c r="AN1300" s="80"/>
      <c r="AO1300" s="80"/>
      <c r="AP1300" s="80"/>
      <c r="AQ1300" s="80"/>
      <c r="AR1300" s="130"/>
      <c r="AS1300" s="80"/>
      <c r="AT1300" s="7"/>
      <c r="AU1300" s="7"/>
      <c r="AV1300" s="169"/>
      <c r="AW1300" s="170"/>
      <c r="AX1300" s="140"/>
      <c r="AY1300" s="150"/>
      <c r="AZ1300" s="171"/>
      <c r="BA1300" s="171"/>
      <c r="BB1300" s="150" t="str">
        <f t="shared" si="257"/>
        <v/>
      </c>
      <c r="BC1300" s="172"/>
      <c r="BD1300" s="169"/>
      <c r="BE1300" s="169"/>
      <c r="BF1300" s="169"/>
      <c r="BG1300" s="169"/>
      <c r="BH1300" s="169"/>
      <c r="BI1300" s="169"/>
      <c r="BJ1300" s="169"/>
      <c r="BK1300" s="169"/>
      <c r="BL1300" s="169"/>
      <c r="BM1300" s="169"/>
      <c r="BN1300" s="169"/>
      <c r="BO1300" s="169"/>
      <c r="BP1300" s="169"/>
      <c r="BQ1300" s="169"/>
      <c r="BS1300" s="6"/>
      <c r="BT1300" s="11"/>
      <c r="BU1300" s="6"/>
      <c r="BV1300" s="6"/>
    </row>
    <row r="1301" spans="1:74" ht="15.75" x14ac:dyDescent="0.25">
      <c r="A1301" s="52" t="s">
        <v>7908</v>
      </c>
      <c r="B1301" s="56"/>
      <c r="C1301" s="7" t="s">
        <v>118</v>
      </c>
      <c r="D1301" s="7" t="s">
        <v>6917</v>
      </c>
      <c r="E1301" s="7"/>
      <c r="F1301" s="64"/>
      <c r="G1301" s="6"/>
      <c r="H1301" s="6"/>
      <c r="I1301" s="10" t="s">
        <v>110</v>
      </c>
      <c r="J1301" s="11" t="s">
        <v>2276</v>
      </c>
      <c r="K1301" s="220" t="s">
        <v>600</v>
      </c>
      <c r="L1301" s="180"/>
      <c r="M1301" s="180">
        <v>1000</v>
      </c>
      <c r="N1301" s="80" t="s">
        <v>7213</v>
      </c>
      <c r="O1301" s="165"/>
      <c r="P1301" s="80" t="s">
        <v>2729</v>
      </c>
      <c r="Q1301" s="80"/>
      <c r="R1301" s="80"/>
      <c r="S1301" s="166"/>
      <c r="T1301" s="164"/>
      <c r="U1301" s="167"/>
      <c r="V1301" s="168"/>
      <c r="W1301" s="12" t="str">
        <f t="shared" si="256"/>
        <v>Mqtt1</v>
      </c>
      <c r="X1301" s="222"/>
      <c r="Y1301" s="6" t="str">
        <f t="shared" si="254"/>
        <v>power-tag/transfer-pump-1-grey-black-water</v>
      </c>
      <c r="Z1301" s="106" t="str" cm="1">
        <f t="array" ref="Z1301">IF(COUNTIF(N1301,"spare"),"","$."&amp;_xlfn.REGEXEXTRACT(J1301,"PT\d+[FQ]\d+_(.*)", 2))</f>
        <v>$.Active_Power_Phase_C</v>
      </c>
      <c r="AA1301" s="12">
        <f t="shared" si="255"/>
        <v>45</v>
      </c>
      <c r="AB1301" s="6" t="s">
        <v>195</v>
      </c>
      <c r="AC1301" s="106">
        <v>3058</v>
      </c>
      <c r="AJ1301" s="80"/>
      <c r="AK1301" s="116" t="s">
        <v>1695</v>
      </c>
      <c r="AN1301" s="80"/>
      <c r="AO1301" s="80"/>
      <c r="AP1301" s="80"/>
      <c r="AQ1301" s="80"/>
      <c r="AR1301" s="130"/>
      <c r="AS1301" s="80"/>
      <c r="AT1301" s="7"/>
      <c r="AU1301" s="7"/>
      <c r="AV1301" s="169"/>
      <c r="AW1301" s="170"/>
      <c r="AX1301" s="140"/>
      <c r="AY1301" s="150"/>
      <c r="AZ1301" s="171"/>
      <c r="BA1301" s="171"/>
      <c r="BB1301" s="150" t="str">
        <f t="shared" si="257"/>
        <v/>
      </c>
      <c r="BC1301" s="172"/>
      <c r="BD1301" s="169"/>
      <c r="BE1301" s="169"/>
      <c r="BF1301" s="169"/>
      <c r="BG1301" s="169"/>
      <c r="BH1301" s="169"/>
      <c r="BI1301" s="169"/>
      <c r="BJ1301" s="169"/>
      <c r="BK1301" s="169"/>
      <c r="BL1301" s="169"/>
      <c r="BM1301" s="169"/>
      <c r="BN1301" s="169"/>
      <c r="BO1301" s="169"/>
      <c r="BP1301" s="169"/>
      <c r="BQ1301" s="169"/>
      <c r="BS1301" s="6"/>
      <c r="BT1301" s="11"/>
      <c r="BU1301" s="6"/>
      <c r="BV1301" s="6"/>
    </row>
    <row r="1302" spans="1:74" ht="15.75" x14ac:dyDescent="0.25">
      <c r="A1302" s="52" t="s">
        <v>7908</v>
      </c>
      <c r="B1302" s="56"/>
      <c r="C1302" s="7" t="s">
        <v>118</v>
      </c>
      <c r="D1302" s="7" t="s">
        <v>6917</v>
      </c>
      <c r="E1302" s="7"/>
      <c r="F1302" s="64"/>
      <c r="G1302" s="6"/>
      <c r="H1302" s="6"/>
      <c r="I1302" s="10" t="s">
        <v>110</v>
      </c>
      <c r="J1302" s="11" t="s">
        <v>2277</v>
      </c>
      <c r="K1302" s="220" t="s">
        <v>600</v>
      </c>
      <c r="L1302" s="180"/>
      <c r="M1302" s="180">
        <v>1000</v>
      </c>
      <c r="N1302" s="80" t="s">
        <v>7213</v>
      </c>
      <c r="O1302" s="165"/>
      <c r="P1302" s="80" t="s">
        <v>2730</v>
      </c>
      <c r="Q1302" s="80"/>
      <c r="R1302" s="80"/>
      <c r="S1302" s="166"/>
      <c r="T1302" s="164"/>
      <c r="U1302" s="167"/>
      <c r="V1302" s="168"/>
      <c r="W1302" s="12" t="str">
        <f t="shared" si="256"/>
        <v>Mqtt1</v>
      </c>
      <c r="X1302" s="222"/>
      <c r="Y1302" s="6" t="str">
        <f t="shared" si="254"/>
        <v>power-tag/transfer-pump-1-grey-black-water</v>
      </c>
      <c r="Z1302" s="106" t="str" cm="1">
        <f t="array" ref="Z1302">IF(COUNTIF(N1302,"spare"),"","$."&amp;_xlfn.REGEXEXTRACT(J1302,"PT\d+[FQ]\d+_(.*)", 2))</f>
        <v>$.Total_Active_Power</v>
      </c>
      <c r="AA1302" s="12">
        <f t="shared" si="255"/>
        <v>45</v>
      </c>
      <c r="AB1302" s="6" t="s">
        <v>195</v>
      </c>
      <c r="AC1302" s="106">
        <v>3060</v>
      </c>
      <c r="AJ1302" s="80"/>
      <c r="AK1302" s="116" t="s">
        <v>1695</v>
      </c>
      <c r="AN1302" s="80"/>
      <c r="AO1302" s="80"/>
      <c r="AP1302" s="80"/>
      <c r="AQ1302" s="80"/>
      <c r="AR1302" s="130"/>
      <c r="AS1302" s="80"/>
      <c r="AT1302" s="7"/>
      <c r="AU1302" s="7"/>
      <c r="AV1302" s="169"/>
      <c r="AW1302" s="170"/>
      <c r="AX1302" s="140"/>
      <c r="AY1302" s="150"/>
      <c r="AZ1302" s="171"/>
      <c r="BA1302" s="171"/>
      <c r="BB1302" s="150" t="str">
        <f t="shared" si="257"/>
        <v/>
      </c>
      <c r="BC1302" s="172"/>
      <c r="BD1302" s="169"/>
      <c r="BE1302" s="169"/>
      <c r="BF1302" s="169"/>
      <c r="BG1302" s="169"/>
      <c r="BH1302" s="169"/>
      <c r="BI1302" s="169"/>
      <c r="BJ1302" s="169"/>
      <c r="BK1302" s="169"/>
      <c r="BL1302" s="169"/>
      <c r="BM1302" s="169"/>
      <c r="BN1302" s="169"/>
      <c r="BO1302" s="169"/>
      <c r="BP1302" s="169"/>
      <c r="BQ1302" s="169"/>
      <c r="BS1302" s="6"/>
      <c r="BT1302" s="11"/>
      <c r="BU1302" s="6"/>
      <c r="BV1302" s="6"/>
    </row>
    <row r="1303" spans="1:74" ht="15.75" x14ac:dyDescent="0.25">
      <c r="A1303" s="52" t="s">
        <v>7908</v>
      </c>
      <c r="B1303" s="56"/>
      <c r="C1303" s="7" t="s">
        <v>118</v>
      </c>
      <c r="D1303" s="7" t="s">
        <v>6917</v>
      </c>
      <c r="E1303" s="7"/>
      <c r="F1303" s="64"/>
      <c r="G1303" s="6"/>
      <c r="H1303" s="6"/>
      <c r="I1303" s="10" t="s">
        <v>110</v>
      </c>
      <c r="J1303" s="11" t="s">
        <v>2278</v>
      </c>
      <c r="K1303" s="220" t="s">
        <v>600</v>
      </c>
      <c r="L1303" s="180"/>
      <c r="M1303" s="180">
        <v>1000</v>
      </c>
      <c r="N1303" s="80" t="s">
        <v>7213</v>
      </c>
      <c r="O1303" s="165"/>
      <c r="P1303" s="80" t="s">
        <v>2716</v>
      </c>
      <c r="Q1303" s="80"/>
      <c r="R1303" s="80"/>
      <c r="S1303" s="166"/>
      <c r="T1303" s="164"/>
      <c r="U1303" s="167"/>
      <c r="V1303" s="168"/>
      <c r="W1303" s="12" t="str">
        <f t="shared" si="256"/>
        <v>Mqtt1</v>
      </c>
      <c r="X1303" s="222"/>
      <c r="Y1303" s="6" t="str">
        <f t="shared" si="254"/>
        <v>power-tag/transfer-pump-1-grey-black-water</v>
      </c>
      <c r="Z1303" s="106" t="str" cm="1">
        <f t="array" ref="Z1303">IF(COUNTIF(N1303,"spare"),"","$."&amp;_xlfn.REGEXEXTRACT(J1303,"PT\d+[FQ]\d+_(.*)", 2))</f>
        <v>$.Power_Factor_Phase_A</v>
      </c>
      <c r="AA1303" s="12">
        <f t="shared" si="255"/>
        <v>45</v>
      </c>
      <c r="AB1303" s="6" t="s">
        <v>195</v>
      </c>
      <c r="AC1303" s="106">
        <v>3078</v>
      </c>
      <c r="AJ1303" s="80"/>
      <c r="AK1303" s="116" t="s">
        <v>1696</v>
      </c>
      <c r="AN1303" s="80"/>
      <c r="AO1303" s="80"/>
      <c r="AP1303" s="80"/>
      <c r="AQ1303" s="80"/>
      <c r="AR1303" s="130"/>
      <c r="AS1303" s="80"/>
      <c r="AT1303" s="7"/>
      <c r="AU1303" s="7"/>
      <c r="AV1303" s="169"/>
      <c r="AW1303" s="170"/>
      <c r="AX1303" s="140"/>
      <c r="AY1303" s="150"/>
      <c r="AZ1303" s="171"/>
      <c r="BA1303" s="171"/>
      <c r="BB1303" s="150" t="str">
        <f t="shared" si="257"/>
        <v/>
      </c>
      <c r="BC1303" s="172"/>
      <c r="BD1303" s="169"/>
      <c r="BE1303" s="169"/>
      <c r="BF1303" s="169"/>
      <c r="BG1303" s="169"/>
      <c r="BH1303" s="169"/>
      <c r="BI1303" s="169"/>
      <c r="BJ1303" s="169"/>
      <c r="BK1303" s="169"/>
      <c r="BL1303" s="169"/>
      <c r="BM1303" s="169"/>
      <c r="BN1303" s="169"/>
      <c r="BO1303" s="169"/>
      <c r="BP1303" s="169"/>
      <c r="BQ1303" s="169"/>
      <c r="BS1303" s="6"/>
      <c r="BT1303" s="11"/>
      <c r="BU1303" s="6"/>
      <c r="BV1303" s="6"/>
    </row>
    <row r="1304" spans="1:74" ht="15.75" x14ac:dyDescent="0.25">
      <c r="A1304" s="52" t="s">
        <v>7908</v>
      </c>
      <c r="B1304" s="56"/>
      <c r="C1304" s="7" t="s">
        <v>118</v>
      </c>
      <c r="D1304" s="7" t="s">
        <v>6917</v>
      </c>
      <c r="E1304" s="7"/>
      <c r="F1304" s="64"/>
      <c r="G1304" s="6"/>
      <c r="H1304" s="6"/>
      <c r="I1304" s="10" t="s">
        <v>110</v>
      </c>
      <c r="J1304" s="11" t="s">
        <v>2279</v>
      </c>
      <c r="K1304" s="220" t="s">
        <v>600</v>
      </c>
      <c r="L1304" s="180"/>
      <c r="M1304" s="180">
        <v>1000</v>
      </c>
      <c r="N1304" s="80" t="s">
        <v>7213</v>
      </c>
      <c r="O1304" s="165"/>
      <c r="P1304" s="80" t="s">
        <v>2717</v>
      </c>
      <c r="Q1304" s="80"/>
      <c r="R1304" s="80"/>
      <c r="S1304" s="166"/>
      <c r="T1304" s="164"/>
      <c r="U1304" s="167"/>
      <c r="V1304" s="168"/>
      <c r="W1304" s="12" t="str">
        <f t="shared" si="256"/>
        <v>Mqtt1</v>
      </c>
      <c r="X1304" s="222"/>
      <c r="Y1304" s="6" t="str">
        <f t="shared" si="254"/>
        <v>power-tag/transfer-pump-1-grey-black-water</v>
      </c>
      <c r="Z1304" s="106" t="str" cm="1">
        <f t="array" ref="Z1304">IF(COUNTIF(N1304,"spare"),"","$."&amp;_xlfn.REGEXEXTRACT(J1304,"PT\d+[FQ]\d+_(.*)", 2))</f>
        <v>$.Power_Factor_Phase_B</v>
      </c>
      <c r="AA1304" s="12">
        <f t="shared" si="255"/>
        <v>45</v>
      </c>
      <c r="AB1304" s="6" t="s">
        <v>195</v>
      </c>
      <c r="AC1304" s="106">
        <v>3080</v>
      </c>
      <c r="AJ1304" s="80"/>
      <c r="AK1304" s="116" t="s">
        <v>1696</v>
      </c>
      <c r="AN1304" s="80"/>
      <c r="AO1304" s="80"/>
      <c r="AP1304" s="80"/>
      <c r="AQ1304" s="80"/>
      <c r="AR1304" s="130"/>
      <c r="AS1304" s="80"/>
      <c r="AT1304" s="7"/>
      <c r="AU1304" s="7"/>
      <c r="AV1304" s="169"/>
      <c r="AW1304" s="170"/>
      <c r="AX1304" s="140"/>
      <c r="AY1304" s="150"/>
      <c r="AZ1304" s="171"/>
      <c r="BA1304" s="171"/>
      <c r="BB1304" s="150" t="str">
        <f t="shared" si="257"/>
        <v/>
      </c>
      <c r="BC1304" s="172"/>
      <c r="BD1304" s="169"/>
      <c r="BE1304" s="169"/>
      <c r="BF1304" s="169"/>
      <c r="BG1304" s="169"/>
      <c r="BH1304" s="169"/>
      <c r="BI1304" s="169"/>
      <c r="BJ1304" s="169"/>
      <c r="BK1304" s="169"/>
      <c r="BL1304" s="169"/>
      <c r="BM1304" s="169"/>
      <c r="BN1304" s="169"/>
      <c r="BO1304" s="169"/>
      <c r="BP1304" s="169"/>
      <c r="BQ1304" s="169"/>
      <c r="BS1304" s="6"/>
      <c r="BT1304" s="11"/>
      <c r="BU1304" s="6"/>
      <c r="BV1304" s="6"/>
    </row>
    <row r="1305" spans="1:74" ht="15.75" x14ac:dyDescent="0.25">
      <c r="A1305" s="52" t="s">
        <v>7908</v>
      </c>
      <c r="B1305" s="56"/>
      <c r="C1305" s="7" t="s">
        <v>118</v>
      </c>
      <c r="D1305" s="7" t="s">
        <v>6917</v>
      </c>
      <c r="E1305" s="7"/>
      <c r="F1305" s="64"/>
      <c r="G1305" s="6"/>
      <c r="H1305" s="6"/>
      <c r="I1305" s="10" t="s">
        <v>110</v>
      </c>
      <c r="J1305" s="11" t="s">
        <v>2280</v>
      </c>
      <c r="K1305" s="220" t="s">
        <v>600</v>
      </c>
      <c r="L1305" s="180"/>
      <c r="M1305" s="180">
        <v>1000</v>
      </c>
      <c r="N1305" s="80" t="s">
        <v>7213</v>
      </c>
      <c r="O1305" s="165"/>
      <c r="P1305" s="80" t="s">
        <v>2718</v>
      </c>
      <c r="Q1305" s="80"/>
      <c r="R1305" s="80"/>
      <c r="S1305" s="166"/>
      <c r="T1305" s="164"/>
      <c r="U1305" s="167"/>
      <c r="V1305" s="168"/>
      <c r="W1305" s="12" t="str">
        <f t="shared" si="256"/>
        <v>Mqtt1</v>
      </c>
      <c r="X1305" s="222"/>
      <c r="Y1305" s="6" t="str">
        <f t="shared" si="254"/>
        <v>power-tag/transfer-pump-1-grey-black-water</v>
      </c>
      <c r="Z1305" s="106" t="str" cm="1">
        <f t="array" ref="Z1305">IF(COUNTIF(N1305,"spare"),"","$."&amp;_xlfn.REGEXEXTRACT(J1305,"PT\d+[FQ]\d+_(.*)", 2))</f>
        <v>$.Power_Factor_Phase_C</v>
      </c>
      <c r="AA1305" s="12">
        <f t="shared" si="255"/>
        <v>45</v>
      </c>
      <c r="AB1305" s="6" t="s">
        <v>195</v>
      </c>
      <c r="AC1305" s="106">
        <v>3082</v>
      </c>
      <c r="AJ1305" s="80"/>
      <c r="AK1305" s="116" t="s">
        <v>1696</v>
      </c>
      <c r="AN1305" s="80"/>
      <c r="AO1305" s="80"/>
      <c r="AP1305" s="80"/>
      <c r="AQ1305" s="80"/>
      <c r="AR1305" s="130"/>
      <c r="AS1305" s="80"/>
      <c r="AT1305" s="7"/>
      <c r="AU1305" s="7"/>
      <c r="AV1305" s="169"/>
      <c r="AW1305" s="170"/>
      <c r="AX1305" s="140"/>
      <c r="AY1305" s="150"/>
      <c r="AZ1305" s="171"/>
      <c r="BA1305" s="171"/>
      <c r="BB1305" s="150" t="str">
        <f t="shared" si="257"/>
        <v/>
      </c>
      <c r="BC1305" s="172"/>
      <c r="BD1305" s="169"/>
      <c r="BE1305" s="169"/>
      <c r="BF1305" s="169"/>
      <c r="BG1305" s="169"/>
      <c r="BH1305" s="169"/>
      <c r="BI1305" s="169"/>
      <c r="BJ1305" s="169"/>
      <c r="BK1305" s="169"/>
      <c r="BL1305" s="169"/>
      <c r="BM1305" s="169"/>
      <c r="BN1305" s="169"/>
      <c r="BO1305" s="169"/>
      <c r="BP1305" s="169"/>
      <c r="BQ1305" s="169"/>
      <c r="BS1305" s="6"/>
      <c r="BT1305" s="11"/>
      <c r="BU1305" s="6"/>
      <c r="BV1305" s="6"/>
    </row>
    <row r="1306" spans="1:74" ht="15.75" x14ac:dyDescent="0.25">
      <c r="A1306" s="52" t="s">
        <v>7908</v>
      </c>
      <c r="B1306" s="56"/>
      <c r="C1306" s="7" t="s">
        <v>118</v>
      </c>
      <c r="D1306" s="7" t="s">
        <v>6917</v>
      </c>
      <c r="E1306" s="7"/>
      <c r="F1306" s="64"/>
      <c r="G1306" s="6"/>
      <c r="H1306" s="6"/>
      <c r="I1306" s="10" t="s">
        <v>110</v>
      </c>
      <c r="J1306" s="11" t="s">
        <v>2281</v>
      </c>
      <c r="K1306" s="220" t="s">
        <v>600</v>
      </c>
      <c r="L1306" s="180"/>
      <c r="M1306" s="180">
        <v>1000</v>
      </c>
      <c r="N1306" s="80" t="s">
        <v>7213</v>
      </c>
      <c r="O1306" s="165"/>
      <c r="P1306" s="80" t="s">
        <v>2719</v>
      </c>
      <c r="Q1306" s="80"/>
      <c r="R1306" s="80"/>
      <c r="S1306" s="166"/>
      <c r="T1306" s="164"/>
      <c r="U1306" s="167"/>
      <c r="V1306" s="168"/>
      <c r="W1306" s="12" t="str">
        <f t="shared" si="256"/>
        <v>Mqtt1</v>
      </c>
      <c r="X1306" s="222"/>
      <c r="Y1306" s="6" t="str">
        <f t="shared" si="254"/>
        <v>power-tag/transfer-pump-1-grey-black-water</v>
      </c>
      <c r="Z1306" s="106" t="str" cm="1">
        <f t="array" ref="Z1306">IF(COUNTIF(N1306,"spare"),"","$."&amp;_xlfn.REGEXEXTRACT(J1306,"PT\d+[FQ]\d+_(.*)", 2))</f>
        <v>$.Total_Power_Factor</v>
      </c>
      <c r="AA1306" s="12">
        <f t="shared" si="255"/>
        <v>45</v>
      </c>
      <c r="AB1306" s="6" t="s">
        <v>195</v>
      </c>
      <c r="AC1306" s="106">
        <v>3084</v>
      </c>
      <c r="AJ1306" s="80"/>
      <c r="AK1306" s="116" t="s">
        <v>1696</v>
      </c>
      <c r="AN1306" s="80"/>
      <c r="AO1306" s="80"/>
      <c r="AP1306" s="80"/>
      <c r="AQ1306" s="80"/>
      <c r="AR1306" s="130"/>
      <c r="AS1306" s="80"/>
      <c r="AT1306" s="7"/>
      <c r="AU1306" s="7"/>
      <c r="AV1306" s="169"/>
      <c r="AW1306" s="170"/>
      <c r="AX1306" s="140"/>
      <c r="AY1306" s="150"/>
      <c r="AZ1306" s="171"/>
      <c r="BA1306" s="171"/>
      <c r="BB1306" s="150" t="str">
        <f t="shared" si="257"/>
        <v/>
      </c>
      <c r="BC1306" s="172"/>
      <c r="BD1306" s="169"/>
      <c r="BE1306" s="169"/>
      <c r="BF1306" s="169"/>
      <c r="BG1306" s="169"/>
      <c r="BH1306" s="169"/>
      <c r="BI1306" s="169"/>
      <c r="BJ1306" s="169"/>
      <c r="BK1306" s="169"/>
      <c r="BL1306" s="169"/>
      <c r="BM1306" s="169"/>
      <c r="BN1306" s="169"/>
      <c r="BO1306" s="169"/>
      <c r="BP1306" s="169"/>
      <c r="BQ1306" s="169"/>
      <c r="BS1306" s="6"/>
      <c r="BT1306" s="11"/>
      <c r="BU1306" s="6"/>
      <c r="BV1306" s="6"/>
    </row>
    <row r="1307" spans="1:74" ht="15.75" x14ac:dyDescent="0.25">
      <c r="A1307" s="52" t="s">
        <v>7908</v>
      </c>
      <c r="B1307" s="56"/>
      <c r="C1307" s="7" t="s">
        <v>118</v>
      </c>
      <c r="D1307" s="7" t="s">
        <v>6917</v>
      </c>
      <c r="E1307" s="7"/>
      <c r="F1307" s="64"/>
      <c r="G1307" s="6"/>
      <c r="H1307" s="6"/>
      <c r="I1307" s="10" t="s">
        <v>110</v>
      </c>
      <c r="J1307" s="11" t="s">
        <v>2282</v>
      </c>
      <c r="K1307" s="220" t="s">
        <v>600</v>
      </c>
      <c r="L1307" s="180"/>
      <c r="M1307" s="180">
        <v>1000</v>
      </c>
      <c r="N1307" s="80" t="s">
        <v>7213</v>
      </c>
      <c r="O1307" s="165"/>
      <c r="P1307" s="80" t="s">
        <v>2731</v>
      </c>
      <c r="Q1307" s="80"/>
      <c r="R1307" s="80"/>
      <c r="S1307" s="166"/>
      <c r="T1307" s="164"/>
      <c r="U1307" s="167"/>
      <c r="V1307" s="168"/>
      <c r="W1307" s="12" t="str">
        <f t="shared" ref="W1307:W1321" si="258">IF(COUNTIF(N1307,"spare"),"","Mqtt1")</f>
        <v>Mqtt1</v>
      </c>
      <c r="X1307" s="222"/>
      <c r="Y1307" s="6" t="str">
        <f t="shared" si="254"/>
        <v>power-tag/circulation-pump-system-water</v>
      </c>
      <c r="Z1307" s="106" t="str" cm="1">
        <f t="array" ref="Z1307">IF(COUNTIF(N1307,"spare"),"","$."&amp;_xlfn.REGEXEXTRACT(J1307,"PT\d+[FQ]\d+_(.*)", 2))</f>
        <v>$.RMS_Current_Phase_A</v>
      </c>
      <c r="AA1307" s="12">
        <f t="shared" si="255"/>
        <v>46</v>
      </c>
      <c r="AB1307" s="6" t="s">
        <v>195</v>
      </c>
      <c r="AC1307" s="106">
        <v>3000</v>
      </c>
      <c r="AJ1307" s="80"/>
      <c r="AK1307" s="116" t="s">
        <v>1693</v>
      </c>
      <c r="AN1307" s="80"/>
      <c r="AO1307" s="80"/>
      <c r="AP1307" s="80"/>
      <c r="AQ1307" s="80"/>
      <c r="AR1307" s="130"/>
      <c r="AS1307" s="80"/>
      <c r="AT1307" s="7"/>
      <c r="AU1307" s="7"/>
      <c r="AV1307" s="169"/>
      <c r="AW1307" s="170"/>
      <c r="AX1307" s="140"/>
      <c r="AY1307" s="150"/>
      <c r="AZ1307" s="171"/>
      <c r="BA1307" s="171"/>
      <c r="BB1307" s="150" t="str">
        <f t="shared" ref="BB1307:BB1321" si="259">IF(ISNUMBER(AM1307),"1","")</f>
        <v/>
      </c>
      <c r="BC1307" s="172"/>
      <c r="BD1307" s="169"/>
      <c r="BE1307" s="169"/>
      <c r="BF1307" s="169"/>
      <c r="BG1307" s="169"/>
      <c r="BH1307" s="169"/>
      <c r="BI1307" s="169"/>
      <c r="BJ1307" s="169"/>
      <c r="BK1307" s="169"/>
      <c r="BL1307" s="169"/>
      <c r="BM1307" s="169"/>
      <c r="BN1307" s="169"/>
      <c r="BO1307" s="169"/>
      <c r="BP1307" s="169"/>
      <c r="BQ1307" s="169"/>
      <c r="BS1307" s="6"/>
      <c r="BT1307" s="11"/>
      <c r="BU1307" s="6"/>
      <c r="BV1307" s="6"/>
    </row>
    <row r="1308" spans="1:74" ht="15.75" x14ac:dyDescent="0.25">
      <c r="A1308" s="52" t="s">
        <v>7908</v>
      </c>
      <c r="B1308" s="56"/>
      <c r="C1308" s="7" t="s">
        <v>118</v>
      </c>
      <c r="D1308" s="7" t="s">
        <v>6917</v>
      </c>
      <c r="E1308" s="7"/>
      <c r="F1308" s="64"/>
      <c r="G1308" s="6"/>
      <c r="H1308" s="6"/>
      <c r="I1308" s="10" t="s">
        <v>110</v>
      </c>
      <c r="J1308" s="11" t="s">
        <v>2283</v>
      </c>
      <c r="K1308" s="220" t="s">
        <v>600</v>
      </c>
      <c r="L1308" s="180"/>
      <c r="M1308" s="180">
        <v>1000</v>
      </c>
      <c r="N1308" s="80" t="s">
        <v>7213</v>
      </c>
      <c r="O1308" s="165"/>
      <c r="P1308" s="80" t="s">
        <v>2732</v>
      </c>
      <c r="Q1308" s="80"/>
      <c r="R1308" s="80"/>
      <c r="S1308" s="166"/>
      <c r="T1308" s="164"/>
      <c r="U1308" s="167"/>
      <c r="V1308" s="168"/>
      <c r="W1308" s="12" t="str">
        <f t="shared" si="258"/>
        <v>Mqtt1</v>
      </c>
      <c r="X1308" s="222"/>
      <c r="Y1308" s="6" t="str">
        <f t="shared" si="254"/>
        <v>power-tag/circulation-pump-system-water</v>
      </c>
      <c r="Z1308" s="106" t="str" cm="1">
        <f t="array" ref="Z1308">IF(COUNTIF(N1308,"spare"),"","$."&amp;_xlfn.REGEXEXTRACT(J1308,"PT\d+[FQ]\d+_(.*)", 2))</f>
        <v>$.RMS_Current_Phase_B</v>
      </c>
      <c r="AA1308" s="12">
        <f t="shared" si="255"/>
        <v>46</v>
      </c>
      <c r="AB1308" s="6" t="s">
        <v>195</v>
      </c>
      <c r="AC1308" s="106">
        <v>3002</v>
      </c>
      <c r="AJ1308" s="80"/>
      <c r="AK1308" s="116" t="s">
        <v>1693</v>
      </c>
      <c r="AN1308" s="80"/>
      <c r="AO1308" s="80"/>
      <c r="AP1308" s="80"/>
      <c r="AQ1308" s="80"/>
      <c r="AR1308" s="130"/>
      <c r="AS1308" s="80"/>
      <c r="AT1308" s="7"/>
      <c r="AU1308" s="7"/>
      <c r="AV1308" s="169"/>
      <c r="AW1308" s="170"/>
      <c r="AX1308" s="140"/>
      <c r="AY1308" s="150"/>
      <c r="AZ1308" s="171"/>
      <c r="BA1308" s="171"/>
      <c r="BB1308" s="150" t="str">
        <f t="shared" si="259"/>
        <v/>
      </c>
      <c r="BC1308" s="172"/>
      <c r="BD1308" s="169"/>
      <c r="BE1308" s="169"/>
      <c r="BF1308" s="169"/>
      <c r="BG1308" s="169"/>
      <c r="BH1308" s="169"/>
      <c r="BI1308" s="169"/>
      <c r="BJ1308" s="169"/>
      <c r="BK1308" s="169"/>
      <c r="BL1308" s="169"/>
      <c r="BM1308" s="169"/>
      <c r="BN1308" s="169"/>
      <c r="BO1308" s="169"/>
      <c r="BP1308" s="169"/>
      <c r="BQ1308" s="169"/>
      <c r="BS1308" s="6"/>
      <c r="BT1308" s="11"/>
      <c r="BU1308" s="6"/>
      <c r="BV1308" s="6"/>
    </row>
    <row r="1309" spans="1:74" ht="15.75" x14ac:dyDescent="0.25">
      <c r="A1309" s="52" t="s">
        <v>7908</v>
      </c>
      <c r="B1309" s="56"/>
      <c r="C1309" s="7" t="s">
        <v>118</v>
      </c>
      <c r="D1309" s="7" t="s">
        <v>6917</v>
      </c>
      <c r="E1309" s="7"/>
      <c r="F1309" s="64"/>
      <c r="G1309" s="6"/>
      <c r="H1309" s="6"/>
      <c r="I1309" s="10" t="s">
        <v>110</v>
      </c>
      <c r="J1309" s="11" t="s">
        <v>2284</v>
      </c>
      <c r="K1309" s="220" t="s">
        <v>600</v>
      </c>
      <c r="L1309" s="180"/>
      <c r="M1309" s="180">
        <v>1000</v>
      </c>
      <c r="N1309" s="80" t="s">
        <v>7213</v>
      </c>
      <c r="O1309" s="165"/>
      <c r="P1309" s="80" t="s">
        <v>2733</v>
      </c>
      <c r="Q1309" s="80"/>
      <c r="R1309" s="80"/>
      <c r="S1309" s="166"/>
      <c r="T1309" s="164"/>
      <c r="U1309" s="167"/>
      <c r="V1309" s="168"/>
      <c r="W1309" s="12" t="str">
        <f t="shared" si="258"/>
        <v>Mqtt1</v>
      </c>
      <c r="X1309" s="222"/>
      <c r="Y1309" s="6" t="str">
        <f t="shared" si="254"/>
        <v>power-tag/circulation-pump-system-water</v>
      </c>
      <c r="Z1309" s="106" t="str" cm="1">
        <f t="array" ref="Z1309">IF(COUNTIF(N1309,"spare"),"","$."&amp;_xlfn.REGEXEXTRACT(J1309,"PT\d+[FQ]\d+_(.*)", 2))</f>
        <v>$.RMS_Current_Phase_C</v>
      </c>
      <c r="AA1309" s="12">
        <f t="shared" si="255"/>
        <v>46</v>
      </c>
      <c r="AB1309" s="6" t="s">
        <v>195</v>
      </c>
      <c r="AC1309" s="106">
        <v>3004</v>
      </c>
      <c r="AJ1309" s="80"/>
      <c r="AK1309" s="116" t="s">
        <v>1693</v>
      </c>
      <c r="AN1309" s="80"/>
      <c r="AO1309" s="80"/>
      <c r="AP1309" s="80"/>
      <c r="AQ1309" s="80"/>
      <c r="AR1309" s="130"/>
      <c r="AS1309" s="80"/>
      <c r="AT1309" s="7"/>
      <c r="AU1309" s="7"/>
      <c r="AV1309" s="169"/>
      <c r="AW1309" s="170"/>
      <c r="AX1309" s="140"/>
      <c r="AY1309" s="150"/>
      <c r="AZ1309" s="171"/>
      <c r="BA1309" s="171"/>
      <c r="BB1309" s="150" t="str">
        <f t="shared" si="259"/>
        <v/>
      </c>
      <c r="BC1309" s="172"/>
      <c r="BD1309" s="169"/>
      <c r="BE1309" s="169"/>
      <c r="BF1309" s="169"/>
      <c r="BG1309" s="169"/>
      <c r="BH1309" s="169"/>
      <c r="BI1309" s="169"/>
      <c r="BJ1309" s="169"/>
      <c r="BK1309" s="169"/>
      <c r="BL1309" s="169"/>
      <c r="BM1309" s="169"/>
      <c r="BN1309" s="169"/>
      <c r="BO1309" s="169"/>
      <c r="BP1309" s="169"/>
      <c r="BQ1309" s="169"/>
      <c r="BS1309" s="6"/>
      <c r="BT1309" s="11"/>
      <c r="BU1309" s="6"/>
      <c r="BV1309" s="6"/>
    </row>
    <row r="1310" spans="1:74" ht="15.75" x14ac:dyDescent="0.25">
      <c r="A1310" s="52" t="s">
        <v>7908</v>
      </c>
      <c r="B1310" s="56"/>
      <c r="C1310" s="7" t="s">
        <v>118</v>
      </c>
      <c r="D1310" s="7" t="s">
        <v>6917</v>
      </c>
      <c r="E1310" s="7"/>
      <c r="F1310" s="64"/>
      <c r="G1310" s="6"/>
      <c r="H1310" s="6"/>
      <c r="I1310" s="10" t="s">
        <v>110</v>
      </c>
      <c r="J1310" s="11" t="s">
        <v>2285</v>
      </c>
      <c r="K1310" s="220" t="s">
        <v>600</v>
      </c>
      <c r="L1310" s="180"/>
      <c r="M1310" s="180">
        <v>1000</v>
      </c>
      <c r="N1310" s="80" t="s">
        <v>7213</v>
      </c>
      <c r="O1310" s="165"/>
      <c r="P1310" s="80" t="s">
        <v>2734</v>
      </c>
      <c r="Q1310" s="80"/>
      <c r="R1310" s="80"/>
      <c r="S1310" s="166"/>
      <c r="T1310" s="164"/>
      <c r="U1310" s="167"/>
      <c r="V1310" s="168"/>
      <c r="W1310" s="12" t="str">
        <f t="shared" si="258"/>
        <v>Mqtt1</v>
      </c>
      <c r="X1310" s="222"/>
      <c r="Y1310" s="6" t="str">
        <f t="shared" si="254"/>
        <v>power-tag/circulation-pump-system-water</v>
      </c>
      <c r="Z1310" s="106" t="str" cm="1">
        <f t="array" ref="Z1310">IF(COUNTIF(N1310,"spare"),"","$."&amp;_xlfn.REGEXEXTRACT(J1310,"PT\d+[FQ]\d+_(.*)", 2))</f>
        <v>$.RMS_Current_Phase_Neut</v>
      </c>
      <c r="AA1310" s="12">
        <f t="shared" si="255"/>
        <v>46</v>
      </c>
      <c r="AB1310" s="6" t="s">
        <v>195</v>
      </c>
      <c r="AC1310" s="106">
        <v>3006</v>
      </c>
      <c r="AJ1310" s="80"/>
      <c r="AK1310" s="116" t="s">
        <v>1693</v>
      </c>
      <c r="AN1310" s="80"/>
      <c r="AO1310" s="80"/>
      <c r="AP1310" s="80"/>
      <c r="AQ1310" s="80"/>
      <c r="AR1310" s="130"/>
      <c r="AS1310" s="80"/>
      <c r="AT1310" s="7"/>
      <c r="AU1310" s="7"/>
      <c r="AV1310" s="169"/>
      <c r="AW1310" s="170"/>
      <c r="AX1310" s="140"/>
      <c r="AY1310" s="150"/>
      <c r="AZ1310" s="171"/>
      <c r="BA1310" s="171"/>
      <c r="BB1310" s="150" t="str">
        <f t="shared" si="259"/>
        <v/>
      </c>
      <c r="BC1310" s="172"/>
      <c r="BD1310" s="169"/>
      <c r="BE1310" s="169"/>
      <c r="BF1310" s="169"/>
      <c r="BG1310" s="169"/>
      <c r="BH1310" s="169"/>
      <c r="BI1310" s="169"/>
      <c r="BJ1310" s="169"/>
      <c r="BK1310" s="169"/>
      <c r="BL1310" s="169"/>
      <c r="BM1310" s="169"/>
      <c r="BN1310" s="169"/>
      <c r="BO1310" s="169"/>
      <c r="BP1310" s="169"/>
      <c r="BQ1310" s="169"/>
      <c r="BS1310" s="6"/>
      <c r="BT1310" s="11"/>
      <c r="BU1310" s="6"/>
      <c r="BV1310" s="6"/>
    </row>
    <row r="1311" spans="1:74" ht="15.75" x14ac:dyDescent="0.25">
      <c r="A1311" s="52" t="s">
        <v>7908</v>
      </c>
      <c r="B1311" s="56"/>
      <c r="C1311" s="7" t="s">
        <v>118</v>
      </c>
      <c r="D1311" s="7" t="s">
        <v>6917</v>
      </c>
      <c r="E1311" s="7"/>
      <c r="F1311" s="64"/>
      <c r="G1311" s="6"/>
      <c r="H1311" s="6"/>
      <c r="I1311" s="10" t="s">
        <v>110</v>
      </c>
      <c r="J1311" s="11" t="s">
        <v>7511</v>
      </c>
      <c r="K1311" s="220" t="s">
        <v>600</v>
      </c>
      <c r="L1311" s="180"/>
      <c r="M1311" s="180">
        <v>1000</v>
      </c>
      <c r="N1311" s="80" t="s">
        <v>7213</v>
      </c>
      <c r="O1311" s="165"/>
      <c r="P1311" s="80" t="s">
        <v>2735</v>
      </c>
      <c r="Q1311" s="80"/>
      <c r="R1311" s="80"/>
      <c r="S1311" s="166"/>
      <c r="T1311" s="164"/>
      <c r="U1311" s="167"/>
      <c r="V1311" s="168"/>
      <c r="W1311" s="12" t="str">
        <f t="shared" si="258"/>
        <v>Mqtt1</v>
      </c>
      <c r="X1311" s="222"/>
      <c r="Y1311" s="6" t="str">
        <f t="shared" si="254"/>
        <v>power-tag/circulation-pump-system-water</v>
      </c>
      <c r="Z1311" s="106" t="str" cm="1">
        <f t="array" ref="Z1311">IF(COUNTIF(N1311,"spare"),"","$."&amp;_xlfn.REGEXEXTRACT(J1311,"PT\d+[FQ]\d+_(.*)", 2))</f>
        <v>$.RMS_Voltage_A_N</v>
      </c>
      <c r="AA1311" s="12">
        <f t="shared" si="255"/>
        <v>46</v>
      </c>
      <c r="AB1311" s="6" t="s">
        <v>195</v>
      </c>
      <c r="AC1311" s="106">
        <v>3028</v>
      </c>
      <c r="AJ1311" s="80"/>
      <c r="AK1311" s="116" t="s">
        <v>1694</v>
      </c>
      <c r="AN1311" s="80"/>
      <c r="AO1311" s="80"/>
      <c r="AP1311" s="80"/>
      <c r="AQ1311" s="80"/>
      <c r="AR1311" s="130"/>
      <c r="AS1311" s="80"/>
      <c r="AT1311" s="7"/>
      <c r="AU1311" s="7"/>
      <c r="AV1311" s="169"/>
      <c r="AW1311" s="170"/>
      <c r="AX1311" s="140"/>
      <c r="AY1311" s="150"/>
      <c r="AZ1311" s="171"/>
      <c r="BA1311" s="171"/>
      <c r="BB1311" s="150" t="str">
        <f t="shared" si="259"/>
        <v/>
      </c>
      <c r="BC1311" s="172"/>
      <c r="BD1311" s="169"/>
      <c r="BE1311" s="169"/>
      <c r="BF1311" s="169"/>
      <c r="BG1311" s="169"/>
      <c r="BH1311" s="169"/>
      <c r="BI1311" s="169"/>
      <c r="BJ1311" s="169"/>
      <c r="BK1311" s="169"/>
      <c r="BL1311" s="169"/>
      <c r="BM1311" s="169"/>
      <c r="BN1311" s="169"/>
      <c r="BO1311" s="169"/>
      <c r="BP1311" s="169"/>
      <c r="BQ1311" s="169"/>
      <c r="BS1311" s="6"/>
      <c r="BT1311" s="11"/>
      <c r="BU1311" s="6"/>
      <c r="BV1311" s="6"/>
    </row>
    <row r="1312" spans="1:74" ht="15.75" x14ac:dyDescent="0.25">
      <c r="A1312" s="52" t="s">
        <v>7908</v>
      </c>
      <c r="B1312" s="56"/>
      <c r="C1312" s="7" t="s">
        <v>118</v>
      </c>
      <c r="D1312" s="7" t="s">
        <v>6917</v>
      </c>
      <c r="E1312" s="7"/>
      <c r="F1312" s="64"/>
      <c r="G1312" s="6"/>
      <c r="H1312" s="6"/>
      <c r="I1312" s="10" t="s">
        <v>110</v>
      </c>
      <c r="J1312" s="11" t="s">
        <v>7512</v>
      </c>
      <c r="K1312" s="220" t="s">
        <v>600</v>
      </c>
      <c r="L1312" s="180"/>
      <c r="M1312" s="180">
        <v>1000</v>
      </c>
      <c r="N1312" s="80" t="s">
        <v>7213</v>
      </c>
      <c r="O1312" s="165"/>
      <c r="P1312" s="80" t="s">
        <v>2736</v>
      </c>
      <c r="Q1312" s="80"/>
      <c r="R1312" s="80"/>
      <c r="S1312" s="166"/>
      <c r="T1312" s="164"/>
      <c r="U1312" s="167"/>
      <c r="V1312" s="168"/>
      <c r="W1312" s="12" t="str">
        <f t="shared" si="258"/>
        <v>Mqtt1</v>
      </c>
      <c r="X1312" s="222"/>
      <c r="Y1312" s="6" t="str">
        <f t="shared" si="254"/>
        <v>power-tag/circulation-pump-system-water</v>
      </c>
      <c r="Z1312" s="106" t="str" cm="1">
        <f t="array" ref="Z1312">IF(COUNTIF(N1312,"spare"),"","$."&amp;_xlfn.REGEXEXTRACT(J1312,"PT\d+[FQ]\d+_(.*)", 2))</f>
        <v>$.RMS_Voltage_B_N</v>
      </c>
      <c r="AA1312" s="12">
        <f t="shared" si="255"/>
        <v>46</v>
      </c>
      <c r="AB1312" s="6" t="s">
        <v>195</v>
      </c>
      <c r="AC1312" s="106">
        <v>3030</v>
      </c>
      <c r="AJ1312" s="80"/>
      <c r="AK1312" s="116" t="s">
        <v>1694</v>
      </c>
      <c r="AN1312" s="80"/>
      <c r="AO1312" s="80"/>
      <c r="AP1312" s="80"/>
      <c r="AQ1312" s="80"/>
      <c r="AR1312" s="130"/>
      <c r="AS1312" s="80"/>
      <c r="AT1312" s="7"/>
      <c r="AU1312" s="7"/>
      <c r="AV1312" s="169"/>
      <c r="AW1312" s="170"/>
      <c r="AX1312" s="140"/>
      <c r="AY1312" s="150"/>
      <c r="AZ1312" s="171"/>
      <c r="BA1312" s="171"/>
      <c r="BB1312" s="150" t="str">
        <f t="shared" si="259"/>
        <v/>
      </c>
      <c r="BC1312" s="172"/>
      <c r="BD1312" s="169"/>
      <c r="BE1312" s="169"/>
      <c r="BF1312" s="169"/>
      <c r="BG1312" s="169"/>
      <c r="BH1312" s="169"/>
      <c r="BI1312" s="169"/>
      <c r="BJ1312" s="169"/>
      <c r="BK1312" s="169"/>
      <c r="BL1312" s="169"/>
      <c r="BM1312" s="169"/>
      <c r="BN1312" s="169"/>
      <c r="BO1312" s="169"/>
      <c r="BP1312" s="169"/>
      <c r="BQ1312" s="169"/>
      <c r="BS1312" s="6"/>
      <c r="BT1312" s="11"/>
      <c r="BU1312" s="6"/>
      <c r="BV1312" s="6"/>
    </row>
    <row r="1313" spans="1:74" ht="15.75" x14ac:dyDescent="0.25">
      <c r="A1313" s="52" t="s">
        <v>7908</v>
      </c>
      <c r="B1313" s="56"/>
      <c r="C1313" s="7" t="s">
        <v>118</v>
      </c>
      <c r="D1313" s="7" t="s">
        <v>6917</v>
      </c>
      <c r="E1313" s="7"/>
      <c r="F1313" s="64"/>
      <c r="G1313" s="6"/>
      <c r="H1313" s="6"/>
      <c r="I1313" s="10" t="s">
        <v>110</v>
      </c>
      <c r="J1313" s="11" t="s">
        <v>7513</v>
      </c>
      <c r="K1313" s="220" t="s">
        <v>600</v>
      </c>
      <c r="L1313" s="180"/>
      <c r="M1313" s="180">
        <v>1000</v>
      </c>
      <c r="N1313" s="80" t="s">
        <v>7213</v>
      </c>
      <c r="O1313" s="165"/>
      <c r="P1313" s="80" t="s">
        <v>2737</v>
      </c>
      <c r="Q1313" s="80"/>
      <c r="R1313" s="80"/>
      <c r="S1313" s="166"/>
      <c r="T1313" s="164"/>
      <c r="U1313" s="167"/>
      <c r="V1313" s="168"/>
      <c r="W1313" s="12" t="str">
        <f t="shared" si="258"/>
        <v>Mqtt1</v>
      </c>
      <c r="X1313" s="222"/>
      <c r="Y1313" s="6" t="str">
        <f t="shared" si="254"/>
        <v>power-tag/circulation-pump-system-water</v>
      </c>
      <c r="Z1313" s="106" t="str" cm="1">
        <f t="array" ref="Z1313">IF(COUNTIF(N1313,"spare"),"","$."&amp;_xlfn.REGEXEXTRACT(J1313,"PT\d+[FQ]\d+_(.*)", 2))</f>
        <v>$.RMS_Voltage_C_N</v>
      </c>
      <c r="AA1313" s="12">
        <f t="shared" si="255"/>
        <v>46</v>
      </c>
      <c r="AB1313" s="6" t="s">
        <v>195</v>
      </c>
      <c r="AC1313" s="106">
        <v>3032</v>
      </c>
      <c r="AJ1313" s="80"/>
      <c r="AK1313" s="116" t="s">
        <v>1694</v>
      </c>
      <c r="AN1313" s="80"/>
      <c r="AO1313" s="80"/>
      <c r="AP1313" s="80"/>
      <c r="AQ1313" s="80"/>
      <c r="AR1313" s="130"/>
      <c r="AS1313" s="80"/>
      <c r="AT1313" s="7"/>
      <c r="AU1313" s="7"/>
      <c r="AV1313" s="169"/>
      <c r="AW1313" s="170"/>
      <c r="AX1313" s="140"/>
      <c r="AY1313" s="150"/>
      <c r="AZ1313" s="171"/>
      <c r="BA1313" s="171"/>
      <c r="BB1313" s="150" t="str">
        <f t="shared" si="259"/>
        <v/>
      </c>
      <c r="BC1313" s="172"/>
      <c r="BD1313" s="169"/>
      <c r="BE1313" s="169"/>
      <c r="BF1313" s="169"/>
      <c r="BG1313" s="169"/>
      <c r="BH1313" s="169"/>
      <c r="BI1313" s="169"/>
      <c r="BJ1313" s="169"/>
      <c r="BK1313" s="169"/>
      <c r="BL1313" s="169"/>
      <c r="BM1313" s="169"/>
      <c r="BN1313" s="169"/>
      <c r="BO1313" s="169"/>
      <c r="BP1313" s="169"/>
      <c r="BQ1313" s="169"/>
      <c r="BS1313" s="6"/>
      <c r="BT1313" s="11"/>
      <c r="BU1313" s="6"/>
      <c r="BV1313" s="6"/>
    </row>
    <row r="1314" spans="1:74" ht="15.75" x14ac:dyDescent="0.25">
      <c r="A1314" s="52" t="s">
        <v>7908</v>
      </c>
      <c r="B1314" s="56"/>
      <c r="C1314" s="7" t="s">
        <v>118</v>
      </c>
      <c r="D1314" s="7" t="s">
        <v>6917</v>
      </c>
      <c r="E1314" s="7"/>
      <c r="F1314" s="64"/>
      <c r="G1314" s="6"/>
      <c r="H1314" s="6"/>
      <c r="I1314" s="10" t="s">
        <v>110</v>
      </c>
      <c r="J1314" s="11" t="s">
        <v>2286</v>
      </c>
      <c r="K1314" s="220" t="s">
        <v>600</v>
      </c>
      <c r="L1314" s="180"/>
      <c r="M1314" s="180">
        <v>1000</v>
      </c>
      <c r="N1314" s="80" t="s">
        <v>7213</v>
      </c>
      <c r="O1314" s="165"/>
      <c r="P1314" s="80" t="s">
        <v>2738</v>
      </c>
      <c r="Q1314" s="80"/>
      <c r="R1314" s="80"/>
      <c r="S1314" s="166"/>
      <c r="T1314" s="164"/>
      <c r="U1314" s="167"/>
      <c r="V1314" s="168"/>
      <c r="W1314" s="12" t="str">
        <f t="shared" si="258"/>
        <v>Mqtt1</v>
      </c>
      <c r="X1314" s="222"/>
      <c r="Y1314" s="6" t="str">
        <f t="shared" si="254"/>
        <v>power-tag/circulation-pump-system-water</v>
      </c>
      <c r="Z1314" s="106" t="str" cm="1">
        <f t="array" ref="Z1314">IF(COUNTIF(N1314,"spare"),"","$."&amp;_xlfn.REGEXEXTRACT(J1314,"PT\d+[FQ]\d+_(.*)", 2))</f>
        <v>$.Active_Power_Phase_A</v>
      </c>
      <c r="AA1314" s="12">
        <f t="shared" si="255"/>
        <v>46</v>
      </c>
      <c r="AB1314" s="6" t="s">
        <v>195</v>
      </c>
      <c r="AC1314" s="106">
        <v>3054</v>
      </c>
      <c r="AJ1314" s="80"/>
      <c r="AK1314" s="116" t="s">
        <v>1695</v>
      </c>
      <c r="AN1314" s="80"/>
      <c r="AO1314" s="80"/>
      <c r="AP1314" s="80"/>
      <c r="AQ1314" s="80"/>
      <c r="AR1314" s="130"/>
      <c r="AS1314" s="80"/>
      <c r="AT1314" s="7"/>
      <c r="AU1314" s="7"/>
      <c r="AV1314" s="169"/>
      <c r="AW1314" s="170"/>
      <c r="AX1314" s="140"/>
      <c r="AY1314" s="150"/>
      <c r="AZ1314" s="171"/>
      <c r="BA1314" s="171"/>
      <c r="BB1314" s="150" t="str">
        <f t="shared" si="259"/>
        <v/>
      </c>
      <c r="BC1314" s="172"/>
      <c r="BD1314" s="169"/>
      <c r="BE1314" s="169"/>
      <c r="BF1314" s="169"/>
      <c r="BG1314" s="169"/>
      <c r="BH1314" s="169"/>
      <c r="BI1314" s="169"/>
      <c r="BJ1314" s="169"/>
      <c r="BK1314" s="169"/>
      <c r="BL1314" s="169"/>
      <c r="BM1314" s="169"/>
      <c r="BN1314" s="169"/>
      <c r="BO1314" s="169"/>
      <c r="BP1314" s="169"/>
      <c r="BQ1314" s="169"/>
      <c r="BS1314" s="6"/>
      <c r="BT1314" s="11"/>
      <c r="BU1314" s="6"/>
      <c r="BV1314" s="6"/>
    </row>
    <row r="1315" spans="1:74" ht="15.75" x14ac:dyDescent="0.25">
      <c r="A1315" s="52" t="s">
        <v>7908</v>
      </c>
      <c r="B1315" s="56"/>
      <c r="C1315" s="7" t="s">
        <v>118</v>
      </c>
      <c r="D1315" s="7" t="s">
        <v>6917</v>
      </c>
      <c r="E1315" s="7"/>
      <c r="F1315" s="64"/>
      <c r="G1315" s="6"/>
      <c r="H1315" s="6"/>
      <c r="I1315" s="10" t="s">
        <v>110</v>
      </c>
      <c r="J1315" s="11" t="s">
        <v>2287</v>
      </c>
      <c r="K1315" s="220" t="s">
        <v>600</v>
      </c>
      <c r="L1315" s="180"/>
      <c r="M1315" s="180">
        <v>1000</v>
      </c>
      <c r="N1315" s="80" t="s">
        <v>7213</v>
      </c>
      <c r="O1315" s="165"/>
      <c r="P1315" s="80" t="s">
        <v>2739</v>
      </c>
      <c r="Q1315" s="80"/>
      <c r="R1315" s="80"/>
      <c r="S1315" s="166"/>
      <c r="T1315" s="164"/>
      <c r="U1315" s="167"/>
      <c r="V1315" s="168"/>
      <c r="W1315" s="12" t="str">
        <f t="shared" si="258"/>
        <v>Mqtt1</v>
      </c>
      <c r="X1315" s="222"/>
      <c r="Y1315" s="6" t="str">
        <f t="shared" si="254"/>
        <v>power-tag/circulation-pump-system-water</v>
      </c>
      <c r="Z1315" s="106" t="str" cm="1">
        <f t="array" ref="Z1315">IF(COUNTIF(N1315,"spare"),"","$."&amp;_xlfn.REGEXEXTRACT(J1315,"PT\d+[FQ]\d+_(.*)", 2))</f>
        <v>$.Active_Power_Phase_B</v>
      </c>
      <c r="AA1315" s="12">
        <f t="shared" si="255"/>
        <v>46</v>
      </c>
      <c r="AB1315" s="6" t="s">
        <v>195</v>
      </c>
      <c r="AC1315" s="106">
        <v>3056</v>
      </c>
      <c r="AJ1315" s="80"/>
      <c r="AK1315" s="116" t="s">
        <v>1695</v>
      </c>
      <c r="AN1315" s="80"/>
      <c r="AO1315" s="80"/>
      <c r="AP1315" s="80"/>
      <c r="AQ1315" s="80"/>
      <c r="AR1315" s="130"/>
      <c r="AS1315" s="80"/>
      <c r="AT1315" s="7"/>
      <c r="AU1315" s="7"/>
      <c r="AV1315" s="169"/>
      <c r="AW1315" s="170"/>
      <c r="AX1315" s="140"/>
      <c r="AY1315" s="150"/>
      <c r="AZ1315" s="171"/>
      <c r="BA1315" s="171"/>
      <c r="BB1315" s="150" t="str">
        <f t="shared" si="259"/>
        <v/>
      </c>
      <c r="BC1315" s="172"/>
      <c r="BD1315" s="169"/>
      <c r="BE1315" s="169"/>
      <c r="BF1315" s="169"/>
      <c r="BG1315" s="169"/>
      <c r="BH1315" s="169"/>
      <c r="BI1315" s="169"/>
      <c r="BJ1315" s="169"/>
      <c r="BK1315" s="169"/>
      <c r="BL1315" s="169"/>
      <c r="BM1315" s="169"/>
      <c r="BN1315" s="169"/>
      <c r="BO1315" s="169"/>
      <c r="BP1315" s="169"/>
      <c r="BQ1315" s="169"/>
      <c r="BS1315" s="6"/>
      <c r="BT1315" s="11"/>
      <c r="BU1315" s="6"/>
      <c r="BV1315" s="6"/>
    </row>
    <row r="1316" spans="1:74" ht="15.75" x14ac:dyDescent="0.25">
      <c r="A1316" s="52" t="s">
        <v>7908</v>
      </c>
      <c r="B1316" s="56"/>
      <c r="C1316" s="7" t="s">
        <v>118</v>
      </c>
      <c r="D1316" s="7" t="s">
        <v>6917</v>
      </c>
      <c r="E1316" s="7"/>
      <c r="F1316" s="64"/>
      <c r="G1316" s="6"/>
      <c r="H1316" s="6"/>
      <c r="I1316" s="10" t="s">
        <v>110</v>
      </c>
      <c r="J1316" s="11" t="s">
        <v>2288</v>
      </c>
      <c r="K1316" s="220" t="s">
        <v>600</v>
      </c>
      <c r="L1316" s="180"/>
      <c r="M1316" s="180">
        <v>1000</v>
      </c>
      <c r="N1316" s="80" t="s">
        <v>7213</v>
      </c>
      <c r="O1316" s="165"/>
      <c r="P1316" s="80" t="s">
        <v>2740</v>
      </c>
      <c r="Q1316" s="80"/>
      <c r="R1316" s="80"/>
      <c r="S1316" s="166"/>
      <c r="T1316" s="164"/>
      <c r="U1316" s="167"/>
      <c r="V1316" s="168"/>
      <c r="W1316" s="12" t="str">
        <f t="shared" si="258"/>
        <v>Mqtt1</v>
      </c>
      <c r="X1316" s="222"/>
      <c r="Y1316" s="6" t="str">
        <f t="shared" si="254"/>
        <v>power-tag/circulation-pump-system-water</v>
      </c>
      <c r="Z1316" s="106" t="str" cm="1">
        <f t="array" ref="Z1316">IF(COUNTIF(N1316,"spare"),"","$."&amp;_xlfn.REGEXEXTRACT(J1316,"PT\d+[FQ]\d+_(.*)", 2))</f>
        <v>$.Active_Power_Phase_C</v>
      </c>
      <c r="AA1316" s="12">
        <f t="shared" si="255"/>
        <v>46</v>
      </c>
      <c r="AB1316" s="6" t="s">
        <v>195</v>
      </c>
      <c r="AC1316" s="106">
        <v>3058</v>
      </c>
      <c r="AJ1316" s="80"/>
      <c r="AK1316" s="116" t="s">
        <v>1695</v>
      </c>
      <c r="AN1316" s="80"/>
      <c r="AO1316" s="80"/>
      <c r="AP1316" s="80"/>
      <c r="AQ1316" s="80"/>
      <c r="AR1316" s="130"/>
      <c r="AS1316" s="80"/>
      <c r="AT1316" s="7"/>
      <c r="AU1316" s="7"/>
      <c r="AV1316" s="169"/>
      <c r="AW1316" s="170"/>
      <c r="AX1316" s="140"/>
      <c r="AY1316" s="150"/>
      <c r="AZ1316" s="171"/>
      <c r="BA1316" s="171"/>
      <c r="BB1316" s="150" t="str">
        <f t="shared" si="259"/>
        <v/>
      </c>
      <c r="BC1316" s="172"/>
      <c r="BD1316" s="169"/>
      <c r="BE1316" s="169"/>
      <c r="BF1316" s="169"/>
      <c r="BG1316" s="169"/>
      <c r="BH1316" s="169"/>
      <c r="BI1316" s="169"/>
      <c r="BJ1316" s="169"/>
      <c r="BK1316" s="169"/>
      <c r="BL1316" s="169"/>
      <c r="BM1316" s="169"/>
      <c r="BN1316" s="169"/>
      <c r="BO1316" s="169"/>
      <c r="BP1316" s="169"/>
      <c r="BQ1316" s="169"/>
      <c r="BS1316" s="6"/>
      <c r="BT1316" s="11"/>
      <c r="BU1316" s="6"/>
      <c r="BV1316" s="6"/>
    </row>
    <row r="1317" spans="1:74" ht="15.75" x14ac:dyDescent="0.25">
      <c r="A1317" s="52" t="s">
        <v>7908</v>
      </c>
      <c r="B1317" s="56"/>
      <c r="C1317" s="7" t="s">
        <v>118</v>
      </c>
      <c r="D1317" s="7" t="s">
        <v>6917</v>
      </c>
      <c r="E1317" s="7"/>
      <c r="F1317" s="64"/>
      <c r="G1317" s="6"/>
      <c r="H1317" s="6"/>
      <c r="I1317" s="10" t="s">
        <v>110</v>
      </c>
      <c r="J1317" s="11" t="s">
        <v>2289</v>
      </c>
      <c r="K1317" s="220" t="s">
        <v>600</v>
      </c>
      <c r="L1317" s="180"/>
      <c r="M1317" s="180">
        <v>1000</v>
      </c>
      <c r="N1317" s="80" t="s">
        <v>7213</v>
      </c>
      <c r="O1317" s="165"/>
      <c r="P1317" s="80" t="s">
        <v>2741</v>
      </c>
      <c r="Q1317" s="80"/>
      <c r="R1317" s="80"/>
      <c r="S1317" s="166"/>
      <c r="T1317" s="164"/>
      <c r="U1317" s="167"/>
      <c r="V1317" s="168"/>
      <c r="W1317" s="12" t="str">
        <f t="shared" si="258"/>
        <v>Mqtt1</v>
      </c>
      <c r="X1317" s="222"/>
      <c r="Y1317" s="6" t="str">
        <f t="shared" si="254"/>
        <v>power-tag/circulation-pump-system-water</v>
      </c>
      <c r="Z1317" s="106" t="str" cm="1">
        <f t="array" ref="Z1317">IF(COUNTIF(N1317,"spare"),"","$."&amp;_xlfn.REGEXEXTRACT(J1317,"PT\d+[FQ]\d+_(.*)", 2))</f>
        <v>$.Total_Active_Power</v>
      </c>
      <c r="AA1317" s="12">
        <f t="shared" si="255"/>
        <v>46</v>
      </c>
      <c r="AB1317" s="6" t="s">
        <v>195</v>
      </c>
      <c r="AC1317" s="106">
        <v>3060</v>
      </c>
      <c r="AJ1317" s="80"/>
      <c r="AK1317" s="116" t="s">
        <v>1695</v>
      </c>
      <c r="AN1317" s="80"/>
      <c r="AO1317" s="80"/>
      <c r="AP1317" s="80"/>
      <c r="AQ1317" s="80"/>
      <c r="AR1317" s="130"/>
      <c r="AS1317" s="80"/>
      <c r="AT1317" s="7"/>
      <c r="AU1317" s="7"/>
      <c r="AV1317" s="169"/>
      <c r="AW1317" s="170"/>
      <c r="AX1317" s="140"/>
      <c r="AY1317" s="150"/>
      <c r="AZ1317" s="171"/>
      <c r="BA1317" s="171"/>
      <c r="BB1317" s="150" t="str">
        <f t="shared" si="259"/>
        <v/>
      </c>
      <c r="BC1317" s="172"/>
      <c r="BD1317" s="169"/>
      <c r="BE1317" s="169"/>
      <c r="BF1317" s="169"/>
      <c r="BG1317" s="169"/>
      <c r="BH1317" s="169"/>
      <c r="BI1317" s="169"/>
      <c r="BJ1317" s="169"/>
      <c r="BK1317" s="169"/>
      <c r="BL1317" s="169"/>
      <c r="BM1317" s="169"/>
      <c r="BN1317" s="169"/>
      <c r="BO1317" s="169"/>
      <c r="BP1317" s="169"/>
      <c r="BQ1317" s="169"/>
      <c r="BS1317" s="6"/>
      <c r="BT1317" s="11"/>
      <c r="BU1317" s="6"/>
      <c r="BV1317" s="6"/>
    </row>
    <row r="1318" spans="1:74" ht="15.75" x14ac:dyDescent="0.25">
      <c r="A1318" s="52" t="s">
        <v>7908</v>
      </c>
      <c r="B1318" s="56"/>
      <c r="C1318" s="7" t="s">
        <v>118</v>
      </c>
      <c r="D1318" s="7" t="s">
        <v>6917</v>
      </c>
      <c r="E1318" s="7"/>
      <c r="F1318" s="64"/>
      <c r="G1318" s="6"/>
      <c r="H1318" s="6"/>
      <c r="I1318" s="10" t="s">
        <v>110</v>
      </c>
      <c r="J1318" s="11" t="s">
        <v>2290</v>
      </c>
      <c r="K1318" s="220" t="s">
        <v>600</v>
      </c>
      <c r="L1318" s="180"/>
      <c r="M1318" s="180">
        <v>1000</v>
      </c>
      <c r="N1318" s="80" t="s">
        <v>7213</v>
      </c>
      <c r="O1318" s="165"/>
      <c r="P1318" s="80" t="s">
        <v>2742</v>
      </c>
      <c r="Q1318" s="80"/>
      <c r="R1318" s="80"/>
      <c r="S1318" s="166"/>
      <c r="T1318" s="164"/>
      <c r="U1318" s="167"/>
      <c r="V1318" s="168"/>
      <c r="W1318" s="12" t="str">
        <f t="shared" si="258"/>
        <v>Mqtt1</v>
      </c>
      <c r="X1318" s="222"/>
      <c r="Y1318" s="6" t="str">
        <f t="shared" si="254"/>
        <v>power-tag/circulation-pump-system-water</v>
      </c>
      <c r="Z1318" s="106" t="str" cm="1">
        <f t="array" ref="Z1318">IF(COUNTIF(N1318,"spare"),"","$."&amp;_xlfn.REGEXEXTRACT(J1318,"PT\d+[FQ]\d+_(.*)", 2))</f>
        <v>$.Power_Factor_Phase_A</v>
      </c>
      <c r="AA1318" s="12">
        <f t="shared" si="255"/>
        <v>46</v>
      </c>
      <c r="AB1318" s="6" t="s">
        <v>195</v>
      </c>
      <c r="AC1318" s="106">
        <v>3078</v>
      </c>
      <c r="AJ1318" s="80"/>
      <c r="AK1318" s="116" t="s">
        <v>1696</v>
      </c>
      <c r="AN1318" s="80"/>
      <c r="AO1318" s="80"/>
      <c r="AP1318" s="80"/>
      <c r="AQ1318" s="80"/>
      <c r="AR1318" s="130"/>
      <c r="AS1318" s="80"/>
      <c r="AT1318" s="7"/>
      <c r="AU1318" s="7"/>
      <c r="AV1318" s="169"/>
      <c r="AW1318" s="170"/>
      <c r="AX1318" s="140"/>
      <c r="AY1318" s="150"/>
      <c r="AZ1318" s="171"/>
      <c r="BA1318" s="171"/>
      <c r="BB1318" s="150" t="str">
        <f t="shared" si="259"/>
        <v/>
      </c>
      <c r="BC1318" s="172"/>
      <c r="BD1318" s="169"/>
      <c r="BE1318" s="169"/>
      <c r="BF1318" s="169"/>
      <c r="BG1318" s="169"/>
      <c r="BH1318" s="169"/>
      <c r="BI1318" s="169"/>
      <c r="BJ1318" s="169"/>
      <c r="BK1318" s="169"/>
      <c r="BL1318" s="169"/>
      <c r="BM1318" s="169"/>
      <c r="BN1318" s="169"/>
      <c r="BO1318" s="169"/>
      <c r="BP1318" s="169"/>
      <c r="BQ1318" s="169"/>
      <c r="BS1318" s="6"/>
      <c r="BT1318" s="11"/>
      <c r="BU1318" s="6"/>
      <c r="BV1318" s="6"/>
    </row>
    <row r="1319" spans="1:74" ht="15.75" x14ac:dyDescent="0.25">
      <c r="A1319" s="52" t="s">
        <v>7908</v>
      </c>
      <c r="B1319" s="56"/>
      <c r="C1319" s="7" t="s">
        <v>118</v>
      </c>
      <c r="D1319" s="7" t="s">
        <v>6917</v>
      </c>
      <c r="E1319" s="7"/>
      <c r="F1319" s="64"/>
      <c r="G1319" s="6"/>
      <c r="H1319" s="6"/>
      <c r="I1319" s="10" t="s">
        <v>110</v>
      </c>
      <c r="J1319" s="11" t="s">
        <v>2291</v>
      </c>
      <c r="K1319" s="220" t="s">
        <v>600</v>
      </c>
      <c r="L1319" s="180"/>
      <c r="M1319" s="180">
        <v>1000</v>
      </c>
      <c r="N1319" s="80" t="s">
        <v>7213</v>
      </c>
      <c r="O1319" s="165"/>
      <c r="P1319" s="80" t="s">
        <v>2743</v>
      </c>
      <c r="Q1319" s="80"/>
      <c r="R1319" s="80"/>
      <c r="S1319" s="166"/>
      <c r="T1319" s="164"/>
      <c r="U1319" s="167"/>
      <c r="V1319" s="168"/>
      <c r="W1319" s="12" t="str">
        <f t="shared" si="258"/>
        <v>Mqtt1</v>
      </c>
      <c r="X1319" s="222"/>
      <c r="Y1319" s="6" t="str">
        <f t="shared" si="254"/>
        <v>power-tag/circulation-pump-system-water</v>
      </c>
      <c r="Z1319" s="106" t="str" cm="1">
        <f t="array" ref="Z1319">IF(COUNTIF(N1319,"spare"),"","$."&amp;_xlfn.REGEXEXTRACT(J1319,"PT\d+[FQ]\d+_(.*)", 2))</f>
        <v>$.Power_Factor_Phase_B</v>
      </c>
      <c r="AA1319" s="12">
        <f t="shared" si="255"/>
        <v>46</v>
      </c>
      <c r="AB1319" s="6" t="s">
        <v>195</v>
      </c>
      <c r="AC1319" s="106">
        <v>3080</v>
      </c>
      <c r="AJ1319" s="80"/>
      <c r="AK1319" s="116" t="s">
        <v>1696</v>
      </c>
      <c r="AN1319" s="80"/>
      <c r="AO1319" s="80"/>
      <c r="AP1319" s="80"/>
      <c r="AQ1319" s="80"/>
      <c r="AR1319" s="130"/>
      <c r="AS1319" s="80"/>
      <c r="AT1319" s="7"/>
      <c r="AU1319" s="7"/>
      <c r="AV1319" s="169"/>
      <c r="AW1319" s="170"/>
      <c r="AX1319" s="140"/>
      <c r="AY1319" s="150"/>
      <c r="AZ1319" s="171"/>
      <c r="BA1319" s="171"/>
      <c r="BB1319" s="150" t="str">
        <f t="shared" si="259"/>
        <v/>
      </c>
      <c r="BC1319" s="172"/>
      <c r="BD1319" s="169"/>
      <c r="BE1319" s="169"/>
      <c r="BF1319" s="169"/>
      <c r="BG1319" s="169"/>
      <c r="BH1319" s="169"/>
      <c r="BI1319" s="169"/>
      <c r="BJ1319" s="169"/>
      <c r="BK1319" s="169"/>
      <c r="BL1319" s="169"/>
      <c r="BM1319" s="169"/>
      <c r="BN1319" s="169"/>
      <c r="BO1319" s="169"/>
      <c r="BP1319" s="169"/>
      <c r="BQ1319" s="169"/>
      <c r="BS1319" s="6"/>
      <c r="BT1319" s="11"/>
      <c r="BU1319" s="6"/>
      <c r="BV1319" s="6"/>
    </row>
    <row r="1320" spans="1:74" ht="15.75" x14ac:dyDescent="0.25">
      <c r="A1320" s="52" t="s">
        <v>7908</v>
      </c>
      <c r="B1320" s="56"/>
      <c r="C1320" s="7" t="s">
        <v>118</v>
      </c>
      <c r="D1320" s="7" t="s">
        <v>6917</v>
      </c>
      <c r="E1320" s="7"/>
      <c r="F1320" s="64"/>
      <c r="G1320" s="6"/>
      <c r="H1320" s="6"/>
      <c r="I1320" s="10" t="s">
        <v>110</v>
      </c>
      <c r="J1320" s="11" t="s">
        <v>2292</v>
      </c>
      <c r="K1320" s="220" t="s">
        <v>600</v>
      </c>
      <c r="L1320" s="180"/>
      <c r="M1320" s="180">
        <v>1000</v>
      </c>
      <c r="N1320" s="80" t="s">
        <v>7213</v>
      </c>
      <c r="O1320" s="165"/>
      <c r="P1320" s="80" t="s">
        <v>2744</v>
      </c>
      <c r="Q1320" s="80"/>
      <c r="R1320" s="80"/>
      <c r="S1320" s="166"/>
      <c r="T1320" s="164"/>
      <c r="U1320" s="167"/>
      <c r="V1320" s="168"/>
      <c r="W1320" s="12" t="str">
        <f t="shared" si="258"/>
        <v>Mqtt1</v>
      </c>
      <c r="X1320" s="222"/>
      <c r="Y1320" s="6" t="str">
        <f t="shared" si="254"/>
        <v>power-tag/circulation-pump-system-water</v>
      </c>
      <c r="Z1320" s="106" t="str" cm="1">
        <f t="array" ref="Z1320">IF(COUNTIF(N1320,"spare"),"","$."&amp;_xlfn.REGEXEXTRACT(J1320,"PT\d+[FQ]\d+_(.*)", 2))</f>
        <v>$.Power_Factor_Phase_C</v>
      </c>
      <c r="AA1320" s="12">
        <f t="shared" si="255"/>
        <v>46</v>
      </c>
      <c r="AB1320" s="6" t="s">
        <v>195</v>
      </c>
      <c r="AC1320" s="106">
        <v>3082</v>
      </c>
      <c r="AJ1320" s="80"/>
      <c r="AK1320" s="116" t="s">
        <v>1696</v>
      </c>
      <c r="AN1320" s="80"/>
      <c r="AO1320" s="80"/>
      <c r="AP1320" s="80"/>
      <c r="AQ1320" s="80"/>
      <c r="AR1320" s="130"/>
      <c r="AS1320" s="80"/>
      <c r="AT1320" s="7"/>
      <c r="AU1320" s="7"/>
      <c r="AV1320" s="169"/>
      <c r="AW1320" s="170"/>
      <c r="AX1320" s="140"/>
      <c r="AY1320" s="150"/>
      <c r="AZ1320" s="171"/>
      <c r="BA1320" s="171"/>
      <c r="BB1320" s="150" t="str">
        <f t="shared" si="259"/>
        <v/>
      </c>
      <c r="BC1320" s="172"/>
      <c r="BD1320" s="169"/>
      <c r="BE1320" s="169"/>
      <c r="BF1320" s="169"/>
      <c r="BG1320" s="169"/>
      <c r="BH1320" s="169"/>
      <c r="BI1320" s="169"/>
      <c r="BJ1320" s="169"/>
      <c r="BK1320" s="169"/>
      <c r="BL1320" s="169"/>
      <c r="BM1320" s="169"/>
      <c r="BN1320" s="169"/>
      <c r="BO1320" s="169"/>
      <c r="BP1320" s="169"/>
      <c r="BQ1320" s="169"/>
      <c r="BS1320" s="6"/>
      <c r="BT1320" s="11"/>
      <c r="BU1320" s="6"/>
      <c r="BV1320" s="6"/>
    </row>
    <row r="1321" spans="1:74" ht="15.75" x14ac:dyDescent="0.25">
      <c r="A1321" s="52" t="s">
        <v>7908</v>
      </c>
      <c r="B1321" s="56"/>
      <c r="C1321" s="7" t="s">
        <v>118</v>
      </c>
      <c r="D1321" s="7" t="s">
        <v>6917</v>
      </c>
      <c r="E1321" s="7"/>
      <c r="F1321" s="64"/>
      <c r="G1321" s="6"/>
      <c r="H1321" s="6"/>
      <c r="I1321" s="10" t="s">
        <v>110</v>
      </c>
      <c r="J1321" s="11" t="s">
        <v>2293</v>
      </c>
      <c r="K1321" s="220" t="s">
        <v>600</v>
      </c>
      <c r="L1321" s="180"/>
      <c r="M1321" s="180">
        <v>1000</v>
      </c>
      <c r="N1321" s="80" t="s">
        <v>7213</v>
      </c>
      <c r="O1321" s="165"/>
      <c r="P1321" s="80" t="s">
        <v>2745</v>
      </c>
      <c r="Q1321" s="80"/>
      <c r="R1321" s="80"/>
      <c r="S1321" s="166"/>
      <c r="T1321" s="164"/>
      <c r="U1321" s="167"/>
      <c r="V1321" s="168"/>
      <c r="W1321" s="12" t="str">
        <f t="shared" si="258"/>
        <v>Mqtt1</v>
      </c>
      <c r="X1321" s="222"/>
      <c r="Y1321" s="6" t="str">
        <f t="shared" si="254"/>
        <v>power-tag/circulation-pump-system-water</v>
      </c>
      <c r="Z1321" s="106" t="str" cm="1">
        <f t="array" ref="Z1321">IF(COUNTIF(N1321,"spare"),"","$."&amp;_xlfn.REGEXEXTRACT(J1321,"PT\d+[FQ]\d+_(.*)", 2))</f>
        <v>$.Total_Power_Factor</v>
      </c>
      <c r="AA1321" s="12">
        <f t="shared" si="255"/>
        <v>46</v>
      </c>
      <c r="AB1321" s="6" t="s">
        <v>195</v>
      </c>
      <c r="AC1321" s="106">
        <v>3084</v>
      </c>
      <c r="AJ1321" s="80"/>
      <c r="AK1321" s="116" t="s">
        <v>1696</v>
      </c>
      <c r="AN1321" s="80"/>
      <c r="AO1321" s="80"/>
      <c r="AP1321" s="80"/>
      <c r="AQ1321" s="80"/>
      <c r="AR1321" s="130"/>
      <c r="AS1321" s="80"/>
      <c r="AT1321" s="7"/>
      <c r="AU1321" s="7"/>
      <c r="AV1321" s="169"/>
      <c r="AW1321" s="170"/>
      <c r="AX1321" s="140"/>
      <c r="AY1321" s="150"/>
      <c r="AZ1321" s="171"/>
      <c r="BA1321" s="171"/>
      <c r="BB1321" s="150" t="str">
        <f t="shared" si="259"/>
        <v/>
      </c>
      <c r="BC1321" s="172"/>
      <c r="BD1321" s="169"/>
      <c r="BE1321" s="169"/>
      <c r="BF1321" s="169"/>
      <c r="BG1321" s="169"/>
      <c r="BH1321" s="169"/>
      <c r="BI1321" s="169"/>
      <c r="BJ1321" s="169"/>
      <c r="BK1321" s="169"/>
      <c r="BL1321" s="169"/>
      <c r="BM1321" s="169"/>
      <c r="BN1321" s="169"/>
      <c r="BO1321" s="169"/>
      <c r="BP1321" s="169"/>
      <c r="BQ1321" s="169"/>
      <c r="BS1321" s="6"/>
      <c r="BT1321" s="11"/>
      <c r="BU1321" s="6"/>
      <c r="BV1321" s="6"/>
    </row>
    <row r="1322" spans="1:74" ht="15.75" x14ac:dyDescent="0.25">
      <c r="A1322" s="52" t="s">
        <v>7908</v>
      </c>
      <c r="B1322" s="56"/>
      <c r="C1322" s="7" t="s">
        <v>118</v>
      </c>
      <c r="D1322" s="7" t="s">
        <v>6917</v>
      </c>
      <c r="E1322" s="7"/>
      <c r="F1322" s="64"/>
      <c r="G1322" s="6"/>
      <c r="H1322" s="6"/>
      <c r="I1322" s="10" t="s">
        <v>110</v>
      </c>
      <c r="J1322" s="11" t="s">
        <v>2294</v>
      </c>
      <c r="K1322" s="220" t="s">
        <v>600</v>
      </c>
      <c r="L1322" s="180"/>
      <c r="M1322" s="180">
        <v>1000</v>
      </c>
      <c r="N1322" s="80" t="s">
        <v>7213</v>
      </c>
      <c r="O1322" s="165"/>
      <c r="P1322" s="80" t="s">
        <v>2746</v>
      </c>
      <c r="Q1322" s="80"/>
      <c r="R1322" s="80"/>
      <c r="S1322" s="166"/>
      <c r="T1322" s="164"/>
      <c r="U1322" s="167"/>
      <c r="V1322" s="168"/>
      <c r="W1322" s="12" t="str">
        <f t="shared" ref="W1322:W1336" si="260">IF(COUNTIF(N1322,"spare"),"","Mqtt1")</f>
        <v>Mqtt1</v>
      </c>
      <c r="X1322" s="222"/>
      <c r="Y1322" s="6" t="str">
        <f t="shared" si="254"/>
        <v>power-tag/sea-water-cooling-pump-1</v>
      </c>
      <c r="Z1322" s="106" t="str" cm="1">
        <f t="array" ref="Z1322">IF(COUNTIF(N1322,"spare"),"","$."&amp;_xlfn.REGEXEXTRACT(J1322,"PT\d+[FQ]\d+_(.*)", 2))</f>
        <v>$.RMS_Current_Phase_A</v>
      </c>
      <c r="AA1322" s="12">
        <f t="shared" si="255"/>
        <v>47</v>
      </c>
      <c r="AB1322" s="6" t="s">
        <v>195</v>
      </c>
      <c r="AC1322" s="106">
        <v>3000</v>
      </c>
      <c r="AJ1322" s="80"/>
      <c r="AK1322" s="116" t="s">
        <v>1693</v>
      </c>
      <c r="AN1322" s="80"/>
      <c r="AO1322" s="80"/>
      <c r="AP1322" s="80"/>
      <c r="AQ1322" s="80"/>
      <c r="AR1322" s="130"/>
      <c r="AS1322" s="80"/>
      <c r="AT1322" s="7"/>
      <c r="AU1322" s="7"/>
      <c r="AV1322" s="169"/>
      <c r="AW1322" s="170"/>
      <c r="AX1322" s="140"/>
      <c r="AY1322" s="150"/>
      <c r="AZ1322" s="171"/>
      <c r="BA1322" s="171"/>
      <c r="BB1322" s="150" t="str">
        <f t="shared" ref="BB1322:BB1336" si="261">IF(ISNUMBER(AM1322),"1","")</f>
        <v/>
      </c>
      <c r="BC1322" s="172"/>
      <c r="BD1322" s="169"/>
      <c r="BE1322" s="169"/>
      <c r="BF1322" s="169"/>
      <c r="BG1322" s="169"/>
      <c r="BH1322" s="169"/>
      <c r="BI1322" s="169"/>
      <c r="BJ1322" s="169"/>
      <c r="BK1322" s="169"/>
      <c r="BL1322" s="169"/>
      <c r="BM1322" s="169"/>
      <c r="BN1322" s="169"/>
      <c r="BO1322" s="169"/>
      <c r="BP1322" s="169"/>
      <c r="BQ1322" s="169"/>
      <c r="BS1322" s="6"/>
      <c r="BT1322" s="11"/>
      <c r="BU1322" s="6"/>
      <c r="BV1322" s="6"/>
    </row>
    <row r="1323" spans="1:74" ht="15.75" x14ac:dyDescent="0.25">
      <c r="A1323" s="52" t="s">
        <v>7908</v>
      </c>
      <c r="B1323" s="56"/>
      <c r="C1323" s="7" t="s">
        <v>118</v>
      </c>
      <c r="D1323" s="7" t="s">
        <v>6917</v>
      </c>
      <c r="E1323" s="7"/>
      <c r="F1323" s="64"/>
      <c r="G1323" s="6"/>
      <c r="H1323" s="6"/>
      <c r="I1323" s="10" t="s">
        <v>110</v>
      </c>
      <c r="J1323" s="11" t="s">
        <v>2295</v>
      </c>
      <c r="K1323" s="220" t="s">
        <v>600</v>
      </c>
      <c r="L1323" s="180"/>
      <c r="M1323" s="180">
        <v>1000</v>
      </c>
      <c r="N1323" s="80" t="s">
        <v>7213</v>
      </c>
      <c r="O1323" s="165"/>
      <c r="P1323" s="80" t="s">
        <v>2747</v>
      </c>
      <c r="Q1323" s="80"/>
      <c r="R1323" s="80"/>
      <c r="S1323" s="166"/>
      <c r="T1323" s="164"/>
      <c r="U1323" s="167"/>
      <c r="V1323" s="168"/>
      <c r="W1323" s="12" t="str">
        <f t="shared" si="260"/>
        <v>Mqtt1</v>
      </c>
      <c r="X1323" s="222"/>
      <c r="Y1323" s="6" t="str">
        <f t="shared" si="254"/>
        <v>power-tag/sea-water-cooling-pump-1</v>
      </c>
      <c r="Z1323" s="106" t="str" cm="1">
        <f t="array" ref="Z1323">IF(COUNTIF(N1323,"spare"),"","$."&amp;_xlfn.REGEXEXTRACT(J1323,"PT\d+[FQ]\d+_(.*)", 2))</f>
        <v>$.RMS_Current_Phase_B</v>
      </c>
      <c r="AA1323" s="12">
        <f t="shared" si="255"/>
        <v>47</v>
      </c>
      <c r="AB1323" s="6" t="s">
        <v>195</v>
      </c>
      <c r="AC1323" s="106">
        <v>3002</v>
      </c>
      <c r="AJ1323" s="80"/>
      <c r="AK1323" s="116" t="s">
        <v>1693</v>
      </c>
      <c r="AN1323" s="80"/>
      <c r="AO1323" s="80"/>
      <c r="AP1323" s="80"/>
      <c r="AQ1323" s="80"/>
      <c r="AR1323" s="130"/>
      <c r="AS1323" s="80"/>
      <c r="AT1323" s="7"/>
      <c r="AU1323" s="7"/>
      <c r="AV1323" s="169"/>
      <c r="AW1323" s="170"/>
      <c r="AX1323" s="140"/>
      <c r="AY1323" s="150"/>
      <c r="AZ1323" s="171"/>
      <c r="BA1323" s="171"/>
      <c r="BB1323" s="150" t="str">
        <f t="shared" si="261"/>
        <v/>
      </c>
      <c r="BC1323" s="172"/>
      <c r="BD1323" s="169"/>
      <c r="BE1323" s="169"/>
      <c r="BF1323" s="169"/>
      <c r="BG1323" s="169"/>
      <c r="BH1323" s="169"/>
      <c r="BI1323" s="169"/>
      <c r="BJ1323" s="169"/>
      <c r="BK1323" s="169"/>
      <c r="BL1323" s="169"/>
      <c r="BM1323" s="169"/>
      <c r="BN1323" s="169"/>
      <c r="BO1323" s="169"/>
      <c r="BP1323" s="169"/>
      <c r="BQ1323" s="169"/>
      <c r="BS1323" s="6"/>
      <c r="BT1323" s="11"/>
      <c r="BU1323" s="6"/>
      <c r="BV1323" s="6"/>
    </row>
    <row r="1324" spans="1:74" ht="15.75" x14ac:dyDescent="0.25">
      <c r="A1324" s="52" t="s">
        <v>7908</v>
      </c>
      <c r="B1324" s="56"/>
      <c r="C1324" s="7" t="s">
        <v>118</v>
      </c>
      <c r="D1324" s="7" t="s">
        <v>6917</v>
      </c>
      <c r="E1324" s="7"/>
      <c r="F1324" s="64"/>
      <c r="G1324" s="6"/>
      <c r="H1324" s="6"/>
      <c r="I1324" s="10" t="s">
        <v>110</v>
      </c>
      <c r="J1324" s="11" t="s">
        <v>2296</v>
      </c>
      <c r="K1324" s="220" t="s">
        <v>600</v>
      </c>
      <c r="L1324" s="180"/>
      <c r="M1324" s="180">
        <v>1000</v>
      </c>
      <c r="N1324" s="80" t="s">
        <v>7213</v>
      </c>
      <c r="O1324" s="165"/>
      <c r="P1324" s="80" t="s">
        <v>2748</v>
      </c>
      <c r="Q1324" s="80"/>
      <c r="R1324" s="80"/>
      <c r="S1324" s="166"/>
      <c r="T1324" s="164"/>
      <c r="U1324" s="167"/>
      <c r="V1324" s="168"/>
      <c r="W1324" s="12" t="str">
        <f t="shared" si="260"/>
        <v>Mqtt1</v>
      </c>
      <c r="X1324" s="222"/>
      <c r="Y1324" s="6" t="str">
        <f t="shared" si="254"/>
        <v>power-tag/sea-water-cooling-pump-1</v>
      </c>
      <c r="Z1324" s="106" t="str" cm="1">
        <f t="array" ref="Z1324">IF(COUNTIF(N1324,"spare"),"","$."&amp;_xlfn.REGEXEXTRACT(J1324,"PT\d+[FQ]\d+_(.*)", 2))</f>
        <v>$.RMS_Current_Phase_C</v>
      </c>
      <c r="AA1324" s="12">
        <f t="shared" si="255"/>
        <v>47</v>
      </c>
      <c r="AB1324" s="6" t="s">
        <v>195</v>
      </c>
      <c r="AC1324" s="106">
        <v>3004</v>
      </c>
      <c r="AJ1324" s="80"/>
      <c r="AK1324" s="116" t="s">
        <v>1693</v>
      </c>
      <c r="AN1324" s="80"/>
      <c r="AO1324" s="80"/>
      <c r="AP1324" s="80"/>
      <c r="AQ1324" s="80"/>
      <c r="AR1324" s="130"/>
      <c r="AS1324" s="80"/>
      <c r="AT1324" s="7"/>
      <c r="AU1324" s="7"/>
      <c r="AV1324" s="169"/>
      <c r="AW1324" s="170"/>
      <c r="AX1324" s="140"/>
      <c r="AY1324" s="150"/>
      <c r="AZ1324" s="171"/>
      <c r="BA1324" s="171"/>
      <c r="BB1324" s="150" t="str">
        <f t="shared" si="261"/>
        <v/>
      </c>
      <c r="BC1324" s="172"/>
      <c r="BD1324" s="169"/>
      <c r="BE1324" s="169"/>
      <c r="BF1324" s="169"/>
      <c r="BG1324" s="169"/>
      <c r="BH1324" s="169"/>
      <c r="BI1324" s="169"/>
      <c r="BJ1324" s="169"/>
      <c r="BK1324" s="169"/>
      <c r="BL1324" s="169"/>
      <c r="BM1324" s="169"/>
      <c r="BN1324" s="169"/>
      <c r="BO1324" s="169"/>
      <c r="BP1324" s="169"/>
      <c r="BQ1324" s="169"/>
      <c r="BS1324" s="6"/>
      <c r="BT1324" s="11"/>
      <c r="BU1324" s="6"/>
      <c r="BV1324" s="6"/>
    </row>
    <row r="1325" spans="1:74" ht="15.75" x14ac:dyDescent="0.25">
      <c r="A1325" s="52" t="s">
        <v>7908</v>
      </c>
      <c r="B1325" s="56"/>
      <c r="C1325" s="7" t="s">
        <v>118</v>
      </c>
      <c r="D1325" s="7" t="s">
        <v>6917</v>
      </c>
      <c r="E1325" s="7"/>
      <c r="F1325" s="64"/>
      <c r="G1325" s="6"/>
      <c r="H1325" s="6"/>
      <c r="I1325" s="10" t="s">
        <v>110</v>
      </c>
      <c r="J1325" s="11" t="s">
        <v>2297</v>
      </c>
      <c r="K1325" s="220" t="s">
        <v>600</v>
      </c>
      <c r="L1325" s="180"/>
      <c r="M1325" s="180">
        <v>1000</v>
      </c>
      <c r="N1325" s="80" t="s">
        <v>7213</v>
      </c>
      <c r="O1325" s="165"/>
      <c r="P1325" s="80" t="s">
        <v>2749</v>
      </c>
      <c r="Q1325" s="80"/>
      <c r="R1325" s="80"/>
      <c r="S1325" s="166"/>
      <c r="T1325" s="164"/>
      <c r="U1325" s="167"/>
      <c r="V1325" s="168"/>
      <c r="W1325" s="12" t="str">
        <f t="shared" si="260"/>
        <v>Mqtt1</v>
      </c>
      <c r="X1325" s="222"/>
      <c r="Y1325" s="6" t="str">
        <f t="shared" si="254"/>
        <v>power-tag/sea-water-cooling-pump-1</v>
      </c>
      <c r="Z1325" s="106" t="str" cm="1">
        <f t="array" ref="Z1325">IF(COUNTIF(N1325,"spare"),"","$."&amp;_xlfn.REGEXEXTRACT(J1325,"PT\d+[FQ]\d+_(.*)", 2))</f>
        <v>$.RMS_Current_Phase_Neut</v>
      </c>
      <c r="AA1325" s="12">
        <f t="shared" si="255"/>
        <v>47</v>
      </c>
      <c r="AB1325" s="6" t="s">
        <v>195</v>
      </c>
      <c r="AC1325" s="106">
        <v>3006</v>
      </c>
      <c r="AJ1325" s="80"/>
      <c r="AK1325" s="116" t="s">
        <v>1693</v>
      </c>
      <c r="AN1325" s="80"/>
      <c r="AO1325" s="80"/>
      <c r="AP1325" s="80"/>
      <c r="AQ1325" s="80"/>
      <c r="AR1325" s="130"/>
      <c r="AS1325" s="80"/>
      <c r="AT1325" s="7"/>
      <c r="AU1325" s="7"/>
      <c r="AV1325" s="169"/>
      <c r="AW1325" s="170"/>
      <c r="AX1325" s="140"/>
      <c r="AY1325" s="150"/>
      <c r="AZ1325" s="171"/>
      <c r="BA1325" s="171"/>
      <c r="BB1325" s="150" t="str">
        <f t="shared" si="261"/>
        <v/>
      </c>
      <c r="BC1325" s="172"/>
      <c r="BD1325" s="169"/>
      <c r="BE1325" s="169"/>
      <c r="BF1325" s="169"/>
      <c r="BG1325" s="169"/>
      <c r="BH1325" s="169"/>
      <c r="BI1325" s="169"/>
      <c r="BJ1325" s="169"/>
      <c r="BK1325" s="169"/>
      <c r="BL1325" s="169"/>
      <c r="BM1325" s="169"/>
      <c r="BN1325" s="169"/>
      <c r="BO1325" s="169"/>
      <c r="BP1325" s="169"/>
      <c r="BQ1325" s="169"/>
      <c r="BS1325" s="6"/>
      <c r="BT1325" s="11"/>
      <c r="BU1325" s="6"/>
      <c r="BV1325" s="6"/>
    </row>
    <row r="1326" spans="1:74" ht="15.75" x14ac:dyDescent="0.25">
      <c r="A1326" s="52" t="s">
        <v>7908</v>
      </c>
      <c r="B1326" s="56"/>
      <c r="C1326" s="7" t="s">
        <v>118</v>
      </c>
      <c r="D1326" s="7" t="s">
        <v>6917</v>
      </c>
      <c r="E1326" s="7"/>
      <c r="F1326" s="64"/>
      <c r="G1326" s="6"/>
      <c r="H1326" s="6"/>
      <c r="I1326" s="10" t="s">
        <v>110</v>
      </c>
      <c r="J1326" s="11" t="s">
        <v>7514</v>
      </c>
      <c r="K1326" s="220" t="s">
        <v>600</v>
      </c>
      <c r="L1326" s="180"/>
      <c r="M1326" s="180">
        <v>1000</v>
      </c>
      <c r="N1326" s="80" t="s">
        <v>7213</v>
      </c>
      <c r="O1326" s="165"/>
      <c r="P1326" s="80" t="s">
        <v>2750</v>
      </c>
      <c r="Q1326" s="80"/>
      <c r="R1326" s="80"/>
      <c r="S1326" s="166"/>
      <c r="T1326" s="164"/>
      <c r="U1326" s="167"/>
      <c r="V1326" s="168"/>
      <c r="W1326" s="12" t="str">
        <f t="shared" si="260"/>
        <v>Mqtt1</v>
      </c>
      <c r="X1326" s="222"/>
      <c r="Y1326" s="6" t="str">
        <f t="shared" si="254"/>
        <v>power-tag/sea-water-cooling-pump-1</v>
      </c>
      <c r="Z1326" s="106" t="str" cm="1">
        <f t="array" ref="Z1326">IF(COUNTIF(N1326,"spare"),"","$."&amp;_xlfn.REGEXEXTRACT(J1326,"PT\d+[FQ]\d+_(.*)", 2))</f>
        <v>$.RMS_Voltage_A_N</v>
      </c>
      <c r="AA1326" s="12">
        <f t="shared" si="255"/>
        <v>47</v>
      </c>
      <c r="AB1326" s="6" t="s">
        <v>195</v>
      </c>
      <c r="AC1326" s="106">
        <v>3028</v>
      </c>
      <c r="AJ1326" s="80"/>
      <c r="AK1326" s="116" t="s">
        <v>1694</v>
      </c>
      <c r="AN1326" s="80"/>
      <c r="AO1326" s="80"/>
      <c r="AP1326" s="80"/>
      <c r="AQ1326" s="80"/>
      <c r="AR1326" s="130"/>
      <c r="AS1326" s="80"/>
      <c r="AT1326" s="7"/>
      <c r="AU1326" s="7"/>
      <c r="AV1326" s="169"/>
      <c r="AW1326" s="170"/>
      <c r="AX1326" s="140"/>
      <c r="AY1326" s="150"/>
      <c r="AZ1326" s="171"/>
      <c r="BA1326" s="171"/>
      <c r="BB1326" s="150" t="str">
        <f t="shared" si="261"/>
        <v/>
      </c>
      <c r="BC1326" s="172"/>
      <c r="BD1326" s="169"/>
      <c r="BE1326" s="169"/>
      <c r="BF1326" s="169"/>
      <c r="BG1326" s="169"/>
      <c r="BH1326" s="169"/>
      <c r="BI1326" s="169"/>
      <c r="BJ1326" s="169"/>
      <c r="BK1326" s="169"/>
      <c r="BL1326" s="169"/>
      <c r="BM1326" s="169"/>
      <c r="BN1326" s="169"/>
      <c r="BO1326" s="169"/>
      <c r="BP1326" s="169"/>
      <c r="BQ1326" s="169"/>
      <c r="BS1326" s="6"/>
      <c r="BT1326" s="11"/>
      <c r="BU1326" s="6"/>
      <c r="BV1326" s="6"/>
    </row>
    <row r="1327" spans="1:74" ht="15.75" x14ac:dyDescent="0.25">
      <c r="A1327" s="52" t="s">
        <v>7908</v>
      </c>
      <c r="B1327" s="56"/>
      <c r="C1327" s="7" t="s">
        <v>118</v>
      </c>
      <c r="D1327" s="7" t="s">
        <v>6917</v>
      </c>
      <c r="E1327" s="7"/>
      <c r="F1327" s="64"/>
      <c r="G1327" s="6"/>
      <c r="H1327" s="6"/>
      <c r="I1327" s="10" t="s">
        <v>110</v>
      </c>
      <c r="J1327" s="11" t="s">
        <v>7515</v>
      </c>
      <c r="K1327" s="220" t="s">
        <v>600</v>
      </c>
      <c r="L1327" s="180"/>
      <c r="M1327" s="180">
        <v>1000</v>
      </c>
      <c r="N1327" s="80" t="s">
        <v>7213</v>
      </c>
      <c r="O1327" s="165"/>
      <c r="P1327" s="80" t="s">
        <v>2751</v>
      </c>
      <c r="Q1327" s="80"/>
      <c r="R1327" s="80"/>
      <c r="S1327" s="166"/>
      <c r="T1327" s="164"/>
      <c r="U1327" s="167"/>
      <c r="V1327" s="168"/>
      <c r="W1327" s="12" t="str">
        <f t="shared" si="260"/>
        <v>Mqtt1</v>
      </c>
      <c r="X1327" s="222"/>
      <c r="Y1327" s="6" t="str">
        <f t="shared" si="254"/>
        <v>power-tag/sea-water-cooling-pump-1</v>
      </c>
      <c r="Z1327" s="106" t="str" cm="1">
        <f t="array" ref="Z1327">IF(COUNTIF(N1327,"spare"),"","$."&amp;_xlfn.REGEXEXTRACT(J1327,"PT\d+[FQ]\d+_(.*)", 2))</f>
        <v>$.RMS_Voltage_B_N</v>
      </c>
      <c r="AA1327" s="12">
        <f t="shared" si="255"/>
        <v>47</v>
      </c>
      <c r="AB1327" s="6" t="s">
        <v>195</v>
      </c>
      <c r="AC1327" s="106">
        <v>3030</v>
      </c>
      <c r="AJ1327" s="80"/>
      <c r="AK1327" s="116" t="s">
        <v>1694</v>
      </c>
      <c r="AN1327" s="80"/>
      <c r="AO1327" s="80"/>
      <c r="AP1327" s="80"/>
      <c r="AQ1327" s="80"/>
      <c r="AR1327" s="130"/>
      <c r="AS1327" s="80"/>
      <c r="AT1327" s="7"/>
      <c r="AU1327" s="7"/>
      <c r="AV1327" s="169"/>
      <c r="AW1327" s="170"/>
      <c r="AX1327" s="140"/>
      <c r="AY1327" s="150"/>
      <c r="AZ1327" s="171"/>
      <c r="BA1327" s="171"/>
      <c r="BB1327" s="150" t="str">
        <f t="shared" si="261"/>
        <v/>
      </c>
      <c r="BC1327" s="172"/>
      <c r="BD1327" s="169"/>
      <c r="BE1327" s="169"/>
      <c r="BF1327" s="169"/>
      <c r="BG1327" s="169"/>
      <c r="BH1327" s="169"/>
      <c r="BI1327" s="169"/>
      <c r="BJ1327" s="169"/>
      <c r="BK1327" s="169"/>
      <c r="BL1327" s="169"/>
      <c r="BM1327" s="169"/>
      <c r="BN1327" s="169"/>
      <c r="BO1327" s="169"/>
      <c r="BP1327" s="169"/>
      <c r="BQ1327" s="169"/>
      <c r="BS1327" s="6"/>
      <c r="BT1327" s="11"/>
      <c r="BU1327" s="6"/>
      <c r="BV1327" s="6"/>
    </row>
    <row r="1328" spans="1:74" ht="15.75" x14ac:dyDescent="0.25">
      <c r="A1328" s="52" t="s">
        <v>7908</v>
      </c>
      <c r="B1328" s="56"/>
      <c r="C1328" s="7" t="s">
        <v>118</v>
      </c>
      <c r="D1328" s="7" t="s">
        <v>6917</v>
      </c>
      <c r="E1328" s="7"/>
      <c r="F1328" s="64"/>
      <c r="G1328" s="6"/>
      <c r="H1328" s="6"/>
      <c r="I1328" s="10" t="s">
        <v>110</v>
      </c>
      <c r="J1328" s="11" t="s">
        <v>7516</v>
      </c>
      <c r="K1328" s="220" t="s">
        <v>600</v>
      </c>
      <c r="L1328" s="180"/>
      <c r="M1328" s="180">
        <v>1000</v>
      </c>
      <c r="N1328" s="80" t="s">
        <v>7213</v>
      </c>
      <c r="O1328" s="165"/>
      <c r="P1328" s="80" t="s">
        <v>2752</v>
      </c>
      <c r="Q1328" s="80"/>
      <c r="R1328" s="80"/>
      <c r="S1328" s="166"/>
      <c r="T1328" s="164"/>
      <c r="U1328" s="167"/>
      <c r="V1328" s="168"/>
      <c r="W1328" s="12" t="str">
        <f t="shared" si="260"/>
        <v>Mqtt1</v>
      </c>
      <c r="X1328" s="222"/>
      <c r="Y1328" s="6" t="str">
        <f t="shared" si="254"/>
        <v>power-tag/sea-water-cooling-pump-1</v>
      </c>
      <c r="Z1328" s="106" t="str" cm="1">
        <f t="array" ref="Z1328">IF(COUNTIF(N1328,"spare"),"","$."&amp;_xlfn.REGEXEXTRACT(J1328,"PT\d+[FQ]\d+_(.*)", 2))</f>
        <v>$.RMS_Voltage_C_N</v>
      </c>
      <c r="AA1328" s="12">
        <f t="shared" si="255"/>
        <v>47</v>
      </c>
      <c r="AB1328" s="6" t="s">
        <v>195</v>
      </c>
      <c r="AC1328" s="106">
        <v>3032</v>
      </c>
      <c r="AJ1328" s="80"/>
      <c r="AK1328" s="116" t="s">
        <v>1694</v>
      </c>
      <c r="AN1328" s="80"/>
      <c r="AO1328" s="80"/>
      <c r="AP1328" s="80"/>
      <c r="AQ1328" s="80"/>
      <c r="AR1328" s="130"/>
      <c r="AS1328" s="80"/>
      <c r="AT1328" s="7"/>
      <c r="AU1328" s="7"/>
      <c r="AV1328" s="169"/>
      <c r="AW1328" s="170"/>
      <c r="AX1328" s="140"/>
      <c r="AY1328" s="150"/>
      <c r="AZ1328" s="171"/>
      <c r="BA1328" s="171"/>
      <c r="BB1328" s="150" t="str">
        <f t="shared" si="261"/>
        <v/>
      </c>
      <c r="BC1328" s="172"/>
      <c r="BD1328" s="169"/>
      <c r="BE1328" s="169"/>
      <c r="BF1328" s="169"/>
      <c r="BG1328" s="169"/>
      <c r="BH1328" s="169"/>
      <c r="BI1328" s="169"/>
      <c r="BJ1328" s="169"/>
      <c r="BK1328" s="169"/>
      <c r="BL1328" s="169"/>
      <c r="BM1328" s="169"/>
      <c r="BN1328" s="169"/>
      <c r="BO1328" s="169"/>
      <c r="BP1328" s="169"/>
      <c r="BQ1328" s="169"/>
      <c r="BS1328" s="6"/>
      <c r="BT1328" s="11"/>
      <c r="BU1328" s="6"/>
      <c r="BV1328" s="6"/>
    </row>
    <row r="1329" spans="1:74" ht="15.75" x14ac:dyDescent="0.25">
      <c r="A1329" s="52" t="s">
        <v>7908</v>
      </c>
      <c r="B1329" s="56"/>
      <c r="C1329" s="7" t="s">
        <v>118</v>
      </c>
      <c r="D1329" s="7" t="s">
        <v>6917</v>
      </c>
      <c r="E1329" s="7"/>
      <c r="F1329" s="64"/>
      <c r="G1329" s="6"/>
      <c r="H1329" s="6"/>
      <c r="I1329" s="10" t="s">
        <v>110</v>
      </c>
      <c r="J1329" s="11" t="s">
        <v>2298</v>
      </c>
      <c r="K1329" s="220" t="s">
        <v>600</v>
      </c>
      <c r="L1329" s="180"/>
      <c r="M1329" s="180">
        <v>1000</v>
      </c>
      <c r="N1329" s="80" t="s">
        <v>7213</v>
      </c>
      <c r="O1329" s="165"/>
      <c r="P1329" s="80" t="s">
        <v>2753</v>
      </c>
      <c r="Q1329" s="80"/>
      <c r="R1329" s="80"/>
      <c r="S1329" s="166"/>
      <c r="T1329" s="164"/>
      <c r="U1329" s="167"/>
      <c r="V1329" s="168"/>
      <c r="W1329" s="12" t="str">
        <f t="shared" si="260"/>
        <v>Mqtt1</v>
      </c>
      <c r="X1329" s="222"/>
      <c r="Y1329" s="6" t="str">
        <f t="shared" si="254"/>
        <v>power-tag/sea-water-cooling-pump-1</v>
      </c>
      <c r="Z1329" s="106" t="str" cm="1">
        <f t="array" ref="Z1329">IF(COUNTIF(N1329,"spare"),"","$."&amp;_xlfn.REGEXEXTRACT(J1329,"PT\d+[FQ]\d+_(.*)", 2))</f>
        <v>$.Active_Power_Phase_A</v>
      </c>
      <c r="AA1329" s="12">
        <f t="shared" si="255"/>
        <v>47</v>
      </c>
      <c r="AB1329" s="6" t="s">
        <v>195</v>
      </c>
      <c r="AC1329" s="106">
        <v>3054</v>
      </c>
      <c r="AJ1329" s="80"/>
      <c r="AK1329" s="116" t="s">
        <v>1695</v>
      </c>
      <c r="AN1329" s="80"/>
      <c r="AO1329" s="80"/>
      <c r="AP1329" s="80"/>
      <c r="AQ1329" s="80"/>
      <c r="AR1329" s="130"/>
      <c r="AS1329" s="80"/>
      <c r="AT1329" s="7"/>
      <c r="AU1329" s="7"/>
      <c r="AV1329" s="169"/>
      <c r="AW1329" s="170"/>
      <c r="AX1329" s="140"/>
      <c r="AY1329" s="150"/>
      <c r="AZ1329" s="171"/>
      <c r="BA1329" s="171"/>
      <c r="BB1329" s="150" t="str">
        <f t="shared" si="261"/>
        <v/>
      </c>
      <c r="BC1329" s="172"/>
      <c r="BD1329" s="169"/>
      <c r="BE1329" s="169"/>
      <c r="BF1329" s="169"/>
      <c r="BG1329" s="169"/>
      <c r="BH1329" s="169"/>
      <c r="BI1329" s="169"/>
      <c r="BJ1329" s="169"/>
      <c r="BK1329" s="169"/>
      <c r="BL1329" s="169"/>
      <c r="BM1329" s="169"/>
      <c r="BN1329" s="169"/>
      <c r="BO1329" s="169"/>
      <c r="BP1329" s="169"/>
      <c r="BQ1329" s="169"/>
      <c r="BS1329" s="6"/>
      <c r="BT1329" s="11"/>
      <c r="BU1329" s="6"/>
      <c r="BV1329" s="6"/>
    </row>
    <row r="1330" spans="1:74" ht="15.75" x14ac:dyDescent="0.25">
      <c r="A1330" s="52" t="s">
        <v>7908</v>
      </c>
      <c r="B1330" s="56"/>
      <c r="C1330" s="7" t="s">
        <v>118</v>
      </c>
      <c r="D1330" s="7" t="s">
        <v>6917</v>
      </c>
      <c r="E1330" s="7"/>
      <c r="F1330" s="64"/>
      <c r="G1330" s="6"/>
      <c r="H1330" s="6"/>
      <c r="I1330" s="10" t="s">
        <v>110</v>
      </c>
      <c r="J1330" s="11" t="s">
        <v>2299</v>
      </c>
      <c r="K1330" s="220" t="s">
        <v>600</v>
      </c>
      <c r="L1330" s="180"/>
      <c r="M1330" s="180">
        <v>1000</v>
      </c>
      <c r="N1330" s="80" t="s">
        <v>7213</v>
      </c>
      <c r="O1330" s="165"/>
      <c r="P1330" s="80" t="s">
        <v>2754</v>
      </c>
      <c r="Q1330" s="80"/>
      <c r="R1330" s="80"/>
      <c r="S1330" s="166"/>
      <c r="T1330" s="164"/>
      <c r="U1330" s="167"/>
      <c r="V1330" s="168"/>
      <c r="W1330" s="12" t="str">
        <f t="shared" si="260"/>
        <v>Mqtt1</v>
      </c>
      <c r="X1330" s="222"/>
      <c r="Y1330" s="6" t="str">
        <f t="shared" si="254"/>
        <v>power-tag/sea-water-cooling-pump-1</v>
      </c>
      <c r="Z1330" s="106" t="str" cm="1">
        <f t="array" ref="Z1330">IF(COUNTIF(N1330,"spare"),"","$."&amp;_xlfn.REGEXEXTRACT(J1330,"PT\d+[FQ]\d+_(.*)", 2))</f>
        <v>$.Active_Power_Phase_B</v>
      </c>
      <c r="AA1330" s="12">
        <f t="shared" si="255"/>
        <v>47</v>
      </c>
      <c r="AB1330" s="6" t="s">
        <v>195</v>
      </c>
      <c r="AC1330" s="106">
        <v>3056</v>
      </c>
      <c r="AJ1330" s="80"/>
      <c r="AK1330" s="116" t="s">
        <v>1695</v>
      </c>
      <c r="AN1330" s="80"/>
      <c r="AO1330" s="80"/>
      <c r="AP1330" s="80"/>
      <c r="AQ1330" s="80"/>
      <c r="AR1330" s="130"/>
      <c r="AS1330" s="80"/>
      <c r="AT1330" s="7"/>
      <c r="AU1330" s="7"/>
      <c r="AV1330" s="169"/>
      <c r="AW1330" s="170"/>
      <c r="AX1330" s="140"/>
      <c r="AY1330" s="150"/>
      <c r="AZ1330" s="171"/>
      <c r="BA1330" s="171"/>
      <c r="BB1330" s="150" t="str">
        <f t="shared" si="261"/>
        <v/>
      </c>
      <c r="BC1330" s="172"/>
      <c r="BD1330" s="169"/>
      <c r="BE1330" s="169"/>
      <c r="BF1330" s="169"/>
      <c r="BG1330" s="169"/>
      <c r="BH1330" s="169"/>
      <c r="BI1330" s="169"/>
      <c r="BJ1330" s="169"/>
      <c r="BK1330" s="169"/>
      <c r="BL1330" s="169"/>
      <c r="BM1330" s="169"/>
      <c r="BN1330" s="169"/>
      <c r="BO1330" s="169"/>
      <c r="BP1330" s="169"/>
      <c r="BQ1330" s="169"/>
      <c r="BS1330" s="6"/>
      <c r="BT1330" s="11"/>
      <c r="BU1330" s="6"/>
      <c r="BV1330" s="6"/>
    </row>
    <row r="1331" spans="1:74" ht="15.75" x14ac:dyDescent="0.25">
      <c r="A1331" s="52" t="s">
        <v>7908</v>
      </c>
      <c r="B1331" s="56"/>
      <c r="C1331" s="7" t="s">
        <v>118</v>
      </c>
      <c r="D1331" s="7" t="s">
        <v>6917</v>
      </c>
      <c r="E1331" s="7"/>
      <c r="F1331" s="64"/>
      <c r="G1331" s="6"/>
      <c r="H1331" s="6"/>
      <c r="I1331" s="10" t="s">
        <v>110</v>
      </c>
      <c r="J1331" s="11" t="s">
        <v>2300</v>
      </c>
      <c r="K1331" s="220" t="s">
        <v>600</v>
      </c>
      <c r="L1331" s="180"/>
      <c r="M1331" s="180">
        <v>1000</v>
      </c>
      <c r="N1331" s="80" t="s">
        <v>7213</v>
      </c>
      <c r="O1331" s="165"/>
      <c r="P1331" s="80" t="s">
        <v>2755</v>
      </c>
      <c r="Q1331" s="80"/>
      <c r="R1331" s="80"/>
      <c r="S1331" s="166"/>
      <c r="T1331" s="164"/>
      <c r="U1331" s="167"/>
      <c r="V1331" s="168"/>
      <c r="W1331" s="12" t="str">
        <f t="shared" si="260"/>
        <v>Mqtt1</v>
      </c>
      <c r="X1331" s="222"/>
      <c r="Y1331" s="6" t="str">
        <f t="shared" si="254"/>
        <v>power-tag/sea-water-cooling-pump-1</v>
      </c>
      <c r="Z1331" s="106" t="str" cm="1">
        <f t="array" ref="Z1331">IF(COUNTIF(N1331,"spare"),"","$."&amp;_xlfn.REGEXEXTRACT(J1331,"PT\d+[FQ]\d+_(.*)", 2))</f>
        <v>$.Active_Power_Phase_C</v>
      </c>
      <c r="AA1331" s="12">
        <f t="shared" si="255"/>
        <v>47</v>
      </c>
      <c r="AB1331" s="6" t="s">
        <v>195</v>
      </c>
      <c r="AC1331" s="106">
        <v>3058</v>
      </c>
      <c r="AJ1331" s="80"/>
      <c r="AK1331" s="116" t="s">
        <v>1695</v>
      </c>
      <c r="AN1331" s="80"/>
      <c r="AO1331" s="80"/>
      <c r="AP1331" s="80"/>
      <c r="AQ1331" s="80"/>
      <c r="AR1331" s="130"/>
      <c r="AS1331" s="80"/>
      <c r="AT1331" s="7"/>
      <c r="AU1331" s="7"/>
      <c r="AV1331" s="169"/>
      <c r="AW1331" s="170"/>
      <c r="AX1331" s="140"/>
      <c r="AY1331" s="150"/>
      <c r="AZ1331" s="171"/>
      <c r="BA1331" s="171"/>
      <c r="BB1331" s="150" t="str">
        <f t="shared" si="261"/>
        <v/>
      </c>
      <c r="BC1331" s="172"/>
      <c r="BD1331" s="169"/>
      <c r="BE1331" s="169"/>
      <c r="BF1331" s="169"/>
      <c r="BG1331" s="169"/>
      <c r="BH1331" s="169"/>
      <c r="BI1331" s="169"/>
      <c r="BJ1331" s="169"/>
      <c r="BK1331" s="169"/>
      <c r="BL1331" s="169"/>
      <c r="BM1331" s="169"/>
      <c r="BN1331" s="169"/>
      <c r="BO1331" s="169"/>
      <c r="BP1331" s="169"/>
      <c r="BQ1331" s="169"/>
      <c r="BS1331" s="6"/>
      <c r="BT1331" s="11"/>
      <c r="BU1331" s="6"/>
      <c r="BV1331" s="6"/>
    </row>
    <row r="1332" spans="1:74" ht="15.75" x14ac:dyDescent="0.25">
      <c r="A1332" s="52" t="s">
        <v>7908</v>
      </c>
      <c r="B1332" s="56"/>
      <c r="C1332" s="7" t="s">
        <v>118</v>
      </c>
      <c r="D1332" s="7" t="s">
        <v>6917</v>
      </c>
      <c r="E1332" s="7"/>
      <c r="F1332" s="64"/>
      <c r="G1332" s="6"/>
      <c r="H1332" s="6"/>
      <c r="I1332" s="10" t="s">
        <v>110</v>
      </c>
      <c r="J1332" s="11" t="s">
        <v>2301</v>
      </c>
      <c r="K1332" s="220" t="s">
        <v>600</v>
      </c>
      <c r="L1332" s="180"/>
      <c r="M1332" s="180">
        <v>1000</v>
      </c>
      <c r="N1332" s="80" t="s">
        <v>7213</v>
      </c>
      <c r="O1332" s="165"/>
      <c r="P1332" s="80" t="s">
        <v>2756</v>
      </c>
      <c r="Q1332" s="80"/>
      <c r="R1332" s="80"/>
      <c r="S1332" s="166"/>
      <c r="T1332" s="164"/>
      <c r="U1332" s="167"/>
      <c r="V1332" s="168"/>
      <c r="W1332" s="12" t="str">
        <f t="shared" si="260"/>
        <v>Mqtt1</v>
      </c>
      <c r="X1332" s="222"/>
      <c r="Y1332" s="6" t="str">
        <f t="shared" si="254"/>
        <v>power-tag/sea-water-cooling-pump-1</v>
      </c>
      <c r="Z1332" s="106" t="str" cm="1">
        <f t="array" ref="Z1332">IF(COUNTIF(N1332,"spare"),"","$."&amp;_xlfn.REGEXEXTRACT(J1332,"PT\d+[FQ]\d+_(.*)", 2))</f>
        <v>$.Total_Active_Power</v>
      </c>
      <c r="AA1332" s="12">
        <f t="shared" si="255"/>
        <v>47</v>
      </c>
      <c r="AB1332" s="6" t="s">
        <v>195</v>
      </c>
      <c r="AC1332" s="106">
        <v>3060</v>
      </c>
      <c r="AJ1332" s="80"/>
      <c r="AK1332" s="116" t="s">
        <v>1695</v>
      </c>
      <c r="AN1332" s="80"/>
      <c r="AO1332" s="80"/>
      <c r="AP1332" s="80"/>
      <c r="AQ1332" s="80"/>
      <c r="AR1332" s="130"/>
      <c r="AS1332" s="80"/>
      <c r="AT1332" s="7"/>
      <c r="AU1332" s="7"/>
      <c r="AV1332" s="169"/>
      <c r="AW1332" s="170"/>
      <c r="AX1332" s="140"/>
      <c r="AY1332" s="150"/>
      <c r="AZ1332" s="171"/>
      <c r="BA1332" s="171"/>
      <c r="BB1332" s="150" t="str">
        <f t="shared" si="261"/>
        <v/>
      </c>
      <c r="BC1332" s="172"/>
      <c r="BD1332" s="169"/>
      <c r="BE1332" s="169"/>
      <c r="BF1332" s="169"/>
      <c r="BG1332" s="169"/>
      <c r="BH1332" s="169"/>
      <c r="BI1332" s="169"/>
      <c r="BJ1332" s="169"/>
      <c r="BK1332" s="169"/>
      <c r="BL1332" s="169"/>
      <c r="BM1332" s="169"/>
      <c r="BN1332" s="169"/>
      <c r="BO1332" s="169"/>
      <c r="BP1332" s="169"/>
      <c r="BQ1332" s="169"/>
      <c r="BS1332" s="6"/>
      <c r="BT1332" s="11"/>
      <c r="BU1332" s="6"/>
      <c r="BV1332" s="6"/>
    </row>
    <row r="1333" spans="1:74" ht="15.75" x14ac:dyDescent="0.25">
      <c r="A1333" s="52" t="s">
        <v>7908</v>
      </c>
      <c r="B1333" s="56"/>
      <c r="C1333" s="7" t="s">
        <v>118</v>
      </c>
      <c r="D1333" s="7" t="s">
        <v>6917</v>
      </c>
      <c r="E1333" s="7"/>
      <c r="F1333" s="64"/>
      <c r="G1333" s="6"/>
      <c r="H1333" s="6"/>
      <c r="I1333" s="10" t="s">
        <v>110</v>
      </c>
      <c r="J1333" s="11" t="s">
        <v>2302</v>
      </c>
      <c r="K1333" s="220" t="s">
        <v>600</v>
      </c>
      <c r="L1333" s="180"/>
      <c r="M1333" s="180">
        <v>1000</v>
      </c>
      <c r="N1333" s="80" t="s">
        <v>7213</v>
      </c>
      <c r="O1333" s="165"/>
      <c r="P1333" s="80" t="s">
        <v>2757</v>
      </c>
      <c r="Q1333" s="80"/>
      <c r="R1333" s="80"/>
      <c r="S1333" s="166"/>
      <c r="T1333" s="164"/>
      <c r="U1333" s="167"/>
      <c r="V1333" s="168"/>
      <c r="W1333" s="12" t="str">
        <f t="shared" si="260"/>
        <v>Mqtt1</v>
      </c>
      <c r="X1333" s="222"/>
      <c r="Y1333" s="6" t="str">
        <f t="shared" si="254"/>
        <v>power-tag/sea-water-cooling-pump-1</v>
      </c>
      <c r="Z1333" s="106" t="str" cm="1">
        <f t="array" ref="Z1333">IF(COUNTIF(N1333,"spare"),"","$."&amp;_xlfn.REGEXEXTRACT(J1333,"PT\d+[FQ]\d+_(.*)", 2))</f>
        <v>$.Power_Factor_Phase_A</v>
      </c>
      <c r="AA1333" s="12">
        <f t="shared" si="255"/>
        <v>47</v>
      </c>
      <c r="AB1333" s="6" t="s">
        <v>195</v>
      </c>
      <c r="AC1333" s="106">
        <v>3078</v>
      </c>
      <c r="AJ1333" s="80"/>
      <c r="AK1333" s="116" t="s">
        <v>1696</v>
      </c>
      <c r="AN1333" s="80"/>
      <c r="AO1333" s="80"/>
      <c r="AP1333" s="80"/>
      <c r="AQ1333" s="80"/>
      <c r="AR1333" s="130"/>
      <c r="AS1333" s="80"/>
      <c r="AT1333" s="7"/>
      <c r="AU1333" s="7"/>
      <c r="AV1333" s="169"/>
      <c r="AW1333" s="170"/>
      <c r="AX1333" s="140"/>
      <c r="AY1333" s="150"/>
      <c r="AZ1333" s="171"/>
      <c r="BA1333" s="171"/>
      <c r="BB1333" s="150" t="str">
        <f t="shared" si="261"/>
        <v/>
      </c>
      <c r="BC1333" s="172"/>
      <c r="BD1333" s="169"/>
      <c r="BE1333" s="169"/>
      <c r="BF1333" s="169"/>
      <c r="BG1333" s="169"/>
      <c r="BH1333" s="169"/>
      <c r="BI1333" s="169"/>
      <c r="BJ1333" s="169"/>
      <c r="BK1333" s="169"/>
      <c r="BL1333" s="169"/>
      <c r="BM1333" s="169"/>
      <c r="BN1333" s="169"/>
      <c r="BO1333" s="169"/>
      <c r="BP1333" s="169"/>
      <c r="BQ1333" s="169"/>
      <c r="BS1333" s="6"/>
      <c r="BT1333" s="11"/>
      <c r="BU1333" s="6"/>
      <c r="BV1333" s="6"/>
    </row>
    <row r="1334" spans="1:74" ht="15.75" x14ac:dyDescent="0.25">
      <c r="A1334" s="52" t="s">
        <v>7908</v>
      </c>
      <c r="B1334" s="56"/>
      <c r="C1334" s="7" t="s">
        <v>118</v>
      </c>
      <c r="D1334" s="7" t="s">
        <v>6917</v>
      </c>
      <c r="E1334" s="7"/>
      <c r="F1334" s="64"/>
      <c r="G1334" s="6"/>
      <c r="H1334" s="6"/>
      <c r="I1334" s="10" t="s">
        <v>110</v>
      </c>
      <c r="J1334" s="11" t="s">
        <v>2303</v>
      </c>
      <c r="K1334" s="220" t="s">
        <v>600</v>
      </c>
      <c r="L1334" s="180"/>
      <c r="M1334" s="180">
        <v>1000</v>
      </c>
      <c r="N1334" s="80" t="s">
        <v>7213</v>
      </c>
      <c r="O1334" s="165"/>
      <c r="P1334" s="80" t="s">
        <v>2758</v>
      </c>
      <c r="Q1334" s="80"/>
      <c r="R1334" s="80"/>
      <c r="S1334" s="166"/>
      <c r="T1334" s="164"/>
      <c r="U1334" s="167"/>
      <c r="V1334" s="168"/>
      <c r="W1334" s="12" t="str">
        <f t="shared" si="260"/>
        <v>Mqtt1</v>
      </c>
      <c r="X1334" s="222"/>
      <c r="Y1334" s="6" t="str">
        <f t="shared" si="254"/>
        <v>power-tag/sea-water-cooling-pump-1</v>
      </c>
      <c r="Z1334" s="106" t="str" cm="1">
        <f t="array" ref="Z1334">IF(COUNTIF(N1334,"spare"),"","$."&amp;_xlfn.REGEXEXTRACT(J1334,"PT\d+[FQ]\d+_(.*)", 2))</f>
        <v>$.Power_Factor_Phase_B</v>
      </c>
      <c r="AA1334" s="12">
        <f t="shared" si="255"/>
        <v>47</v>
      </c>
      <c r="AB1334" s="6" t="s">
        <v>195</v>
      </c>
      <c r="AC1334" s="106">
        <v>3080</v>
      </c>
      <c r="AJ1334" s="80"/>
      <c r="AK1334" s="116" t="s">
        <v>1696</v>
      </c>
      <c r="AN1334" s="80"/>
      <c r="AO1334" s="80"/>
      <c r="AP1334" s="80"/>
      <c r="AQ1334" s="80"/>
      <c r="AR1334" s="130"/>
      <c r="AS1334" s="80"/>
      <c r="AT1334" s="7"/>
      <c r="AU1334" s="7"/>
      <c r="AV1334" s="169"/>
      <c r="AW1334" s="170"/>
      <c r="AX1334" s="140"/>
      <c r="AY1334" s="150"/>
      <c r="AZ1334" s="171"/>
      <c r="BA1334" s="171"/>
      <c r="BB1334" s="150" t="str">
        <f t="shared" si="261"/>
        <v/>
      </c>
      <c r="BC1334" s="172"/>
      <c r="BD1334" s="169"/>
      <c r="BE1334" s="169"/>
      <c r="BF1334" s="169"/>
      <c r="BG1334" s="169"/>
      <c r="BH1334" s="169"/>
      <c r="BI1334" s="169"/>
      <c r="BJ1334" s="169"/>
      <c r="BK1334" s="169"/>
      <c r="BL1334" s="169"/>
      <c r="BM1334" s="169"/>
      <c r="BN1334" s="169"/>
      <c r="BO1334" s="169"/>
      <c r="BP1334" s="169"/>
      <c r="BQ1334" s="169"/>
      <c r="BS1334" s="6"/>
      <c r="BT1334" s="11"/>
      <c r="BU1334" s="6"/>
      <c r="BV1334" s="6"/>
    </row>
    <row r="1335" spans="1:74" ht="15.75" x14ac:dyDescent="0.25">
      <c r="A1335" s="52" t="s">
        <v>7908</v>
      </c>
      <c r="B1335" s="56"/>
      <c r="C1335" s="7" t="s">
        <v>118</v>
      </c>
      <c r="D1335" s="7" t="s">
        <v>6917</v>
      </c>
      <c r="E1335" s="7"/>
      <c r="F1335" s="64"/>
      <c r="G1335" s="6"/>
      <c r="H1335" s="6"/>
      <c r="I1335" s="10" t="s">
        <v>110</v>
      </c>
      <c r="J1335" s="11" t="s">
        <v>2304</v>
      </c>
      <c r="K1335" s="220" t="s">
        <v>600</v>
      </c>
      <c r="L1335" s="180"/>
      <c r="M1335" s="180">
        <v>1000</v>
      </c>
      <c r="N1335" s="80" t="s">
        <v>7213</v>
      </c>
      <c r="O1335" s="165"/>
      <c r="P1335" s="80" t="s">
        <v>2759</v>
      </c>
      <c r="Q1335" s="80"/>
      <c r="R1335" s="80"/>
      <c r="S1335" s="166"/>
      <c r="T1335" s="164"/>
      <c r="U1335" s="167"/>
      <c r="V1335" s="168"/>
      <c r="W1335" s="12" t="str">
        <f t="shared" si="260"/>
        <v>Mqtt1</v>
      </c>
      <c r="X1335" s="222"/>
      <c r="Y1335" s="6" t="str">
        <f t="shared" si="254"/>
        <v>power-tag/sea-water-cooling-pump-1</v>
      </c>
      <c r="Z1335" s="106" t="str" cm="1">
        <f t="array" ref="Z1335">IF(COUNTIF(N1335,"spare"),"","$."&amp;_xlfn.REGEXEXTRACT(J1335,"PT\d+[FQ]\d+_(.*)", 2))</f>
        <v>$.Power_Factor_Phase_C</v>
      </c>
      <c r="AA1335" s="12">
        <f t="shared" si="255"/>
        <v>47</v>
      </c>
      <c r="AB1335" s="6" t="s">
        <v>195</v>
      </c>
      <c r="AC1335" s="106">
        <v>3082</v>
      </c>
      <c r="AJ1335" s="80"/>
      <c r="AK1335" s="116" t="s">
        <v>1696</v>
      </c>
      <c r="AN1335" s="80"/>
      <c r="AO1335" s="80"/>
      <c r="AP1335" s="80"/>
      <c r="AQ1335" s="80"/>
      <c r="AR1335" s="130"/>
      <c r="AS1335" s="80"/>
      <c r="AT1335" s="7"/>
      <c r="AU1335" s="7"/>
      <c r="AV1335" s="169"/>
      <c r="AW1335" s="170"/>
      <c r="AX1335" s="140"/>
      <c r="AY1335" s="150"/>
      <c r="AZ1335" s="171"/>
      <c r="BA1335" s="171"/>
      <c r="BB1335" s="150" t="str">
        <f t="shared" si="261"/>
        <v/>
      </c>
      <c r="BC1335" s="172"/>
      <c r="BD1335" s="169"/>
      <c r="BE1335" s="169"/>
      <c r="BF1335" s="169"/>
      <c r="BG1335" s="169"/>
      <c r="BH1335" s="169"/>
      <c r="BI1335" s="169"/>
      <c r="BJ1335" s="169"/>
      <c r="BK1335" s="169"/>
      <c r="BL1335" s="169"/>
      <c r="BM1335" s="169"/>
      <c r="BN1335" s="169"/>
      <c r="BO1335" s="169"/>
      <c r="BP1335" s="169"/>
      <c r="BQ1335" s="169"/>
      <c r="BS1335" s="6"/>
      <c r="BT1335" s="11"/>
      <c r="BU1335" s="6"/>
      <c r="BV1335" s="6"/>
    </row>
    <row r="1336" spans="1:74" ht="15.75" x14ac:dyDescent="0.25">
      <c r="A1336" s="52" t="s">
        <v>7908</v>
      </c>
      <c r="B1336" s="56"/>
      <c r="C1336" s="7" t="s">
        <v>118</v>
      </c>
      <c r="D1336" s="7" t="s">
        <v>6917</v>
      </c>
      <c r="E1336" s="7"/>
      <c r="F1336" s="64"/>
      <c r="G1336" s="6"/>
      <c r="H1336" s="6"/>
      <c r="I1336" s="10" t="s">
        <v>110</v>
      </c>
      <c r="J1336" s="11" t="s">
        <v>2305</v>
      </c>
      <c r="K1336" s="220" t="s">
        <v>600</v>
      </c>
      <c r="L1336" s="180"/>
      <c r="M1336" s="180">
        <v>1000</v>
      </c>
      <c r="N1336" s="80" t="s">
        <v>7213</v>
      </c>
      <c r="O1336" s="165"/>
      <c r="P1336" s="80" t="s">
        <v>2760</v>
      </c>
      <c r="Q1336" s="80"/>
      <c r="R1336" s="80"/>
      <c r="S1336" s="166"/>
      <c r="T1336" s="164"/>
      <c r="U1336" s="167"/>
      <c r="V1336" s="168"/>
      <c r="W1336" s="12" t="str">
        <f t="shared" si="260"/>
        <v>Mqtt1</v>
      </c>
      <c r="X1336" s="222"/>
      <c r="Y1336" s="6" t="str">
        <f t="shared" si="254"/>
        <v>power-tag/sea-water-cooling-pump-1</v>
      </c>
      <c r="Z1336" s="106" t="str" cm="1">
        <f t="array" ref="Z1336">IF(COUNTIF(N1336,"spare"),"","$."&amp;_xlfn.REGEXEXTRACT(J1336,"PT\d+[FQ]\d+_(.*)", 2))</f>
        <v>$.Total_Power_Factor</v>
      </c>
      <c r="AA1336" s="12">
        <f t="shared" si="255"/>
        <v>47</v>
      </c>
      <c r="AB1336" s="6" t="s">
        <v>195</v>
      </c>
      <c r="AC1336" s="106">
        <v>3084</v>
      </c>
      <c r="AJ1336" s="80"/>
      <c r="AK1336" s="116" t="s">
        <v>1696</v>
      </c>
      <c r="AN1336" s="80"/>
      <c r="AO1336" s="80"/>
      <c r="AP1336" s="80"/>
      <c r="AQ1336" s="80"/>
      <c r="AR1336" s="130"/>
      <c r="AS1336" s="80"/>
      <c r="AT1336" s="7"/>
      <c r="AU1336" s="7"/>
      <c r="AV1336" s="169"/>
      <c r="AW1336" s="170"/>
      <c r="AX1336" s="140"/>
      <c r="AY1336" s="150"/>
      <c r="AZ1336" s="171"/>
      <c r="BA1336" s="171"/>
      <c r="BB1336" s="150" t="str">
        <f t="shared" si="261"/>
        <v/>
      </c>
      <c r="BC1336" s="172"/>
      <c r="BD1336" s="169"/>
      <c r="BE1336" s="169"/>
      <c r="BF1336" s="169"/>
      <c r="BG1336" s="169"/>
      <c r="BH1336" s="169"/>
      <c r="BI1336" s="169"/>
      <c r="BJ1336" s="169"/>
      <c r="BK1336" s="169"/>
      <c r="BL1336" s="169"/>
      <c r="BM1336" s="169"/>
      <c r="BN1336" s="169"/>
      <c r="BO1336" s="169"/>
      <c r="BP1336" s="169"/>
      <c r="BQ1336" s="169"/>
      <c r="BS1336" s="6"/>
      <c r="BT1336" s="11"/>
      <c r="BU1336" s="6"/>
      <c r="BV1336" s="6"/>
    </row>
    <row r="1337" spans="1:74" ht="15.75" x14ac:dyDescent="0.25">
      <c r="A1337" s="52" t="s">
        <v>7908</v>
      </c>
      <c r="B1337" s="56"/>
      <c r="C1337" s="7" t="s">
        <v>118</v>
      </c>
      <c r="D1337" s="7" t="s">
        <v>6917</v>
      </c>
      <c r="E1337" s="7"/>
      <c r="F1337" s="64"/>
      <c r="G1337" s="6"/>
      <c r="H1337" s="6"/>
      <c r="I1337" s="10" t="s">
        <v>110</v>
      </c>
      <c r="J1337" s="11" t="s">
        <v>2306</v>
      </c>
      <c r="K1337" s="220" t="s">
        <v>600</v>
      </c>
      <c r="L1337" s="180"/>
      <c r="M1337" s="180">
        <v>1000</v>
      </c>
      <c r="N1337" s="80" t="s">
        <v>7213</v>
      </c>
      <c r="O1337" s="165"/>
      <c r="P1337" s="80" t="s">
        <v>2761</v>
      </c>
      <c r="Q1337" s="80"/>
      <c r="R1337" s="80"/>
      <c r="S1337" s="166"/>
      <c r="T1337" s="164"/>
      <c r="U1337" s="167"/>
      <c r="V1337" s="168"/>
      <c r="W1337" s="12" t="str">
        <f t="shared" ref="W1337:W1351" si="262">IF(COUNTIF(N1337,"spare"),"","Mqtt1")</f>
        <v>Mqtt1</v>
      </c>
      <c r="X1337" s="222"/>
      <c r="Y1337" s="6" t="str">
        <f t="shared" si="254"/>
        <v>power-tag/technical-space-ventilator-in</v>
      </c>
      <c r="Z1337" s="106" t="str" cm="1">
        <f t="array" ref="Z1337">IF(COUNTIF(N1337,"spare"),"","$."&amp;_xlfn.REGEXEXTRACT(J1337,"PT\d+[FQ]\d+_(.*)", 2))</f>
        <v>$.RMS_Current_Phase_A</v>
      </c>
      <c r="AA1337" s="12">
        <f t="shared" si="255"/>
        <v>48</v>
      </c>
      <c r="AB1337" s="6" t="s">
        <v>195</v>
      </c>
      <c r="AC1337" s="106">
        <v>3000</v>
      </c>
      <c r="AJ1337" s="80"/>
      <c r="AK1337" s="116" t="s">
        <v>1693</v>
      </c>
      <c r="AN1337" s="80"/>
      <c r="AO1337" s="80"/>
      <c r="AP1337" s="80"/>
      <c r="AQ1337" s="80"/>
      <c r="AR1337" s="130"/>
      <c r="AS1337" s="80"/>
      <c r="AT1337" s="7"/>
      <c r="AU1337" s="7"/>
      <c r="AV1337" s="169"/>
      <c r="AW1337" s="170"/>
      <c r="AX1337" s="140"/>
      <c r="AY1337" s="150"/>
      <c r="AZ1337" s="171"/>
      <c r="BA1337" s="171"/>
      <c r="BB1337" s="150" t="str">
        <f t="shared" ref="BB1337:BB1351" si="263">IF(ISNUMBER(AM1337),"1","")</f>
        <v/>
      </c>
      <c r="BC1337" s="172"/>
      <c r="BD1337" s="169"/>
      <c r="BE1337" s="169"/>
      <c r="BF1337" s="169"/>
      <c r="BG1337" s="169"/>
      <c r="BH1337" s="169"/>
      <c r="BI1337" s="169"/>
      <c r="BJ1337" s="169"/>
      <c r="BK1337" s="169"/>
      <c r="BL1337" s="169"/>
      <c r="BM1337" s="169"/>
      <c r="BN1337" s="169"/>
      <c r="BO1337" s="169"/>
      <c r="BP1337" s="169"/>
      <c r="BQ1337" s="169"/>
      <c r="BS1337" s="6"/>
      <c r="BT1337" s="11"/>
      <c r="BU1337" s="6"/>
      <c r="BV1337" s="6"/>
    </row>
    <row r="1338" spans="1:74" ht="15.75" x14ac:dyDescent="0.25">
      <c r="A1338" s="52" t="s">
        <v>7908</v>
      </c>
      <c r="B1338" s="56"/>
      <c r="C1338" s="7" t="s">
        <v>118</v>
      </c>
      <c r="D1338" s="7" t="s">
        <v>6917</v>
      </c>
      <c r="E1338" s="7"/>
      <c r="F1338" s="64"/>
      <c r="G1338" s="6"/>
      <c r="H1338" s="6"/>
      <c r="I1338" s="10" t="s">
        <v>110</v>
      </c>
      <c r="J1338" s="11" t="s">
        <v>2307</v>
      </c>
      <c r="K1338" s="220" t="s">
        <v>600</v>
      </c>
      <c r="L1338" s="180"/>
      <c r="M1338" s="180">
        <v>1000</v>
      </c>
      <c r="N1338" s="80" t="s">
        <v>7213</v>
      </c>
      <c r="O1338" s="165"/>
      <c r="P1338" s="80" t="s">
        <v>2762</v>
      </c>
      <c r="Q1338" s="80"/>
      <c r="R1338" s="80"/>
      <c r="S1338" s="166"/>
      <c r="T1338" s="164"/>
      <c r="U1338" s="167"/>
      <c r="V1338" s="168"/>
      <c r="W1338" s="12" t="str">
        <f t="shared" si="262"/>
        <v>Mqtt1</v>
      </c>
      <c r="X1338" s="222"/>
      <c r="Y1338" s="6" t="str">
        <f t="shared" si="254"/>
        <v>power-tag/technical-space-ventilator-in</v>
      </c>
      <c r="Z1338" s="106" t="str" cm="1">
        <f t="array" ref="Z1338">IF(COUNTIF(N1338,"spare"),"","$."&amp;_xlfn.REGEXEXTRACT(J1338,"PT\d+[FQ]\d+_(.*)", 2))</f>
        <v>$.RMS_Current_Phase_B</v>
      </c>
      <c r="AA1338" s="12">
        <f t="shared" si="255"/>
        <v>48</v>
      </c>
      <c r="AB1338" s="6" t="s">
        <v>195</v>
      </c>
      <c r="AC1338" s="106">
        <v>3002</v>
      </c>
      <c r="AJ1338" s="80"/>
      <c r="AK1338" s="116" t="s">
        <v>1693</v>
      </c>
      <c r="AN1338" s="80"/>
      <c r="AO1338" s="80"/>
      <c r="AP1338" s="80"/>
      <c r="AQ1338" s="80"/>
      <c r="AR1338" s="130"/>
      <c r="AS1338" s="80"/>
      <c r="AT1338" s="7"/>
      <c r="AU1338" s="7"/>
      <c r="AV1338" s="169"/>
      <c r="AW1338" s="170"/>
      <c r="AX1338" s="140"/>
      <c r="AY1338" s="150"/>
      <c r="AZ1338" s="171"/>
      <c r="BA1338" s="171"/>
      <c r="BB1338" s="150" t="str">
        <f t="shared" si="263"/>
        <v/>
      </c>
      <c r="BC1338" s="172"/>
      <c r="BD1338" s="169"/>
      <c r="BE1338" s="169"/>
      <c r="BF1338" s="169"/>
      <c r="BG1338" s="169"/>
      <c r="BH1338" s="169"/>
      <c r="BI1338" s="169"/>
      <c r="BJ1338" s="169"/>
      <c r="BK1338" s="169"/>
      <c r="BL1338" s="169"/>
      <c r="BM1338" s="169"/>
      <c r="BN1338" s="169"/>
      <c r="BO1338" s="169"/>
      <c r="BP1338" s="169"/>
      <c r="BQ1338" s="169"/>
      <c r="BS1338" s="6"/>
      <c r="BT1338" s="11"/>
      <c r="BU1338" s="6"/>
      <c r="BV1338" s="6"/>
    </row>
    <row r="1339" spans="1:74" ht="15.75" x14ac:dyDescent="0.25">
      <c r="A1339" s="52" t="s">
        <v>7908</v>
      </c>
      <c r="B1339" s="56"/>
      <c r="C1339" s="7" t="s">
        <v>118</v>
      </c>
      <c r="D1339" s="7" t="s">
        <v>6917</v>
      </c>
      <c r="E1339" s="7"/>
      <c r="F1339" s="64"/>
      <c r="G1339" s="6"/>
      <c r="H1339" s="6"/>
      <c r="I1339" s="10" t="s">
        <v>110</v>
      </c>
      <c r="J1339" s="11" t="s">
        <v>2308</v>
      </c>
      <c r="K1339" s="220" t="s">
        <v>600</v>
      </c>
      <c r="L1339" s="180"/>
      <c r="M1339" s="180">
        <v>1000</v>
      </c>
      <c r="N1339" s="80" t="s">
        <v>7213</v>
      </c>
      <c r="O1339" s="165"/>
      <c r="P1339" s="80" t="s">
        <v>2763</v>
      </c>
      <c r="Q1339" s="80"/>
      <c r="R1339" s="80"/>
      <c r="S1339" s="166"/>
      <c r="T1339" s="164"/>
      <c r="U1339" s="167"/>
      <c r="V1339" s="168"/>
      <c r="W1339" s="12" t="str">
        <f t="shared" si="262"/>
        <v>Mqtt1</v>
      </c>
      <c r="X1339" s="222"/>
      <c r="Y1339" s="6" t="str">
        <f t="shared" si="254"/>
        <v>power-tag/technical-space-ventilator-in</v>
      </c>
      <c r="Z1339" s="106" t="str" cm="1">
        <f t="array" ref="Z1339">IF(COUNTIF(N1339,"spare"),"","$."&amp;_xlfn.REGEXEXTRACT(J1339,"PT\d+[FQ]\d+_(.*)", 2))</f>
        <v>$.RMS_Current_Phase_C</v>
      </c>
      <c r="AA1339" s="12">
        <f t="shared" si="255"/>
        <v>48</v>
      </c>
      <c r="AB1339" s="6" t="s">
        <v>195</v>
      </c>
      <c r="AC1339" s="106">
        <v>3004</v>
      </c>
      <c r="AJ1339" s="80"/>
      <c r="AK1339" s="116" t="s">
        <v>1693</v>
      </c>
      <c r="AN1339" s="80"/>
      <c r="AO1339" s="80"/>
      <c r="AP1339" s="80"/>
      <c r="AQ1339" s="80"/>
      <c r="AR1339" s="130"/>
      <c r="AS1339" s="80"/>
      <c r="AT1339" s="7"/>
      <c r="AU1339" s="7"/>
      <c r="AV1339" s="169"/>
      <c r="AW1339" s="170"/>
      <c r="AX1339" s="140"/>
      <c r="AY1339" s="150"/>
      <c r="AZ1339" s="171"/>
      <c r="BA1339" s="171"/>
      <c r="BB1339" s="150" t="str">
        <f t="shared" si="263"/>
        <v/>
      </c>
      <c r="BC1339" s="172"/>
      <c r="BD1339" s="169"/>
      <c r="BE1339" s="169"/>
      <c r="BF1339" s="169"/>
      <c r="BG1339" s="169"/>
      <c r="BH1339" s="169"/>
      <c r="BI1339" s="169"/>
      <c r="BJ1339" s="169"/>
      <c r="BK1339" s="169"/>
      <c r="BL1339" s="169"/>
      <c r="BM1339" s="169"/>
      <c r="BN1339" s="169"/>
      <c r="BO1339" s="169"/>
      <c r="BP1339" s="169"/>
      <c r="BQ1339" s="169"/>
      <c r="BS1339" s="6"/>
      <c r="BT1339" s="11"/>
      <c r="BU1339" s="6"/>
      <c r="BV1339" s="6"/>
    </row>
    <row r="1340" spans="1:74" ht="15.75" x14ac:dyDescent="0.25">
      <c r="A1340" s="52" t="s">
        <v>7908</v>
      </c>
      <c r="B1340" s="56"/>
      <c r="C1340" s="7" t="s">
        <v>118</v>
      </c>
      <c r="D1340" s="7" t="s">
        <v>6917</v>
      </c>
      <c r="E1340" s="7"/>
      <c r="F1340" s="64"/>
      <c r="G1340" s="6"/>
      <c r="H1340" s="6"/>
      <c r="I1340" s="10" t="s">
        <v>110</v>
      </c>
      <c r="J1340" s="11" t="s">
        <v>2309</v>
      </c>
      <c r="K1340" s="220" t="s">
        <v>600</v>
      </c>
      <c r="L1340" s="180"/>
      <c r="M1340" s="180">
        <v>1000</v>
      </c>
      <c r="N1340" s="80" t="s">
        <v>7213</v>
      </c>
      <c r="O1340" s="165"/>
      <c r="P1340" s="80" t="s">
        <v>2764</v>
      </c>
      <c r="Q1340" s="80"/>
      <c r="R1340" s="80"/>
      <c r="S1340" s="166"/>
      <c r="T1340" s="164"/>
      <c r="U1340" s="167"/>
      <c r="V1340" s="168"/>
      <c r="W1340" s="12" t="str">
        <f t="shared" si="262"/>
        <v>Mqtt1</v>
      </c>
      <c r="X1340" s="222"/>
      <c r="Y1340" s="6" t="str">
        <f t="shared" si="254"/>
        <v>power-tag/technical-space-ventilator-in</v>
      </c>
      <c r="Z1340" s="106" t="str" cm="1">
        <f t="array" ref="Z1340">IF(COUNTIF(N1340,"spare"),"","$."&amp;_xlfn.REGEXEXTRACT(J1340,"PT\d+[FQ]\d+_(.*)", 2))</f>
        <v>$.RMS_Current_Phase_Neut</v>
      </c>
      <c r="AA1340" s="12">
        <f t="shared" si="255"/>
        <v>48</v>
      </c>
      <c r="AB1340" s="6" t="s">
        <v>195</v>
      </c>
      <c r="AC1340" s="106">
        <v>3006</v>
      </c>
      <c r="AJ1340" s="80"/>
      <c r="AK1340" s="116" t="s">
        <v>1693</v>
      </c>
      <c r="AN1340" s="80"/>
      <c r="AO1340" s="80"/>
      <c r="AP1340" s="80"/>
      <c r="AQ1340" s="80"/>
      <c r="AR1340" s="130"/>
      <c r="AS1340" s="80"/>
      <c r="AT1340" s="7"/>
      <c r="AU1340" s="7"/>
      <c r="AV1340" s="169"/>
      <c r="AW1340" s="170"/>
      <c r="AX1340" s="140"/>
      <c r="AY1340" s="150"/>
      <c r="AZ1340" s="171"/>
      <c r="BA1340" s="171"/>
      <c r="BB1340" s="150" t="str">
        <f t="shared" si="263"/>
        <v/>
      </c>
      <c r="BC1340" s="172"/>
      <c r="BD1340" s="169"/>
      <c r="BE1340" s="169"/>
      <c r="BF1340" s="169"/>
      <c r="BG1340" s="169"/>
      <c r="BH1340" s="169"/>
      <c r="BI1340" s="169"/>
      <c r="BJ1340" s="169"/>
      <c r="BK1340" s="169"/>
      <c r="BL1340" s="169"/>
      <c r="BM1340" s="169"/>
      <c r="BN1340" s="169"/>
      <c r="BO1340" s="169"/>
      <c r="BP1340" s="169"/>
      <c r="BQ1340" s="169"/>
      <c r="BS1340" s="6"/>
      <c r="BT1340" s="11"/>
      <c r="BU1340" s="6"/>
      <c r="BV1340" s="6"/>
    </row>
    <row r="1341" spans="1:74" ht="15.75" x14ac:dyDescent="0.25">
      <c r="A1341" s="52" t="s">
        <v>7908</v>
      </c>
      <c r="B1341" s="56"/>
      <c r="C1341" s="7" t="s">
        <v>118</v>
      </c>
      <c r="D1341" s="7" t="s">
        <v>6917</v>
      </c>
      <c r="E1341" s="7"/>
      <c r="F1341" s="64"/>
      <c r="G1341" s="6"/>
      <c r="H1341" s="6"/>
      <c r="I1341" s="10" t="s">
        <v>110</v>
      </c>
      <c r="J1341" s="11" t="s">
        <v>7517</v>
      </c>
      <c r="K1341" s="220" t="s">
        <v>600</v>
      </c>
      <c r="L1341" s="180"/>
      <c r="M1341" s="180">
        <v>1000</v>
      </c>
      <c r="N1341" s="80" t="s">
        <v>7213</v>
      </c>
      <c r="O1341" s="165"/>
      <c r="P1341" s="80" t="s">
        <v>2765</v>
      </c>
      <c r="Q1341" s="80"/>
      <c r="R1341" s="80"/>
      <c r="S1341" s="166"/>
      <c r="T1341" s="164"/>
      <c r="U1341" s="167"/>
      <c r="V1341" s="168"/>
      <c r="W1341" s="12" t="str">
        <f t="shared" si="262"/>
        <v>Mqtt1</v>
      </c>
      <c r="X1341" s="222"/>
      <c r="Y1341" s="6" t="str">
        <f t="shared" si="254"/>
        <v>power-tag/technical-space-ventilator-in</v>
      </c>
      <c r="Z1341" s="106" t="str" cm="1">
        <f t="array" ref="Z1341">IF(COUNTIF(N1341,"spare"),"","$."&amp;_xlfn.REGEXEXTRACT(J1341,"PT\d+[FQ]\d+_(.*)", 2))</f>
        <v>$.RMS_Voltage_A_N</v>
      </c>
      <c r="AA1341" s="12">
        <f t="shared" si="255"/>
        <v>48</v>
      </c>
      <c r="AB1341" s="6" t="s">
        <v>195</v>
      </c>
      <c r="AC1341" s="106">
        <v>3028</v>
      </c>
      <c r="AJ1341" s="80"/>
      <c r="AK1341" s="116" t="s">
        <v>1694</v>
      </c>
      <c r="AN1341" s="80"/>
      <c r="AO1341" s="80"/>
      <c r="AP1341" s="80"/>
      <c r="AQ1341" s="80"/>
      <c r="AR1341" s="130"/>
      <c r="AS1341" s="80"/>
      <c r="AT1341" s="7"/>
      <c r="AU1341" s="7"/>
      <c r="AV1341" s="169"/>
      <c r="AW1341" s="170"/>
      <c r="AX1341" s="140"/>
      <c r="AY1341" s="150"/>
      <c r="AZ1341" s="171"/>
      <c r="BA1341" s="171"/>
      <c r="BB1341" s="150" t="str">
        <f t="shared" si="263"/>
        <v/>
      </c>
      <c r="BC1341" s="172"/>
      <c r="BD1341" s="169"/>
      <c r="BE1341" s="169"/>
      <c r="BF1341" s="169"/>
      <c r="BG1341" s="169"/>
      <c r="BH1341" s="169"/>
      <c r="BI1341" s="169"/>
      <c r="BJ1341" s="169"/>
      <c r="BK1341" s="169"/>
      <c r="BL1341" s="169"/>
      <c r="BM1341" s="169"/>
      <c r="BN1341" s="169"/>
      <c r="BO1341" s="169"/>
      <c r="BP1341" s="169"/>
      <c r="BQ1341" s="169"/>
      <c r="BS1341" s="6"/>
      <c r="BT1341" s="11"/>
      <c r="BU1341" s="6"/>
      <c r="BV1341" s="6"/>
    </row>
    <row r="1342" spans="1:74" ht="15.75" x14ac:dyDescent="0.25">
      <c r="A1342" s="52" t="s">
        <v>7908</v>
      </c>
      <c r="B1342" s="56"/>
      <c r="C1342" s="7" t="s">
        <v>118</v>
      </c>
      <c r="D1342" s="7" t="s">
        <v>6917</v>
      </c>
      <c r="E1342" s="7"/>
      <c r="F1342" s="64"/>
      <c r="G1342" s="6"/>
      <c r="H1342" s="6"/>
      <c r="I1342" s="10" t="s">
        <v>110</v>
      </c>
      <c r="J1342" s="11" t="s">
        <v>7518</v>
      </c>
      <c r="K1342" s="220" t="s">
        <v>600</v>
      </c>
      <c r="L1342" s="180"/>
      <c r="M1342" s="180">
        <v>1000</v>
      </c>
      <c r="N1342" s="80" t="s">
        <v>7213</v>
      </c>
      <c r="O1342" s="165"/>
      <c r="P1342" s="80" t="s">
        <v>2766</v>
      </c>
      <c r="Q1342" s="80"/>
      <c r="R1342" s="80"/>
      <c r="S1342" s="166"/>
      <c r="T1342" s="164"/>
      <c r="U1342" s="167"/>
      <c r="V1342" s="168"/>
      <c r="W1342" s="12" t="str">
        <f t="shared" si="262"/>
        <v>Mqtt1</v>
      </c>
      <c r="X1342" s="222"/>
      <c r="Y1342" s="6" t="str">
        <f t="shared" si="254"/>
        <v>power-tag/technical-space-ventilator-in</v>
      </c>
      <c r="Z1342" s="106" t="str" cm="1">
        <f t="array" ref="Z1342">IF(COUNTIF(N1342,"spare"),"","$."&amp;_xlfn.REGEXEXTRACT(J1342,"PT\d+[FQ]\d+_(.*)", 2))</f>
        <v>$.RMS_Voltage_B_N</v>
      </c>
      <c r="AA1342" s="12">
        <f t="shared" si="255"/>
        <v>48</v>
      </c>
      <c r="AB1342" s="6" t="s">
        <v>195</v>
      </c>
      <c r="AC1342" s="106">
        <v>3030</v>
      </c>
      <c r="AJ1342" s="80"/>
      <c r="AK1342" s="116" t="s">
        <v>1694</v>
      </c>
      <c r="AN1342" s="80"/>
      <c r="AO1342" s="80"/>
      <c r="AP1342" s="80"/>
      <c r="AQ1342" s="80"/>
      <c r="AR1342" s="130"/>
      <c r="AS1342" s="80"/>
      <c r="AT1342" s="7"/>
      <c r="AU1342" s="7"/>
      <c r="AV1342" s="169"/>
      <c r="AW1342" s="170"/>
      <c r="AX1342" s="140"/>
      <c r="AY1342" s="150"/>
      <c r="AZ1342" s="171"/>
      <c r="BA1342" s="171"/>
      <c r="BB1342" s="150" t="str">
        <f t="shared" si="263"/>
        <v/>
      </c>
      <c r="BC1342" s="172"/>
      <c r="BD1342" s="169"/>
      <c r="BE1342" s="169"/>
      <c r="BF1342" s="169"/>
      <c r="BG1342" s="169"/>
      <c r="BH1342" s="169"/>
      <c r="BI1342" s="169"/>
      <c r="BJ1342" s="169"/>
      <c r="BK1342" s="169"/>
      <c r="BL1342" s="169"/>
      <c r="BM1342" s="169"/>
      <c r="BN1342" s="169"/>
      <c r="BO1342" s="169"/>
      <c r="BP1342" s="169"/>
      <c r="BQ1342" s="169"/>
      <c r="BS1342" s="6"/>
      <c r="BT1342" s="11"/>
      <c r="BU1342" s="6"/>
      <c r="BV1342" s="6"/>
    </row>
    <row r="1343" spans="1:74" ht="15.75" x14ac:dyDescent="0.25">
      <c r="A1343" s="52" t="s">
        <v>7908</v>
      </c>
      <c r="B1343" s="56"/>
      <c r="C1343" s="7" t="s">
        <v>118</v>
      </c>
      <c r="D1343" s="7" t="s">
        <v>6917</v>
      </c>
      <c r="E1343" s="7"/>
      <c r="F1343" s="64"/>
      <c r="G1343" s="6"/>
      <c r="H1343" s="6"/>
      <c r="I1343" s="10" t="s">
        <v>110</v>
      </c>
      <c r="J1343" s="11" t="s">
        <v>7519</v>
      </c>
      <c r="K1343" s="220" t="s">
        <v>600</v>
      </c>
      <c r="L1343" s="180"/>
      <c r="M1343" s="180">
        <v>1000</v>
      </c>
      <c r="N1343" s="80" t="s">
        <v>7213</v>
      </c>
      <c r="O1343" s="165"/>
      <c r="P1343" s="80" t="s">
        <v>2767</v>
      </c>
      <c r="Q1343" s="80"/>
      <c r="R1343" s="80"/>
      <c r="S1343" s="166"/>
      <c r="T1343" s="164"/>
      <c r="U1343" s="167"/>
      <c r="V1343" s="168"/>
      <c r="W1343" s="12" t="str">
        <f t="shared" si="262"/>
        <v>Mqtt1</v>
      </c>
      <c r="X1343" s="222"/>
      <c r="Y1343" s="6" t="str">
        <f t="shared" si="254"/>
        <v>power-tag/technical-space-ventilator-in</v>
      </c>
      <c r="Z1343" s="106" t="str" cm="1">
        <f t="array" ref="Z1343">IF(COUNTIF(N1343,"spare"),"","$."&amp;_xlfn.REGEXEXTRACT(J1343,"PT\d+[FQ]\d+_(.*)", 2))</f>
        <v>$.RMS_Voltage_C_N</v>
      </c>
      <c r="AA1343" s="12">
        <f t="shared" si="255"/>
        <v>48</v>
      </c>
      <c r="AB1343" s="6" t="s">
        <v>195</v>
      </c>
      <c r="AC1343" s="106">
        <v>3032</v>
      </c>
      <c r="AJ1343" s="80"/>
      <c r="AK1343" s="116" t="s">
        <v>1694</v>
      </c>
      <c r="AN1343" s="80"/>
      <c r="AO1343" s="80"/>
      <c r="AP1343" s="80"/>
      <c r="AQ1343" s="80"/>
      <c r="AR1343" s="130"/>
      <c r="AS1343" s="80"/>
      <c r="AT1343" s="7"/>
      <c r="AU1343" s="7"/>
      <c r="AV1343" s="169"/>
      <c r="AW1343" s="170"/>
      <c r="AX1343" s="140"/>
      <c r="AY1343" s="150"/>
      <c r="AZ1343" s="171"/>
      <c r="BA1343" s="171"/>
      <c r="BB1343" s="150" t="str">
        <f t="shared" si="263"/>
        <v/>
      </c>
      <c r="BC1343" s="172"/>
      <c r="BD1343" s="169"/>
      <c r="BE1343" s="169"/>
      <c r="BF1343" s="169"/>
      <c r="BG1343" s="169"/>
      <c r="BH1343" s="169"/>
      <c r="BI1343" s="169"/>
      <c r="BJ1343" s="169"/>
      <c r="BK1343" s="169"/>
      <c r="BL1343" s="169"/>
      <c r="BM1343" s="169"/>
      <c r="BN1343" s="169"/>
      <c r="BO1343" s="169"/>
      <c r="BP1343" s="169"/>
      <c r="BQ1343" s="169"/>
      <c r="BS1343" s="6"/>
      <c r="BT1343" s="11"/>
      <c r="BU1343" s="6"/>
      <c r="BV1343" s="6"/>
    </row>
    <row r="1344" spans="1:74" ht="15.75" x14ac:dyDescent="0.25">
      <c r="A1344" s="52" t="s">
        <v>7908</v>
      </c>
      <c r="B1344" s="56"/>
      <c r="C1344" s="7" t="s">
        <v>118</v>
      </c>
      <c r="D1344" s="7" t="s">
        <v>6917</v>
      </c>
      <c r="E1344" s="7"/>
      <c r="F1344" s="64"/>
      <c r="G1344" s="6"/>
      <c r="H1344" s="6"/>
      <c r="I1344" s="10" t="s">
        <v>110</v>
      </c>
      <c r="J1344" s="11" t="s">
        <v>2310</v>
      </c>
      <c r="K1344" s="220" t="s">
        <v>600</v>
      </c>
      <c r="L1344" s="180"/>
      <c r="M1344" s="180">
        <v>1000</v>
      </c>
      <c r="N1344" s="80" t="s">
        <v>7213</v>
      </c>
      <c r="O1344" s="165"/>
      <c r="P1344" s="80" t="s">
        <v>2768</v>
      </c>
      <c r="Q1344" s="80"/>
      <c r="R1344" s="80"/>
      <c r="S1344" s="166"/>
      <c r="T1344" s="164"/>
      <c r="U1344" s="167"/>
      <c r="V1344" s="168"/>
      <c r="W1344" s="12" t="str">
        <f t="shared" si="262"/>
        <v>Mqtt1</v>
      </c>
      <c r="X1344" s="222"/>
      <c r="Y1344" s="6" t="str">
        <f t="shared" ref="Y1344:Y1407" si="264">"power-tag/" &amp; LOWER(_xlfn.REGEXREPLACE(_xlfn.REGEXREPLACE(_xlfn.REGEXREPLACE(TRIM(_xlfn.REGEXREPLACE(P1344, " (RMS (Current|Voltage) .+)|(Active Power Phase [ABC])|(Total Active Power)|(Power Factor .+)|(Total Power Factor) *", "")), "[ /\(\)&amp;:\.#]", "-"), "\-+", "-"), "-$", ""))</f>
        <v>power-tag/technical-space-ventilator-in</v>
      </c>
      <c r="Z1344" s="106" t="str" cm="1">
        <f t="array" ref="Z1344">IF(COUNTIF(N1344,"spare"),"","$."&amp;_xlfn.REGEXEXTRACT(J1344,"PT\d+[FQ]\d+_(.*)", 2))</f>
        <v>$.Active_Power_Phase_A</v>
      </c>
      <c r="AA1344" s="12">
        <f t="shared" si="255"/>
        <v>48</v>
      </c>
      <c r="AB1344" s="6" t="s">
        <v>195</v>
      </c>
      <c r="AC1344" s="106">
        <v>3054</v>
      </c>
      <c r="AJ1344" s="80"/>
      <c r="AK1344" s="116" t="s">
        <v>1695</v>
      </c>
      <c r="AN1344" s="80"/>
      <c r="AO1344" s="80"/>
      <c r="AP1344" s="80"/>
      <c r="AQ1344" s="80"/>
      <c r="AR1344" s="130"/>
      <c r="AS1344" s="80"/>
      <c r="AT1344" s="7"/>
      <c r="AU1344" s="7"/>
      <c r="AV1344" s="169"/>
      <c r="AW1344" s="170"/>
      <c r="AX1344" s="140"/>
      <c r="AY1344" s="150"/>
      <c r="AZ1344" s="171"/>
      <c r="BA1344" s="171"/>
      <c r="BB1344" s="150" t="str">
        <f t="shared" si="263"/>
        <v/>
      </c>
      <c r="BC1344" s="172"/>
      <c r="BD1344" s="169"/>
      <c r="BE1344" s="169"/>
      <c r="BF1344" s="169"/>
      <c r="BG1344" s="169"/>
      <c r="BH1344" s="169"/>
      <c r="BI1344" s="169"/>
      <c r="BJ1344" s="169"/>
      <c r="BK1344" s="169"/>
      <c r="BL1344" s="169"/>
      <c r="BM1344" s="169"/>
      <c r="BN1344" s="169"/>
      <c r="BO1344" s="169"/>
      <c r="BP1344" s="169"/>
      <c r="BQ1344" s="169"/>
      <c r="BS1344" s="6"/>
      <c r="BT1344" s="11"/>
      <c r="BU1344" s="6"/>
      <c r="BV1344" s="6"/>
    </row>
    <row r="1345" spans="1:74" ht="15.75" x14ac:dyDescent="0.25">
      <c r="A1345" s="52" t="s">
        <v>7908</v>
      </c>
      <c r="B1345" s="56"/>
      <c r="C1345" s="7" t="s">
        <v>118</v>
      </c>
      <c r="D1345" s="7" t="s">
        <v>6917</v>
      </c>
      <c r="E1345" s="7"/>
      <c r="F1345" s="64"/>
      <c r="G1345" s="6"/>
      <c r="H1345" s="6"/>
      <c r="I1345" s="10" t="s">
        <v>110</v>
      </c>
      <c r="J1345" s="11" t="s">
        <v>2311</v>
      </c>
      <c r="K1345" s="220" t="s">
        <v>600</v>
      </c>
      <c r="L1345" s="180"/>
      <c r="M1345" s="180">
        <v>1000</v>
      </c>
      <c r="N1345" s="80" t="s">
        <v>7213</v>
      </c>
      <c r="O1345" s="165"/>
      <c r="P1345" s="80" t="s">
        <v>2769</v>
      </c>
      <c r="Q1345" s="80"/>
      <c r="R1345" s="80"/>
      <c r="S1345" s="166"/>
      <c r="T1345" s="164"/>
      <c r="U1345" s="167"/>
      <c r="V1345" s="168"/>
      <c r="W1345" s="12" t="str">
        <f t="shared" si="262"/>
        <v>Mqtt1</v>
      </c>
      <c r="X1345" s="222"/>
      <c r="Y1345" s="6" t="str">
        <f t="shared" si="264"/>
        <v>power-tag/technical-space-ventilator-in</v>
      </c>
      <c r="Z1345" s="106" t="str" cm="1">
        <f t="array" ref="Z1345">IF(COUNTIF(N1345,"spare"),"","$."&amp;_xlfn.REGEXEXTRACT(J1345,"PT\d+[FQ]\d+_(.*)", 2))</f>
        <v>$.Active_Power_Phase_B</v>
      </c>
      <c r="AA1345" s="12">
        <f t="shared" si="255"/>
        <v>48</v>
      </c>
      <c r="AB1345" s="6" t="s">
        <v>195</v>
      </c>
      <c r="AC1345" s="106">
        <v>3056</v>
      </c>
      <c r="AJ1345" s="80"/>
      <c r="AK1345" s="116" t="s">
        <v>1695</v>
      </c>
      <c r="AN1345" s="80"/>
      <c r="AO1345" s="80"/>
      <c r="AP1345" s="80"/>
      <c r="AQ1345" s="80"/>
      <c r="AR1345" s="130"/>
      <c r="AS1345" s="80"/>
      <c r="AT1345" s="7"/>
      <c r="AU1345" s="7"/>
      <c r="AV1345" s="169"/>
      <c r="AW1345" s="170"/>
      <c r="AX1345" s="140"/>
      <c r="AY1345" s="150"/>
      <c r="AZ1345" s="171"/>
      <c r="BA1345" s="171"/>
      <c r="BB1345" s="150" t="str">
        <f t="shared" si="263"/>
        <v/>
      </c>
      <c r="BC1345" s="172"/>
      <c r="BD1345" s="169"/>
      <c r="BE1345" s="169"/>
      <c r="BF1345" s="169"/>
      <c r="BG1345" s="169"/>
      <c r="BH1345" s="169"/>
      <c r="BI1345" s="169"/>
      <c r="BJ1345" s="169"/>
      <c r="BK1345" s="169"/>
      <c r="BL1345" s="169"/>
      <c r="BM1345" s="169"/>
      <c r="BN1345" s="169"/>
      <c r="BO1345" s="169"/>
      <c r="BP1345" s="169"/>
      <c r="BQ1345" s="169"/>
      <c r="BS1345" s="6"/>
      <c r="BT1345" s="11"/>
      <c r="BU1345" s="6"/>
      <c r="BV1345" s="6"/>
    </row>
    <row r="1346" spans="1:74" ht="15.75" x14ac:dyDescent="0.25">
      <c r="A1346" s="52" t="s">
        <v>7908</v>
      </c>
      <c r="B1346" s="56"/>
      <c r="C1346" s="7" t="s">
        <v>118</v>
      </c>
      <c r="D1346" s="7" t="s">
        <v>6917</v>
      </c>
      <c r="E1346" s="7"/>
      <c r="F1346" s="64"/>
      <c r="G1346" s="6"/>
      <c r="H1346" s="6"/>
      <c r="I1346" s="10" t="s">
        <v>110</v>
      </c>
      <c r="J1346" s="11" t="s">
        <v>2312</v>
      </c>
      <c r="K1346" s="220" t="s">
        <v>600</v>
      </c>
      <c r="L1346" s="180"/>
      <c r="M1346" s="180">
        <v>1000</v>
      </c>
      <c r="N1346" s="80" t="s">
        <v>7213</v>
      </c>
      <c r="O1346" s="165"/>
      <c r="P1346" s="80" t="s">
        <v>2770</v>
      </c>
      <c r="Q1346" s="80"/>
      <c r="R1346" s="80"/>
      <c r="S1346" s="166"/>
      <c r="T1346" s="164"/>
      <c r="U1346" s="167"/>
      <c r="V1346" s="168"/>
      <c r="W1346" s="12" t="str">
        <f t="shared" si="262"/>
        <v>Mqtt1</v>
      </c>
      <c r="X1346" s="222"/>
      <c r="Y1346" s="6" t="str">
        <f t="shared" si="264"/>
        <v>power-tag/technical-space-ventilator-in</v>
      </c>
      <c r="Z1346" s="106" t="str" cm="1">
        <f t="array" ref="Z1346">IF(COUNTIF(N1346,"spare"),"","$."&amp;_xlfn.REGEXEXTRACT(J1346,"PT\d+[FQ]\d+_(.*)", 2))</f>
        <v>$.Active_Power_Phase_C</v>
      </c>
      <c r="AA1346" s="12">
        <f t="shared" si="255"/>
        <v>48</v>
      </c>
      <c r="AB1346" s="6" t="s">
        <v>195</v>
      </c>
      <c r="AC1346" s="106">
        <v>3058</v>
      </c>
      <c r="AJ1346" s="80"/>
      <c r="AK1346" s="116" t="s">
        <v>1695</v>
      </c>
      <c r="AN1346" s="80"/>
      <c r="AO1346" s="80"/>
      <c r="AP1346" s="80"/>
      <c r="AQ1346" s="80"/>
      <c r="AR1346" s="130"/>
      <c r="AS1346" s="80"/>
      <c r="AT1346" s="7"/>
      <c r="AU1346" s="7"/>
      <c r="AV1346" s="169"/>
      <c r="AW1346" s="170"/>
      <c r="AX1346" s="140"/>
      <c r="AY1346" s="150"/>
      <c r="AZ1346" s="171"/>
      <c r="BA1346" s="171"/>
      <c r="BB1346" s="150" t="str">
        <f t="shared" si="263"/>
        <v/>
      </c>
      <c r="BC1346" s="172"/>
      <c r="BD1346" s="169"/>
      <c r="BE1346" s="169"/>
      <c r="BF1346" s="169"/>
      <c r="BG1346" s="169"/>
      <c r="BH1346" s="169"/>
      <c r="BI1346" s="169"/>
      <c r="BJ1346" s="169"/>
      <c r="BK1346" s="169"/>
      <c r="BL1346" s="169"/>
      <c r="BM1346" s="169"/>
      <c r="BN1346" s="169"/>
      <c r="BO1346" s="169"/>
      <c r="BP1346" s="169"/>
      <c r="BQ1346" s="169"/>
      <c r="BS1346" s="6"/>
      <c r="BT1346" s="11"/>
      <c r="BU1346" s="6"/>
      <c r="BV1346" s="6"/>
    </row>
    <row r="1347" spans="1:74" ht="15.75" x14ac:dyDescent="0.25">
      <c r="A1347" s="52" t="s">
        <v>7908</v>
      </c>
      <c r="B1347" s="56"/>
      <c r="C1347" s="7" t="s">
        <v>118</v>
      </c>
      <c r="D1347" s="7" t="s">
        <v>6917</v>
      </c>
      <c r="E1347" s="7"/>
      <c r="F1347" s="64"/>
      <c r="G1347" s="6"/>
      <c r="H1347" s="6"/>
      <c r="I1347" s="10" t="s">
        <v>110</v>
      </c>
      <c r="J1347" s="11" t="s">
        <v>2313</v>
      </c>
      <c r="K1347" s="220" t="s">
        <v>600</v>
      </c>
      <c r="L1347" s="180"/>
      <c r="M1347" s="180">
        <v>1000</v>
      </c>
      <c r="N1347" s="80" t="s">
        <v>7213</v>
      </c>
      <c r="O1347" s="165"/>
      <c r="P1347" s="80" t="s">
        <v>2771</v>
      </c>
      <c r="Q1347" s="80"/>
      <c r="R1347" s="80"/>
      <c r="S1347" s="166"/>
      <c r="T1347" s="164"/>
      <c r="U1347" s="167"/>
      <c r="V1347" s="168"/>
      <c r="W1347" s="12" t="str">
        <f t="shared" si="262"/>
        <v>Mqtt1</v>
      </c>
      <c r="X1347" s="222"/>
      <c r="Y1347" s="6" t="str">
        <f t="shared" si="264"/>
        <v>power-tag/technical-space-ventilator-in</v>
      </c>
      <c r="Z1347" s="106" t="str" cm="1">
        <f t="array" ref="Z1347">IF(COUNTIF(N1347,"spare"),"","$."&amp;_xlfn.REGEXEXTRACT(J1347,"PT\d+[FQ]\d+_(.*)", 2))</f>
        <v>$.Total_Active_Power</v>
      </c>
      <c r="AA1347" s="12">
        <f t="shared" si="255"/>
        <v>48</v>
      </c>
      <c r="AB1347" s="6" t="s">
        <v>195</v>
      </c>
      <c r="AC1347" s="106">
        <v>3060</v>
      </c>
      <c r="AJ1347" s="80"/>
      <c r="AK1347" s="116" t="s">
        <v>1695</v>
      </c>
      <c r="AN1347" s="80"/>
      <c r="AO1347" s="80"/>
      <c r="AP1347" s="80"/>
      <c r="AQ1347" s="80"/>
      <c r="AR1347" s="130"/>
      <c r="AS1347" s="80"/>
      <c r="AT1347" s="7"/>
      <c r="AU1347" s="7"/>
      <c r="AV1347" s="169"/>
      <c r="AW1347" s="170"/>
      <c r="AX1347" s="140"/>
      <c r="AY1347" s="150"/>
      <c r="AZ1347" s="171"/>
      <c r="BA1347" s="171"/>
      <c r="BB1347" s="150" t="str">
        <f t="shared" si="263"/>
        <v/>
      </c>
      <c r="BC1347" s="172"/>
      <c r="BD1347" s="169"/>
      <c r="BE1347" s="169"/>
      <c r="BF1347" s="169"/>
      <c r="BG1347" s="169"/>
      <c r="BH1347" s="169"/>
      <c r="BI1347" s="169"/>
      <c r="BJ1347" s="169"/>
      <c r="BK1347" s="169"/>
      <c r="BL1347" s="169"/>
      <c r="BM1347" s="169"/>
      <c r="BN1347" s="169"/>
      <c r="BO1347" s="169"/>
      <c r="BP1347" s="169"/>
      <c r="BQ1347" s="169"/>
      <c r="BS1347" s="6"/>
      <c r="BT1347" s="11"/>
      <c r="BU1347" s="6"/>
      <c r="BV1347" s="6"/>
    </row>
    <row r="1348" spans="1:74" ht="15.75" x14ac:dyDescent="0.25">
      <c r="A1348" s="52" t="s">
        <v>7908</v>
      </c>
      <c r="B1348" s="56"/>
      <c r="C1348" s="7" t="s">
        <v>118</v>
      </c>
      <c r="D1348" s="7" t="s">
        <v>6917</v>
      </c>
      <c r="E1348" s="7"/>
      <c r="F1348" s="64"/>
      <c r="G1348" s="6"/>
      <c r="H1348" s="6"/>
      <c r="I1348" s="10" t="s">
        <v>110</v>
      </c>
      <c r="J1348" s="11" t="s">
        <v>2314</v>
      </c>
      <c r="K1348" s="220" t="s">
        <v>600</v>
      </c>
      <c r="L1348" s="180"/>
      <c r="M1348" s="180">
        <v>1000</v>
      </c>
      <c r="N1348" s="80" t="s">
        <v>7213</v>
      </c>
      <c r="O1348" s="165"/>
      <c r="P1348" s="80" t="s">
        <v>2772</v>
      </c>
      <c r="Q1348" s="80"/>
      <c r="R1348" s="80"/>
      <c r="S1348" s="166"/>
      <c r="T1348" s="164"/>
      <c r="U1348" s="167"/>
      <c r="V1348" s="168"/>
      <c r="W1348" s="12" t="str">
        <f t="shared" si="262"/>
        <v>Mqtt1</v>
      </c>
      <c r="X1348" s="222"/>
      <c r="Y1348" s="6" t="str">
        <f t="shared" si="264"/>
        <v>power-tag/technical-space-ventilator-in</v>
      </c>
      <c r="Z1348" s="106" t="str" cm="1">
        <f t="array" ref="Z1348">IF(COUNTIF(N1348,"spare"),"","$."&amp;_xlfn.REGEXEXTRACT(J1348,"PT\d+[FQ]\d+_(.*)", 2))</f>
        <v>$.Power_Factor_Phase_A</v>
      </c>
      <c r="AA1348" s="12">
        <f t="shared" si="255"/>
        <v>48</v>
      </c>
      <c r="AB1348" s="6" t="s">
        <v>195</v>
      </c>
      <c r="AC1348" s="106">
        <v>3078</v>
      </c>
      <c r="AJ1348" s="80"/>
      <c r="AK1348" s="116" t="s">
        <v>1696</v>
      </c>
      <c r="AN1348" s="80"/>
      <c r="AO1348" s="80"/>
      <c r="AP1348" s="80"/>
      <c r="AQ1348" s="80"/>
      <c r="AR1348" s="130"/>
      <c r="AS1348" s="80"/>
      <c r="AT1348" s="7"/>
      <c r="AU1348" s="7"/>
      <c r="AV1348" s="169"/>
      <c r="AW1348" s="170"/>
      <c r="AX1348" s="140"/>
      <c r="AY1348" s="150"/>
      <c r="AZ1348" s="171"/>
      <c r="BA1348" s="171"/>
      <c r="BB1348" s="150" t="str">
        <f t="shared" si="263"/>
        <v/>
      </c>
      <c r="BC1348" s="172"/>
      <c r="BD1348" s="169"/>
      <c r="BE1348" s="169"/>
      <c r="BF1348" s="169"/>
      <c r="BG1348" s="169"/>
      <c r="BH1348" s="169"/>
      <c r="BI1348" s="169"/>
      <c r="BJ1348" s="169"/>
      <c r="BK1348" s="169"/>
      <c r="BL1348" s="169"/>
      <c r="BM1348" s="169"/>
      <c r="BN1348" s="169"/>
      <c r="BO1348" s="169"/>
      <c r="BP1348" s="169"/>
      <c r="BQ1348" s="169"/>
      <c r="BS1348" s="6"/>
      <c r="BT1348" s="11"/>
      <c r="BU1348" s="6"/>
      <c r="BV1348" s="6"/>
    </row>
    <row r="1349" spans="1:74" ht="15.75" x14ac:dyDescent="0.25">
      <c r="A1349" s="52" t="s">
        <v>7908</v>
      </c>
      <c r="B1349" s="56"/>
      <c r="C1349" s="7" t="s">
        <v>118</v>
      </c>
      <c r="D1349" s="7" t="s">
        <v>6917</v>
      </c>
      <c r="E1349" s="7"/>
      <c r="F1349" s="64"/>
      <c r="G1349" s="6"/>
      <c r="H1349" s="6"/>
      <c r="I1349" s="10" t="s">
        <v>110</v>
      </c>
      <c r="J1349" s="11" t="s">
        <v>2315</v>
      </c>
      <c r="K1349" s="220" t="s">
        <v>600</v>
      </c>
      <c r="L1349" s="180"/>
      <c r="M1349" s="180">
        <v>1000</v>
      </c>
      <c r="N1349" s="80" t="s">
        <v>7213</v>
      </c>
      <c r="O1349" s="165"/>
      <c r="P1349" s="80" t="s">
        <v>2773</v>
      </c>
      <c r="Q1349" s="80"/>
      <c r="R1349" s="80"/>
      <c r="S1349" s="166"/>
      <c r="T1349" s="164"/>
      <c r="U1349" s="167"/>
      <c r="V1349" s="168"/>
      <c r="W1349" s="12" t="str">
        <f t="shared" si="262"/>
        <v>Mqtt1</v>
      </c>
      <c r="X1349" s="222"/>
      <c r="Y1349" s="6" t="str">
        <f t="shared" si="264"/>
        <v>power-tag/technical-space-ventilator-in</v>
      </c>
      <c r="Z1349" s="106" t="str" cm="1">
        <f t="array" ref="Z1349">IF(COUNTIF(N1349,"spare"),"","$."&amp;_xlfn.REGEXEXTRACT(J1349,"PT\d+[FQ]\d+_(.*)", 2))</f>
        <v>$.Power_Factor_Phase_B</v>
      </c>
      <c r="AA1349" s="12">
        <f t="shared" si="255"/>
        <v>48</v>
      </c>
      <c r="AB1349" s="6" t="s">
        <v>195</v>
      </c>
      <c r="AC1349" s="106">
        <v>3080</v>
      </c>
      <c r="AJ1349" s="80"/>
      <c r="AK1349" s="116" t="s">
        <v>1696</v>
      </c>
      <c r="AN1349" s="80"/>
      <c r="AO1349" s="80"/>
      <c r="AP1349" s="80"/>
      <c r="AQ1349" s="80"/>
      <c r="AR1349" s="130"/>
      <c r="AS1349" s="80"/>
      <c r="AT1349" s="7"/>
      <c r="AU1349" s="7"/>
      <c r="AV1349" s="169"/>
      <c r="AW1349" s="170"/>
      <c r="AX1349" s="140"/>
      <c r="AY1349" s="150"/>
      <c r="AZ1349" s="171"/>
      <c r="BA1349" s="171"/>
      <c r="BB1349" s="150" t="str">
        <f t="shared" si="263"/>
        <v/>
      </c>
      <c r="BC1349" s="172"/>
      <c r="BD1349" s="169"/>
      <c r="BE1349" s="169"/>
      <c r="BF1349" s="169"/>
      <c r="BG1349" s="169"/>
      <c r="BH1349" s="169"/>
      <c r="BI1349" s="169"/>
      <c r="BJ1349" s="169"/>
      <c r="BK1349" s="169"/>
      <c r="BL1349" s="169"/>
      <c r="BM1349" s="169"/>
      <c r="BN1349" s="169"/>
      <c r="BO1349" s="169"/>
      <c r="BP1349" s="169"/>
      <c r="BQ1349" s="169"/>
      <c r="BS1349" s="6"/>
      <c r="BT1349" s="11"/>
      <c r="BU1349" s="6"/>
      <c r="BV1349" s="6"/>
    </row>
    <row r="1350" spans="1:74" ht="15.75" x14ac:dyDescent="0.25">
      <c r="A1350" s="52" t="s">
        <v>7908</v>
      </c>
      <c r="B1350" s="56"/>
      <c r="C1350" s="7" t="s">
        <v>118</v>
      </c>
      <c r="D1350" s="7" t="s">
        <v>6917</v>
      </c>
      <c r="E1350" s="7"/>
      <c r="F1350" s="64"/>
      <c r="G1350" s="6"/>
      <c r="H1350" s="6"/>
      <c r="I1350" s="10" t="s">
        <v>110</v>
      </c>
      <c r="J1350" s="11" t="s">
        <v>2316</v>
      </c>
      <c r="K1350" s="220" t="s">
        <v>600</v>
      </c>
      <c r="L1350" s="180"/>
      <c r="M1350" s="180">
        <v>1000</v>
      </c>
      <c r="N1350" s="80" t="s">
        <v>7213</v>
      </c>
      <c r="O1350" s="165"/>
      <c r="P1350" s="80" t="s">
        <v>2774</v>
      </c>
      <c r="Q1350" s="80"/>
      <c r="R1350" s="80"/>
      <c r="S1350" s="166"/>
      <c r="T1350" s="164"/>
      <c r="U1350" s="167"/>
      <c r="V1350" s="168"/>
      <c r="W1350" s="12" t="str">
        <f t="shared" si="262"/>
        <v>Mqtt1</v>
      </c>
      <c r="X1350" s="222"/>
      <c r="Y1350" s="6" t="str">
        <f t="shared" si="264"/>
        <v>power-tag/technical-space-ventilator-in</v>
      </c>
      <c r="Z1350" s="106" t="str" cm="1">
        <f t="array" ref="Z1350">IF(COUNTIF(N1350,"spare"),"","$."&amp;_xlfn.REGEXEXTRACT(J1350,"PT\d+[FQ]\d+_(.*)", 2))</f>
        <v>$.Power_Factor_Phase_C</v>
      </c>
      <c r="AA1350" s="12">
        <f t="shared" si="255"/>
        <v>48</v>
      </c>
      <c r="AB1350" s="6" t="s">
        <v>195</v>
      </c>
      <c r="AC1350" s="106">
        <v>3082</v>
      </c>
      <c r="AJ1350" s="80"/>
      <c r="AK1350" s="116" t="s">
        <v>1696</v>
      </c>
      <c r="AN1350" s="80"/>
      <c r="AO1350" s="80"/>
      <c r="AP1350" s="80"/>
      <c r="AQ1350" s="80"/>
      <c r="AR1350" s="130"/>
      <c r="AS1350" s="80"/>
      <c r="AT1350" s="7"/>
      <c r="AU1350" s="7"/>
      <c r="AV1350" s="169"/>
      <c r="AW1350" s="170"/>
      <c r="AX1350" s="140"/>
      <c r="AY1350" s="150"/>
      <c r="AZ1350" s="171"/>
      <c r="BA1350" s="171"/>
      <c r="BB1350" s="150" t="str">
        <f t="shared" si="263"/>
        <v/>
      </c>
      <c r="BC1350" s="172"/>
      <c r="BD1350" s="169"/>
      <c r="BE1350" s="169"/>
      <c r="BF1350" s="169"/>
      <c r="BG1350" s="169"/>
      <c r="BH1350" s="169"/>
      <c r="BI1350" s="169"/>
      <c r="BJ1350" s="169"/>
      <c r="BK1350" s="169"/>
      <c r="BL1350" s="169"/>
      <c r="BM1350" s="169"/>
      <c r="BN1350" s="169"/>
      <c r="BO1350" s="169"/>
      <c r="BP1350" s="169"/>
      <c r="BQ1350" s="169"/>
      <c r="BS1350" s="6"/>
      <c r="BT1350" s="11"/>
      <c r="BU1350" s="6"/>
      <c r="BV1350" s="6"/>
    </row>
    <row r="1351" spans="1:74" ht="15.75" x14ac:dyDescent="0.25">
      <c r="A1351" s="52" t="s">
        <v>7908</v>
      </c>
      <c r="B1351" s="56"/>
      <c r="C1351" s="7" t="s">
        <v>118</v>
      </c>
      <c r="D1351" s="7" t="s">
        <v>6917</v>
      </c>
      <c r="E1351" s="7"/>
      <c r="F1351" s="64"/>
      <c r="G1351" s="6"/>
      <c r="H1351" s="6"/>
      <c r="I1351" s="10" t="s">
        <v>110</v>
      </c>
      <c r="J1351" s="11" t="s">
        <v>2317</v>
      </c>
      <c r="K1351" s="220" t="s">
        <v>600</v>
      </c>
      <c r="L1351" s="180"/>
      <c r="M1351" s="180">
        <v>1000</v>
      </c>
      <c r="N1351" s="80" t="s">
        <v>7213</v>
      </c>
      <c r="O1351" s="165"/>
      <c r="P1351" s="80" t="s">
        <v>2775</v>
      </c>
      <c r="Q1351" s="80"/>
      <c r="R1351" s="80"/>
      <c r="S1351" s="166"/>
      <c r="T1351" s="164"/>
      <c r="U1351" s="167"/>
      <c r="V1351" s="168"/>
      <c r="W1351" s="12" t="str">
        <f t="shared" si="262"/>
        <v>Mqtt1</v>
      </c>
      <c r="X1351" s="222"/>
      <c r="Y1351" s="6" t="str">
        <f t="shared" si="264"/>
        <v>power-tag/technical-space-ventilator-in</v>
      </c>
      <c r="Z1351" s="106" t="str" cm="1">
        <f t="array" ref="Z1351">IF(COUNTIF(N1351,"spare"),"","$."&amp;_xlfn.REGEXEXTRACT(J1351,"PT\d+[FQ]\d+_(.*)", 2))</f>
        <v>$.Total_Power_Factor</v>
      </c>
      <c r="AA1351" s="12">
        <f t="shared" si="255"/>
        <v>48</v>
      </c>
      <c r="AB1351" s="6" t="s">
        <v>195</v>
      </c>
      <c r="AC1351" s="106">
        <v>3084</v>
      </c>
      <c r="AJ1351" s="80"/>
      <c r="AK1351" s="116" t="s">
        <v>1696</v>
      </c>
      <c r="AN1351" s="80"/>
      <c r="AO1351" s="80"/>
      <c r="AP1351" s="80"/>
      <c r="AQ1351" s="80"/>
      <c r="AR1351" s="130"/>
      <c r="AS1351" s="80"/>
      <c r="AT1351" s="7"/>
      <c r="AU1351" s="7"/>
      <c r="AV1351" s="169"/>
      <c r="AW1351" s="170"/>
      <c r="AX1351" s="140"/>
      <c r="AY1351" s="150"/>
      <c r="AZ1351" s="171"/>
      <c r="BA1351" s="171"/>
      <c r="BB1351" s="150" t="str">
        <f t="shared" si="263"/>
        <v/>
      </c>
      <c r="BC1351" s="172"/>
      <c r="BD1351" s="169"/>
      <c r="BE1351" s="169"/>
      <c r="BF1351" s="169"/>
      <c r="BG1351" s="169"/>
      <c r="BH1351" s="169"/>
      <c r="BI1351" s="169"/>
      <c r="BJ1351" s="169"/>
      <c r="BK1351" s="169"/>
      <c r="BL1351" s="169"/>
      <c r="BM1351" s="169"/>
      <c r="BN1351" s="169"/>
      <c r="BO1351" s="169"/>
      <c r="BP1351" s="169"/>
      <c r="BQ1351" s="169"/>
      <c r="BS1351" s="6"/>
      <c r="BT1351" s="11"/>
      <c r="BU1351" s="6"/>
      <c r="BV1351" s="6"/>
    </row>
    <row r="1352" spans="1:74" ht="15.75" x14ac:dyDescent="0.25">
      <c r="A1352" s="52" t="s">
        <v>7908</v>
      </c>
      <c r="B1352" s="56"/>
      <c r="C1352" s="7" t="s">
        <v>118</v>
      </c>
      <c r="D1352" s="7" t="s">
        <v>6917</v>
      </c>
      <c r="E1352" s="7"/>
      <c r="F1352" s="64"/>
      <c r="G1352" s="6"/>
      <c r="H1352" s="6"/>
      <c r="I1352" s="10" t="s">
        <v>110</v>
      </c>
      <c r="J1352" s="11" t="s">
        <v>2318</v>
      </c>
      <c r="K1352" s="220" t="s">
        <v>600</v>
      </c>
      <c r="L1352" s="180"/>
      <c r="M1352" s="180">
        <v>1000</v>
      </c>
      <c r="N1352" s="80" t="s">
        <v>7213</v>
      </c>
      <c r="O1352" s="165"/>
      <c r="P1352" s="80" t="s">
        <v>2776</v>
      </c>
      <c r="Q1352" s="80"/>
      <c r="R1352" s="80"/>
      <c r="S1352" s="166"/>
      <c r="T1352" s="164"/>
      <c r="U1352" s="167"/>
      <c r="V1352" s="168"/>
      <c r="W1352" s="12" t="str">
        <f t="shared" ref="W1352:W1366" si="265">IF(COUNTIF(N1352,"spare"),"","Mqtt1")</f>
        <v>Mqtt1</v>
      </c>
      <c r="X1352" s="222"/>
      <c r="Y1352" s="6" t="str">
        <f t="shared" si="264"/>
        <v>power-tag/fresh-air-unit-aft-ship</v>
      </c>
      <c r="Z1352" s="106" t="str" cm="1">
        <f t="array" ref="Z1352">IF(COUNTIF(N1352,"spare"),"","$."&amp;_xlfn.REGEXEXTRACT(J1352,"PT\d+[FQ]\d+_(.*)", 2))</f>
        <v>$.RMS_Current_Phase_A</v>
      </c>
      <c r="AA1352" s="12">
        <f t="shared" si="255"/>
        <v>49</v>
      </c>
      <c r="AB1352" s="6" t="s">
        <v>195</v>
      </c>
      <c r="AC1352" s="106">
        <v>3000</v>
      </c>
      <c r="AJ1352" s="80"/>
      <c r="AK1352" s="116" t="s">
        <v>1693</v>
      </c>
      <c r="AN1352" s="80"/>
      <c r="AO1352" s="80"/>
      <c r="AP1352" s="80"/>
      <c r="AQ1352" s="80"/>
      <c r="AR1352" s="130"/>
      <c r="AS1352" s="80"/>
      <c r="AT1352" s="7"/>
      <c r="AU1352" s="7"/>
      <c r="AV1352" s="169"/>
      <c r="AW1352" s="170"/>
      <c r="AX1352" s="140"/>
      <c r="AY1352" s="150"/>
      <c r="AZ1352" s="171"/>
      <c r="BA1352" s="171"/>
      <c r="BB1352" s="150" t="str">
        <f t="shared" ref="BB1352:BB1366" si="266">IF(ISNUMBER(AM1352),"1","")</f>
        <v/>
      </c>
      <c r="BC1352" s="172"/>
      <c r="BD1352" s="169"/>
      <c r="BE1352" s="169"/>
      <c r="BF1352" s="169"/>
      <c r="BG1352" s="169"/>
      <c r="BH1352" s="169"/>
      <c r="BI1352" s="169"/>
      <c r="BJ1352" s="169"/>
      <c r="BK1352" s="169"/>
      <c r="BL1352" s="169"/>
      <c r="BM1352" s="169"/>
      <c r="BN1352" s="169"/>
      <c r="BO1352" s="169"/>
      <c r="BP1352" s="169"/>
      <c r="BQ1352" s="169"/>
      <c r="BS1352" s="6"/>
      <c r="BT1352" s="11"/>
      <c r="BU1352" s="6"/>
      <c r="BV1352" s="6"/>
    </row>
    <row r="1353" spans="1:74" ht="15.75" x14ac:dyDescent="0.25">
      <c r="A1353" s="52" t="s">
        <v>7908</v>
      </c>
      <c r="B1353" s="56"/>
      <c r="C1353" s="7" t="s">
        <v>118</v>
      </c>
      <c r="D1353" s="7" t="s">
        <v>6917</v>
      </c>
      <c r="E1353" s="7"/>
      <c r="F1353" s="64"/>
      <c r="G1353" s="6"/>
      <c r="H1353" s="6"/>
      <c r="I1353" s="10" t="s">
        <v>110</v>
      </c>
      <c r="J1353" s="11" t="s">
        <v>2319</v>
      </c>
      <c r="K1353" s="220" t="s">
        <v>600</v>
      </c>
      <c r="L1353" s="180"/>
      <c r="M1353" s="180">
        <v>1000</v>
      </c>
      <c r="N1353" s="80" t="s">
        <v>7213</v>
      </c>
      <c r="O1353" s="165"/>
      <c r="P1353" s="80" t="s">
        <v>2777</v>
      </c>
      <c r="Q1353" s="80"/>
      <c r="R1353" s="80"/>
      <c r="S1353" s="166"/>
      <c r="T1353" s="164"/>
      <c r="U1353" s="167"/>
      <c r="V1353" s="168"/>
      <c r="W1353" s="12" t="str">
        <f t="shared" si="265"/>
        <v>Mqtt1</v>
      </c>
      <c r="X1353" s="222"/>
      <c r="Y1353" s="6" t="str">
        <f t="shared" si="264"/>
        <v>power-tag/fresh-air-unit-aft-ship</v>
      </c>
      <c r="Z1353" s="106" t="str" cm="1">
        <f t="array" ref="Z1353">IF(COUNTIF(N1353,"spare"),"","$."&amp;_xlfn.REGEXEXTRACT(J1353,"PT\d+[FQ]\d+_(.*)", 2))</f>
        <v>$.RMS_Current_Phase_B</v>
      </c>
      <c r="AA1353" s="12">
        <f t="shared" si="255"/>
        <v>49</v>
      </c>
      <c r="AB1353" s="6" t="s">
        <v>195</v>
      </c>
      <c r="AC1353" s="106">
        <v>3002</v>
      </c>
      <c r="AJ1353" s="80"/>
      <c r="AK1353" s="116" t="s">
        <v>1693</v>
      </c>
      <c r="AN1353" s="80"/>
      <c r="AO1353" s="80"/>
      <c r="AP1353" s="80"/>
      <c r="AQ1353" s="80"/>
      <c r="AR1353" s="130"/>
      <c r="AS1353" s="80"/>
      <c r="AT1353" s="7"/>
      <c r="AU1353" s="7"/>
      <c r="AV1353" s="169"/>
      <c r="AW1353" s="170"/>
      <c r="AX1353" s="140"/>
      <c r="AY1353" s="150"/>
      <c r="AZ1353" s="171"/>
      <c r="BA1353" s="171"/>
      <c r="BB1353" s="150" t="str">
        <f t="shared" si="266"/>
        <v/>
      </c>
      <c r="BC1353" s="172"/>
      <c r="BD1353" s="169"/>
      <c r="BE1353" s="169"/>
      <c r="BF1353" s="169"/>
      <c r="BG1353" s="169"/>
      <c r="BH1353" s="169"/>
      <c r="BI1353" s="169"/>
      <c r="BJ1353" s="169"/>
      <c r="BK1353" s="169"/>
      <c r="BL1353" s="169"/>
      <c r="BM1353" s="169"/>
      <c r="BN1353" s="169"/>
      <c r="BO1353" s="169"/>
      <c r="BP1353" s="169"/>
      <c r="BQ1353" s="169"/>
      <c r="BS1353" s="6"/>
      <c r="BT1353" s="11"/>
      <c r="BU1353" s="6"/>
      <c r="BV1353" s="6"/>
    </row>
    <row r="1354" spans="1:74" ht="15.75" x14ac:dyDescent="0.25">
      <c r="A1354" s="52" t="s">
        <v>7908</v>
      </c>
      <c r="B1354" s="56"/>
      <c r="C1354" s="7" t="s">
        <v>118</v>
      </c>
      <c r="D1354" s="7" t="s">
        <v>6917</v>
      </c>
      <c r="E1354" s="7"/>
      <c r="F1354" s="64"/>
      <c r="G1354" s="6"/>
      <c r="H1354" s="6"/>
      <c r="I1354" s="10" t="s">
        <v>110</v>
      </c>
      <c r="J1354" s="11" t="s">
        <v>2320</v>
      </c>
      <c r="K1354" s="220" t="s">
        <v>600</v>
      </c>
      <c r="L1354" s="180"/>
      <c r="M1354" s="180">
        <v>1000</v>
      </c>
      <c r="N1354" s="80" t="s">
        <v>7213</v>
      </c>
      <c r="O1354" s="165"/>
      <c r="P1354" s="80" t="s">
        <v>2778</v>
      </c>
      <c r="Q1354" s="80"/>
      <c r="R1354" s="80"/>
      <c r="S1354" s="166"/>
      <c r="T1354" s="164"/>
      <c r="U1354" s="167"/>
      <c r="V1354" s="168"/>
      <c r="W1354" s="12" t="str">
        <f t="shared" si="265"/>
        <v>Mqtt1</v>
      </c>
      <c r="X1354" s="222"/>
      <c r="Y1354" s="6" t="str">
        <f t="shared" si="264"/>
        <v>power-tag/fresh-air-unit-aft-ship</v>
      </c>
      <c r="Z1354" s="106" t="str" cm="1">
        <f t="array" ref="Z1354">IF(COUNTIF(N1354,"spare"),"","$."&amp;_xlfn.REGEXEXTRACT(J1354,"PT\d+[FQ]\d+_(.*)", 2))</f>
        <v>$.RMS_Current_Phase_C</v>
      </c>
      <c r="AA1354" s="12">
        <f t="shared" ref="AA1354:AA1417" si="267">AA1339+1</f>
        <v>49</v>
      </c>
      <c r="AB1354" s="6" t="s">
        <v>195</v>
      </c>
      <c r="AC1354" s="106">
        <v>3004</v>
      </c>
      <c r="AJ1354" s="80"/>
      <c r="AK1354" s="116" t="s">
        <v>1693</v>
      </c>
      <c r="AN1354" s="80"/>
      <c r="AO1354" s="80"/>
      <c r="AP1354" s="80"/>
      <c r="AQ1354" s="80"/>
      <c r="AR1354" s="130"/>
      <c r="AS1354" s="80"/>
      <c r="AT1354" s="7"/>
      <c r="AU1354" s="7"/>
      <c r="AV1354" s="169"/>
      <c r="AW1354" s="170"/>
      <c r="AX1354" s="140"/>
      <c r="AY1354" s="150"/>
      <c r="AZ1354" s="171"/>
      <c r="BA1354" s="171"/>
      <c r="BB1354" s="150" t="str">
        <f t="shared" si="266"/>
        <v/>
      </c>
      <c r="BC1354" s="172"/>
      <c r="BD1354" s="169"/>
      <c r="BE1354" s="169"/>
      <c r="BF1354" s="169"/>
      <c r="BG1354" s="169"/>
      <c r="BH1354" s="169"/>
      <c r="BI1354" s="169"/>
      <c r="BJ1354" s="169"/>
      <c r="BK1354" s="169"/>
      <c r="BL1354" s="169"/>
      <c r="BM1354" s="169"/>
      <c r="BN1354" s="169"/>
      <c r="BO1354" s="169"/>
      <c r="BP1354" s="169"/>
      <c r="BQ1354" s="169"/>
      <c r="BS1354" s="6"/>
      <c r="BT1354" s="11"/>
      <c r="BU1354" s="6"/>
      <c r="BV1354" s="6"/>
    </row>
    <row r="1355" spans="1:74" ht="15.75" x14ac:dyDescent="0.25">
      <c r="A1355" s="52" t="s">
        <v>7908</v>
      </c>
      <c r="B1355" s="56"/>
      <c r="C1355" s="7" t="s">
        <v>118</v>
      </c>
      <c r="D1355" s="7" t="s">
        <v>6917</v>
      </c>
      <c r="E1355" s="7"/>
      <c r="F1355" s="64"/>
      <c r="G1355" s="6"/>
      <c r="H1355" s="6"/>
      <c r="I1355" s="10" t="s">
        <v>110</v>
      </c>
      <c r="J1355" s="11" t="s">
        <v>2321</v>
      </c>
      <c r="K1355" s="220" t="s">
        <v>600</v>
      </c>
      <c r="L1355" s="180"/>
      <c r="M1355" s="180">
        <v>1000</v>
      </c>
      <c r="N1355" s="80" t="s">
        <v>7213</v>
      </c>
      <c r="O1355" s="165"/>
      <c r="P1355" s="80" t="s">
        <v>2779</v>
      </c>
      <c r="Q1355" s="80"/>
      <c r="R1355" s="80"/>
      <c r="S1355" s="166"/>
      <c r="T1355" s="164"/>
      <c r="U1355" s="167"/>
      <c r="V1355" s="168"/>
      <c r="W1355" s="12" t="str">
        <f t="shared" si="265"/>
        <v>Mqtt1</v>
      </c>
      <c r="X1355" s="222"/>
      <c r="Y1355" s="6" t="str">
        <f t="shared" si="264"/>
        <v>power-tag/fresh-air-unit-aft-ship</v>
      </c>
      <c r="Z1355" s="106" t="str" cm="1">
        <f t="array" ref="Z1355">IF(COUNTIF(N1355,"spare"),"","$."&amp;_xlfn.REGEXEXTRACT(J1355,"PT\d+[FQ]\d+_(.*)", 2))</f>
        <v>$.RMS_Current_Phase_Neut</v>
      </c>
      <c r="AA1355" s="12">
        <f t="shared" si="267"/>
        <v>49</v>
      </c>
      <c r="AB1355" s="6" t="s">
        <v>195</v>
      </c>
      <c r="AC1355" s="106">
        <v>3006</v>
      </c>
      <c r="AJ1355" s="80"/>
      <c r="AK1355" s="116" t="s">
        <v>1693</v>
      </c>
      <c r="AN1355" s="80"/>
      <c r="AO1355" s="80"/>
      <c r="AP1355" s="80"/>
      <c r="AQ1355" s="80"/>
      <c r="AR1355" s="130"/>
      <c r="AS1355" s="80"/>
      <c r="AT1355" s="7"/>
      <c r="AU1355" s="7"/>
      <c r="AV1355" s="169"/>
      <c r="AW1355" s="170"/>
      <c r="AX1355" s="140"/>
      <c r="AY1355" s="150"/>
      <c r="AZ1355" s="171"/>
      <c r="BA1355" s="171"/>
      <c r="BB1355" s="150" t="str">
        <f t="shared" si="266"/>
        <v/>
      </c>
      <c r="BC1355" s="172"/>
      <c r="BD1355" s="169"/>
      <c r="BE1355" s="169"/>
      <c r="BF1355" s="169"/>
      <c r="BG1355" s="169"/>
      <c r="BH1355" s="169"/>
      <c r="BI1355" s="169"/>
      <c r="BJ1355" s="169"/>
      <c r="BK1355" s="169"/>
      <c r="BL1355" s="169"/>
      <c r="BM1355" s="169"/>
      <c r="BN1355" s="169"/>
      <c r="BO1355" s="169"/>
      <c r="BP1355" s="169"/>
      <c r="BQ1355" s="169"/>
      <c r="BS1355" s="6"/>
      <c r="BT1355" s="11"/>
      <c r="BU1355" s="6"/>
      <c r="BV1355" s="6"/>
    </row>
    <row r="1356" spans="1:74" ht="15.75" x14ac:dyDescent="0.25">
      <c r="A1356" s="52" t="s">
        <v>7908</v>
      </c>
      <c r="B1356" s="56"/>
      <c r="C1356" s="7" t="s">
        <v>118</v>
      </c>
      <c r="D1356" s="7" t="s">
        <v>6917</v>
      </c>
      <c r="E1356" s="7"/>
      <c r="F1356" s="64"/>
      <c r="G1356" s="6"/>
      <c r="H1356" s="6"/>
      <c r="I1356" s="10" t="s">
        <v>110</v>
      </c>
      <c r="J1356" s="11" t="s">
        <v>7520</v>
      </c>
      <c r="K1356" s="220" t="s">
        <v>600</v>
      </c>
      <c r="L1356" s="180"/>
      <c r="M1356" s="180">
        <v>1000</v>
      </c>
      <c r="N1356" s="80" t="s">
        <v>7213</v>
      </c>
      <c r="O1356" s="165"/>
      <c r="P1356" s="80" t="s">
        <v>2780</v>
      </c>
      <c r="Q1356" s="80"/>
      <c r="R1356" s="80"/>
      <c r="S1356" s="166"/>
      <c r="T1356" s="164"/>
      <c r="U1356" s="167"/>
      <c r="V1356" s="168"/>
      <c r="W1356" s="12" t="str">
        <f t="shared" si="265"/>
        <v>Mqtt1</v>
      </c>
      <c r="X1356" s="222"/>
      <c r="Y1356" s="6" t="str">
        <f t="shared" si="264"/>
        <v>power-tag/fresh-air-unit-aft-ship</v>
      </c>
      <c r="Z1356" s="106" t="str" cm="1">
        <f t="array" ref="Z1356">IF(COUNTIF(N1356,"spare"),"","$."&amp;_xlfn.REGEXEXTRACT(J1356,"PT\d+[FQ]\d+_(.*)", 2))</f>
        <v>$.RMS_Voltage_A_N</v>
      </c>
      <c r="AA1356" s="12">
        <f t="shared" si="267"/>
        <v>49</v>
      </c>
      <c r="AB1356" s="6" t="s">
        <v>195</v>
      </c>
      <c r="AC1356" s="106">
        <v>3028</v>
      </c>
      <c r="AJ1356" s="80"/>
      <c r="AK1356" s="116" t="s">
        <v>1694</v>
      </c>
      <c r="AN1356" s="80"/>
      <c r="AO1356" s="80"/>
      <c r="AP1356" s="80"/>
      <c r="AQ1356" s="80"/>
      <c r="AR1356" s="130"/>
      <c r="AS1356" s="80"/>
      <c r="AT1356" s="7"/>
      <c r="AU1356" s="7"/>
      <c r="AV1356" s="169"/>
      <c r="AW1356" s="170"/>
      <c r="AX1356" s="140"/>
      <c r="AY1356" s="150"/>
      <c r="AZ1356" s="171"/>
      <c r="BA1356" s="171"/>
      <c r="BB1356" s="150" t="str">
        <f t="shared" si="266"/>
        <v/>
      </c>
      <c r="BC1356" s="172"/>
      <c r="BD1356" s="169"/>
      <c r="BE1356" s="169"/>
      <c r="BF1356" s="169"/>
      <c r="BG1356" s="169"/>
      <c r="BH1356" s="169"/>
      <c r="BI1356" s="169"/>
      <c r="BJ1356" s="169"/>
      <c r="BK1356" s="169"/>
      <c r="BL1356" s="169"/>
      <c r="BM1356" s="169"/>
      <c r="BN1356" s="169"/>
      <c r="BO1356" s="169"/>
      <c r="BP1356" s="169"/>
      <c r="BQ1356" s="169"/>
      <c r="BS1356" s="6"/>
      <c r="BT1356" s="11"/>
      <c r="BU1356" s="6"/>
      <c r="BV1356" s="6"/>
    </row>
    <row r="1357" spans="1:74" ht="15.75" x14ac:dyDescent="0.25">
      <c r="A1357" s="52" t="s">
        <v>7908</v>
      </c>
      <c r="B1357" s="56"/>
      <c r="C1357" s="7" t="s">
        <v>118</v>
      </c>
      <c r="D1357" s="7" t="s">
        <v>6917</v>
      </c>
      <c r="E1357" s="7"/>
      <c r="F1357" s="64"/>
      <c r="G1357" s="6"/>
      <c r="H1357" s="6"/>
      <c r="I1357" s="10" t="s">
        <v>110</v>
      </c>
      <c r="J1357" s="11" t="s">
        <v>7521</v>
      </c>
      <c r="K1357" s="220" t="s">
        <v>600</v>
      </c>
      <c r="L1357" s="180"/>
      <c r="M1357" s="180">
        <v>1000</v>
      </c>
      <c r="N1357" s="80" t="s">
        <v>7213</v>
      </c>
      <c r="O1357" s="165"/>
      <c r="P1357" s="80" t="s">
        <v>2781</v>
      </c>
      <c r="Q1357" s="80"/>
      <c r="R1357" s="80"/>
      <c r="S1357" s="166"/>
      <c r="T1357" s="164"/>
      <c r="U1357" s="167"/>
      <c r="V1357" s="168"/>
      <c r="W1357" s="12" t="str">
        <f t="shared" si="265"/>
        <v>Mqtt1</v>
      </c>
      <c r="X1357" s="222"/>
      <c r="Y1357" s="6" t="str">
        <f t="shared" si="264"/>
        <v>power-tag/fresh-air-unit-aft-ship</v>
      </c>
      <c r="Z1357" s="106" t="str" cm="1">
        <f t="array" ref="Z1357">IF(COUNTIF(N1357,"spare"),"","$."&amp;_xlfn.REGEXEXTRACT(J1357,"PT\d+[FQ]\d+_(.*)", 2))</f>
        <v>$.RMS_Voltage_B_N</v>
      </c>
      <c r="AA1357" s="12">
        <f t="shared" si="267"/>
        <v>49</v>
      </c>
      <c r="AB1357" s="6" t="s">
        <v>195</v>
      </c>
      <c r="AC1357" s="106">
        <v>3030</v>
      </c>
      <c r="AJ1357" s="80"/>
      <c r="AK1357" s="116" t="s">
        <v>1694</v>
      </c>
      <c r="AN1357" s="80"/>
      <c r="AO1357" s="80"/>
      <c r="AP1357" s="80"/>
      <c r="AQ1357" s="80"/>
      <c r="AR1357" s="130"/>
      <c r="AS1357" s="80"/>
      <c r="AT1357" s="7"/>
      <c r="AU1357" s="7"/>
      <c r="AV1357" s="169"/>
      <c r="AW1357" s="170"/>
      <c r="AX1357" s="140"/>
      <c r="AY1357" s="150"/>
      <c r="AZ1357" s="171"/>
      <c r="BA1357" s="171"/>
      <c r="BB1357" s="150" t="str">
        <f t="shared" si="266"/>
        <v/>
      </c>
      <c r="BC1357" s="172"/>
      <c r="BD1357" s="169"/>
      <c r="BE1357" s="169"/>
      <c r="BF1357" s="169"/>
      <c r="BG1357" s="169"/>
      <c r="BH1357" s="169"/>
      <c r="BI1357" s="169"/>
      <c r="BJ1357" s="169"/>
      <c r="BK1357" s="169"/>
      <c r="BL1357" s="169"/>
      <c r="BM1357" s="169"/>
      <c r="BN1357" s="169"/>
      <c r="BO1357" s="169"/>
      <c r="BP1357" s="169"/>
      <c r="BQ1357" s="169"/>
      <c r="BS1357" s="6"/>
      <c r="BT1357" s="11"/>
      <c r="BU1357" s="6"/>
      <c r="BV1357" s="6"/>
    </row>
    <row r="1358" spans="1:74" ht="15.75" x14ac:dyDescent="0.25">
      <c r="A1358" s="52" t="s">
        <v>7908</v>
      </c>
      <c r="B1358" s="56"/>
      <c r="C1358" s="7" t="s">
        <v>118</v>
      </c>
      <c r="D1358" s="7" t="s">
        <v>6917</v>
      </c>
      <c r="E1358" s="7"/>
      <c r="F1358" s="64"/>
      <c r="G1358" s="6"/>
      <c r="H1358" s="6"/>
      <c r="I1358" s="10" t="s">
        <v>110</v>
      </c>
      <c r="J1358" s="11" t="s">
        <v>7522</v>
      </c>
      <c r="K1358" s="220" t="s">
        <v>600</v>
      </c>
      <c r="L1358" s="180"/>
      <c r="M1358" s="180">
        <v>1000</v>
      </c>
      <c r="N1358" s="80" t="s">
        <v>7213</v>
      </c>
      <c r="O1358" s="165"/>
      <c r="P1358" s="80" t="s">
        <v>2782</v>
      </c>
      <c r="Q1358" s="80"/>
      <c r="R1358" s="80"/>
      <c r="S1358" s="166"/>
      <c r="T1358" s="164"/>
      <c r="U1358" s="167"/>
      <c r="V1358" s="168"/>
      <c r="W1358" s="12" t="str">
        <f t="shared" si="265"/>
        <v>Mqtt1</v>
      </c>
      <c r="X1358" s="222"/>
      <c r="Y1358" s="6" t="str">
        <f t="shared" si="264"/>
        <v>power-tag/fresh-air-unit-aft-ship</v>
      </c>
      <c r="Z1358" s="106" t="str" cm="1">
        <f t="array" ref="Z1358">IF(COUNTIF(N1358,"spare"),"","$."&amp;_xlfn.REGEXEXTRACT(J1358,"PT\d+[FQ]\d+_(.*)", 2))</f>
        <v>$.RMS_Voltage_C_N</v>
      </c>
      <c r="AA1358" s="12">
        <f t="shared" si="267"/>
        <v>49</v>
      </c>
      <c r="AB1358" s="6" t="s">
        <v>195</v>
      </c>
      <c r="AC1358" s="106">
        <v>3032</v>
      </c>
      <c r="AJ1358" s="80"/>
      <c r="AK1358" s="116" t="s">
        <v>1694</v>
      </c>
      <c r="AN1358" s="80"/>
      <c r="AO1358" s="80"/>
      <c r="AP1358" s="80"/>
      <c r="AQ1358" s="80"/>
      <c r="AR1358" s="130"/>
      <c r="AS1358" s="80"/>
      <c r="AT1358" s="7"/>
      <c r="AU1358" s="7"/>
      <c r="AV1358" s="169"/>
      <c r="AW1358" s="170"/>
      <c r="AX1358" s="140"/>
      <c r="AY1358" s="150"/>
      <c r="AZ1358" s="171"/>
      <c r="BA1358" s="171"/>
      <c r="BB1358" s="150" t="str">
        <f t="shared" si="266"/>
        <v/>
      </c>
      <c r="BC1358" s="172"/>
      <c r="BD1358" s="169"/>
      <c r="BE1358" s="169"/>
      <c r="BF1358" s="169"/>
      <c r="BG1358" s="169"/>
      <c r="BH1358" s="169"/>
      <c r="BI1358" s="169"/>
      <c r="BJ1358" s="169"/>
      <c r="BK1358" s="169"/>
      <c r="BL1358" s="169"/>
      <c r="BM1358" s="169"/>
      <c r="BN1358" s="169"/>
      <c r="BO1358" s="169"/>
      <c r="BP1358" s="169"/>
      <c r="BQ1358" s="169"/>
      <c r="BS1358" s="6"/>
      <c r="BT1358" s="11"/>
      <c r="BU1358" s="6"/>
      <c r="BV1358" s="6"/>
    </row>
    <row r="1359" spans="1:74" ht="15.75" x14ac:dyDescent="0.25">
      <c r="A1359" s="52" t="s">
        <v>7908</v>
      </c>
      <c r="B1359" s="56"/>
      <c r="C1359" s="7" t="s">
        <v>118</v>
      </c>
      <c r="D1359" s="7" t="s">
        <v>6917</v>
      </c>
      <c r="E1359" s="7"/>
      <c r="F1359" s="64"/>
      <c r="G1359" s="6"/>
      <c r="H1359" s="6"/>
      <c r="I1359" s="10" t="s">
        <v>110</v>
      </c>
      <c r="J1359" s="11" t="s">
        <v>2322</v>
      </c>
      <c r="K1359" s="220" t="s">
        <v>600</v>
      </c>
      <c r="L1359" s="180"/>
      <c r="M1359" s="180">
        <v>1000</v>
      </c>
      <c r="N1359" s="80" t="s">
        <v>7213</v>
      </c>
      <c r="O1359" s="165"/>
      <c r="P1359" s="80" t="s">
        <v>2783</v>
      </c>
      <c r="Q1359" s="80"/>
      <c r="R1359" s="80"/>
      <c r="S1359" s="166"/>
      <c r="T1359" s="164"/>
      <c r="U1359" s="167"/>
      <c r="V1359" s="168"/>
      <c r="W1359" s="12" t="str">
        <f t="shared" si="265"/>
        <v>Mqtt1</v>
      </c>
      <c r="X1359" s="222"/>
      <c r="Y1359" s="6" t="str">
        <f t="shared" si="264"/>
        <v>power-tag/fresh-air-unit-aft-ship</v>
      </c>
      <c r="Z1359" s="106" t="str" cm="1">
        <f t="array" ref="Z1359">IF(COUNTIF(N1359,"spare"),"","$."&amp;_xlfn.REGEXEXTRACT(J1359,"PT\d+[FQ]\d+_(.*)", 2))</f>
        <v>$.Active_Power_Phase_A</v>
      </c>
      <c r="AA1359" s="12">
        <f t="shared" si="267"/>
        <v>49</v>
      </c>
      <c r="AB1359" s="6" t="s">
        <v>195</v>
      </c>
      <c r="AC1359" s="106">
        <v>3054</v>
      </c>
      <c r="AJ1359" s="80"/>
      <c r="AK1359" s="116" t="s">
        <v>1695</v>
      </c>
      <c r="AN1359" s="80"/>
      <c r="AO1359" s="80"/>
      <c r="AP1359" s="80"/>
      <c r="AQ1359" s="80"/>
      <c r="AR1359" s="130"/>
      <c r="AS1359" s="80"/>
      <c r="AT1359" s="7"/>
      <c r="AU1359" s="7"/>
      <c r="AV1359" s="169"/>
      <c r="AW1359" s="170"/>
      <c r="AX1359" s="140"/>
      <c r="AY1359" s="150"/>
      <c r="AZ1359" s="171"/>
      <c r="BA1359" s="171"/>
      <c r="BB1359" s="150" t="str">
        <f t="shared" si="266"/>
        <v/>
      </c>
      <c r="BC1359" s="172"/>
      <c r="BD1359" s="169"/>
      <c r="BE1359" s="169"/>
      <c r="BF1359" s="169"/>
      <c r="BG1359" s="169"/>
      <c r="BH1359" s="169"/>
      <c r="BI1359" s="169"/>
      <c r="BJ1359" s="169"/>
      <c r="BK1359" s="169"/>
      <c r="BL1359" s="169"/>
      <c r="BM1359" s="169"/>
      <c r="BN1359" s="169"/>
      <c r="BO1359" s="169"/>
      <c r="BP1359" s="169"/>
      <c r="BQ1359" s="169"/>
      <c r="BS1359" s="6"/>
      <c r="BT1359" s="11"/>
      <c r="BU1359" s="6"/>
      <c r="BV1359" s="6"/>
    </row>
    <row r="1360" spans="1:74" ht="15.75" x14ac:dyDescent="0.25">
      <c r="A1360" s="52" t="s">
        <v>7908</v>
      </c>
      <c r="B1360" s="56"/>
      <c r="C1360" s="7" t="s">
        <v>118</v>
      </c>
      <c r="D1360" s="7" t="s">
        <v>6917</v>
      </c>
      <c r="E1360" s="7"/>
      <c r="F1360" s="64"/>
      <c r="G1360" s="6"/>
      <c r="H1360" s="6"/>
      <c r="I1360" s="10" t="s">
        <v>110</v>
      </c>
      <c r="J1360" s="11" t="s">
        <v>2323</v>
      </c>
      <c r="K1360" s="220" t="s">
        <v>600</v>
      </c>
      <c r="L1360" s="180"/>
      <c r="M1360" s="180">
        <v>1000</v>
      </c>
      <c r="N1360" s="80" t="s">
        <v>7213</v>
      </c>
      <c r="O1360" s="165"/>
      <c r="P1360" s="80" t="s">
        <v>2784</v>
      </c>
      <c r="Q1360" s="80"/>
      <c r="R1360" s="80"/>
      <c r="S1360" s="166"/>
      <c r="T1360" s="164"/>
      <c r="U1360" s="167"/>
      <c r="V1360" s="168"/>
      <c r="W1360" s="12" t="str">
        <f t="shared" si="265"/>
        <v>Mqtt1</v>
      </c>
      <c r="X1360" s="222"/>
      <c r="Y1360" s="6" t="str">
        <f t="shared" si="264"/>
        <v>power-tag/fresh-air-unit-aft-ship</v>
      </c>
      <c r="Z1360" s="106" t="str" cm="1">
        <f t="array" ref="Z1360">IF(COUNTIF(N1360,"spare"),"","$."&amp;_xlfn.REGEXEXTRACT(J1360,"PT\d+[FQ]\d+_(.*)", 2))</f>
        <v>$.Active_Power_Phase_B</v>
      </c>
      <c r="AA1360" s="12">
        <f t="shared" si="267"/>
        <v>49</v>
      </c>
      <c r="AB1360" s="6" t="s">
        <v>195</v>
      </c>
      <c r="AC1360" s="106">
        <v>3056</v>
      </c>
      <c r="AJ1360" s="80"/>
      <c r="AK1360" s="116" t="s">
        <v>1695</v>
      </c>
      <c r="AN1360" s="80"/>
      <c r="AO1360" s="80"/>
      <c r="AP1360" s="80"/>
      <c r="AQ1360" s="80"/>
      <c r="AR1360" s="130"/>
      <c r="AS1360" s="80"/>
      <c r="AT1360" s="7"/>
      <c r="AU1360" s="7"/>
      <c r="AV1360" s="169"/>
      <c r="AW1360" s="170"/>
      <c r="AX1360" s="140"/>
      <c r="AY1360" s="150"/>
      <c r="AZ1360" s="171"/>
      <c r="BA1360" s="171"/>
      <c r="BB1360" s="150" t="str">
        <f t="shared" si="266"/>
        <v/>
      </c>
      <c r="BC1360" s="172"/>
      <c r="BD1360" s="169"/>
      <c r="BE1360" s="169"/>
      <c r="BF1360" s="169"/>
      <c r="BG1360" s="169"/>
      <c r="BH1360" s="169"/>
      <c r="BI1360" s="169"/>
      <c r="BJ1360" s="169"/>
      <c r="BK1360" s="169"/>
      <c r="BL1360" s="169"/>
      <c r="BM1360" s="169"/>
      <c r="BN1360" s="169"/>
      <c r="BO1360" s="169"/>
      <c r="BP1360" s="169"/>
      <c r="BQ1360" s="169"/>
      <c r="BS1360" s="6"/>
      <c r="BT1360" s="11"/>
      <c r="BU1360" s="6"/>
      <c r="BV1360" s="6"/>
    </row>
    <row r="1361" spans="1:74" ht="15.75" x14ac:dyDescent="0.25">
      <c r="A1361" s="52" t="s">
        <v>7908</v>
      </c>
      <c r="B1361" s="56"/>
      <c r="C1361" s="7" t="s">
        <v>118</v>
      </c>
      <c r="D1361" s="7" t="s">
        <v>6917</v>
      </c>
      <c r="E1361" s="7"/>
      <c r="F1361" s="64"/>
      <c r="G1361" s="6"/>
      <c r="H1361" s="6"/>
      <c r="I1361" s="10" t="s">
        <v>110</v>
      </c>
      <c r="J1361" s="11" t="s">
        <v>2324</v>
      </c>
      <c r="K1361" s="220" t="s">
        <v>600</v>
      </c>
      <c r="L1361" s="180"/>
      <c r="M1361" s="180">
        <v>1000</v>
      </c>
      <c r="N1361" s="80" t="s">
        <v>7213</v>
      </c>
      <c r="O1361" s="165"/>
      <c r="P1361" s="80" t="s">
        <v>2785</v>
      </c>
      <c r="Q1361" s="80"/>
      <c r="R1361" s="80"/>
      <c r="S1361" s="166"/>
      <c r="T1361" s="164"/>
      <c r="U1361" s="167"/>
      <c r="V1361" s="168"/>
      <c r="W1361" s="12" t="str">
        <f t="shared" si="265"/>
        <v>Mqtt1</v>
      </c>
      <c r="X1361" s="222"/>
      <c r="Y1361" s="6" t="str">
        <f t="shared" si="264"/>
        <v>power-tag/fresh-air-unit-aft-ship</v>
      </c>
      <c r="Z1361" s="106" t="str" cm="1">
        <f t="array" ref="Z1361">IF(COUNTIF(N1361,"spare"),"","$."&amp;_xlfn.REGEXEXTRACT(J1361,"PT\d+[FQ]\d+_(.*)", 2))</f>
        <v>$.Active_Power_Phase_C</v>
      </c>
      <c r="AA1361" s="12">
        <f t="shared" si="267"/>
        <v>49</v>
      </c>
      <c r="AB1361" s="6" t="s">
        <v>195</v>
      </c>
      <c r="AC1361" s="106">
        <v>3058</v>
      </c>
      <c r="AJ1361" s="80"/>
      <c r="AK1361" s="116" t="s">
        <v>1695</v>
      </c>
      <c r="AN1361" s="80"/>
      <c r="AO1361" s="80"/>
      <c r="AP1361" s="80"/>
      <c r="AQ1361" s="80"/>
      <c r="AR1361" s="130"/>
      <c r="AS1361" s="80"/>
      <c r="AT1361" s="7"/>
      <c r="AU1361" s="7"/>
      <c r="AV1361" s="169"/>
      <c r="AW1361" s="170"/>
      <c r="AX1361" s="140"/>
      <c r="AY1361" s="150"/>
      <c r="AZ1361" s="171"/>
      <c r="BA1361" s="171"/>
      <c r="BB1361" s="150" t="str">
        <f t="shared" si="266"/>
        <v/>
      </c>
      <c r="BC1361" s="172"/>
      <c r="BD1361" s="169"/>
      <c r="BE1361" s="169"/>
      <c r="BF1361" s="169"/>
      <c r="BG1361" s="169"/>
      <c r="BH1361" s="169"/>
      <c r="BI1361" s="169"/>
      <c r="BJ1361" s="169"/>
      <c r="BK1361" s="169"/>
      <c r="BL1361" s="169"/>
      <c r="BM1361" s="169"/>
      <c r="BN1361" s="169"/>
      <c r="BO1361" s="169"/>
      <c r="BP1361" s="169"/>
      <c r="BQ1361" s="169"/>
      <c r="BS1361" s="6"/>
      <c r="BT1361" s="11"/>
      <c r="BU1361" s="6"/>
      <c r="BV1361" s="6"/>
    </row>
    <row r="1362" spans="1:74" ht="15.75" x14ac:dyDescent="0.25">
      <c r="A1362" s="52" t="s">
        <v>7908</v>
      </c>
      <c r="B1362" s="56"/>
      <c r="C1362" s="7" t="s">
        <v>118</v>
      </c>
      <c r="D1362" s="7" t="s">
        <v>6917</v>
      </c>
      <c r="E1362" s="7"/>
      <c r="F1362" s="64"/>
      <c r="G1362" s="6"/>
      <c r="H1362" s="6"/>
      <c r="I1362" s="10" t="s">
        <v>110</v>
      </c>
      <c r="J1362" s="11" t="s">
        <v>2325</v>
      </c>
      <c r="K1362" s="220" t="s">
        <v>600</v>
      </c>
      <c r="L1362" s="180"/>
      <c r="M1362" s="180">
        <v>1000</v>
      </c>
      <c r="N1362" s="80" t="s">
        <v>7213</v>
      </c>
      <c r="O1362" s="165"/>
      <c r="P1362" s="80" t="s">
        <v>2786</v>
      </c>
      <c r="Q1362" s="80"/>
      <c r="R1362" s="80"/>
      <c r="S1362" s="166"/>
      <c r="T1362" s="164"/>
      <c r="U1362" s="167"/>
      <c r="V1362" s="168"/>
      <c r="W1362" s="12" t="str">
        <f t="shared" si="265"/>
        <v>Mqtt1</v>
      </c>
      <c r="X1362" s="222"/>
      <c r="Y1362" s="6" t="str">
        <f t="shared" si="264"/>
        <v>power-tag/fresh-air-unit-aft-ship</v>
      </c>
      <c r="Z1362" s="106" t="str" cm="1">
        <f t="array" ref="Z1362">IF(COUNTIF(N1362,"spare"),"","$."&amp;_xlfn.REGEXEXTRACT(J1362,"PT\d+[FQ]\d+_(.*)", 2))</f>
        <v>$.Total_Active_Power</v>
      </c>
      <c r="AA1362" s="12">
        <f t="shared" si="267"/>
        <v>49</v>
      </c>
      <c r="AB1362" s="6" t="s">
        <v>195</v>
      </c>
      <c r="AC1362" s="106">
        <v>3060</v>
      </c>
      <c r="AJ1362" s="80"/>
      <c r="AK1362" s="116" t="s">
        <v>1695</v>
      </c>
      <c r="AN1362" s="80"/>
      <c r="AO1362" s="80"/>
      <c r="AP1362" s="80"/>
      <c r="AQ1362" s="80"/>
      <c r="AR1362" s="130"/>
      <c r="AS1362" s="80"/>
      <c r="AT1362" s="7"/>
      <c r="AU1362" s="7"/>
      <c r="AV1362" s="169"/>
      <c r="AW1362" s="170"/>
      <c r="AX1362" s="140"/>
      <c r="AY1362" s="150"/>
      <c r="AZ1362" s="171"/>
      <c r="BA1362" s="171"/>
      <c r="BB1362" s="150" t="str">
        <f t="shared" si="266"/>
        <v/>
      </c>
      <c r="BC1362" s="172"/>
      <c r="BD1362" s="169"/>
      <c r="BE1362" s="169"/>
      <c r="BF1362" s="169"/>
      <c r="BG1362" s="169"/>
      <c r="BH1362" s="169"/>
      <c r="BI1362" s="169"/>
      <c r="BJ1362" s="169"/>
      <c r="BK1362" s="169"/>
      <c r="BL1362" s="169"/>
      <c r="BM1362" s="169"/>
      <c r="BN1362" s="169"/>
      <c r="BO1362" s="169"/>
      <c r="BP1362" s="169"/>
      <c r="BQ1362" s="169"/>
      <c r="BS1362" s="6"/>
      <c r="BT1362" s="11"/>
      <c r="BU1362" s="6"/>
      <c r="BV1362" s="6"/>
    </row>
    <row r="1363" spans="1:74" ht="15.75" x14ac:dyDescent="0.25">
      <c r="A1363" s="52" t="s">
        <v>7908</v>
      </c>
      <c r="B1363" s="56"/>
      <c r="C1363" s="7" t="s">
        <v>118</v>
      </c>
      <c r="D1363" s="7" t="s">
        <v>6917</v>
      </c>
      <c r="E1363" s="7"/>
      <c r="F1363" s="64"/>
      <c r="G1363" s="6"/>
      <c r="H1363" s="6"/>
      <c r="I1363" s="10" t="s">
        <v>110</v>
      </c>
      <c r="J1363" s="11" t="s">
        <v>2326</v>
      </c>
      <c r="K1363" s="220" t="s">
        <v>600</v>
      </c>
      <c r="L1363" s="180"/>
      <c r="M1363" s="180">
        <v>1000</v>
      </c>
      <c r="N1363" s="80" t="s">
        <v>7213</v>
      </c>
      <c r="O1363" s="165"/>
      <c r="P1363" s="80" t="s">
        <v>2787</v>
      </c>
      <c r="Q1363" s="80"/>
      <c r="R1363" s="80"/>
      <c r="S1363" s="166"/>
      <c r="T1363" s="164"/>
      <c r="U1363" s="167"/>
      <c r="V1363" s="168"/>
      <c r="W1363" s="12" t="str">
        <f t="shared" si="265"/>
        <v>Mqtt1</v>
      </c>
      <c r="X1363" s="222"/>
      <c r="Y1363" s="6" t="str">
        <f t="shared" si="264"/>
        <v>power-tag/fresh-air-unit-aft-ship</v>
      </c>
      <c r="Z1363" s="106" t="str" cm="1">
        <f t="array" ref="Z1363">IF(COUNTIF(N1363,"spare"),"","$."&amp;_xlfn.REGEXEXTRACT(J1363,"PT\d+[FQ]\d+_(.*)", 2))</f>
        <v>$.Power_Factor_Phase_A</v>
      </c>
      <c r="AA1363" s="12">
        <f t="shared" si="267"/>
        <v>49</v>
      </c>
      <c r="AB1363" s="6" t="s">
        <v>195</v>
      </c>
      <c r="AC1363" s="106">
        <v>3078</v>
      </c>
      <c r="AJ1363" s="80"/>
      <c r="AK1363" s="116" t="s">
        <v>1696</v>
      </c>
      <c r="AN1363" s="80"/>
      <c r="AO1363" s="80"/>
      <c r="AP1363" s="80"/>
      <c r="AQ1363" s="80"/>
      <c r="AR1363" s="130"/>
      <c r="AS1363" s="80"/>
      <c r="AT1363" s="7"/>
      <c r="AU1363" s="7"/>
      <c r="AV1363" s="169"/>
      <c r="AW1363" s="170"/>
      <c r="AX1363" s="140"/>
      <c r="AY1363" s="150"/>
      <c r="AZ1363" s="171"/>
      <c r="BA1363" s="171"/>
      <c r="BB1363" s="150" t="str">
        <f t="shared" si="266"/>
        <v/>
      </c>
      <c r="BC1363" s="172"/>
      <c r="BD1363" s="169"/>
      <c r="BE1363" s="169"/>
      <c r="BF1363" s="169"/>
      <c r="BG1363" s="169"/>
      <c r="BH1363" s="169"/>
      <c r="BI1363" s="169"/>
      <c r="BJ1363" s="169"/>
      <c r="BK1363" s="169"/>
      <c r="BL1363" s="169"/>
      <c r="BM1363" s="169"/>
      <c r="BN1363" s="169"/>
      <c r="BO1363" s="169"/>
      <c r="BP1363" s="169"/>
      <c r="BQ1363" s="169"/>
      <c r="BS1363" s="6"/>
      <c r="BT1363" s="11"/>
      <c r="BU1363" s="6"/>
      <c r="BV1363" s="6"/>
    </row>
    <row r="1364" spans="1:74" ht="15.75" x14ac:dyDescent="0.25">
      <c r="A1364" s="52" t="s">
        <v>7908</v>
      </c>
      <c r="B1364" s="56"/>
      <c r="C1364" s="7" t="s">
        <v>118</v>
      </c>
      <c r="D1364" s="7" t="s">
        <v>6917</v>
      </c>
      <c r="E1364" s="7"/>
      <c r="F1364" s="64"/>
      <c r="G1364" s="6"/>
      <c r="H1364" s="6"/>
      <c r="I1364" s="10" t="s">
        <v>110</v>
      </c>
      <c r="J1364" s="11" t="s">
        <v>2327</v>
      </c>
      <c r="K1364" s="220" t="s">
        <v>600</v>
      </c>
      <c r="L1364" s="180"/>
      <c r="M1364" s="180">
        <v>1000</v>
      </c>
      <c r="N1364" s="80" t="s">
        <v>7213</v>
      </c>
      <c r="O1364" s="165"/>
      <c r="P1364" s="80" t="s">
        <v>2788</v>
      </c>
      <c r="Q1364" s="80"/>
      <c r="R1364" s="80"/>
      <c r="S1364" s="166"/>
      <c r="T1364" s="164"/>
      <c r="U1364" s="167"/>
      <c r="V1364" s="168"/>
      <c r="W1364" s="12" t="str">
        <f t="shared" si="265"/>
        <v>Mqtt1</v>
      </c>
      <c r="X1364" s="222"/>
      <c r="Y1364" s="6" t="str">
        <f t="shared" si="264"/>
        <v>power-tag/fresh-air-unit-aft-ship</v>
      </c>
      <c r="Z1364" s="106" t="str" cm="1">
        <f t="array" ref="Z1364">IF(COUNTIF(N1364,"spare"),"","$."&amp;_xlfn.REGEXEXTRACT(J1364,"PT\d+[FQ]\d+_(.*)", 2))</f>
        <v>$.Power_Factor_Phase_B</v>
      </c>
      <c r="AA1364" s="12">
        <f t="shared" si="267"/>
        <v>49</v>
      </c>
      <c r="AB1364" s="6" t="s">
        <v>195</v>
      </c>
      <c r="AC1364" s="106">
        <v>3080</v>
      </c>
      <c r="AJ1364" s="80"/>
      <c r="AK1364" s="116" t="s">
        <v>1696</v>
      </c>
      <c r="AN1364" s="80"/>
      <c r="AO1364" s="80"/>
      <c r="AP1364" s="80"/>
      <c r="AQ1364" s="80"/>
      <c r="AR1364" s="130"/>
      <c r="AS1364" s="80"/>
      <c r="AT1364" s="7"/>
      <c r="AU1364" s="7"/>
      <c r="AV1364" s="169"/>
      <c r="AW1364" s="170"/>
      <c r="AX1364" s="140"/>
      <c r="AY1364" s="150"/>
      <c r="AZ1364" s="171"/>
      <c r="BA1364" s="171"/>
      <c r="BB1364" s="150" t="str">
        <f t="shared" si="266"/>
        <v/>
      </c>
      <c r="BC1364" s="172"/>
      <c r="BD1364" s="169"/>
      <c r="BE1364" s="169"/>
      <c r="BF1364" s="169"/>
      <c r="BG1364" s="169"/>
      <c r="BH1364" s="169"/>
      <c r="BI1364" s="169"/>
      <c r="BJ1364" s="169"/>
      <c r="BK1364" s="169"/>
      <c r="BL1364" s="169"/>
      <c r="BM1364" s="169"/>
      <c r="BN1364" s="169"/>
      <c r="BO1364" s="169"/>
      <c r="BP1364" s="169"/>
      <c r="BQ1364" s="169"/>
      <c r="BS1364" s="6"/>
      <c r="BT1364" s="11"/>
      <c r="BU1364" s="6"/>
      <c r="BV1364" s="6"/>
    </row>
    <row r="1365" spans="1:74" ht="15.75" x14ac:dyDescent="0.25">
      <c r="A1365" s="52" t="s">
        <v>7908</v>
      </c>
      <c r="B1365" s="56"/>
      <c r="C1365" s="7" t="s">
        <v>118</v>
      </c>
      <c r="D1365" s="7" t="s">
        <v>6917</v>
      </c>
      <c r="E1365" s="7"/>
      <c r="F1365" s="64"/>
      <c r="G1365" s="6"/>
      <c r="H1365" s="6"/>
      <c r="I1365" s="10" t="s">
        <v>110</v>
      </c>
      <c r="J1365" s="11" t="s">
        <v>2328</v>
      </c>
      <c r="K1365" s="220" t="s">
        <v>600</v>
      </c>
      <c r="L1365" s="180"/>
      <c r="M1365" s="180">
        <v>1000</v>
      </c>
      <c r="N1365" s="80" t="s">
        <v>7213</v>
      </c>
      <c r="O1365" s="165"/>
      <c r="P1365" s="80" t="s">
        <v>2789</v>
      </c>
      <c r="Q1365" s="80"/>
      <c r="R1365" s="80"/>
      <c r="S1365" s="166"/>
      <c r="T1365" s="164"/>
      <c r="U1365" s="167"/>
      <c r="V1365" s="168"/>
      <c r="W1365" s="12" t="str">
        <f t="shared" si="265"/>
        <v>Mqtt1</v>
      </c>
      <c r="X1365" s="222"/>
      <c r="Y1365" s="6" t="str">
        <f t="shared" si="264"/>
        <v>power-tag/fresh-air-unit-aft-ship</v>
      </c>
      <c r="Z1365" s="106" t="str" cm="1">
        <f t="array" ref="Z1365">IF(COUNTIF(N1365,"spare"),"","$."&amp;_xlfn.REGEXEXTRACT(J1365,"PT\d+[FQ]\d+_(.*)", 2))</f>
        <v>$.Power_Factor_Phase_C</v>
      </c>
      <c r="AA1365" s="12">
        <f t="shared" si="267"/>
        <v>49</v>
      </c>
      <c r="AB1365" s="6" t="s">
        <v>195</v>
      </c>
      <c r="AC1365" s="106">
        <v>3082</v>
      </c>
      <c r="AJ1365" s="80"/>
      <c r="AK1365" s="116" t="s">
        <v>1696</v>
      </c>
      <c r="AN1365" s="80"/>
      <c r="AO1365" s="80"/>
      <c r="AP1365" s="80"/>
      <c r="AQ1365" s="80"/>
      <c r="AR1365" s="130"/>
      <c r="AS1365" s="80"/>
      <c r="AT1365" s="7"/>
      <c r="AU1365" s="7"/>
      <c r="AV1365" s="169"/>
      <c r="AW1365" s="170"/>
      <c r="AX1365" s="140"/>
      <c r="AY1365" s="150"/>
      <c r="AZ1365" s="171"/>
      <c r="BA1365" s="171"/>
      <c r="BB1365" s="150" t="str">
        <f t="shared" si="266"/>
        <v/>
      </c>
      <c r="BC1365" s="172"/>
      <c r="BD1365" s="169"/>
      <c r="BE1365" s="169"/>
      <c r="BF1365" s="169"/>
      <c r="BG1365" s="169"/>
      <c r="BH1365" s="169"/>
      <c r="BI1365" s="169"/>
      <c r="BJ1365" s="169"/>
      <c r="BK1365" s="169"/>
      <c r="BL1365" s="169"/>
      <c r="BM1365" s="169"/>
      <c r="BN1365" s="169"/>
      <c r="BO1365" s="169"/>
      <c r="BP1365" s="169"/>
      <c r="BQ1365" s="169"/>
      <c r="BS1365" s="6"/>
      <c r="BT1365" s="11"/>
      <c r="BU1365" s="6"/>
      <c r="BV1365" s="6"/>
    </row>
    <row r="1366" spans="1:74" ht="15.75" x14ac:dyDescent="0.25">
      <c r="A1366" s="52" t="s">
        <v>7908</v>
      </c>
      <c r="B1366" s="56"/>
      <c r="C1366" s="7" t="s">
        <v>118</v>
      </c>
      <c r="D1366" s="7" t="s">
        <v>6917</v>
      </c>
      <c r="E1366" s="7"/>
      <c r="F1366" s="64"/>
      <c r="G1366" s="6"/>
      <c r="H1366" s="6"/>
      <c r="I1366" s="10" t="s">
        <v>110</v>
      </c>
      <c r="J1366" s="11" t="s">
        <v>2329</v>
      </c>
      <c r="K1366" s="220" t="s">
        <v>600</v>
      </c>
      <c r="L1366" s="180"/>
      <c r="M1366" s="180">
        <v>1000</v>
      </c>
      <c r="N1366" s="80" t="s">
        <v>7213</v>
      </c>
      <c r="O1366" s="165"/>
      <c r="P1366" s="80" t="s">
        <v>2790</v>
      </c>
      <c r="Q1366" s="80"/>
      <c r="R1366" s="80"/>
      <c r="S1366" s="166"/>
      <c r="T1366" s="164"/>
      <c r="U1366" s="167"/>
      <c r="V1366" s="168"/>
      <c r="W1366" s="12" t="str">
        <f t="shared" si="265"/>
        <v>Mqtt1</v>
      </c>
      <c r="X1366" s="222"/>
      <c r="Y1366" s="6" t="str">
        <f t="shared" si="264"/>
        <v>power-tag/fresh-air-unit-aft-ship</v>
      </c>
      <c r="Z1366" s="106" t="str" cm="1">
        <f t="array" ref="Z1366">IF(COUNTIF(N1366,"spare"),"","$."&amp;_xlfn.REGEXEXTRACT(J1366,"PT\d+[FQ]\d+_(.*)", 2))</f>
        <v>$.Total_Power_Factor</v>
      </c>
      <c r="AA1366" s="12">
        <f t="shared" si="267"/>
        <v>49</v>
      </c>
      <c r="AB1366" s="6" t="s">
        <v>195</v>
      </c>
      <c r="AC1366" s="106">
        <v>3084</v>
      </c>
      <c r="AJ1366" s="80"/>
      <c r="AK1366" s="116" t="s">
        <v>1696</v>
      </c>
      <c r="AN1366" s="80"/>
      <c r="AO1366" s="80"/>
      <c r="AP1366" s="80"/>
      <c r="AQ1366" s="80"/>
      <c r="AR1366" s="130"/>
      <c r="AS1366" s="80"/>
      <c r="AT1366" s="7"/>
      <c r="AU1366" s="7"/>
      <c r="AV1366" s="169"/>
      <c r="AW1366" s="170"/>
      <c r="AX1366" s="140"/>
      <c r="AY1366" s="150"/>
      <c r="AZ1366" s="171"/>
      <c r="BA1366" s="171"/>
      <c r="BB1366" s="150" t="str">
        <f t="shared" si="266"/>
        <v/>
      </c>
      <c r="BC1366" s="172"/>
      <c r="BD1366" s="169"/>
      <c r="BE1366" s="169"/>
      <c r="BF1366" s="169"/>
      <c r="BG1366" s="169"/>
      <c r="BH1366" s="169"/>
      <c r="BI1366" s="169"/>
      <c r="BJ1366" s="169"/>
      <c r="BK1366" s="169"/>
      <c r="BL1366" s="169"/>
      <c r="BM1366" s="169"/>
      <c r="BN1366" s="169"/>
      <c r="BO1366" s="169"/>
      <c r="BP1366" s="169"/>
      <c r="BQ1366" s="169"/>
      <c r="BS1366" s="6"/>
      <c r="BT1366" s="11"/>
      <c r="BU1366" s="6"/>
      <c r="BV1366" s="6"/>
    </row>
    <row r="1367" spans="1:74" ht="15.75" x14ac:dyDescent="0.25">
      <c r="A1367" s="52" t="s">
        <v>7908</v>
      </c>
      <c r="B1367" s="56"/>
      <c r="C1367" s="7" t="s">
        <v>118</v>
      </c>
      <c r="D1367" s="7" t="s">
        <v>6917</v>
      </c>
      <c r="E1367" s="7"/>
      <c r="F1367" s="64"/>
      <c r="G1367" s="6"/>
      <c r="H1367" s="6"/>
      <c r="I1367" s="10" t="s">
        <v>110</v>
      </c>
      <c r="J1367" s="11" t="s">
        <v>2330</v>
      </c>
      <c r="K1367" s="220" t="s">
        <v>600</v>
      </c>
      <c r="L1367" s="180"/>
      <c r="M1367" s="180">
        <v>1000</v>
      </c>
      <c r="N1367" s="80" t="s">
        <v>7213</v>
      </c>
      <c r="O1367" s="165"/>
      <c r="P1367" s="80" t="s">
        <v>2791</v>
      </c>
      <c r="Q1367" s="80"/>
      <c r="R1367" s="80"/>
      <c r="S1367" s="166"/>
      <c r="T1367" s="164"/>
      <c r="U1367" s="167"/>
      <c r="V1367" s="168"/>
      <c r="W1367" s="12" t="str">
        <f t="shared" ref="W1367:W1381" si="268">IF(COUNTIF(N1367,"spare"),"","Mqtt1")</f>
        <v>Mqtt1</v>
      </c>
      <c r="X1367" s="222"/>
      <c r="Y1367" s="6" t="str">
        <f t="shared" si="264"/>
        <v>power-tag/extraction-unit-aft-ship</v>
      </c>
      <c r="Z1367" s="106" t="str" cm="1">
        <f t="array" ref="Z1367">IF(COUNTIF(N1367,"spare"),"","$."&amp;_xlfn.REGEXEXTRACT(J1367,"PT\d+[FQ]\d+_(.*)", 2))</f>
        <v>$.RMS_Current_Phase_A</v>
      </c>
      <c r="AA1367" s="12">
        <f t="shared" si="267"/>
        <v>50</v>
      </c>
      <c r="AB1367" s="6" t="s">
        <v>195</v>
      </c>
      <c r="AC1367" s="106">
        <v>3000</v>
      </c>
      <c r="AJ1367" s="80"/>
      <c r="AK1367" s="116" t="s">
        <v>1693</v>
      </c>
      <c r="AN1367" s="80"/>
      <c r="AO1367" s="80"/>
      <c r="AP1367" s="80"/>
      <c r="AQ1367" s="80"/>
      <c r="AR1367" s="130"/>
      <c r="AS1367" s="80"/>
      <c r="AT1367" s="7"/>
      <c r="AU1367" s="7"/>
      <c r="AV1367" s="169"/>
      <c r="AW1367" s="170"/>
      <c r="AX1367" s="140"/>
      <c r="AY1367" s="150"/>
      <c r="AZ1367" s="171"/>
      <c r="BA1367" s="171"/>
      <c r="BB1367" s="150" t="str">
        <f t="shared" ref="BB1367:BB1381" si="269">IF(ISNUMBER(AM1367),"1","")</f>
        <v/>
      </c>
      <c r="BC1367" s="172"/>
      <c r="BD1367" s="169"/>
      <c r="BE1367" s="169"/>
      <c r="BF1367" s="169"/>
      <c r="BG1367" s="169"/>
      <c r="BH1367" s="169"/>
      <c r="BI1367" s="169"/>
      <c r="BJ1367" s="169"/>
      <c r="BK1367" s="169"/>
      <c r="BL1367" s="169"/>
      <c r="BM1367" s="169"/>
      <c r="BN1367" s="169"/>
      <c r="BO1367" s="169"/>
      <c r="BP1367" s="169"/>
      <c r="BQ1367" s="169"/>
      <c r="BS1367" s="6"/>
      <c r="BT1367" s="11"/>
      <c r="BU1367" s="6"/>
      <c r="BV1367" s="6"/>
    </row>
    <row r="1368" spans="1:74" ht="15.75" x14ac:dyDescent="0.25">
      <c r="A1368" s="52" t="s">
        <v>7908</v>
      </c>
      <c r="B1368" s="56"/>
      <c r="C1368" s="7" t="s">
        <v>118</v>
      </c>
      <c r="D1368" s="7" t="s">
        <v>6917</v>
      </c>
      <c r="E1368" s="7"/>
      <c r="F1368" s="64"/>
      <c r="G1368" s="6"/>
      <c r="H1368" s="6"/>
      <c r="I1368" s="10" t="s">
        <v>110</v>
      </c>
      <c r="J1368" s="11" t="s">
        <v>2331</v>
      </c>
      <c r="K1368" s="220" t="s">
        <v>600</v>
      </c>
      <c r="L1368" s="180"/>
      <c r="M1368" s="180">
        <v>1000</v>
      </c>
      <c r="N1368" s="80" t="s">
        <v>7213</v>
      </c>
      <c r="O1368" s="165"/>
      <c r="P1368" s="80" t="s">
        <v>2792</v>
      </c>
      <c r="Q1368" s="80"/>
      <c r="R1368" s="80"/>
      <c r="S1368" s="166"/>
      <c r="T1368" s="164"/>
      <c r="U1368" s="167"/>
      <c r="V1368" s="168"/>
      <c r="W1368" s="12" t="str">
        <f t="shared" si="268"/>
        <v>Mqtt1</v>
      </c>
      <c r="X1368" s="222"/>
      <c r="Y1368" s="6" t="str">
        <f t="shared" si="264"/>
        <v>power-tag/extraction-unit-aft-ship</v>
      </c>
      <c r="Z1368" s="106" t="str" cm="1">
        <f t="array" ref="Z1368">IF(COUNTIF(N1368,"spare"),"","$."&amp;_xlfn.REGEXEXTRACT(J1368,"PT\d+[FQ]\d+_(.*)", 2))</f>
        <v>$.RMS_Current_Phase_B</v>
      </c>
      <c r="AA1368" s="12">
        <f t="shared" si="267"/>
        <v>50</v>
      </c>
      <c r="AB1368" s="6" t="s">
        <v>195</v>
      </c>
      <c r="AC1368" s="106">
        <v>3002</v>
      </c>
      <c r="AJ1368" s="80"/>
      <c r="AK1368" s="116" t="s">
        <v>1693</v>
      </c>
      <c r="AN1368" s="80"/>
      <c r="AO1368" s="80"/>
      <c r="AP1368" s="80"/>
      <c r="AQ1368" s="80"/>
      <c r="AR1368" s="130"/>
      <c r="AS1368" s="80"/>
      <c r="AT1368" s="7"/>
      <c r="AU1368" s="7"/>
      <c r="AV1368" s="169"/>
      <c r="AW1368" s="170"/>
      <c r="AX1368" s="140"/>
      <c r="AY1368" s="150"/>
      <c r="AZ1368" s="171"/>
      <c r="BA1368" s="171"/>
      <c r="BB1368" s="150" t="str">
        <f t="shared" si="269"/>
        <v/>
      </c>
      <c r="BC1368" s="172"/>
      <c r="BD1368" s="169"/>
      <c r="BE1368" s="169"/>
      <c r="BF1368" s="169"/>
      <c r="BG1368" s="169"/>
      <c r="BH1368" s="169"/>
      <c r="BI1368" s="169"/>
      <c r="BJ1368" s="169"/>
      <c r="BK1368" s="169"/>
      <c r="BL1368" s="169"/>
      <c r="BM1368" s="169"/>
      <c r="BN1368" s="169"/>
      <c r="BO1368" s="169"/>
      <c r="BP1368" s="169"/>
      <c r="BQ1368" s="169"/>
      <c r="BS1368" s="6"/>
      <c r="BT1368" s="11"/>
      <c r="BU1368" s="6"/>
      <c r="BV1368" s="6"/>
    </row>
    <row r="1369" spans="1:74" ht="15.75" x14ac:dyDescent="0.25">
      <c r="A1369" s="52" t="s">
        <v>7908</v>
      </c>
      <c r="B1369" s="56"/>
      <c r="C1369" s="7" t="s">
        <v>118</v>
      </c>
      <c r="D1369" s="7" t="s">
        <v>6917</v>
      </c>
      <c r="E1369" s="7"/>
      <c r="F1369" s="64"/>
      <c r="G1369" s="6"/>
      <c r="H1369" s="6"/>
      <c r="I1369" s="10" t="s">
        <v>110</v>
      </c>
      <c r="J1369" s="11" t="s">
        <v>2332</v>
      </c>
      <c r="K1369" s="220" t="s">
        <v>600</v>
      </c>
      <c r="L1369" s="180"/>
      <c r="M1369" s="180">
        <v>1000</v>
      </c>
      <c r="N1369" s="80" t="s">
        <v>7213</v>
      </c>
      <c r="O1369" s="165"/>
      <c r="P1369" s="80" t="s">
        <v>2793</v>
      </c>
      <c r="Q1369" s="80"/>
      <c r="R1369" s="80"/>
      <c r="S1369" s="166"/>
      <c r="T1369" s="164"/>
      <c r="U1369" s="167"/>
      <c r="V1369" s="168"/>
      <c r="W1369" s="12" t="str">
        <f t="shared" si="268"/>
        <v>Mqtt1</v>
      </c>
      <c r="X1369" s="222"/>
      <c r="Y1369" s="6" t="str">
        <f t="shared" si="264"/>
        <v>power-tag/extraction-unit-aft-ship</v>
      </c>
      <c r="Z1369" s="106" t="str" cm="1">
        <f t="array" ref="Z1369">IF(COUNTIF(N1369,"spare"),"","$."&amp;_xlfn.REGEXEXTRACT(J1369,"PT\d+[FQ]\d+_(.*)", 2))</f>
        <v>$.RMS_Current_Phase_C</v>
      </c>
      <c r="AA1369" s="12">
        <f t="shared" si="267"/>
        <v>50</v>
      </c>
      <c r="AB1369" s="6" t="s">
        <v>195</v>
      </c>
      <c r="AC1369" s="106">
        <v>3004</v>
      </c>
      <c r="AJ1369" s="80"/>
      <c r="AK1369" s="116" t="s">
        <v>1693</v>
      </c>
      <c r="AN1369" s="80"/>
      <c r="AO1369" s="80"/>
      <c r="AP1369" s="80"/>
      <c r="AQ1369" s="80"/>
      <c r="AR1369" s="130"/>
      <c r="AS1369" s="80"/>
      <c r="AT1369" s="7"/>
      <c r="AU1369" s="7"/>
      <c r="AV1369" s="169"/>
      <c r="AW1369" s="170"/>
      <c r="AX1369" s="140"/>
      <c r="AY1369" s="150"/>
      <c r="AZ1369" s="171"/>
      <c r="BA1369" s="171"/>
      <c r="BB1369" s="150" t="str">
        <f t="shared" si="269"/>
        <v/>
      </c>
      <c r="BC1369" s="172"/>
      <c r="BD1369" s="169"/>
      <c r="BE1369" s="169"/>
      <c r="BF1369" s="169"/>
      <c r="BG1369" s="169"/>
      <c r="BH1369" s="169"/>
      <c r="BI1369" s="169"/>
      <c r="BJ1369" s="169"/>
      <c r="BK1369" s="169"/>
      <c r="BL1369" s="169"/>
      <c r="BM1369" s="169"/>
      <c r="BN1369" s="169"/>
      <c r="BO1369" s="169"/>
      <c r="BP1369" s="169"/>
      <c r="BQ1369" s="169"/>
      <c r="BS1369" s="6"/>
      <c r="BT1369" s="11"/>
      <c r="BU1369" s="6"/>
      <c r="BV1369" s="6"/>
    </row>
    <row r="1370" spans="1:74" ht="15.75" x14ac:dyDescent="0.25">
      <c r="A1370" s="52" t="s">
        <v>7908</v>
      </c>
      <c r="B1370" s="56"/>
      <c r="C1370" s="7" t="s">
        <v>118</v>
      </c>
      <c r="D1370" s="7" t="s">
        <v>6917</v>
      </c>
      <c r="E1370" s="7"/>
      <c r="F1370" s="64"/>
      <c r="G1370" s="6"/>
      <c r="H1370" s="6"/>
      <c r="I1370" s="10" t="s">
        <v>110</v>
      </c>
      <c r="J1370" s="11" t="s">
        <v>2333</v>
      </c>
      <c r="K1370" s="220" t="s">
        <v>600</v>
      </c>
      <c r="L1370" s="180"/>
      <c r="M1370" s="180">
        <v>1000</v>
      </c>
      <c r="N1370" s="80" t="s">
        <v>7213</v>
      </c>
      <c r="O1370" s="165"/>
      <c r="P1370" s="80" t="s">
        <v>2794</v>
      </c>
      <c r="Q1370" s="80"/>
      <c r="R1370" s="80"/>
      <c r="S1370" s="166"/>
      <c r="T1370" s="164"/>
      <c r="U1370" s="167"/>
      <c r="V1370" s="168"/>
      <c r="W1370" s="12" t="str">
        <f t="shared" si="268"/>
        <v>Mqtt1</v>
      </c>
      <c r="X1370" s="222"/>
      <c r="Y1370" s="6" t="str">
        <f t="shared" si="264"/>
        <v>power-tag/extraction-unit-aft-ship</v>
      </c>
      <c r="Z1370" s="106" t="str" cm="1">
        <f t="array" ref="Z1370">IF(COUNTIF(N1370,"spare"),"","$."&amp;_xlfn.REGEXEXTRACT(J1370,"PT\d+[FQ]\d+_(.*)", 2))</f>
        <v>$.RMS_Current_Phase_Neut</v>
      </c>
      <c r="AA1370" s="12">
        <f t="shared" si="267"/>
        <v>50</v>
      </c>
      <c r="AB1370" s="6" t="s">
        <v>195</v>
      </c>
      <c r="AC1370" s="106">
        <v>3006</v>
      </c>
      <c r="AJ1370" s="80"/>
      <c r="AK1370" s="116" t="s">
        <v>1693</v>
      </c>
      <c r="AN1370" s="80"/>
      <c r="AO1370" s="80"/>
      <c r="AP1370" s="80"/>
      <c r="AQ1370" s="80"/>
      <c r="AR1370" s="130"/>
      <c r="AS1370" s="80"/>
      <c r="AT1370" s="7"/>
      <c r="AU1370" s="7"/>
      <c r="AV1370" s="169"/>
      <c r="AW1370" s="170"/>
      <c r="AX1370" s="140"/>
      <c r="AY1370" s="150"/>
      <c r="AZ1370" s="171"/>
      <c r="BA1370" s="171"/>
      <c r="BB1370" s="150" t="str">
        <f t="shared" si="269"/>
        <v/>
      </c>
      <c r="BC1370" s="172"/>
      <c r="BD1370" s="169"/>
      <c r="BE1370" s="169"/>
      <c r="BF1370" s="169"/>
      <c r="BG1370" s="169"/>
      <c r="BH1370" s="169"/>
      <c r="BI1370" s="169"/>
      <c r="BJ1370" s="169"/>
      <c r="BK1370" s="169"/>
      <c r="BL1370" s="169"/>
      <c r="BM1370" s="169"/>
      <c r="BN1370" s="169"/>
      <c r="BO1370" s="169"/>
      <c r="BP1370" s="169"/>
      <c r="BQ1370" s="169"/>
      <c r="BS1370" s="6"/>
      <c r="BT1370" s="11"/>
      <c r="BU1370" s="6"/>
      <c r="BV1370" s="6"/>
    </row>
    <row r="1371" spans="1:74" ht="15.75" x14ac:dyDescent="0.25">
      <c r="A1371" s="52" t="s">
        <v>7908</v>
      </c>
      <c r="B1371" s="56"/>
      <c r="C1371" s="7" t="s">
        <v>118</v>
      </c>
      <c r="D1371" s="7" t="s">
        <v>6917</v>
      </c>
      <c r="E1371" s="7"/>
      <c r="F1371" s="64"/>
      <c r="G1371" s="6"/>
      <c r="H1371" s="6"/>
      <c r="I1371" s="10" t="s">
        <v>110</v>
      </c>
      <c r="J1371" s="11" t="s">
        <v>7523</v>
      </c>
      <c r="K1371" s="220" t="s">
        <v>600</v>
      </c>
      <c r="L1371" s="180"/>
      <c r="M1371" s="180">
        <v>1000</v>
      </c>
      <c r="N1371" s="80" t="s">
        <v>7213</v>
      </c>
      <c r="O1371" s="165"/>
      <c r="P1371" s="80" t="s">
        <v>2795</v>
      </c>
      <c r="Q1371" s="80"/>
      <c r="R1371" s="80"/>
      <c r="S1371" s="166"/>
      <c r="T1371" s="164"/>
      <c r="U1371" s="167"/>
      <c r="V1371" s="168"/>
      <c r="W1371" s="12" t="str">
        <f t="shared" si="268"/>
        <v>Mqtt1</v>
      </c>
      <c r="X1371" s="222"/>
      <c r="Y1371" s="6" t="str">
        <f t="shared" si="264"/>
        <v>power-tag/extraction-unit-aft-ship</v>
      </c>
      <c r="Z1371" s="106" t="str" cm="1">
        <f t="array" ref="Z1371">IF(COUNTIF(N1371,"spare"),"","$."&amp;_xlfn.REGEXEXTRACT(J1371,"PT\d+[FQ]\d+_(.*)", 2))</f>
        <v>$.RMS_Voltage_A_N</v>
      </c>
      <c r="AA1371" s="12">
        <f t="shared" si="267"/>
        <v>50</v>
      </c>
      <c r="AB1371" s="6" t="s">
        <v>195</v>
      </c>
      <c r="AC1371" s="106">
        <v>3028</v>
      </c>
      <c r="AJ1371" s="80"/>
      <c r="AK1371" s="116" t="s">
        <v>1694</v>
      </c>
      <c r="AN1371" s="80"/>
      <c r="AO1371" s="80"/>
      <c r="AP1371" s="80"/>
      <c r="AQ1371" s="80"/>
      <c r="AR1371" s="130"/>
      <c r="AS1371" s="80"/>
      <c r="AT1371" s="7"/>
      <c r="AU1371" s="7"/>
      <c r="AV1371" s="169"/>
      <c r="AW1371" s="170"/>
      <c r="AX1371" s="140"/>
      <c r="AY1371" s="150"/>
      <c r="AZ1371" s="171"/>
      <c r="BA1371" s="171"/>
      <c r="BB1371" s="150" t="str">
        <f t="shared" si="269"/>
        <v/>
      </c>
      <c r="BC1371" s="172"/>
      <c r="BD1371" s="169"/>
      <c r="BE1371" s="169"/>
      <c r="BF1371" s="169"/>
      <c r="BG1371" s="169"/>
      <c r="BH1371" s="169"/>
      <c r="BI1371" s="169"/>
      <c r="BJ1371" s="169"/>
      <c r="BK1371" s="169"/>
      <c r="BL1371" s="169"/>
      <c r="BM1371" s="169"/>
      <c r="BN1371" s="169"/>
      <c r="BO1371" s="169"/>
      <c r="BP1371" s="169"/>
      <c r="BQ1371" s="169"/>
      <c r="BS1371" s="6"/>
      <c r="BT1371" s="11"/>
      <c r="BU1371" s="6"/>
      <c r="BV1371" s="6"/>
    </row>
    <row r="1372" spans="1:74" ht="15.75" x14ac:dyDescent="0.25">
      <c r="A1372" s="52" t="s">
        <v>7908</v>
      </c>
      <c r="B1372" s="56"/>
      <c r="C1372" s="7" t="s">
        <v>118</v>
      </c>
      <c r="D1372" s="7" t="s">
        <v>6917</v>
      </c>
      <c r="E1372" s="7"/>
      <c r="F1372" s="64"/>
      <c r="G1372" s="6"/>
      <c r="H1372" s="6"/>
      <c r="I1372" s="10" t="s">
        <v>110</v>
      </c>
      <c r="J1372" s="11" t="s">
        <v>7524</v>
      </c>
      <c r="K1372" s="220" t="s">
        <v>600</v>
      </c>
      <c r="L1372" s="180"/>
      <c r="M1372" s="180">
        <v>1000</v>
      </c>
      <c r="N1372" s="80" t="s">
        <v>7213</v>
      </c>
      <c r="O1372" s="165"/>
      <c r="P1372" s="80" t="s">
        <v>2796</v>
      </c>
      <c r="Q1372" s="80"/>
      <c r="R1372" s="80"/>
      <c r="S1372" s="166"/>
      <c r="T1372" s="164"/>
      <c r="U1372" s="167"/>
      <c r="V1372" s="168"/>
      <c r="W1372" s="12" t="str">
        <f t="shared" si="268"/>
        <v>Mqtt1</v>
      </c>
      <c r="X1372" s="222"/>
      <c r="Y1372" s="6" t="str">
        <f t="shared" si="264"/>
        <v>power-tag/extraction-unit-aft-ship</v>
      </c>
      <c r="Z1372" s="106" t="str" cm="1">
        <f t="array" ref="Z1372">IF(COUNTIF(N1372,"spare"),"","$."&amp;_xlfn.REGEXEXTRACT(J1372,"PT\d+[FQ]\d+_(.*)", 2))</f>
        <v>$.RMS_Voltage_B_N</v>
      </c>
      <c r="AA1372" s="12">
        <f t="shared" si="267"/>
        <v>50</v>
      </c>
      <c r="AB1372" s="6" t="s">
        <v>195</v>
      </c>
      <c r="AC1372" s="106">
        <v>3030</v>
      </c>
      <c r="AJ1372" s="80"/>
      <c r="AK1372" s="116" t="s">
        <v>1694</v>
      </c>
      <c r="AN1372" s="80"/>
      <c r="AO1372" s="80"/>
      <c r="AP1372" s="80"/>
      <c r="AQ1372" s="80"/>
      <c r="AR1372" s="130"/>
      <c r="AS1372" s="80"/>
      <c r="AT1372" s="7"/>
      <c r="AU1372" s="7"/>
      <c r="AV1372" s="169"/>
      <c r="AW1372" s="170"/>
      <c r="AX1372" s="140"/>
      <c r="AY1372" s="150"/>
      <c r="AZ1372" s="171"/>
      <c r="BA1372" s="171"/>
      <c r="BB1372" s="150" t="str">
        <f t="shared" si="269"/>
        <v/>
      </c>
      <c r="BC1372" s="172"/>
      <c r="BD1372" s="169"/>
      <c r="BE1372" s="169"/>
      <c r="BF1372" s="169"/>
      <c r="BG1372" s="169"/>
      <c r="BH1372" s="169"/>
      <c r="BI1372" s="169"/>
      <c r="BJ1372" s="169"/>
      <c r="BK1372" s="169"/>
      <c r="BL1372" s="169"/>
      <c r="BM1372" s="169"/>
      <c r="BN1372" s="169"/>
      <c r="BO1372" s="169"/>
      <c r="BP1372" s="169"/>
      <c r="BQ1372" s="169"/>
      <c r="BS1372" s="6"/>
      <c r="BT1372" s="11"/>
      <c r="BU1372" s="6"/>
      <c r="BV1372" s="6"/>
    </row>
    <row r="1373" spans="1:74" ht="15.75" x14ac:dyDescent="0.25">
      <c r="A1373" s="52" t="s">
        <v>7908</v>
      </c>
      <c r="B1373" s="56"/>
      <c r="C1373" s="7" t="s">
        <v>118</v>
      </c>
      <c r="D1373" s="7" t="s">
        <v>6917</v>
      </c>
      <c r="E1373" s="7"/>
      <c r="F1373" s="64"/>
      <c r="G1373" s="6"/>
      <c r="H1373" s="6"/>
      <c r="I1373" s="10" t="s">
        <v>110</v>
      </c>
      <c r="J1373" s="11" t="s">
        <v>7525</v>
      </c>
      <c r="K1373" s="220" t="s">
        <v>600</v>
      </c>
      <c r="L1373" s="180"/>
      <c r="M1373" s="180">
        <v>1000</v>
      </c>
      <c r="N1373" s="80" t="s">
        <v>7213</v>
      </c>
      <c r="O1373" s="165"/>
      <c r="P1373" s="80" t="s">
        <v>2797</v>
      </c>
      <c r="Q1373" s="80"/>
      <c r="R1373" s="80"/>
      <c r="S1373" s="166"/>
      <c r="T1373" s="164"/>
      <c r="U1373" s="167"/>
      <c r="V1373" s="168"/>
      <c r="W1373" s="12" t="str">
        <f t="shared" si="268"/>
        <v>Mqtt1</v>
      </c>
      <c r="X1373" s="222"/>
      <c r="Y1373" s="6" t="str">
        <f t="shared" si="264"/>
        <v>power-tag/extraction-unit-aft-ship</v>
      </c>
      <c r="Z1373" s="106" t="str" cm="1">
        <f t="array" ref="Z1373">IF(COUNTIF(N1373,"spare"),"","$."&amp;_xlfn.REGEXEXTRACT(J1373,"PT\d+[FQ]\d+_(.*)", 2))</f>
        <v>$.RMS_Voltage_C_N</v>
      </c>
      <c r="AA1373" s="12">
        <f t="shared" si="267"/>
        <v>50</v>
      </c>
      <c r="AB1373" s="6" t="s">
        <v>195</v>
      </c>
      <c r="AC1373" s="106">
        <v>3032</v>
      </c>
      <c r="AJ1373" s="80"/>
      <c r="AK1373" s="116" t="s">
        <v>1694</v>
      </c>
      <c r="AN1373" s="80"/>
      <c r="AO1373" s="80"/>
      <c r="AP1373" s="80"/>
      <c r="AQ1373" s="80"/>
      <c r="AR1373" s="130"/>
      <c r="AS1373" s="80"/>
      <c r="AT1373" s="7"/>
      <c r="AU1373" s="7"/>
      <c r="AV1373" s="169"/>
      <c r="AW1373" s="170"/>
      <c r="AX1373" s="140"/>
      <c r="AY1373" s="150"/>
      <c r="AZ1373" s="171"/>
      <c r="BA1373" s="171"/>
      <c r="BB1373" s="150" t="str">
        <f t="shared" si="269"/>
        <v/>
      </c>
      <c r="BC1373" s="172"/>
      <c r="BD1373" s="169"/>
      <c r="BE1373" s="169"/>
      <c r="BF1373" s="169"/>
      <c r="BG1373" s="169"/>
      <c r="BH1373" s="169"/>
      <c r="BI1373" s="169"/>
      <c r="BJ1373" s="169"/>
      <c r="BK1373" s="169"/>
      <c r="BL1373" s="169"/>
      <c r="BM1373" s="169"/>
      <c r="BN1373" s="169"/>
      <c r="BO1373" s="169"/>
      <c r="BP1373" s="169"/>
      <c r="BQ1373" s="169"/>
      <c r="BS1373" s="6"/>
      <c r="BT1373" s="11"/>
      <c r="BU1373" s="6"/>
      <c r="BV1373" s="6"/>
    </row>
    <row r="1374" spans="1:74" ht="15.75" x14ac:dyDescent="0.25">
      <c r="A1374" s="52" t="s">
        <v>7908</v>
      </c>
      <c r="B1374" s="56"/>
      <c r="C1374" s="7" t="s">
        <v>118</v>
      </c>
      <c r="D1374" s="7" t="s">
        <v>6917</v>
      </c>
      <c r="E1374" s="7"/>
      <c r="F1374" s="64"/>
      <c r="G1374" s="6"/>
      <c r="H1374" s="6"/>
      <c r="I1374" s="10" t="s">
        <v>110</v>
      </c>
      <c r="J1374" s="11" t="s">
        <v>2334</v>
      </c>
      <c r="K1374" s="220" t="s">
        <v>600</v>
      </c>
      <c r="L1374" s="180"/>
      <c r="M1374" s="180">
        <v>1000</v>
      </c>
      <c r="N1374" s="80" t="s">
        <v>7213</v>
      </c>
      <c r="O1374" s="165"/>
      <c r="P1374" s="80" t="s">
        <v>2798</v>
      </c>
      <c r="Q1374" s="80"/>
      <c r="R1374" s="80"/>
      <c r="S1374" s="166"/>
      <c r="T1374" s="164"/>
      <c r="U1374" s="167"/>
      <c r="V1374" s="168"/>
      <c r="W1374" s="12" t="str">
        <f t="shared" si="268"/>
        <v>Mqtt1</v>
      </c>
      <c r="X1374" s="222"/>
      <c r="Y1374" s="6" t="str">
        <f t="shared" si="264"/>
        <v>power-tag/extraction-unit-aft-ship</v>
      </c>
      <c r="Z1374" s="106" t="str" cm="1">
        <f t="array" ref="Z1374">IF(COUNTIF(N1374,"spare"),"","$."&amp;_xlfn.REGEXEXTRACT(J1374,"PT\d+[FQ]\d+_(.*)", 2))</f>
        <v>$.Active_Power_Phase_A</v>
      </c>
      <c r="AA1374" s="12">
        <f t="shared" si="267"/>
        <v>50</v>
      </c>
      <c r="AB1374" s="6" t="s">
        <v>195</v>
      </c>
      <c r="AC1374" s="106">
        <v>3054</v>
      </c>
      <c r="AJ1374" s="80"/>
      <c r="AK1374" s="116" t="s">
        <v>1695</v>
      </c>
      <c r="AN1374" s="80"/>
      <c r="AO1374" s="80"/>
      <c r="AP1374" s="80"/>
      <c r="AQ1374" s="80"/>
      <c r="AR1374" s="130"/>
      <c r="AS1374" s="80"/>
      <c r="AT1374" s="7"/>
      <c r="AU1374" s="7"/>
      <c r="AV1374" s="169"/>
      <c r="AW1374" s="170"/>
      <c r="AX1374" s="140"/>
      <c r="AY1374" s="150"/>
      <c r="AZ1374" s="171"/>
      <c r="BA1374" s="171"/>
      <c r="BB1374" s="150" t="str">
        <f t="shared" si="269"/>
        <v/>
      </c>
      <c r="BC1374" s="172"/>
      <c r="BD1374" s="169"/>
      <c r="BE1374" s="169"/>
      <c r="BF1374" s="169"/>
      <c r="BG1374" s="169"/>
      <c r="BH1374" s="169"/>
      <c r="BI1374" s="169"/>
      <c r="BJ1374" s="169"/>
      <c r="BK1374" s="169"/>
      <c r="BL1374" s="169"/>
      <c r="BM1374" s="169"/>
      <c r="BN1374" s="169"/>
      <c r="BO1374" s="169"/>
      <c r="BP1374" s="169"/>
      <c r="BQ1374" s="169"/>
      <c r="BS1374" s="6"/>
      <c r="BT1374" s="11"/>
      <c r="BU1374" s="6"/>
      <c r="BV1374" s="6"/>
    </row>
    <row r="1375" spans="1:74" ht="15.75" x14ac:dyDescent="0.25">
      <c r="A1375" s="52" t="s">
        <v>7908</v>
      </c>
      <c r="B1375" s="56"/>
      <c r="C1375" s="7" t="s">
        <v>118</v>
      </c>
      <c r="D1375" s="7" t="s">
        <v>6917</v>
      </c>
      <c r="E1375" s="7"/>
      <c r="F1375" s="64"/>
      <c r="G1375" s="6"/>
      <c r="H1375" s="6"/>
      <c r="I1375" s="10" t="s">
        <v>110</v>
      </c>
      <c r="J1375" s="11" t="s">
        <v>2335</v>
      </c>
      <c r="K1375" s="220" t="s">
        <v>600</v>
      </c>
      <c r="L1375" s="180"/>
      <c r="M1375" s="180">
        <v>1000</v>
      </c>
      <c r="N1375" s="80" t="s">
        <v>7213</v>
      </c>
      <c r="O1375" s="165"/>
      <c r="P1375" s="80" t="s">
        <v>2799</v>
      </c>
      <c r="Q1375" s="80"/>
      <c r="R1375" s="80"/>
      <c r="S1375" s="166"/>
      <c r="T1375" s="164"/>
      <c r="U1375" s="167"/>
      <c r="V1375" s="168"/>
      <c r="W1375" s="12" t="str">
        <f t="shared" si="268"/>
        <v>Mqtt1</v>
      </c>
      <c r="X1375" s="222"/>
      <c r="Y1375" s="6" t="str">
        <f t="shared" si="264"/>
        <v>power-tag/extraction-unit-aft-ship</v>
      </c>
      <c r="Z1375" s="106" t="str" cm="1">
        <f t="array" ref="Z1375">IF(COUNTIF(N1375,"spare"),"","$."&amp;_xlfn.REGEXEXTRACT(J1375,"PT\d+[FQ]\d+_(.*)", 2))</f>
        <v>$.Active_Power_Phase_B</v>
      </c>
      <c r="AA1375" s="12">
        <f t="shared" si="267"/>
        <v>50</v>
      </c>
      <c r="AB1375" s="6" t="s">
        <v>195</v>
      </c>
      <c r="AC1375" s="106">
        <v>3056</v>
      </c>
      <c r="AJ1375" s="80"/>
      <c r="AK1375" s="116" t="s">
        <v>1695</v>
      </c>
      <c r="AN1375" s="80"/>
      <c r="AO1375" s="80"/>
      <c r="AP1375" s="80"/>
      <c r="AQ1375" s="80"/>
      <c r="AR1375" s="130"/>
      <c r="AS1375" s="80"/>
      <c r="AT1375" s="7"/>
      <c r="AU1375" s="7"/>
      <c r="AV1375" s="169"/>
      <c r="AW1375" s="170"/>
      <c r="AX1375" s="140"/>
      <c r="AY1375" s="150"/>
      <c r="AZ1375" s="171"/>
      <c r="BA1375" s="171"/>
      <c r="BB1375" s="150" t="str">
        <f t="shared" si="269"/>
        <v/>
      </c>
      <c r="BC1375" s="172"/>
      <c r="BD1375" s="169"/>
      <c r="BE1375" s="169"/>
      <c r="BF1375" s="169"/>
      <c r="BG1375" s="169"/>
      <c r="BH1375" s="169"/>
      <c r="BI1375" s="169"/>
      <c r="BJ1375" s="169"/>
      <c r="BK1375" s="169"/>
      <c r="BL1375" s="169"/>
      <c r="BM1375" s="169"/>
      <c r="BN1375" s="169"/>
      <c r="BO1375" s="169"/>
      <c r="BP1375" s="169"/>
      <c r="BQ1375" s="169"/>
      <c r="BS1375" s="6"/>
      <c r="BT1375" s="11"/>
      <c r="BU1375" s="6"/>
      <c r="BV1375" s="6"/>
    </row>
    <row r="1376" spans="1:74" ht="15.75" x14ac:dyDescent="0.25">
      <c r="A1376" s="52" t="s">
        <v>7908</v>
      </c>
      <c r="B1376" s="56"/>
      <c r="C1376" s="7" t="s">
        <v>118</v>
      </c>
      <c r="D1376" s="7" t="s">
        <v>6917</v>
      </c>
      <c r="E1376" s="7"/>
      <c r="F1376" s="64"/>
      <c r="G1376" s="6"/>
      <c r="H1376" s="6"/>
      <c r="I1376" s="10" t="s">
        <v>110</v>
      </c>
      <c r="J1376" s="11" t="s">
        <v>2336</v>
      </c>
      <c r="K1376" s="220" t="s">
        <v>600</v>
      </c>
      <c r="L1376" s="180"/>
      <c r="M1376" s="180">
        <v>1000</v>
      </c>
      <c r="N1376" s="80" t="s">
        <v>7213</v>
      </c>
      <c r="O1376" s="165"/>
      <c r="P1376" s="80" t="s">
        <v>2800</v>
      </c>
      <c r="Q1376" s="80"/>
      <c r="R1376" s="80"/>
      <c r="S1376" s="166"/>
      <c r="T1376" s="164"/>
      <c r="U1376" s="167"/>
      <c r="V1376" s="168"/>
      <c r="W1376" s="12" t="str">
        <f t="shared" si="268"/>
        <v>Mqtt1</v>
      </c>
      <c r="X1376" s="222"/>
      <c r="Y1376" s="6" t="str">
        <f t="shared" si="264"/>
        <v>power-tag/extraction-unit-aft-ship</v>
      </c>
      <c r="Z1376" s="106" t="str" cm="1">
        <f t="array" ref="Z1376">IF(COUNTIF(N1376,"spare"),"","$."&amp;_xlfn.REGEXEXTRACT(J1376,"PT\d+[FQ]\d+_(.*)", 2))</f>
        <v>$.Active_Power_Phase_C</v>
      </c>
      <c r="AA1376" s="12">
        <f t="shared" si="267"/>
        <v>50</v>
      </c>
      <c r="AB1376" s="6" t="s">
        <v>195</v>
      </c>
      <c r="AC1376" s="106">
        <v>3058</v>
      </c>
      <c r="AJ1376" s="80"/>
      <c r="AK1376" s="116" t="s">
        <v>1695</v>
      </c>
      <c r="AN1376" s="80"/>
      <c r="AO1376" s="80"/>
      <c r="AP1376" s="80"/>
      <c r="AQ1376" s="80"/>
      <c r="AR1376" s="130"/>
      <c r="AS1376" s="80"/>
      <c r="AT1376" s="7"/>
      <c r="AU1376" s="7"/>
      <c r="AV1376" s="169"/>
      <c r="AW1376" s="170"/>
      <c r="AX1376" s="140"/>
      <c r="AY1376" s="150"/>
      <c r="AZ1376" s="171"/>
      <c r="BA1376" s="171"/>
      <c r="BB1376" s="150" t="str">
        <f t="shared" si="269"/>
        <v/>
      </c>
      <c r="BC1376" s="172"/>
      <c r="BD1376" s="169"/>
      <c r="BE1376" s="169"/>
      <c r="BF1376" s="169"/>
      <c r="BG1376" s="169"/>
      <c r="BH1376" s="169"/>
      <c r="BI1376" s="169"/>
      <c r="BJ1376" s="169"/>
      <c r="BK1376" s="169"/>
      <c r="BL1376" s="169"/>
      <c r="BM1376" s="169"/>
      <c r="BN1376" s="169"/>
      <c r="BO1376" s="169"/>
      <c r="BP1376" s="169"/>
      <c r="BQ1376" s="169"/>
      <c r="BS1376" s="6"/>
      <c r="BT1376" s="11"/>
      <c r="BU1376" s="6"/>
      <c r="BV1376" s="6"/>
    </row>
    <row r="1377" spans="1:74" ht="15.75" x14ac:dyDescent="0.25">
      <c r="A1377" s="52" t="s">
        <v>7908</v>
      </c>
      <c r="B1377" s="56"/>
      <c r="C1377" s="7" t="s">
        <v>118</v>
      </c>
      <c r="D1377" s="7" t="s">
        <v>6917</v>
      </c>
      <c r="E1377" s="7"/>
      <c r="F1377" s="64"/>
      <c r="G1377" s="6"/>
      <c r="H1377" s="6"/>
      <c r="I1377" s="10" t="s">
        <v>110</v>
      </c>
      <c r="J1377" s="11" t="s">
        <v>2337</v>
      </c>
      <c r="K1377" s="220" t="s">
        <v>600</v>
      </c>
      <c r="L1377" s="180"/>
      <c r="M1377" s="180">
        <v>1000</v>
      </c>
      <c r="N1377" s="80" t="s">
        <v>7213</v>
      </c>
      <c r="O1377" s="165"/>
      <c r="P1377" s="80" t="s">
        <v>2801</v>
      </c>
      <c r="Q1377" s="80"/>
      <c r="R1377" s="80"/>
      <c r="S1377" s="166"/>
      <c r="T1377" s="164"/>
      <c r="U1377" s="167"/>
      <c r="V1377" s="168"/>
      <c r="W1377" s="12" t="str">
        <f t="shared" si="268"/>
        <v>Mqtt1</v>
      </c>
      <c r="X1377" s="222"/>
      <c r="Y1377" s="6" t="str">
        <f t="shared" si="264"/>
        <v>power-tag/extraction-unit-aft-ship</v>
      </c>
      <c r="Z1377" s="106" t="str" cm="1">
        <f t="array" ref="Z1377">IF(COUNTIF(N1377,"spare"),"","$."&amp;_xlfn.REGEXEXTRACT(J1377,"PT\d+[FQ]\d+_(.*)", 2))</f>
        <v>$.Total_Active_Power</v>
      </c>
      <c r="AA1377" s="12">
        <f t="shared" si="267"/>
        <v>50</v>
      </c>
      <c r="AB1377" s="6" t="s">
        <v>195</v>
      </c>
      <c r="AC1377" s="106">
        <v>3060</v>
      </c>
      <c r="AJ1377" s="80"/>
      <c r="AK1377" s="116" t="s">
        <v>1695</v>
      </c>
      <c r="AN1377" s="80"/>
      <c r="AO1377" s="80"/>
      <c r="AP1377" s="80"/>
      <c r="AQ1377" s="80"/>
      <c r="AR1377" s="130"/>
      <c r="AS1377" s="80"/>
      <c r="AT1377" s="7"/>
      <c r="AU1377" s="7"/>
      <c r="AV1377" s="169"/>
      <c r="AW1377" s="170"/>
      <c r="AX1377" s="140"/>
      <c r="AY1377" s="150"/>
      <c r="AZ1377" s="171"/>
      <c r="BA1377" s="171"/>
      <c r="BB1377" s="150" t="str">
        <f t="shared" si="269"/>
        <v/>
      </c>
      <c r="BC1377" s="172"/>
      <c r="BD1377" s="169"/>
      <c r="BE1377" s="169"/>
      <c r="BF1377" s="169"/>
      <c r="BG1377" s="169"/>
      <c r="BH1377" s="169"/>
      <c r="BI1377" s="169"/>
      <c r="BJ1377" s="169"/>
      <c r="BK1377" s="169"/>
      <c r="BL1377" s="169"/>
      <c r="BM1377" s="169"/>
      <c r="BN1377" s="169"/>
      <c r="BO1377" s="169"/>
      <c r="BP1377" s="169"/>
      <c r="BQ1377" s="169"/>
      <c r="BS1377" s="6"/>
      <c r="BT1377" s="11"/>
      <c r="BU1377" s="6"/>
      <c r="BV1377" s="6"/>
    </row>
    <row r="1378" spans="1:74" ht="15.75" x14ac:dyDescent="0.25">
      <c r="A1378" s="52" t="s">
        <v>7908</v>
      </c>
      <c r="B1378" s="56"/>
      <c r="C1378" s="7" t="s">
        <v>118</v>
      </c>
      <c r="D1378" s="7" t="s">
        <v>6917</v>
      </c>
      <c r="E1378" s="7"/>
      <c r="F1378" s="64"/>
      <c r="G1378" s="6"/>
      <c r="H1378" s="6"/>
      <c r="I1378" s="10" t="s">
        <v>110</v>
      </c>
      <c r="J1378" s="11" t="s">
        <v>2338</v>
      </c>
      <c r="K1378" s="220" t="s">
        <v>600</v>
      </c>
      <c r="L1378" s="180"/>
      <c r="M1378" s="180">
        <v>1000</v>
      </c>
      <c r="N1378" s="80" t="s">
        <v>7213</v>
      </c>
      <c r="O1378" s="165"/>
      <c r="P1378" s="80" t="s">
        <v>2802</v>
      </c>
      <c r="Q1378" s="80"/>
      <c r="R1378" s="80"/>
      <c r="S1378" s="166"/>
      <c r="T1378" s="164"/>
      <c r="U1378" s="167"/>
      <c r="V1378" s="168"/>
      <c r="W1378" s="12" t="str">
        <f t="shared" si="268"/>
        <v>Mqtt1</v>
      </c>
      <c r="X1378" s="222"/>
      <c r="Y1378" s="6" t="str">
        <f t="shared" si="264"/>
        <v>power-tag/extraction-unit-aft-ship</v>
      </c>
      <c r="Z1378" s="106" t="str" cm="1">
        <f t="array" ref="Z1378">IF(COUNTIF(N1378,"spare"),"","$."&amp;_xlfn.REGEXEXTRACT(J1378,"PT\d+[FQ]\d+_(.*)", 2))</f>
        <v>$.Power_Factor_Phase_A</v>
      </c>
      <c r="AA1378" s="12">
        <f t="shared" si="267"/>
        <v>50</v>
      </c>
      <c r="AB1378" s="6" t="s">
        <v>195</v>
      </c>
      <c r="AC1378" s="106">
        <v>3078</v>
      </c>
      <c r="AJ1378" s="80"/>
      <c r="AK1378" s="116" t="s">
        <v>1696</v>
      </c>
      <c r="AN1378" s="80"/>
      <c r="AO1378" s="80"/>
      <c r="AP1378" s="80"/>
      <c r="AQ1378" s="80"/>
      <c r="AR1378" s="130"/>
      <c r="AS1378" s="80"/>
      <c r="AT1378" s="7"/>
      <c r="AU1378" s="7"/>
      <c r="AV1378" s="169"/>
      <c r="AW1378" s="170"/>
      <c r="AX1378" s="140"/>
      <c r="AY1378" s="150"/>
      <c r="AZ1378" s="171"/>
      <c r="BA1378" s="171"/>
      <c r="BB1378" s="150" t="str">
        <f t="shared" si="269"/>
        <v/>
      </c>
      <c r="BC1378" s="172"/>
      <c r="BD1378" s="169"/>
      <c r="BE1378" s="169"/>
      <c r="BF1378" s="169"/>
      <c r="BG1378" s="169"/>
      <c r="BH1378" s="169"/>
      <c r="BI1378" s="169"/>
      <c r="BJ1378" s="169"/>
      <c r="BK1378" s="169"/>
      <c r="BL1378" s="169"/>
      <c r="BM1378" s="169"/>
      <c r="BN1378" s="169"/>
      <c r="BO1378" s="169"/>
      <c r="BP1378" s="169"/>
      <c r="BQ1378" s="169"/>
      <c r="BS1378" s="6"/>
      <c r="BT1378" s="11"/>
      <c r="BU1378" s="6"/>
      <c r="BV1378" s="6"/>
    </row>
    <row r="1379" spans="1:74" ht="15.75" x14ac:dyDescent="0.25">
      <c r="A1379" s="52" t="s">
        <v>7908</v>
      </c>
      <c r="B1379" s="56"/>
      <c r="C1379" s="7" t="s">
        <v>118</v>
      </c>
      <c r="D1379" s="7" t="s">
        <v>6917</v>
      </c>
      <c r="E1379" s="7"/>
      <c r="F1379" s="64"/>
      <c r="G1379" s="6"/>
      <c r="H1379" s="6"/>
      <c r="I1379" s="10" t="s">
        <v>110</v>
      </c>
      <c r="J1379" s="11" t="s">
        <v>2339</v>
      </c>
      <c r="K1379" s="220" t="s">
        <v>600</v>
      </c>
      <c r="L1379" s="180"/>
      <c r="M1379" s="180">
        <v>1000</v>
      </c>
      <c r="N1379" s="80" t="s">
        <v>7213</v>
      </c>
      <c r="O1379" s="165"/>
      <c r="P1379" s="80" t="s">
        <v>2803</v>
      </c>
      <c r="Q1379" s="80"/>
      <c r="R1379" s="80"/>
      <c r="S1379" s="166"/>
      <c r="T1379" s="164"/>
      <c r="U1379" s="167"/>
      <c r="V1379" s="168"/>
      <c r="W1379" s="12" t="str">
        <f t="shared" si="268"/>
        <v>Mqtt1</v>
      </c>
      <c r="X1379" s="222"/>
      <c r="Y1379" s="6" t="str">
        <f t="shared" si="264"/>
        <v>power-tag/extraction-unit-aft-ship</v>
      </c>
      <c r="Z1379" s="106" t="str" cm="1">
        <f t="array" ref="Z1379">IF(COUNTIF(N1379,"spare"),"","$."&amp;_xlfn.REGEXEXTRACT(J1379,"PT\d+[FQ]\d+_(.*)", 2))</f>
        <v>$.Power_Factor_Phase_B</v>
      </c>
      <c r="AA1379" s="12">
        <f t="shared" si="267"/>
        <v>50</v>
      </c>
      <c r="AB1379" s="6" t="s">
        <v>195</v>
      </c>
      <c r="AC1379" s="106">
        <v>3080</v>
      </c>
      <c r="AJ1379" s="80"/>
      <c r="AK1379" s="116" t="s">
        <v>1696</v>
      </c>
      <c r="AN1379" s="80"/>
      <c r="AO1379" s="80"/>
      <c r="AP1379" s="80"/>
      <c r="AQ1379" s="80"/>
      <c r="AR1379" s="130"/>
      <c r="AS1379" s="80"/>
      <c r="AT1379" s="7"/>
      <c r="AU1379" s="7"/>
      <c r="AV1379" s="169"/>
      <c r="AW1379" s="170"/>
      <c r="AX1379" s="140"/>
      <c r="AY1379" s="150"/>
      <c r="AZ1379" s="171"/>
      <c r="BA1379" s="171"/>
      <c r="BB1379" s="150" t="str">
        <f t="shared" si="269"/>
        <v/>
      </c>
      <c r="BC1379" s="172"/>
      <c r="BD1379" s="169"/>
      <c r="BE1379" s="169"/>
      <c r="BF1379" s="169"/>
      <c r="BG1379" s="169"/>
      <c r="BH1379" s="169"/>
      <c r="BI1379" s="169"/>
      <c r="BJ1379" s="169"/>
      <c r="BK1379" s="169"/>
      <c r="BL1379" s="169"/>
      <c r="BM1379" s="169"/>
      <c r="BN1379" s="169"/>
      <c r="BO1379" s="169"/>
      <c r="BP1379" s="169"/>
      <c r="BQ1379" s="169"/>
      <c r="BS1379" s="6"/>
      <c r="BT1379" s="11"/>
      <c r="BU1379" s="6"/>
      <c r="BV1379" s="6"/>
    </row>
    <row r="1380" spans="1:74" ht="15.75" x14ac:dyDescent="0.25">
      <c r="A1380" s="52" t="s">
        <v>7908</v>
      </c>
      <c r="B1380" s="56"/>
      <c r="C1380" s="7" t="s">
        <v>118</v>
      </c>
      <c r="D1380" s="7" t="s">
        <v>6917</v>
      </c>
      <c r="E1380" s="7"/>
      <c r="F1380" s="64"/>
      <c r="G1380" s="6"/>
      <c r="H1380" s="6"/>
      <c r="I1380" s="10" t="s">
        <v>110</v>
      </c>
      <c r="J1380" s="11" t="s">
        <v>2340</v>
      </c>
      <c r="K1380" s="220" t="s">
        <v>600</v>
      </c>
      <c r="L1380" s="180"/>
      <c r="M1380" s="180">
        <v>1000</v>
      </c>
      <c r="N1380" s="80" t="s">
        <v>7213</v>
      </c>
      <c r="O1380" s="165"/>
      <c r="P1380" s="80" t="s">
        <v>2804</v>
      </c>
      <c r="Q1380" s="80"/>
      <c r="R1380" s="80"/>
      <c r="S1380" s="166"/>
      <c r="T1380" s="164"/>
      <c r="U1380" s="167"/>
      <c r="V1380" s="168"/>
      <c r="W1380" s="12" t="str">
        <f t="shared" si="268"/>
        <v>Mqtt1</v>
      </c>
      <c r="X1380" s="222"/>
      <c r="Y1380" s="6" t="str">
        <f t="shared" si="264"/>
        <v>power-tag/extraction-unit-aft-ship</v>
      </c>
      <c r="Z1380" s="106" t="str" cm="1">
        <f t="array" ref="Z1380">IF(COUNTIF(N1380,"spare"),"","$."&amp;_xlfn.REGEXEXTRACT(J1380,"PT\d+[FQ]\d+_(.*)", 2))</f>
        <v>$.Power_Factor_Phase_C</v>
      </c>
      <c r="AA1380" s="12">
        <f t="shared" si="267"/>
        <v>50</v>
      </c>
      <c r="AB1380" s="6" t="s">
        <v>195</v>
      </c>
      <c r="AC1380" s="106">
        <v>3082</v>
      </c>
      <c r="AJ1380" s="80"/>
      <c r="AK1380" s="116" t="s">
        <v>1696</v>
      </c>
      <c r="AN1380" s="80"/>
      <c r="AO1380" s="80"/>
      <c r="AP1380" s="80"/>
      <c r="AQ1380" s="80"/>
      <c r="AR1380" s="130"/>
      <c r="AS1380" s="80"/>
      <c r="AT1380" s="7"/>
      <c r="AU1380" s="7"/>
      <c r="AV1380" s="169"/>
      <c r="AW1380" s="170"/>
      <c r="AX1380" s="140"/>
      <c r="AY1380" s="150"/>
      <c r="AZ1380" s="171"/>
      <c r="BA1380" s="171"/>
      <c r="BB1380" s="150" t="str">
        <f t="shared" si="269"/>
        <v/>
      </c>
      <c r="BC1380" s="172"/>
      <c r="BD1380" s="169"/>
      <c r="BE1380" s="169"/>
      <c r="BF1380" s="169"/>
      <c r="BG1380" s="169"/>
      <c r="BH1380" s="169"/>
      <c r="BI1380" s="169"/>
      <c r="BJ1380" s="169"/>
      <c r="BK1380" s="169"/>
      <c r="BL1380" s="169"/>
      <c r="BM1380" s="169"/>
      <c r="BN1380" s="169"/>
      <c r="BO1380" s="169"/>
      <c r="BP1380" s="169"/>
      <c r="BQ1380" s="169"/>
      <c r="BS1380" s="6"/>
      <c r="BT1380" s="11"/>
      <c r="BU1380" s="6"/>
      <c r="BV1380" s="6"/>
    </row>
    <row r="1381" spans="1:74" ht="15.75" x14ac:dyDescent="0.25">
      <c r="A1381" s="52" t="s">
        <v>7908</v>
      </c>
      <c r="B1381" s="56"/>
      <c r="C1381" s="7" t="s">
        <v>118</v>
      </c>
      <c r="D1381" s="7" t="s">
        <v>6917</v>
      </c>
      <c r="E1381" s="7"/>
      <c r="F1381" s="64"/>
      <c r="G1381" s="6"/>
      <c r="H1381" s="6"/>
      <c r="I1381" s="10" t="s">
        <v>110</v>
      </c>
      <c r="J1381" s="11" t="s">
        <v>2341</v>
      </c>
      <c r="K1381" s="220" t="s">
        <v>600</v>
      </c>
      <c r="L1381" s="180"/>
      <c r="M1381" s="180">
        <v>1000</v>
      </c>
      <c r="N1381" s="80" t="s">
        <v>7213</v>
      </c>
      <c r="O1381" s="165"/>
      <c r="P1381" s="80" t="s">
        <v>2805</v>
      </c>
      <c r="Q1381" s="80"/>
      <c r="R1381" s="80"/>
      <c r="S1381" s="166"/>
      <c r="T1381" s="164"/>
      <c r="U1381" s="167"/>
      <c r="V1381" s="168"/>
      <c r="W1381" s="12" t="str">
        <f t="shared" si="268"/>
        <v>Mqtt1</v>
      </c>
      <c r="X1381" s="222"/>
      <c r="Y1381" s="6" t="str">
        <f t="shared" si="264"/>
        <v>power-tag/extraction-unit-aft-ship</v>
      </c>
      <c r="Z1381" s="106" t="str" cm="1">
        <f t="array" ref="Z1381">IF(COUNTIF(N1381,"spare"),"","$."&amp;_xlfn.REGEXEXTRACT(J1381,"PT\d+[FQ]\d+_(.*)", 2))</f>
        <v>$.Total_Power_Factor</v>
      </c>
      <c r="AA1381" s="12">
        <f t="shared" si="267"/>
        <v>50</v>
      </c>
      <c r="AB1381" s="6" t="s">
        <v>195</v>
      </c>
      <c r="AC1381" s="106">
        <v>3084</v>
      </c>
      <c r="AJ1381" s="80"/>
      <c r="AK1381" s="116" t="s">
        <v>1696</v>
      </c>
      <c r="AN1381" s="80"/>
      <c r="AO1381" s="80"/>
      <c r="AP1381" s="80"/>
      <c r="AQ1381" s="80"/>
      <c r="AR1381" s="130"/>
      <c r="AS1381" s="80"/>
      <c r="AT1381" s="7"/>
      <c r="AU1381" s="7"/>
      <c r="AV1381" s="169"/>
      <c r="AW1381" s="170"/>
      <c r="AX1381" s="140"/>
      <c r="AY1381" s="150"/>
      <c r="AZ1381" s="171"/>
      <c r="BA1381" s="171"/>
      <c r="BB1381" s="150" t="str">
        <f t="shared" si="269"/>
        <v/>
      </c>
      <c r="BC1381" s="172"/>
      <c r="BD1381" s="169"/>
      <c r="BE1381" s="169"/>
      <c r="BF1381" s="169"/>
      <c r="BG1381" s="169"/>
      <c r="BH1381" s="169"/>
      <c r="BI1381" s="169"/>
      <c r="BJ1381" s="169"/>
      <c r="BK1381" s="169"/>
      <c r="BL1381" s="169"/>
      <c r="BM1381" s="169"/>
      <c r="BN1381" s="169"/>
      <c r="BO1381" s="169"/>
      <c r="BP1381" s="169"/>
      <c r="BQ1381" s="169"/>
      <c r="BS1381" s="6"/>
      <c r="BT1381" s="11"/>
      <c r="BU1381" s="6"/>
      <c r="BV1381" s="6"/>
    </row>
    <row r="1382" spans="1:74" ht="15.75" x14ac:dyDescent="0.25">
      <c r="A1382" s="52" t="s">
        <v>7908</v>
      </c>
      <c r="B1382" s="56"/>
      <c r="C1382" s="7" t="s">
        <v>118</v>
      </c>
      <c r="D1382" s="7" t="s">
        <v>6917</v>
      </c>
      <c r="E1382" s="7"/>
      <c r="F1382" s="64"/>
      <c r="G1382" s="6"/>
      <c r="H1382" s="6"/>
      <c r="I1382" s="10" t="s">
        <v>110</v>
      </c>
      <c r="J1382" s="11" t="s">
        <v>2342</v>
      </c>
      <c r="K1382" s="220" t="s">
        <v>600</v>
      </c>
      <c r="L1382" s="180"/>
      <c r="M1382" s="180">
        <v>1000</v>
      </c>
      <c r="N1382" s="80" t="s">
        <v>7213</v>
      </c>
      <c r="O1382" s="165"/>
      <c r="P1382" s="80" t="s">
        <v>2806</v>
      </c>
      <c r="Q1382" s="80"/>
      <c r="R1382" s="80"/>
      <c r="S1382" s="166"/>
      <c r="T1382" s="164"/>
      <c r="U1382" s="167"/>
      <c r="V1382" s="168"/>
      <c r="W1382" s="12" t="str">
        <f t="shared" ref="W1382:W1396" si="270">IF(COUNTIF(N1382,"spare"),"","Mqtt1")</f>
        <v>Mqtt1</v>
      </c>
      <c r="X1382" s="222"/>
      <c r="Y1382" s="6" t="str">
        <f t="shared" si="264"/>
        <v>power-tag/power-distr-panel-aft-10p1</v>
      </c>
      <c r="Z1382" s="106" t="str" cm="1">
        <f t="array" ref="Z1382">IF(COUNTIF(N1382,"spare"),"","$."&amp;_xlfn.REGEXEXTRACT(J1382,"PT\d+[FQ]\d+_(.*)", 2))</f>
        <v>$.RMS_Current_Phase_A</v>
      </c>
      <c r="AA1382" s="12">
        <f t="shared" si="267"/>
        <v>51</v>
      </c>
      <c r="AB1382" s="6" t="s">
        <v>195</v>
      </c>
      <c r="AC1382" s="106">
        <v>3000</v>
      </c>
      <c r="AJ1382" s="80"/>
      <c r="AK1382" s="116" t="s">
        <v>1693</v>
      </c>
      <c r="AN1382" s="80"/>
      <c r="AO1382" s="80"/>
      <c r="AP1382" s="80"/>
      <c r="AQ1382" s="80"/>
      <c r="AR1382" s="130"/>
      <c r="AS1382" s="80"/>
      <c r="AT1382" s="7"/>
      <c r="AU1382" s="7"/>
      <c r="AV1382" s="169"/>
      <c r="AW1382" s="170"/>
      <c r="AX1382" s="140"/>
      <c r="AY1382" s="150"/>
      <c r="AZ1382" s="171"/>
      <c r="BA1382" s="171"/>
      <c r="BB1382" s="150" t="str">
        <f t="shared" ref="BB1382:BB1396" si="271">IF(ISNUMBER(AM1382),"1","")</f>
        <v/>
      </c>
      <c r="BC1382" s="172"/>
      <c r="BD1382" s="169"/>
      <c r="BE1382" s="169"/>
      <c r="BF1382" s="169"/>
      <c r="BG1382" s="169"/>
      <c r="BH1382" s="169"/>
      <c r="BI1382" s="169"/>
      <c r="BJ1382" s="169"/>
      <c r="BK1382" s="169"/>
      <c r="BL1382" s="169"/>
      <c r="BM1382" s="169"/>
      <c r="BN1382" s="169"/>
      <c r="BO1382" s="169"/>
      <c r="BP1382" s="169"/>
      <c r="BQ1382" s="169"/>
      <c r="BS1382" s="6"/>
      <c r="BT1382" s="11"/>
      <c r="BU1382" s="6"/>
      <c r="BV1382" s="6"/>
    </row>
    <row r="1383" spans="1:74" ht="15.75" x14ac:dyDescent="0.25">
      <c r="A1383" s="52" t="s">
        <v>7908</v>
      </c>
      <c r="B1383" s="56"/>
      <c r="C1383" s="7" t="s">
        <v>118</v>
      </c>
      <c r="D1383" s="7" t="s">
        <v>6917</v>
      </c>
      <c r="E1383" s="7"/>
      <c r="F1383" s="64"/>
      <c r="G1383" s="6"/>
      <c r="H1383" s="6"/>
      <c r="I1383" s="10" t="s">
        <v>110</v>
      </c>
      <c r="J1383" s="11" t="s">
        <v>2343</v>
      </c>
      <c r="K1383" s="220" t="s">
        <v>600</v>
      </c>
      <c r="L1383" s="180"/>
      <c r="M1383" s="180">
        <v>1000</v>
      </c>
      <c r="N1383" s="80" t="s">
        <v>7213</v>
      </c>
      <c r="O1383" s="165"/>
      <c r="P1383" s="80" t="s">
        <v>2807</v>
      </c>
      <c r="Q1383" s="80"/>
      <c r="R1383" s="80"/>
      <c r="S1383" s="166"/>
      <c r="T1383" s="164"/>
      <c r="U1383" s="167"/>
      <c r="V1383" s="168"/>
      <c r="W1383" s="12" t="str">
        <f t="shared" si="270"/>
        <v>Mqtt1</v>
      </c>
      <c r="X1383" s="222"/>
      <c r="Y1383" s="6" t="str">
        <f t="shared" si="264"/>
        <v>power-tag/power-distr-panel-aft-10p1</v>
      </c>
      <c r="Z1383" s="106" t="str" cm="1">
        <f t="array" ref="Z1383">IF(COUNTIF(N1383,"spare"),"","$."&amp;_xlfn.REGEXEXTRACT(J1383,"PT\d+[FQ]\d+_(.*)", 2))</f>
        <v>$.RMS_Current_Phase_B</v>
      </c>
      <c r="AA1383" s="12">
        <f t="shared" si="267"/>
        <v>51</v>
      </c>
      <c r="AB1383" s="6" t="s">
        <v>195</v>
      </c>
      <c r="AC1383" s="106">
        <v>3002</v>
      </c>
      <c r="AJ1383" s="80"/>
      <c r="AK1383" s="116" t="s">
        <v>1693</v>
      </c>
      <c r="AN1383" s="80"/>
      <c r="AO1383" s="80"/>
      <c r="AP1383" s="80"/>
      <c r="AQ1383" s="80"/>
      <c r="AR1383" s="130"/>
      <c r="AS1383" s="80"/>
      <c r="AT1383" s="7"/>
      <c r="AU1383" s="7"/>
      <c r="AV1383" s="169"/>
      <c r="AW1383" s="170"/>
      <c r="AX1383" s="140"/>
      <c r="AY1383" s="150"/>
      <c r="AZ1383" s="171"/>
      <c r="BA1383" s="171"/>
      <c r="BB1383" s="150" t="str">
        <f t="shared" si="271"/>
        <v/>
      </c>
      <c r="BC1383" s="172"/>
      <c r="BD1383" s="169"/>
      <c r="BE1383" s="169"/>
      <c r="BF1383" s="169"/>
      <c r="BG1383" s="169"/>
      <c r="BH1383" s="169"/>
      <c r="BI1383" s="169"/>
      <c r="BJ1383" s="169"/>
      <c r="BK1383" s="169"/>
      <c r="BL1383" s="169"/>
      <c r="BM1383" s="169"/>
      <c r="BN1383" s="169"/>
      <c r="BO1383" s="169"/>
      <c r="BP1383" s="169"/>
      <c r="BQ1383" s="169"/>
      <c r="BS1383" s="6"/>
      <c r="BT1383" s="11"/>
      <c r="BU1383" s="6"/>
      <c r="BV1383" s="6"/>
    </row>
    <row r="1384" spans="1:74" ht="15.75" x14ac:dyDescent="0.25">
      <c r="A1384" s="52" t="s">
        <v>7908</v>
      </c>
      <c r="B1384" s="56"/>
      <c r="C1384" s="7" t="s">
        <v>118</v>
      </c>
      <c r="D1384" s="7" t="s">
        <v>6917</v>
      </c>
      <c r="E1384" s="7"/>
      <c r="F1384" s="64"/>
      <c r="G1384" s="6"/>
      <c r="H1384" s="6"/>
      <c r="I1384" s="10" t="s">
        <v>110</v>
      </c>
      <c r="J1384" s="11" t="s">
        <v>2344</v>
      </c>
      <c r="K1384" s="220" t="s">
        <v>600</v>
      </c>
      <c r="L1384" s="180"/>
      <c r="M1384" s="180">
        <v>1000</v>
      </c>
      <c r="N1384" s="80" t="s">
        <v>7213</v>
      </c>
      <c r="O1384" s="165"/>
      <c r="P1384" s="80" t="s">
        <v>2808</v>
      </c>
      <c r="Q1384" s="80"/>
      <c r="R1384" s="80"/>
      <c r="S1384" s="166"/>
      <c r="T1384" s="164"/>
      <c r="U1384" s="167"/>
      <c r="V1384" s="168"/>
      <c r="W1384" s="12" t="str">
        <f t="shared" si="270"/>
        <v>Mqtt1</v>
      </c>
      <c r="X1384" s="222"/>
      <c r="Y1384" s="6" t="str">
        <f t="shared" si="264"/>
        <v>power-tag/power-distr-panel-aft-10p1</v>
      </c>
      <c r="Z1384" s="106" t="str" cm="1">
        <f t="array" ref="Z1384">IF(COUNTIF(N1384,"spare"),"","$."&amp;_xlfn.REGEXEXTRACT(J1384,"PT\d+[FQ]\d+_(.*)", 2))</f>
        <v>$.RMS_Current_Phase_C</v>
      </c>
      <c r="AA1384" s="12">
        <f t="shared" si="267"/>
        <v>51</v>
      </c>
      <c r="AB1384" s="6" t="s">
        <v>195</v>
      </c>
      <c r="AC1384" s="106">
        <v>3004</v>
      </c>
      <c r="AJ1384" s="80"/>
      <c r="AK1384" s="116" t="s">
        <v>1693</v>
      </c>
      <c r="AN1384" s="80"/>
      <c r="AO1384" s="80"/>
      <c r="AP1384" s="80"/>
      <c r="AQ1384" s="80"/>
      <c r="AR1384" s="130"/>
      <c r="AS1384" s="80"/>
      <c r="AT1384" s="7"/>
      <c r="AU1384" s="7"/>
      <c r="AV1384" s="169"/>
      <c r="AW1384" s="170"/>
      <c r="AX1384" s="140"/>
      <c r="AY1384" s="150"/>
      <c r="AZ1384" s="171"/>
      <c r="BA1384" s="171"/>
      <c r="BB1384" s="150" t="str">
        <f t="shared" si="271"/>
        <v/>
      </c>
      <c r="BC1384" s="172"/>
      <c r="BD1384" s="169"/>
      <c r="BE1384" s="169"/>
      <c r="BF1384" s="169"/>
      <c r="BG1384" s="169"/>
      <c r="BH1384" s="169"/>
      <c r="BI1384" s="169"/>
      <c r="BJ1384" s="169"/>
      <c r="BK1384" s="169"/>
      <c r="BL1384" s="169"/>
      <c r="BM1384" s="169"/>
      <c r="BN1384" s="169"/>
      <c r="BO1384" s="169"/>
      <c r="BP1384" s="169"/>
      <c r="BQ1384" s="169"/>
      <c r="BS1384" s="6"/>
      <c r="BT1384" s="11"/>
      <c r="BU1384" s="6"/>
      <c r="BV1384" s="6"/>
    </row>
    <row r="1385" spans="1:74" ht="15.75" x14ac:dyDescent="0.25">
      <c r="A1385" s="52" t="s">
        <v>7908</v>
      </c>
      <c r="B1385" s="56"/>
      <c r="C1385" s="7" t="s">
        <v>118</v>
      </c>
      <c r="D1385" s="7" t="s">
        <v>6917</v>
      </c>
      <c r="E1385" s="7"/>
      <c r="F1385" s="64"/>
      <c r="G1385" s="6"/>
      <c r="H1385" s="6"/>
      <c r="I1385" s="10" t="s">
        <v>110</v>
      </c>
      <c r="J1385" s="11" t="s">
        <v>2345</v>
      </c>
      <c r="K1385" s="220" t="s">
        <v>600</v>
      </c>
      <c r="L1385" s="180"/>
      <c r="M1385" s="180">
        <v>1000</v>
      </c>
      <c r="N1385" s="80" t="s">
        <v>7213</v>
      </c>
      <c r="O1385" s="165"/>
      <c r="P1385" s="80" t="s">
        <v>2809</v>
      </c>
      <c r="Q1385" s="80"/>
      <c r="R1385" s="80"/>
      <c r="S1385" s="166"/>
      <c r="T1385" s="164"/>
      <c r="U1385" s="167"/>
      <c r="V1385" s="168"/>
      <c r="W1385" s="12" t="str">
        <f t="shared" si="270"/>
        <v>Mqtt1</v>
      </c>
      <c r="X1385" s="222"/>
      <c r="Y1385" s="6" t="str">
        <f t="shared" si="264"/>
        <v>power-tag/power-distr-panel-aft-10p1</v>
      </c>
      <c r="Z1385" s="106" t="str" cm="1">
        <f t="array" ref="Z1385">IF(COUNTIF(N1385,"spare"),"","$."&amp;_xlfn.REGEXEXTRACT(J1385,"PT\d+[FQ]\d+_(.*)", 2))</f>
        <v>$.RMS_Current_Phase_Neut</v>
      </c>
      <c r="AA1385" s="12">
        <f t="shared" si="267"/>
        <v>51</v>
      </c>
      <c r="AB1385" s="6" t="s">
        <v>195</v>
      </c>
      <c r="AC1385" s="106">
        <v>3006</v>
      </c>
      <c r="AJ1385" s="80"/>
      <c r="AK1385" s="116" t="s">
        <v>1693</v>
      </c>
      <c r="AN1385" s="80"/>
      <c r="AO1385" s="80"/>
      <c r="AP1385" s="80"/>
      <c r="AQ1385" s="80"/>
      <c r="AR1385" s="130"/>
      <c r="AS1385" s="80"/>
      <c r="AT1385" s="7"/>
      <c r="AU1385" s="7"/>
      <c r="AV1385" s="169"/>
      <c r="AW1385" s="170"/>
      <c r="AX1385" s="140"/>
      <c r="AY1385" s="150"/>
      <c r="AZ1385" s="171"/>
      <c r="BA1385" s="171"/>
      <c r="BB1385" s="150" t="str">
        <f t="shared" si="271"/>
        <v/>
      </c>
      <c r="BC1385" s="172"/>
      <c r="BD1385" s="169"/>
      <c r="BE1385" s="169"/>
      <c r="BF1385" s="169"/>
      <c r="BG1385" s="169"/>
      <c r="BH1385" s="169"/>
      <c r="BI1385" s="169"/>
      <c r="BJ1385" s="169"/>
      <c r="BK1385" s="169"/>
      <c r="BL1385" s="169"/>
      <c r="BM1385" s="169"/>
      <c r="BN1385" s="169"/>
      <c r="BO1385" s="169"/>
      <c r="BP1385" s="169"/>
      <c r="BQ1385" s="169"/>
      <c r="BS1385" s="6"/>
      <c r="BT1385" s="11"/>
      <c r="BU1385" s="6"/>
      <c r="BV1385" s="6"/>
    </row>
    <row r="1386" spans="1:74" ht="15.75" x14ac:dyDescent="0.25">
      <c r="A1386" s="52" t="s">
        <v>7908</v>
      </c>
      <c r="B1386" s="56"/>
      <c r="C1386" s="7" t="s">
        <v>118</v>
      </c>
      <c r="D1386" s="7" t="s">
        <v>6917</v>
      </c>
      <c r="E1386" s="7"/>
      <c r="F1386" s="64"/>
      <c r="G1386" s="6"/>
      <c r="H1386" s="6"/>
      <c r="I1386" s="10" t="s">
        <v>110</v>
      </c>
      <c r="J1386" s="11" t="s">
        <v>7526</v>
      </c>
      <c r="K1386" s="220" t="s">
        <v>600</v>
      </c>
      <c r="L1386" s="180"/>
      <c r="M1386" s="180">
        <v>1000</v>
      </c>
      <c r="N1386" s="80" t="s">
        <v>7213</v>
      </c>
      <c r="O1386" s="165"/>
      <c r="P1386" s="80" t="s">
        <v>2810</v>
      </c>
      <c r="Q1386" s="80"/>
      <c r="R1386" s="80"/>
      <c r="S1386" s="166"/>
      <c r="T1386" s="164"/>
      <c r="U1386" s="167"/>
      <c r="V1386" s="168"/>
      <c r="W1386" s="12" t="str">
        <f t="shared" si="270"/>
        <v>Mqtt1</v>
      </c>
      <c r="X1386" s="222"/>
      <c r="Y1386" s="6" t="str">
        <f t="shared" si="264"/>
        <v>power-tag/power-distr-panel-aft-10p1</v>
      </c>
      <c r="Z1386" s="106" t="str" cm="1">
        <f t="array" ref="Z1386">IF(COUNTIF(N1386,"spare"),"","$."&amp;_xlfn.REGEXEXTRACT(J1386,"PT\d+[FQ]\d+_(.*)", 2))</f>
        <v>$.RMS_Voltage_A_N</v>
      </c>
      <c r="AA1386" s="12">
        <f t="shared" si="267"/>
        <v>51</v>
      </c>
      <c r="AB1386" s="6" t="s">
        <v>195</v>
      </c>
      <c r="AC1386" s="106">
        <v>3028</v>
      </c>
      <c r="AJ1386" s="80"/>
      <c r="AK1386" s="116" t="s">
        <v>1694</v>
      </c>
      <c r="AN1386" s="80"/>
      <c r="AO1386" s="80"/>
      <c r="AP1386" s="80"/>
      <c r="AQ1386" s="80"/>
      <c r="AR1386" s="130"/>
      <c r="AS1386" s="80"/>
      <c r="AT1386" s="7"/>
      <c r="AU1386" s="7"/>
      <c r="AV1386" s="169"/>
      <c r="AW1386" s="170"/>
      <c r="AX1386" s="140"/>
      <c r="AY1386" s="150"/>
      <c r="AZ1386" s="171"/>
      <c r="BA1386" s="171"/>
      <c r="BB1386" s="150" t="str">
        <f t="shared" si="271"/>
        <v/>
      </c>
      <c r="BC1386" s="172"/>
      <c r="BD1386" s="169"/>
      <c r="BE1386" s="169"/>
      <c r="BF1386" s="169"/>
      <c r="BG1386" s="169"/>
      <c r="BH1386" s="169"/>
      <c r="BI1386" s="169"/>
      <c r="BJ1386" s="169"/>
      <c r="BK1386" s="169"/>
      <c r="BL1386" s="169"/>
      <c r="BM1386" s="169"/>
      <c r="BN1386" s="169"/>
      <c r="BO1386" s="169"/>
      <c r="BP1386" s="169"/>
      <c r="BQ1386" s="169"/>
      <c r="BS1386" s="6"/>
      <c r="BT1386" s="11"/>
      <c r="BU1386" s="6"/>
      <c r="BV1386" s="6"/>
    </row>
    <row r="1387" spans="1:74" ht="15.75" x14ac:dyDescent="0.25">
      <c r="A1387" s="52" t="s">
        <v>7908</v>
      </c>
      <c r="B1387" s="56"/>
      <c r="C1387" s="7" t="s">
        <v>118</v>
      </c>
      <c r="D1387" s="7" t="s">
        <v>6917</v>
      </c>
      <c r="E1387" s="7"/>
      <c r="F1387" s="64"/>
      <c r="G1387" s="6"/>
      <c r="H1387" s="6"/>
      <c r="I1387" s="10" t="s">
        <v>110</v>
      </c>
      <c r="J1387" s="11" t="s">
        <v>7527</v>
      </c>
      <c r="K1387" s="220" t="s">
        <v>600</v>
      </c>
      <c r="L1387" s="180"/>
      <c r="M1387" s="180">
        <v>1000</v>
      </c>
      <c r="N1387" s="80" t="s">
        <v>7213</v>
      </c>
      <c r="O1387" s="165"/>
      <c r="P1387" s="80" t="s">
        <v>2811</v>
      </c>
      <c r="Q1387" s="80"/>
      <c r="R1387" s="80"/>
      <c r="S1387" s="166"/>
      <c r="T1387" s="164"/>
      <c r="U1387" s="167"/>
      <c r="V1387" s="168"/>
      <c r="W1387" s="12" t="str">
        <f t="shared" si="270"/>
        <v>Mqtt1</v>
      </c>
      <c r="X1387" s="222"/>
      <c r="Y1387" s="6" t="str">
        <f t="shared" si="264"/>
        <v>power-tag/power-distr-panel-aft-10p1</v>
      </c>
      <c r="Z1387" s="106" t="str" cm="1">
        <f t="array" ref="Z1387">IF(COUNTIF(N1387,"spare"),"","$."&amp;_xlfn.REGEXEXTRACT(J1387,"PT\d+[FQ]\d+_(.*)", 2))</f>
        <v>$.RMS_Voltage_B_N</v>
      </c>
      <c r="AA1387" s="12">
        <f t="shared" si="267"/>
        <v>51</v>
      </c>
      <c r="AB1387" s="6" t="s">
        <v>195</v>
      </c>
      <c r="AC1387" s="106">
        <v>3030</v>
      </c>
      <c r="AJ1387" s="80"/>
      <c r="AK1387" s="116" t="s">
        <v>1694</v>
      </c>
      <c r="AN1387" s="80"/>
      <c r="AO1387" s="80"/>
      <c r="AP1387" s="80"/>
      <c r="AQ1387" s="80"/>
      <c r="AR1387" s="130"/>
      <c r="AS1387" s="80"/>
      <c r="AT1387" s="7"/>
      <c r="AU1387" s="7"/>
      <c r="AV1387" s="169"/>
      <c r="AW1387" s="170"/>
      <c r="AX1387" s="140"/>
      <c r="AY1387" s="150"/>
      <c r="AZ1387" s="171"/>
      <c r="BA1387" s="171"/>
      <c r="BB1387" s="150" t="str">
        <f t="shared" si="271"/>
        <v/>
      </c>
      <c r="BC1387" s="172"/>
      <c r="BD1387" s="169"/>
      <c r="BE1387" s="169"/>
      <c r="BF1387" s="169"/>
      <c r="BG1387" s="169"/>
      <c r="BH1387" s="169"/>
      <c r="BI1387" s="169"/>
      <c r="BJ1387" s="169"/>
      <c r="BK1387" s="169"/>
      <c r="BL1387" s="169"/>
      <c r="BM1387" s="169"/>
      <c r="BN1387" s="169"/>
      <c r="BO1387" s="169"/>
      <c r="BP1387" s="169"/>
      <c r="BQ1387" s="169"/>
      <c r="BS1387" s="6"/>
      <c r="BT1387" s="11"/>
      <c r="BU1387" s="6"/>
      <c r="BV1387" s="6"/>
    </row>
    <row r="1388" spans="1:74" ht="15.75" x14ac:dyDescent="0.25">
      <c r="A1388" s="52" t="s">
        <v>7908</v>
      </c>
      <c r="B1388" s="56"/>
      <c r="C1388" s="7" t="s">
        <v>118</v>
      </c>
      <c r="D1388" s="7" t="s">
        <v>6917</v>
      </c>
      <c r="E1388" s="7"/>
      <c r="F1388" s="64"/>
      <c r="G1388" s="6"/>
      <c r="H1388" s="6"/>
      <c r="I1388" s="10" t="s">
        <v>110</v>
      </c>
      <c r="J1388" s="11" t="s">
        <v>7528</v>
      </c>
      <c r="K1388" s="220" t="s">
        <v>600</v>
      </c>
      <c r="L1388" s="180"/>
      <c r="M1388" s="180">
        <v>1000</v>
      </c>
      <c r="N1388" s="80" t="s">
        <v>7213</v>
      </c>
      <c r="O1388" s="165"/>
      <c r="P1388" s="80" t="s">
        <v>2812</v>
      </c>
      <c r="Q1388" s="80"/>
      <c r="R1388" s="80"/>
      <c r="S1388" s="166"/>
      <c r="T1388" s="164"/>
      <c r="U1388" s="167"/>
      <c r="V1388" s="168"/>
      <c r="W1388" s="12" t="str">
        <f t="shared" si="270"/>
        <v>Mqtt1</v>
      </c>
      <c r="X1388" s="222"/>
      <c r="Y1388" s="6" t="str">
        <f t="shared" si="264"/>
        <v>power-tag/power-distr-panel-aft-10p1</v>
      </c>
      <c r="Z1388" s="106" t="str" cm="1">
        <f t="array" ref="Z1388">IF(COUNTIF(N1388,"spare"),"","$."&amp;_xlfn.REGEXEXTRACT(J1388,"PT\d+[FQ]\d+_(.*)", 2))</f>
        <v>$.RMS_Voltage_C_N</v>
      </c>
      <c r="AA1388" s="12">
        <f t="shared" si="267"/>
        <v>51</v>
      </c>
      <c r="AB1388" s="6" t="s">
        <v>195</v>
      </c>
      <c r="AC1388" s="106">
        <v>3032</v>
      </c>
      <c r="AJ1388" s="80"/>
      <c r="AK1388" s="116" t="s">
        <v>1694</v>
      </c>
      <c r="AN1388" s="80"/>
      <c r="AO1388" s="80"/>
      <c r="AP1388" s="80"/>
      <c r="AQ1388" s="80"/>
      <c r="AR1388" s="130"/>
      <c r="AS1388" s="80"/>
      <c r="AT1388" s="7"/>
      <c r="AU1388" s="7"/>
      <c r="AV1388" s="169"/>
      <c r="AW1388" s="170"/>
      <c r="AX1388" s="140"/>
      <c r="AY1388" s="150"/>
      <c r="AZ1388" s="171"/>
      <c r="BA1388" s="171"/>
      <c r="BB1388" s="150" t="str">
        <f t="shared" si="271"/>
        <v/>
      </c>
      <c r="BC1388" s="172"/>
      <c r="BD1388" s="169"/>
      <c r="BE1388" s="169"/>
      <c r="BF1388" s="169"/>
      <c r="BG1388" s="169"/>
      <c r="BH1388" s="169"/>
      <c r="BI1388" s="169"/>
      <c r="BJ1388" s="169"/>
      <c r="BK1388" s="169"/>
      <c r="BL1388" s="169"/>
      <c r="BM1388" s="169"/>
      <c r="BN1388" s="169"/>
      <c r="BO1388" s="169"/>
      <c r="BP1388" s="169"/>
      <c r="BQ1388" s="169"/>
      <c r="BS1388" s="6"/>
      <c r="BT1388" s="11"/>
      <c r="BU1388" s="6"/>
      <c r="BV1388" s="6"/>
    </row>
    <row r="1389" spans="1:74" ht="15.75" x14ac:dyDescent="0.25">
      <c r="A1389" s="52" t="s">
        <v>7908</v>
      </c>
      <c r="B1389" s="56"/>
      <c r="C1389" s="7" t="s">
        <v>118</v>
      </c>
      <c r="D1389" s="7" t="s">
        <v>6917</v>
      </c>
      <c r="E1389" s="7"/>
      <c r="F1389" s="64"/>
      <c r="G1389" s="6"/>
      <c r="H1389" s="6"/>
      <c r="I1389" s="10" t="s">
        <v>110</v>
      </c>
      <c r="J1389" s="11" t="s">
        <v>2346</v>
      </c>
      <c r="K1389" s="220" t="s">
        <v>600</v>
      </c>
      <c r="L1389" s="180"/>
      <c r="M1389" s="180">
        <v>1000</v>
      </c>
      <c r="N1389" s="80" t="s">
        <v>7213</v>
      </c>
      <c r="O1389" s="165"/>
      <c r="P1389" s="80" t="s">
        <v>2813</v>
      </c>
      <c r="Q1389" s="80"/>
      <c r="R1389" s="80"/>
      <c r="S1389" s="166"/>
      <c r="T1389" s="164"/>
      <c r="U1389" s="167"/>
      <c r="V1389" s="168"/>
      <c r="W1389" s="12" t="str">
        <f t="shared" si="270"/>
        <v>Mqtt1</v>
      </c>
      <c r="X1389" s="222"/>
      <c r="Y1389" s="6" t="str">
        <f t="shared" si="264"/>
        <v>power-tag/power-distr-panel-aft-10p1</v>
      </c>
      <c r="Z1389" s="106" t="str" cm="1">
        <f t="array" ref="Z1389">IF(COUNTIF(N1389,"spare"),"","$."&amp;_xlfn.REGEXEXTRACT(J1389,"PT\d+[FQ]\d+_(.*)", 2))</f>
        <v>$.Active_Power_Phase_A</v>
      </c>
      <c r="AA1389" s="12">
        <f t="shared" si="267"/>
        <v>51</v>
      </c>
      <c r="AB1389" s="6" t="s">
        <v>195</v>
      </c>
      <c r="AC1389" s="106">
        <v>3054</v>
      </c>
      <c r="AJ1389" s="80"/>
      <c r="AK1389" s="116" t="s">
        <v>1695</v>
      </c>
      <c r="AN1389" s="80"/>
      <c r="AO1389" s="80"/>
      <c r="AP1389" s="80"/>
      <c r="AQ1389" s="80"/>
      <c r="AR1389" s="130"/>
      <c r="AS1389" s="80"/>
      <c r="AT1389" s="7"/>
      <c r="AU1389" s="7"/>
      <c r="AV1389" s="169"/>
      <c r="AW1389" s="170"/>
      <c r="AX1389" s="140"/>
      <c r="AY1389" s="150"/>
      <c r="AZ1389" s="171"/>
      <c r="BA1389" s="171"/>
      <c r="BB1389" s="150" t="str">
        <f t="shared" si="271"/>
        <v/>
      </c>
      <c r="BC1389" s="172"/>
      <c r="BD1389" s="169"/>
      <c r="BE1389" s="169"/>
      <c r="BF1389" s="169"/>
      <c r="BG1389" s="169"/>
      <c r="BH1389" s="169"/>
      <c r="BI1389" s="169"/>
      <c r="BJ1389" s="169"/>
      <c r="BK1389" s="169"/>
      <c r="BL1389" s="169"/>
      <c r="BM1389" s="169"/>
      <c r="BN1389" s="169"/>
      <c r="BO1389" s="169"/>
      <c r="BP1389" s="169"/>
      <c r="BQ1389" s="169"/>
      <c r="BS1389" s="6"/>
      <c r="BT1389" s="11"/>
      <c r="BU1389" s="6"/>
      <c r="BV1389" s="6"/>
    </row>
    <row r="1390" spans="1:74" ht="15.75" x14ac:dyDescent="0.25">
      <c r="A1390" s="52" t="s">
        <v>7908</v>
      </c>
      <c r="B1390" s="56"/>
      <c r="C1390" s="7" t="s">
        <v>118</v>
      </c>
      <c r="D1390" s="7" t="s">
        <v>6917</v>
      </c>
      <c r="E1390" s="7"/>
      <c r="F1390" s="64"/>
      <c r="G1390" s="6"/>
      <c r="H1390" s="6"/>
      <c r="I1390" s="10" t="s">
        <v>110</v>
      </c>
      <c r="J1390" s="11" t="s">
        <v>2347</v>
      </c>
      <c r="K1390" s="220" t="s">
        <v>600</v>
      </c>
      <c r="L1390" s="180"/>
      <c r="M1390" s="180">
        <v>1000</v>
      </c>
      <c r="N1390" s="80" t="s">
        <v>7213</v>
      </c>
      <c r="O1390" s="165"/>
      <c r="P1390" s="80" t="s">
        <v>2814</v>
      </c>
      <c r="Q1390" s="80"/>
      <c r="R1390" s="80"/>
      <c r="S1390" s="166"/>
      <c r="T1390" s="164"/>
      <c r="U1390" s="167"/>
      <c r="V1390" s="168"/>
      <c r="W1390" s="12" t="str">
        <f t="shared" si="270"/>
        <v>Mqtt1</v>
      </c>
      <c r="X1390" s="222"/>
      <c r="Y1390" s="6" t="str">
        <f t="shared" si="264"/>
        <v>power-tag/power-distr-panel-aft-10p1</v>
      </c>
      <c r="Z1390" s="106" t="str" cm="1">
        <f t="array" ref="Z1390">IF(COUNTIF(N1390,"spare"),"","$."&amp;_xlfn.REGEXEXTRACT(J1390,"PT\d+[FQ]\d+_(.*)", 2))</f>
        <v>$.Active_Power_Phase_B</v>
      </c>
      <c r="AA1390" s="12">
        <f t="shared" si="267"/>
        <v>51</v>
      </c>
      <c r="AB1390" s="6" t="s">
        <v>195</v>
      </c>
      <c r="AC1390" s="106">
        <v>3056</v>
      </c>
      <c r="AJ1390" s="80"/>
      <c r="AK1390" s="116" t="s">
        <v>1695</v>
      </c>
      <c r="AN1390" s="80"/>
      <c r="AO1390" s="80"/>
      <c r="AP1390" s="80"/>
      <c r="AQ1390" s="80"/>
      <c r="AR1390" s="130"/>
      <c r="AS1390" s="80"/>
      <c r="AT1390" s="7"/>
      <c r="AU1390" s="7"/>
      <c r="AV1390" s="169"/>
      <c r="AW1390" s="170"/>
      <c r="AX1390" s="140"/>
      <c r="AY1390" s="150"/>
      <c r="AZ1390" s="171"/>
      <c r="BA1390" s="171"/>
      <c r="BB1390" s="150" t="str">
        <f t="shared" si="271"/>
        <v/>
      </c>
      <c r="BC1390" s="172"/>
      <c r="BD1390" s="169"/>
      <c r="BE1390" s="169"/>
      <c r="BF1390" s="169"/>
      <c r="BG1390" s="169"/>
      <c r="BH1390" s="169"/>
      <c r="BI1390" s="169"/>
      <c r="BJ1390" s="169"/>
      <c r="BK1390" s="169"/>
      <c r="BL1390" s="169"/>
      <c r="BM1390" s="169"/>
      <c r="BN1390" s="169"/>
      <c r="BO1390" s="169"/>
      <c r="BP1390" s="169"/>
      <c r="BQ1390" s="169"/>
      <c r="BS1390" s="6"/>
      <c r="BT1390" s="11"/>
      <c r="BU1390" s="6"/>
      <c r="BV1390" s="6"/>
    </row>
    <row r="1391" spans="1:74" ht="15.75" x14ac:dyDescent="0.25">
      <c r="A1391" s="52" t="s">
        <v>7908</v>
      </c>
      <c r="B1391" s="56"/>
      <c r="C1391" s="7" t="s">
        <v>118</v>
      </c>
      <c r="D1391" s="7" t="s">
        <v>6917</v>
      </c>
      <c r="E1391" s="7"/>
      <c r="F1391" s="64"/>
      <c r="G1391" s="6"/>
      <c r="H1391" s="6"/>
      <c r="I1391" s="10" t="s">
        <v>110</v>
      </c>
      <c r="J1391" s="11" t="s">
        <v>2348</v>
      </c>
      <c r="K1391" s="220" t="s">
        <v>600</v>
      </c>
      <c r="L1391" s="180"/>
      <c r="M1391" s="180">
        <v>1000</v>
      </c>
      <c r="N1391" s="80" t="s">
        <v>7213</v>
      </c>
      <c r="O1391" s="165"/>
      <c r="P1391" s="80" t="s">
        <v>2815</v>
      </c>
      <c r="Q1391" s="80"/>
      <c r="R1391" s="80"/>
      <c r="S1391" s="166"/>
      <c r="T1391" s="164"/>
      <c r="U1391" s="167"/>
      <c r="V1391" s="168"/>
      <c r="W1391" s="12" t="str">
        <f t="shared" si="270"/>
        <v>Mqtt1</v>
      </c>
      <c r="X1391" s="222"/>
      <c r="Y1391" s="6" t="str">
        <f t="shared" si="264"/>
        <v>power-tag/power-distr-panel-aft-10p1</v>
      </c>
      <c r="Z1391" s="106" t="str" cm="1">
        <f t="array" ref="Z1391">IF(COUNTIF(N1391,"spare"),"","$."&amp;_xlfn.REGEXEXTRACT(J1391,"PT\d+[FQ]\d+_(.*)", 2))</f>
        <v>$.Active_Power_Phase_C</v>
      </c>
      <c r="AA1391" s="12">
        <f t="shared" si="267"/>
        <v>51</v>
      </c>
      <c r="AB1391" s="6" t="s">
        <v>195</v>
      </c>
      <c r="AC1391" s="106">
        <v>3058</v>
      </c>
      <c r="AJ1391" s="80"/>
      <c r="AK1391" s="116" t="s">
        <v>1695</v>
      </c>
      <c r="AN1391" s="80"/>
      <c r="AO1391" s="80"/>
      <c r="AP1391" s="80"/>
      <c r="AQ1391" s="80"/>
      <c r="AR1391" s="130"/>
      <c r="AS1391" s="80"/>
      <c r="AT1391" s="7"/>
      <c r="AU1391" s="7"/>
      <c r="AV1391" s="169"/>
      <c r="AW1391" s="170"/>
      <c r="AX1391" s="140"/>
      <c r="AY1391" s="150"/>
      <c r="AZ1391" s="171"/>
      <c r="BA1391" s="171"/>
      <c r="BB1391" s="150" t="str">
        <f t="shared" si="271"/>
        <v/>
      </c>
      <c r="BC1391" s="172"/>
      <c r="BD1391" s="169"/>
      <c r="BE1391" s="169"/>
      <c r="BF1391" s="169"/>
      <c r="BG1391" s="169"/>
      <c r="BH1391" s="169"/>
      <c r="BI1391" s="169"/>
      <c r="BJ1391" s="169"/>
      <c r="BK1391" s="169"/>
      <c r="BL1391" s="169"/>
      <c r="BM1391" s="169"/>
      <c r="BN1391" s="169"/>
      <c r="BO1391" s="169"/>
      <c r="BP1391" s="169"/>
      <c r="BQ1391" s="169"/>
      <c r="BS1391" s="6"/>
      <c r="BT1391" s="11"/>
      <c r="BU1391" s="6"/>
      <c r="BV1391" s="6"/>
    </row>
    <row r="1392" spans="1:74" ht="15.75" x14ac:dyDescent="0.25">
      <c r="A1392" s="52" t="s">
        <v>7908</v>
      </c>
      <c r="B1392" s="56"/>
      <c r="C1392" s="7" t="s">
        <v>118</v>
      </c>
      <c r="D1392" s="7" t="s">
        <v>6917</v>
      </c>
      <c r="E1392" s="7"/>
      <c r="F1392" s="64"/>
      <c r="G1392" s="6"/>
      <c r="H1392" s="6"/>
      <c r="I1392" s="10" t="s">
        <v>110</v>
      </c>
      <c r="J1392" s="11" t="s">
        <v>2349</v>
      </c>
      <c r="K1392" s="220" t="s">
        <v>600</v>
      </c>
      <c r="L1392" s="180"/>
      <c r="M1392" s="180">
        <v>1000</v>
      </c>
      <c r="N1392" s="80" t="s">
        <v>7213</v>
      </c>
      <c r="O1392" s="165"/>
      <c r="P1392" s="80" t="s">
        <v>2816</v>
      </c>
      <c r="Q1392" s="80"/>
      <c r="R1392" s="80"/>
      <c r="S1392" s="166"/>
      <c r="T1392" s="164"/>
      <c r="U1392" s="167"/>
      <c r="V1392" s="168"/>
      <c r="W1392" s="12" t="str">
        <f t="shared" si="270"/>
        <v>Mqtt1</v>
      </c>
      <c r="X1392" s="222"/>
      <c r="Y1392" s="6" t="str">
        <f t="shared" si="264"/>
        <v>power-tag/power-distr-panel-aft-10p1</v>
      </c>
      <c r="Z1392" s="106" t="str" cm="1">
        <f t="array" ref="Z1392">IF(COUNTIF(N1392,"spare"),"","$."&amp;_xlfn.REGEXEXTRACT(J1392,"PT\d+[FQ]\d+_(.*)", 2))</f>
        <v>$.Total_Active_Power</v>
      </c>
      <c r="AA1392" s="12">
        <f t="shared" si="267"/>
        <v>51</v>
      </c>
      <c r="AB1392" s="6" t="s">
        <v>195</v>
      </c>
      <c r="AC1392" s="106">
        <v>3060</v>
      </c>
      <c r="AJ1392" s="80"/>
      <c r="AK1392" s="116" t="s">
        <v>1695</v>
      </c>
      <c r="AN1392" s="80"/>
      <c r="AO1392" s="80"/>
      <c r="AP1392" s="80"/>
      <c r="AQ1392" s="80"/>
      <c r="AR1392" s="130"/>
      <c r="AS1392" s="80"/>
      <c r="AT1392" s="7"/>
      <c r="AU1392" s="7"/>
      <c r="AV1392" s="169"/>
      <c r="AW1392" s="170"/>
      <c r="AX1392" s="140"/>
      <c r="AY1392" s="150"/>
      <c r="AZ1392" s="171"/>
      <c r="BA1392" s="171"/>
      <c r="BB1392" s="150" t="str">
        <f t="shared" si="271"/>
        <v/>
      </c>
      <c r="BC1392" s="172"/>
      <c r="BD1392" s="169"/>
      <c r="BE1392" s="169"/>
      <c r="BF1392" s="169"/>
      <c r="BG1392" s="169"/>
      <c r="BH1392" s="169"/>
      <c r="BI1392" s="169"/>
      <c r="BJ1392" s="169"/>
      <c r="BK1392" s="169"/>
      <c r="BL1392" s="169"/>
      <c r="BM1392" s="169"/>
      <c r="BN1392" s="169"/>
      <c r="BO1392" s="169"/>
      <c r="BP1392" s="169"/>
      <c r="BQ1392" s="169"/>
      <c r="BS1392" s="6"/>
      <c r="BT1392" s="11"/>
      <c r="BU1392" s="6"/>
      <c r="BV1392" s="6"/>
    </row>
    <row r="1393" spans="1:74" ht="15.75" x14ac:dyDescent="0.25">
      <c r="A1393" s="52" t="s">
        <v>7908</v>
      </c>
      <c r="B1393" s="56"/>
      <c r="C1393" s="7" t="s">
        <v>118</v>
      </c>
      <c r="D1393" s="7" t="s">
        <v>6917</v>
      </c>
      <c r="E1393" s="7"/>
      <c r="F1393" s="64"/>
      <c r="G1393" s="6"/>
      <c r="H1393" s="6"/>
      <c r="I1393" s="10" t="s">
        <v>110</v>
      </c>
      <c r="J1393" s="11" t="s">
        <v>2350</v>
      </c>
      <c r="K1393" s="220" t="s">
        <v>600</v>
      </c>
      <c r="L1393" s="180"/>
      <c r="M1393" s="180">
        <v>1000</v>
      </c>
      <c r="N1393" s="80" t="s">
        <v>7213</v>
      </c>
      <c r="O1393" s="165"/>
      <c r="P1393" s="80" t="s">
        <v>2817</v>
      </c>
      <c r="Q1393" s="80"/>
      <c r="R1393" s="80"/>
      <c r="S1393" s="166"/>
      <c r="T1393" s="164"/>
      <c r="U1393" s="167"/>
      <c r="V1393" s="168"/>
      <c r="W1393" s="12" t="str">
        <f t="shared" si="270"/>
        <v>Mqtt1</v>
      </c>
      <c r="X1393" s="222"/>
      <c r="Y1393" s="6" t="str">
        <f t="shared" si="264"/>
        <v>power-tag/power-distr-panel-aft-10p1</v>
      </c>
      <c r="Z1393" s="106" t="str" cm="1">
        <f t="array" ref="Z1393">IF(COUNTIF(N1393,"spare"),"","$."&amp;_xlfn.REGEXEXTRACT(J1393,"PT\d+[FQ]\d+_(.*)", 2))</f>
        <v>$.Power_Factor_Phase_A</v>
      </c>
      <c r="AA1393" s="12">
        <f t="shared" si="267"/>
        <v>51</v>
      </c>
      <c r="AB1393" s="6" t="s">
        <v>195</v>
      </c>
      <c r="AC1393" s="106">
        <v>3078</v>
      </c>
      <c r="AJ1393" s="80"/>
      <c r="AK1393" s="116" t="s">
        <v>1696</v>
      </c>
      <c r="AN1393" s="80"/>
      <c r="AO1393" s="80"/>
      <c r="AP1393" s="80"/>
      <c r="AQ1393" s="80"/>
      <c r="AR1393" s="130"/>
      <c r="AS1393" s="80"/>
      <c r="AT1393" s="7"/>
      <c r="AU1393" s="7"/>
      <c r="AV1393" s="169"/>
      <c r="AW1393" s="170"/>
      <c r="AX1393" s="140"/>
      <c r="AY1393" s="150"/>
      <c r="AZ1393" s="171"/>
      <c r="BA1393" s="171"/>
      <c r="BB1393" s="150" t="str">
        <f t="shared" si="271"/>
        <v/>
      </c>
      <c r="BC1393" s="172"/>
      <c r="BD1393" s="169"/>
      <c r="BE1393" s="169"/>
      <c r="BF1393" s="169"/>
      <c r="BG1393" s="169"/>
      <c r="BH1393" s="169"/>
      <c r="BI1393" s="169"/>
      <c r="BJ1393" s="169"/>
      <c r="BK1393" s="169"/>
      <c r="BL1393" s="169"/>
      <c r="BM1393" s="169"/>
      <c r="BN1393" s="169"/>
      <c r="BO1393" s="169"/>
      <c r="BP1393" s="169"/>
      <c r="BQ1393" s="169"/>
      <c r="BS1393" s="6"/>
      <c r="BT1393" s="11"/>
      <c r="BU1393" s="6"/>
      <c r="BV1393" s="6"/>
    </row>
    <row r="1394" spans="1:74" ht="15.75" x14ac:dyDescent="0.25">
      <c r="A1394" s="52" t="s">
        <v>7908</v>
      </c>
      <c r="B1394" s="56"/>
      <c r="C1394" s="7" t="s">
        <v>118</v>
      </c>
      <c r="D1394" s="7" t="s">
        <v>6917</v>
      </c>
      <c r="E1394" s="7"/>
      <c r="F1394" s="64"/>
      <c r="G1394" s="6"/>
      <c r="H1394" s="6"/>
      <c r="I1394" s="10" t="s">
        <v>110</v>
      </c>
      <c r="J1394" s="11" t="s">
        <v>2351</v>
      </c>
      <c r="K1394" s="220" t="s">
        <v>600</v>
      </c>
      <c r="L1394" s="180"/>
      <c r="M1394" s="180">
        <v>1000</v>
      </c>
      <c r="N1394" s="80" t="s">
        <v>7213</v>
      </c>
      <c r="O1394" s="165"/>
      <c r="P1394" s="80" t="s">
        <v>2818</v>
      </c>
      <c r="Q1394" s="80"/>
      <c r="R1394" s="80"/>
      <c r="S1394" s="166"/>
      <c r="T1394" s="164"/>
      <c r="U1394" s="167"/>
      <c r="V1394" s="168"/>
      <c r="W1394" s="12" t="str">
        <f t="shared" si="270"/>
        <v>Mqtt1</v>
      </c>
      <c r="X1394" s="222"/>
      <c r="Y1394" s="6" t="str">
        <f t="shared" si="264"/>
        <v>power-tag/power-distr-panel-aft-10p1</v>
      </c>
      <c r="Z1394" s="106" t="str" cm="1">
        <f t="array" ref="Z1394">IF(COUNTIF(N1394,"spare"),"","$."&amp;_xlfn.REGEXEXTRACT(J1394,"PT\d+[FQ]\d+_(.*)", 2))</f>
        <v>$.Power_Factor_Phase_B</v>
      </c>
      <c r="AA1394" s="12">
        <f t="shared" si="267"/>
        <v>51</v>
      </c>
      <c r="AB1394" s="6" t="s">
        <v>195</v>
      </c>
      <c r="AC1394" s="106">
        <v>3080</v>
      </c>
      <c r="AJ1394" s="80"/>
      <c r="AK1394" s="116" t="s">
        <v>1696</v>
      </c>
      <c r="AN1394" s="80"/>
      <c r="AO1394" s="80"/>
      <c r="AP1394" s="80"/>
      <c r="AQ1394" s="80"/>
      <c r="AR1394" s="130"/>
      <c r="AS1394" s="80"/>
      <c r="AT1394" s="7"/>
      <c r="AU1394" s="7"/>
      <c r="AV1394" s="169"/>
      <c r="AW1394" s="170"/>
      <c r="AX1394" s="140"/>
      <c r="AY1394" s="150"/>
      <c r="AZ1394" s="171"/>
      <c r="BA1394" s="171"/>
      <c r="BB1394" s="150" t="str">
        <f t="shared" si="271"/>
        <v/>
      </c>
      <c r="BC1394" s="172"/>
      <c r="BD1394" s="169"/>
      <c r="BE1394" s="169"/>
      <c r="BF1394" s="169"/>
      <c r="BG1394" s="169"/>
      <c r="BH1394" s="169"/>
      <c r="BI1394" s="169"/>
      <c r="BJ1394" s="169"/>
      <c r="BK1394" s="169"/>
      <c r="BL1394" s="169"/>
      <c r="BM1394" s="169"/>
      <c r="BN1394" s="169"/>
      <c r="BO1394" s="169"/>
      <c r="BP1394" s="169"/>
      <c r="BQ1394" s="169"/>
      <c r="BS1394" s="6"/>
      <c r="BT1394" s="11"/>
      <c r="BU1394" s="6"/>
      <c r="BV1394" s="6"/>
    </row>
    <row r="1395" spans="1:74" ht="15.75" x14ac:dyDescent="0.25">
      <c r="A1395" s="52" t="s">
        <v>7908</v>
      </c>
      <c r="B1395" s="56"/>
      <c r="C1395" s="7" t="s">
        <v>118</v>
      </c>
      <c r="D1395" s="7" t="s">
        <v>6917</v>
      </c>
      <c r="E1395" s="7"/>
      <c r="F1395" s="64"/>
      <c r="G1395" s="6"/>
      <c r="H1395" s="6"/>
      <c r="I1395" s="10" t="s">
        <v>110</v>
      </c>
      <c r="J1395" s="11" t="s">
        <v>2352</v>
      </c>
      <c r="K1395" s="220" t="s">
        <v>600</v>
      </c>
      <c r="L1395" s="180"/>
      <c r="M1395" s="180">
        <v>1000</v>
      </c>
      <c r="N1395" s="80" t="s">
        <v>7213</v>
      </c>
      <c r="O1395" s="165"/>
      <c r="P1395" s="80" t="s">
        <v>2819</v>
      </c>
      <c r="Q1395" s="80"/>
      <c r="R1395" s="80"/>
      <c r="S1395" s="166"/>
      <c r="T1395" s="164"/>
      <c r="U1395" s="167"/>
      <c r="V1395" s="168"/>
      <c r="W1395" s="12" t="str">
        <f t="shared" si="270"/>
        <v>Mqtt1</v>
      </c>
      <c r="X1395" s="222"/>
      <c r="Y1395" s="6" t="str">
        <f t="shared" si="264"/>
        <v>power-tag/power-distr-panel-aft-10p1</v>
      </c>
      <c r="Z1395" s="106" t="str" cm="1">
        <f t="array" ref="Z1395">IF(COUNTIF(N1395,"spare"),"","$."&amp;_xlfn.REGEXEXTRACT(J1395,"PT\d+[FQ]\d+_(.*)", 2))</f>
        <v>$.Power_Factor_Phase_C</v>
      </c>
      <c r="AA1395" s="12">
        <f t="shared" si="267"/>
        <v>51</v>
      </c>
      <c r="AB1395" s="6" t="s">
        <v>195</v>
      </c>
      <c r="AC1395" s="106">
        <v>3082</v>
      </c>
      <c r="AJ1395" s="80"/>
      <c r="AK1395" s="116" t="s">
        <v>1696</v>
      </c>
      <c r="AN1395" s="80"/>
      <c r="AO1395" s="80"/>
      <c r="AP1395" s="80"/>
      <c r="AQ1395" s="80"/>
      <c r="AR1395" s="130"/>
      <c r="AS1395" s="80"/>
      <c r="AT1395" s="7"/>
      <c r="AU1395" s="7"/>
      <c r="AV1395" s="169"/>
      <c r="AW1395" s="170"/>
      <c r="AX1395" s="140"/>
      <c r="AY1395" s="150"/>
      <c r="AZ1395" s="171"/>
      <c r="BA1395" s="171"/>
      <c r="BB1395" s="150" t="str">
        <f t="shared" si="271"/>
        <v/>
      </c>
      <c r="BC1395" s="172"/>
      <c r="BD1395" s="169"/>
      <c r="BE1395" s="169"/>
      <c r="BF1395" s="169"/>
      <c r="BG1395" s="169"/>
      <c r="BH1395" s="169"/>
      <c r="BI1395" s="169"/>
      <c r="BJ1395" s="169"/>
      <c r="BK1395" s="169"/>
      <c r="BL1395" s="169"/>
      <c r="BM1395" s="169"/>
      <c r="BN1395" s="169"/>
      <c r="BO1395" s="169"/>
      <c r="BP1395" s="169"/>
      <c r="BQ1395" s="169"/>
      <c r="BS1395" s="6"/>
      <c r="BT1395" s="11"/>
      <c r="BU1395" s="6"/>
      <c r="BV1395" s="6"/>
    </row>
    <row r="1396" spans="1:74" ht="15.75" x14ac:dyDescent="0.25">
      <c r="A1396" s="52" t="s">
        <v>7908</v>
      </c>
      <c r="B1396" s="56"/>
      <c r="C1396" s="7" t="s">
        <v>118</v>
      </c>
      <c r="D1396" s="7" t="s">
        <v>6917</v>
      </c>
      <c r="E1396" s="7"/>
      <c r="F1396" s="64"/>
      <c r="G1396" s="6"/>
      <c r="H1396" s="6"/>
      <c r="I1396" s="10" t="s">
        <v>110</v>
      </c>
      <c r="J1396" s="11" t="s">
        <v>2353</v>
      </c>
      <c r="K1396" s="220" t="s">
        <v>600</v>
      </c>
      <c r="L1396" s="180"/>
      <c r="M1396" s="180">
        <v>1000</v>
      </c>
      <c r="N1396" s="80" t="s">
        <v>7213</v>
      </c>
      <c r="O1396" s="165"/>
      <c r="P1396" s="80" t="s">
        <v>2820</v>
      </c>
      <c r="Q1396" s="80"/>
      <c r="R1396" s="80"/>
      <c r="S1396" s="166"/>
      <c r="T1396" s="164"/>
      <c r="U1396" s="167"/>
      <c r="V1396" s="168"/>
      <c r="W1396" s="12" t="str">
        <f t="shared" si="270"/>
        <v>Mqtt1</v>
      </c>
      <c r="X1396" s="222"/>
      <c r="Y1396" s="6" t="str">
        <f t="shared" si="264"/>
        <v>power-tag/power-distr-panel-aft-10p1</v>
      </c>
      <c r="Z1396" s="106" t="str" cm="1">
        <f t="array" ref="Z1396">IF(COUNTIF(N1396,"spare"),"","$."&amp;_xlfn.REGEXEXTRACT(J1396,"PT\d+[FQ]\d+_(.*)", 2))</f>
        <v>$.Total_Power_Factor</v>
      </c>
      <c r="AA1396" s="12">
        <f t="shared" si="267"/>
        <v>51</v>
      </c>
      <c r="AB1396" s="6" t="s">
        <v>195</v>
      </c>
      <c r="AC1396" s="106">
        <v>3084</v>
      </c>
      <c r="AJ1396" s="80"/>
      <c r="AK1396" s="116" t="s">
        <v>1696</v>
      </c>
      <c r="AN1396" s="80"/>
      <c r="AO1396" s="80"/>
      <c r="AP1396" s="80"/>
      <c r="AQ1396" s="80"/>
      <c r="AR1396" s="130"/>
      <c r="AS1396" s="80"/>
      <c r="AT1396" s="7"/>
      <c r="AU1396" s="7"/>
      <c r="AV1396" s="169"/>
      <c r="AW1396" s="170"/>
      <c r="AX1396" s="140"/>
      <c r="AY1396" s="150"/>
      <c r="AZ1396" s="171"/>
      <c r="BA1396" s="171"/>
      <c r="BB1396" s="150" t="str">
        <f t="shared" si="271"/>
        <v/>
      </c>
      <c r="BC1396" s="172"/>
      <c r="BD1396" s="169"/>
      <c r="BE1396" s="169"/>
      <c r="BF1396" s="169"/>
      <c r="BG1396" s="169"/>
      <c r="BH1396" s="169"/>
      <c r="BI1396" s="169"/>
      <c r="BJ1396" s="169"/>
      <c r="BK1396" s="169"/>
      <c r="BL1396" s="169"/>
      <c r="BM1396" s="169"/>
      <c r="BN1396" s="169"/>
      <c r="BO1396" s="169"/>
      <c r="BP1396" s="169"/>
      <c r="BQ1396" s="169"/>
      <c r="BS1396" s="6"/>
      <c r="BT1396" s="11"/>
      <c r="BU1396" s="6"/>
      <c r="BV1396" s="6"/>
    </row>
    <row r="1397" spans="1:74" ht="15.75" x14ac:dyDescent="0.25">
      <c r="A1397" s="52" t="s">
        <v>7908</v>
      </c>
      <c r="B1397" s="56"/>
      <c r="C1397" s="7" t="s">
        <v>118</v>
      </c>
      <c r="D1397" s="7" t="s">
        <v>6917</v>
      </c>
      <c r="E1397" s="7"/>
      <c r="F1397" s="64"/>
      <c r="G1397" s="6"/>
      <c r="H1397" s="6"/>
      <c r="I1397" s="10" t="s">
        <v>110</v>
      </c>
      <c r="J1397" s="11" t="s">
        <v>2354</v>
      </c>
      <c r="K1397" s="220" t="s">
        <v>600</v>
      </c>
      <c r="L1397" s="180"/>
      <c r="M1397" s="180">
        <v>1000</v>
      </c>
      <c r="N1397" s="80" t="s">
        <v>7213</v>
      </c>
      <c r="O1397" s="165"/>
      <c r="P1397" s="80" t="s">
        <v>2821</v>
      </c>
      <c r="Q1397" s="80"/>
      <c r="R1397" s="80"/>
      <c r="S1397" s="166"/>
      <c r="T1397" s="164"/>
      <c r="U1397" s="167"/>
      <c r="V1397" s="168"/>
      <c r="W1397" s="12" t="str">
        <f t="shared" ref="W1397:W1411" si="272">IF(COUNTIF(N1397,"spare"),"","Mqtt1")</f>
        <v>Mqtt1</v>
      </c>
      <c r="X1397" s="222"/>
      <c r="Y1397" s="6" t="str">
        <f t="shared" si="264"/>
        <v>power-tag/dishwasher</v>
      </c>
      <c r="Z1397" s="106" t="str" cm="1">
        <f t="array" ref="Z1397">IF(COUNTIF(N1397,"spare"),"","$."&amp;_xlfn.REGEXEXTRACT(J1397,"PT\d+[FQ]\d+_(.*)", 2))</f>
        <v>$.RMS_Current_Phase_A</v>
      </c>
      <c r="AA1397" s="12">
        <f t="shared" si="267"/>
        <v>52</v>
      </c>
      <c r="AB1397" s="6" t="s">
        <v>195</v>
      </c>
      <c r="AC1397" s="106">
        <v>3000</v>
      </c>
      <c r="AJ1397" s="80"/>
      <c r="AK1397" s="116" t="s">
        <v>1693</v>
      </c>
      <c r="AN1397" s="80"/>
      <c r="AO1397" s="80"/>
      <c r="AP1397" s="80"/>
      <c r="AQ1397" s="80"/>
      <c r="AR1397" s="130"/>
      <c r="AS1397" s="80"/>
      <c r="AT1397" s="7"/>
      <c r="AU1397" s="7"/>
      <c r="AV1397" s="169"/>
      <c r="AW1397" s="170"/>
      <c r="AX1397" s="140"/>
      <c r="AY1397" s="150"/>
      <c r="AZ1397" s="171"/>
      <c r="BA1397" s="171"/>
      <c r="BB1397" s="150" t="str">
        <f t="shared" ref="BB1397:BB1411" si="273">IF(ISNUMBER(AM1397),"1","")</f>
        <v/>
      </c>
      <c r="BC1397" s="172"/>
      <c r="BD1397" s="169"/>
      <c r="BE1397" s="169"/>
      <c r="BF1397" s="169"/>
      <c r="BG1397" s="169"/>
      <c r="BH1397" s="169"/>
      <c r="BI1397" s="169"/>
      <c r="BJ1397" s="169"/>
      <c r="BK1397" s="169"/>
      <c r="BL1397" s="169"/>
      <c r="BM1397" s="169"/>
      <c r="BN1397" s="169"/>
      <c r="BO1397" s="169"/>
      <c r="BP1397" s="169"/>
      <c r="BQ1397" s="169"/>
      <c r="BS1397" s="6"/>
      <c r="BT1397" s="11"/>
      <c r="BU1397" s="6"/>
      <c r="BV1397" s="6"/>
    </row>
    <row r="1398" spans="1:74" ht="15.75" x14ac:dyDescent="0.25">
      <c r="A1398" s="52" t="s">
        <v>7908</v>
      </c>
      <c r="B1398" s="56"/>
      <c r="C1398" s="7" t="s">
        <v>118</v>
      </c>
      <c r="D1398" s="7" t="s">
        <v>6917</v>
      </c>
      <c r="E1398" s="7"/>
      <c r="F1398" s="64"/>
      <c r="G1398" s="6"/>
      <c r="H1398" s="6"/>
      <c r="I1398" s="10" t="s">
        <v>110</v>
      </c>
      <c r="J1398" s="11" t="s">
        <v>2355</v>
      </c>
      <c r="K1398" s="220" t="s">
        <v>600</v>
      </c>
      <c r="L1398" s="180"/>
      <c r="M1398" s="180">
        <v>1000</v>
      </c>
      <c r="N1398" s="80" t="s">
        <v>7213</v>
      </c>
      <c r="O1398" s="165"/>
      <c r="P1398" s="80" t="s">
        <v>2822</v>
      </c>
      <c r="Q1398" s="80"/>
      <c r="R1398" s="80"/>
      <c r="S1398" s="166"/>
      <c r="T1398" s="164"/>
      <c r="U1398" s="167"/>
      <c r="V1398" s="168"/>
      <c r="W1398" s="12" t="str">
        <f t="shared" si="272"/>
        <v>Mqtt1</v>
      </c>
      <c r="X1398" s="222"/>
      <c r="Y1398" s="6" t="str">
        <f t="shared" si="264"/>
        <v>power-tag/dishwasher</v>
      </c>
      <c r="Z1398" s="106" t="str" cm="1">
        <f t="array" ref="Z1398">IF(COUNTIF(N1398,"spare"),"","$."&amp;_xlfn.REGEXEXTRACT(J1398,"PT\d+[FQ]\d+_(.*)", 2))</f>
        <v>$.RMS_Current_Phase_B</v>
      </c>
      <c r="AA1398" s="12">
        <f t="shared" si="267"/>
        <v>52</v>
      </c>
      <c r="AB1398" s="6" t="s">
        <v>195</v>
      </c>
      <c r="AC1398" s="106">
        <v>3002</v>
      </c>
      <c r="AJ1398" s="80"/>
      <c r="AK1398" s="116" t="s">
        <v>1693</v>
      </c>
      <c r="AN1398" s="80"/>
      <c r="AO1398" s="80"/>
      <c r="AP1398" s="80"/>
      <c r="AQ1398" s="80"/>
      <c r="AR1398" s="130"/>
      <c r="AS1398" s="80"/>
      <c r="AT1398" s="7"/>
      <c r="AU1398" s="7"/>
      <c r="AV1398" s="169"/>
      <c r="AW1398" s="170"/>
      <c r="AX1398" s="140"/>
      <c r="AY1398" s="150"/>
      <c r="AZ1398" s="171"/>
      <c r="BA1398" s="171"/>
      <c r="BB1398" s="150" t="str">
        <f t="shared" si="273"/>
        <v/>
      </c>
      <c r="BC1398" s="172"/>
      <c r="BD1398" s="169"/>
      <c r="BE1398" s="169"/>
      <c r="BF1398" s="169"/>
      <c r="BG1398" s="169"/>
      <c r="BH1398" s="169"/>
      <c r="BI1398" s="169"/>
      <c r="BJ1398" s="169"/>
      <c r="BK1398" s="169"/>
      <c r="BL1398" s="169"/>
      <c r="BM1398" s="169"/>
      <c r="BN1398" s="169"/>
      <c r="BO1398" s="169"/>
      <c r="BP1398" s="169"/>
      <c r="BQ1398" s="169"/>
      <c r="BS1398" s="6"/>
      <c r="BT1398" s="11"/>
      <c r="BU1398" s="6"/>
      <c r="BV1398" s="6"/>
    </row>
    <row r="1399" spans="1:74" ht="15.75" x14ac:dyDescent="0.25">
      <c r="A1399" s="52" t="s">
        <v>7908</v>
      </c>
      <c r="B1399" s="56"/>
      <c r="C1399" s="7" t="s">
        <v>118</v>
      </c>
      <c r="D1399" s="7" t="s">
        <v>6917</v>
      </c>
      <c r="E1399" s="7"/>
      <c r="F1399" s="64"/>
      <c r="G1399" s="6"/>
      <c r="H1399" s="6"/>
      <c r="I1399" s="10" t="s">
        <v>110</v>
      </c>
      <c r="J1399" s="11" t="s">
        <v>2356</v>
      </c>
      <c r="K1399" s="220" t="s">
        <v>600</v>
      </c>
      <c r="L1399" s="180"/>
      <c r="M1399" s="180">
        <v>1000</v>
      </c>
      <c r="N1399" s="80" t="s">
        <v>7213</v>
      </c>
      <c r="O1399" s="165"/>
      <c r="P1399" s="80" t="s">
        <v>2823</v>
      </c>
      <c r="Q1399" s="80"/>
      <c r="R1399" s="80"/>
      <c r="S1399" s="166"/>
      <c r="T1399" s="164"/>
      <c r="U1399" s="167"/>
      <c r="V1399" s="168"/>
      <c r="W1399" s="12" t="str">
        <f t="shared" si="272"/>
        <v>Mqtt1</v>
      </c>
      <c r="X1399" s="222"/>
      <c r="Y1399" s="6" t="str">
        <f t="shared" si="264"/>
        <v>power-tag/dishwasher</v>
      </c>
      <c r="Z1399" s="106" t="str" cm="1">
        <f t="array" ref="Z1399">IF(COUNTIF(N1399,"spare"),"","$."&amp;_xlfn.REGEXEXTRACT(J1399,"PT\d+[FQ]\d+_(.*)", 2))</f>
        <v>$.RMS_Current_Phase_C</v>
      </c>
      <c r="AA1399" s="12">
        <f t="shared" si="267"/>
        <v>52</v>
      </c>
      <c r="AB1399" s="6" t="s">
        <v>195</v>
      </c>
      <c r="AC1399" s="106">
        <v>3004</v>
      </c>
      <c r="AJ1399" s="80"/>
      <c r="AK1399" s="116" t="s">
        <v>1693</v>
      </c>
      <c r="AN1399" s="80"/>
      <c r="AO1399" s="80"/>
      <c r="AP1399" s="80"/>
      <c r="AQ1399" s="80"/>
      <c r="AR1399" s="130"/>
      <c r="AS1399" s="80"/>
      <c r="AT1399" s="7"/>
      <c r="AU1399" s="7"/>
      <c r="AV1399" s="169"/>
      <c r="AW1399" s="170"/>
      <c r="AX1399" s="140"/>
      <c r="AY1399" s="150"/>
      <c r="AZ1399" s="171"/>
      <c r="BA1399" s="171"/>
      <c r="BB1399" s="150" t="str">
        <f t="shared" si="273"/>
        <v/>
      </c>
      <c r="BC1399" s="172"/>
      <c r="BD1399" s="169"/>
      <c r="BE1399" s="169"/>
      <c r="BF1399" s="169"/>
      <c r="BG1399" s="169"/>
      <c r="BH1399" s="169"/>
      <c r="BI1399" s="169"/>
      <c r="BJ1399" s="169"/>
      <c r="BK1399" s="169"/>
      <c r="BL1399" s="169"/>
      <c r="BM1399" s="169"/>
      <c r="BN1399" s="169"/>
      <c r="BO1399" s="169"/>
      <c r="BP1399" s="169"/>
      <c r="BQ1399" s="169"/>
      <c r="BS1399" s="6"/>
      <c r="BT1399" s="11"/>
      <c r="BU1399" s="6"/>
      <c r="BV1399" s="6"/>
    </row>
    <row r="1400" spans="1:74" ht="15.75" x14ac:dyDescent="0.25">
      <c r="A1400" s="52" t="s">
        <v>7908</v>
      </c>
      <c r="B1400" s="56"/>
      <c r="C1400" s="7" t="s">
        <v>118</v>
      </c>
      <c r="D1400" s="7" t="s">
        <v>6917</v>
      </c>
      <c r="E1400" s="7"/>
      <c r="F1400" s="64"/>
      <c r="G1400" s="6"/>
      <c r="H1400" s="6"/>
      <c r="I1400" s="10" t="s">
        <v>110</v>
      </c>
      <c r="J1400" s="11" t="s">
        <v>2357</v>
      </c>
      <c r="K1400" s="220" t="s">
        <v>600</v>
      </c>
      <c r="L1400" s="180"/>
      <c r="M1400" s="180">
        <v>1000</v>
      </c>
      <c r="N1400" s="80" t="s">
        <v>7213</v>
      </c>
      <c r="O1400" s="165"/>
      <c r="P1400" s="80" t="s">
        <v>2824</v>
      </c>
      <c r="Q1400" s="80"/>
      <c r="R1400" s="80"/>
      <c r="S1400" s="166"/>
      <c r="T1400" s="164"/>
      <c r="U1400" s="167"/>
      <c r="V1400" s="168"/>
      <c r="W1400" s="12" t="str">
        <f t="shared" si="272"/>
        <v>Mqtt1</v>
      </c>
      <c r="X1400" s="222"/>
      <c r="Y1400" s="6" t="str">
        <f t="shared" si="264"/>
        <v>power-tag/dishwasher</v>
      </c>
      <c r="Z1400" s="106" t="str" cm="1">
        <f t="array" ref="Z1400">IF(COUNTIF(N1400,"spare"),"","$."&amp;_xlfn.REGEXEXTRACT(J1400,"PT\d+[FQ]\d+_(.*)", 2))</f>
        <v>$.RMS_Current_Phase_Neut</v>
      </c>
      <c r="AA1400" s="12">
        <f t="shared" si="267"/>
        <v>52</v>
      </c>
      <c r="AB1400" s="6" t="s">
        <v>195</v>
      </c>
      <c r="AC1400" s="106">
        <v>3006</v>
      </c>
      <c r="AJ1400" s="80"/>
      <c r="AK1400" s="116" t="s">
        <v>1693</v>
      </c>
      <c r="AN1400" s="80"/>
      <c r="AO1400" s="80"/>
      <c r="AP1400" s="80"/>
      <c r="AQ1400" s="80"/>
      <c r="AR1400" s="130"/>
      <c r="AS1400" s="80"/>
      <c r="AT1400" s="7"/>
      <c r="AU1400" s="7"/>
      <c r="AV1400" s="169"/>
      <c r="AW1400" s="170"/>
      <c r="AX1400" s="140"/>
      <c r="AY1400" s="150"/>
      <c r="AZ1400" s="171"/>
      <c r="BA1400" s="171"/>
      <c r="BB1400" s="150" t="str">
        <f t="shared" si="273"/>
        <v/>
      </c>
      <c r="BC1400" s="172"/>
      <c r="BD1400" s="169"/>
      <c r="BE1400" s="169"/>
      <c r="BF1400" s="169"/>
      <c r="BG1400" s="169"/>
      <c r="BH1400" s="169"/>
      <c r="BI1400" s="169"/>
      <c r="BJ1400" s="169"/>
      <c r="BK1400" s="169"/>
      <c r="BL1400" s="169"/>
      <c r="BM1400" s="169"/>
      <c r="BN1400" s="169"/>
      <c r="BO1400" s="169"/>
      <c r="BP1400" s="169"/>
      <c r="BQ1400" s="169"/>
      <c r="BS1400" s="6"/>
      <c r="BT1400" s="11"/>
      <c r="BU1400" s="6"/>
      <c r="BV1400" s="6"/>
    </row>
    <row r="1401" spans="1:74" ht="15.75" x14ac:dyDescent="0.25">
      <c r="A1401" s="52" t="s">
        <v>7908</v>
      </c>
      <c r="B1401" s="56"/>
      <c r="C1401" s="7" t="s">
        <v>118</v>
      </c>
      <c r="D1401" s="7" t="s">
        <v>6917</v>
      </c>
      <c r="E1401" s="7"/>
      <c r="F1401" s="64"/>
      <c r="G1401" s="6"/>
      <c r="H1401" s="6"/>
      <c r="I1401" s="10" t="s">
        <v>110</v>
      </c>
      <c r="J1401" s="11" t="s">
        <v>7529</v>
      </c>
      <c r="K1401" s="220" t="s">
        <v>600</v>
      </c>
      <c r="L1401" s="180"/>
      <c r="M1401" s="180">
        <v>1000</v>
      </c>
      <c r="N1401" s="80" t="s">
        <v>7213</v>
      </c>
      <c r="O1401" s="165"/>
      <c r="P1401" s="80" t="s">
        <v>2825</v>
      </c>
      <c r="Q1401" s="80"/>
      <c r="R1401" s="80"/>
      <c r="S1401" s="166"/>
      <c r="T1401" s="164"/>
      <c r="U1401" s="167"/>
      <c r="V1401" s="168"/>
      <c r="W1401" s="12" t="str">
        <f t="shared" si="272"/>
        <v>Mqtt1</v>
      </c>
      <c r="X1401" s="222"/>
      <c r="Y1401" s="6" t="str">
        <f t="shared" si="264"/>
        <v>power-tag/dishwasher</v>
      </c>
      <c r="Z1401" s="106" t="str" cm="1">
        <f t="array" ref="Z1401">IF(COUNTIF(N1401,"spare"),"","$."&amp;_xlfn.REGEXEXTRACT(J1401,"PT\d+[FQ]\d+_(.*)", 2))</f>
        <v>$.RMS_Voltage_A_N</v>
      </c>
      <c r="AA1401" s="12">
        <f t="shared" si="267"/>
        <v>52</v>
      </c>
      <c r="AB1401" s="6" t="s">
        <v>195</v>
      </c>
      <c r="AC1401" s="106">
        <v>3028</v>
      </c>
      <c r="AJ1401" s="80"/>
      <c r="AK1401" s="116" t="s">
        <v>1694</v>
      </c>
      <c r="AN1401" s="80"/>
      <c r="AO1401" s="80"/>
      <c r="AP1401" s="80"/>
      <c r="AQ1401" s="80"/>
      <c r="AR1401" s="130"/>
      <c r="AS1401" s="80"/>
      <c r="AT1401" s="7"/>
      <c r="AU1401" s="7"/>
      <c r="AV1401" s="169"/>
      <c r="AW1401" s="170"/>
      <c r="AX1401" s="140"/>
      <c r="AY1401" s="150"/>
      <c r="AZ1401" s="171"/>
      <c r="BA1401" s="171"/>
      <c r="BB1401" s="150" t="str">
        <f t="shared" si="273"/>
        <v/>
      </c>
      <c r="BC1401" s="172"/>
      <c r="BD1401" s="169"/>
      <c r="BE1401" s="169"/>
      <c r="BF1401" s="169"/>
      <c r="BG1401" s="169"/>
      <c r="BH1401" s="169"/>
      <c r="BI1401" s="169"/>
      <c r="BJ1401" s="169"/>
      <c r="BK1401" s="169"/>
      <c r="BL1401" s="169"/>
      <c r="BM1401" s="169"/>
      <c r="BN1401" s="169"/>
      <c r="BO1401" s="169"/>
      <c r="BP1401" s="169"/>
      <c r="BQ1401" s="169"/>
      <c r="BS1401" s="6"/>
      <c r="BT1401" s="11"/>
      <c r="BU1401" s="6"/>
      <c r="BV1401" s="6"/>
    </row>
    <row r="1402" spans="1:74" ht="15.75" x14ac:dyDescent="0.25">
      <c r="A1402" s="52" t="s">
        <v>7908</v>
      </c>
      <c r="B1402" s="56"/>
      <c r="C1402" s="7" t="s">
        <v>118</v>
      </c>
      <c r="D1402" s="7" t="s">
        <v>6917</v>
      </c>
      <c r="E1402" s="7"/>
      <c r="F1402" s="64"/>
      <c r="G1402" s="6"/>
      <c r="H1402" s="6"/>
      <c r="I1402" s="10" t="s">
        <v>110</v>
      </c>
      <c r="J1402" s="11" t="s">
        <v>7530</v>
      </c>
      <c r="K1402" s="220" t="s">
        <v>600</v>
      </c>
      <c r="L1402" s="180"/>
      <c r="M1402" s="180">
        <v>1000</v>
      </c>
      <c r="N1402" s="80" t="s">
        <v>7213</v>
      </c>
      <c r="O1402" s="165"/>
      <c r="P1402" s="80" t="s">
        <v>2826</v>
      </c>
      <c r="Q1402" s="80"/>
      <c r="R1402" s="80"/>
      <c r="S1402" s="166"/>
      <c r="T1402" s="164"/>
      <c r="U1402" s="167"/>
      <c r="V1402" s="168"/>
      <c r="W1402" s="12" t="str">
        <f t="shared" si="272"/>
        <v>Mqtt1</v>
      </c>
      <c r="X1402" s="222"/>
      <c r="Y1402" s="6" t="str">
        <f t="shared" si="264"/>
        <v>power-tag/dishwasher</v>
      </c>
      <c r="Z1402" s="106" t="str" cm="1">
        <f t="array" ref="Z1402">IF(COUNTIF(N1402,"spare"),"","$."&amp;_xlfn.REGEXEXTRACT(J1402,"PT\d+[FQ]\d+_(.*)", 2))</f>
        <v>$.RMS_Voltage_B_N</v>
      </c>
      <c r="AA1402" s="12">
        <f t="shared" si="267"/>
        <v>52</v>
      </c>
      <c r="AB1402" s="6" t="s">
        <v>195</v>
      </c>
      <c r="AC1402" s="106">
        <v>3030</v>
      </c>
      <c r="AJ1402" s="80"/>
      <c r="AK1402" s="116" t="s">
        <v>1694</v>
      </c>
      <c r="AN1402" s="80"/>
      <c r="AO1402" s="80"/>
      <c r="AP1402" s="80"/>
      <c r="AQ1402" s="80"/>
      <c r="AR1402" s="130"/>
      <c r="AS1402" s="80"/>
      <c r="AT1402" s="7"/>
      <c r="AU1402" s="7"/>
      <c r="AV1402" s="169"/>
      <c r="AW1402" s="170"/>
      <c r="AX1402" s="140"/>
      <c r="AY1402" s="150"/>
      <c r="AZ1402" s="171"/>
      <c r="BA1402" s="171"/>
      <c r="BB1402" s="150" t="str">
        <f t="shared" si="273"/>
        <v/>
      </c>
      <c r="BC1402" s="172"/>
      <c r="BD1402" s="169"/>
      <c r="BE1402" s="169"/>
      <c r="BF1402" s="169"/>
      <c r="BG1402" s="169"/>
      <c r="BH1402" s="169"/>
      <c r="BI1402" s="169"/>
      <c r="BJ1402" s="169"/>
      <c r="BK1402" s="169"/>
      <c r="BL1402" s="169"/>
      <c r="BM1402" s="169"/>
      <c r="BN1402" s="169"/>
      <c r="BO1402" s="169"/>
      <c r="BP1402" s="169"/>
      <c r="BQ1402" s="169"/>
      <c r="BS1402" s="6"/>
      <c r="BT1402" s="11"/>
      <c r="BU1402" s="6"/>
      <c r="BV1402" s="6"/>
    </row>
    <row r="1403" spans="1:74" ht="15.75" x14ac:dyDescent="0.25">
      <c r="A1403" s="52" t="s">
        <v>7908</v>
      </c>
      <c r="B1403" s="56"/>
      <c r="C1403" s="7" t="s">
        <v>118</v>
      </c>
      <c r="D1403" s="7" t="s">
        <v>6917</v>
      </c>
      <c r="E1403" s="7"/>
      <c r="F1403" s="64"/>
      <c r="G1403" s="6"/>
      <c r="H1403" s="6"/>
      <c r="I1403" s="10" t="s">
        <v>110</v>
      </c>
      <c r="J1403" s="11" t="s">
        <v>7531</v>
      </c>
      <c r="K1403" s="220" t="s">
        <v>600</v>
      </c>
      <c r="L1403" s="180"/>
      <c r="M1403" s="180">
        <v>1000</v>
      </c>
      <c r="N1403" s="80" t="s">
        <v>7213</v>
      </c>
      <c r="O1403" s="165"/>
      <c r="P1403" s="80" t="s">
        <v>2827</v>
      </c>
      <c r="Q1403" s="80"/>
      <c r="R1403" s="80"/>
      <c r="S1403" s="166"/>
      <c r="T1403" s="164"/>
      <c r="U1403" s="167"/>
      <c r="V1403" s="168"/>
      <c r="W1403" s="12" t="str">
        <f t="shared" si="272"/>
        <v>Mqtt1</v>
      </c>
      <c r="X1403" s="222"/>
      <c r="Y1403" s="6" t="str">
        <f t="shared" si="264"/>
        <v>power-tag/dishwasher</v>
      </c>
      <c r="Z1403" s="106" t="str" cm="1">
        <f t="array" ref="Z1403">IF(COUNTIF(N1403,"spare"),"","$."&amp;_xlfn.REGEXEXTRACT(J1403,"PT\d+[FQ]\d+_(.*)", 2))</f>
        <v>$.RMS_Voltage_C_N</v>
      </c>
      <c r="AA1403" s="12">
        <f t="shared" si="267"/>
        <v>52</v>
      </c>
      <c r="AB1403" s="6" t="s">
        <v>195</v>
      </c>
      <c r="AC1403" s="106">
        <v>3032</v>
      </c>
      <c r="AJ1403" s="80"/>
      <c r="AK1403" s="116" t="s">
        <v>1694</v>
      </c>
      <c r="AN1403" s="80"/>
      <c r="AO1403" s="80"/>
      <c r="AP1403" s="80"/>
      <c r="AQ1403" s="80"/>
      <c r="AR1403" s="130"/>
      <c r="AS1403" s="80"/>
      <c r="AT1403" s="7"/>
      <c r="AU1403" s="7"/>
      <c r="AV1403" s="169"/>
      <c r="AW1403" s="170"/>
      <c r="AX1403" s="140"/>
      <c r="AY1403" s="150"/>
      <c r="AZ1403" s="171"/>
      <c r="BA1403" s="171"/>
      <c r="BB1403" s="150" t="str">
        <f t="shared" si="273"/>
        <v/>
      </c>
      <c r="BC1403" s="172"/>
      <c r="BD1403" s="169"/>
      <c r="BE1403" s="169"/>
      <c r="BF1403" s="169"/>
      <c r="BG1403" s="169"/>
      <c r="BH1403" s="169"/>
      <c r="BI1403" s="169"/>
      <c r="BJ1403" s="169"/>
      <c r="BK1403" s="169"/>
      <c r="BL1403" s="169"/>
      <c r="BM1403" s="169"/>
      <c r="BN1403" s="169"/>
      <c r="BO1403" s="169"/>
      <c r="BP1403" s="169"/>
      <c r="BQ1403" s="169"/>
      <c r="BS1403" s="6"/>
      <c r="BT1403" s="11"/>
      <c r="BU1403" s="6"/>
      <c r="BV1403" s="6"/>
    </row>
    <row r="1404" spans="1:74" ht="15.75" x14ac:dyDescent="0.25">
      <c r="A1404" s="52" t="s">
        <v>7908</v>
      </c>
      <c r="B1404" s="56"/>
      <c r="C1404" s="7" t="s">
        <v>118</v>
      </c>
      <c r="D1404" s="7" t="s">
        <v>6917</v>
      </c>
      <c r="E1404" s="7"/>
      <c r="F1404" s="64"/>
      <c r="G1404" s="6"/>
      <c r="H1404" s="6"/>
      <c r="I1404" s="10" t="s">
        <v>110</v>
      </c>
      <c r="J1404" s="11" t="s">
        <v>2358</v>
      </c>
      <c r="K1404" s="220" t="s">
        <v>600</v>
      </c>
      <c r="L1404" s="180"/>
      <c r="M1404" s="180">
        <v>1000</v>
      </c>
      <c r="N1404" s="80" t="s">
        <v>7213</v>
      </c>
      <c r="O1404" s="165"/>
      <c r="P1404" s="80" t="s">
        <v>2828</v>
      </c>
      <c r="Q1404" s="80"/>
      <c r="R1404" s="80"/>
      <c r="S1404" s="166"/>
      <c r="T1404" s="164"/>
      <c r="U1404" s="167"/>
      <c r="V1404" s="168"/>
      <c r="W1404" s="12" t="str">
        <f t="shared" si="272"/>
        <v>Mqtt1</v>
      </c>
      <c r="X1404" s="222"/>
      <c r="Y1404" s="6" t="str">
        <f t="shared" si="264"/>
        <v>power-tag/dishwasher</v>
      </c>
      <c r="Z1404" s="106" t="str" cm="1">
        <f t="array" ref="Z1404">IF(COUNTIF(N1404,"spare"),"","$."&amp;_xlfn.REGEXEXTRACT(J1404,"PT\d+[FQ]\d+_(.*)", 2))</f>
        <v>$.Active_Power_Phase_A</v>
      </c>
      <c r="AA1404" s="12">
        <f t="shared" si="267"/>
        <v>52</v>
      </c>
      <c r="AB1404" s="6" t="s">
        <v>195</v>
      </c>
      <c r="AC1404" s="106">
        <v>3054</v>
      </c>
      <c r="AJ1404" s="80"/>
      <c r="AK1404" s="116" t="s">
        <v>1695</v>
      </c>
      <c r="AN1404" s="80"/>
      <c r="AO1404" s="80"/>
      <c r="AP1404" s="80"/>
      <c r="AQ1404" s="80"/>
      <c r="AR1404" s="130"/>
      <c r="AS1404" s="80"/>
      <c r="AT1404" s="7"/>
      <c r="AU1404" s="7"/>
      <c r="AV1404" s="169"/>
      <c r="AW1404" s="170"/>
      <c r="AX1404" s="140"/>
      <c r="AY1404" s="150"/>
      <c r="AZ1404" s="171"/>
      <c r="BA1404" s="171"/>
      <c r="BB1404" s="150" t="str">
        <f t="shared" si="273"/>
        <v/>
      </c>
      <c r="BC1404" s="172"/>
      <c r="BD1404" s="169"/>
      <c r="BE1404" s="169"/>
      <c r="BF1404" s="169"/>
      <c r="BG1404" s="169"/>
      <c r="BH1404" s="169"/>
      <c r="BI1404" s="169"/>
      <c r="BJ1404" s="169"/>
      <c r="BK1404" s="169"/>
      <c r="BL1404" s="169"/>
      <c r="BM1404" s="169"/>
      <c r="BN1404" s="169"/>
      <c r="BO1404" s="169"/>
      <c r="BP1404" s="169"/>
      <c r="BQ1404" s="169"/>
      <c r="BS1404" s="6"/>
      <c r="BT1404" s="11"/>
      <c r="BU1404" s="6"/>
      <c r="BV1404" s="6"/>
    </row>
    <row r="1405" spans="1:74" ht="15.75" x14ac:dyDescent="0.25">
      <c r="A1405" s="52" t="s">
        <v>7908</v>
      </c>
      <c r="B1405" s="56"/>
      <c r="C1405" s="7" t="s">
        <v>118</v>
      </c>
      <c r="D1405" s="7" t="s">
        <v>6917</v>
      </c>
      <c r="E1405" s="7"/>
      <c r="F1405" s="64"/>
      <c r="G1405" s="6"/>
      <c r="H1405" s="6"/>
      <c r="I1405" s="10" t="s">
        <v>110</v>
      </c>
      <c r="J1405" s="11" t="s">
        <v>2359</v>
      </c>
      <c r="K1405" s="220" t="s">
        <v>600</v>
      </c>
      <c r="L1405" s="180"/>
      <c r="M1405" s="180">
        <v>1000</v>
      </c>
      <c r="N1405" s="80" t="s">
        <v>7213</v>
      </c>
      <c r="O1405" s="165"/>
      <c r="P1405" s="80" t="s">
        <v>2829</v>
      </c>
      <c r="Q1405" s="80"/>
      <c r="R1405" s="80"/>
      <c r="S1405" s="166"/>
      <c r="T1405" s="164"/>
      <c r="U1405" s="167"/>
      <c r="V1405" s="168"/>
      <c r="W1405" s="12" t="str">
        <f t="shared" si="272"/>
        <v>Mqtt1</v>
      </c>
      <c r="X1405" s="222"/>
      <c r="Y1405" s="6" t="str">
        <f t="shared" si="264"/>
        <v>power-tag/dishwasher</v>
      </c>
      <c r="Z1405" s="106" t="str" cm="1">
        <f t="array" ref="Z1405">IF(COUNTIF(N1405,"spare"),"","$."&amp;_xlfn.REGEXEXTRACT(J1405,"PT\d+[FQ]\d+_(.*)", 2))</f>
        <v>$.Active_Power_Phase_B</v>
      </c>
      <c r="AA1405" s="12">
        <f t="shared" si="267"/>
        <v>52</v>
      </c>
      <c r="AB1405" s="6" t="s">
        <v>195</v>
      </c>
      <c r="AC1405" s="106">
        <v>3056</v>
      </c>
      <c r="AJ1405" s="80"/>
      <c r="AK1405" s="116" t="s">
        <v>1695</v>
      </c>
      <c r="AN1405" s="80"/>
      <c r="AO1405" s="80"/>
      <c r="AP1405" s="80"/>
      <c r="AQ1405" s="80"/>
      <c r="AR1405" s="130"/>
      <c r="AS1405" s="80"/>
      <c r="AT1405" s="7"/>
      <c r="AU1405" s="7"/>
      <c r="AV1405" s="169"/>
      <c r="AW1405" s="170"/>
      <c r="AX1405" s="140"/>
      <c r="AY1405" s="150"/>
      <c r="AZ1405" s="171"/>
      <c r="BA1405" s="171"/>
      <c r="BB1405" s="150" t="str">
        <f t="shared" si="273"/>
        <v/>
      </c>
      <c r="BC1405" s="172"/>
      <c r="BD1405" s="169"/>
      <c r="BE1405" s="169"/>
      <c r="BF1405" s="169"/>
      <c r="BG1405" s="169"/>
      <c r="BH1405" s="169"/>
      <c r="BI1405" s="169"/>
      <c r="BJ1405" s="169"/>
      <c r="BK1405" s="169"/>
      <c r="BL1405" s="169"/>
      <c r="BM1405" s="169"/>
      <c r="BN1405" s="169"/>
      <c r="BO1405" s="169"/>
      <c r="BP1405" s="169"/>
      <c r="BQ1405" s="169"/>
      <c r="BS1405" s="6"/>
      <c r="BT1405" s="11"/>
      <c r="BU1405" s="6"/>
      <c r="BV1405" s="6"/>
    </row>
    <row r="1406" spans="1:74" ht="15.75" x14ac:dyDescent="0.25">
      <c r="A1406" s="52" t="s">
        <v>7908</v>
      </c>
      <c r="B1406" s="56"/>
      <c r="C1406" s="7" t="s">
        <v>118</v>
      </c>
      <c r="D1406" s="7" t="s">
        <v>6917</v>
      </c>
      <c r="E1406" s="7"/>
      <c r="F1406" s="64"/>
      <c r="G1406" s="6"/>
      <c r="H1406" s="6"/>
      <c r="I1406" s="10" t="s">
        <v>110</v>
      </c>
      <c r="J1406" s="11" t="s">
        <v>2360</v>
      </c>
      <c r="K1406" s="220" t="s">
        <v>600</v>
      </c>
      <c r="L1406" s="180"/>
      <c r="M1406" s="180">
        <v>1000</v>
      </c>
      <c r="N1406" s="80" t="s">
        <v>7213</v>
      </c>
      <c r="O1406" s="165"/>
      <c r="P1406" s="80" t="s">
        <v>2830</v>
      </c>
      <c r="Q1406" s="80"/>
      <c r="R1406" s="80"/>
      <c r="S1406" s="166"/>
      <c r="T1406" s="164"/>
      <c r="U1406" s="167"/>
      <c r="V1406" s="168"/>
      <c r="W1406" s="12" t="str">
        <f t="shared" si="272"/>
        <v>Mqtt1</v>
      </c>
      <c r="X1406" s="222"/>
      <c r="Y1406" s="6" t="str">
        <f t="shared" si="264"/>
        <v>power-tag/dishwasher</v>
      </c>
      <c r="Z1406" s="106" t="str" cm="1">
        <f t="array" ref="Z1406">IF(COUNTIF(N1406,"spare"),"","$."&amp;_xlfn.REGEXEXTRACT(J1406,"PT\d+[FQ]\d+_(.*)", 2))</f>
        <v>$.Active_Power_Phase_C</v>
      </c>
      <c r="AA1406" s="12">
        <f t="shared" si="267"/>
        <v>52</v>
      </c>
      <c r="AB1406" s="6" t="s">
        <v>195</v>
      </c>
      <c r="AC1406" s="106">
        <v>3058</v>
      </c>
      <c r="AJ1406" s="80"/>
      <c r="AK1406" s="116" t="s">
        <v>1695</v>
      </c>
      <c r="AN1406" s="80"/>
      <c r="AO1406" s="80"/>
      <c r="AP1406" s="80"/>
      <c r="AQ1406" s="80"/>
      <c r="AR1406" s="130"/>
      <c r="AS1406" s="80"/>
      <c r="AT1406" s="7"/>
      <c r="AU1406" s="7"/>
      <c r="AV1406" s="169"/>
      <c r="AW1406" s="170"/>
      <c r="AX1406" s="140"/>
      <c r="AY1406" s="150"/>
      <c r="AZ1406" s="171"/>
      <c r="BA1406" s="171"/>
      <c r="BB1406" s="150" t="str">
        <f t="shared" si="273"/>
        <v/>
      </c>
      <c r="BC1406" s="172"/>
      <c r="BD1406" s="169"/>
      <c r="BE1406" s="169"/>
      <c r="BF1406" s="169"/>
      <c r="BG1406" s="169"/>
      <c r="BH1406" s="169"/>
      <c r="BI1406" s="169"/>
      <c r="BJ1406" s="169"/>
      <c r="BK1406" s="169"/>
      <c r="BL1406" s="169"/>
      <c r="BM1406" s="169"/>
      <c r="BN1406" s="169"/>
      <c r="BO1406" s="169"/>
      <c r="BP1406" s="169"/>
      <c r="BQ1406" s="169"/>
      <c r="BS1406" s="6"/>
      <c r="BT1406" s="11"/>
      <c r="BU1406" s="6"/>
      <c r="BV1406" s="6"/>
    </row>
    <row r="1407" spans="1:74" ht="15.75" x14ac:dyDescent="0.25">
      <c r="A1407" s="52" t="s">
        <v>7908</v>
      </c>
      <c r="B1407" s="56"/>
      <c r="C1407" s="7" t="s">
        <v>118</v>
      </c>
      <c r="D1407" s="7" t="s">
        <v>6917</v>
      </c>
      <c r="E1407" s="7"/>
      <c r="F1407" s="64"/>
      <c r="G1407" s="6"/>
      <c r="H1407" s="6"/>
      <c r="I1407" s="10" t="s">
        <v>110</v>
      </c>
      <c r="J1407" s="11" t="s">
        <v>2361</v>
      </c>
      <c r="K1407" s="220" t="s">
        <v>600</v>
      </c>
      <c r="L1407" s="180"/>
      <c r="M1407" s="180">
        <v>1000</v>
      </c>
      <c r="N1407" s="80" t="s">
        <v>7213</v>
      </c>
      <c r="O1407" s="165"/>
      <c r="P1407" s="80" t="s">
        <v>2831</v>
      </c>
      <c r="Q1407" s="80"/>
      <c r="R1407" s="80"/>
      <c r="S1407" s="166"/>
      <c r="T1407" s="164"/>
      <c r="U1407" s="167"/>
      <c r="V1407" s="168"/>
      <c r="W1407" s="12" t="str">
        <f t="shared" si="272"/>
        <v>Mqtt1</v>
      </c>
      <c r="X1407" s="222"/>
      <c r="Y1407" s="6" t="str">
        <f t="shared" si="264"/>
        <v>power-tag/dishwasher</v>
      </c>
      <c r="Z1407" s="106" t="str" cm="1">
        <f t="array" ref="Z1407">IF(COUNTIF(N1407,"spare"),"","$."&amp;_xlfn.REGEXEXTRACT(J1407,"PT\d+[FQ]\d+_(.*)", 2))</f>
        <v>$.Total_Active_Power</v>
      </c>
      <c r="AA1407" s="12">
        <f t="shared" si="267"/>
        <v>52</v>
      </c>
      <c r="AB1407" s="6" t="s">
        <v>195</v>
      </c>
      <c r="AC1407" s="106">
        <v>3060</v>
      </c>
      <c r="AJ1407" s="80"/>
      <c r="AK1407" s="116" t="s">
        <v>1695</v>
      </c>
      <c r="AN1407" s="80"/>
      <c r="AO1407" s="80"/>
      <c r="AP1407" s="80"/>
      <c r="AQ1407" s="80"/>
      <c r="AR1407" s="130"/>
      <c r="AS1407" s="80"/>
      <c r="AT1407" s="7"/>
      <c r="AU1407" s="7"/>
      <c r="AV1407" s="169"/>
      <c r="AW1407" s="170"/>
      <c r="AX1407" s="140"/>
      <c r="AY1407" s="150"/>
      <c r="AZ1407" s="171"/>
      <c r="BA1407" s="171"/>
      <c r="BB1407" s="150" t="str">
        <f t="shared" si="273"/>
        <v/>
      </c>
      <c r="BC1407" s="172"/>
      <c r="BD1407" s="169"/>
      <c r="BE1407" s="169"/>
      <c r="BF1407" s="169"/>
      <c r="BG1407" s="169"/>
      <c r="BH1407" s="169"/>
      <c r="BI1407" s="169"/>
      <c r="BJ1407" s="169"/>
      <c r="BK1407" s="169"/>
      <c r="BL1407" s="169"/>
      <c r="BM1407" s="169"/>
      <c r="BN1407" s="169"/>
      <c r="BO1407" s="169"/>
      <c r="BP1407" s="169"/>
      <c r="BQ1407" s="169"/>
      <c r="BS1407" s="6"/>
      <c r="BT1407" s="11"/>
      <c r="BU1407" s="6"/>
      <c r="BV1407" s="6"/>
    </row>
    <row r="1408" spans="1:74" ht="15.75" x14ac:dyDescent="0.25">
      <c r="A1408" s="52" t="s">
        <v>7908</v>
      </c>
      <c r="B1408" s="56"/>
      <c r="C1408" s="7" t="s">
        <v>118</v>
      </c>
      <c r="D1408" s="7" t="s">
        <v>6917</v>
      </c>
      <c r="E1408" s="7"/>
      <c r="F1408" s="64"/>
      <c r="G1408" s="6"/>
      <c r="H1408" s="6"/>
      <c r="I1408" s="10" t="s">
        <v>110</v>
      </c>
      <c r="J1408" s="11" t="s">
        <v>2362</v>
      </c>
      <c r="K1408" s="220" t="s">
        <v>600</v>
      </c>
      <c r="L1408" s="180"/>
      <c r="M1408" s="180">
        <v>1000</v>
      </c>
      <c r="N1408" s="80" t="s">
        <v>7213</v>
      </c>
      <c r="O1408" s="165"/>
      <c r="P1408" s="80" t="s">
        <v>2832</v>
      </c>
      <c r="Q1408" s="80"/>
      <c r="R1408" s="80"/>
      <c r="S1408" s="166"/>
      <c r="T1408" s="164"/>
      <c r="U1408" s="167"/>
      <c r="V1408" s="168"/>
      <c r="W1408" s="12" t="str">
        <f t="shared" si="272"/>
        <v>Mqtt1</v>
      </c>
      <c r="X1408" s="222"/>
      <c r="Y1408" s="6" t="str">
        <f t="shared" ref="Y1408:Y1471" si="274">"power-tag/" &amp; LOWER(_xlfn.REGEXREPLACE(_xlfn.REGEXREPLACE(_xlfn.REGEXREPLACE(TRIM(_xlfn.REGEXREPLACE(P1408, " (RMS (Current|Voltage) .+)|(Active Power Phase [ABC])|(Total Active Power)|(Power Factor .+)|(Total Power Factor) *", "")), "[ /\(\)&amp;:\.#]", "-"), "\-+", "-"), "-$", ""))</f>
        <v>power-tag/dishwasher</v>
      </c>
      <c r="Z1408" s="106" t="str" cm="1">
        <f t="array" ref="Z1408">IF(COUNTIF(N1408,"spare"),"","$."&amp;_xlfn.REGEXEXTRACT(J1408,"PT\d+[FQ]\d+_(.*)", 2))</f>
        <v>$.Power_Factor_Phase_A</v>
      </c>
      <c r="AA1408" s="12">
        <f t="shared" si="267"/>
        <v>52</v>
      </c>
      <c r="AB1408" s="6" t="s">
        <v>195</v>
      </c>
      <c r="AC1408" s="106">
        <v>3078</v>
      </c>
      <c r="AJ1408" s="80"/>
      <c r="AK1408" s="116" t="s">
        <v>1696</v>
      </c>
      <c r="AN1408" s="80"/>
      <c r="AO1408" s="80"/>
      <c r="AP1408" s="80"/>
      <c r="AQ1408" s="80"/>
      <c r="AR1408" s="130"/>
      <c r="AS1408" s="80"/>
      <c r="AT1408" s="7"/>
      <c r="AU1408" s="7"/>
      <c r="AV1408" s="169"/>
      <c r="AW1408" s="170"/>
      <c r="AX1408" s="140"/>
      <c r="AY1408" s="150"/>
      <c r="AZ1408" s="171"/>
      <c r="BA1408" s="171"/>
      <c r="BB1408" s="150" t="str">
        <f t="shared" si="273"/>
        <v/>
      </c>
      <c r="BC1408" s="172"/>
      <c r="BD1408" s="169"/>
      <c r="BE1408" s="169"/>
      <c r="BF1408" s="169"/>
      <c r="BG1408" s="169"/>
      <c r="BH1408" s="169"/>
      <c r="BI1408" s="169"/>
      <c r="BJ1408" s="169"/>
      <c r="BK1408" s="169"/>
      <c r="BL1408" s="169"/>
      <c r="BM1408" s="169"/>
      <c r="BN1408" s="169"/>
      <c r="BO1408" s="169"/>
      <c r="BP1408" s="169"/>
      <c r="BQ1408" s="169"/>
      <c r="BS1408" s="6"/>
      <c r="BT1408" s="11"/>
      <c r="BU1408" s="6"/>
      <c r="BV1408" s="6"/>
    </row>
    <row r="1409" spans="1:74" ht="15.75" x14ac:dyDescent="0.25">
      <c r="A1409" s="52" t="s">
        <v>7908</v>
      </c>
      <c r="B1409" s="56"/>
      <c r="C1409" s="7" t="s">
        <v>118</v>
      </c>
      <c r="D1409" s="7" t="s">
        <v>6917</v>
      </c>
      <c r="E1409" s="7"/>
      <c r="F1409" s="64"/>
      <c r="G1409" s="6"/>
      <c r="H1409" s="6"/>
      <c r="I1409" s="10" t="s">
        <v>110</v>
      </c>
      <c r="J1409" s="11" t="s">
        <v>2363</v>
      </c>
      <c r="K1409" s="220" t="s">
        <v>600</v>
      </c>
      <c r="L1409" s="180"/>
      <c r="M1409" s="180">
        <v>1000</v>
      </c>
      <c r="N1409" s="80" t="s">
        <v>7213</v>
      </c>
      <c r="O1409" s="165"/>
      <c r="P1409" s="80" t="s">
        <v>2833</v>
      </c>
      <c r="Q1409" s="80"/>
      <c r="R1409" s="80"/>
      <c r="S1409" s="166"/>
      <c r="T1409" s="164"/>
      <c r="U1409" s="167"/>
      <c r="V1409" s="168"/>
      <c r="W1409" s="12" t="str">
        <f t="shared" si="272"/>
        <v>Mqtt1</v>
      </c>
      <c r="X1409" s="222"/>
      <c r="Y1409" s="6" t="str">
        <f t="shared" si="274"/>
        <v>power-tag/dishwasher</v>
      </c>
      <c r="Z1409" s="106" t="str" cm="1">
        <f t="array" ref="Z1409">IF(COUNTIF(N1409,"spare"),"","$."&amp;_xlfn.REGEXEXTRACT(J1409,"PT\d+[FQ]\d+_(.*)", 2))</f>
        <v>$.Power_Factor_Phase_B</v>
      </c>
      <c r="AA1409" s="12">
        <f t="shared" si="267"/>
        <v>52</v>
      </c>
      <c r="AB1409" s="6" t="s">
        <v>195</v>
      </c>
      <c r="AC1409" s="106">
        <v>3080</v>
      </c>
      <c r="AJ1409" s="80"/>
      <c r="AK1409" s="116" t="s">
        <v>1696</v>
      </c>
      <c r="AN1409" s="80"/>
      <c r="AO1409" s="80"/>
      <c r="AP1409" s="80"/>
      <c r="AQ1409" s="80"/>
      <c r="AR1409" s="130"/>
      <c r="AS1409" s="80"/>
      <c r="AT1409" s="7"/>
      <c r="AU1409" s="7"/>
      <c r="AV1409" s="169"/>
      <c r="AW1409" s="170"/>
      <c r="AX1409" s="140"/>
      <c r="AY1409" s="150"/>
      <c r="AZ1409" s="171"/>
      <c r="BA1409" s="171"/>
      <c r="BB1409" s="150" t="str">
        <f t="shared" si="273"/>
        <v/>
      </c>
      <c r="BC1409" s="172"/>
      <c r="BD1409" s="169"/>
      <c r="BE1409" s="169"/>
      <c r="BF1409" s="169"/>
      <c r="BG1409" s="169"/>
      <c r="BH1409" s="169"/>
      <c r="BI1409" s="169"/>
      <c r="BJ1409" s="169"/>
      <c r="BK1409" s="169"/>
      <c r="BL1409" s="169"/>
      <c r="BM1409" s="169"/>
      <c r="BN1409" s="169"/>
      <c r="BO1409" s="169"/>
      <c r="BP1409" s="169"/>
      <c r="BQ1409" s="169"/>
      <c r="BS1409" s="6"/>
      <c r="BT1409" s="11"/>
      <c r="BU1409" s="6"/>
      <c r="BV1409" s="6"/>
    </row>
    <row r="1410" spans="1:74" ht="15.75" x14ac:dyDescent="0.25">
      <c r="A1410" s="52" t="s">
        <v>7908</v>
      </c>
      <c r="B1410" s="56"/>
      <c r="C1410" s="7" t="s">
        <v>118</v>
      </c>
      <c r="D1410" s="7" t="s">
        <v>6917</v>
      </c>
      <c r="E1410" s="7"/>
      <c r="F1410" s="64"/>
      <c r="G1410" s="6"/>
      <c r="H1410" s="6"/>
      <c r="I1410" s="10" t="s">
        <v>110</v>
      </c>
      <c r="J1410" s="11" t="s">
        <v>2364</v>
      </c>
      <c r="K1410" s="220" t="s">
        <v>600</v>
      </c>
      <c r="L1410" s="180"/>
      <c r="M1410" s="180">
        <v>1000</v>
      </c>
      <c r="N1410" s="80" t="s">
        <v>7213</v>
      </c>
      <c r="O1410" s="165"/>
      <c r="P1410" s="80" t="s">
        <v>2834</v>
      </c>
      <c r="Q1410" s="80"/>
      <c r="R1410" s="80"/>
      <c r="S1410" s="166"/>
      <c r="T1410" s="164"/>
      <c r="U1410" s="167"/>
      <c r="V1410" s="168"/>
      <c r="W1410" s="12" t="str">
        <f t="shared" si="272"/>
        <v>Mqtt1</v>
      </c>
      <c r="X1410" s="222"/>
      <c r="Y1410" s="6" t="str">
        <f t="shared" si="274"/>
        <v>power-tag/dishwasher</v>
      </c>
      <c r="Z1410" s="106" t="str" cm="1">
        <f t="array" ref="Z1410">IF(COUNTIF(N1410,"spare"),"","$."&amp;_xlfn.REGEXEXTRACT(J1410,"PT\d+[FQ]\d+_(.*)", 2))</f>
        <v>$.Power_Factor_Phase_C</v>
      </c>
      <c r="AA1410" s="12">
        <f t="shared" si="267"/>
        <v>52</v>
      </c>
      <c r="AB1410" s="6" t="s">
        <v>195</v>
      </c>
      <c r="AC1410" s="106">
        <v>3082</v>
      </c>
      <c r="AJ1410" s="80"/>
      <c r="AK1410" s="116" t="s">
        <v>1696</v>
      </c>
      <c r="AN1410" s="80"/>
      <c r="AO1410" s="80"/>
      <c r="AP1410" s="80"/>
      <c r="AQ1410" s="80"/>
      <c r="AR1410" s="130"/>
      <c r="AS1410" s="80"/>
      <c r="AT1410" s="7"/>
      <c r="AU1410" s="7"/>
      <c r="AV1410" s="169"/>
      <c r="AW1410" s="170"/>
      <c r="AX1410" s="140"/>
      <c r="AY1410" s="150"/>
      <c r="AZ1410" s="171"/>
      <c r="BA1410" s="171"/>
      <c r="BB1410" s="150" t="str">
        <f t="shared" si="273"/>
        <v/>
      </c>
      <c r="BC1410" s="172"/>
      <c r="BD1410" s="169"/>
      <c r="BE1410" s="169"/>
      <c r="BF1410" s="169"/>
      <c r="BG1410" s="169"/>
      <c r="BH1410" s="169"/>
      <c r="BI1410" s="169"/>
      <c r="BJ1410" s="169"/>
      <c r="BK1410" s="169"/>
      <c r="BL1410" s="169"/>
      <c r="BM1410" s="169"/>
      <c r="BN1410" s="169"/>
      <c r="BO1410" s="169"/>
      <c r="BP1410" s="169"/>
      <c r="BQ1410" s="169"/>
      <c r="BS1410" s="6"/>
      <c r="BT1410" s="11"/>
      <c r="BU1410" s="6"/>
      <c r="BV1410" s="6"/>
    </row>
    <row r="1411" spans="1:74" ht="15.75" x14ac:dyDescent="0.25">
      <c r="A1411" s="52" t="s">
        <v>7908</v>
      </c>
      <c r="B1411" s="56"/>
      <c r="C1411" s="7" t="s">
        <v>118</v>
      </c>
      <c r="D1411" s="7" t="s">
        <v>6917</v>
      </c>
      <c r="E1411" s="7"/>
      <c r="F1411" s="64"/>
      <c r="G1411" s="6"/>
      <c r="H1411" s="6"/>
      <c r="I1411" s="10" t="s">
        <v>110</v>
      </c>
      <c r="J1411" s="11" t="s">
        <v>2365</v>
      </c>
      <c r="K1411" s="220" t="s">
        <v>600</v>
      </c>
      <c r="L1411" s="180"/>
      <c r="M1411" s="180">
        <v>1000</v>
      </c>
      <c r="N1411" s="80" t="s">
        <v>7213</v>
      </c>
      <c r="O1411" s="165"/>
      <c r="P1411" s="80" t="s">
        <v>2835</v>
      </c>
      <c r="Q1411" s="80"/>
      <c r="R1411" s="80"/>
      <c r="S1411" s="166"/>
      <c r="T1411" s="164"/>
      <c r="U1411" s="167"/>
      <c r="V1411" s="168"/>
      <c r="W1411" s="12" t="str">
        <f t="shared" si="272"/>
        <v>Mqtt1</v>
      </c>
      <c r="X1411" s="222"/>
      <c r="Y1411" s="6" t="str">
        <f t="shared" si="274"/>
        <v>power-tag/dishwasher</v>
      </c>
      <c r="Z1411" s="106" t="str" cm="1">
        <f t="array" ref="Z1411">IF(COUNTIF(N1411,"spare"),"","$."&amp;_xlfn.REGEXEXTRACT(J1411,"PT\d+[FQ]\d+_(.*)", 2))</f>
        <v>$.Total_Power_Factor</v>
      </c>
      <c r="AA1411" s="12">
        <f t="shared" si="267"/>
        <v>52</v>
      </c>
      <c r="AB1411" s="6" t="s">
        <v>195</v>
      </c>
      <c r="AC1411" s="106">
        <v>3084</v>
      </c>
      <c r="AJ1411" s="80"/>
      <c r="AK1411" s="116" t="s">
        <v>1696</v>
      </c>
      <c r="AN1411" s="80"/>
      <c r="AO1411" s="80"/>
      <c r="AP1411" s="80"/>
      <c r="AQ1411" s="80"/>
      <c r="AR1411" s="130"/>
      <c r="AS1411" s="80"/>
      <c r="AT1411" s="7"/>
      <c r="AU1411" s="7"/>
      <c r="AV1411" s="169"/>
      <c r="AW1411" s="170"/>
      <c r="AX1411" s="140"/>
      <c r="AY1411" s="150"/>
      <c r="AZ1411" s="171"/>
      <c r="BA1411" s="171"/>
      <c r="BB1411" s="150" t="str">
        <f t="shared" si="273"/>
        <v/>
      </c>
      <c r="BC1411" s="172"/>
      <c r="BD1411" s="169"/>
      <c r="BE1411" s="169"/>
      <c r="BF1411" s="169"/>
      <c r="BG1411" s="169"/>
      <c r="BH1411" s="169"/>
      <c r="BI1411" s="169"/>
      <c r="BJ1411" s="169"/>
      <c r="BK1411" s="169"/>
      <c r="BL1411" s="169"/>
      <c r="BM1411" s="169"/>
      <c r="BN1411" s="169"/>
      <c r="BO1411" s="169"/>
      <c r="BP1411" s="169"/>
      <c r="BQ1411" s="169"/>
      <c r="BS1411" s="6"/>
      <c r="BT1411" s="11"/>
      <c r="BU1411" s="6"/>
      <c r="BV1411" s="6"/>
    </row>
    <row r="1412" spans="1:74" ht="15.75" x14ac:dyDescent="0.25">
      <c r="A1412" s="52" t="s">
        <v>7908</v>
      </c>
      <c r="B1412" s="56"/>
      <c r="C1412" s="7" t="s">
        <v>118</v>
      </c>
      <c r="D1412" s="7" t="s">
        <v>6917</v>
      </c>
      <c r="E1412" s="7"/>
      <c r="F1412" s="64"/>
      <c r="G1412" s="6"/>
      <c r="H1412" s="6"/>
      <c r="I1412" s="10" t="s">
        <v>110</v>
      </c>
      <c r="J1412" s="11" t="s">
        <v>2366</v>
      </c>
      <c r="K1412" s="220" t="s">
        <v>600</v>
      </c>
      <c r="L1412" s="180"/>
      <c r="M1412" s="180">
        <v>1000</v>
      </c>
      <c r="N1412" s="80" t="s">
        <v>7213</v>
      </c>
      <c r="O1412" s="165"/>
      <c r="P1412" s="80" t="s">
        <v>2836</v>
      </c>
      <c r="Q1412" s="80"/>
      <c r="R1412" s="80"/>
      <c r="S1412" s="166"/>
      <c r="T1412" s="164"/>
      <c r="U1412" s="167"/>
      <c r="V1412" s="168"/>
      <c r="W1412" s="12" t="str">
        <f t="shared" ref="W1412:W1426" si="275">IF(COUNTIF(N1412,"spare"),"","Mqtt1")</f>
        <v>Mqtt1</v>
      </c>
      <c r="X1412" s="222"/>
      <c r="Y1412" s="6" t="str">
        <f t="shared" si="274"/>
        <v>power-tag/cooling-water-pump-main-propulsion-unit</v>
      </c>
      <c r="Z1412" s="106" t="str" cm="1">
        <f t="array" ref="Z1412">IF(COUNTIF(N1412,"spare"),"","$."&amp;_xlfn.REGEXEXTRACT(J1412,"PT\d+[FQ]\d+_(.*)", 2))</f>
        <v>$.RMS_Current_Phase_A</v>
      </c>
      <c r="AA1412" s="12">
        <f t="shared" si="267"/>
        <v>53</v>
      </c>
      <c r="AB1412" s="6" t="s">
        <v>195</v>
      </c>
      <c r="AC1412" s="106">
        <v>3000</v>
      </c>
      <c r="AJ1412" s="80"/>
      <c r="AK1412" s="116" t="s">
        <v>1693</v>
      </c>
      <c r="AN1412" s="80"/>
      <c r="AO1412" s="80"/>
      <c r="AP1412" s="80"/>
      <c r="AQ1412" s="80"/>
      <c r="AR1412" s="130"/>
      <c r="AS1412" s="80"/>
      <c r="AT1412" s="7"/>
      <c r="AU1412" s="7"/>
      <c r="AV1412" s="169"/>
      <c r="AW1412" s="170"/>
      <c r="AX1412" s="140"/>
      <c r="AY1412" s="150"/>
      <c r="AZ1412" s="171"/>
      <c r="BA1412" s="171"/>
      <c r="BB1412" s="150" t="str">
        <f t="shared" ref="BB1412:BB1426" si="276">IF(ISNUMBER(AM1412),"1","")</f>
        <v/>
      </c>
      <c r="BC1412" s="172"/>
      <c r="BD1412" s="169"/>
      <c r="BE1412" s="169"/>
      <c r="BF1412" s="169"/>
      <c r="BG1412" s="169"/>
      <c r="BH1412" s="169"/>
      <c r="BI1412" s="169"/>
      <c r="BJ1412" s="169"/>
      <c r="BK1412" s="169"/>
      <c r="BL1412" s="169"/>
      <c r="BM1412" s="169"/>
      <c r="BN1412" s="169"/>
      <c r="BO1412" s="169"/>
      <c r="BP1412" s="169"/>
      <c r="BQ1412" s="169"/>
      <c r="BS1412" s="6"/>
      <c r="BT1412" s="11"/>
      <c r="BU1412" s="6"/>
      <c r="BV1412" s="6"/>
    </row>
    <row r="1413" spans="1:74" ht="15.75" x14ac:dyDescent="0.25">
      <c r="A1413" s="52" t="s">
        <v>7908</v>
      </c>
      <c r="B1413" s="56"/>
      <c r="C1413" s="7" t="s">
        <v>118</v>
      </c>
      <c r="D1413" s="7" t="s">
        <v>6917</v>
      </c>
      <c r="E1413" s="7"/>
      <c r="F1413" s="64"/>
      <c r="G1413" s="6"/>
      <c r="H1413" s="6"/>
      <c r="I1413" s="10" t="s">
        <v>110</v>
      </c>
      <c r="J1413" s="11" t="s">
        <v>2367</v>
      </c>
      <c r="K1413" s="220" t="s">
        <v>600</v>
      </c>
      <c r="L1413" s="180"/>
      <c r="M1413" s="180">
        <v>1000</v>
      </c>
      <c r="N1413" s="80" t="s">
        <v>7213</v>
      </c>
      <c r="O1413" s="165"/>
      <c r="P1413" s="80" t="s">
        <v>2837</v>
      </c>
      <c r="Q1413" s="80"/>
      <c r="R1413" s="80"/>
      <c r="S1413" s="166"/>
      <c r="T1413" s="164"/>
      <c r="U1413" s="167"/>
      <c r="V1413" s="168"/>
      <c r="W1413" s="12" t="str">
        <f t="shared" si="275"/>
        <v>Mqtt1</v>
      </c>
      <c r="X1413" s="222"/>
      <c r="Y1413" s="6" t="str">
        <f t="shared" si="274"/>
        <v>power-tag/cooling-water-pump-main-propulsion-unit</v>
      </c>
      <c r="Z1413" s="106" t="str" cm="1">
        <f t="array" ref="Z1413">IF(COUNTIF(N1413,"spare"),"","$."&amp;_xlfn.REGEXEXTRACT(J1413,"PT\d+[FQ]\d+_(.*)", 2))</f>
        <v>$.RMS_Current_Phase_B</v>
      </c>
      <c r="AA1413" s="12">
        <f t="shared" si="267"/>
        <v>53</v>
      </c>
      <c r="AB1413" s="6" t="s">
        <v>195</v>
      </c>
      <c r="AC1413" s="106">
        <v>3002</v>
      </c>
      <c r="AJ1413" s="80"/>
      <c r="AK1413" s="116" t="s">
        <v>1693</v>
      </c>
      <c r="AN1413" s="80"/>
      <c r="AO1413" s="80"/>
      <c r="AP1413" s="80"/>
      <c r="AQ1413" s="80"/>
      <c r="AR1413" s="130"/>
      <c r="AS1413" s="80"/>
      <c r="AT1413" s="7"/>
      <c r="AU1413" s="7"/>
      <c r="AV1413" s="169"/>
      <c r="AW1413" s="170"/>
      <c r="AX1413" s="140"/>
      <c r="AY1413" s="150"/>
      <c r="AZ1413" s="171"/>
      <c r="BA1413" s="171"/>
      <c r="BB1413" s="150" t="str">
        <f t="shared" si="276"/>
        <v/>
      </c>
      <c r="BC1413" s="172"/>
      <c r="BD1413" s="169"/>
      <c r="BE1413" s="169"/>
      <c r="BF1413" s="169"/>
      <c r="BG1413" s="169"/>
      <c r="BH1413" s="169"/>
      <c r="BI1413" s="169"/>
      <c r="BJ1413" s="169"/>
      <c r="BK1413" s="169"/>
      <c r="BL1413" s="169"/>
      <c r="BM1413" s="169"/>
      <c r="BN1413" s="169"/>
      <c r="BO1413" s="169"/>
      <c r="BP1413" s="169"/>
      <c r="BQ1413" s="169"/>
      <c r="BS1413" s="6"/>
      <c r="BT1413" s="11"/>
      <c r="BU1413" s="6"/>
      <c r="BV1413" s="6"/>
    </row>
    <row r="1414" spans="1:74" ht="15.75" x14ac:dyDescent="0.25">
      <c r="A1414" s="52" t="s">
        <v>7908</v>
      </c>
      <c r="B1414" s="56"/>
      <c r="C1414" s="7" t="s">
        <v>118</v>
      </c>
      <c r="D1414" s="7" t="s">
        <v>6917</v>
      </c>
      <c r="E1414" s="7"/>
      <c r="F1414" s="64"/>
      <c r="G1414" s="6"/>
      <c r="H1414" s="6"/>
      <c r="I1414" s="10" t="s">
        <v>110</v>
      </c>
      <c r="J1414" s="11" t="s">
        <v>2368</v>
      </c>
      <c r="K1414" s="220" t="s">
        <v>600</v>
      </c>
      <c r="L1414" s="180"/>
      <c r="M1414" s="180">
        <v>1000</v>
      </c>
      <c r="N1414" s="80" t="s">
        <v>7213</v>
      </c>
      <c r="O1414" s="165"/>
      <c r="P1414" s="80" t="s">
        <v>2838</v>
      </c>
      <c r="Q1414" s="80"/>
      <c r="R1414" s="80"/>
      <c r="S1414" s="166"/>
      <c r="T1414" s="164"/>
      <c r="U1414" s="167"/>
      <c r="V1414" s="168"/>
      <c r="W1414" s="12" t="str">
        <f t="shared" si="275"/>
        <v>Mqtt1</v>
      </c>
      <c r="X1414" s="222"/>
      <c r="Y1414" s="6" t="str">
        <f t="shared" si="274"/>
        <v>power-tag/cooling-water-pump-main-propulsion-unit</v>
      </c>
      <c r="Z1414" s="106" t="str" cm="1">
        <f t="array" ref="Z1414">IF(COUNTIF(N1414,"spare"),"","$."&amp;_xlfn.REGEXEXTRACT(J1414,"PT\d+[FQ]\d+_(.*)", 2))</f>
        <v>$.RMS_Current_Phase_C</v>
      </c>
      <c r="AA1414" s="12">
        <f t="shared" si="267"/>
        <v>53</v>
      </c>
      <c r="AB1414" s="6" t="s">
        <v>195</v>
      </c>
      <c r="AC1414" s="106">
        <v>3004</v>
      </c>
      <c r="AJ1414" s="80"/>
      <c r="AK1414" s="116" t="s">
        <v>1693</v>
      </c>
      <c r="AN1414" s="80"/>
      <c r="AO1414" s="80"/>
      <c r="AP1414" s="80"/>
      <c r="AQ1414" s="80"/>
      <c r="AR1414" s="130"/>
      <c r="AS1414" s="80"/>
      <c r="AT1414" s="7"/>
      <c r="AU1414" s="7"/>
      <c r="AV1414" s="169"/>
      <c r="AW1414" s="170"/>
      <c r="AX1414" s="140"/>
      <c r="AY1414" s="150"/>
      <c r="AZ1414" s="171"/>
      <c r="BA1414" s="171"/>
      <c r="BB1414" s="150" t="str">
        <f t="shared" si="276"/>
        <v/>
      </c>
      <c r="BC1414" s="172"/>
      <c r="BD1414" s="169"/>
      <c r="BE1414" s="169"/>
      <c r="BF1414" s="169"/>
      <c r="BG1414" s="169"/>
      <c r="BH1414" s="169"/>
      <c r="BI1414" s="169"/>
      <c r="BJ1414" s="169"/>
      <c r="BK1414" s="169"/>
      <c r="BL1414" s="169"/>
      <c r="BM1414" s="169"/>
      <c r="BN1414" s="169"/>
      <c r="BO1414" s="169"/>
      <c r="BP1414" s="169"/>
      <c r="BQ1414" s="169"/>
      <c r="BS1414" s="6"/>
      <c r="BT1414" s="11"/>
      <c r="BU1414" s="6"/>
      <c r="BV1414" s="6"/>
    </row>
    <row r="1415" spans="1:74" ht="15.75" x14ac:dyDescent="0.25">
      <c r="A1415" s="52" t="s">
        <v>7908</v>
      </c>
      <c r="B1415" s="56"/>
      <c r="C1415" s="7" t="s">
        <v>118</v>
      </c>
      <c r="D1415" s="7" t="s">
        <v>6917</v>
      </c>
      <c r="E1415" s="7"/>
      <c r="F1415" s="64"/>
      <c r="G1415" s="6"/>
      <c r="H1415" s="6"/>
      <c r="I1415" s="10" t="s">
        <v>110</v>
      </c>
      <c r="J1415" s="11" t="s">
        <v>2369</v>
      </c>
      <c r="K1415" s="220" t="s">
        <v>600</v>
      </c>
      <c r="L1415" s="180"/>
      <c r="M1415" s="180">
        <v>1000</v>
      </c>
      <c r="N1415" s="80" t="s">
        <v>7213</v>
      </c>
      <c r="O1415" s="165"/>
      <c r="P1415" s="80" t="s">
        <v>2839</v>
      </c>
      <c r="Q1415" s="80"/>
      <c r="R1415" s="80"/>
      <c r="S1415" s="166"/>
      <c r="T1415" s="164"/>
      <c r="U1415" s="167"/>
      <c r="V1415" s="168"/>
      <c r="W1415" s="12" t="str">
        <f t="shared" si="275"/>
        <v>Mqtt1</v>
      </c>
      <c r="X1415" s="222"/>
      <c r="Y1415" s="6" t="str">
        <f t="shared" si="274"/>
        <v>power-tag/cooling-water-pump-main-propulsion-unit</v>
      </c>
      <c r="Z1415" s="106" t="str" cm="1">
        <f t="array" ref="Z1415">IF(COUNTIF(N1415,"spare"),"","$."&amp;_xlfn.REGEXEXTRACT(J1415,"PT\d+[FQ]\d+_(.*)", 2))</f>
        <v>$.RMS_Current_Phase_Neut</v>
      </c>
      <c r="AA1415" s="12">
        <f t="shared" si="267"/>
        <v>53</v>
      </c>
      <c r="AB1415" s="6" t="s">
        <v>195</v>
      </c>
      <c r="AC1415" s="106">
        <v>3006</v>
      </c>
      <c r="AJ1415" s="80"/>
      <c r="AK1415" s="116" t="s">
        <v>1693</v>
      </c>
      <c r="AN1415" s="80"/>
      <c r="AO1415" s="80"/>
      <c r="AP1415" s="80"/>
      <c r="AQ1415" s="80"/>
      <c r="AR1415" s="130"/>
      <c r="AS1415" s="80"/>
      <c r="AT1415" s="7"/>
      <c r="AU1415" s="7"/>
      <c r="AV1415" s="169"/>
      <c r="AW1415" s="170"/>
      <c r="AX1415" s="140"/>
      <c r="AY1415" s="150"/>
      <c r="AZ1415" s="171"/>
      <c r="BA1415" s="171"/>
      <c r="BB1415" s="150" t="str">
        <f t="shared" si="276"/>
        <v/>
      </c>
      <c r="BC1415" s="172"/>
      <c r="BD1415" s="169"/>
      <c r="BE1415" s="169"/>
      <c r="BF1415" s="169"/>
      <c r="BG1415" s="169"/>
      <c r="BH1415" s="169"/>
      <c r="BI1415" s="169"/>
      <c r="BJ1415" s="169"/>
      <c r="BK1415" s="169"/>
      <c r="BL1415" s="169"/>
      <c r="BM1415" s="169"/>
      <c r="BN1415" s="169"/>
      <c r="BO1415" s="169"/>
      <c r="BP1415" s="169"/>
      <c r="BQ1415" s="169"/>
      <c r="BS1415" s="6"/>
      <c r="BT1415" s="11"/>
      <c r="BU1415" s="6"/>
      <c r="BV1415" s="6"/>
    </row>
    <row r="1416" spans="1:74" ht="15.75" x14ac:dyDescent="0.25">
      <c r="A1416" s="52" t="s">
        <v>7908</v>
      </c>
      <c r="B1416" s="56"/>
      <c r="C1416" s="7" t="s">
        <v>118</v>
      </c>
      <c r="D1416" s="7" t="s">
        <v>6917</v>
      </c>
      <c r="E1416" s="7"/>
      <c r="F1416" s="64"/>
      <c r="G1416" s="6"/>
      <c r="H1416" s="6"/>
      <c r="I1416" s="10" t="s">
        <v>110</v>
      </c>
      <c r="J1416" s="11" t="s">
        <v>7532</v>
      </c>
      <c r="K1416" s="220" t="s">
        <v>600</v>
      </c>
      <c r="L1416" s="180"/>
      <c r="M1416" s="180">
        <v>1000</v>
      </c>
      <c r="N1416" s="80" t="s">
        <v>7213</v>
      </c>
      <c r="O1416" s="165"/>
      <c r="P1416" s="80" t="s">
        <v>2840</v>
      </c>
      <c r="Q1416" s="80"/>
      <c r="R1416" s="80"/>
      <c r="S1416" s="166"/>
      <c r="T1416" s="164"/>
      <c r="U1416" s="167"/>
      <c r="V1416" s="168"/>
      <c r="W1416" s="12" t="str">
        <f t="shared" si="275"/>
        <v>Mqtt1</v>
      </c>
      <c r="X1416" s="222"/>
      <c r="Y1416" s="6" t="str">
        <f t="shared" si="274"/>
        <v>power-tag/cooling-water-pump-main-propulsion-unit</v>
      </c>
      <c r="Z1416" s="106" t="str" cm="1">
        <f t="array" ref="Z1416">IF(COUNTIF(N1416,"spare"),"","$."&amp;_xlfn.REGEXEXTRACT(J1416,"PT\d+[FQ]\d+_(.*)", 2))</f>
        <v>$.RMS_Voltage_A_N</v>
      </c>
      <c r="AA1416" s="12">
        <f t="shared" si="267"/>
        <v>53</v>
      </c>
      <c r="AB1416" s="6" t="s">
        <v>195</v>
      </c>
      <c r="AC1416" s="106">
        <v>3028</v>
      </c>
      <c r="AJ1416" s="80"/>
      <c r="AK1416" s="116" t="s">
        <v>1694</v>
      </c>
      <c r="AN1416" s="80"/>
      <c r="AO1416" s="80"/>
      <c r="AP1416" s="80"/>
      <c r="AQ1416" s="80"/>
      <c r="AR1416" s="130"/>
      <c r="AS1416" s="80"/>
      <c r="AT1416" s="7"/>
      <c r="AU1416" s="7"/>
      <c r="AV1416" s="169"/>
      <c r="AW1416" s="170"/>
      <c r="AX1416" s="140"/>
      <c r="AY1416" s="150"/>
      <c r="AZ1416" s="171"/>
      <c r="BA1416" s="171"/>
      <c r="BB1416" s="150" t="str">
        <f t="shared" si="276"/>
        <v/>
      </c>
      <c r="BC1416" s="172"/>
      <c r="BD1416" s="169"/>
      <c r="BE1416" s="169"/>
      <c r="BF1416" s="169"/>
      <c r="BG1416" s="169"/>
      <c r="BH1416" s="169"/>
      <c r="BI1416" s="169"/>
      <c r="BJ1416" s="169"/>
      <c r="BK1416" s="169"/>
      <c r="BL1416" s="169"/>
      <c r="BM1416" s="169"/>
      <c r="BN1416" s="169"/>
      <c r="BO1416" s="169"/>
      <c r="BP1416" s="169"/>
      <c r="BQ1416" s="169"/>
      <c r="BS1416" s="6"/>
      <c r="BT1416" s="11"/>
      <c r="BU1416" s="6"/>
      <c r="BV1416" s="6"/>
    </row>
    <row r="1417" spans="1:74" ht="15.75" x14ac:dyDescent="0.25">
      <c r="A1417" s="52" t="s">
        <v>7908</v>
      </c>
      <c r="B1417" s="56"/>
      <c r="C1417" s="7" t="s">
        <v>118</v>
      </c>
      <c r="D1417" s="7" t="s">
        <v>6917</v>
      </c>
      <c r="E1417" s="7"/>
      <c r="F1417" s="64"/>
      <c r="G1417" s="6"/>
      <c r="H1417" s="6"/>
      <c r="I1417" s="10" t="s">
        <v>110</v>
      </c>
      <c r="J1417" s="11" t="s">
        <v>7533</v>
      </c>
      <c r="K1417" s="220" t="s">
        <v>600</v>
      </c>
      <c r="L1417" s="180"/>
      <c r="M1417" s="180">
        <v>1000</v>
      </c>
      <c r="N1417" s="80" t="s">
        <v>7213</v>
      </c>
      <c r="O1417" s="165"/>
      <c r="P1417" s="80" t="s">
        <v>2841</v>
      </c>
      <c r="Q1417" s="80"/>
      <c r="R1417" s="80"/>
      <c r="S1417" s="166"/>
      <c r="T1417" s="164"/>
      <c r="U1417" s="167"/>
      <c r="V1417" s="168"/>
      <c r="W1417" s="12" t="str">
        <f t="shared" si="275"/>
        <v>Mqtt1</v>
      </c>
      <c r="X1417" s="222"/>
      <c r="Y1417" s="6" t="str">
        <f t="shared" si="274"/>
        <v>power-tag/cooling-water-pump-main-propulsion-unit</v>
      </c>
      <c r="Z1417" s="106" t="str" cm="1">
        <f t="array" ref="Z1417">IF(COUNTIF(N1417,"spare"),"","$."&amp;_xlfn.REGEXEXTRACT(J1417,"PT\d+[FQ]\d+_(.*)", 2))</f>
        <v>$.RMS_Voltage_B_N</v>
      </c>
      <c r="AA1417" s="12">
        <f t="shared" si="267"/>
        <v>53</v>
      </c>
      <c r="AB1417" s="6" t="s">
        <v>195</v>
      </c>
      <c r="AC1417" s="106">
        <v>3030</v>
      </c>
      <c r="AJ1417" s="80"/>
      <c r="AK1417" s="116" t="s">
        <v>1694</v>
      </c>
      <c r="AN1417" s="80"/>
      <c r="AO1417" s="80"/>
      <c r="AP1417" s="80"/>
      <c r="AQ1417" s="80"/>
      <c r="AR1417" s="130"/>
      <c r="AS1417" s="80"/>
      <c r="AT1417" s="7"/>
      <c r="AU1417" s="7"/>
      <c r="AV1417" s="169"/>
      <c r="AW1417" s="170"/>
      <c r="AX1417" s="140"/>
      <c r="AY1417" s="150"/>
      <c r="AZ1417" s="171"/>
      <c r="BA1417" s="171"/>
      <c r="BB1417" s="150" t="str">
        <f t="shared" si="276"/>
        <v/>
      </c>
      <c r="BC1417" s="172"/>
      <c r="BD1417" s="169"/>
      <c r="BE1417" s="169"/>
      <c r="BF1417" s="169"/>
      <c r="BG1417" s="169"/>
      <c r="BH1417" s="169"/>
      <c r="BI1417" s="169"/>
      <c r="BJ1417" s="169"/>
      <c r="BK1417" s="169"/>
      <c r="BL1417" s="169"/>
      <c r="BM1417" s="169"/>
      <c r="BN1417" s="169"/>
      <c r="BO1417" s="169"/>
      <c r="BP1417" s="169"/>
      <c r="BQ1417" s="169"/>
      <c r="BS1417" s="6"/>
      <c r="BT1417" s="11"/>
      <c r="BU1417" s="6"/>
      <c r="BV1417" s="6"/>
    </row>
    <row r="1418" spans="1:74" ht="15.75" x14ac:dyDescent="0.25">
      <c r="A1418" s="52" t="s">
        <v>7908</v>
      </c>
      <c r="B1418" s="56"/>
      <c r="C1418" s="7" t="s">
        <v>118</v>
      </c>
      <c r="D1418" s="7" t="s">
        <v>6917</v>
      </c>
      <c r="E1418" s="7"/>
      <c r="F1418" s="64"/>
      <c r="G1418" s="6"/>
      <c r="H1418" s="6"/>
      <c r="I1418" s="10" t="s">
        <v>110</v>
      </c>
      <c r="J1418" s="11" t="s">
        <v>7534</v>
      </c>
      <c r="K1418" s="220" t="s">
        <v>600</v>
      </c>
      <c r="L1418" s="180"/>
      <c r="M1418" s="180">
        <v>1000</v>
      </c>
      <c r="N1418" s="80" t="s">
        <v>7213</v>
      </c>
      <c r="O1418" s="165"/>
      <c r="P1418" s="80" t="s">
        <v>2842</v>
      </c>
      <c r="Q1418" s="80"/>
      <c r="R1418" s="80"/>
      <c r="S1418" s="166"/>
      <c r="T1418" s="164"/>
      <c r="U1418" s="167"/>
      <c r="V1418" s="168"/>
      <c r="W1418" s="12" t="str">
        <f t="shared" si="275"/>
        <v>Mqtt1</v>
      </c>
      <c r="X1418" s="222"/>
      <c r="Y1418" s="6" t="str">
        <f t="shared" si="274"/>
        <v>power-tag/cooling-water-pump-main-propulsion-unit</v>
      </c>
      <c r="Z1418" s="106" t="str" cm="1">
        <f t="array" ref="Z1418">IF(COUNTIF(N1418,"spare"),"","$."&amp;_xlfn.REGEXEXTRACT(J1418,"PT\d+[FQ]\d+_(.*)", 2))</f>
        <v>$.RMS_Voltage_C_N</v>
      </c>
      <c r="AA1418" s="12">
        <f t="shared" ref="AA1418:AA1481" si="277">AA1403+1</f>
        <v>53</v>
      </c>
      <c r="AB1418" s="6" t="s">
        <v>195</v>
      </c>
      <c r="AC1418" s="106">
        <v>3032</v>
      </c>
      <c r="AJ1418" s="80"/>
      <c r="AK1418" s="116" t="s">
        <v>1694</v>
      </c>
      <c r="AN1418" s="80"/>
      <c r="AO1418" s="80"/>
      <c r="AP1418" s="80"/>
      <c r="AQ1418" s="80"/>
      <c r="AR1418" s="130"/>
      <c r="AS1418" s="80"/>
      <c r="AT1418" s="7"/>
      <c r="AU1418" s="7"/>
      <c r="AV1418" s="169"/>
      <c r="AW1418" s="170"/>
      <c r="AX1418" s="140"/>
      <c r="AY1418" s="150"/>
      <c r="AZ1418" s="171"/>
      <c r="BA1418" s="171"/>
      <c r="BB1418" s="150" t="str">
        <f t="shared" si="276"/>
        <v/>
      </c>
      <c r="BC1418" s="172"/>
      <c r="BD1418" s="169"/>
      <c r="BE1418" s="169"/>
      <c r="BF1418" s="169"/>
      <c r="BG1418" s="169"/>
      <c r="BH1418" s="169"/>
      <c r="BI1418" s="169"/>
      <c r="BJ1418" s="169"/>
      <c r="BK1418" s="169"/>
      <c r="BL1418" s="169"/>
      <c r="BM1418" s="169"/>
      <c r="BN1418" s="169"/>
      <c r="BO1418" s="169"/>
      <c r="BP1418" s="169"/>
      <c r="BQ1418" s="169"/>
      <c r="BS1418" s="6"/>
      <c r="BT1418" s="11"/>
      <c r="BU1418" s="6"/>
      <c r="BV1418" s="6"/>
    </row>
    <row r="1419" spans="1:74" ht="15.75" x14ac:dyDescent="0.25">
      <c r="A1419" s="52" t="s">
        <v>7908</v>
      </c>
      <c r="B1419" s="56"/>
      <c r="C1419" s="7" t="s">
        <v>118</v>
      </c>
      <c r="D1419" s="7" t="s">
        <v>6917</v>
      </c>
      <c r="E1419" s="7"/>
      <c r="F1419" s="64"/>
      <c r="G1419" s="6"/>
      <c r="H1419" s="6"/>
      <c r="I1419" s="10" t="s">
        <v>110</v>
      </c>
      <c r="J1419" s="11" t="s">
        <v>2370</v>
      </c>
      <c r="K1419" s="220" t="s">
        <v>600</v>
      </c>
      <c r="L1419" s="180"/>
      <c r="M1419" s="180">
        <v>1000</v>
      </c>
      <c r="N1419" s="80" t="s">
        <v>7213</v>
      </c>
      <c r="O1419" s="165"/>
      <c r="P1419" s="80" t="s">
        <v>2843</v>
      </c>
      <c r="Q1419" s="80"/>
      <c r="R1419" s="80"/>
      <c r="S1419" s="166"/>
      <c r="T1419" s="164"/>
      <c r="U1419" s="167"/>
      <c r="V1419" s="168"/>
      <c r="W1419" s="12" t="str">
        <f t="shared" si="275"/>
        <v>Mqtt1</v>
      </c>
      <c r="X1419" s="222"/>
      <c r="Y1419" s="6" t="str">
        <f t="shared" si="274"/>
        <v>power-tag/cooling-water-pump-main-propulsion-unit</v>
      </c>
      <c r="Z1419" s="106" t="str" cm="1">
        <f t="array" ref="Z1419">IF(COUNTIF(N1419,"spare"),"","$."&amp;_xlfn.REGEXEXTRACT(J1419,"PT\d+[FQ]\d+_(.*)", 2))</f>
        <v>$.Active_Power_Phase_A</v>
      </c>
      <c r="AA1419" s="12">
        <f t="shared" si="277"/>
        <v>53</v>
      </c>
      <c r="AB1419" s="6" t="s">
        <v>195</v>
      </c>
      <c r="AC1419" s="106">
        <v>3054</v>
      </c>
      <c r="AJ1419" s="80"/>
      <c r="AK1419" s="116" t="s">
        <v>1695</v>
      </c>
      <c r="AN1419" s="80"/>
      <c r="AO1419" s="80"/>
      <c r="AP1419" s="80"/>
      <c r="AQ1419" s="80"/>
      <c r="AR1419" s="130"/>
      <c r="AS1419" s="80"/>
      <c r="AT1419" s="7"/>
      <c r="AU1419" s="7"/>
      <c r="AV1419" s="169"/>
      <c r="AW1419" s="170"/>
      <c r="AX1419" s="140"/>
      <c r="AY1419" s="150"/>
      <c r="AZ1419" s="171"/>
      <c r="BA1419" s="171"/>
      <c r="BB1419" s="150" t="str">
        <f t="shared" si="276"/>
        <v/>
      </c>
      <c r="BC1419" s="172"/>
      <c r="BD1419" s="169"/>
      <c r="BE1419" s="169"/>
      <c r="BF1419" s="169"/>
      <c r="BG1419" s="169"/>
      <c r="BH1419" s="169"/>
      <c r="BI1419" s="169"/>
      <c r="BJ1419" s="169"/>
      <c r="BK1419" s="169"/>
      <c r="BL1419" s="169"/>
      <c r="BM1419" s="169"/>
      <c r="BN1419" s="169"/>
      <c r="BO1419" s="169"/>
      <c r="BP1419" s="169"/>
      <c r="BQ1419" s="169"/>
      <c r="BS1419" s="6"/>
      <c r="BT1419" s="11"/>
      <c r="BU1419" s="6"/>
      <c r="BV1419" s="6"/>
    </row>
    <row r="1420" spans="1:74" ht="15.75" x14ac:dyDescent="0.25">
      <c r="A1420" s="52" t="s">
        <v>7908</v>
      </c>
      <c r="B1420" s="56"/>
      <c r="C1420" s="7" t="s">
        <v>118</v>
      </c>
      <c r="D1420" s="7" t="s">
        <v>6917</v>
      </c>
      <c r="E1420" s="7"/>
      <c r="F1420" s="64"/>
      <c r="G1420" s="6"/>
      <c r="H1420" s="6"/>
      <c r="I1420" s="10" t="s">
        <v>110</v>
      </c>
      <c r="J1420" s="11" t="s">
        <v>2371</v>
      </c>
      <c r="K1420" s="220" t="s">
        <v>600</v>
      </c>
      <c r="L1420" s="180"/>
      <c r="M1420" s="180">
        <v>1000</v>
      </c>
      <c r="N1420" s="80" t="s">
        <v>7213</v>
      </c>
      <c r="O1420" s="165"/>
      <c r="P1420" s="80" t="s">
        <v>2844</v>
      </c>
      <c r="Q1420" s="80"/>
      <c r="R1420" s="80"/>
      <c r="S1420" s="166"/>
      <c r="T1420" s="164"/>
      <c r="U1420" s="167"/>
      <c r="V1420" s="168"/>
      <c r="W1420" s="12" t="str">
        <f t="shared" si="275"/>
        <v>Mqtt1</v>
      </c>
      <c r="X1420" s="222"/>
      <c r="Y1420" s="6" t="str">
        <f t="shared" si="274"/>
        <v>power-tag/cooling-water-pump-main-propulsion-unit</v>
      </c>
      <c r="Z1420" s="106" t="str" cm="1">
        <f t="array" ref="Z1420">IF(COUNTIF(N1420,"spare"),"","$."&amp;_xlfn.REGEXEXTRACT(J1420,"PT\d+[FQ]\d+_(.*)", 2))</f>
        <v>$.Active_Power_Phase_B</v>
      </c>
      <c r="AA1420" s="12">
        <f t="shared" si="277"/>
        <v>53</v>
      </c>
      <c r="AB1420" s="6" t="s">
        <v>195</v>
      </c>
      <c r="AC1420" s="106">
        <v>3056</v>
      </c>
      <c r="AJ1420" s="80"/>
      <c r="AK1420" s="116" t="s">
        <v>1695</v>
      </c>
      <c r="AN1420" s="80"/>
      <c r="AO1420" s="80"/>
      <c r="AP1420" s="80"/>
      <c r="AQ1420" s="80"/>
      <c r="AR1420" s="130"/>
      <c r="AS1420" s="80"/>
      <c r="AT1420" s="7"/>
      <c r="AU1420" s="7"/>
      <c r="AV1420" s="169"/>
      <c r="AW1420" s="170"/>
      <c r="AX1420" s="140"/>
      <c r="AY1420" s="150"/>
      <c r="AZ1420" s="171"/>
      <c r="BA1420" s="171"/>
      <c r="BB1420" s="150" t="str">
        <f t="shared" si="276"/>
        <v/>
      </c>
      <c r="BC1420" s="172"/>
      <c r="BD1420" s="169"/>
      <c r="BE1420" s="169"/>
      <c r="BF1420" s="169"/>
      <c r="BG1420" s="169"/>
      <c r="BH1420" s="169"/>
      <c r="BI1420" s="169"/>
      <c r="BJ1420" s="169"/>
      <c r="BK1420" s="169"/>
      <c r="BL1420" s="169"/>
      <c r="BM1420" s="169"/>
      <c r="BN1420" s="169"/>
      <c r="BO1420" s="169"/>
      <c r="BP1420" s="169"/>
      <c r="BQ1420" s="169"/>
      <c r="BS1420" s="6"/>
      <c r="BT1420" s="11"/>
      <c r="BU1420" s="6"/>
      <c r="BV1420" s="6"/>
    </row>
    <row r="1421" spans="1:74" ht="15.75" x14ac:dyDescent="0.25">
      <c r="A1421" s="52" t="s">
        <v>7908</v>
      </c>
      <c r="B1421" s="56"/>
      <c r="C1421" s="7" t="s">
        <v>118</v>
      </c>
      <c r="D1421" s="7" t="s">
        <v>6917</v>
      </c>
      <c r="E1421" s="7"/>
      <c r="F1421" s="64"/>
      <c r="G1421" s="6"/>
      <c r="H1421" s="6"/>
      <c r="I1421" s="10" t="s">
        <v>110</v>
      </c>
      <c r="J1421" s="11" t="s">
        <v>2372</v>
      </c>
      <c r="K1421" s="220" t="s">
        <v>600</v>
      </c>
      <c r="L1421" s="180"/>
      <c r="M1421" s="180">
        <v>1000</v>
      </c>
      <c r="N1421" s="80" t="s">
        <v>7213</v>
      </c>
      <c r="O1421" s="165"/>
      <c r="P1421" s="80" t="s">
        <v>2845</v>
      </c>
      <c r="Q1421" s="80"/>
      <c r="R1421" s="80"/>
      <c r="S1421" s="166"/>
      <c r="T1421" s="164"/>
      <c r="U1421" s="167"/>
      <c r="V1421" s="168"/>
      <c r="W1421" s="12" t="str">
        <f t="shared" si="275"/>
        <v>Mqtt1</v>
      </c>
      <c r="X1421" s="222"/>
      <c r="Y1421" s="6" t="str">
        <f t="shared" si="274"/>
        <v>power-tag/cooling-water-pump-main-propulsion-unit</v>
      </c>
      <c r="Z1421" s="106" t="str" cm="1">
        <f t="array" ref="Z1421">IF(COUNTIF(N1421,"spare"),"","$."&amp;_xlfn.REGEXEXTRACT(J1421,"PT\d+[FQ]\d+_(.*)", 2))</f>
        <v>$.Active_Power_Phase_C</v>
      </c>
      <c r="AA1421" s="12">
        <f t="shared" si="277"/>
        <v>53</v>
      </c>
      <c r="AB1421" s="6" t="s">
        <v>195</v>
      </c>
      <c r="AC1421" s="106">
        <v>3058</v>
      </c>
      <c r="AJ1421" s="80"/>
      <c r="AK1421" s="116" t="s">
        <v>1695</v>
      </c>
      <c r="AN1421" s="80"/>
      <c r="AO1421" s="80"/>
      <c r="AP1421" s="80"/>
      <c r="AQ1421" s="80"/>
      <c r="AR1421" s="130"/>
      <c r="AS1421" s="80"/>
      <c r="AT1421" s="7"/>
      <c r="AU1421" s="7"/>
      <c r="AV1421" s="169"/>
      <c r="AW1421" s="170"/>
      <c r="AX1421" s="140"/>
      <c r="AY1421" s="150"/>
      <c r="AZ1421" s="171"/>
      <c r="BA1421" s="171"/>
      <c r="BB1421" s="150" t="str">
        <f t="shared" si="276"/>
        <v/>
      </c>
      <c r="BC1421" s="172"/>
      <c r="BD1421" s="169"/>
      <c r="BE1421" s="169"/>
      <c r="BF1421" s="169"/>
      <c r="BG1421" s="169"/>
      <c r="BH1421" s="169"/>
      <c r="BI1421" s="169"/>
      <c r="BJ1421" s="169"/>
      <c r="BK1421" s="169"/>
      <c r="BL1421" s="169"/>
      <c r="BM1421" s="169"/>
      <c r="BN1421" s="169"/>
      <c r="BO1421" s="169"/>
      <c r="BP1421" s="169"/>
      <c r="BQ1421" s="169"/>
      <c r="BS1421" s="6"/>
      <c r="BT1421" s="11"/>
      <c r="BU1421" s="6"/>
      <c r="BV1421" s="6"/>
    </row>
    <row r="1422" spans="1:74" ht="15.75" x14ac:dyDescent="0.25">
      <c r="A1422" s="52" t="s">
        <v>7908</v>
      </c>
      <c r="B1422" s="56"/>
      <c r="C1422" s="7" t="s">
        <v>118</v>
      </c>
      <c r="D1422" s="7" t="s">
        <v>6917</v>
      </c>
      <c r="E1422" s="7"/>
      <c r="F1422" s="64"/>
      <c r="G1422" s="6"/>
      <c r="H1422" s="6"/>
      <c r="I1422" s="10" t="s">
        <v>110</v>
      </c>
      <c r="J1422" s="11" t="s">
        <v>2373</v>
      </c>
      <c r="K1422" s="220" t="s">
        <v>600</v>
      </c>
      <c r="L1422" s="180"/>
      <c r="M1422" s="180">
        <v>1000</v>
      </c>
      <c r="N1422" s="80" t="s">
        <v>7213</v>
      </c>
      <c r="O1422" s="165"/>
      <c r="P1422" s="80" t="s">
        <v>2846</v>
      </c>
      <c r="Q1422" s="80"/>
      <c r="R1422" s="80"/>
      <c r="S1422" s="166"/>
      <c r="T1422" s="164"/>
      <c r="U1422" s="167"/>
      <c r="V1422" s="168"/>
      <c r="W1422" s="12" t="str">
        <f t="shared" si="275"/>
        <v>Mqtt1</v>
      </c>
      <c r="X1422" s="222"/>
      <c r="Y1422" s="6" t="str">
        <f t="shared" si="274"/>
        <v>power-tag/cooling-water-pump-main-propulsion-unit</v>
      </c>
      <c r="Z1422" s="106" t="str" cm="1">
        <f t="array" ref="Z1422">IF(COUNTIF(N1422,"spare"),"","$."&amp;_xlfn.REGEXEXTRACT(J1422,"PT\d+[FQ]\d+_(.*)", 2))</f>
        <v>$.Total_Active_Power</v>
      </c>
      <c r="AA1422" s="12">
        <f t="shared" si="277"/>
        <v>53</v>
      </c>
      <c r="AB1422" s="6" t="s">
        <v>195</v>
      </c>
      <c r="AC1422" s="106">
        <v>3060</v>
      </c>
      <c r="AJ1422" s="80"/>
      <c r="AK1422" s="116" t="s">
        <v>1695</v>
      </c>
      <c r="AN1422" s="80"/>
      <c r="AO1422" s="80"/>
      <c r="AP1422" s="80"/>
      <c r="AQ1422" s="80"/>
      <c r="AR1422" s="130"/>
      <c r="AS1422" s="80"/>
      <c r="AT1422" s="7"/>
      <c r="AU1422" s="7"/>
      <c r="AV1422" s="169"/>
      <c r="AW1422" s="170"/>
      <c r="AX1422" s="140"/>
      <c r="AY1422" s="150"/>
      <c r="AZ1422" s="171"/>
      <c r="BA1422" s="171"/>
      <c r="BB1422" s="150" t="str">
        <f t="shared" si="276"/>
        <v/>
      </c>
      <c r="BC1422" s="172"/>
      <c r="BD1422" s="169"/>
      <c r="BE1422" s="169"/>
      <c r="BF1422" s="169"/>
      <c r="BG1422" s="169"/>
      <c r="BH1422" s="169"/>
      <c r="BI1422" s="169"/>
      <c r="BJ1422" s="169"/>
      <c r="BK1422" s="169"/>
      <c r="BL1422" s="169"/>
      <c r="BM1422" s="169"/>
      <c r="BN1422" s="169"/>
      <c r="BO1422" s="169"/>
      <c r="BP1422" s="169"/>
      <c r="BQ1422" s="169"/>
      <c r="BS1422" s="6"/>
      <c r="BT1422" s="11"/>
      <c r="BU1422" s="6"/>
      <c r="BV1422" s="6"/>
    </row>
    <row r="1423" spans="1:74" ht="15.75" x14ac:dyDescent="0.25">
      <c r="A1423" s="52" t="s">
        <v>7908</v>
      </c>
      <c r="B1423" s="56"/>
      <c r="C1423" s="7" t="s">
        <v>118</v>
      </c>
      <c r="D1423" s="7" t="s">
        <v>6917</v>
      </c>
      <c r="E1423" s="7"/>
      <c r="F1423" s="64"/>
      <c r="G1423" s="6"/>
      <c r="H1423" s="6"/>
      <c r="I1423" s="10" t="s">
        <v>110</v>
      </c>
      <c r="J1423" s="11" t="s">
        <v>2374</v>
      </c>
      <c r="K1423" s="220" t="s">
        <v>600</v>
      </c>
      <c r="L1423" s="180"/>
      <c r="M1423" s="180">
        <v>1000</v>
      </c>
      <c r="N1423" s="80" t="s">
        <v>7213</v>
      </c>
      <c r="O1423" s="165"/>
      <c r="P1423" s="80" t="s">
        <v>2847</v>
      </c>
      <c r="Q1423" s="80"/>
      <c r="R1423" s="80"/>
      <c r="S1423" s="166"/>
      <c r="T1423" s="164"/>
      <c r="U1423" s="167"/>
      <c r="V1423" s="168"/>
      <c r="W1423" s="12" t="str">
        <f t="shared" si="275"/>
        <v>Mqtt1</v>
      </c>
      <c r="X1423" s="222"/>
      <c r="Y1423" s="6" t="str">
        <f t="shared" si="274"/>
        <v>power-tag/cooling-water-pump-main-propulsion-unit</v>
      </c>
      <c r="Z1423" s="106" t="str" cm="1">
        <f t="array" ref="Z1423">IF(COUNTIF(N1423,"spare"),"","$."&amp;_xlfn.REGEXEXTRACT(J1423,"PT\d+[FQ]\d+_(.*)", 2))</f>
        <v>$.Power_Factor_Phase_A</v>
      </c>
      <c r="AA1423" s="12">
        <f t="shared" si="277"/>
        <v>53</v>
      </c>
      <c r="AB1423" s="6" t="s">
        <v>195</v>
      </c>
      <c r="AC1423" s="106">
        <v>3078</v>
      </c>
      <c r="AJ1423" s="80"/>
      <c r="AK1423" s="116" t="s">
        <v>1696</v>
      </c>
      <c r="AN1423" s="80"/>
      <c r="AO1423" s="80"/>
      <c r="AP1423" s="80"/>
      <c r="AQ1423" s="80"/>
      <c r="AR1423" s="130"/>
      <c r="AS1423" s="80"/>
      <c r="AT1423" s="7"/>
      <c r="AU1423" s="7"/>
      <c r="AV1423" s="169"/>
      <c r="AW1423" s="170"/>
      <c r="AX1423" s="140"/>
      <c r="AY1423" s="150"/>
      <c r="AZ1423" s="171"/>
      <c r="BA1423" s="171"/>
      <c r="BB1423" s="150" t="str">
        <f t="shared" si="276"/>
        <v/>
      </c>
      <c r="BC1423" s="172"/>
      <c r="BD1423" s="169"/>
      <c r="BE1423" s="169"/>
      <c r="BF1423" s="169"/>
      <c r="BG1423" s="169"/>
      <c r="BH1423" s="169"/>
      <c r="BI1423" s="169"/>
      <c r="BJ1423" s="169"/>
      <c r="BK1423" s="169"/>
      <c r="BL1423" s="169"/>
      <c r="BM1423" s="169"/>
      <c r="BN1423" s="169"/>
      <c r="BO1423" s="169"/>
      <c r="BP1423" s="169"/>
      <c r="BQ1423" s="169"/>
      <c r="BS1423" s="6"/>
      <c r="BT1423" s="11"/>
      <c r="BU1423" s="6"/>
      <c r="BV1423" s="6"/>
    </row>
    <row r="1424" spans="1:74" ht="15.75" x14ac:dyDescent="0.25">
      <c r="A1424" s="52" t="s">
        <v>7908</v>
      </c>
      <c r="B1424" s="56"/>
      <c r="C1424" s="7" t="s">
        <v>118</v>
      </c>
      <c r="D1424" s="7" t="s">
        <v>6917</v>
      </c>
      <c r="E1424" s="7"/>
      <c r="F1424" s="64"/>
      <c r="G1424" s="6"/>
      <c r="H1424" s="6"/>
      <c r="I1424" s="10" t="s">
        <v>110</v>
      </c>
      <c r="J1424" s="11" t="s">
        <v>2375</v>
      </c>
      <c r="K1424" s="220" t="s">
        <v>600</v>
      </c>
      <c r="L1424" s="180"/>
      <c r="M1424" s="180">
        <v>1000</v>
      </c>
      <c r="N1424" s="80" t="s">
        <v>7213</v>
      </c>
      <c r="O1424" s="165"/>
      <c r="P1424" s="80" t="s">
        <v>2848</v>
      </c>
      <c r="Q1424" s="80"/>
      <c r="R1424" s="80"/>
      <c r="S1424" s="166"/>
      <c r="T1424" s="164"/>
      <c r="U1424" s="167"/>
      <c r="V1424" s="168"/>
      <c r="W1424" s="12" t="str">
        <f t="shared" si="275"/>
        <v>Mqtt1</v>
      </c>
      <c r="X1424" s="222"/>
      <c r="Y1424" s="6" t="str">
        <f t="shared" si="274"/>
        <v>power-tag/cooling-water-pump-main-propulsion-unit</v>
      </c>
      <c r="Z1424" s="106" t="str" cm="1">
        <f t="array" ref="Z1424">IF(COUNTIF(N1424,"spare"),"","$."&amp;_xlfn.REGEXEXTRACT(J1424,"PT\d+[FQ]\d+_(.*)", 2))</f>
        <v>$.Power_Factor_Phase_B</v>
      </c>
      <c r="AA1424" s="12">
        <f t="shared" si="277"/>
        <v>53</v>
      </c>
      <c r="AB1424" s="6" t="s">
        <v>195</v>
      </c>
      <c r="AC1424" s="106">
        <v>3080</v>
      </c>
      <c r="AJ1424" s="80"/>
      <c r="AK1424" s="116" t="s">
        <v>1696</v>
      </c>
      <c r="AN1424" s="80"/>
      <c r="AO1424" s="80"/>
      <c r="AP1424" s="80"/>
      <c r="AQ1424" s="80"/>
      <c r="AR1424" s="130"/>
      <c r="AS1424" s="80"/>
      <c r="AT1424" s="7"/>
      <c r="AU1424" s="7"/>
      <c r="AV1424" s="169"/>
      <c r="AW1424" s="170"/>
      <c r="AX1424" s="140"/>
      <c r="AY1424" s="150"/>
      <c r="AZ1424" s="171"/>
      <c r="BA1424" s="171"/>
      <c r="BB1424" s="150" t="str">
        <f t="shared" si="276"/>
        <v/>
      </c>
      <c r="BC1424" s="172"/>
      <c r="BD1424" s="169"/>
      <c r="BE1424" s="169"/>
      <c r="BF1424" s="169"/>
      <c r="BG1424" s="169"/>
      <c r="BH1424" s="169"/>
      <c r="BI1424" s="169"/>
      <c r="BJ1424" s="169"/>
      <c r="BK1424" s="169"/>
      <c r="BL1424" s="169"/>
      <c r="BM1424" s="169"/>
      <c r="BN1424" s="169"/>
      <c r="BO1424" s="169"/>
      <c r="BP1424" s="169"/>
      <c r="BQ1424" s="169"/>
      <c r="BS1424" s="6"/>
      <c r="BT1424" s="11"/>
      <c r="BU1424" s="6"/>
      <c r="BV1424" s="6"/>
    </row>
    <row r="1425" spans="1:74" ht="15.75" x14ac:dyDescent="0.25">
      <c r="A1425" s="52" t="s">
        <v>7908</v>
      </c>
      <c r="B1425" s="56"/>
      <c r="C1425" s="7" t="s">
        <v>118</v>
      </c>
      <c r="D1425" s="7" t="s">
        <v>6917</v>
      </c>
      <c r="E1425" s="7"/>
      <c r="F1425" s="64"/>
      <c r="G1425" s="6"/>
      <c r="H1425" s="6"/>
      <c r="I1425" s="10" t="s">
        <v>110</v>
      </c>
      <c r="J1425" s="11" t="s">
        <v>2376</v>
      </c>
      <c r="K1425" s="220" t="s">
        <v>600</v>
      </c>
      <c r="L1425" s="180"/>
      <c r="M1425" s="180">
        <v>1000</v>
      </c>
      <c r="N1425" s="80" t="s">
        <v>7213</v>
      </c>
      <c r="O1425" s="165"/>
      <c r="P1425" s="80" t="s">
        <v>2849</v>
      </c>
      <c r="Q1425" s="80"/>
      <c r="R1425" s="80"/>
      <c r="S1425" s="166"/>
      <c r="T1425" s="164"/>
      <c r="U1425" s="167"/>
      <c r="V1425" s="168"/>
      <c r="W1425" s="12" t="str">
        <f t="shared" si="275"/>
        <v>Mqtt1</v>
      </c>
      <c r="X1425" s="222"/>
      <c r="Y1425" s="6" t="str">
        <f t="shared" si="274"/>
        <v>power-tag/cooling-water-pump-main-propulsion-unit</v>
      </c>
      <c r="Z1425" s="106" t="str" cm="1">
        <f t="array" ref="Z1425">IF(COUNTIF(N1425,"spare"),"","$."&amp;_xlfn.REGEXEXTRACT(J1425,"PT\d+[FQ]\d+_(.*)", 2))</f>
        <v>$.Power_Factor_Phase_C</v>
      </c>
      <c r="AA1425" s="12">
        <f t="shared" si="277"/>
        <v>53</v>
      </c>
      <c r="AB1425" s="6" t="s">
        <v>195</v>
      </c>
      <c r="AC1425" s="106">
        <v>3082</v>
      </c>
      <c r="AJ1425" s="80"/>
      <c r="AK1425" s="116" t="s">
        <v>1696</v>
      </c>
      <c r="AN1425" s="80"/>
      <c r="AO1425" s="80"/>
      <c r="AP1425" s="80"/>
      <c r="AQ1425" s="80"/>
      <c r="AR1425" s="130"/>
      <c r="AS1425" s="80"/>
      <c r="AT1425" s="7"/>
      <c r="AU1425" s="7"/>
      <c r="AV1425" s="169"/>
      <c r="AW1425" s="170"/>
      <c r="AX1425" s="140"/>
      <c r="AY1425" s="150"/>
      <c r="AZ1425" s="171"/>
      <c r="BA1425" s="171"/>
      <c r="BB1425" s="150" t="str">
        <f t="shared" si="276"/>
        <v/>
      </c>
      <c r="BC1425" s="172"/>
      <c r="BD1425" s="169"/>
      <c r="BE1425" s="169"/>
      <c r="BF1425" s="169"/>
      <c r="BG1425" s="169"/>
      <c r="BH1425" s="169"/>
      <c r="BI1425" s="169"/>
      <c r="BJ1425" s="169"/>
      <c r="BK1425" s="169"/>
      <c r="BL1425" s="169"/>
      <c r="BM1425" s="169"/>
      <c r="BN1425" s="169"/>
      <c r="BO1425" s="169"/>
      <c r="BP1425" s="169"/>
      <c r="BQ1425" s="169"/>
      <c r="BS1425" s="6"/>
      <c r="BT1425" s="11"/>
      <c r="BU1425" s="6"/>
      <c r="BV1425" s="6"/>
    </row>
    <row r="1426" spans="1:74" ht="15.75" x14ac:dyDescent="0.25">
      <c r="A1426" s="52" t="s">
        <v>7908</v>
      </c>
      <c r="B1426" s="56"/>
      <c r="C1426" s="7" t="s">
        <v>118</v>
      </c>
      <c r="D1426" s="7" t="s">
        <v>6917</v>
      </c>
      <c r="E1426" s="7"/>
      <c r="F1426" s="64"/>
      <c r="G1426" s="6"/>
      <c r="H1426" s="6"/>
      <c r="I1426" s="10" t="s">
        <v>110</v>
      </c>
      <c r="J1426" s="11" t="s">
        <v>2377</v>
      </c>
      <c r="K1426" s="220" t="s">
        <v>600</v>
      </c>
      <c r="L1426" s="180"/>
      <c r="M1426" s="180">
        <v>1000</v>
      </c>
      <c r="N1426" s="80" t="s">
        <v>7213</v>
      </c>
      <c r="O1426" s="165"/>
      <c r="P1426" s="80" t="s">
        <v>2850</v>
      </c>
      <c r="Q1426" s="80"/>
      <c r="R1426" s="80"/>
      <c r="S1426" s="166"/>
      <c r="T1426" s="164"/>
      <c r="U1426" s="167"/>
      <c r="V1426" s="168"/>
      <c r="W1426" s="12" t="str">
        <f t="shared" si="275"/>
        <v>Mqtt1</v>
      </c>
      <c r="X1426" s="222"/>
      <c r="Y1426" s="6" t="str">
        <f t="shared" si="274"/>
        <v>power-tag/cooling-water-pump-main-propulsion-unit</v>
      </c>
      <c r="Z1426" s="106" t="str" cm="1">
        <f t="array" ref="Z1426">IF(COUNTIF(N1426,"spare"),"","$."&amp;_xlfn.REGEXEXTRACT(J1426,"PT\d+[FQ]\d+_(.*)", 2))</f>
        <v>$.Total_Power_Factor</v>
      </c>
      <c r="AA1426" s="12">
        <f t="shared" si="277"/>
        <v>53</v>
      </c>
      <c r="AB1426" s="6" t="s">
        <v>195</v>
      </c>
      <c r="AC1426" s="106">
        <v>3084</v>
      </c>
      <c r="AJ1426" s="80"/>
      <c r="AK1426" s="116" t="s">
        <v>1696</v>
      </c>
      <c r="AN1426" s="80"/>
      <c r="AO1426" s="80"/>
      <c r="AP1426" s="80"/>
      <c r="AQ1426" s="80"/>
      <c r="AR1426" s="130"/>
      <c r="AS1426" s="80"/>
      <c r="AT1426" s="7"/>
      <c r="AU1426" s="7"/>
      <c r="AV1426" s="169"/>
      <c r="AW1426" s="170"/>
      <c r="AX1426" s="140"/>
      <c r="AY1426" s="150"/>
      <c r="AZ1426" s="171"/>
      <c r="BA1426" s="171"/>
      <c r="BB1426" s="150" t="str">
        <f t="shared" si="276"/>
        <v/>
      </c>
      <c r="BC1426" s="172"/>
      <c r="BD1426" s="169"/>
      <c r="BE1426" s="169"/>
      <c r="BF1426" s="169"/>
      <c r="BG1426" s="169"/>
      <c r="BH1426" s="169"/>
      <c r="BI1426" s="169"/>
      <c r="BJ1426" s="169"/>
      <c r="BK1426" s="169"/>
      <c r="BL1426" s="169"/>
      <c r="BM1426" s="169"/>
      <c r="BN1426" s="169"/>
      <c r="BO1426" s="169"/>
      <c r="BP1426" s="169"/>
      <c r="BQ1426" s="169"/>
      <c r="BS1426" s="6"/>
      <c r="BT1426" s="11"/>
      <c r="BU1426" s="6"/>
      <c r="BV1426" s="6"/>
    </row>
    <row r="1427" spans="1:74" ht="15.75" x14ac:dyDescent="0.25">
      <c r="A1427" s="52" t="s">
        <v>7908</v>
      </c>
      <c r="B1427" s="56"/>
      <c r="C1427" s="7" t="s">
        <v>118</v>
      </c>
      <c r="D1427" s="7" t="s">
        <v>6917</v>
      </c>
      <c r="E1427" s="7"/>
      <c r="F1427" s="64"/>
      <c r="G1427" s="6"/>
      <c r="H1427" s="6"/>
      <c r="I1427" s="10" t="s">
        <v>110</v>
      </c>
      <c r="J1427" s="11" t="s">
        <v>2378</v>
      </c>
      <c r="K1427" s="220" t="s">
        <v>600</v>
      </c>
      <c r="L1427" s="180"/>
      <c r="M1427" s="180">
        <v>1000</v>
      </c>
      <c r="N1427" s="80" t="s">
        <v>7213</v>
      </c>
      <c r="O1427" s="165"/>
      <c r="P1427" s="80" t="s">
        <v>2851</v>
      </c>
      <c r="Q1427" s="80"/>
      <c r="R1427" s="80"/>
      <c r="S1427" s="166"/>
      <c r="T1427" s="164"/>
      <c r="U1427" s="167"/>
      <c r="V1427" s="168"/>
      <c r="W1427" s="12" t="str">
        <f t="shared" ref="W1427:W1441" si="278">IF(COUNTIF(N1427,"spare"),"","Mqtt1")</f>
        <v>Mqtt1</v>
      </c>
      <c r="X1427" s="222"/>
      <c r="Y1427" s="6" t="str">
        <f t="shared" si="274"/>
        <v>power-tag/compressor-1</v>
      </c>
      <c r="Z1427" s="106" t="str" cm="1">
        <f t="array" ref="Z1427">IF(COUNTIF(N1427,"spare"),"","$."&amp;_xlfn.REGEXEXTRACT(J1427,"PT\d+[FQ]\d+_(.*)", 2))</f>
        <v>$.RMS_Current_Phase_A</v>
      </c>
      <c r="AA1427" s="12">
        <f t="shared" si="277"/>
        <v>54</v>
      </c>
      <c r="AB1427" s="6" t="s">
        <v>195</v>
      </c>
      <c r="AC1427" s="106">
        <v>3000</v>
      </c>
      <c r="AJ1427" s="80"/>
      <c r="AK1427" s="116" t="s">
        <v>1693</v>
      </c>
      <c r="AN1427" s="80"/>
      <c r="AO1427" s="80"/>
      <c r="AP1427" s="80"/>
      <c r="AQ1427" s="80"/>
      <c r="AR1427" s="130"/>
      <c r="AS1427" s="80"/>
      <c r="AT1427" s="7"/>
      <c r="AU1427" s="7"/>
      <c r="AV1427" s="169"/>
      <c r="AW1427" s="170"/>
      <c r="AX1427" s="140"/>
      <c r="AY1427" s="150"/>
      <c r="AZ1427" s="171"/>
      <c r="BA1427" s="171"/>
      <c r="BB1427" s="150" t="str">
        <f t="shared" ref="BB1427:BB1441" si="279">IF(ISNUMBER(AM1427),"1","")</f>
        <v/>
      </c>
      <c r="BC1427" s="172"/>
      <c r="BD1427" s="169"/>
      <c r="BE1427" s="169"/>
      <c r="BF1427" s="169"/>
      <c r="BG1427" s="169"/>
      <c r="BH1427" s="169"/>
      <c r="BI1427" s="169"/>
      <c r="BJ1427" s="169"/>
      <c r="BK1427" s="169"/>
      <c r="BL1427" s="169"/>
      <c r="BM1427" s="169"/>
      <c r="BN1427" s="169"/>
      <c r="BO1427" s="169"/>
      <c r="BP1427" s="169"/>
      <c r="BQ1427" s="169"/>
      <c r="BS1427" s="6"/>
      <c r="BT1427" s="11"/>
      <c r="BU1427" s="6"/>
      <c r="BV1427" s="6"/>
    </row>
    <row r="1428" spans="1:74" ht="15.75" x14ac:dyDescent="0.25">
      <c r="A1428" s="52" t="s">
        <v>7908</v>
      </c>
      <c r="B1428" s="56"/>
      <c r="C1428" s="7" t="s">
        <v>118</v>
      </c>
      <c r="D1428" s="7" t="s">
        <v>6917</v>
      </c>
      <c r="E1428" s="7"/>
      <c r="F1428" s="64"/>
      <c r="G1428" s="6"/>
      <c r="H1428" s="6"/>
      <c r="I1428" s="10" t="s">
        <v>110</v>
      </c>
      <c r="J1428" s="11" t="s">
        <v>2379</v>
      </c>
      <c r="K1428" s="220" t="s">
        <v>600</v>
      </c>
      <c r="L1428" s="180"/>
      <c r="M1428" s="180">
        <v>1000</v>
      </c>
      <c r="N1428" s="80" t="s">
        <v>7213</v>
      </c>
      <c r="O1428" s="165"/>
      <c r="P1428" s="80" t="s">
        <v>2852</v>
      </c>
      <c r="Q1428" s="80"/>
      <c r="R1428" s="80"/>
      <c r="S1428" s="166"/>
      <c r="T1428" s="164"/>
      <c r="U1428" s="167"/>
      <c r="V1428" s="168"/>
      <c r="W1428" s="12" t="str">
        <f t="shared" si="278"/>
        <v>Mqtt1</v>
      </c>
      <c r="X1428" s="222"/>
      <c r="Y1428" s="6" t="str">
        <f t="shared" si="274"/>
        <v>power-tag/compressor-1</v>
      </c>
      <c r="Z1428" s="106" t="str" cm="1">
        <f t="array" ref="Z1428">IF(COUNTIF(N1428,"spare"),"","$."&amp;_xlfn.REGEXEXTRACT(J1428,"PT\d+[FQ]\d+_(.*)", 2))</f>
        <v>$.RMS_Current_Phase_B</v>
      </c>
      <c r="AA1428" s="12">
        <f t="shared" si="277"/>
        <v>54</v>
      </c>
      <c r="AB1428" s="6" t="s">
        <v>195</v>
      </c>
      <c r="AC1428" s="106">
        <v>3002</v>
      </c>
      <c r="AJ1428" s="80"/>
      <c r="AK1428" s="116" t="s">
        <v>1693</v>
      </c>
      <c r="AN1428" s="80"/>
      <c r="AO1428" s="80"/>
      <c r="AP1428" s="80"/>
      <c r="AQ1428" s="80"/>
      <c r="AR1428" s="130"/>
      <c r="AS1428" s="80"/>
      <c r="AT1428" s="7"/>
      <c r="AU1428" s="7"/>
      <c r="AV1428" s="169"/>
      <c r="AW1428" s="170"/>
      <c r="AX1428" s="140"/>
      <c r="AY1428" s="150"/>
      <c r="AZ1428" s="171"/>
      <c r="BA1428" s="171"/>
      <c r="BB1428" s="150" t="str">
        <f t="shared" si="279"/>
        <v/>
      </c>
      <c r="BC1428" s="172"/>
      <c r="BD1428" s="169"/>
      <c r="BE1428" s="169"/>
      <c r="BF1428" s="169"/>
      <c r="BG1428" s="169"/>
      <c r="BH1428" s="169"/>
      <c r="BI1428" s="169"/>
      <c r="BJ1428" s="169"/>
      <c r="BK1428" s="169"/>
      <c r="BL1428" s="169"/>
      <c r="BM1428" s="169"/>
      <c r="BN1428" s="169"/>
      <c r="BO1428" s="169"/>
      <c r="BP1428" s="169"/>
      <c r="BQ1428" s="169"/>
      <c r="BS1428" s="6"/>
      <c r="BT1428" s="11"/>
      <c r="BU1428" s="6"/>
      <c r="BV1428" s="6"/>
    </row>
    <row r="1429" spans="1:74" ht="15.75" x14ac:dyDescent="0.25">
      <c r="A1429" s="52" t="s">
        <v>7908</v>
      </c>
      <c r="B1429" s="56"/>
      <c r="C1429" s="7" t="s">
        <v>118</v>
      </c>
      <c r="D1429" s="7" t="s">
        <v>6917</v>
      </c>
      <c r="E1429" s="7"/>
      <c r="F1429" s="64"/>
      <c r="G1429" s="6"/>
      <c r="H1429" s="6"/>
      <c r="I1429" s="10" t="s">
        <v>110</v>
      </c>
      <c r="J1429" s="11" t="s">
        <v>2380</v>
      </c>
      <c r="K1429" s="220" t="s">
        <v>600</v>
      </c>
      <c r="L1429" s="180"/>
      <c r="M1429" s="180">
        <v>1000</v>
      </c>
      <c r="N1429" s="80" t="s">
        <v>7213</v>
      </c>
      <c r="O1429" s="165"/>
      <c r="P1429" s="80" t="s">
        <v>2853</v>
      </c>
      <c r="Q1429" s="80"/>
      <c r="R1429" s="80"/>
      <c r="S1429" s="166"/>
      <c r="T1429" s="164"/>
      <c r="U1429" s="167"/>
      <c r="V1429" s="168"/>
      <c r="W1429" s="12" t="str">
        <f t="shared" si="278"/>
        <v>Mqtt1</v>
      </c>
      <c r="X1429" s="222"/>
      <c r="Y1429" s="6" t="str">
        <f t="shared" si="274"/>
        <v>power-tag/compressor-1</v>
      </c>
      <c r="Z1429" s="106" t="str" cm="1">
        <f t="array" ref="Z1429">IF(COUNTIF(N1429,"spare"),"","$."&amp;_xlfn.REGEXEXTRACT(J1429,"PT\d+[FQ]\d+_(.*)", 2))</f>
        <v>$.RMS_Current_Phase_C</v>
      </c>
      <c r="AA1429" s="12">
        <f t="shared" si="277"/>
        <v>54</v>
      </c>
      <c r="AB1429" s="6" t="s">
        <v>195</v>
      </c>
      <c r="AC1429" s="106">
        <v>3004</v>
      </c>
      <c r="AJ1429" s="80"/>
      <c r="AK1429" s="116" t="s">
        <v>1693</v>
      </c>
      <c r="AN1429" s="80"/>
      <c r="AO1429" s="80"/>
      <c r="AP1429" s="80"/>
      <c r="AQ1429" s="80"/>
      <c r="AR1429" s="130"/>
      <c r="AS1429" s="80"/>
      <c r="AT1429" s="7"/>
      <c r="AU1429" s="7"/>
      <c r="AV1429" s="169"/>
      <c r="AW1429" s="170"/>
      <c r="AX1429" s="140"/>
      <c r="AY1429" s="150"/>
      <c r="AZ1429" s="171"/>
      <c r="BA1429" s="171"/>
      <c r="BB1429" s="150" t="str">
        <f t="shared" si="279"/>
        <v/>
      </c>
      <c r="BC1429" s="172"/>
      <c r="BD1429" s="169"/>
      <c r="BE1429" s="169"/>
      <c r="BF1429" s="169"/>
      <c r="BG1429" s="169"/>
      <c r="BH1429" s="169"/>
      <c r="BI1429" s="169"/>
      <c r="BJ1429" s="169"/>
      <c r="BK1429" s="169"/>
      <c r="BL1429" s="169"/>
      <c r="BM1429" s="169"/>
      <c r="BN1429" s="169"/>
      <c r="BO1429" s="169"/>
      <c r="BP1429" s="169"/>
      <c r="BQ1429" s="169"/>
      <c r="BS1429" s="6"/>
      <c r="BT1429" s="11"/>
      <c r="BU1429" s="6"/>
      <c r="BV1429" s="6"/>
    </row>
    <row r="1430" spans="1:74" ht="15.75" x14ac:dyDescent="0.25">
      <c r="A1430" s="52" t="s">
        <v>7908</v>
      </c>
      <c r="B1430" s="56"/>
      <c r="C1430" s="7" t="s">
        <v>118</v>
      </c>
      <c r="D1430" s="7" t="s">
        <v>6917</v>
      </c>
      <c r="E1430" s="7"/>
      <c r="F1430" s="64"/>
      <c r="G1430" s="6"/>
      <c r="H1430" s="6"/>
      <c r="I1430" s="10" t="s">
        <v>110</v>
      </c>
      <c r="J1430" s="11" t="s">
        <v>2381</v>
      </c>
      <c r="K1430" s="220" t="s">
        <v>600</v>
      </c>
      <c r="L1430" s="180"/>
      <c r="M1430" s="180">
        <v>1000</v>
      </c>
      <c r="N1430" s="80" t="s">
        <v>7213</v>
      </c>
      <c r="O1430" s="165"/>
      <c r="P1430" s="80" t="s">
        <v>2854</v>
      </c>
      <c r="Q1430" s="80"/>
      <c r="R1430" s="80"/>
      <c r="S1430" s="166"/>
      <c r="T1430" s="164"/>
      <c r="U1430" s="167"/>
      <c r="V1430" s="168"/>
      <c r="W1430" s="12" t="str">
        <f t="shared" si="278"/>
        <v>Mqtt1</v>
      </c>
      <c r="X1430" s="222"/>
      <c r="Y1430" s="6" t="str">
        <f t="shared" si="274"/>
        <v>power-tag/compressor-1</v>
      </c>
      <c r="Z1430" s="106" t="str" cm="1">
        <f t="array" ref="Z1430">IF(COUNTIF(N1430,"spare"),"","$."&amp;_xlfn.REGEXEXTRACT(J1430,"PT\d+[FQ]\d+_(.*)", 2))</f>
        <v>$.RMS_Current_Phase_Neut</v>
      </c>
      <c r="AA1430" s="12">
        <f t="shared" si="277"/>
        <v>54</v>
      </c>
      <c r="AB1430" s="6" t="s">
        <v>195</v>
      </c>
      <c r="AC1430" s="106">
        <v>3006</v>
      </c>
      <c r="AJ1430" s="80"/>
      <c r="AK1430" s="116" t="s">
        <v>1693</v>
      </c>
      <c r="AN1430" s="80"/>
      <c r="AO1430" s="80"/>
      <c r="AP1430" s="80"/>
      <c r="AQ1430" s="80"/>
      <c r="AR1430" s="130"/>
      <c r="AS1430" s="80"/>
      <c r="AT1430" s="7"/>
      <c r="AU1430" s="7"/>
      <c r="AV1430" s="169"/>
      <c r="AW1430" s="170"/>
      <c r="AX1430" s="140"/>
      <c r="AY1430" s="150"/>
      <c r="AZ1430" s="171"/>
      <c r="BA1430" s="171"/>
      <c r="BB1430" s="150" t="str">
        <f t="shared" si="279"/>
        <v/>
      </c>
      <c r="BC1430" s="172"/>
      <c r="BD1430" s="169"/>
      <c r="BE1430" s="169"/>
      <c r="BF1430" s="169"/>
      <c r="BG1430" s="169"/>
      <c r="BH1430" s="169"/>
      <c r="BI1430" s="169"/>
      <c r="BJ1430" s="169"/>
      <c r="BK1430" s="169"/>
      <c r="BL1430" s="169"/>
      <c r="BM1430" s="169"/>
      <c r="BN1430" s="169"/>
      <c r="BO1430" s="169"/>
      <c r="BP1430" s="169"/>
      <c r="BQ1430" s="169"/>
      <c r="BS1430" s="6"/>
      <c r="BT1430" s="11"/>
      <c r="BU1430" s="6"/>
      <c r="BV1430" s="6"/>
    </row>
    <row r="1431" spans="1:74" ht="15.75" x14ac:dyDescent="0.25">
      <c r="A1431" s="52" t="s">
        <v>7908</v>
      </c>
      <c r="B1431" s="56"/>
      <c r="C1431" s="7" t="s">
        <v>118</v>
      </c>
      <c r="D1431" s="7" t="s">
        <v>6917</v>
      </c>
      <c r="E1431" s="7"/>
      <c r="F1431" s="64"/>
      <c r="G1431" s="6"/>
      <c r="H1431" s="6"/>
      <c r="I1431" s="10" t="s">
        <v>110</v>
      </c>
      <c r="J1431" s="11" t="s">
        <v>7535</v>
      </c>
      <c r="K1431" s="220" t="s">
        <v>600</v>
      </c>
      <c r="L1431" s="180"/>
      <c r="M1431" s="180">
        <v>1000</v>
      </c>
      <c r="N1431" s="80" t="s">
        <v>7213</v>
      </c>
      <c r="O1431" s="165"/>
      <c r="P1431" s="80" t="s">
        <v>2855</v>
      </c>
      <c r="Q1431" s="80"/>
      <c r="R1431" s="80"/>
      <c r="S1431" s="166"/>
      <c r="T1431" s="164"/>
      <c r="U1431" s="167"/>
      <c r="V1431" s="168"/>
      <c r="W1431" s="12" t="str">
        <f t="shared" si="278"/>
        <v>Mqtt1</v>
      </c>
      <c r="X1431" s="222"/>
      <c r="Y1431" s="6" t="str">
        <f t="shared" si="274"/>
        <v>power-tag/compressor-1</v>
      </c>
      <c r="Z1431" s="106" t="str" cm="1">
        <f t="array" ref="Z1431">IF(COUNTIF(N1431,"spare"),"","$."&amp;_xlfn.REGEXEXTRACT(J1431,"PT\d+[FQ]\d+_(.*)", 2))</f>
        <v>$.RMS_Voltage_A_N</v>
      </c>
      <c r="AA1431" s="12">
        <f t="shared" si="277"/>
        <v>54</v>
      </c>
      <c r="AB1431" s="6" t="s">
        <v>195</v>
      </c>
      <c r="AC1431" s="106">
        <v>3028</v>
      </c>
      <c r="AJ1431" s="80"/>
      <c r="AK1431" s="116" t="s">
        <v>1694</v>
      </c>
      <c r="AN1431" s="80"/>
      <c r="AO1431" s="80"/>
      <c r="AP1431" s="80"/>
      <c r="AQ1431" s="80"/>
      <c r="AR1431" s="130"/>
      <c r="AS1431" s="80"/>
      <c r="AT1431" s="7"/>
      <c r="AU1431" s="7"/>
      <c r="AV1431" s="169"/>
      <c r="AW1431" s="170"/>
      <c r="AX1431" s="140"/>
      <c r="AY1431" s="150"/>
      <c r="AZ1431" s="171"/>
      <c r="BA1431" s="171"/>
      <c r="BB1431" s="150" t="str">
        <f t="shared" si="279"/>
        <v/>
      </c>
      <c r="BC1431" s="172"/>
      <c r="BD1431" s="169"/>
      <c r="BE1431" s="169"/>
      <c r="BF1431" s="169"/>
      <c r="BG1431" s="169"/>
      <c r="BH1431" s="169"/>
      <c r="BI1431" s="169"/>
      <c r="BJ1431" s="169"/>
      <c r="BK1431" s="169"/>
      <c r="BL1431" s="169"/>
      <c r="BM1431" s="169"/>
      <c r="BN1431" s="169"/>
      <c r="BO1431" s="169"/>
      <c r="BP1431" s="169"/>
      <c r="BQ1431" s="169"/>
      <c r="BS1431" s="6"/>
      <c r="BT1431" s="11"/>
      <c r="BU1431" s="6"/>
      <c r="BV1431" s="6"/>
    </row>
    <row r="1432" spans="1:74" ht="15.75" x14ac:dyDescent="0.25">
      <c r="A1432" s="52" t="s">
        <v>7908</v>
      </c>
      <c r="B1432" s="56"/>
      <c r="C1432" s="7" t="s">
        <v>118</v>
      </c>
      <c r="D1432" s="7" t="s">
        <v>6917</v>
      </c>
      <c r="E1432" s="7"/>
      <c r="F1432" s="64"/>
      <c r="G1432" s="6"/>
      <c r="H1432" s="6"/>
      <c r="I1432" s="10" t="s">
        <v>110</v>
      </c>
      <c r="J1432" s="11" t="s">
        <v>7536</v>
      </c>
      <c r="K1432" s="220" t="s">
        <v>600</v>
      </c>
      <c r="L1432" s="180"/>
      <c r="M1432" s="180">
        <v>1000</v>
      </c>
      <c r="N1432" s="80" t="s">
        <v>7213</v>
      </c>
      <c r="O1432" s="165"/>
      <c r="P1432" s="80" t="s">
        <v>2856</v>
      </c>
      <c r="Q1432" s="80"/>
      <c r="R1432" s="80"/>
      <c r="S1432" s="166"/>
      <c r="T1432" s="164"/>
      <c r="U1432" s="167"/>
      <c r="V1432" s="168"/>
      <c r="W1432" s="12" t="str">
        <f t="shared" si="278"/>
        <v>Mqtt1</v>
      </c>
      <c r="X1432" s="222"/>
      <c r="Y1432" s="6" t="str">
        <f t="shared" si="274"/>
        <v>power-tag/compressor-1</v>
      </c>
      <c r="Z1432" s="106" t="str" cm="1">
        <f t="array" ref="Z1432">IF(COUNTIF(N1432,"spare"),"","$."&amp;_xlfn.REGEXEXTRACT(J1432,"PT\d+[FQ]\d+_(.*)", 2))</f>
        <v>$.RMS_Voltage_B_N</v>
      </c>
      <c r="AA1432" s="12">
        <f t="shared" si="277"/>
        <v>54</v>
      </c>
      <c r="AB1432" s="6" t="s">
        <v>195</v>
      </c>
      <c r="AC1432" s="106">
        <v>3030</v>
      </c>
      <c r="AJ1432" s="80"/>
      <c r="AK1432" s="116" t="s">
        <v>1694</v>
      </c>
      <c r="AN1432" s="80"/>
      <c r="AO1432" s="80"/>
      <c r="AP1432" s="80"/>
      <c r="AQ1432" s="80"/>
      <c r="AR1432" s="130"/>
      <c r="AS1432" s="80"/>
      <c r="AT1432" s="7"/>
      <c r="AU1432" s="7"/>
      <c r="AV1432" s="169"/>
      <c r="AW1432" s="170"/>
      <c r="AX1432" s="140"/>
      <c r="AY1432" s="150"/>
      <c r="AZ1432" s="171"/>
      <c r="BA1432" s="171"/>
      <c r="BB1432" s="150" t="str">
        <f t="shared" si="279"/>
        <v/>
      </c>
      <c r="BC1432" s="172"/>
      <c r="BD1432" s="169"/>
      <c r="BE1432" s="169"/>
      <c r="BF1432" s="169"/>
      <c r="BG1432" s="169"/>
      <c r="BH1432" s="169"/>
      <c r="BI1432" s="169"/>
      <c r="BJ1432" s="169"/>
      <c r="BK1432" s="169"/>
      <c r="BL1432" s="169"/>
      <c r="BM1432" s="169"/>
      <c r="BN1432" s="169"/>
      <c r="BO1432" s="169"/>
      <c r="BP1432" s="169"/>
      <c r="BQ1432" s="169"/>
      <c r="BS1432" s="6"/>
      <c r="BT1432" s="11"/>
      <c r="BU1432" s="6"/>
      <c r="BV1432" s="6"/>
    </row>
    <row r="1433" spans="1:74" ht="15.75" x14ac:dyDescent="0.25">
      <c r="A1433" s="52" t="s">
        <v>7908</v>
      </c>
      <c r="B1433" s="56"/>
      <c r="C1433" s="7" t="s">
        <v>118</v>
      </c>
      <c r="D1433" s="7" t="s">
        <v>6917</v>
      </c>
      <c r="E1433" s="7"/>
      <c r="F1433" s="64"/>
      <c r="G1433" s="6"/>
      <c r="H1433" s="6"/>
      <c r="I1433" s="10" t="s">
        <v>110</v>
      </c>
      <c r="J1433" s="11" t="s">
        <v>7537</v>
      </c>
      <c r="K1433" s="220" t="s">
        <v>600</v>
      </c>
      <c r="L1433" s="180"/>
      <c r="M1433" s="180">
        <v>1000</v>
      </c>
      <c r="N1433" s="80" t="s">
        <v>7213</v>
      </c>
      <c r="O1433" s="165"/>
      <c r="P1433" s="80" t="s">
        <v>2857</v>
      </c>
      <c r="Q1433" s="80"/>
      <c r="R1433" s="80"/>
      <c r="S1433" s="166"/>
      <c r="T1433" s="164"/>
      <c r="U1433" s="167"/>
      <c r="V1433" s="168"/>
      <c r="W1433" s="12" t="str">
        <f t="shared" si="278"/>
        <v>Mqtt1</v>
      </c>
      <c r="X1433" s="222"/>
      <c r="Y1433" s="6" t="str">
        <f t="shared" si="274"/>
        <v>power-tag/compressor-1</v>
      </c>
      <c r="Z1433" s="106" t="str" cm="1">
        <f t="array" ref="Z1433">IF(COUNTIF(N1433,"spare"),"","$."&amp;_xlfn.REGEXEXTRACT(J1433,"PT\d+[FQ]\d+_(.*)", 2))</f>
        <v>$.RMS_Voltage_C_N</v>
      </c>
      <c r="AA1433" s="12">
        <f t="shared" si="277"/>
        <v>54</v>
      </c>
      <c r="AB1433" s="6" t="s">
        <v>195</v>
      </c>
      <c r="AC1433" s="106">
        <v>3032</v>
      </c>
      <c r="AJ1433" s="80"/>
      <c r="AK1433" s="116" t="s">
        <v>1694</v>
      </c>
      <c r="AN1433" s="80"/>
      <c r="AO1433" s="80"/>
      <c r="AP1433" s="80"/>
      <c r="AQ1433" s="80"/>
      <c r="AR1433" s="130"/>
      <c r="AS1433" s="80"/>
      <c r="AT1433" s="7"/>
      <c r="AU1433" s="7"/>
      <c r="AV1433" s="169"/>
      <c r="AW1433" s="170"/>
      <c r="AX1433" s="140"/>
      <c r="AY1433" s="150"/>
      <c r="AZ1433" s="171"/>
      <c r="BA1433" s="171"/>
      <c r="BB1433" s="150" t="str">
        <f t="shared" si="279"/>
        <v/>
      </c>
      <c r="BC1433" s="172"/>
      <c r="BD1433" s="169"/>
      <c r="BE1433" s="169"/>
      <c r="BF1433" s="169"/>
      <c r="BG1433" s="169"/>
      <c r="BH1433" s="169"/>
      <c r="BI1433" s="169"/>
      <c r="BJ1433" s="169"/>
      <c r="BK1433" s="169"/>
      <c r="BL1433" s="169"/>
      <c r="BM1433" s="169"/>
      <c r="BN1433" s="169"/>
      <c r="BO1433" s="169"/>
      <c r="BP1433" s="169"/>
      <c r="BQ1433" s="169"/>
      <c r="BS1433" s="6"/>
      <c r="BT1433" s="11"/>
      <c r="BU1433" s="6"/>
      <c r="BV1433" s="6"/>
    </row>
    <row r="1434" spans="1:74" ht="15.75" x14ac:dyDescent="0.25">
      <c r="A1434" s="52" t="s">
        <v>7908</v>
      </c>
      <c r="B1434" s="56"/>
      <c r="C1434" s="7" t="s">
        <v>118</v>
      </c>
      <c r="D1434" s="7" t="s">
        <v>6917</v>
      </c>
      <c r="E1434" s="7"/>
      <c r="F1434" s="64"/>
      <c r="G1434" s="6"/>
      <c r="H1434" s="6"/>
      <c r="I1434" s="10" t="s">
        <v>110</v>
      </c>
      <c r="J1434" s="11" t="s">
        <v>2382</v>
      </c>
      <c r="K1434" s="220" t="s">
        <v>600</v>
      </c>
      <c r="L1434" s="180"/>
      <c r="M1434" s="180">
        <v>1000</v>
      </c>
      <c r="N1434" s="80" t="s">
        <v>7213</v>
      </c>
      <c r="O1434" s="165"/>
      <c r="P1434" s="80" t="s">
        <v>2858</v>
      </c>
      <c r="Q1434" s="80"/>
      <c r="R1434" s="80"/>
      <c r="S1434" s="166"/>
      <c r="T1434" s="164"/>
      <c r="U1434" s="167"/>
      <c r="V1434" s="168"/>
      <c r="W1434" s="12" t="str">
        <f t="shared" si="278"/>
        <v>Mqtt1</v>
      </c>
      <c r="X1434" s="222"/>
      <c r="Y1434" s="6" t="str">
        <f t="shared" si="274"/>
        <v>power-tag/compressor-1</v>
      </c>
      <c r="Z1434" s="106" t="str" cm="1">
        <f t="array" ref="Z1434">IF(COUNTIF(N1434,"spare"),"","$."&amp;_xlfn.REGEXEXTRACT(J1434,"PT\d+[FQ]\d+_(.*)", 2))</f>
        <v>$.Active_Power_Phase_A</v>
      </c>
      <c r="AA1434" s="12">
        <f t="shared" si="277"/>
        <v>54</v>
      </c>
      <c r="AB1434" s="6" t="s">
        <v>195</v>
      </c>
      <c r="AC1434" s="106">
        <v>3054</v>
      </c>
      <c r="AJ1434" s="80"/>
      <c r="AK1434" s="116" t="s">
        <v>1695</v>
      </c>
      <c r="AN1434" s="80"/>
      <c r="AO1434" s="80"/>
      <c r="AP1434" s="80"/>
      <c r="AQ1434" s="80"/>
      <c r="AR1434" s="130"/>
      <c r="AS1434" s="80"/>
      <c r="AT1434" s="7"/>
      <c r="AU1434" s="7"/>
      <c r="AV1434" s="169"/>
      <c r="AW1434" s="170"/>
      <c r="AX1434" s="140"/>
      <c r="AY1434" s="150"/>
      <c r="AZ1434" s="171"/>
      <c r="BA1434" s="171"/>
      <c r="BB1434" s="150" t="str">
        <f t="shared" si="279"/>
        <v/>
      </c>
      <c r="BC1434" s="172"/>
      <c r="BD1434" s="169"/>
      <c r="BE1434" s="169"/>
      <c r="BF1434" s="169"/>
      <c r="BG1434" s="169"/>
      <c r="BH1434" s="169"/>
      <c r="BI1434" s="169"/>
      <c r="BJ1434" s="169"/>
      <c r="BK1434" s="169"/>
      <c r="BL1434" s="169"/>
      <c r="BM1434" s="169"/>
      <c r="BN1434" s="169"/>
      <c r="BO1434" s="169"/>
      <c r="BP1434" s="169"/>
      <c r="BQ1434" s="169"/>
      <c r="BS1434" s="6"/>
      <c r="BT1434" s="11"/>
      <c r="BU1434" s="6"/>
      <c r="BV1434" s="6"/>
    </row>
    <row r="1435" spans="1:74" ht="15.75" x14ac:dyDescent="0.25">
      <c r="A1435" s="52" t="s">
        <v>7908</v>
      </c>
      <c r="B1435" s="56"/>
      <c r="C1435" s="7" t="s">
        <v>118</v>
      </c>
      <c r="D1435" s="7" t="s">
        <v>6917</v>
      </c>
      <c r="E1435" s="7"/>
      <c r="F1435" s="64"/>
      <c r="G1435" s="6"/>
      <c r="H1435" s="6"/>
      <c r="I1435" s="10" t="s">
        <v>110</v>
      </c>
      <c r="J1435" s="11" t="s">
        <v>2383</v>
      </c>
      <c r="K1435" s="220" t="s">
        <v>600</v>
      </c>
      <c r="L1435" s="180"/>
      <c r="M1435" s="180">
        <v>1000</v>
      </c>
      <c r="N1435" s="80" t="s">
        <v>7213</v>
      </c>
      <c r="O1435" s="165"/>
      <c r="P1435" s="80" t="s">
        <v>2859</v>
      </c>
      <c r="Q1435" s="80"/>
      <c r="R1435" s="80"/>
      <c r="S1435" s="166"/>
      <c r="T1435" s="164"/>
      <c r="U1435" s="167"/>
      <c r="V1435" s="168"/>
      <c r="W1435" s="12" t="str">
        <f t="shared" si="278"/>
        <v>Mqtt1</v>
      </c>
      <c r="X1435" s="222"/>
      <c r="Y1435" s="6" t="str">
        <f t="shared" si="274"/>
        <v>power-tag/compressor-1</v>
      </c>
      <c r="Z1435" s="106" t="str" cm="1">
        <f t="array" ref="Z1435">IF(COUNTIF(N1435,"spare"),"","$."&amp;_xlfn.REGEXEXTRACT(J1435,"PT\d+[FQ]\d+_(.*)", 2))</f>
        <v>$.Active_Power_Phase_B</v>
      </c>
      <c r="AA1435" s="12">
        <f t="shared" si="277"/>
        <v>54</v>
      </c>
      <c r="AB1435" s="6" t="s">
        <v>195</v>
      </c>
      <c r="AC1435" s="106">
        <v>3056</v>
      </c>
      <c r="AJ1435" s="80"/>
      <c r="AK1435" s="116" t="s">
        <v>1695</v>
      </c>
      <c r="AN1435" s="80"/>
      <c r="AO1435" s="80"/>
      <c r="AP1435" s="80"/>
      <c r="AQ1435" s="80"/>
      <c r="AR1435" s="130"/>
      <c r="AS1435" s="80"/>
      <c r="AT1435" s="7"/>
      <c r="AU1435" s="7"/>
      <c r="AV1435" s="169"/>
      <c r="AW1435" s="170"/>
      <c r="AX1435" s="140"/>
      <c r="AY1435" s="150"/>
      <c r="AZ1435" s="171"/>
      <c r="BA1435" s="171"/>
      <c r="BB1435" s="150" t="str">
        <f t="shared" si="279"/>
        <v/>
      </c>
      <c r="BC1435" s="172"/>
      <c r="BD1435" s="169"/>
      <c r="BE1435" s="169"/>
      <c r="BF1435" s="169"/>
      <c r="BG1435" s="169"/>
      <c r="BH1435" s="169"/>
      <c r="BI1435" s="169"/>
      <c r="BJ1435" s="169"/>
      <c r="BK1435" s="169"/>
      <c r="BL1435" s="169"/>
      <c r="BM1435" s="169"/>
      <c r="BN1435" s="169"/>
      <c r="BO1435" s="169"/>
      <c r="BP1435" s="169"/>
      <c r="BQ1435" s="169"/>
      <c r="BS1435" s="6"/>
      <c r="BT1435" s="11"/>
      <c r="BU1435" s="6"/>
      <c r="BV1435" s="6"/>
    </row>
    <row r="1436" spans="1:74" ht="15.75" x14ac:dyDescent="0.25">
      <c r="A1436" s="52" t="s">
        <v>7908</v>
      </c>
      <c r="B1436" s="56"/>
      <c r="C1436" s="7" t="s">
        <v>118</v>
      </c>
      <c r="D1436" s="7" t="s">
        <v>6917</v>
      </c>
      <c r="E1436" s="7"/>
      <c r="F1436" s="64"/>
      <c r="G1436" s="6"/>
      <c r="H1436" s="6"/>
      <c r="I1436" s="10" t="s">
        <v>110</v>
      </c>
      <c r="J1436" s="11" t="s">
        <v>2384</v>
      </c>
      <c r="K1436" s="220" t="s">
        <v>600</v>
      </c>
      <c r="L1436" s="180"/>
      <c r="M1436" s="180">
        <v>1000</v>
      </c>
      <c r="N1436" s="80" t="s">
        <v>7213</v>
      </c>
      <c r="O1436" s="165"/>
      <c r="P1436" s="80" t="s">
        <v>2860</v>
      </c>
      <c r="Q1436" s="80"/>
      <c r="R1436" s="80"/>
      <c r="S1436" s="166"/>
      <c r="T1436" s="164"/>
      <c r="U1436" s="167"/>
      <c r="V1436" s="168"/>
      <c r="W1436" s="12" t="str">
        <f t="shared" si="278"/>
        <v>Mqtt1</v>
      </c>
      <c r="X1436" s="222"/>
      <c r="Y1436" s="6" t="str">
        <f t="shared" si="274"/>
        <v>power-tag/compressor-1</v>
      </c>
      <c r="Z1436" s="106" t="str" cm="1">
        <f t="array" ref="Z1436">IF(COUNTIF(N1436,"spare"),"","$."&amp;_xlfn.REGEXEXTRACT(J1436,"PT\d+[FQ]\d+_(.*)", 2))</f>
        <v>$.Active_Power_Phase_C</v>
      </c>
      <c r="AA1436" s="12">
        <f t="shared" si="277"/>
        <v>54</v>
      </c>
      <c r="AB1436" s="6" t="s">
        <v>195</v>
      </c>
      <c r="AC1436" s="106">
        <v>3058</v>
      </c>
      <c r="AJ1436" s="80"/>
      <c r="AK1436" s="116" t="s">
        <v>1695</v>
      </c>
      <c r="AN1436" s="80"/>
      <c r="AO1436" s="80"/>
      <c r="AP1436" s="80"/>
      <c r="AQ1436" s="80"/>
      <c r="AR1436" s="130"/>
      <c r="AS1436" s="80"/>
      <c r="AT1436" s="7"/>
      <c r="AU1436" s="7"/>
      <c r="AV1436" s="169"/>
      <c r="AW1436" s="170"/>
      <c r="AX1436" s="140"/>
      <c r="AY1436" s="150"/>
      <c r="AZ1436" s="171"/>
      <c r="BA1436" s="171"/>
      <c r="BB1436" s="150" t="str">
        <f t="shared" si="279"/>
        <v/>
      </c>
      <c r="BC1436" s="172"/>
      <c r="BD1436" s="169"/>
      <c r="BE1436" s="169"/>
      <c r="BF1436" s="169"/>
      <c r="BG1436" s="169"/>
      <c r="BH1436" s="169"/>
      <c r="BI1436" s="169"/>
      <c r="BJ1436" s="169"/>
      <c r="BK1436" s="169"/>
      <c r="BL1436" s="169"/>
      <c r="BM1436" s="169"/>
      <c r="BN1436" s="169"/>
      <c r="BO1436" s="169"/>
      <c r="BP1436" s="169"/>
      <c r="BQ1436" s="169"/>
      <c r="BS1436" s="6"/>
      <c r="BT1436" s="11"/>
      <c r="BU1436" s="6"/>
      <c r="BV1436" s="6"/>
    </row>
    <row r="1437" spans="1:74" ht="15.75" x14ac:dyDescent="0.25">
      <c r="A1437" s="52" t="s">
        <v>7908</v>
      </c>
      <c r="B1437" s="56"/>
      <c r="C1437" s="7" t="s">
        <v>118</v>
      </c>
      <c r="D1437" s="7" t="s">
        <v>6917</v>
      </c>
      <c r="E1437" s="7"/>
      <c r="F1437" s="64"/>
      <c r="G1437" s="6"/>
      <c r="H1437" s="6"/>
      <c r="I1437" s="10" t="s">
        <v>110</v>
      </c>
      <c r="J1437" s="11" t="s">
        <v>2385</v>
      </c>
      <c r="K1437" s="220" t="s">
        <v>600</v>
      </c>
      <c r="L1437" s="180"/>
      <c r="M1437" s="180">
        <v>1000</v>
      </c>
      <c r="N1437" s="80" t="s">
        <v>7213</v>
      </c>
      <c r="O1437" s="165"/>
      <c r="P1437" s="80" t="s">
        <v>2861</v>
      </c>
      <c r="Q1437" s="80"/>
      <c r="R1437" s="80"/>
      <c r="S1437" s="166"/>
      <c r="T1437" s="164"/>
      <c r="U1437" s="167"/>
      <c r="V1437" s="168"/>
      <c r="W1437" s="12" t="str">
        <f t="shared" si="278"/>
        <v>Mqtt1</v>
      </c>
      <c r="X1437" s="222"/>
      <c r="Y1437" s="6" t="str">
        <f t="shared" si="274"/>
        <v>power-tag/compressor-1</v>
      </c>
      <c r="Z1437" s="106" t="str" cm="1">
        <f t="array" ref="Z1437">IF(COUNTIF(N1437,"spare"),"","$."&amp;_xlfn.REGEXEXTRACT(J1437,"PT\d+[FQ]\d+_(.*)", 2))</f>
        <v>$.Total_Active_Power</v>
      </c>
      <c r="AA1437" s="12">
        <f t="shared" si="277"/>
        <v>54</v>
      </c>
      <c r="AB1437" s="6" t="s">
        <v>195</v>
      </c>
      <c r="AC1437" s="106">
        <v>3060</v>
      </c>
      <c r="AJ1437" s="80"/>
      <c r="AK1437" s="116" t="s">
        <v>1695</v>
      </c>
      <c r="AN1437" s="80"/>
      <c r="AO1437" s="80"/>
      <c r="AP1437" s="80"/>
      <c r="AQ1437" s="80"/>
      <c r="AR1437" s="130"/>
      <c r="AS1437" s="80"/>
      <c r="AT1437" s="7"/>
      <c r="AU1437" s="7"/>
      <c r="AV1437" s="169"/>
      <c r="AW1437" s="170"/>
      <c r="AX1437" s="140"/>
      <c r="AY1437" s="150"/>
      <c r="AZ1437" s="171"/>
      <c r="BA1437" s="171"/>
      <c r="BB1437" s="150" t="str">
        <f t="shared" si="279"/>
        <v/>
      </c>
      <c r="BC1437" s="172"/>
      <c r="BD1437" s="169"/>
      <c r="BE1437" s="169"/>
      <c r="BF1437" s="169"/>
      <c r="BG1437" s="169"/>
      <c r="BH1437" s="169"/>
      <c r="BI1437" s="169"/>
      <c r="BJ1437" s="169"/>
      <c r="BK1437" s="169"/>
      <c r="BL1437" s="169"/>
      <c r="BM1437" s="169"/>
      <c r="BN1437" s="169"/>
      <c r="BO1437" s="169"/>
      <c r="BP1437" s="169"/>
      <c r="BQ1437" s="169"/>
      <c r="BS1437" s="6"/>
      <c r="BT1437" s="11"/>
      <c r="BU1437" s="6"/>
      <c r="BV1437" s="6"/>
    </row>
    <row r="1438" spans="1:74" ht="15.75" x14ac:dyDescent="0.25">
      <c r="A1438" s="52" t="s">
        <v>7908</v>
      </c>
      <c r="B1438" s="56"/>
      <c r="C1438" s="7" t="s">
        <v>118</v>
      </c>
      <c r="D1438" s="7" t="s">
        <v>6917</v>
      </c>
      <c r="E1438" s="7"/>
      <c r="F1438" s="64"/>
      <c r="G1438" s="6"/>
      <c r="H1438" s="6"/>
      <c r="I1438" s="10" t="s">
        <v>110</v>
      </c>
      <c r="J1438" s="11" t="s">
        <v>2386</v>
      </c>
      <c r="K1438" s="220" t="s">
        <v>600</v>
      </c>
      <c r="L1438" s="180"/>
      <c r="M1438" s="180">
        <v>1000</v>
      </c>
      <c r="N1438" s="80" t="s">
        <v>7213</v>
      </c>
      <c r="O1438" s="165"/>
      <c r="P1438" s="80" t="s">
        <v>2862</v>
      </c>
      <c r="Q1438" s="80"/>
      <c r="R1438" s="80"/>
      <c r="S1438" s="166"/>
      <c r="T1438" s="164"/>
      <c r="U1438" s="167"/>
      <c r="V1438" s="168"/>
      <c r="W1438" s="12" t="str">
        <f t="shared" si="278"/>
        <v>Mqtt1</v>
      </c>
      <c r="X1438" s="222"/>
      <c r="Y1438" s="6" t="str">
        <f t="shared" si="274"/>
        <v>power-tag/compressor-1</v>
      </c>
      <c r="Z1438" s="106" t="str" cm="1">
        <f t="array" ref="Z1438">IF(COUNTIF(N1438,"spare"),"","$."&amp;_xlfn.REGEXEXTRACT(J1438,"PT\d+[FQ]\d+_(.*)", 2))</f>
        <v>$.Power_Factor_Phase_A</v>
      </c>
      <c r="AA1438" s="12">
        <f t="shared" si="277"/>
        <v>54</v>
      </c>
      <c r="AB1438" s="6" t="s">
        <v>195</v>
      </c>
      <c r="AC1438" s="106">
        <v>3078</v>
      </c>
      <c r="AJ1438" s="80"/>
      <c r="AK1438" s="116" t="s">
        <v>1696</v>
      </c>
      <c r="AN1438" s="80"/>
      <c r="AO1438" s="80"/>
      <c r="AP1438" s="80"/>
      <c r="AQ1438" s="80"/>
      <c r="AR1438" s="130"/>
      <c r="AS1438" s="80"/>
      <c r="AT1438" s="7"/>
      <c r="AU1438" s="7"/>
      <c r="AV1438" s="169"/>
      <c r="AW1438" s="170"/>
      <c r="AX1438" s="140"/>
      <c r="AY1438" s="150"/>
      <c r="AZ1438" s="171"/>
      <c r="BA1438" s="171"/>
      <c r="BB1438" s="150" t="str">
        <f t="shared" si="279"/>
        <v/>
      </c>
      <c r="BC1438" s="172"/>
      <c r="BD1438" s="169"/>
      <c r="BE1438" s="169"/>
      <c r="BF1438" s="169"/>
      <c r="BG1438" s="169"/>
      <c r="BH1438" s="169"/>
      <c r="BI1438" s="169"/>
      <c r="BJ1438" s="169"/>
      <c r="BK1438" s="169"/>
      <c r="BL1438" s="169"/>
      <c r="BM1438" s="169"/>
      <c r="BN1438" s="169"/>
      <c r="BO1438" s="169"/>
      <c r="BP1438" s="169"/>
      <c r="BQ1438" s="169"/>
      <c r="BS1438" s="6"/>
      <c r="BT1438" s="11"/>
      <c r="BU1438" s="6"/>
      <c r="BV1438" s="6"/>
    </row>
    <row r="1439" spans="1:74" ht="15.75" x14ac:dyDescent="0.25">
      <c r="A1439" s="52" t="s">
        <v>7908</v>
      </c>
      <c r="B1439" s="56"/>
      <c r="C1439" s="7" t="s">
        <v>118</v>
      </c>
      <c r="D1439" s="7" t="s">
        <v>6917</v>
      </c>
      <c r="E1439" s="7"/>
      <c r="F1439" s="64"/>
      <c r="G1439" s="6"/>
      <c r="H1439" s="6"/>
      <c r="I1439" s="10" t="s">
        <v>110</v>
      </c>
      <c r="J1439" s="11" t="s">
        <v>2387</v>
      </c>
      <c r="K1439" s="220" t="s">
        <v>600</v>
      </c>
      <c r="L1439" s="180"/>
      <c r="M1439" s="180">
        <v>1000</v>
      </c>
      <c r="N1439" s="80" t="s">
        <v>7213</v>
      </c>
      <c r="O1439" s="165"/>
      <c r="P1439" s="80" t="s">
        <v>2863</v>
      </c>
      <c r="Q1439" s="80"/>
      <c r="R1439" s="80"/>
      <c r="S1439" s="166"/>
      <c r="T1439" s="164"/>
      <c r="U1439" s="167"/>
      <c r="V1439" s="168"/>
      <c r="W1439" s="12" t="str">
        <f t="shared" si="278"/>
        <v>Mqtt1</v>
      </c>
      <c r="X1439" s="222"/>
      <c r="Y1439" s="6" t="str">
        <f t="shared" si="274"/>
        <v>power-tag/compressor-1</v>
      </c>
      <c r="Z1439" s="106" t="str" cm="1">
        <f t="array" ref="Z1439">IF(COUNTIF(N1439,"spare"),"","$."&amp;_xlfn.REGEXEXTRACT(J1439,"PT\d+[FQ]\d+_(.*)", 2))</f>
        <v>$.Power_Factor_Phase_B</v>
      </c>
      <c r="AA1439" s="12">
        <f t="shared" si="277"/>
        <v>54</v>
      </c>
      <c r="AB1439" s="6" t="s">
        <v>195</v>
      </c>
      <c r="AC1439" s="106">
        <v>3080</v>
      </c>
      <c r="AJ1439" s="80"/>
      <c r="AK1439" s="116" t="s">
        <v>1696</v>
      </c>
      <c r="AN1439" s="80"/>
      <c r="AO1439" s="80"/>
      <c r="AP1439" s="80"/>
      <c r="AQ1439" s="80"/>
      <c r="AR1439" s="130"/>
      <c r="AS1439" s="80"/>
      <c r="AT1439" s="7"/>
      <c r="AU1439" s="7"/>
      <c r="AV1439" s="169"/>
      <c r="AW1439" s="170"/>
      <c r="AX1439" s="140"/>
      <c r="AY1439" s="150"/>
      <c r="AZ1439" s="171"/>
      <c r="BA1439" s="171"/>
      <c r="BB1439" s="150" t="str">
        <f t="shared" si="279"/>
        <v/>
      </c>
      <c r="BC1439" s="172"/>
      <c r="BD1439" s="169"/>
      <c r="BE1439" s="169"/>
      <c r="BF1439" s="169"/>
      <c r="BG1439" s="169"/>
      <c r="BH1439" s="169"/>
      <c r="BI1439" s="169"/>
      <c r="BJ1439" s="169"/>
      <c r="BK1439" s="169"/>
      <c r="BL1439" s="169"/>
      <c r="BM1439" s="169"/>
      <c r="BN1439" s="169"/>
      <c r="BO1439" s="169"/>
      <c r="BP1439" s="169"/>
      <c r="BQ1439" s="169"/>
      <c r="BS1439" s="6"/>
      <c r="BT1439" s="11"/>
      <c r="BU1439" s="6"/>
      <c r="BV1439" s="6"/>
    </row>
    <row r="1440" spans="1:74" ht="15.75" x14ac:dyDescent="0.25">
      <c r="A1440" s="52" t="s">
        <v>7908</v>
      </c>
      <c r="B1440" s="56"/>
      <c r="C1440" s="7" t="s">
        <v>118</v>
      </c>
      <c r="D1440" s="7" t="s">
        <v>6917</v>
      </c>
      <c r="E1440" s="7"/>
      <c r="F1440" s="64"/>
      <c r="G1440" s="6"/>
      <c r="H1440" s="6"/>
      <c r="I1440" s="10" t="s">
        <v>110</v>
      </c>
      <c r="J1440" s="11" t="s">
        <v>2388</v>
      </c>
      <c r="K1440" s="220" t="s">
        <v>600</v>
      </c>
      <c r="L1440" s="180"/>
      <c r="M1440" s="180">
        <v>1000</v>
      </c>
      <c r="N1440" s="80" t="s">
        <v>7213</v>
      </c>
      <c r="O1440" s="165"/>
      <c r="P1440" s="80" t="s">
        <v>2864</v>
      </c>
      <c r="Q1440" s="80"/>
      <c r="R1440" s="80"/>
      <c r="S1440" s="166"/>
      <c r="T1440" s="164"/>
      <c r="U1440" s="167"/>
      <c r="V1440" s="168"/>
      <c r="W1440" s="12" t="str">
        <f t="shared" si="278"/>
        <v>Mqtt1</v>
      </c>
      <c r="X1440" s="222"/>
      <c r="Y1440" s="6" t="str">
        <f t="shared" si="274"/>
        <v>power-tag/compressor-1</v>
      </c>
      <c r="Z1440" s="106" t="str" cm="1">
        <f t="array" ref="Z1440">IF(COUNTIF(N1440,"spare"),"","$."&amp;_xlfn.REGEXEXTRACT(J1440,"PT\d+[FQ]\d+_(.*)", 2))</f>
        <v>$.Power_Factor_Phase_C</v>
      </c>
      <c r="AA1440" s="12">
        <f t="shared" si="277"/>
        <v>54</v>
      </c>
      <c r="AB1440" s="6" t="s">
        <v>195</v>
      </c>
      <c r="AC1440" s="106">
        <v>3082</v>
      </c>
      <c r="AJ1440" s="80"/>
      <c r="AK1440" s="116" t="s">
        <v>1696</v>
      </c>
      <c r="AN1440" s="80"/>
      <c r="AO1440" s="80"/>
      <c r="AP1440" s="80"/>
      <c r="AQ1440" s="80"/>
      <c r="AR1440" s="130"/>
      <c r="AS1440" s="80"/>
      <c r="AT1440" s="7"/>
      <c r="AU1440" s="7"/>
      <c r="AV1440" s="169"/>
      <c r="AW1440" s="170"/>
      <c r="AX1440" s="140"/>
      <c r="AY1440" s="150"/>
      <c r="AZ1440" s="171"/>
      <c r="BA1440" s="171"/>
      <c r="BB1440" s="150" t="str">
        <f t="shared" si="279"/>
        <v/>
      </c>
      <c r="BC1440" s="172"/>
      <c r="BD1440" s="169"/>
      <c r="BE1440" s="169"/>
      <c r="BF1440" s="169"/>
      <c r="BG1440" s="169"/>
      <c r="BH1440" s="169"/>
      <c r="BI1440" s="169"/>
      <c r="BJ1440" s="169"/>
      <c r="BK1440" s="169"/>
      <c r="BL1440" s="169"/>
      <c r="BM1440" s="169"/>
      <c r="BN1440" s="169"/>
      <c r="BO1440" s="169"/>
      <c r="BP1440" s="169"/>
      <c r="BQ1440" s="169"/>
      <c r="BS1440" s="6"/>
      <c r="BT1440" s="11"/>
      <c r="BU1440" s="6"/>
      <c r="BV1440" s="6"/>
    </row>
    <row r="1441" spans="1:74" ht="15.75" x14ac:dyDescent="0.25">
      <c r="A1441" s="52" t="s">
        <v>7908</v>
      </c>
      <c r="B1441" s="56"/>
      <c r="C1441" s="7" t="s">
        <v>118</v>
      </c>
      <c r="D1441" s="7" t="s">
        <v>6917</v>
      </c>
      <c r="E1441" s="7"/>
      <c r="F1441" s="64"/>
      <c r="G1441" s="6"/>
      <c r="H1441" s="6"/>
      <c r="I1441" s="10" t="s">
        <v>110</v>
      </c>
      <c r="J1441" s="11" t="s">
        <v>2389</v>
      </c>
      <c r="K1441" s="220" t="s">
        <v>600</v>
      </c>
      <c r="L1441" s="180"/>
      <c r="M1441" s="180">
        <v>1000</v>
      </c>
      <c r="N1441" s="80" t="s">
        <v>7213</v>
      </c>
      <c r="O1441" s="165"/>
      <c r="P1441" s="80" t="s">
        <v>2865</v>
      </c>
      <c r="Q1441" s="80"/>
      <c r="R1441" s="80"/>
      <c r="S1441" s="166"/>
      <c r="T1441" s="164"/>
      <c r="U1441" s="167"/>
      <c r="V1441" s="168"/>
      <c r="W1441" s="12" t="str">
        <f t="shared" si="278"/>
        <v>Mqtt1</v>
      </c>
      <c r="X1441" s="222"/>
      <c r="Y1441" s="6" t="str">
        <f t="shared" si="274"/>
        <v>power-tag/compressor-1</v>
      </c>
      <c r="Z1441" s="106" t="str" cm="1">
        <f t="array" ref="Z1441">IF(COUNTIF(N1441,"spare"),"","$."&amp;_xlfn.REGEXEXTRACT(J1441,"PT\d+[FQ]\d+_(.*)", 2))</f>
        <v>$.Total_Power_Factor</v>
      </c>
      <c r="AA1441" s="12">
        <f t="shared" si="277"/>
        <v>54</v>
      </c>
      <c r="AB1441" s="6" t="s">
        <v>195</v>
      </c>
      <c r="AC1441" s="106">
        <v>3084</v>
      </c>
      <c r="AJ1441" s="80"/>
      <c r="AK1441" s="116" t="s">
        <v>1696</v>
      </c>
      <c r="AN1441" s="80"/>
      <c r="AO1441" s="80"/>
      <c r="AP1441" s="80"/>
      <c r="AQ1441" s="80"/>
      <c r="AR1441" s="130"/>
      <c r="AS1441" s="80"/>
      <c r="AT1441" s="7"/>
      <c r="AU1441" s="7"/>
      <c r="AV1441" s="169"/>
      <c r="AW1441" s="170"/>
      <c r="AX1441" s="140"/>
      <c r="AY1441" s="150"/>
      <c r="AZ1441" s="171"/>
      <c r="BA1441" s="171"/>
      <c r="BB1441" s="150" t="str">
        <f t="shared" si="279"/>
        <v/>
      </c>
      <c r="BC1441" s="172"/>
      <c r="BD1441" s="169"/>
      <c r="BE1441" s="169"/>
      <c r="BF1441" s="169"/>
      <c r="BG1441" s="169"/>
      <c r="BH1441" s="169"/>
      <c r="BI1441" s="169"/>
      <c r="BJ1441" s="169"/>
      <c r="BK1441" s="169"/>
      <c r="BL1441" s="169"/>
      <c r="BM1441" s="169"/>
      <c r="BN1441" s="169"/>
      <c r="BO1441" s="169"/>
      <c r="BP1441" s="169"/>
      <c r="BQ1441" s="169"/>
      <c r="BS1441" s="6"/>
      <c r="BT1441" s="11"/>
      <c r="BU1441" s="6"/>
      <c r="BV1441" s="6"/>
    </row>
    <row r="1442" spans="1:74" ht="15.75" x14ac:dyDescent="0.25">
      <c r="A1442" s="52" t="s">
        <v>7908</v>
      </c>
      <c r="B1442" s="56"/>
      <c r="C1442" s="7" t="s">
        <v>118</v>
      </c>
      <c r="D1442" s="7" t="s">
        <v>6917</v>
      </c>
      <c r="E1442" s="7"/>
      <c r="F1442" s="64"/>
      <c r="G1442" s="6"/>
      <c r="H1442" s="6"/>
      <c r="I1442" s="10" t="s">
        <v>110</v>
      </c>
      <c r="J1442" s="11" t="s">
        <v>2390</v>
      </c>
      <c r="K1442" s="220" t="s">
        <v>600</v>
      </c>
      <c r="L1442" s="180"/>
      <c r="M1442" s="180">
        <v>1000</v>
      </c>
      <c r="N1442" s="80" t="s">
        <v>7213</v>
      </c>
      <c r="O1442" s="165"/>
      <c r="P1442" s="80" t="s">
        <v>2866</v>
      </c>
      <c r="Q1442" s="80"/>
      <c r="R1442" s="80"/>
      <c r="S1442" s="166"/>
      <c r="T1442" s="164"/>
      <c r="U1442" s="167"/>
      <c r="V1442" s="168"/>
      <c r="W1442" s="12" t="str">
        <f t="shared" ref="W1442:W1456" si="280">IF(COUNTIF(N1442,"spare"),"","Mqtt1")</f>
        <v>Mqtt1</v>
      </c>
      <c r="X1442" s="222"/>
      <c r="Y1442" s="6" t="str">
        <f t="shared" si="274"/>
        <v>power-tag/heat-recovery-pump-compression-chiller</v>
      </c>
      <c r="Z1442" s="106" t="str" cm="1">
        <f t="array" ref="Z1442">IF(COUNTIF(N1442,"spare"),"","$."&amp;_xlfn.REGEXEXTRACT(J1442,"PT\d+[FQ]\d+_(.*)", 2))</f>
        <v>$.RMS_Current_Phase_A</v>
      </c>
      <c r="AA1442" s="12">
        <f t="shared" si="277"/>
        <v>55</v>
      </c>
      <c r="AB1442" s="6" t="s">
        <v>195</v>
      </c>
      <c r="AC1442" s="106">
        <v>3000</v>
      </c>
      <c r="AJ1442" s="80"/>
      <c r="AK1442" s="116" t="s">
        <v>1693</v>
      </c>
      <c r="AN1442" s="80"/>
      <c r="AO1442" s="80"/>
      <c r="AP1442" s="80"/>
      <c r="AQ1442" s="80"/>
      <c r="AR1442" s="130"/>
      <c r="AS1442" s="80"/>
      <c r="AT1442" s="7"/>
      <c r="AU1442" s="7"/>
      <c r="AV1442" s="169"/>
      <c r="AW1442" s="170"/>
      <c r="AX1442" s="140"/>
      <c r="AY1442" s="150"/>
      <c r="AZ1442" s="171"/>
      <c r="BA1442" s="171"/>
      <c r="BB1442" s="150" t="str">
        <f t="shared" ref="BB1442:BB1456" si="281">IF(ISNUMBER(AM1442),"1","")</f>
        <v/>
      </c>
      <c r="BC1442" s="172"/>
      <c r="BD1442" s="169"/>
      <c r="BE1442" s="169"/>
      <c r="BF1442" s="169"/>
      <c r="BG1442" s="169"/>
      <c r="BH1442" s="169"/>
      <c r="BI1442" s="169"/>
      <c r="BJ1442" s="169"/>
      <c r="BK1442" s="169"/>
      <c r="BL1442" s="169"/>
      <c r="BM1442" s="169"/>
      <c r="BN1442" s="169"/>
      <c r="BO1442" s="169"/>
      <c r="BP1442" s="169"/>
      <c r="BQ1442" s="169"/>
      <c r="BS1442" s="6"/>
      <c r="BT1442" s="11"/>
      <c r="BU1442" s="6"/>
      <c r="BV1442" s="6"/>
    </row>
    <row r="1443" spans="1:74" ht="15.75" x14ac:dyDescent="0.25">
      <c r="A1443" s="52" t="s">
        <v>7908</v>
      </c>
      <c r="B1443" s="56"/>
      <c r="C1443" s="7" t="s">
        <v>118</v>
      </c>
      <c r="D1443" s="7" t="s">
        <v>6917</v>
      </c>
      <c r="E1443" s="7"/>
      <c r="F1443" s="64"/>
      <c r="G1443" s="6"/>
      <c r="H1443" s="6"/>
      <c r="I1443" s="10" t="s">
        <v>110</v>
      </c>
      <c r="J1443" s="11" t="s">
        <v>2391</v>
      </c>
      <c r="K1443" s="220" t="s">
        <v>600</v>
      </c>
      <c r="L1443" s="180"/>
      <c r="M1443" s="180">
        <v>1000</v>
      </c>
      <c r="N1443" s="80" t="s">
        <v>7213</v>
      </c>
      <c r="O1443" s="165"/>
      <c r="P1443" s="80" t="s">
        <v>2867</v>
      </c>
      <c r="Q1443" s="80"/>
      <c r="R1443" s="80"/>
      <c r="S1443" s="166"/>
      <c r="T1443" s="164"/>
      <c r="U1443" s="167"/>
      <c r="V1443" s="168"/>
      <c r="W1443" s="12" t="str">
        <f t="shared" si="280"/>
        <v>Mqtt1</v>
      </c>
      <c r="X1443" s="222"/>
      <c r="Y1443" s="6" t="str">
        <f t="shared" si="274"/>
        <v>power-tag/heat-recovery-pump-compression-chiller</v>
      </c>
      <c r="Z1443" s="106" t="str" cm="1">
        <f t="array" ref="Z1443">IF(COUNTIF(N1443,"spare"),"","$."&amp;_xlfn.REGEXEXTRACT(J1443,"PT\d+[FQ]\d+_(.*)", 2))</f>
        <v>$.RMS_Current_Phase_B</v>
      </c>
      <c r="AA1443" s="12">
        <f t="shared" si="277"/>
        <v>55</v>
      </c>
      <c r="AB1443" s="6" t="s">
        <v>195</v>
      </c>
      <c r="AC1443" s="106">
        <v>3002</v>
      </c>
      <c r="AJ1443" s="80"/>
      <c r="AK1443" s="116" t="s">
        <v>1693</v>
      </c>
      <c r="AN1443" s="80"/>
      <c r="AO1443" s="80"/>
      <c r="AP1443" s="80"/>
      <c r="AQ1443" s="80"/>
      <c r="AR1443" s="130"/>
      <c r="AS1443" s="80"/>
      <c r="AT1443" s="7"/>
      <c r="AU1443" s="7"/>
      <c r="AV1443" s="169"/>
      <c r="AW1443" s="170"/>
      <c r="AX1443" s="140"/>
      <c r="AY1443" s="150"/>
      <c r="AZ1443" s="171"/>
      <c r="BA1443" s="171"/>
      <c r="BB1443" s="150" t="str">
        <f t="shared" si="281"/>
        <v/>
      </c>
      <c r="BC1443" s="172"/>
      <c r="BD1443" s="169"/>
      <c r="BE1443" s="169"/>
      <c r="BF1443" s="169"/>
      <c r="BG1443" s="169"/>
      <c r="BH1443" s="169"/>
      <c r="BI1443" s="169"/>
      <c r="BJ1443" s="169"/>
      <c r="BK1443" s="169"/>
      <c r="BL1443" s="169"/>
      <c r="BM1443" s="169"/>
      <c r="BN1443" s="169"/>
      <c r="BO1443" s="169"/>
      <c r="BP1443" s="169"/>
      <c r="BQ1443" s="169"/>
      <c r="BS1443" s="6"/>
      <c r="BT1443" s="11"/>
      <c r="BU1443" s="6"/>
      <c r="BV1443" s="6"/>
    </row>
    <row r="1444" spans="1:74" ht="15.75" x14ac:dyDescent="0.25">
      <c r="A1444" s="52" t="s">
        <v>7908</v>
      </c>
      <c r="B1444" s="56"/>
      <c r="C1444" s="7" t="s">
        <v>118</v>
      </c>
      <c r="D1444" s="7" t="s">
        <v>6917</v>
      </c>
      <c r="E1444" s="7"/>
      <c r="F1444" s="64"/>
      <c r="G1444" s="6"/>
      <c r="H1444" s="6"/>
      <c r="I1444" s="10" t="s">
        <v>110</v>
      </c>
      <c r="J1444" s="11" t="s">
        <v>2392</v>
      </c>
      <c r="K1444" s="220" t="s">
        <v>600</v>
      </c>
      <c r="L1444" s="180"/>
      <c r="M1444" s="180">
        <v>1000</v>
      </c>
      <c r="N1444" s="80" t="s">
        <v>7213</v>
      </c>
      <c r="O1444" s="165"/>
      <c r="P1444" s="80" t="s">
        <v>2868</v>
      </c>
      <c r="Q1444" s="80"/>
      <c r="R1444" s="80"/>
      <c r="S1444" s="166"/>
      <c r="T1444" s="164"/>
      <c r="U1444" s="167"/>
      <c r="V1444" s="168"/>
      <c r="W1444" s="12" t="str">
        <f t="shared" si="280"/>
        <v>Mqtt1</v>
      </c>
      <c r="X1444" s="222"/>
      <c r="Y1444" s="6" t="str">
        <f t="shared" si="274"/>
        <v>power-tag/heat-recovery-pump-compression-chiller</v>
      </c>
      <c r="Z1444" s="106" t="str" cm="1">
        <f t="array" ref="Z1444">IF(COUNTIF(N1444,"spare"),"","$."&amp;_xlfn.REGEXEXTRACT(J1444,"PT\d+[FQ]\d+_(.*)", 2))</f>
        <v>$.RMS_Current_Phase_C</v>
      </c>
      <c r="AA1444" s="12">
        <f t="shared" si="277"/>
        <v>55</v>
      </c>
      <c r="AB1444" s="6" t="s">
        <v>195</v>
      </c>
      <c r="AC1444" s="106">
        <v>3004</v>
      </c>
      <c r="AJ1444" s="80"/>
      <c r="AK1444" s="116" t="s">
        <v>1693</v>
      </c>
      <c r="AN1444" s="80"/>
      <c r="AO1444" s="80"/>
      <c r="AP1444" s="80"/>
      <c r="AQ1444" s="80"/>
      <c r="AR1444" s="130"/>
      <c r="AS1444" s="80"/>
      <c r="AT1444" s="7"/>
      <c r="AU1444" s="7"/>
      <c r="AV1444" s="169"/>
      <c r="AW1444" s="170"/>
      <c r="AX1444" s="140"/>
      <c r="AY1444" s="150"/>
      <c r="AZ1444" s="171"/>
      <c r="BA1444" s="171"/>
      <c r="BB1444" s="150" t="str">
        <f t="shared" si="281"/>
        <v/>
      </c>
      <c r="BC1444" s="172"/>
      <c r="BD1444" s="169"/>
      <c r="BE1444" s="169"/>
      <c r="BF1444" s="169"/>
      <c r="BG1444" s="169"/>
      <c r="BH1444" s="169"/>
      <c r="BI1444" s="169"/>
      <c r="BJ1444" s="169"/>
      <c r="BK1444" s="169"/>
      <c r="BL1444" s="169"/>
      <c r="BM1444" s="169"/>
      <c r="BN1444" s="169"/>
      <c r="BO1444" s="169"/>
      <c r="BP1444" s="169"/>
      <c r="BQ1444" s="169"/>
      <c r="BS1444" s="6"/>
      <c r="BT1444" s="11"/>
      <c r="BU1444" s="6"/>
      <c r="BV1444" s="6"/>
    </row>
    <row r="1445" spans="1:74" ht="15.75" x14ac:dyDescent="0.25">
      <c r="A1445" s="52" t="s">
        <v>7908</v>
      </c>
      <c r="B1445" s="56"/>
      <c r="C1445" s="7" t="s">
        <v>118</v>
      </c>
      <c r="D1445" s="7" t="s">
        <v>6917</v>
      </c>
      <c r="E1445" s="7"/>
      <c r="F1445" s="64"/>
      <c r="G1445" s="6"/>
      <c r="H1445" s="6"/>
      <c r="I1445" s="10" t="s">
        <v>110</v>
      </c>
      <c r="J1445" s="11" t="s">
        <v>2393</v>
      </c>
      <c r="K1445" s="220" t="s">
        <v>600</v>
      </c>
      <c r="L1445" s="180"/>
      <c r="M1445" s="180">
        <v>1000</v>
      </c>
      <c r="N1445" s="80" t="s">
        <v>7213</v>
      </c>
      <c r="O1445" s="165"/>
      <c r="P1445" s="80" t="s">
        <v>2869</v>
      </c>
      <c r="Q1445" s="80"/>
      <c r="R1445" s="80"/>
      <c r="S1445" s="166"/>
      <c r="T1445" s="164"/>
      <c r="U1445" s="167"/>
      <c r="V1445" s="168"/>
      <c r="W1445" s="12" t="str">
        <f t="shared" si="280"/>
        <v>Mqtt1</v>
      </c>
      <c r="X1445" s="222"/>
      <c r="Y1445" s="6" t="str">
        <f t="shared" si="274"/>
        <v>power-tag/heat-recovery-pump-compression-chiller</v>
      </c>
      <c r="Z1445" s="106" t="str" cm="1">
        <f t="array" ref="Z1445">IF(COUNTIF(N1445,"spare"),"","$."&amp;_xlfn.REGEXEXTRACT(J1445,"PT\d+[FQ]\d+_(.*)", 2))</f>
        <v>$.RMS_Current_Phase_Neut</v>
      </c>
      <c r="AA1445" s="12">
        <f t="shared" si="277"/>
        <v>55</v>
      </c>
      <c r="AB1445" s="6" t="s">
        <v>195</v>
      </c>
      <c r="AC1445" s="106">
        <v>3006</v>
      </c>
      <c r="AJ1445" s="80"/>
      <c r="AK1445" s="116" t="s">
        <v>1693</v>
      </c>
      <c r="AN1445" s="80"/>
      <c r="AO1445" s="80"/>
      <c r="AP1445" s="80"/>
      <c r="AQ1445" s="80"/>
      <c r="AR1445" s="130"/>
      <c r="AS1445" s="80"/>
      <c r="AT1445" s="7"/>
      <c r="AU1445" s="7"/>
      <c r="AV1445" s="169"/>
      <c r="AW1445" s="170"/>
      <c r="AX1445" s="140"/>
      <c r="AY1445" s="150"/>
      <c r="AZ1445" s="171"/>
      <c r="BA1445" s="171"/>
      <c r="BB1445" s="150" t="str">
        <f t="shared" si="281"/>
        <v/>
      </c>
      <c r="BC1445" s="172"/>
      <c r="BD1445" s="169"/>
      <c r="BE1445" s="169"/>
      <c r="BF1445" s="169"/>
      <c r="BG1445" s="169"/>
      <c r="BH1445" s="169"/>
      <c r="BI1445" s="169"/>
      <c r="BJ1445" s="169"/>
      <c r="BK1445" s="169"/>
      <c r="BL1445" s="169"/>
      <c r="BM1445" s="169"/>
      <c r="BN1445" s="169"/>
      <c r="BO1445" s="169"/>
      <c r="BP1445" s="169"/>
      <c r="BQ1445" s="169"/>
      <c r="BS1445" s="6"/>
      <c r="BT1445" s="11"/>
      <c r="BU1445" s="6"/>
      <c r="BV1445" s="6"/>
    </row>
    <row r="1446" spans="1:74" ht="15.75" x14ac:dyDescent="0.25">
      <c r="A1446" s="52" t="s">
        <v>7908</v>
      </c>
      <c r="B1446" s="56"/>
      <c r="C1446" s="7" t="s">
        <v>118</v>
      </c>
      <c r="D1446" s="7" t="s">
        <v>6917</v>
      </c>
      <c r="E1446" s="7"/>
      <c r="F1446" s="64"/>
      <c r="G1446" s="6"/>
      <c r="H1446" s="6"/>
      <c r="I1446" s="10" t="s">
        <v>110</v>
      </c>
      <c r="J1446" s="11" t="s">
        <v>7538</v>
      </c>
      <c r="K1446" s="220" t="s">
        <v>600</v>
      </c>
      <c r="L1446" s="180"/>
      <c r="M1446" s="180">
        <v>1000</v>
      </c>
      <c r="N1446" s="80" t="s">
        <v>7213</v>
      </c>
      <c r="O1446" s="165"/>
      <c r="P1446" s="80" t="s">
        <v>2870</v>
      </c>
      <c r="Q1446" s="80"/>
      <c r="R1446" s="80"/>
      <c r="S1446" s="166"/>
      <c r="T1446" s="164"/>
      <c r="U1446" s="167"/>
      <c r="V1446" s="168"/>
      <c r="W1446" s="12" t="str">
        <f t="shared" si="280"/>
        <v>Mqtt1</v>
      </c>
      <c r="X1446" s="222"/>
      <c r="Y1446" s="6" t="str">
        <f t="shared" si="274"/>
        <v>power-tag/heat-recovery-pump-compression-chiller</v>
      </c>
      <c r="Z1446" s="106" t="str" cm="1">
        <f t="array" ref="Z1446">IF(COUNTIF(N1446,"spare"),"","$."&amp;_xlfn.REGEXEXTRACT(J1446,"PT\d+[FQ]\d+_(.*)", 2))</f>
        <v>$.RMS_Voltage_A_N</v>
      </c>
      <c r="AA1446" s="12">
        <f t="shared" si="277"/>
        <v>55</v>
      </c>
      <c r="AB1446" s="6" t="s">
        <v>195</v>
      </c>
      <c r="AC1446" s="106">
        <v>3028</v>
      </c>
      <c r="AJ1446" s="80"/>
      <c r="AK1446" s="116" t="s">
        <v>1694</v>
      </c>
      <c r="AN1446" s="80"/>
      <c r="AO1446" s="80"/>
      <c r="AP1446" s="80"/>
      <c r="AQ1446" s="80"/>
      <c r="AR1446" s="130"/>
      <c r="AS1446" s="80"/>
      <c r="AT1446" s="7"/>
      <c r="AU1446" s="7"/>
      <c r="AV1446" s="169"/>
      <c r="AW1446" s="170"/>
      <c r="AX1446" s="140"/>
      <c r="AY1446" s="150"/>
      <c r="AZ1446" s="171"/>
      <c r="BA1446" s="171"/>
      <c r="BB1446" s="150" t="str">
        <f t="shared" si="281"/>
        <v/>
      </c>
      <c r="BC1446" s="172"/>
      <c r="BD1446" s="169"/>
      <c r="BE1446" s="169"/>
      <c r="BF1446" s="169"/>
      <c r="BG1446" s="169"/>
      <c r="BH1446" s="169"/>
      <c r="BI1446" s="169"/>
      <c r="BJ1446" s="169"/>
      <c r="BK1446" s="169"/>
      <c r="BL1446" s="169"/>
      <c r="BM1446" s="169"/>
      <c r="BN1446" s="169"/>
      <c r="BO1446" s="169"/>
      <c r="BP1446" s="169"/>
      <c r="BQ1446" s="169"/>
      <c r="BS1446" s="6"/>
      <c r="BT1446" s="11"/>
      <c r="BU1446" s="6"/>
      <c r="BV1446" s="6"/>
    </row>
    <row r="1447" spans="1:74" ht="15.75" x14ac:dyDescent="0.25">
      <c r="A1447" s="52" t="s">
        <v>7908</v>
      </c>
      <c r="B1447" s="56"/>
      <c r="C1447" s="7" t="s">
        <v>118</v>
      </c>
      <c r="D1447" s="7" t="s">
        <v>6917</v>
      </c>
      <c r="E1447" s="7"/>
      <c r="F1447" s="64"/>
      <c r="G1447" s="6"/>
      <c r="H1447" s="6"/>
      <c r="I1447" s="10" t="s">
        <v>110</v>
      </c>
      <c r="J1447" s="11" t="s">
        <v>7539</v>
      </c>
      <c r="K1447" s="220" t="s">
        <v>600</v>
      </c>
      <c r="L1447" s="180"/>
      <c r="M1447" s="180">
        <v>1000</v>
      </c>
      <c r="N1447" s="80" t="s">
        <v>7213</v>
      </c>
      <c r="O1447" s="165"/>
      <c r="P1447" s="80" t="s">
        <v>2871</v>
      </c>
      <c r="Q1447" s="80"/>
      <c r="R1447" s="80"/>
      <c r="S1447" s="166"/>
      <c r="T1447" s="164"/>
      <c r="U1447" s="167"/>
      <c r="V1447" s="168"/>
      <c r="W1447" s="12" t="str">
        <f t="shared" si="280"/>
        <v>Mqtt1</v>
      </c>
      <c r="X1447" s="222"/>
      <c r="Y1447" s="6" t="str">
        <f t="shared" si="274"/>
        <v>power-tag/heat-recovery-pump-compression-chiller</v>
      </c>
      <c r="Z1447" s="106" t="str" cm="1">
        <f t="array" ref="Z1447">IF(COUNTIF(N1447,"spare"),"","$."&amp;_xlfn.REGEXEXTRACT(J1447,"PT\d+[FQ]\d+_(.*)", 2))</f>
        <v>$.RMS_Voltage_B_N</v>
      </c>
      <c r="AA1447" s="12">
        <f t="shared" si="277"/>
        <v>55</v>
      </c>
      <c r="AB1447" s="6" t="s">
        <v>195</v>
      </c>
      <c r="AC1447" s="106">
        <v>3030</v>
      </c>
      <c r="AJ1447" s="80"/>
      <c r="AK1447" s="116" t="s">
        <v>1694</v>
      </c>
      <c r="AN1447" s="80"/>
      <c r="AO1447" s="80"/>
      <c r="AP1447" s="80"/>
      <c r="AQ1447" s="80"/>
      <c r="AR1447" s="130"/>
      <c r="AS1447" s="80"/>
      <c r="AT1447" s="7"/>
      <c r="AU1447" s="7"/>
      <c r="AV1447" s="169"/>
      <c r="AW1447" s="170"/>
      <c r="AX1447" s="140"/>
      <c r="AY1447" s="150"/>
      <c r="AZ1447" s="171"/>
      <c r="BA1447" s="171"/>
      <c r="BB1447" s="150" t="str">
        <f t="shared" si="281"/>
        <v/>
      </c>
      <c r="BC1447" s="172"/>
      <c r="BD1447" s="169"/>
      <c r="BE1447" s="169"/>
      <c r="BF1447" s="169"/>
      <c r="BG1447" s="169"/>
      <c r="BH1447" s="169"/>
      <c r="BI1447" s="169"/>
      <c r="BJ1447" s="169"/>
      <c r="BK1447" s="169"/>
      <c r="BL1447" s="169"/>
      <c r="BM1447" s="169"/>
      <c r="BN1447" s="169"/>
      <c r="BO1447" s="169"/>
      <c r="BP1447" s="169"/>
      <c r="BQ1447" s="169"/>
      <c r="BS1447" s="6"/>
      <c r="BT1447" s="11"/>
      <c r="BU1447" s="6"/>
      <c r="BV1447" s="6"/>
    </row>
    <row r="1448" spans="1:74" ht="15.75" x14ac:dyDescent="0.25">
      <c r="A1448" s="52" t="s">
        <v>7908</v>
      </c>
      <c r="B1448" s="56"/>
      <c r="C1448" s="7" t="s">
        <v>118</v>
      </c>
      <c r="D1448" s="7" t="s">
        <v>6917</v>
      </c>
      <c r="E1448" s="7"/>
      <c r="F1448" s="64"/>
      <c r="G1448" s="6"/>
      <c r="H1448" s="6"/>
      <c r="I1448" s="10" t="s">
        <v>110</v>
      </c>
      <c r="J1448" s="11" t="s">
        <v>7540</v>
      </c>
      <c r="K1448" s="220" t="s">
        <v>600</v>
      </c>
      <c r="L1448" s="180"/>
      <c r="M1448" s="180">
        <v>1000</v>
      </c>
      <c r="N1448" s="80" t="s">
        <v>7213</v>
      </c>
      <c r="O1448" s="165"/>
      <c r="P1448" s="80" t="s">
        <v>2872</v>
      </c>
      <c r="Q1448" s="80"/>
      <c r="R1448" s="80"/>
      <c r="S1448" s="166"/>
      <c r="T1448" s="164"/>
      <c r="U1448" s="167"/>
      <c r="V1448" s="168"/>
      <c r="W1448" s="12" t="str">
        <f t="shared" si="280"/>
        <v>Mqtt1</v>
      </c>
      <c r="X1448" s="222"/>
      <c r="Y1448" s="6" t="str">
        <f t="shared" si="274"/>
        <v>power-tag/heat-recovery-pump-compression-chiller</v>
      </c>
      <c r="Z1448" s="106" t="str" cm="1">
        <f t="array" ref="Z1448">IF(COUNTIF(N1448,"spare"),"","$."&amp;_xlfn.REGEXEXTRACT(J1448,"PT\d+[FQ]\d+_(.*)", 2))</f>
        <v>$.RMS_Voltage_C_N</v>
      </c>
      <c r="AA1448" s="12">
        <f t="shared" si="277"/>
        <v>55</v>
      </c>
      <c r="AB1448" s="6" t="s">
        <v>195</v>
      </c>
      <c r="AC1448" s="106">
        <v>3032</v>
      </c>
      <c r="AJ1448" s="80"/>
      <c r="AK1448" s="116" t="s">
        <v>1694</v>
      </c>
      <c r="AN1448" s="80"/>
      <c r="AO1448" s="80"/>
      <c r="AP1448" s="80"/>
      <c r="AQ1448" s="80"/>
      <c r="AR1448" s="130"/>
      <c r="AS1448" s="80"/>
      <c r="AT1448" s="7"/>
      <c r="AU1448" s="7"/>
      <c r="AV1448" s="169"/>
      <c r="AW1448" s="170"/>
      <c r="AX1448" s="140"/>
      <c r="AY1448" s="150"/>
      <c r="AZ1448" s="171"/>
      <c r="BA1448" s="171"/>
      <c r="BB1448" s="150" t="str">
        <f t="shared" si="281"/>
        <v/>
      </c>
      <c r="BC1448" s="172"/>
      <c r="BD1448" s="169"/>
      <c r="BE1448" s="169"/>
      <c r="BF1448" s="169"/>
      <c r="BG1448" s="169"/>
      <c r="BH1448" s="169"/>
      <c r="BI1448" s="169"/>
      <c r="BJ1448" s="169"/>
      <c r="BK1448" s="169"/>
      <c r="BL1448" s="169"/>
      <c r="BM1448" s="169"/>
      <c r="BN1448" s="169"/>
      <c r="BO1448" s="169"/>
      <c r="BP1448" s="169"/>
      <c r="BQ1448" s="169"/>
      <c r="BS1448" s="6"/>
      <c r="BT1448" s="11"/>
      <c r="BU1448" s="6"/>
      <c r="BV1448" s="6"/>
    </row>
    <row r="1449" spans="1:74" ht="15.75" x14ac:dyDescent="0.25">
      <c r="A1449" s="52" t="s">
        <v>7908</v>
      </c>
      <c r="B1449" s="56"/>
      <c r="C1449" s="7" t="s">
        <v>118</v>
      </c>
      <c r="D1449" s="7" t="s">
        <v>6917</v>
      </c>
      <c r="E1449" s="7"/>
      <c r="F1449" s="64"/>
      <c r="G1449" s="6"/>
      <c r="H1449" s="6"/>
      <c r="I1449" s="10" t="s">
        <v>110</v>
      </c>
      <c r="J1449" s="11" t="s">
        <v>2394</v>
      </c>
      <c r="K1449" s="220" t="s">
        <v>600</v>
      </c>
      <c r="L1449" s="180"/>
      <c r="M1449" s="180">
        <v>1000</v>
      </c>
      <c r="N1449" s="80" t="s">
        <v>7213</v>
      </c>
      <c r="O1449" s="165"/>
      <c r="P1449" s="80" t="s">
        <v>2873</v>
      </c>
      <c r="Q1449" s="80"/>
      <c r="R1449" s="80"/>
      <c r="S1449" s="166"/>
      <c r="T1449" s="164"/>
      <c r="U1449" s="167"/>
      <c r="V1449" s="168"/>
      <c r="W1449" s="12" t="str">
        <f t="shared" si="280"/>
        <v>Mqtt1</v>
      </c>
      <c r="X1449" s="222"/>
      <c r="Y1449" s="6" t="str">
        <f t="shared" si="274"/>
        <v>power-tag/heat-recovery-pump-compression-chiller</v>
      </c>
      <c r="Z1449" s="106" t="str" cm="1">
        <f t="array" ref="Z1449">IF(COUNTIF(N1449,"spare"),"","$."&amp;_xlfn.REGEXEXTRACT(J1449,"PT\d+[FQ]\d+_(.*)", 2))</f>
        <v>$.Active_Power_Phase_A</v>
      </c>
      <c r="AA1449" s="12">
        <f t="shared" si="277"/>
        <v>55</v>
      </c>
      <c r="AB1449" s="6" t="s">
        <v>195</v>
      </c>
      <c r="AC1449" s="106">
        <v>3054</v>
      </c>
      <c r="AJ1449" s="80"/>
      <c r="AK1449" s="116" t="s">
        <v>1695</v>
      </c>
      <c r="AN1449" s="80"/>
      <c r="AO1449" s="80"/>
      <c r="AP1449" s="80"/>
      <c r="AQ1449" s="80"/>
      <c r="AR1449" s="130"/>
      <c r="AS1449" s="80"/>
      <c r="AT1449" s="7"/>
      <c r="AU1449" s="7"/>
      <c r="AV1449" s="169"/>
      <c r="AW1449" s="170"/>
      <c r="AX1449" s="140"/>
      <c r="AY1449" s="150"/>
      <c r="AZ1449" s="171"/>
      <c r="BA1449" s="171"/>
      <c r="BB1449" s="150" t="str">
        <f t="shared" si="281"/>
        <v/>
      </c>
      <c r="BC1449" s="172"/>
      <c r="BD1449" s="169"/>
      <c r="BE1449" s="169"/>
      <c r="BF1449" s="169"/>
      <c r="BG1449" s="169"/>
      <c r="BH1449" s="169"/>
      <c r="BI1449" s="169"/>
      <c r="BJ1449" s="169"/>
      <c r="BK1449" s="169"/>
      <c r="BL1449" s="169"/>
      <c r="BM1449" s="169"/>
      <c r="BN1449" s="169"/>
      <c r="BO1449" s="169"/>
      <c r="BP1449" s="169"/>
      <c r="BQ1449" s="169"/>
      <c r="BS1449" s="6"/>
      <c r="BT1449" s="11"/>
      <c r="BU1449" s="6"/>
      <c r="BV1449" s="6"/>
    </row>
    <row r="1450" spans="1:74" ht="15.75" x14ac:dyDescent="0.25">
      <c r="A1450" s="52" t="s">
        <v>7908</v>
      </c>
      <c r="B1450" s="56"/>
      <c r="C1450" s="7" t="s">
        <v>118</v>
      </c>
      <c r="D1450" s="7" t="s">
        <v>6917</v>
      </c>
      <c r="E1450" s="7"/>
      <c r="F1450" s="64"/>
      <c r="G1450" s="6"/>
      <c r="H1450" s="6"/>
      <c r="I1450" s="10" t="s">
        <v>110</v>
      </c>
      <c r="J1450" s="11" t="s">
        <v>2395</v>
      </c>
      <c r="K1450" s="220" t="s">
        <v>600</v>
      </c>
      <c r="L1450" s="180"/>
      <c r="M1450" s="180">
        <v>1000</v>
      </c>
      <c r="N1450" s="80" t="s">
        <v>7213</v>
      </c>
      <c r="O1450" s="165"/>
      <c r="P1450" s="80" t="s">
        <v>2874</v>
      </c>
      <c r="Q1450" s="80"/>
      <c r="R1450" s="80"/>
      <c r="S1450" s="166"/>
      <c r="T1450" s="164"/>
      <c r="U1450" s="167"/>
      <c r="V1450" s="168"/>
      <c r="W1450" s="12" t="str">
        <f t="shared" si="280"/>
        <v>Mqtt1</v>
      </c>
      <c r="X1450" s="222"/>
      <c r="Y1450" s="6" t="str">
        <f t="shared" si="274"/>
        <v>power-tag/heat-recovery-pump-compression-chiller</v>
      </c>
      <c r="Z1450" s="106" t="str" cm="1">
        <f t="array" ref="Z1450">IF(COUNTIF(N1450,"spare"),"","$."&amp;_xlfn.REGEXEXTRACT(J1450,"PT\d+[FQ]\d+_(.*)", 2))</f>
        <v>$.Active_Power_Phase_B</v>
      </c>
      <c r="AA1450" s="12">
        <f t="shared" si="277"/>
        <v>55</v>
      </c>
      <c r="AB1450" s="6" t="s">
        <v>195</v>
      </c>
      <c r="AC1450" s="106">
        <v>3056</v>
      </c>
      <c r="AJ1450" s="80"/>
      <c r="AK1450" s="116" t="s">
        <v>1695</v>
      </c>
      <c r="AN1450" s="80"/>
      <c r="AO1450" s="80"/>
      <c r="AP1450" s="80"/>
      <c r="AQ1450" s="80"/>
      <c r="AR1450" s="130"/>
      <c r="AS1450" s="80"/>
      <c r="AT1450" s="7"/>
      <c r="AU1450" s="7"/>
      <c r="AV1450" s="169"/>
      <c r="AW1450" s="170"/>
      <c r="AX1450" s="140"/>
      <c r="AY1450" s="150"/>
      <c r="AZ1450" s="171"/>
      <c r="BA1450" s="171"/>
      <c r="BB1450" s="150" t="str">
        <f t="shared" si="281"/>
        <v/>
      </c>
      <c r="BC1450" s="172"/>
      <c r="BD1450" s="169"/>
      <c r="BE1450" s="169"/>
      <c r="BF1450" s="169"/>
      <c r="BG1450" s="169"/>
      <c r="BH1450" s="169"/>
      <c r="BI1450" s="169"/>
      <c r="BJ1450" s="169"/>
      <c r="BK1450" s="169"/>
      <c r="BL1450" s="169"/>
      <c r="BM1450" s="169"/>
      <c r="BN1450" s="169"/>
      <c r="BO1450" s="169"/>
      <c r="BP1450" s="169"/>
      <c r="BQ1450" s="169"/>
      <c r="BS1450" s="6"/>
      <c r="BT1450" s="11"/>
      <c r="BU1450" s="6"/>
      <c r="BV1450" s="6"/>
    </row>
    <row r="1451" spans="1:74" ht="15.75" x14ac:dyDescent="0.25">
      <c r="A1451" s="52" t="s">
        <v>7908</v>
      </c>
      <c r="B1451" s="56"/>
      <c r="C1451" s="7" t="s">
        <v>118</v>
      </c>
      <c r="D1451" s="7" t="s">
        <v>6917</v>
      </c>
      <c r="E1451" s="7"/>
      <c r="F1451" s="64"/>
      <c r="G1451" s="6"/>
      <c r="H1451" s="6"/>
      <c r="I1451" s="10" t="s">
        <v>110</v>
      </c>
      <c r="J1451" s="11" t="s">
        <v>2396</v>
      </c>
      <c r="K1451" s="220" t="s">
        <v>600</v>
      </c>
      <c r="L1451" s="180"/>
      <c r="M1451" s="180">
        <v>1000</v>
      </c>
      <c r="N1451" s="80" t="s">
        <v>7213</v>
      </c>
      <c r="O1451" s="165"/>
      <c r="P1451" s="80" t="s">
        <v>2875</v>
      </c>
      <c r="Q1451" s="80"/>
      <c r="R1451" s="80"/>
      <c r="S1451" s="166"/>
      <c r="T1451" s="164"/>
      <c r="U1451" s="167"/>
      <c r="V1451" s="168"/>
      <c r="W1451" s="12" t="str">
        <f t="shared" si="280"/>
        <v>Mqtt1</v>
      </c>
      <c r="X1451" s="222"/>
      <c r="Y1451" s="6" t="str">
        <f t="shared" si="274"/>
        <v>power-tag/heat-recovery-pump-compression-chiller</v>
      </c>
      <c r="Z1451" s="106" t="str" cm="1">
        <f t="array" ref="Z1451">IF(COUNTIF(N1451,"spare"),"","$."&amp;_xlfn.REGEXEXTRACT(J1451,"PT\d+[FQ]\d+_(.*)", 2))</f>
        <v>$.Active_Power_Phase_C</v>
      </c>
      <c r="AA1451" s="12">
        <f t="shared" si="277"/>
        <v>55</v>
      </c>
      <c r="AB1451" s="6" t="s">
        <v>195</v>
      </c>
      <c r="AC1451" s="106">
        <v>3058</v>
      </c>
      <c r="AJ1451" s="80"/>
      <c r="AK1451" s="116" t="s">
        <v>1695</v>
      </c>
      <c r="AN1451" s="80"/>
      <c r="AO1451" s="80"/>
      <c r="AP1451" s="80"/>
      <c r="AQ1451" s="80"/>
      <c r="AR1451" s="130"/>
      <c r="AS1451" s="80"/>
      <c r="AT1451" s="7"/>
      <c r="AU1451" s="7"/>
      <c r="AV1451" s="169"/>
      <c r="AW1451" s="170"/>
      <c r="AX1451" s="140"/>
      <c r="AY1451" s="150"/>
      <c r="AZ1451" s="171"/>
      <c r="BA1451" s="171"/>
      <c r="BB1451" s="150" t="str">
        <f t="shared" si="281"/>
        <v/>
      </c>
      <c r="BC1451" s="172"/>
      <c r="BD1451" s="169"/>
      <c r="BE1451" s="169"/>
      <c r="BF1451" s="169"/>
      <c r="BG1451" s="169"/>
      <c r="BH1451" s="169"/>
      <c r="BI1451" s="169"/>
      <c r="BJ1451" s="169"/>
      <c r="BK1451" s="169"/>
      <c r="BL1451" s="169"/>
      <c r="BM1451" s="169"/>
      <c r="BN1451" s="169"/>
      <c r="BO1451" s="169"/>
      <c r="BP1451" s="169"/>
      <c r="BQ1451" s="169"/>
      <c r="BS1451" s="6"/>
      <c r="BT1451" s="11"/>
      <c r="BU1451" s="6"/>
      <c r="BV1451" s="6"/>
    </row>
    <row r="1452" spans="1:74" ht="15.75" x14ac:dyDescent="0.25">
      <c r="A1452" s="52" t="s">
        <v>7908</v>
      </c>
      <c r="B1452" s="56"/>
      <c r="C1452" s="7" t="s">
        <v>118</v>
      </c>
      <c r="D1452" s="7" t="s">
        <v>6917</v>
      </c>
      <c r="E1452" s="7"/>
      <c r="F1452" s="64"/>
      <c r="G1452" s="6"/>
      <c r="H1452" s="6"/>
      <c r="I1452" s="10" t="s">
        <v>110</v>
      </c>
      <c r="J1452" s="11" t="s">
        <v>2397</v>
      </c>
      <c r="K1452" s="220" t="s">
        <v>600</v>
      </c>
      <c r="L1452" s="180"/>
      <c r="M1452" s="180">
        <v>1000</v>
      </c>
      <c r="N1452" s="80" t="s">
        <v>7213</v>
      </c>
      <c r="O1452" s="165"/>
      <c r="P1452" s="80" t="s">
        <v>2876</v>
      </c>
      <c r="Q1452" s="80"/>
      <c r="R1452" s="80"/>
      <c r="S1452" s="166"/>
      <c r="T1452" s="164"/>
      <c r="U1452" s="167"/>
      <c r="V1452" s="168"/>
      <c r="W1452" s="12" t="str">
        <f t="shared" si="280"/>
        <v>Mqtt1</v>
      </c>
      <c r="X1452" s="222"/>
      <c r="Y1452" s="6" t="str">
        <f t="shared" si="274"/>
        <v>power-tag/heat-recovery-pump-compression-chiller</v>
      </c>
      <c r="Z1452" s="106" t="str" cm="1">
        <f t="array" ref="Z1452">IF(COUNTIF(N1452,"spare"),"","$."&amp;_xlfn.REGEXEXTRACT(J1452,"PT\d+[FQ]\d+_(.*)", 2))</f>
        <v>$.Total_Active_Power</v>
      </c>
      <c r="AA1452" s="12">
        <f t="shared" si="277"/>
        <v>55</v>
      </c>
      <c r="AB1452" s="6" t="s">
        <v>195</v>
      </c>
      <c r="AC1452" s="106">
        <v>3060</v>
      </c>
      <c r="AJ1452" s="80"/>
      <c r="AK1452" s="116" t="s">
        <v>1695</v>
      </c>
      <c r="AN1452" s="80"/>
      <c r="AO1452" s="80"/>
      <c r="AP1452" s="80"/>
      <c r="AQ1452" s="80"/>
      <c r="AR1452" s="130"/>
      <c r="AS1452" s="80"/>
      <c r="AT1452" s="7"/>
      <c r="AU1452" s="7"/>
      <c r="AV1452" s="169"/>
      <c r="AW1452" s="170"/>
      <c r="AX1452" s="140"/>
      <c r="AY1452" s="150"/>
      <c r="AZ1452" s="171"/>
      <c r="BA1452" s="171"/>
      <c r="BB1452" s="150" t="str">
        <f t="shared" si="281"/>
        <v/>
      </c>
      <c r="BC1452" s="172"/>
      <c r="BD1452" s="169"/>
      <c r="BE1452" s="169"/>
      <c r="BF1452" s="169"/>
      <c r="BG1452" s="169"/>
      <c r="BH1452" s="169"/>
      <c r="BI1452" s="169"/>
      <c r="BJ1452" s="169"/>
      <c r="BK1452" s="169"/>
      <c r="BL1452" s="169"/>
      <c r="BM1452" s="169"/>
      <c r="BN1452" s="169"/>
      <c r="BO1452" s="169"/>
      <c r="BP1452" s="169"/>
      <c r="BQ1452" s="169"/>
      <c r="BS1452" s="6"/>
      <c r="BT1452" s="11"/>
      <c r="BU1452" s="6"/>
      <c r="BV1452" s="6"/>
    </row>
    <row r="1453" spans="1:74" ht="15.75" x14ac:dyDescent="0.25">
      <c r="A1453" s="52" t="s">
        <v>7908</v>
      </c>
      <c r="B1453" s="56"/>
      <c r="C1453" s="7" t="s">
        <v>118</v>
      </c>
      <c r="D1453" s="7" t="s">
        <v>6917</v>
      </c>
      <c r="E1453" s="7"/>
      <c r="F1453" s="64"/>
      <c r="G1453" s="6"/>
      <c r="H1453" s="6"/>
      <c r="I1453" s="10" t="s">
        <v>110</v>
      </c>
      <c r="J1453" s="11" t="s">
        <v>2398</v>
      </c>
      <c r="K1453" s="220" t="s">
        <v>600</v>
      </c>
      <c r="L1453" s="180"/>
      <c r="M1453" s="180">
        <v>1000</v>
      </c>
      <c r="N1453" s="80" t="s">
        <v>7213</v>
      </c>
      <c r="O1453" s="165"/>
      <c r="P1453" s="80" t="s">
        <v>2877</v>
      </c>
      <c r="Q1453" s="80"/>
      <c r="R1453" s="80"/>
      <c r="S1453" s="166"/>
      <c r="T1453" s="164"/>
      <c r="U1453" s="167"/>
      <c r="V1453" s="168"/>
      <c r="W1453" s="12" t="str">
        <f t="shared" si="280"/>
        <v>Mqtt1</v>
      </c>
      <c r="X1453" s="222"/>
      <c r="Y1453" s="6" t="str">
        <f t="shared" si="274"/>
        <v>power-tag/heat-recovery-pump-compression-chiller</v>
      </c>
      <c r="Z1453" s="106" t="str" cm="1">
        <f t="array" ref="Z1453">IF(COUNTIF(N1453,"spare"),"","$."&amp;_xlfn.REGEXEXTRACT(J1453,"PT\d+[FQ]\d+_(.*)", 2))</f>
        <v>$.Power_Factor_Phase_A</v>
      </c>
      <c r="AA1453" s="12">
        <f t="shared" si="277"/>
        <v>55</v>
      </c>
      <c r="AB1453" s="6" t="s">
        <v>195</v>
      </c>
      <c r="AC1453" s="106">
        <v>3078</v>
      </c>
      <c r="AJ1453" s="80"/>
      <c r="AK1453" s="116" t="s">
        <v>1696</v>
      </c>
      <c r="AN1453" s="80"/>
      <c r="AO1453" s="80"/>
      <c r="AP1453" s="80"/>
      <c r="AQ1453" s="80"/>
      <c r="AR1453" s="130"/>
      <c r="AS1453" s="80"/>
      <c r="AT1453" s="7"/>
      <c r="AU1453" s="7"/>
      <c r="AV1453" s="169"/>
      <c r="AW1453" s="170"/>
      <c r="AX1453" s="140"/>
      <c r="AY1453" s="150"/>
      <c r="AZ1453" s="171"/>
      <c r="BA1453" s="171"/>
      <c r="BB1453" s="150" t="str">
        <f t="shared" si="281"/>
        <v/>
      </c>
      <c r="BC1453" s="172"/>
      <c r="BD1453" s="169"/>
      <c r="BE1453" s="169"/>
      <c r="BF1453" s="169"/>
      <c r="BG1453" s="169"/>
      <c r="BH1453" s="169"/>
      <c r="BI1453" s="169"/>
      <c r="BJ1453" s="169"/>
      <c r="BK1453" s="169"/>
      <c r="BL1453" s="169"/>
      <c r="BM1453" s="169"/>
      <c r="BN1453" s="169"/>
      <c r="BO1453" s="169"/>
      <c r="BP1453" s="169"/>
      <c r="BQ1453" s="169"/>
      <c r="BS1453" s="6"/>
      <c r="BT1453" s="11"/>
      <c r="BU1453" s="6"/>
      <c r="BV1453" s="6"/>
    </row>
    <row r="1454" spans="1:74" ht="15.75" x14ac:dyDescent="0.25">
      <c r="A1454" s="52" t="s">
        <v>7908</v>
      </c>
      <c r="B1454" s="56"/>
      <c r="C1454" s="7" t="s">
        <v>118</v>
      </c>
      <c r="D1454" s="7" t="s">
        <v>6917</v>
      </c>
      <c r="E1454" s="7"/>
      <c r="F1454" s="64"/>
      <c r="G1454" s="6"/>
      <c r="H1454" s="6"/>
      <c r="I1454" s="10" t="s">
        <v>110</v>
      </c>
      <c r="J1454" s="11" t="s">
        <v>2399</v>
      </c>
      <c r="K1454" s="220" t="s">
        <v>600</v>
      </c>
      <c r="L1454" s="180"/>
      <c r="M1454" s="180">
        <v>1000</v>
      </c>
      <c r="N1454" s="80" t="s">
        <v>7213</v>
      </c>
      <c r="O1454" s="165"/>
      <c r="P1454" s="80" t="s">
        <v>2878</v>
      </c>
      <c r="Q1454" s="80"/>
      <c r="R1454" s="80"/>
      <c r="S1454" s="166"/>
      <c r="T1454" s="164"/>
      <c r="U1454" s="167"/>
      <c r="V1454" s="168"/>
      <c r="W1454" s="12" t="str">
        <f t="shared" si="280"/>
        <v>Mqtt1</v>
      </c>
      <c r="X1454" s="222"/>
      <c r="Y1454" s="6" t="str">
        <f t="shared" si="274"/>
        <v>power-tag/heat-recovery-pump-compression-chiller</v>
      </c>
      <c r="Z1454" s="106" t="str" cm="1">
        <f t="array" ref="Z1454">IF(COUNTIF(N1454,"spare"),"","$."&amp;_xlfn.REGEXEXTRACT(J1454,"PT\d+[FQ]\d+_(.*)", 2))</f>
        <v>$.Power_Factor_Phase_B</v>
      </c>
      <c r="AA1454" s="12">
        <f t="shared" si="277"/>
        <v>55</v>
      </c>
      <c r="AB1454" s="6" t="s">
        <v>195</v>
      </c>
      <c r="AC1454" s="106">
        <v>3080</v>
      </c>
      <c r="AJ1454" s="80"/>
      <c r="AK1454" s="116" t="s">
        <v>1696</v>
      </c>
      <c r="AN1454" s="80"/>
      <c r="AO1454" s="80"/>
      <c r="AP1454" s="80"/>
      <c r="AQ1454" s="80"/>
      <c r="AR1454" s="130"/>
      <c r="AS1454" s="80"/>
      <c r="AT1454" s="7"/>
      <c r="AU1454" s="7"/>
      <c r="AV1454" s="169"/>
      <c r="AW1454" s="170"/>
      <c r="AX1454" s="140"/>
      <c r="AY1454" s="150"/>
      <c r="AZ1454" s="171"/>
      <c r="BA1454" s="171"/>
      <c r="BB1454" s="150" t="str">
        <f t="shared" si="281"/>
        <v/>
      </c>
      <c r="BC1454" s="172"/>
      <c r="BD1454" s="169"/>
      <c r="BE1454" s="169"/>
      <c r="BF1454" s="169"/>
      <c r="BG1454" s="169"/>
      <c r="BH1454" s="169"/>
      <c r="BI1454" s="169"/>
      <c r="BJ1454" s="169"/>
      <c r="BK1454" s="169"/>
      <c r="BL1454" s="169"/>
      <c r="BM1454" s="169"/>
      <c r="BN1454" s="169"/>
      <c r="BO1454" s="169"/>
      <c r="BP1454" s="169"/>
      <c r="BQ1454" s="169"/>
      <c r="BS1454" s="6"/>
      <c r="BT1454" s="11"/>
      <c r="BU1454" s="6"/>
      <c r="BV1454" s="6"/>
    </row>
    <row r="1455" spans="1:74" ht="15.75" x14ac:dyDescent="0.25">
      <c r="A1455" s="52" t="s">
        <v>7908</v>
      </c>
      <c r="B1455" s="56"/>
      <c r="C1455" s="7" t="s">
        <v>118</v>
      </c>
      <c r="D1455" s="7" t="s">
        <v>6917</v>
      </c>
      <c r="E1455" s="7"/>
      <c r="F1455" s="64"/>
      <c r="G1455" s="6"/>
      <c r="H1455" s="6"/>
      <c r="I1455" s="10" t="s">
        <v>110</v>
      </c>
      <c r="J1455" s="11" t="s">
        <v>2400</v>
      </c>
      <c r="K1455" s="220" t="s">
        <v>600</v>
      </c>
      <c r="L1455" s="180"/>
      <c r="M1455" s="180">
        <v>1000</v>
      </c>
      <c r="N1455" s="80" t="s">
        <v>7213</v>
      </c>
      <c r="O1455" s="165"/>
      <c r="P1455" s="80" t="s">
        <v>2879</v>
      </c>
      <c r="Q1455" s="80"/>
      <c r="R1455" s="80"/>
      <c r="S1455" s="166"/>
      <c r="T1455" s="164"/>
      <c r="U1455" s="167"/>
      <c r="V1455" s="168"/>
      <c r="W1455" s="12" t="str">
        <f t="shared" si="280"/>
        <v>Mqtt1</v>
      </c>
      <c r="X1455" s="222"/>
      <c r="Y1455" s="6" t="str">
        <f t="shared" si="274"/>
        <v>power-tag/heat-recovery-pump-compression-chiller</v>
      </c>
      <c r="Z1455" s="106" t="str" cm="1">
        <f t="array" ref="Z1455">IF(COUNTIF(N1455,"spare"),"","$."&amp;_xlfn.REGEXEXTRACT(J1455,"PT\d+[FQ]\d+_(.*)", 2))</f>
        <v>$.Power_Factor_Phase_C</v>
      </c>
      <c r="AA1455" s="12">
        <f t="shared" si="277"/>
        <v>55</v>
      </c>
      <c r="AB1455" s="6" t="s">
        <v>195</v>
      </c>
      <c r="AC1455" s="106">
        <v>3082</v>
      </c>
      <c r="AJ1455" s="80"/>
      <c r="AK1455" s="116" t="s">
        <v>1696</v>
      </c>
      <c r="AN1455" s="80"/>
      <c r="AO1455" s="80"/>
      <c r="AP1455" s="80"/>
      <c r="AQ1455" s="80"/>
      <c r="AR1455" s="130"/>
      <c r="AS1455" s="80"/>
      <c r="AT1455" s="7"/>
      <c r="AU1455" s="7"/>
      <c r="AV1455" s="169"/>
      <c r="AW1455" s="170"/>
      <c r="AX1455" s="140"/>
      <c r="AY1455" s="150"/>
      <c r="AZ1455" s="171"/>
      <c r="BA1455" s="171"/>
      <c r="BB1455" s="150" t="str">
        <f t="shared" si="281"/>
        <v/>
      </c>
      <c r="BC1455" s="172"/>
      <c r="BD1455" s="169"/>
      <c r="BE1455" s="169"/>
      <c r="BF1455" s="169"/>
      <c r="BG1455" s="169"/>
      <c r="BH1455" s="169"/>
      <c r="BI1455" s="169"/>
      <c r="BJ1455" s="169"/>
      <c r="BK1455" s="169"/>
      <c r="BL1455" s="169"/>
      <c r="BM1455" s="169"/>
      <c r="BN1455" s="169"/>
      <c r="BO1455" s="169"/>
      <c r="BP1455" s="169"/>
      <c r="BQ1455" s="169"/>
      <c r="BS1455" s="6"/>
      <c r="BT1455" s="11"/>
      <c r="BU1455" s="6"/>
      <c r="BV1455" s="6"/>
    </row>
    <row r="1456" spans="1:74" ht="15.75" x14ac:dyDescent="0.25">
      <c r="A1456" s="52" t="s">
        <v>7908</v>
      </c>
      <c r="B1456" s="56"/>
      <c r="C1456" s="7" t="s">
        <v>118</v>
      </c>
      <c r="D1456" s="7" t="s">
        <v>6917</v>
      </c>
      <c r="E1456" s="7"/>
      <c r="F1456" s="64"/>
      <c r="G1456" s="6"/>
      <c r="H1456" s="6"/>
      <c r="I1456" s="10" t="s">
        <v>110</v>
      </c>
      <c r="J1456" s="11" t="s">
        <v>2401</v>
      </c>
      <c r="K1456" s="220" t="s">
        <v>600</v>
      </c>
      <c r="L1456" s="180"/>
      <c r="M1456" s="180">
        <v>1000</v>
      </c>
      <c r="N1456" s="80" t="s">
        <v>7213</v>
      </c>
      <c r="O1456" s="165"/>
      <c r="P1456" s="80" t="s">
        <v>2880</v>
      </c>
      <c r="Q1456" s="80"/>
      <c r="R1456" s="80"/>
      <c r="S1456" s="166"/>
      <c r="T1456" s="164"/>
      <c r="U1456" s="167"/>
      <c r="V1456" s="168"/>
      <c r="W1456" s="12" t="str">
        <f t="shared" si="280"/>
        <v>Mqtt1</v>
      </c>
      <c r="X1456" s="222"/>
      <c r="Y1456" s="6" t="str">
        <f t="shared" si="274"/>
        <v>power-tag/heat-recovery-pump-compression-chiller</v>
      </c>
      <c r="Z1456" s="106" t="str" cm="1">
        <f t="array" ref="Z1456">IF(COUNTIF(N1456,"spare"),"","$."&amp;_xlfn.REGEXEXTRACT(J1456,"PT\d+[FQ]\d+_(.*)", 2))</f>
        <v>$.Total_Power_Factor</v>
      </c>
      <c r="AA1456" s="12">
        <f t="shared" si="277"/>
        <v>55</v>
      </c>
      <c r="AB1456" s="6" t="s">
        <v>195</v>
      </c>
      <c r="AC1456" s="106">
        <v>3084</v>
      </c>
      <c r="AJ1456" s="80"/>
      <c r="AK1456" s="116" t="s">
        <v>1696</v>
      </c>
      <c r="AN1456" s="80"/>
      <c r="AO1456" s="80"/>
      <c r="AP1456" s="80"/>
      <c r="AQ1456" s="80"/>
      <c r="AR1456" s="130"/>
      <c r="AS1456" s="80"/>
      <c r="AT1456" s="7"/>
      <c r="AU1456" s="7"/>
      <c r="AV1456" s="169"/>
      <c r="AW1456" s="170"/>
      <c r="AX1456" s="140"/>
      <c r="AY1456" s="150"/>
      <c r="AZ1456" s="171"/>
      <c r="BA1456" s="171"/>
      <c r="BB1456" s="150" t="str">
        <f t="shared" si="281"/>
        <v/>
      </c>
      <c r="BC1456" s="172"/>
      <c r="BD1456" s="169"/>
      <c r="BE1456" s="169"/>
      <c r="BF1456" s="169"/>
      <c r="BG1456" s="169"/>
      <c r="BH1456" s="169"/>
      <c r="BI1456" s="169"/>
      <c r="BJ1456" s="169"/>
      <c r="BK1456" s="169"/>
      <c r="BL1456" s="169"/>
      <c r="BM1456" s="169"/>
      <c r="BN1456" s="169"/>
      <c r="BO1456" s="169"/>
      <c r="BP1456" s="169"/>
      <c r="BQ1456" s="169"/>
      <c r="BS1456" s="6"/>
      <c r="BT1456" s="11"/>
      <c r="BU1456" s="6"/>
      <c r="BV1456" s="6"/>
    </row>
    <row r="1457" spans="1:74" ht="15.75" x14ac:dyDescent="0.25">
      <c r="A1457" s="52" t="s">
        <v>7908</v>
      </c>
      <c r="B1457" s="56"/>
      <c r="C1457" s="7" t="s">
        <v>118</v>
      </c>
      <c r="D1457" s="7" t="s">
        <v>6917</v>
      </c>
      <c r="E1457" s="7"/>
      <c r="F1457" s="64"/>
      <c r="G1457" s="6"/>
      <c r="H1457" s="6"/>
      <c r="I1457" s="10" t="s">
        <v>110</v>
      </c>
      <c r="J1457" s="11" t="s">
        <v>2402</v>
      </c>
      <c r="K1457" s="220" t="s">
        <v>600</v>
      </c>
      <c r="L1457" s="180"/>
      <c r="M1457" s="180">
        <v>1000</v>
      </c>
      <c r="N1457" s="80" t="s">
        <v>7213</v>
      </c>
      <c r="O1457" s="165"/>
      <c r="P1457" s="80" t="s">
        <v>2911</v>
      </c>
      <c r="Q1457" s="80"/>
      <c r="R1457" s="80"/>
      <c r="S1457" s="166"/>
      <c r="T1457" s="164"/>
      <c r="U1457" s="167"/>
      <c r="V1457" s="168"/>
      <c r="W1457" s="12" t="str">
        <f t="shared" ref="W1457:W1471" si="282">IF(COUNTIF(N1457,"spare"),"","Mqtt1")</f>
        <v>Mqtt1</v>
      </c>
      <c r="X1457" s="222"/>
      <c r="Y1457" s="6" t="str">
        <f t="shared" si="274"/>
        <v>power-tag/circulation-pump-pvt-panles-fwd</v>
      </c>
      <c r="Z1457" s="106" t="str" cm="1">
        <f t="array" ref="Z1457">IF(COUNTIF(N1457,"spare"),"","$."&amp;_xlfn.REGEXEXTRACT(J1457,"PT\d+[FQ]\d+_(.*)", 2))</f>
        <v>$.RMS_Current_Phase_A</v>
      </c>
      <c r="AA1457" s="12">
        <f t="shared" si="277"/>
        <v>56</v>
      </c>
      <c r="AB1457" s="6" t="s">
        <v>195</v>
      </c>
      <c r="AC1457" s="106">
        <v>3000</v>
      </c>
      <c r="AJ1457" s="80"/>
      <c r="AK1457" s="116" t="s">
        <v>1693</v>
      </c>
      <c r="AN1457" s="80"/>
      <c r="AO1457" s="80"/>
      <c r="AP1457" s="80"/>
      <c r="AQ1457" s="80"/>
      <c r="AR1457" s="130"/>
      <c r="AS1457" s="80"/>
      <c r="AT1457" s="7"/>
      <c r="AU1457" s="7"/>
      <c r="AV1457" s="169"/>
      <c r="AW1457" s="170"/>
      <c r="AX1457" s="140"/>
      <c r="AY1457" s="150"/>
      <c r="AZ1457" s="171"/>
      <c r="BA1457" s="171"/>
      <c r="BB1457" s="150" t="str">
        <f t="shared" ref="BB1457:BB1471" si="283">IF(ISNUMBER(AM1457),"1","")</f>
        <v/>
      </c>
      <c r="BC1457" s="172"/>
      <c r="BD1457" s="169"/>
      <c r="BE1457" s="169"/>
      <c r="BF1457" s="169"/>
      <c r="BG1457" s="169"/>
      <c r="BH1457" s="169"/>
      <c r="BI1457" s="169"/>
      <c r="BJ1457" s="169"/>
      <c r="BK1457" s="169"/>
      <c r="BL1457" s="169"/>
      <c r="BM1457" s="169"/>
      <c r="BN1457" s="169"/>
      <c r="BO1457" s="169"/>
      <c r="BP1457" s="169"/>
      <c r="BQ1457" s="169"/>
      <c r="BS1457" s="6"/>
      <c r="BT1457" s="11"/>
      <c r="BU1457" s="6"/>
      <c r="BV1457" s="6"/>
    </row>
    <row r="1458" spans="1:74" ht="15.75" x14ac:dyDescent="0.25">
      <c r="A1458" s="52" t="s">
        <v>7908</v>
      </c>
      <c r="B1458" s="56"/>
      <c r="C1458" s="7" t="s">
        <v>118</v>
      </c>
      <c r="D1458" s="7" t="s">
        <v>6917</v>
      </c>
      <c r="E1458" s="7"/>
      <c r="F1458" s="64"/>
      <c r="G1458" s="6"/>
      <c r="H1458" s="6"/>
      <c r="I1458" s="10" t="s">
        <v>110</v>
      </c>
      <c r="J1458" s="11" t="s">
        <v>2403</v>
      </c>
      <c r="K1458" s="220" t="s">
        <v>600</v>
      </c>
      <c r="L1458" s="180"/>
      <c r="M1458" s="180">
        <v>1000</v>
      </c>
      <c r="N1458" s="80" t="s">
        <v>7213</v>
      </c>
      <c r="O1458" s="165"/>
      <c r="P1458" s="80" t="s">
        <v>2912</v>
      </c>
      <c r="Q1458" s="80"/>
      <c r="R1458" s="80"/>
      <c r="S1458" s="166"/>
      <c r="T1458" s="164"/>
      <c r="U1458" s="167"/>
      <c r="V1458" s="168"/>
      <c r="W1458" s="12" t="str">
        <f t="shared" si="282"/>
        <v>Mqtt1</v>
      </c>
      <c r="X1458" s="222"/>
      <c r="Y1458" s="6" t="str">
        <f t="shared" si="274"/>
        <v>power-tag/circulation-pump-pvt-panles-fwd</v>
      </c>
      <c r="Z1458" s="106" t="str" cm="1">
        <f t="array" ref="Z1458">IF(COUNTIF(N1458,"spare"),"","$."&amp;_xlfn.REGEXEXTRACT(J1458,"PT\d+[FQ]\d+_(.*)", 2))</f>
        <v>$.RMS_Current_Phase_B</v>
      </c>
      <c r="AA1458" s="12">
        <f t="shared" si="277"/>
        <v>56</v>
      </c>
      <c r="AB1458" s="6" t="s">
        <v>195</v>
      </c>
      <c r="AC1458" s="106">
        <v>3002</v>
      </c>
      <c r="AJ1458" s="80"/>
      <c r="AK1458" s="116" t="s">
        <v>1693</v>
      </c>
      <c r="AN1458" s="80"/>
      <c r="AO1458" s="80"/>
      <c r="AP1458" s="80"/>
      <c r="AQ1458" s="80"/>
      <c r="AR1458" s="130"/>
      <c r="AS1458" s="80"/>
      <c r="AT1458" s="7"/>
      <c r="AU1458" s="7"/>
      <c r="AV1458" s="169"/>
      <c r="AW1458" s="170"/>
      <c r="AX1458" s="140"/>
      <c r="AY1458" s="150"/>
      <c r="AZ1458" s="171"/>
      <c r="BA1458" s="171"/>
      <c r="BB1458" s="150" t="str">
        <f t="shared" si="283"/>
        <v/>
      </c>
      <c r="BC1458" s="172"/>
      <c r="BD1458" s="169"/>
      <c r="BE1458" s="169"/>
      <c r="BF1458" s="169"/>
      <c r="BG1458" s="169"/>
      <c r="BH1458" s="169"/>
      <c r="BI1458" s="169"/>
      <c r="BJ1458" s="169"/>
      <c r="BK1458" s="169"/>
      <c r="BL1458" s="169"/>
      <c r="BM1458" s="169"/>
      <c r="BN1458" s="169"/>
      <c r="BO1458" s="169"/>
      <c r="BP1458" s="169"/>
      <c r="BQ1458" s="169"/>
      <c r="BS1458" s="6"/>
      <c r="BT1458" s="11"/>
      <c r="BU1458" s="6"/>
      <c r="BV1458" s="6"/>
    </row>
    <row r="1459" spans="1:74" ht="15.75" x14ac:dyDescent="0.25">
      <c r="A1459" s="52" t="s">
        <v>7908</v>
      </c>
      <c r="B1459" s="56"/>
      <c r="C1459" s="7" t="s">
        <v>118</v>
      </c>
      <c r="D1459" s="7" t="s">
        <v>6917</v>
      </c>
      <c r="E1459" s="7"/>
      <c r="F1459" s="64"/>
      <c r="G1459" s="6"/>
      <c r="H1459" s="6"/>
      <c r="I1459" s="10" t="s">
        <v>110</v>
      </c>
      <c r="J1459" s="11" t="s">
        <v>2404</v>
      </c>
      <c r="K1459" s="220" t="s">
        <v>600</v>
      </c>
      <c r="L1459" s="180"/>
      <c r="M1459" s="180">
        <v>1000</v>
      </c>
      <c r="N1459" s="80" t="s">
        <v>7213</v>
      </c>
      <c r="O1459" s="165"/>
      <c r="P1459" s="80" t="s">
        <v>2913</v>
      </c>
      <c r="Q1459" s="80"/>
      <c r="R1459" s="80"/>
      <c r="S1459" s="166"/>
      <c r="T1459" s="164"/>
      <c r="U1459" s="167"/>
      <c r="V1459" s="168"/>
      <c r="W1459" s="12" t="str">
        <f t="shared" si="282"/>
        <v>Mqtt1</v>
      </c>
      <c r="X1459" s="222"/>
      <c r="Y1459" s="6" t="str">
        <f t="shared" si="274"/>
        <v>power-tag/circulation-pump-pvt-panles-fwd</v>
      </c>
      <c r="Z1459" s="106" t="str" cm="1">
        <f t="array" ref="Z1459">IF(COUNTIF(N1459,"spare"),"","$."&amp;_xlfn.REGEXEXTRACT(J1459,"PT\d+[FQ]\d+_(.*)", 2))</f>
        <v>$.RMS_Current_Phase_C</v>
      </c>
      <c r="AA1459" s="12">
        <f t="shared" si="277"/>
        <v>56</v>
      </c>
      <c r="AB1459" s="6" t="s">
        <v>195</v>
      </c>
      <c r="AC1459" s="106">
        <v>3004</v>
      </c>
      <c r="AJ1459" s="80"/>
      <c r="AK1459" s="116" t="s">
        <v>1693</v>
      </c>
      <c r="AN1459" s="80"/>
      <c r="AO1459" s="80"/>
      <c r="AP1459" s="80"/>
      <c r="AQ1459" s="80"/>
      <c r="AR1459" s="130"/>
      <c r="AS1459" s="80"/>
      <c r="AT1459" s="7"/>
      <c r="AU1459" s="7"/>
      <c r="AV1459" s="169"/>
      <c r="AW1459" s="170"/>
      <c r="AX1459" s="140"/>
      <c r="AY1459" s="150"/>
      <c r="AZ1459" s="171"/>
      <c r="BA1459" s="171"/>
      <c r="BB1459" s="150" t="str">
        <f t="shared" si="283"/>
        <v/>
      </c>
      <c r="BC1459" s="172"/>
      <c r="BD1459" s="169"/>
      <c r="BE1459" s="169"/>
      <c r="BF1459" s="169"/>
      <c r="BG1459" s="169"/>
      <c r="BH1459" s="169"/>
      <c r="BI1459" s="169"/>
      <c r="BJ1459" s="169"/>
      <c r="BK1459" s="169"/>
      <c r="BL1459" s="169"/>
      <c r="BM1459" s="169"/>
      <c r="BN1459" s="169"/>
      <c r="BO1459" s="169"/>
      <c r="BP1459" s="169"/>
      <c r="BQ1459" s="169"/>
      <c r="BS1459" s="6"/>
      <c r="BT1459" s="11"/>
      <c r="BU1459" s="6"/>
      <c r="BV1459" s="6"/>
    </row>
    <row r="1460" spans="1:74" ht="15.75" x14ac:dyDescent="0.25">
      <c r="A1460" s="52" t="s">
        <v>7908</v>
      </c>
      <c r="B1460" s="56"/>
      <c r="C1460" s="7" t="s">
        <v>118</v>
      </c>
      <c r="D1460" s="7" t="s">
        <v>6917</v>
      </c>
      <c r="E1460" s="7"/>
      <c r="F1460" s="64"/>
      <c r="G1460" s="6"/>
      <c r="H1460" s="6"/>
      <c r="I1460" s="10" t="s">
        <v>110</v>
      </c>
      <c r="J1460" s="11" t="s">
        <v>2405</v>
      </c>
      <c r="K1460" s="220" t="s">
        <v>600</v>
      </c>
      <c r="L1460" s="180"/>
      <c r="M1460" s="180">
        <v>1000</v>
      </c>
      <c r="N1460" s="80" t="s">
        <v>7213</v>
      </c>
      <c r="O1460" s="165"/>
      <c r="P1460" s="80" t="s">
        <v>2914</v>
      </c>
      <c r="Q1460" s="80"/>
      <c r="R1460" s="80"/>
      <c r="S1460" s="166"/>
      <c r="T1460" s="164"/>
      <c r="U1460" s="167"/>
      <c r="V1460" s="168"/>
      <c r="W1460" s="12" t="str">
        <f t="shared" si="282"/>
        <v>Mqtt1</v>
      </c>
      <c r="X1460" s="222"/>
      <c r="Y1460" s="6" t="str">
        <f t="shared" si="274"/>
        <v>power-tag/circulation-pump-pvt-panles-fwd</v>
      </c>
      <c r="Z1460" s="106" t="str" cm="1">
        <f t="array" ref="Z1460">IF(COUNTIF(N1460,"spare"),"","$."&amp;_xlfn.REGEXEXTRACT(J1460,"PT\d+[FQ]\d+_(.*)", 2))</f>
        <v>$.RMS_Current_Phase_Neut</v>
      </c>
      <c r="AA1460" s="12">
        <f t="shared" si="277"/>
        <v>56</v>
      </c>
      <c r="AB1460" s="6" t="s">
        <v>195</v>
      </c>
      <c r="AC1460" s="106">
        <v>3006</v>
      </c>
      <c r="AJ1460" s="80"/>
      <c r="AK1460" s="116" t="s">
        <v>1693</v>
      </c>
      <c r="AN1460" s="80"/>
      <c r="AO1460" s="80"/>
      <c r="AP1460" s="80"/>
      <c r="AQ1460" s="80"/>
      <c r="AR1460" s="130"/>
      <c r="AS1460" s="80"/>
      <c r="AT1460" s="7"/>
      <c r="AU1460" s="7"/>
      <c r="AV1460" s="169"/>
      <c r="AW1460" s="170"/>
      <c r="AX1460" s="140"/>
      <c r="AY1460" s="150"/>
      <c r="AZ1460" s="171"/>
      <c r="BA1460" s="171"/>
      <c r="BB1460" s="150" t="str">
        <f t="shared" si="283"/>
        <v/>
      </c>
      <c r="BC1460" s="172"/>
      <c r="BD1460" s="169"/>
      <c r="BE1460" s="169"/>
      <c r="BF1460" s="169"/>
      <c r="BG1460" s="169"/>
      <c r="BH1460" s="169"/>
      <c r="BI1460" s="169"/>
      <c r="BJ1460" s="169"/>
      <c r="BK1460" s="169"/>
      <c r="BL1460" s="169"/>
      <c r="BM1460" s="169"/>
      <c r="BN1460" s="169"/>
      <c r="BO1460" s="169"/>
      <c r="BP1460" s="169"/>
      <c r="BQ1460" s="169"/>
      <c r="BS1460" s="6"/>
      <c r="BT1460" s="11"/>
      <c r="BU1460" s="6"/>
      <c r="BV1460" s="6"/>
    </row>
    <row r="1461" spans="1:74" ht="15.75" x14ac:dyDescent="0.25">
      <c r="A1461" s="52" t="s">
        <v>7908</v>
      </c>
      <c r="B1461" s="56"/>
      <c r="C1461" s="7" t="s">
        <v>118</v>
      </c>
      <c r="D1461" s="7" t="s">
        <v>6917</v>
      </c>
      <c r="E1461" s="7"/>
      <c r="F1461" s="64"/>
      <c r="G1461" s="6"/>
      <c r="H1461" s="6"/>
      <c r="I1461" s="10" t="s">
        <v>110</v>
      </c>
      <c r="J1461" s="11" t="s">
        <v>7541</v>
      </c>
      <c r="K1461" s="220" t="s">
        <v>600</v>
      </c>
      <c r="L1461" s="180"/>
      <c r="M1461" s="180">
        <v>1000</v>
      </c>
      <c r="N1461" s="80" t="s">
        <v>7213</v>
      </c>
      <c r="O1461" s="165"/>
      <c r="P1461" s="80" t="s">
        <v>2915</v>
      </c>
      <c r="Q1461" s="80"/>
      <c r="R1461" s="80"/>
      <c r="S1461" s="166"/>
      <c r="T1461" s="164"/>
      <c r="U1461" s="167"/>
      <c r="V1461" s="168"/>
      <c r="W1461" s="12" t="str">
        <f t="shared" si="282"/>
        <v>Mqtt1</v>
      </c>
      <c r="X1461" s="222"/>
      <c r="Y1461" s="6" t="str">
        <f t="shared" si="274"/>
        <v>power-tag/circulation-pump-pvt-panles-fwd</v>
      </c>
      <c r="Z1461" s="106" t="str" cm="1">
        <f t="array" ref="Z1461">IF(COUNTIF(N1461,"spare"),"","$."&amp;_xlfn.REGEXEXTRACT(J1461,"PT\d+[FQ]\d+_(.*)", 2))</f>
        <v>$.RMS_Voltage_A_N</v>
      </c>
      <c r="AA1461" s="12">
        <f t="shared" si="277"/>
        <v>56</v>
      </c>
      <c r="AB1461" s="6" t="s">
        <v>195</v>
      </c>
      <c r="AC1461" s="106">
        <v>3028</v>
      </c>
      <c r="AJ1461" s="80"/>
      <c r="AK1461" s="116" t="s">
        <v>1694</v>
      </c>
      <c r="AN1461" s="80"/>
      <c r="AO1461" s="80"/>
      <c r="AP1461" s="80"/>
      <c r="AQ1461" s="80"/>
      <c r="AR1461" s="130"/>
      <c r="AS1461" s="80"/>
      <c r="AT1461" s="7"/>
      <c r="AU1461" s="7"/>
      <c r="AV1461" s="169"/>
      <c r="AW1461" s="170"/>
      <c r="AX1461" s="140"/>
      <c r="AY1461" s="150"/>
      <c r="AZ1461" s="171"/>
      <c r="BA1461" s="171"/>
      <c r="BB1461" s="150" t="str">
        <f t="shared" si="283"/>
        <v/>
      </c>
      <c r="BC1461" s="172"/>
      <c r="BD1461" s="169"/>
      <c r="BE1461" s="169"/>
      <c r="BF1461" s="169"/>
      <c r="BG1461" s="169"/>
      <c r="BH1461" s="169"/>
      <c r="BI1461" s="169"/>
      <c r="BJ1461" s="169"/>
      <c r="BK1461" s="169"/>
      <c r="BL1461" s="169"/>
      <c r="BM1461" s="169"/>
      <c r="BN1461" s="169"/>
      <c r="BO1461" s="169"/>
      <c r="BP1461" s="169"/>
      <c r="BQ1461" s="169"/>
      <c r="BS1461" s="6"/>
      <c r="BT1461" s="11"/>
      <c r="BU1461" s="6"/>
      <c r="BV1461" s="6"/>
    </row>
    <row r="1462" spans="1:74" ht="15.75" x14ac:dyDescent="0.25">
      <c r="A1462" s="52" t="s">
        <v>7908</v>
      </c>
      <c r="B1462" s="56"/>
      <c r="C1462" s="7" t="s">
        <v>118</v>
      </c>
      <c r="D1462" s="7" t="s">
        <v>6917</v>
      </c>
      <c r="E1462" s="7"/>
      <c r="F1462" s="64"/>
      <c r="G1462" s="6"/>
      <c r="H1462" s="6"/>
      <c r="I1462" s="10" t="s">
        <v>110</v>
      </c>
      <c r="J1462" s="11" t="s">
        <v>7542</v>
      </c>
      <c r="K1462" s="220" t="s">
        <v>600</v>
      </c>
      <c r="L1462" s="180"/>
      <c r="M1462" s="180">
        <v>1000</v>
      </c>
      <c r="N1462" s="80" t="s">
        <v>7213</v>
      </c>
      <c r="O1462" s="165"/>
      <c r="P1462" s="80" t="s">
        <v>2916</v>
      </c>
      <c r="Q1462" s="80"/>
      <c r="R1462" s="80"/>
      <c r="S1462" s="166"/>
      <c r="T1462" s="164"/>
      <c r="U1462" s="167"/>
      <c r="V1462" s="168"/>
      <c r="W1462" s="12" t="str">
        <f t="shared" si="282"/>
        <v>Mqtt1</v>
      </c>
      <c r="X1462" s="222"/>
      <c r="Y1462" s="6" t="str">
        <f t="shared" si="274"/>
        <v>power-tag/circulation-pump-pvt-panles-fwd</v>
      </c>
      <c r="Z1462" s="106" t="str" cm="1">
        <f t="array" ref="Z1462">IF(COUNTIF(N1462,"spare"),"","$."&amp;_xlfn.REGEXEXTRACT(J1462,"PT\d+[FQ]\d+_(.*)", 2))</f>
        <v>$.RMS_Voltage_B_N</v>
      </c>
      <c r="AA1462" s="12">
        <f t="shared" si="277"/>
        <v>56</v>
      </c>
      <c r="AB1462" s="6" t="s">
        <v>195</v>
      </c>
      <c r="AC1462" s="106">
        <v>3030</v>
      </c>
      <c r="AJ1462" s="80"/>
      <c r="AK1462" s="116" t="s">
        <v>1694</v>
      </c>
      <c r="AN1462" s="80"/>
      <c r="AO1462" s="80"/>
      <c r="AP1462" s="80"/>
      <c r="AQ1462" s="80"/>
      <c r="AR1462" s="130"/>
      <c r="AS1462" s="80"/>
      <c r="AT1462" s="7"/>
      <c r="AU1462" s="7"/>
      <c r="AV1462" s="169"/>
      <c r="AW1462" s="170"/>
      <c r="AX1462" s="140"/>
      <c r="AY1462" s="150"/>
      <c r="AZ1462" s="171"/>
      <c r="BA1462" s="171"/>
      <c r="BB1462" s="150" t="str">
        <f t="shared" si="283"/>
        <v/>
      </c>
      <c r="BC1462" s="172"/>
      <c r="BD1462" s="169"/>
      <c r="BE1462" s="169"/>
      <c r="BF1462" s="169"/>
      <c r="BG1462" s="169"/>
      <c r="BH1462" s="169"/>
      <c r="BI1462" s="169"/>
      <c r="BJ1462" s="169"/>
      <c r="BK1462" s="169"/>
      <c r="BL1462" s="169"/>
      <c r="BM1462" s="169"/>
      <c r="BN1462" s="169"/>
      <c r="BO1462" s="169"/>
      <c r="BP1462" s="169"/>
      <c r="BQ1462" s="169"/>
      <c r="BS1462" s="6"/>
      <c r="BT1462" s="11"/>
      <c r="BU1462" s="6"/>
      <c r="BV1462" s="6"/>
    </row>
    <row r="1463" spans="1:74" ht="15.75" x14ac:dyDescent="0.25">
      <c r="A1463" s="52" t="s">
        <v>7908</v>
      </c>
      <c r="B1463" s="56"/>
      <c r="C1463" s="7" t="s">
        <v>118</v>
      </c>
      <c r="D1463" s="7" t="s">
        <v>6917</v>
      </c>
      <c r="E1463" s="7"/>
      <c r="F1463" s="64"/>
      <c r="G1463" s="6"/>
      <c r="H1463" s="6"/>
      <c r="I1463" s="10" t="s">
        <v>110</v>
      </c>
      <c r="J1463" s="11" t="s">
        <v>7543</v>
      </c>
      <c r="K1463" s="220" t="s">
        <v>600</v>
      </c>
      <c r="L1463" s="180"/>
      <c r="M1463" s="180">
        <v>1000</v>
      </c>
      <c r="N1463" s="80" t="s">
        <v>7213</v>
      </c>
      <c r="O1463" s="165"/>
      <c r="P1463" s="80" t="s">
        <v>2917</v>
      </c>
      <c r="Q1463" s="80"/>
      <c r="R1463" s="80"/>
      <c r="S1463" s="166"/>
      <c r="T1463" s="164"/>
      <c r="U1463" s="167"/>
      <c r="V1463" s="168"/>
      <c r="W1463" s="12" t="str">
        <f t="shared" si="282"/>
        <v>Mqtt1</v>
      </c>
      <c r="X1463" s="222"/>
      <c r="Y1463" s="6" t="str">
        <f t="shared" si="274"/>
        <v>power-tag/circulation-pump-pvt-panles-fwd</v>
      </c>
      <c r="Z1463" s="106" t="str" cm="1">
        <f t="array" ref="Z1463">IF(COUNTIF(N1463,"spare"),"","$."&amp;_xlfn.REGEXEXTRACT(J1463,"PT\d+[FQ]\d+_(.*)", 2))</f>
        <v>$.RMS_Voltage_C_N</v>
      </c>
      <c r="AA1463" s="12">
        <f t="shared" si="277"/>
        <v>56</v>
      </c>
      <c r="AB1463" s="6" t="s">
        <v>195</v>
      </c>
      <c r="AC1463" s="106">
        <v>3032</v>
      </c>
      <c r="AJ1463" s="80"/>
      <c r="AK1463" s="116" t="s">
        <v>1694</v>
      </c>
      <c r="AN1463" s="80"/>
      <c r="AO1463" s="80"/>
      <c r="AP1463" s="80"/>
      <c r="AQ1463" s="80"/>
      <c r="AR1463" s="130"/>
      <c r="AS1463" s="80"/>
      <c r="AT1463" s="7"/>
      <c r="AU1463" s="7"/>
      <c r="AV1463" s="169"/>
      <c r="AW1463" s="170"/>
      <c r="AX1463" s="140"/>
      <c r="AY1463" s="150"/>
      <c r="AZ1463" s="171"/>
      <c r="BA1463" s="171"/>
      <c r="BB1463" s="150" t="str">
        <f t="shared" si="283"/>
        <v/>
      </c>
      <c r="BC1463" s="172"/>
      <c r="BD1463" s="169"/>
      <c r="BE1463" s="169"/>
      <c r="BF1463" s="169"/>
      <c r="BG1463" s="169"/>
      <c r="BH1463" s="169"/>
      <c r="BI1463" s="169"/>
      <c r="BJ1463" s="169"/>
      <c r="BK1463" s="169"/>
      <c r="BL1463" s="169"/>
      <c r="BM1463" s="169"/>
      <c r="BN1463" s="169"/>
      <c r="BO1463" s="169"/>
      <c r="BP1463" s="169"/>
      <c r="BQ1463" s="169"/>
      <c r="BS1463" s="6"/>
      <c r="BT1463" s="11"/>
      <c r="BU1463" s="6"/>
      <c r="BV1463" s="6"/>
    </row>
    <row r="1464" spans="1:74" ht="15.75" x14ac:dyDescent="0.25">
      <c r="A1464" s="52" t="s">
        <v>7908</v>
      </c>
      <c r="B1464" s="56"/>
      <c r="C1464" s="7" t="s">
        <v>118</v>
      </c>
      <c r="D1464" s="7" t="s">
        <v>6917</v>
      </c>
      <c r="E1464" s="7"/>
      <c r="F1464" s="64"/>
      <c r="G1464" s="6"/>
      <c r="H1464" s="6"/>
      <c r="I1464" s="10" t="s">
        <v>110</v>
      </c>
      <c r="J1464" s="11" t="s">
        <v>2406</v>
      </c>
      <c r="K1464" s="220" t="s">
        <v>600</v>
      </c>
      <c r="L1464" s="180"/>
      <c r="M1464" s="180">
        <v>1000</v>
      </c>
      <c r="N1464" s="80" t="s">
        <v>7213</v>
      </c>
      <c r="O1464" s="165"/>
      <c r="P1464" s="80" t="s">
        <v>2918</v>
      </c>
      <c r="Q1464" s="80"/>
      <c r="R1464" s="80"/>
      <c r="S1464" s="166"/>
      <c r="T1464" s="164"/>
      <c r="U1464" s="167"/>
      <c r="V1464" s="168"/>
      <c r="W1464" s="12" t="str">
        <f t="shared" si="282"/>
        <v>Mqtt1</v>
      </c>
      <c r="X1464" s="222"/>
      <c r="Y1464" s="6" t="str">
        <f t="shared" si="274"/>
        <v>power-tag/circulation-pump-pvt-panles-fwd</v>
      </c>
      <c r="Z1464" s="106" t="str" cm="1">
        <f t="array" ref="Z1464">IF(COUNTIF(N1464,"spare"),"","$."&amp;_xlfn.REGEXEXTRACT(J1464,"PT\d+[FQ]\d+_(.*)", 2))</f>
        <v>$.Active_Power_Phase_A</v>
      </c>
      <c r="AA1464" s="12">
        <f t="shared" si="277"/>
        <v>56</v>
      </c>
      <c r="AB1464" s="6" t="s">
        <v>195</v>
      </c>
      <c r="AC1464" s="106">
        <v>3054</v>
      </c>
      <c r="AJ1464" s="80"/>
      <c r="AK1464" s="116" t="s">
        <v>1695</v>
      </c>
      <c r="AN1464" s="80"/>
      <c r="AO1464" s="80"/>
      <c r="AP1464" s="80"/>
      <c r="AQ1464" s="80"/>
      <c r="AR1464" s="130"/>
      <c r="AS1464" s="80"/>
      <c r="AT1464" s="7"/>
      <c r="AU1464" s="7"/>
      <c r="AV1464" s="169"/>
      <c r="AW1464" s="170"/>
      <c r="AX1464" s="140"/>
      <c r="AY1464" s="150"/>
      <c r="AZ1464" s="171"/>
      <c r="BA1464" s="171"/>
      <c r="BB1464" s="150" t="str">
        <f t="shared" si="283"/>
        <v/>
      </c>
      <c r="BC1464" s="172"/>
      <c r="BD1464" s="169"/>
      <c r="BE1464" s="169"/>
      <c r="BF1464" s="169"/>
      <c r="BG1464" s="169"/>
      <c r="BH1464" s="169"/>
      <c r="BI1464" s="169"/>
      <c r="BJ1464" s="169"/>
      <c r="BK1464" s="169"/>
      <c r="BL1464" s="169"/>
      <c r="BM1464" s="169"/>
      <c r="BN1464" s="169"/>
      <c r="BO1464" s="169"/>
      <c r="BP1464" s="169"/>
      <c r="BQ1464" s="169"/>
      <c r="BS1464" s="6"/>
      <c r="BT1464" s="11"/>
      <c r="BU1464" s="6"/>
      <c r="BV1464" s="6"/>
    </row>
    <row r="1465" spans="1:74" ht="15.75" x14ac:dyDescent="0.25">
      <c r="A1465" s="52" t="s">
        <v>7908</v>
      </c>
      <c r="B1465" s="56"/>
      <c r="C1465" s="7" t="s">
        <v>118</v>
      </c>
      <c r="D1465" s="7" t="s">
        <v>6917</v>
      </c>
      <c r="E1465" s="7"/>
      <c r="F1465" s="64"/>
      <c r="G1465" s="6"/>
      <c r="H1465" s="6"/>
      <c r="I1465" s="10" t="s">
        <v>110</v>
      </c>
      <c r="J1465" s="11" t="s">
        <v>2407</v>
      </c>
      <c r="K1465" s="220" t="s">
        <v>600</v>
      </c>
      <c r="L1465" s="180"/>
      <c r="M1465" s="180">
        <v>1000</v>
      </c>
      <c r="N1465" s="80" t="s">
        <v>7213</v>
      </c>
      <c r="O1465" s="165"/>
      <c r="P1465" s="80" t="s">
        <v>2919</v>
      </c>
      <c r="Q1465" s="80"/>
      <c r="R1465" s="80"/>
      <c r="S1465" s="166"/>
      <c r="T1465" s="164"/>
      <c r="U1465" s="167"/>
      <c r="V1465" s="168"/>
      <c r="W1465" s="12" t="str">
        <f t="shared" si="282"/>
        <v>Mqtt1</v>
      </c>
      <c r="X1465" s="222"/>
      <c r="Y1465" s="6" t="str">
        <f t="shared" si="274"/>
        <v>power-tag/circulation-pump-pvt-panles-fwd</v>
      </c>
      <c r="Z1465" s="106" t="str" cm="1">
        <f t="array" ref="Z1465">IF(COUNTIF(N1465,"spare"),"","$."&amp;_xlfn.REGEXEXTRACT(J1465,"PT\d+[FQ]\d+_(.*)", 2))</f>
        <v>$.Active_Power_Phase_B</v>
      </c>
      <c r="AA1465" s="12">
        <f t="shared" si="277"/>
        <v>56</v>
      </c>
      <c r="AB1465" s="6" t="s">
        <v>195</v>
      </c>
      <c r="AC1465" s="106">
        <v>3056</v>
      </c>
      <c r="AJ1465" s="80"/>
      <c r="AK1465" s="116" t="s">
        <v>1695</v>
      </c>
      <c r="AN1465" s="80"/>
      <c r="AO1465" s="80"/>
      <c r="AP1465" s="80"/>
      <c r="AQ1465" s="80"/>
      <c r="AR1465" s="130"/>
      <c r="AS1465" s="80"/>
      <c r="AT1465" s="7"/>
      <c r="AU1465" s="7"/>
      <c r="AV1465" s="169"/>
      <c r="AW1465" s="170"/>
      <c r="AX1465" s="140"/>
      <c r="AY1465" s="150"/>
      <c r="AZ1465" s="171"/>
      <c r="BA1465" s="171"/>
      <c r="BB1465" s="150" t="str">
        <f t="shared" si="283"/>
        <v/>
      </c>
      <c r="BC1465" s="172"/>
      <c r="BD1465" s="169"/>
      <c r="BE1465" s="169"/>
      <c r="BF1465" s="169"/>
      <c r="BG1465" s="169"/>
      <c r="BH1465" s="169"/>
      <c r="BI1465" s="169"/>
      <c r="BJ1465" s="169"/>
      <c r="BK1465" s="169"/>
      <c r="BL1465" s="169"/>
      <c r="BM1465" s="169"/>
      <c r="BN1465" s="169"/>
      <c r="BO1465" s="169"/>
      <c r="BP1465" s="169"/>
      <c r="BQ1465" s="169"/>
      <c r="BS1465" s="6"/>
      <c r="BT1465" s="11"/>
      <c r="BU1465" s="6"/>
      <c r="BV1465" s="6"/>
    </row>
    <row r="1466" spans="1:74" ht="15.75" x14ac:dyDescent="0.25">
      <c r="A1466" s="52" t="s">
        <v>7908</v>
      </c>
      <c r="B1466" s="56"/>
      <c r="C1466" s="7" t="s">
        <v>118</v>
      </c>
      <c r="D1466" s="7" t="s">
        <v>6917</v>
      </c>
      <c r="E1466" s="7"/>
      <c r="F1466" s="64"/>
      <c r="G1466" s="6"/>
      <c r="H1466" s="6"/>
      <c r="I1466" s="10" t="s">
        <v>110</v>
      </c>
      <c r="J1466" s="11" t="s">
        <v>2408</v>
      </c>
      <c r="K1466" s="220" t="s">
        <v>600</v>
      </c>
      <c r="L1466" s="180"/>
      <c r="M1466" s="180">
        <v>1000</v>
      </c>
      <c r="N1466" s="80" t="s">
        <v>7213</v>
      </c>
      <c r="O1466" s="165"/>
      <c r="P1466" s="80" t="s">
        <v>2920</v>
      </c>
      <c r="Q1466" s="80"/>
      <c r="R1466" s="80"/>
      <c r="S1466" s="166"/>
      <c r="T1466" s="164"/>
      <c r="U1466" s="167"/>
      <c r="V1466" s="168"/>
      <c r="W1466" s="12" t="str">
        <f t="shared" si="282"/>
        <v>Mqtt1</v>
      </c>
      <c r="X1466" s="222"/>
      <c r="Y1466" s="6" t="str">
        <f t="shared" si="274"/>
        <v>power-tag/circulation-pump-pvt-panles-fwd</v>
      </c>
      <c r="Z1466" s="106" t="str" cm="1">
        <f t="array" ref="Z1466">IF(COUNTIF(N1466,"spare"),"","$."&amp;_xlfn.REGEXEXTRACT(J1466,"PT\d+[FQ]\d+_(.*)", 2))</f>
        <v>$.Active_Power_Phase_C</v>
      </c>
      <c r="AA1466" s="12">
        <f t="shared" si="277"/>
        <v>56</v>
      </c>
      <c r="AB1466" s="6" t="s">
        <v>195</v>
      </c>
      <c r="AC1466" s="106">
        <v>3058</v>
      </c>
      <c r="AJ1466" s="80"/>
      <c r="AK1466" s="116" t="s">
        <v>1695</v>
      </c>
      <c r="AN1466" s="80"/>
      <c r="AO1466" s="80"/>
      <c r="AP1466" s="80"/>
      <c r="AQ1466" s="80"/>
      <c r="AR1466" s="130"/>
      <c r="AS1466" s="80"/>
      <c r="AT1466" s="7"/>
      <c r="AU1466" s="7"/>
      <c r="AV1466" s="169"/>
      <c r="AW1466" s="170"/>
      <c r="AX1466" s="140"/>
      <c r="AY1466" s="150"/>
      <c r="AZ1466" s="171"/>
      <c r="BA1466" s="171"/>
      <c r="BB1466" s="150" t="str">
        <f t="shared" si="283"/>
        <v/>
      </c>
      <c r="BC1466" s="172"/>
      <c r="BD1466" s="169"/>
      <c r="BE1466" s="169"/>
      <c r="BF1466" s="169"/>
      <c r="BG1466" s="169"/>
      <c r="BH1466" s="169"/>
      <c r="BI1466" s="169"/>
      <c r="BJ1466" s="169"/>
      <c r="BK1466" s="169"/>
      <c r="BL1466" s="169"/>
      <c r="BM1466" s="169"/>
      <c r="BN1466" s="169"/>
      <c r="BO1466" s="169"/>
      <c r="BP1466" s="169"/>
      <c r="BQ1466" s="169"/>
      <c r="BS1466" s="6"/>
      <c r="BT1466" s="11"/>
      <c r="BU1466" s="6"/>
      <c r="BV1466" s="6"/>
    </row>
    <row r="1467" spans="1:74" ht="15.75" x14ac:dyDescent="0.25">
      <c r="A1467" s="52" t="s">
        <v>7908</v>
      </c>
      <c r="B1467" s="56"/>
      <c r="C1467" s="7" t="s">
        <v>118</v>
      </c>
      <c r="D1467" s="7" t="s">
        <v>6917</v>
      </c>
      <c r="E1467" s="7"/>
      <c r="F1467" s="64"/>
      <c r="G1467" s="6"/>
      <c r="H1467" s="6"/>
      <c r="I1467" s="10" t="s">
        <v>110</v>
      </c>
      <c r="J1467" s="11" t="s">
        <v>2409</v>
      </c>
      <c r="K1467" s="220" t="s">
        <v>600</v>
      </c>
      <c r="L1467" s="180"/>
      <c r="M1467" s="180">
        <v>1000</v>
      </c>
      <c r="N1467" s="80" t="s">
        <v>7213</v>
      </c>
      <c r="O1467" s="165"/>
      <c r="P1467" s="80" t="s">
        <v>2921</v>
      </c>
      <c r="Q1467" s="80"/>
      <c r="R1467" s="80"/>
      <c r="S1467" s="166"/>
      <c r="T1467" s="164"/>
      <c r="U1467" s="167"/>
      <c r="V1467" s="168"/>
      <c r="W1467" s="12" t="str">
        <f t="shared" si="282"/>
        <v>Mqtt1</v>
      </c>
      <c r="X1467" s="222"/>
      <c r="Y1467" s="6" t="str">
        <f t="shared" si="274"/>
        <v>power-tag/circulation-pump-pvt-panles-fwd</v>
      </c>
      <c r="Z1467" s="106" t="str" cm="1">
        <f t="array" ref="Z1467">IF(COUNTIF(N1467,"spare"),"","$."&amp;_xlfn.REGEXEXTRACT(J1467,"PT\d+[FQ]\d+_(.*)", 2))</f>
        <v>$.Total_Active_Power</v>
      </c>
      <c r="AA1467" s="12">
        <f t="shared" si="277"/>
        <v>56</v>
      </c>
      <c r="AB1467" s="6" t="s">
        <v>195</v>
      </c>
      <c r="AC1467" s="106">
        <v>3060</v>
      </c>
      <c r="AJ1467" s="80"/>
      <c r="AK1467" s="116" t="s">
        <v>1695</v>
      </c>
      <c r="AN1467" s="80"/>
      <c r="AO1467" s="80"/>
      <c r="AP1467" s="80"/>
      <c r="AQ1467" s="80"/>
      <c r="AR1467" s="130"/>
      <c r="AS1467" s="80"/>
      <c r="AT1467" s="7"/>
      <c r="AU1467" s="7"/>
      <c r="AV1467" s="169"/>
      <c r="AW1467" s="170"/>
      <c r="AX1467" s="140"/>
      <c r="AY1467" s="150"/>
      <c r="AZ1467" s="171"/>
      <c r="BA1467" s="171"/>
      <c r="BB1467" s="150" t="str">
        <f t="shared" si="283"/>
        <v/>
      </c>
      <c r="BC1467" s="172"/>
      <c r="BD1467" s="169"/>
      <c r="BE1467" s="169"/>
      <c r="BF1467" s="169"/>
      <c r="BG1467" s="169"/>
      <c r="BH1467" s="169"/>
      <c r="BI1467" s="169"/>
      <c r="BJ1467" s="169"/>
      <c r="BK1467" s="169"/>
      <c r="BL1467" s="169"/>
      <c r="BM1467" s="169"/>
      <c r="BN1467" s="169"/>
      <c r="BO1467" s="169"/>
      <c r="BP1467" s="169"/>
      <c r="BQ1467" s="169"/>
      <c r="BS1467" s="6"/>
      <c r="BT1467" s="11"/>
      <c r="BU1467" s="6"/>
      <c r="BV1467" s="6"/>
    </row>
    <row r="1468" spans="1:74" ht="15.75" x14ac:dyDescent="0.25">
      <c r="A1468" s="52" t="s">
        <v>7908</v>
      </c>
      <c r="B1468" s="56"/>
      <c r="C1468" s="7" t="s">
        <v>118</v>
      </c>
      <c r="D1468" s="7" t="s">
        <v>6917</v>
      </c>
      <c r="E1468" s="7"/>
      <c r="F1468" s="64"/>
      <c r="G1468" s="6"/>
      <c r="H1468" s="6"/>
      <c r="I1468" s="10" t="s">
        <v>110</v>
      </c>
      <c r="J1468" s="11" t="s">
        <v>2410</v>
      </c>
      <c r="K1468" s="220" t="s">
        <v>600</v>
      </c>
      <c r="L1468" s="180"/>
      <c r="M1468" s="180">
        <v>1000</v>
      </c>
      <c r="N1468" s="80" t="s">
        <v>7213</v>
      </c>
      <c r="O1468" s="165"/>
      <c r="P1468" s="80" t="s">
        <v>2922</v>
      </c>
      <c r="Q1468" s="80"/>
      <c r="R1468" s="80"/>
      <c r="S1468" s="166"/>
      <c r="T1468" s="164"/>
      <c r="U1468" s="167"/>
      <c r="V1468" s="168"/>
      <c r="W1468" s="12" t="str">
        <f t="shared" si="282"/>
        <v>Mqtt1</v>
      </c>
      <c r="X1468" s="222"/>
      <c r="Y1468" s="6" t="str">
        <f t="shared" si="274"/>
        <v>power-tag/circulation-pump-pvt-panles-fwd</v>
      </c>
      <c r="Z1468" s="106" t="str" cm="1">
        <f t="array" ref="Z1468">IF(COUNTIF(N1468,"spare"),"","$."&amp;_xlfn.REGEXEXTRACT(J1468,"PT\d+[FQ]\d+_(.*)", 2))</f>
        <v>$.Power_Factor_Phase_A</v>
      </c>
      <c r="AA1468" s="12">
        <f t="shared" si="277"/>
        <v>56</v>
      </c>
      <c r="AB1468" s="6" t="s">
        <v>195</v>
      </c>
      <c r="AC1468" s="106">
        <v>3078</v>
      </c>
      <c r="AJ1468" s="80"/>
      <c r="AK1468" s="116" t="s">
        <v>1696</v>
      </c>
      <c r="AN1468" s="80"/>
      <c r="AO1468" s="80"/>
      <c r="AP1468" s="80"/>
      <c r="AQ1468" s="80"/>
      <c r="AR1468" s="130"/>
      <c r="AS1468" s="80"/>
      <c r="AT1468" s="7"/>
      <c r="AU1468" s="7"/>
      <c r="AV1468" s="169"/>
      <c r="AW1468" s="170"/>
      <c r="AX1468" s="140"/>
      <c r="AY1468" s="150"/>
      <c r="AZ1468" s="171"/>
      <c r="BA1468" s="171"/>
      <c r="BB1468" s="150" t="str">
        <f t="shared" si="283"/>
        <v/>
      </c>
      <c r="BC1468" s="172"/>
      <c r="BD1468" s="169"/>
      <c r="BE1468" s="169"/>
      <c r="BF1468" s="169"/>
      <c r="BG1468" s="169"/>
      <c r="BH1468" s="169"/>
      <c r="BI1468" s="169"/>
      <c r="BJ1468" s="169"/>
      <c r="BK1468" s="169"/>
      <c r="BL1468" s="169"/>
      <c r="BM1468" s="169"/>
      <c r="BN1468" s="169"/>
      <c r="BO1468" s="169"/>
      <c r="BP1468" s="169"/>
      <c r="BQ1468" s="169"/>
      <c r="BS1468" s="6"/>
      <c r="BT1468" s="11"/>
      <c r="BU1468" s="6"/>
      <c r="BV1468" s="6"/>
    </row>
    <row r="1469" spans="1:74" ht="15.75" x14ac:dyDescent="0.25">
      <c r="A1469" s="52" t="s">
        <v>7908</v>
      </c>
      <c r="B1469" s="56"/>
      <c r="C1469" s="7" t="s">
        <v>118</v>
      </c>
      <c r="D1469" s="7" t="s">
        <v>6917</v>
      </c>
      <c r="E1469" s="7"/>
      <c r="F1469" s="64"/>
      <c r="G1469" s="6"/>
      <c r="H1469" s="6"/>
      <c r="I1469" s="10" t="s">
        <v>110</v>
      </c>
      <c r="J1469" s="11" t="s">
        <v>2411</v>
      </c>
      <c r="K1469" s="220" t="s">
        <v>600</v>
      </c>
      <c r="L1469" s="180"/>
      <c r="M1469" s="180">
        <v>1000</v>
      </c>
      <c r="N1469" s="80" t="s">
        <v>7213</v>
      </c>
      <c r="O1469" s="165"/>
      <c r="P1469" s="80" t="s">
        <v>2923</v>
      </c>
      <c r="Q1469" s="80"/>
      <c r="R1469" s="80"/>
      <c r="S1469" s="166"/>
      <c r="T1469" s="164"/>
      <c r="U1469" s="167"/>
      <c r="V1469" s="168"/>
      <c r="W1469" s="12" t="str">
        <f t="shared" si="282"/>
        <v>Mqtt1</v>
      </c>
      <c r="X1469" s="222"/>
      <c r="Y1469" s="6" t="str">
        <f t="shared" si="274"/>
        <v>power-tag/circulation-pump-pvt-panles-fwd</v>
      </c>
      <c r="Z1469" s="106" t="str" cm="1">
        <f t="array" ref="Z1469">IF(COUNTIF(N1469,"spare"),"","$."&amp;_xlfn.REGEXEXTRACT(J1469,"PT\d+[FQ]\d+_(.*)", 2))</f>
        <v>$.Power_Factor_Phase_B</v>
      </c>
      <c r="AA1469" s="12">
        <f t="shared" si="277"/>
        <v>56</v>
      </c>
      <c r="AB1469" s="6" t="s">
        <v>195</v>
      </c>
      <c r="AC1469" s="106">
        <v>3080</v>
      </c>
      <c r="AJ1469" s="80"/>
      <c r="AK1469" s="116" t="s">
        <v>1696</v>
      </c>
      <c r="AN1469" s="80"/>
      <c r="AO1469" s="80"/>
      <c r="AP1469" s="80"/>
      <c r="AQ1469" s="80"/>
      <c r="AR1469" s="130"/>
      <c r="AS1469" s="80"/>
      <c r="AT1469" s="7"/>
      <c r="AU1469" s="7"/>
      <c r="AV1469" s="169"/>
      <c r="AW1469" s="170"/>
      <c r="AX1469" s="140"/>
      <c r="AY1469" s="150"/>
      <c r="AZ1469" s="171"/>
      <c r="BA1469" s="171"/>
      <c r="BB1469" s="150" t="str">
        <f t="shared" si="283"/>
        <v/>
      </c>
      <c r="BC1469" s="172"/>
      <c r="BD1469" s="169"/>
      <c r="BE1469" s="169"/>
      <c r="BF1469" s="169"/>
      <c r="BG1469" s="169"/>
      <c r="BH1469" s="169"/>
      <c r="BI1469" s="169"/>
      <c r="BJ1469" s="169"/>
      <c r="BK1469" s="169"/>
      <c r="BL1469" s="169"/>
      <c r="BM1469" s="169"/>
      <c r="BN1469" s="169"/>
      <c r="BO1469" s="169"/>
      <c r="BP1469" s="169"/>
      <c r="BQ1469" s="169"/>
      <c r="BS1469" s="6"/>
      <c r="BT1469" s="11"/>
      <c r="BU1469" s="6"/>
      <c r="BV1469" s="6"/>
    </row>
    <row r="1470" spans="1:74" ht="15.75" x14ac:dyDescent="0.25">
      <c r="A1470" s="52" t="s">
        <v>7908</v>
      </c>
      <c r="B1470" s="56"/>
      <c r="C1470" s="7" t="s">
        <v>118</v>
      </c>
      <c r="D1470" s="7" t="s">
        <v>6917</v>
      </c>
      <c r="E1470" s="7"/>
      <c r="F1470" s="64"/>
      <c r="G1470" s="6"/>
      <c r="H1470" s="6"/>
      <c r="I1470" s="10" t="s">
        <v>110</v>
      </c>
      <c r="J1470" s="11" t="s">
        <v>2412</v>
      </c>
      <c r="K1470" s="220" t="s">
        <v>600</v>
      </c>
      <c r="L1470" s="180"/>
      <c r="M1470" s="180">
        <v>1000</v>
      </c>
      <c r="N1470" s="80" t="s">
        <v>7213</v>
      </c>
      <c r="O1470" s="165"/>
      <c r="P1470" s="80" t="s">
        <v>2924</v>
      </c>
      <c r="Q1470" s="80"/>
      <c r="R1470" s="80"/>
      <c r="S1470" s="166"/>
      <c r="T1470" s="164"/>
      <c r="U1470" s="167"/>
      <c r="V1470" s="168"/>
      <c r="W1470" s="12" t="str">
        <f t="shared" si="282"/>
        <v>Mqtt1</v>
      </c>
      <c r="X1470" s="222"/>
      <c r="Y1470" s="6" t="str">
        <f t="shared" si="274"/>
        <v>power-tag/circulation-pump-pvt-panles-fwd</v>
      </c>
      <c r="Z1470" s="106" t="str" cm="1">
        <f t="array" ref="Z1470">IF(COUNTIF(N1470,"spare"),"","$."&amp;_xlfn.REGEXEXTRACT(J1470,"PT\d+[FQ]\d+_(.*)", 2))</f>
        <v>$.Power_Factor_Phase_C</v>
      </c>
      <c r="AA1470" s="12">
        <f t="shared" si="277"/>
        <v>56</v>
      </c>
      <c r="AB1470" s="6" t="s">
        <v>195</v>
      </c>
      <c r="AC1470" s="106">
        <v>3082</v>
      </c>
      <c r="AJ1470" s="80"/>
      <c r="AK1470" s="116" t="s">
        <v>1696</v>
      </c>
      <c r="AN1470" s="80"/>
      <c r="AO1470" s="80"/>
      <c r="AP1470" s="80"/>
      <c r="AQ1470" s="80"/>
      <c r="AR1470" s="130"/>
      <c r="AS1470" s="80"/>
      <c r="AT1470" s="7"/>
      <c r="AU1470" s="7"/>
      <c r="AV1470" s="169"/>
      <c r="AW1470" s="170"/>
      <c r="AX1470" s="140"/>
      <c r="AY1470" s="150"/>
      <c r="AZ1470" s="171"/>
      <c r="BA1470" s="171"/>
      <c r="BB1470" s="150" t="str">
        <f t="shared" si="283"/>
        <v/>
      </c>
      <c r="BC1470" s="172"/>
      <c r="BD1470" s="169"/>
      <c r="BE1470" s="169"/>
      <c r="BF1470" s="169"/>
      <c r="BG1470" s="169"/>
      <c r="BH1470" s="169"/>
      <c r="BI1470" s="169"/>
      <c r="BJ1470" s="169"/>
      <c r="BK1470" s="169"/>
      <c r="BL1470" s="169"/>
      <c r="BM1470" s="169"/>
      <c r="BN1470" s="169"/>
      <c r="BO1470" s="169"/>
      <c r="BP1470" s="169"/>
      <c r="BQ1470" s="169"/>
      <c r="BS1470" s="6"/>
      <c r="BT1470" s="11"/>
      <c r="BU1470" s="6"/>
      <c r="BV1470" s="6"/>
    </row>
    <row r="1471" spans="1:74" ht="15.75" x14ac:dyDescent="0.25">
      <c r="A1471" s="52" t="s">
        <v>7908</v>
      </c>
      <c r="B1471" s="56"/>
      <c r="C1471" s="7" t="s">
        <v>118</v>
      </c>
      <c r="D1471" s="7" t="s">
        <v>6917</v>
      </c>
      <c r="E1471" s="7"/>
      <c r="F1471" s="64"/>
      <c r="G1471" s="6"/>
      <c r="H1471" s="6"/>
      <c r="I1471" s="10" t="s">
        <v>110</v>
      </c>
      <c r="J1471" s="11" t="s">
        <v>2413</v>
      </c>
      <c r="K1471" s="220" t="s">
        <v>600</v>
      </c>
      <c r="L1471" s="180"/>
      <c r="M1471" s="180">
        <v>1000</v>
      </c>
      <c r="N1471" s="80" t="s">
        <v>7213</v>
      </c>
      <c r="O1471" s="165"/>
      <c r="P1471" s="80" t="s">
        <v>2925</v>
      </c>
      <c r="Q1471" s="80"/>
      <c r="R1471" s="80"/>
      <c r="S1471" s="166"/>
      <c r="T1471" s="164"/>
      <c r="U1471" s="167"/>
      <c r="V1471" s="168"/>
      <c r="W1471" s="12" t="str">
        <f t="shared" si="282"/>
        <v>Mqtt1</v>
      </c>
      <c r="X1471" s="222"/>
      <c r="Y1471" s="6" t="str">
        <f t="shared" si="274"/>
        <v>power-tag/circulation-pump-pvt-panles-fwd</v>
      </c>
      <c r="Z1471" s="106" t="str" cm="1">
        <f t="array" ref="Z1471">IF(COUNTIF(N1471,"spare"),"","$."&amp;_xlfn.REGEXEXTRACT(J1471,"PT\d+[FQ]\d+_(.*)", 2))</f>
        <v>$.Total_Power_Factor</v>
      </c>
      <c r="AA1471" s="12">
        <f t="shared" si="277"/>
        <v>56</v>
      </c>
      <c r="AB1471" s="6" t="s">
        <v>195</v>
      </c>
      <c r="AC1471" s="106">
        <v>3084</v>
      </c>
      <c r="AJ1471" s="80"/>
      <c r="AK1471" s="116" t="s">
        <v>1696</v>
      </c>
      <c r="AN1471" s="80"/>
      <c r="AO1471" s="80"/>
      <c r="AP1471" s="80"/>
      <c r="AQ1471" s="80"/>
      <c r="AR1471" s="130"/>
      <c r="AS1471" s="80"/>
      <c r="AT1471" s="7"/>
      <c r="AU1471" s="7"/>
      <c r="AV1471" s="169"/>
      <c r="AW1471" s="170"/>
      <c r="AX1471" s="140"/>
      <c r="AY1471" s="150"/>
      <c r="AZ1471" s="171"/>
      <c r="BA1471" s="171"/>
      <c r="BB1471" s="150" t="str">
        <f t="shared" si="283"/>
        <v/>
      </c>
      <c r="BC1471" s="172"/>
      <c r="BD1471" s="169"/>
      <c r="BE1471" s="169"/>
      <c r="BF1471" s="169"/>
      <c r="BG1471" s="169"/>
      <c r="BH1471" s="169"/>
      <c r="BI1471" s="169"/>
      <c r="BJ1471" s="169"/>
      <c r="BK1471" s="169"/>
      <c r="BL1471" s="169"/>
      <c r="BM1471" s="169"/>
      <c r="BN1471" s="169"/>
      <c r="BO1471" s="169"/>
      <c r="BP1471" s="169"/>
      <c r="BQ1471" s="169"/>
      <c r="BS1471" s="6"/>
      <c r="BT1471" s="11"/>
      <c r="BU1471" s="6"/>
      <c r="BV1471" s="6"/>
    </row>
    <row r="1472" spans="1:74" ht="15.75" x14ac:dyDescent="0.25">
      <c r="A1472" s="52" t="s">
        <v>7908</v>
      </c>
      <c r="B1472" s="56"/>
      <c r="C1472" s="7" t="s">
        <v>118</v>
      </c>
      <c r="D1472" s="7" t="s">
        <v>6917</v>
      </c>
      <c r="E1472" s="7"/>
      <c r="F1472" s="64"/>
      <c r="G1472" s="6"/>
      <c r="H1472" s="6"/>
      <c r="I1472" s="10" t="s">
        <v>110</v>
      </c>
      <c r="J1472" s="11" t="s">
        <v>2414</v>
      </c>
      <c r="K1472" s="220" t="s">
        <v>600</v>
      </c>
      <c r="L1472" s="180"/>
      <c r="M1472" s="180">
        <v>1000</v>
      </c>
      <c r="N1472" s="80" t="s">
        <v>7213</v>
      </c>
      <c r="O1472" s="165"/>
      <c r="P1472" s="80" t="s">
        <v>2911</v>
      </c>
      <c r="Q1472" s="80"/>
      <c r="R1472" s="80"/>
      <c r="S1472" s="166"/>
      <c r="T1472" s="164"/>
      <c r="U1472" s="167"/>
      <c r="V1472" s="168"/>
      <c r="W1472" s="12" t="str">
        <f t="shared" ref="W1472:W1486" si="284">IF(COUNTIF(N1472,"spare"),"","Mqtt1")</f>
        <v>Mqtt1</v>
      </c>
      <c r="X1472" s="222"/>
      <c r="Y1472" s="6" t="str">
        <f t="shared" ref="Y1472:Y1515" si="285">"power-tag/" &amp; LOWER(_xlfn.REGEXREPLACE(_xlfn.REGEXREPLACE(_xlfn.REGEXREPLACE(TRIM(_xlfn.REGEXREPLACE(P1472, " (RMS (Current|Voltage) .+)|(Active Power Phase [ABC])|(Total Active Power)|(Power Factor .+)|(Total Power Factor) *", "")), "[ /\(\)&amp;:\.#]", "-"), "\-+", "-"), "-$", ""))</f>
        <v>power-tag/circulation-pump-pvt-panles-fwd</v>
      </c>
      <c r="Z1472" s="106" t="str" cm="1">
        <f t="array" ref="Z1472">IF(COUNTIF(N1472,"spare"),"","$."&amp;_xlfn.REGEXEXTRACT(J1472,"PT\d+[FQ]\d+_(.*)", 2))</f>
        <v>$.RMS_Current_Phase_A</v>
      </c>
      <c r="AA1472" s="12">
        <f t="shared" si="277"/>
        <v>57</v>
      </c>
      <c r="AB1472" s="6" t="s">
        <v>195</v>
      </c>
      <c r="AC1472" s="106">
        <v>3000</v>
      </c>
      <c r="AJ1472" s="80"/>
      <c r="AK1472" s="116" t="s">
        <v>1693</v>
      </c>
      <c r="AN1472" s="80"/>
      <c r="AO1472" s="80"/>
      <c r="AP1472" s="80"/>
      <c r="AQ1472" s="80"/>
      <c r="AR1472" s="130"/>
      <c r="AS1472" s="80"/>
      <c r="AT1472" s="7"/>
      <c r="AU1472" s="7"/>
      <c r="AV1472" s="169"/>
      <c r="AW1472" s="170"/>
      <c r="AX1472" s="140"/>
      <c r="AY1472" s="150"/>
      <c r="AZ1472" s="171"/>
      <c r="BA1472" s="171"/>
      <c r="BB1472" s="150" t="str">
        <f t="shared" ref="BB1472:BB1486" si="286">IF(ISNUMBER(AM1472),"1","")</f>
        <v/>
      </c>
      <c r="BC1472" s="172"/>
      <c r="BD1472" s="169"/>
      <c r="BE1472" s="169"/>
      <c r="BF1472" s="169"/>
      <c r="BG1472" s="169"/>
      <c r="BH1472" s="169"/>
      <c r="BI1472" s="169"/>
      <c r="BJ1472" s="169"/>
      <c r="BK1472" s="169"/>
      <c r="BL1472" s="169"/>
      <c r="BM1472" s="169"/>
      <c r="BN1472" s="169"/>
      <c r="BO1472" s="169"/>
      <c r="BP1472" s="169"/>
      <c r="BQ1472" s="169"/>
      <c r="BS1472" s="6"/>
      <c r="BT1472" s="11"/>
      <c r="BU1472" s="6"/>
      <c r="BV1472" s="6"/>
    </row>
    <row r="1473" spans="1:74" ht="15.75" x14ac:dyDescent="0.25">
      <c r="A1473" s="52" t="s">
        <v>7908</v>
      </c>
      <c r="B1473" s="56"/>
      <c r="C1473" s="7" t="s">
        <v>118</v>
      </c>
      <c r="D1473" s="7" t="s">
        <v>6917</v>
      </c>
      <c r="E1473" s="7"/>
      <c r="F1473" s="64"/>
      <c r="G1473" s="6"/>
      <c r="H1473" s="6"/>
      <c r="I1473" s="10" t="s">
        <v>110</v>
      </c>
      <c r="J1473" s="11" t="s">
        <v>2415</v>
      </c>
      <c r="K1473" s="220" t="s">
        <v>600</v>
      </c>
      <c r="L1473" s="180"/>
      <c r="M1473" s="180">
        <v>1000</v>
      </c>
      <c r="N1473" s="80" t="s">
        <v>7213</v>
      </c>
      <c r="O1473" s="165"/>
      <c r="P1473" s="80" t="s">
        <v>2912</v>
      </c>
      <c r="Q1473" s="80"/>
      <c r="R1473" s="80"/>
      <c r="S1473" s="166"/>
      <c r="T1473" s="164"/>
      <c r="U1473" s="167"/>
      <c r="V1473" s="168"/>
      <c r="W1473" s="12" t="str">
        <f t="shared" si="284"/>
        <v>Mqtt1</v>
      </c>
      <c r="X1473" s="222"/>
      <c r="Y1473" s="6" t="str">
        <f t="shared" si="285"/>
        <v>power-tag/circulation-pump-pvt-panles-fwd</v>
      </c>
      <c r="Z1473" s="106" t="str" cm="1">
        <f t="array" ref="Z1473">IF(COUNTIF(N1473,"spare"),"","$."&amp;_xlfn.REGEXEXTRACT(J1473,"PT\d+[FQ]\d+_(.*)", 2))</f>
        <v>$.RMS_Current_Phase_B</v>
      </c>
      <c r="AA1473" s="12">
        <f t="shared" si="277"/>
        <v>57</v>
      </c>
      <c r="AB1473" s="6" t="s">
        <v>195</v>
      </c>
      <c r="AC1473" s="106">
        <v>3002</v>
      </c>
      <c r="AJ1473" s="80"/>
      <c r="AK1473" s="116" t="s">
        <v>1693</v>
      </c>
      <c r="AN1473" s="80"/>
      <c r="AO1473" s="80"/>
      <c r="AP1473" s="80"/>
      <c r="AQ1473" s="80"/>
      <c r="AR1473" s="130"/>
      <c r="AS1473" s="80"/>
      <c r="AT1473" s="7"/>
      <c r="AU1473" s="7"/>
      <c r="AV1473" s="169"/>
      <c r="AW1473" s="170"/>
      <c r="AX1473" s="140"/>
      <c r="AY1473" s="150"/>
      <c r="AZ1473" s="171"/>
      <c r="BA1473" s="171"/>
      <c r="BB1473" s="150" t="str">
        <f t="shared" si="286"/>
        <v/>
      </c>
      <c r="BC1473" s="172"/>
      <c r="BD1473" s="169"/>
      <c r="BE1473" s="169"/>
      <c r="BF1473" s="169"/>
      <c r="BG1473" s="169"/>
      <c r="BH1473" s="169"/>
      <c r="BI1473" s="169"/>
      <c r="BJ1473" s="169"/>
      <c r="BK1473" s="169"/>
      <c r="BL1473" s="169"/>
      <c r="BM1473" s="169"/>
      <c r="BN1473" s="169"/>
      <c r="BO1473" s="169"/>
      <c r="BP1473" s="169"/>
      <c r="BQ1473" s="169"/>
      <c r="BS1473" s="6"/>
      <c r="BT1473" s="11"/>
      <c r="BU1473" s="6"/>
      <c r="BV1473" s="6"/>
    </row>
    <row r="1474" spans="1:74" ht="15.75" x14ac:dyDescent="0.25">
      <c r="A1474" s="52" t="s">
        <v>7908</v>
      </c>
      <c r="B1474" s="56"/>
      <c r="C1474" s="7" t="s">
        <v>118</v>
      </c>
      <c r="D1474" s="7" t="s">
        <v>6917</v>
      </c>
      <c r="E1474" s="7"/>
      <c r="F1474" s="64"/>
      <c r="G1474" s="6"/>
      <c r="H1474" s="6"/>
      <c r="I1474" s="10" t="s">
        <v>110</v>
      </c>
      <c r="J1474" s="11" t="s">
        <v>2416</v>
      </c>
      <c r="K1474" s="220" t="s">
        <v>600</v>
      </c>
      <c r="L1474" s="180"/>
      <c r="M1474" s="180">
        <v>1000</v>
      </c>
      <c r="N1474" s="80" t="s">
        <v>7213</v>
      </c>
      <c r="O1474" s="165"/>
      <c r="P1474" s="80" t="s">
        <v>2913</v>
      </c>
      <c r="Q1474" s="80"/>
      <c r="R1474" s="80"/>
      <c r="S1474" s="166"/>
      <c r="T1474" s="164"/>
      <c r="U1474" s="167"/>
      <c r="V1474" s="168"/>
      <c r="W1474" s="12" t="str">
        <f t="shared" si="284"/>
        <v>Mqtt1</v>
      </c>
      <c r="X1474" s="222"/>
      <c r="Y1474" s="6" t="str">
        <f t="shared" si="285"/>
        <v>power-tag/circulation-pump-pvt-panles-fwd</v>
      </c>
      <c r="Z1474" s="106" t="str" cm="1">
        <f t="array" ref="Z1474">IF(COUNTIF(N1474,"spare"),"","$."&amp;_xlfn.REGEXEXTRACT(J1474,"PT\d+[FQ]\d+_(.*)", 2))</f>
        <v>$.RMS_Current_Phase_C</v>
      </c>
      <c r="AA1474" s="12">
        <f t="shared" si="277"/>
        <v>57</v>
      </c>
      <c r="AB1474" s="6" t="s">
        <v>195</v>
      </c>
      <c r="AC1474" s="106">
        <v>3004</v>
      </c>
      <c r="AJ1474" s="80"/>
      <c r="AK1474" s="116" t="s">
        <v>1693</v>
      </c>
      <c r="AN1474" s="80"/>
      <c r="AO1474" s="80"/>
      <c r="AP1474" s="80"/>
      <c r="AQ1474" s="80"/>
      <c r="AR1474" s="130"/>
      <c r="AS1474" s="80"/>
      <c r="AT1474" s="7"/>
      <c r="AU1474" s="7"/>
      <c r="AV1474" s="169"/>
      <c r="AW1474" s="170"/>
      <c r="AX1474" s="140"/>
      <c r="AY1474" s="150"/>
      <c r="AZ1474" s="171"/>
      <c r="BA1474" s="171"/>
      <c r="BB1474" s="150" t="str">
        <f t="shared" si="286"/>
        <v/>
      </c>
      <c r="BC1474" s="172"/>
      <c r="BD1474" s="169"/>
      <c r="BE1474" s="169"/>
      <c r="BF1474" s="169"/>
      <c r="BG1474" s="169"/>
      <c r="BH1474" s="169"/>
      <c r="BI1474" s="169"/>
      <c r="BJ1474" s="169"/>
      <c r="BK1474" s="169"/>
      <c r="BL1474" s="169"/>
      <c r="BM1474" s="169"/>
      <c r="BN1474" s="169"/>
      <c r="BO1474" s="169"/>
      <c r="BP1474" s="169"/>
      <c r="BQ1474" s="169"/>
      <c r="BS1474" s="6"/>
      <c r="BT1474" s="11"/>
      <c r="BU1474" s="6"/>
      <c r="BV1474" s="6"/>
    </row>
    <row r="1475" spans="1:74" ht="15.75" x14ac:dyDescent="0.25">
      <c r="A1475" s="52" t="s">
        <v>7908</v>
      </c>
      <c r="B1475" s="56"/>
      <c r="C1475" s="7" t="s">
        <v>118</v>
      </c>
      <c r="D1475" s="7" t="s">
        <v>6917</v>
      </c>
      <c r="E1475" s="7"/>
      <c r="F1475" s="64"/>
      <c r="G1475" s="6"/>
      <c r="H1475" s="6"/>
      <c r="I1475" s="10" t="s">
        <v>110</v>
      </c>
      <c r="J1475" s="11" t="s">
        <v>2417</v>
      </c>
      <c r="K1475" s="220" t="s">
        <v>600</v>
      </c>
      <c r="L1475" s="180"/>
      <c r="M1475" s="180">
        <v>1000</v>
      </c>
      <c r="N1475" s="80" t="s">
        <v>7213</v>
      </c>
      <c r="O1475" s="165"/>
      <c r="P1475" s="80" t="s">
        <v>2914</v>
      </c>
      <c r="Q1475" s="80"/>
      <c r="R1475" s="80"/>
      <c r="S1475" s="166"/>
      <c r="T1475" s="164"/>
      <c r="U1475" s="167"/>
      <c r="V1475" s="168"/>
      <c r="W1475" s="12" t="str">
        <f t="shared" si="284"/>
        <v>Mqtt1</v>
      </c>
      <c r="X1475" s="222"/>
      <c r="Y1475" s="6" t="str">
        <f t="shared" si="285"/>
        <v>power-tag/circulation-pump-pvt-panles-fwd</v>
      </c>
      <c r="Z1475" s="106" t="str" cm="1">
        <f t="array" ref="Z1475">IF(COUNTIF(N1475,"spare"),"","$."&amp;_xlfn.REGEXEXTRACT(J1475,"PT\d+[FQ]\d+_(.*)", 2))</f>
        <v>$.RMS_Current_Phase_Neut</v>
      </c>
      <c r="AA1475" s="12">
        <f t="shared" si="277"/>
        <v>57</v>
      </c>
      <c r="AB1475" s="6" t="s">
        <v>195</v>
      </c>
      <c r="AC1475" s="106">
        <v>3006</v>
      </c>
      <c r="AJ1475" s="80"/>
      <c r="AK1475" s="116" t="s">
        <v>1693</v>
      </c>
      <c r="AN1475" s="80"/>
      <c r="AO1475" s="80"/>
      <c r="AP1475" s="80"/>
      <c r="AQ1475" s="80"/>
      <c r="AR1475" s="130"/>
      <c r="AS1475" s="80"/>
      <c r="AT1475" s="7"/>
      <c r="AU1475" s="7"/>
      <c r="AV1475" s="169"/>
      <c r="AW1475" s="170"/>
      <c r="AX1475" s="140"/>
      <c r="AY1475" s="150"/>
      <c r="AZ1475" s="171"/>
      <c r="BA1475" s="171"/>
      <c r="BB1475" s="150" t="str">
        <f t="shared" si="286"/>
        <v/>
      </c>
      <c r="BC1475" s="172"/>
      <c r="BD1475" s="169"/>
      <c r="BE1475" s="169"/>
      <c r="BF1475" s="169"/>
      <c r="BG1475" s="169"/>
      <c r="BH1475" s="169"/>
      <c r="BI1475" s="169"/>
      <c r="BJ1475" s="169"/>
      <c r="BK1475" s="169"/>
      <c r="BL1475" s="169"/>
      <c r="BM1475" s="169"/>
      <c r="BN1475" s="169"/>
      <c r="BO1475" s="169"/>
      <c r="BP1475" s="169"/>
      <c r="BQ1475" s="169"/>
      <c r="BS1475" s="6"/>
      <c r="BT1475" s="11"/>
      <c r="BU1475" s="6"/>
      <c r="BV1475" s="6"/>
    </row>
    <row r="1476" spans="1:74" ht="15.75" x14ac:dyDescent="0.25">
      <c r="A1476" s="52" t="s">
        <v>7908</v>
      </c>
      <c r="B1476" s="56"/>
      <c r="C1476" s="7" t="s">
        <v>118</v>
      </c>
      <c r="D1476" s="7" t="s">
        <v>6917</v>
      </c>
      <c r="E1476" s="7"/>
      <c r="F1476" s="64"/>
      <c r="G1476" s="6"/>
      <c r="H1476" s="6"/>
      <c r="I1476" s="10" t="s">
        <v>110</v>
      </c>
      <c r="J1476" s="11" t="s">
        <v>7544</v>
      </c>
      <c r="K1476" s="220" t="s">
        <v>600</v>
      </c>
      <c r="L1476" s="180"/>
      <c r="M1476" s="180">
        <v>1000</v>
      </c>
      <c r="N1476" s="80" t="s">
        <v>7213</v>
      </c>
      <c r="O1476" s="165"/>
      <c r="P1476" s="80" t="s">
        <v>2915</v>
      </c>
      <c r="Q1476" s="80"/>
      <c r="R1476" s="80"/>
      <c r="S1476" s="166"/>
      <c r="T1476" s="164"/>
      <c r="U1476" s="167"/>
      <c r="V1476" s="168"/>
      <c r="W1476" s="12" t="str">
        <f t="shared" si="284"/>
        <v>Mqtt1</v>
      </c>
      <c r="X1476" s="222"/>
      <c r="Y1476" s="6" t="str">
        <f t="shared" si="285"/>
        <v>power-tag/circulation-pump-pvt-panles-fwd</v>
      </c>
      <c r="Z1476" s="106" t="str" cm="1">
        <f t="array" ref="Z1476">IF(COUNTIF(N1476,"spare"),"","$."&amp;_xlfn.REGEXEXTRACT(J1476,"PT\d+[FQ]\d+_(.*)", 2))</f>
        <v>$.RMS_Voltage_A_N</v>
      </c>
      <c r="AA1476" s="12">
        <f t="shared" si="277"/>
        <v>57</v>
      </c>
      <c r="AB1476" s="6" t="s">
        <v>195</v>
      </c>
      <c r="AC1476" s="106">
        <v>3028</v>
      </c>
      <c r="AJ1476" s="80"/>
      <c r="AK1476" s="116" t="s">
        <v>1694</v>
      </c>
      <c r="AN1476" s="80"/>
      <c r="AO1476" s="80"/>
      <c r="AP1476" s="80"/>
      <c r="AQ1476" s="80"/>
      <c r="AR1476" s="130"/>
      <c r="AS1476" s="80"/>
      <c r="AT1476" s="7"/>
      <c r="AU1476" s="7"/>
      <c r="AV1476" s="169"/>
      <c r="AW1476" s="170"/>
      <c r="AX1476" s="140"/>
      <c r="AY1476" s="150"/>
      <c r="AZ1476" s="171"/>
      <c r="BA1476" s="171"/>
      <c r="BB1476" s="150" t="str">
        <f t="shared" si="286"/>
        <v/>
      </c>
      <c r="BC1476" s="172"/>
      <c r="BD1476" s="169"/>
      <c r="BE1476" s="169"/>
      <c r="BF1476" s="169"/>
      <c r="BG1476" s="169"/>
      <c r="BH1476" s="169"/>
      <c r="BI1476" s="169"/>
      <c r="BJ1476" s="169"/>
      <c r="BK1476" s="169"/>
      <c r="BL1476" s="169"/>
      <c r="BM1476" s="169"/>
      <c r="BN1476" s="169"/>
      <c r="BO1476" s="169"/>
      <c r="BP1476" s="169"/>
      <c r="BQ1476" s="169"/>
      <c r="BS1476" s="6"/>
      <c r="BT1476" s="11"/>
      <c r="BU1476" s="6"/>
      <c r="BV1476" s="6"/>
    </row>
    <row r="1477" spans="1:74" ht="15.75" x14ac:dyDescent="0.25">
      <c r="A1477" s="52" t="s">
        <v>7908</v>
      </c>
      <c r="B1477" s="56"/>
      <c r="C1477" s="7" t="s">
        <v>118</v>
      </c>
      <c r="D1477" s="7" t="s">
        <v>6917</v>
      </c>
      <c r="E1477" s="7"/>
      <c r="F1477" s="64"/>
      <c r="G1477" s="6"/>
      <c r="H1477" s="6"/>
      <c r="I1477" s="10" t="s">
        <v>110</v>
      </c>
      <c r="J1477" s="11" t="s">
        <v>7545</v>
      </c>
      <c r="K1477" s="220" t="s">
        <v>600</v>
      </c>
      <c r="L1477" s="180"/>
      <c r="M1477" s="180">
        <v>1000</v>
      </c>
      <c r="N1477" s="80" t="s">
        <v>7213</v>
      </c>
      <c r="O1477" s="165"/>
      <c r="P1477" s="80" t="s">
        <v>2916</v>
      </c>
      <c r="Q1477" s="80"/>
      <c r="R1477" s="80"/>
      <c r="S1477" s="166"/>
      <c r="T1477" s="164"/>
      <c r="U1477" s="167"/>
      <c r="V1477" s="168"/>
      <c r="W1477" s="12" t="str">
        <f t="shared" si="284"/>
        <v>Mqtt1</v>
      </c>
      <c r="X1477" s="222"/>
      <c r="Y1477" s="6" t="str">
        <f t="shared" si="285"/>
        <v>power-tag/circulation-pump-pvt-panles-fwd</v>
      </c>
      <c r="Z1477" s="106" t="str" cm="1">
        <f t="array" ref="Z1477">IF(COUNTIF(N1477,"spare"),"","$."&amp;_xlfn.REGEXEXTRACT(J1477,"PT\d+[FQ]\d+_(.*)", 2))</f>
        <v>$.RMS_Voltage_B_N</v>
      </c>
      <c r="AA1477" s="12">
        <f t="shared" si="277"/>
        <v>57</v>
      </c>
      <c r="AB1477" s="6" t="s">
        <v>195</v>
      </c>
      <c r="AC1477" s="106">
        <v>3030</v>
      </c>
      <c r="AJ1477" s="80"/>
      <c r="AK1477" s="116" t="s">
        <v>1694</v>
      </c>
      <c r="AN1477" s="80"/>
      <c r="AO1477" s="80"/>
      <c r="AP1477" s="80"/>
      <c r="AQ1477" s="80"/>
      <c r="AR1477" s="130"/>
      <c r="AS1477" s="80"/>
      <c r="AT1477" s="7"/>
      <c r="AU1477" s="7"/>
      <c r="AV1477" s="169"/>
      <c r="AW1477" s="170"/>
      <c r="AX1477" s="140"/>
      <c r="AY1477" s="150"/>
      <c r="AZ1477" s="171"/>
      <c r="BA1477" s="171"/>
      <c r="BB1477" s="150" t="str">
        <f t="shared" si="286"/>
        <v/>
      </c>
      <c r="BC1477" s="172"/>
      <c r="BD1477" s="169"/>
      <c r="BE1477" s="169"/>
      <c r="BF1477" s="169"/>
      <c r="BG1477" s="169"/>
      <c r="BH1477" s="169"/>
      <c r="BI1477" s="169"/>
      <c r="BJ1477" s="169"/>
      <c r="BK1477" s="169"/>
      <c r="BL1477" s="169"/>
      <c r="BM1477" s="169"/>
      <c r="BN1477" s="169"/>
      <c r="BO1477" s="169"/>
      <c r="BP1477" s="169"/>
      <c r="BQ1477" s="169"/>
      <c r="BS1477" s="6"/>
      <c r="BT1477" s="11"/>
      <c r="BU1477" s="6"/>
      <c r="BV1477" s="6"/>
    </row>
    <row r="1478" spans="1:74" ht="15.75" x14ac:dyDescent="0.25">
      <c r="A1478" s="52" t="s">
        <v>7908</v>
      </c>
      <c r="B1478" s="56"/>
      <c r="C1478" s="7" t="s">
        <v>118</v>
      </c>
      <c r="D1478" s="7" t="s">
        <v>6917</v>
      </c>
      <c r="E1478" s="7"/>
      <c r="F1478" s="64"/>
      <c r="G1478" s="6"/>
      <c r="H1478" s="6"/>
      <c r="I1478" s="10" t="s">
        <v>110</v>
      </c>
      <c r="J1478" s="11" t="s">
        <v>7546</v>
      </c>
      <c r="K1478" s="220" t="s">
        <v>600</v>
      </c>
      <c r="L1478" s="180"/>
      <c r="M1478" s="180">
        <v>1000</v>
      </c>
      <c r="N1478" s="80" t="s">
        <v>7213</v>
      </c>
      <c r="O1478" s="165"/>
      <c r="P1478" s="80" t="s">
        <v>2917</v>
      </c>
      <c r="Q1478" s="80"/>
      <c r="R1478" s="80"/>
      <c r="S1478" s="166"/>
      <c r="T1478" s="164"/>
      <c r="U1478" s="167"/>
      <c r="V1478" s="168"/>
      <c r="W1478" s="12" t="str">
        <f t="shared" si="284"/>
        <v>Mqtt1</v>
      </c>
      <c r="X1478" s="222"/>
      <c r="Y1478" s="6" t="str">
        <f t="shared" si="285"/>
        <v>power-tag/circulation-pump-pvt-panles-fwd</v>
      </c>
      <c r="Z1478" s="106" t="str" cm="1">
        <f t="array" ref="Z1478">IF(COUNTIF(N1478,"spare"),"","$."&amp;_xlfn.REGEXEXTRACT(J1478,"PT\d+[FQ]\d+_(.*)", 2))</f>
        <v>$.RMS_Voltage_C_N</v>
      </c>
      <c r="AA1478" s="12">
        <f t="shared" si="277"/>
        <v>57</v>
      </c>
      <c r="AB1478" s="6" t="s">
        <v>195</v>
      </c>
      <c r="AC1478" s="106">
        <v>3032</v>
      </c>
      <c r="AJ1478" s="80"/>
      <c r="AK1478" s="116" t="s">
        <v>1694</v>
      </c>
      <c r="AN1478" s="80"/>
      <c r="AO1478" s="80"/>
      <c r="AP1478" s="80"/>
      <c r="AQ1478" s="80"/>
      <c r="AR1478" s="130"/>
      <c r="AS1478" s="80"/>
      <c r="AT1478" s="7"/>
      <c r="AU1478" s="7"/>
      <c r="AV1478" s="169"/>
      <c r="AW1478" s="170"/>
      <c r="AX1478" s="140"/>
      <c r="AY1478" s="150"/>
      <c r="AZ1478" s="171"/>
      <c r="BA1478" s="171"/>
      <c r="BB1478" s="150" t="str">
        <f t="shared" si="286"/>
        <v/>
      </c>
      <c r="BC1478" s="172"/>
      <c r="BD1478" s="169"/>
      <c r="BE1478" s="169"/>
      <c r="BF1478" s="169"/>
      <c r="BG1478" s="169"/>
      <c r="BH1478" s="169"/>
      <c r="BI1478" s="169"/>
      <c r="BJ1478" s="169"/>
      <c r="BK1478" s="169"/>
      <c r="BL1478" s="169"/>
      <c r="BM1478" s="169"/>
      <c r="BN1478" s="169"/>
      <c r="BO1478" s="169"/>
      <c r="BP1478" s="169"/>
      <c r="BQ1478" s="169"/>
      <c r="BS1478" s="6"/>
      <c r="BT1478" s="11"/>
      <c r="BU1478" s="6"/>
      <c r="BV1478" s="6"/>
    </row>
    <row r="1479" spans="1:74" ht="15.75" x14ac:dyDescent="0.25">
      <c r="A1479" s="52" t="s">
        <v>7908</v>
      </c>
      <c r="B1479" s="56"/>
      <c r="C1479" s="7" t="s">
        <v>118</v>
      </c>
      <c r="D1479" s="7" t="s">
        <v>6917</v>
      </c>
      <c r="E1479" s="7"/>
      <c r="F1479" s="64"/>
      <c r="G1479" s="6"/>
      <c r="H1479" s="6"/>
      <c r="I1479" s="10" t="s">
        <v>110</v>
      </c>
      <c r="J1479" s="11" t="s">
        <v>2418</v>
      </c>
      <c r="K1479" s="220" t="s">
        <v>600</v>
      </c>
      <c r="L1479" s="180"/>
      <c r="M1479" s="180">
        <v>1000</v>
      </c>
      <c r="N1479" s="80" t="s">
        <v>7213</v>
      </c>
      <c r="O1479" s="165"/>
      <c r="P1479" s="80" t="s">
        <v>2918</v>
      </c>
      <c r="Q1479" s="80"/>
      <c r="R1479" s="80"/>
      <c r="S1479" s="166"/>
      <c r="T1479" s="164"/>
      <c r="U1479" s="167"/>
      <c r="V1479" s="168"/>
      <c r="W1479" s="12" t="str">
        <f t="shared" si="284"/>
        <v>Mqtt1</v>
      </c>
      <c r="X1479" s="222"/>
      <c r="Y1479" s="6" t="str">
        <f t="shared" si="285"/>
        <v>power-tag/circulation-pump-pvt-panles-fwd</v>
      </c>
      <c r="Z1479" s="106" t="str" cm="1">
        <f t="array" ref="Z1479">IF(COUNTIF(N1479,"spare"),"","$."&amp;_xlfn.REGEXEXTRACT(J1479,"PT\d+[FQ]\d+_(.*)", 2))</f>
        <v>$.Active_Power_Phase_A</v>
      </c>
      <c r="AA1479" s="12">
        <f t="shared" si="277"/>
        <v>57</v>
      </c>
      <c r="AB1479" s="6" t="s">
        <v>195</v>
      </c>
      <c r="AC1479" s="106">
        <v>3054</v>
      </c>
      <c r="AJ1479" s="80"/>
      <c r="AK1479" s="116" t="s">
        <v>1695</v>
      </c>
      <c r="AN1479" s="80"/>
      <c r="AO1479" s="80"/>
      <c r="AP1479" s="80"/>
      <c r="AQ1479" s="80"/>
      <c r="AR1479" s="130"/>
      <c r="AS1479" s="80"/>
      <c r="AT1479" s="7"/>
      <c r="AU1479" s="7"/>
      <c r="AV1479" s="169"/>
      <c r="AW1479" s="170"/>
      <c r="AX1479" s="140"/>
      <c r="AY1479" s="150"/>
      <c r="AZ1479" s="171"/>
      <c r="BA1479" s="171"/>
      <c r="BB1479" s="150" t="str">
        <f t="shared" si="286"/>
        <v/>
      </c>
      <c r="BC1479" s="172"/>
      <c r="BD1479" s="169"/>
      <c r="BE1479" s="169"/>
      <c r="BF1479" s="169"/>
      <c r="BG1479" s="169"/>
      <c r="BH1479" s="169"/>
      <c r="BI1479" s="169"/>
      <c r="BJ1479" s="169"/>
      <c r="BK1479" s="169"/>
      <c r="BL1479" s="169"/>
      <c r="BM1479" s="169"/>
      <c r="BN1479" s="169"/>
      <c r="BO1479" s="169"/>
      <c r="BP1479" s="169"/>
      <c r="BQ1479" s="169"/>
      <c r="BS1479" s="6"/>
      <c r="BT1479" s="11"/>
      <c r="BU1479" s="6"/>
      <c r="BV1479" s="6"/>
    </row>
    <row r="1480" spans="1:74" ht="15.75" x14ac:dyDescent="0.25">
      <c r="A1480" s="52" t="s">
        <v>7908</v>
      </c>
      <c r="B1480" s="56"/>
      <c r="C1480" s="7" t="s">
        <v>118</v>
      </c>
      <c r="D1480" s="7" t="s">
        <v>6917</v>
      </c>
      <c r="E1480" s="7"/>
      <c r="F1480" s="64"/>
      <c r="G1480" s="6"/>
      <c r="H1480" s="6"/>
      <c r="I1480" s="10" t="s">
        <v>110</v>
      </c>
      <c r="J1480" s="11" t="s">
        <v>2419</v>
      </c>
      <c r="K1480" s="220" t="s">
        <v>600</v>
      </c>
      <c r="L1480" s="180"/>
      <c r="M1480" s="180">
        <v>1000</v>
      </c>
      <c r="N1480" s="80" t="s">
        <v>7213</v>
      </c>
      <c r="O1480" s="165"/>
      <c r="P1480" s="80" t="s">
        <v>2919</v>
      </c>
      <c r="Q1480" s="80"/>
      <c r="R1480" s="80"/>
      <c r="S1480" s="166"/>
      <c r="T1480" s="164"/>
      <c r="U1480" s="167"/>
      <c r="V1480" s="168"/>
      <c r="W1480" s="12" t="str">
        <f t="shared" si="284"/>
        <v>Mqtt1</v>
      </c>
      <c r="X1480" s="222"/>
      <c r="Y1480" s="6" t="str">
        <f t="shared" si="285"/>
        <v>power-tag/circulation-pump-pvt-panles-fwd</v>
      </c>
      <c r="Z1480" s="106" t="str" cm="1">
        <f t="array" ref="Z1480">IF(COUNTIF(N1480,"spare"),"","$."&amp;_xlfn.REGEXEXTRACT(J1480,"PT\d+[FQ]\d+_(.*)", 2))</f>
        <v>$.Active_Power_Phase_B</v>
      </c>
      <c r="AA1480" s="12">
        <f t="shared" si="277"/>
        <v>57</v>
      </c>
      <c r="AB1480" s="6" t="s">
        <v>195</v>
      </c>
      <c r="AC1480" s="106">
        <v>3056</v>
      </c>
      <c r="AJ1480" s="80"/>
      <c r="AK1480" s="116" t="s">
        <v>1695</v>
      </c>
      <c r="AN1480" s="80"/>
      <c r="AO1480" s="80"/>
      <c r="AP1480" s="80"/>
      <c r="AQ1480" s="80"/>
      <c r="AR1480" s="130"/>
      <c r="AS1480" s="80"/>
      <c r="AT1480" s="7"/>
      <c r="AU1480" s="7"/>
      <c r="AV1480" s="169"/>
      <c r="AW1480" s="170"/>
      <c r="AX1480" s="140"/>
      <c r="AY1480" s="150"/>
      <c r="AZ1480" s="171"/>
      <c r="BA1480" s="171"/>
      <c r="BB1480" s="150" t="str">
        <f t="shared" si="286"/>
        <v/>
      </c>
      <c r="BC1480" s="172"/>
      <c r="BD1480" s="169"/>
      <c r="BE1480" s="169"/>
      <c r="BF1480" s="169"/>
      <c r="BG1480" s="169"/>
      <c r="BH1480" s="169"/>
      <c r="BI1480" s="169"/>
      <c r="BJ1480" s="169"/>
      <c r="BK1480" s="169"/>
      <c r="BL1480" s="169"/>
      <c r="BM1480" s="169"/>
      <c r="BN1480" s="169"/>
      <c r="BO1480" s="169"/>
      <c r="BP1480" s="169"/>
      <c r="BQ1480" s="169"/>
      <c r="BS1480" s="6"/>
      <c r="BT1480" s="11"/>
      <c r="BU1480" s="6"/>
      <c r="BV1480" s="6"/>
    </row>
    <row r="1481" spans="1:74" ht="15.75" x14ac:dyDescent="0.25">
      <c r="A1481" s="52" t="s">
        <v>7908</v>
      </c>
      <c r="B1481" s="56"/>
      <c r="C1481" s="7" t="s">
        <v>118</v>
      </c>
      <c r="D1481" s="7" t="s">
        <v>6917</v>
      </c>
      <c r="E1481" s="7"/>
      <c r="F1481" s="64"/>
      <c r="G1481" s="6"/>
      <c r="H1481" s="6"/>
      <c r="I1481" s="10" t="s">
        <v>110</v>
      </c>
      <c r="J1481" s="11" t="s">
        <v>2420</v>
      </c>
      <c r="K1481" s="220" t="s">
        <v>600</v>
      </c>
      <c r="L1481" s="180"/>
      <c r="M1481" s="180">
        <v>1000</v>
      </c>
      <c r="N1481" s="80" t="s">
        <v>7213</v>
      </c>
      <c r="O1481" s="165"/>
      <c r="P1481" s="80" t="s">
        <v>2920</v>
      </c>
      <c r="Q1481" s="80"/>
      <c r="R1481" s="80"/>
      <c r="S1481" s="166"/>
      <c r="T1481" s="164"/>
      <c r="U1481" s="167"/>
      <c r="V1481" s="168"/>
      <c r="W1481" s="12" t="str">
        <f t="shared" si="284"/>
        <v>Mqtt1</v>
      </c>
      <c r="X1481" s="222"/>
      <c r="Y1481" s="6" t="str">
        <f t="shared" si="285"/>
        <v>power-tag/circulation-pump-pvt-panles-fwd</v>
      </c>
      <c r="Z1481" s="106" t="str" cm="1">
        <f t="array" ref="Z1481">IF(COUNTIF(N1481,"spare"),"","$."&amp;_xlfn.REGEXEXTRACT(J1481,"PT\d+[FQ]\d+_(.*)", 2))</f>
        <v>$.Active_Power_Phase_C</v>
      </c>
      <c r="AA1481" s="12">
        <f t="shared" si="277"/>
        <v>57</v>
      </c>
      <c r="AB1481" s="6" t="s">
        <v>195</v>
      </c>
      <c r="AC1481" s="106">
        <v>3058</v>
      </c>
      <c r="AJ1481" s="80"/>
      <c r="AK1481" s="116" t="s">
        <v>1695</v>
      </c>
      <c r="AN1481" s="80"/>
      <c r="AO1481" s="80"/>
      <c r="AP1481" s="80"/>
      <c r="AQ1481" s="80"/>
      <c r="AR1481" s="130"/>
      <c r="AS1481" s="80"/>
      <c r="AT1481" s="7"/>
      <c r="AU1481" s="7"/>
      <c r="AV1481" s="169"/>
      <c r="AW1481" s="170"/>
      <c r="AX1481" s="140"/>
      <c r="AY1481" s="150"/>
      <c r="AZ1481" s="171"/>
      <c r="BA1481" s="171"/>
      <c r="BB1481" s="150" t="str">
        <f t="shared" si="286"/>
        <v/>
      </c>
      <c r="BC1481" s="172"/>
      <c r="BD1481" s="169"/>
      <c r="BE1481" s="169"/>
      <c r="BF1481" s="169"/>
      <c r="BG1481" s="169"/>
      <c r="BH1481" s="169"/>
      <c r="BI1481" s="169"/>
      <c r="BJ1481" s="169"/>
      <c r="BK1481" s="169"/>
      <c r="BL1481" s="169"/>
      <c r="BM1481" s="169"/>
      <c r="BN1481" s="169"/>
      <c r="BO1481" s="169"/>
      <c r="BP1481" s="169"/>
      <c r="BQ1481" s="169"/>
      <c r="BS1481" s="6"/>
      <c r="BT1481" s="11"/>
      <c r="BU1481" s="6"/>
      <c r="BV1481" s="6"/>
    </row>
    <row r="1482" spans="1:74" ht="15.75" x14ac:dyDescent="0.25">
      <c r="A1482" s="52" t="s">
        <v>7908</v>
      </c>
      <c r="B1482" s="56"/>
      <c r="C1482" s="7" t="s">
        <v>118</v>
      </c>
      <c r="D1482" s="7" t="s">
        <v>6917</v>
      </c>
      <c r="E1482" s="7"/>
      <c r="F1482" s="64"/>
      <c r="G1482" s="6"/>
      <c r="H1482" s="6"/>
      <c r="I1482" s="10" t="s">
        <v>110</v>
      </c>
      <c r="J1482" s="11" t="s">
        <v>2421</v>
      </c>
      <c r="K1482" s="220" t="s">
        <v>600</v>
      </c>
      <c r="L1482" s="180"/>
      <c r="M1482" s="180">
        <v>1000</v>
      </c>
      <c r="N1482" s="80" t="s">
        <v>7213</v>
      </c>
      <c r="O1482" s="165"/>
      <c r="P1482" s="80" t="s">
        <v>2921</v>
      </c>
      <c r="Q1482" s="80"/>
      <c r="R1482" s="80"/>
      <c r="S1482" s="166"/>
      <c r="T1482" s="164"/>
      <c r="U1482" s="167"/>
      <c r="V1482" s="168"/>
      <c r="W1482" s="12" t="str">
        <f t="shared" si="284"/>
        <v>Mqtt1</v>
      </c>
      <c r="X1482" s="222"/>
      <c r="Y1482" s="6" t="str">
        <f t="shared" si="285"/>
        <v>power-tag/circulation-pump-pvt-panles-fwd</v>
      </c>
      <c r="Z1482" s="106" t="str" cm="1">
        <f t="array" ref="Z1482">IF(COUNTIF(N1482,"spare"),"","$."&amp;_xlfn.REGEXEXTRACT(J1482,"PT\d+[FQ]\d+_(.*)", 2))</f>
        <v>$.Total_Active_Power</v>
      </c>
      <c r="AA1482" s="12">
        <f t="shared" ref="AA1482:AA1516" si="287">AA1467+1</f>
        <v>57</v>
      </c>
      <c r="AB1482" s="6" t="s">
        <v>195</v>
      </c>
      <c r="AC1482" s="106">
        <v>3060</v>
      </c>
      <c r="AJ1482" s="80"/>
      <c r="AK1482" s="116" t="s">
        <v>1695</v>
      </c>
      <c r="AN1482" s="80"/>
      <c r="AO1482" s="80"/>
      <c r="AP1482" s="80"/>
      <c r="AQ1482" s="80"/>
      <c r="AR1482" s="130"/>
      <c r="AS1482" s="80"/>
      <c r="AT1482" s="7"/>
      <c r="AU1482" s="7"/>
      <c r="AV1482" s="169"/>
      <c r="AW1482" s="170"/>
      <c r="AX1482" s="140"/>
      <c r="AY1482" s="150"/>
      <c r="AZ1482" s="171"/>
      <c r="BA1482" s="171"/>
      <c r="BB1482" s="150" t="str">
        <f t="shared" si="286"/>
        <v/>
      </c>
      <c r="BC1482" s="172"/>
      <c r="BD1482" s="169"/>
      <c r="BE1482" s="169"/>
      <c r="BF1482" s="169"/>
      <c r="BG1482" s="169"/>
      <c r="BH1482" s="169"/>
      <c r="BI1482" s="169"/>
      <c r="BJ1482" s="169"/>
      <c r="BK1482" s="169"/>
      <c r="BL1482" s="169"/>
      <c r="BM1482" s="169"/>
      <c r="BN1482" s="169"/>
      <c r="BO1482" s="169"/>
      <c r="BP1482" s="169"/>
      <c r="BQ1482" s="169"/>
      <c r="BS1482" s="6"/>
      <c r="BT1482" s="11"/>
      <c r="BU1482" s="6"/>
      <c r="BV1482" s="6"/>
    </row>
    <row r="1483" spans="1:74" ht="15.75" x14ac:dyDescent="0.25">
      <c r="A1483" s="52" t="s">
        <v>7908</v>
      </c>
      <c r="B1483" s="56"/>
      <c r="C1483" s="7" t="s">
        <v>118</v>
      </c>
      <c r="D1483" s="7" t="s">
        <v>6917</v>
      </c>
      <c r="E1483" s="7"/>
      <c r="F1483" s="64"/>
      <c r="G1483" s="6"/>
      <c r="H1483" s="6"/>
      <c r="I1483" s="10" t="s">
        <v>110</v>
      </c>
      <c r="J1483" s="11" t="s">
        <v>2422</v>
      </c>
      <c r="K1483" s="220" t="s">
        <v>600</v>
      </c>
      <c r="L1483" s="180"/>
      <c r="M1483" s="180">
        <v>1000</v>
      </c>
      <c r="N1483" s="80" t="s">
        <v>7213</v>
      </c>
      <c r="O1483" s="165"/>
      <c r="P1483" s="80" t="s">
        <v>2922</v>
      </c>
      <c r="Q1483" s="80"/>
      <c r="R1483" s="80"/>
      <c r="S1483" s="166"/>
      <c r="T1483" s="164"/>
      <c r="U1483" s="167"/>
      <c r="V1483" s="168"/>
      <c r="W1483" s="12" t="str">
        <f t="shared" si="284"/>
        <v>Mqtt1</v>
      </c>
      <c r="X1483" s="222"/>
      <c r="Y1483" s="6" t="str">
        <f t="shared" si="285"/>
        <v>power-tag/circulation-pump-pvt-panles-fwd</v>
      </c>
      <c r="Z1483" s="106" t="str" cm="1">
        <f t="array" ref="Z1483">IF(COUNTIF(N1483,"spare"),"","$."&amp;_xlfn.REGEXEXTRACT(J1483,"PT\d+[FQ]\d+_(.*)", 2))</f>
        <v>$.Power_Factor_Phase_A</v>
      </c>
      <c r="AA1483" s="12">
        <f t="shared" si="287"/>
        <v>57</v>
      </c>
      <c r="AB1483" s="6" t="s">
        <v>195</v>
      </c>
      <c r="AC1483" s="106">
        <v>3078</v>
      </c>
      <c r="AJ1483" s="80"/>
      <c r="AK1483" s="116" t="s">
        <v>1696</v>
      </c>
      <c r="AN1483" s="80"/>
      <c r="AO1483" s="80"/>
      <c r="AP1483" s="80"/>
      <c r="AQ1483" s="80"/>
      <c r="AR1483" s="130"/>
      <c r="AS1483" s="80"/>
      <c r="AT1483" s="7"/>
      <c r="AU1483" s="7"/>
      <c r="AV1483" s="169"/>
      <c r="AW1483" s="170"/>
      <c r="AX1483" s="140"/>
      <c r="AY1483" s="150"/>
      <c r="AZ1483" s="171"/>
      <c r="BA1483" s="171"/>
      <c r="BB1483" s="150" t="str">
        <f t="shared" si="286"/>
        <v/>
      </c>
      <c r="BC1483" s="172"/>
      <c r="BD1483" s="169"/>
      <c r="BE1483" s="169"/>
      <c r="BF1483" s="169"/>
      <c r="BG1483" s="169"/>
      <c r="BH1483" s="169"/>
      <c r="BI1483" s="169"/>
      <c r="BJ1483" s="169"/>
      <c r="BK1483" s="169"/>
      <c r="BL1483" s="169"/>
      <c r="BM1483" s="169"/>
      <c r="BN1483" s="169"/>
      <c r="BO1483" s="169"/>
      <c r="BP1483" s="169"/>
      <c r="BQ1483" s="169"/>
      <c r="BS1483" s="6"/>
      <c r="BT1483" s="11"/>
      <c r="BU1483" s="6"/>
      <c r="BV1483" s="6"/>
    </row>
    <row r="1484" spans="1:74" ht="15.75" x14ac:dyDescent="0.25">
      <c r="A1484" s="52" t="s">
        <v>7908</v>
      </c>
      <c r="B1484" s="56"/>
      <c r="C1484" s="7" t="s">
        <v>118</v>
      </c>
      <c r="D1484" s="7" t="s">
        <v>6917</v>
      </c>
      <c r="E1484" s="7"/>
      <c r="F1484" s="64"/>
      <c r="G1484" s="6"/>
      <c r="H1484" s="6"/>
      <c r="I1484" s="10" t="s">
        <v>110</v>
      </c>
      <c r="J1484" s="11" t="s">
        <v>2423</v>
      </c>
      <c r="K1484" s="220" t="s">
        <v>600</v>
      </c>
      <c r="L1484" s="180"/>
      <c r="M1484" s="180">
        <v>1000</v>
      </c>
      <c r="N1484" s="80" t="s">
        <v>7213</v>
      </c>
      <c r="O1484" s="165"/>
      <c r="P1484" s="80" t="s">
        <v>2923</v>
      </c>
      <c r="Q1484" s="80"/>
      <c r="R1484" s="80"/>
      <c r="S1484" s="166"/>
      <c r="T1484" s="164"/>
      <c r="U1484" s="167"/>
      <c r="V1484" s="168"/>
      <c r="W1484" s="12" t="str">
        <f t="shared" si="284"/>
        <v>Mqtt1</v>
      </c>
      <c r="X1484" s="222"/>
      <c r="Y1484" s="6" t="str">
        <f t="shared" si="285"/>
        <v>power-tag/circulation-pump-pvt-panles-fwd</v>
      </c>
      <c r="Z1484" s="106" t="str" cm="1">
        <f t="array" ref="Z1484">IF(COUNTIF(N1484,"spare"),"","$."&amp;_xlfn.REGEXEXTRACT(J1484,"PT\d+[FQ]\d+_(.*)", 2))</f>
        <v>$.Power_Factor_Phase_B</v>
      </c>
      <c r="AA1484" s="12">
        <f t="shared" si="287"/>
        <v>57</v>
      </c>
      <c r="AB1484" s="6" t="s">
        <v>195</v>
      </c>
      <c r="AC1484" s="106">
        <v>3080</v>
      </c>
      <c r="AJ1484" s="80"/>
      <c r="AK1484" s="116" t="s">
        <v>1696</v>
      </c>
      <c r="AN1484" s="80"/>
      <c r="AO1484" s="80"/>
      <c r="AP1484" s="80"/>
      <c r="AQ1484" s="80"/>
      <c r="AR1484" s="130"/>
      <c r="AS1484" s="80"/>
      <c r="AT1484" s="7"/>
      <c r="AU1484" s="7"/>
      <c r="AV1484" s="169"/>
      <c r="AW1484" s="170"/>
      <c r="AX1484" s="140"/>
      <c r="AY1484" s="150"/>
      <c r="AZ1484" s="171"/>
      <c r="BA1484" s="171"/>
      <c r="BB1484" s="150" t="str">
        <f t="shared" si="286"/>
        <v/>
      </c>
      <c r="BC1484" s="172"/>
      <c r="BD1484" s="169"/>
      <c r="BE1484" s="169"/>
      <c r="BF1484" s="169"/>
      <c r="BG1484" s="169"/>
      <c r="BH1484" s="169"/>
      <c r="BI1484" s="169"/>
      <c r="BJ1484" s="169"/>
      <c r="BK1484" s="169"/>
      <c r="BL1484" s="169"/>
      <c r="BM1484" s="169"/>
      <c r="BN1484" s="169"/>
      <c r="BO1484" s="169"/>
      <c r="BP1484" s="169"/>
      <c r="BQ1484" s="169"/>
      <c r="BS1484" s="6"/>
      <c r="BT1484" s="11"/>
      <c r="BU1484" s="6"/>
      <c r="BV1484" s="6"/>
    </row>
    <row r="1485" spans="1:74" ht="15.75" x14ac:dyDescent="0.25">
      <c r="A1485" s="52" t="s">
        <v>7908</v>
      </c>
      <c r="B1485" s="56"/>
      <c r="C1485" s="7" t="s">
        <v>118</v>
      </c>
      <c r="D1485" s="7" t="s">
        <v>6917</v>
      </c>
      <c r="E1485" s="7"/>
      <c r="F1485" s="64"/>
      <c r="G1485" s="6"/>
      <c r="H1485" s="6"/>
      <c r="I1485" s="10" t="s">
        <v>110</v>
      </c>
      <c r="J1485" s="11" t="s">
        <v>2424</v>
      </c>
      <c r="K1485" s="220" t="s">
        <v>600</v>
      </c>
      <c r="L1485" s="180"/>
      <c r="M1485" s="180">
        <v>1000</v>
      </c>
      <c r="N1485" s="80" t="s">
        <v>7213</v>
      </c>
      <c r="O1485" s="165"/>
      <c r="P1485" s="80" t="s">
        <v>2924</v>
      </c>
      <c r="Q1485" s="80"/>
      <c r="R1485" s="80"/>
      <c r="S1485" s="166"/>
      <c r="T1485" s="164"/>
      <c r="U1485" s="167"/>
      <c r="V1485" s="168"/>
      <c r="W1485" s="12" t="str">
        <f t="shared" si="284"/>
        <v>Mqtt1</v>
      </c>
      <c r="X1485" s="222"/>
      <c r="Y1485" s="6" t="str">
        <f t="shared" si="285"/>
        <v>power-tag/circulation-pump-pvt-panles-fwd</v>
      </c>
      <c r="Z1485" s="106" t="str" cm="1">
        <f t="array" ref="Z1485">IF(COUNTIF(N1485,"spare"),"","$."&amp;_xlfn.REGEXEXTRACT(J1485,"PT\d+[FQ]\d+_(.*)", 2))</f>
        <v>$.Power_Factor_Phase_C</v>
      </c>
      <c r="AA1485" s="12">
        <f t="shared" si="287"/>
        <v>57</v>
      </c>
      <c r="AB1485" s="6" t="s">
        <v>195</v>
      </c>
      <c r="AC1485" s="106">
        <v>3082</v>
      </c>
      <c r="AJ1485" s="80"/>
      <c r="AK1485" s="116" t="s">
        <v>1696</v>
      </c>
      <c r="AN1485" s="80"/>
      <c r="AO1485" s="80"/>
      <c r="AP1485" s="80"/>
      <c r="AQ1485" s="80"/>
      <c r="AR1485" s="130"/>
      <c r="AS1485" s="80"/>
      <c r="AT1485" s="7"/>
      <c r="AU1485" s="7"/>
      <c r="AV1485" s="169"/>
      <c r="AW1485" s="170"/>
      <c r="AX1485" s="140"/>
      <c r="AY1485" s="150"/>
      <c r="AZ1485" s="171"/>
      <c r="BA1485" s="171"/>
      <c r="BB1485" s="150" t="str">
        <f t="shared" si="286"/>
        <v/>
      </c>
      <c r="BC1485" s="172"/>
      <c r="BD1485" s="169"/>
      <c r="BE1485" s="169"/>
      <c r="BF1485" s="169"/>
      <c r="BG1485" s="169"/>
      <c r="BH1485" s="169"/>
      <c r="BI1485" s="169"/>
      <c r="BJ1485" s="169"/>
      <c r="BK1485" s="169"/>
      <c r="BL1485" s="169"/>
      <c r="BM1485" s="169"/>
      <c r="BN1485" s="169"/>
      <c r="BO1485" s="169"/>
      <c r="BP1485" s="169"/>
      <c r="BQ1485" s="169"/>
      <c r="BS1485" s="6"/>
      <c r="BT1485" s="11"/>
      <c r="BU1485" s="6"/>
      <c r="BV1485" s="6"/>
    </row>
    <row r="1486" spans="1:74" ht="15.75" x14ac:dyDescent="0.25">
      <c r="A1486" s="52" t="s">
        <v>7908</v>
      </c>
      <c r="B1486" s="56"/>
      <c r="C1486" s="7" t="s">
        <v>118</v>
      </c>
      <c r="D1486" s="7" t="s">
        <v>6917</v>
      </c>
      <c r="E1486" s="7"/>
      <c r="F1486" s="64"/>
      <c r="G1486" s="6"/>
      <c r="H1486" s="6"/>
      <c r="I1486" s="10" t="s">
        <v>110</v>
      </c>
      <c r="J1486" s="11" t="s">
        <v>2425</v>
      </c>
      <c r="K1486" s="220" t="s">
        <v>600</v>
      </c>
      <c r="L1486" s="180"/>
      <c r="M1486" s="180">
        <v>1000</v>
      </c>
      <c r="N1486" s="80" t="s">
        <v>7213</v>
      </c>
      <c r="O1486" s="165"/>
      <c r="P1486" s="80" t="s">
        <v>2925</v>
      </c>
      <c r="Q1486" s="80"/>
      <c r="R1486" s="80"/>
      <c r="S1486" s="166"/>
      <c r="T1486" s="164"/>
      <c r="U1486" s="167"/>
      <c r="V1486" s="168"/>
      <c r="W1486" s="12" t="str">
        <f t="shared" si="284"/>
        <v>Mqtt1</v>
      </c>
      <c r="X1486" s="222"/>
      <c r="Y1486" s="6" t="str">
        <f t="shared" si="285"/>
        <v>power-tag/circulation-pump-pvt-panles-fwd</v>
      </c>
      <c r="Z1486" s="106" t="str" cm="1">
        <f t="array" ref="Z1486">IF(COUNTIF(N1486,"spare"),"","$."&amp;_xlfn.REGEXEXTRACT(J1486,"PT\d+[FQ]\d+_(.*)", 2))</f>
        <v>$.Total_Power_Factor</v>
      </c>
      <c r="AA1486" s="12">
        <f t="shared" si="287"/>
        <v>57</v>
      </c>
      <c r="AB1486" s="6" t="s">
        <v>195</v>
      </c>
      <c r="AC1486" s="106">
        <v>3084</v>
      </c>
      <c r="AJ1486" s="80"/>
      <c r="AK1486" s="116" t="s">
        <v>1696</v>
      </c>
      <c r="AN1486" s="80"/>
      <c r="AO1486" s="80"/>
      <c r="AP1486" s="80"/>
      <c r="AQ1486" s="80"/>
      <c r="AR1486" s="130"/>
      <c r="AS1486" s="80"/>
      <c r="AT1486" s="7"/>
      <c r="AU1486" s="7"/>
      <c r="AV1486" s="169"/>
      <c r="AW1486" s="170"/>
      <c r="AX1486" s="140"/>
      <c r="AY1486" s="150"/>
      <c r="AZ1486" s="171"/>
      <c r="BA1486" s="171"/>
      <c r="BB1486" s="150" t="str">
        <f t="shared" si="286"/>
        <v/>
      </c>
      <c r="BC1486" s="172"/>
      <c r="BD1486" s="169"/>
      <c r="BE1486" s="169"/>
      <c r="BF1486" s="169"/>
      <c r="BG1486" s="169"/>
      <c r="BH1486" s="169"/>
      <c r="BI1486" s="169"/>
      <c r="BJ1486" s="169"/>
      <c r="BK1486" s="169"/>
      <c r="BL1486" s="169"/>
      <c r="BM1486" s="169"/>
      <c r="BN1486" s="169"/>
      <c r="BO1486" s="169"/>
      <c r="BP1486" s="169"/>
      <c r="BQ1486" s="169"/>
      <c r="BS1486" s="6"/>
      <c r="BT1486" s="11"/>
      <c r="BU1486" s="6"/>
      <c r="BV1486" s="6"/>
    </row>
    <row r="1487" spans="1:74" ht="15.75" x14ac:dyDescent="0.25">
      <c r="A1487" s="52" t="s">
        <v>7908</v>
      </c>
      <c r="B1487" s="56"/>
      <c r="C1487" s="7" t="s">
        <v>118</v>
      </c>
      <c r="D1487" s="7" t="s">
        <v>6917</v>
      </c>
      <c r="E1487" s="7"/>
      <c r="F1487" s="64"/>
      <c r="G1487" s="6"/>
      <c r="H1487" s="6"/>
      <c r="I1487" s="10" t="s">
        <v>110</v>
      </c>
      <c r="J1487" s="11" t="s">
        <v>2426</v>
      </c>
      <c r="K1487" s="220" t="s">
        <v>600</v>
      </c>
      <c r="L1487" s="180"/>
      <c r="M1487" s="180">
        <v>1000</v>
      </c>
      <c r="N1487" s="80" t="s">
        <v>7213</v>
      </c>
      <c r="O1487" s="165"/>
      <c r="P1487" s="80" t="s">
        <v>2881</v>
      </c>
      <c r="Q1487" s="80"/>
      <c r="R1487" s="80"/>
      <c r="S1487" s="166"/>
      <c r="T1487" s="164"/>
      <c r="U1487" s="167"/>
      <c r="V1487" s="168"/>
      <c r="W1487" s="12" t="str">
        <f t="shared" ref="W1487:W1501" si="288">IF(COUNTIF(N1487,"spare"),"","Mqtt1")</f>
        <v>Mqtt1</v>
      </c>
      <c r="X1487" s="222"/>
      <c r="Y1487" s="6" t="str">
        <f t="shared" si="285"/>
        <v>power-tag/battery-room-ventilator-ps-fwd</v>
      </c>
      <c r="Z1487" s="106" t="str" cm="1">
        <f t="array" ref="Z1487">IF(COUNTIF(N1487,"spare"),"","$."&amp;_xlfn.REGEXEXTRACT(J1487,"PT\d+[FQ]\d+_(.*)", 2))</f>
        <v>$.RMS_Current_Phase_A</v>
      </c>
      <c r="AA1487" s="12">
        <f t="shared" si="287"/>
        <v>58</v>
      </c>
      <c r="AB1487" s="6" t="s">
        <v>195</v>
      </c>
      <c r="AC1487" s="106">
        <v>3000</v>
      </c>
      <c r="AJ1487" s="80"/>
      <c r="AK1487" s="116" t="s">
        <v>1693</v>
      </c>
      <c r="AN1487" s="80"/>
      <c r="AO1487" s="80"/>
      <c r="AP1487" s="80"/>
      <c r="AQ1487" s="80"/>
      <c r="AR1487" s="130"/>
      <c r="AS1487" s="80"/>
      <c r="AT1487" s="7"/>
      <c r="AU1487" s="7"/>
      <c r="AV1487" s="169"/>
      <c r="AW1487" s="170"/>
      <c r="AX1487" s="140"/>
      <c r="AY1487" s="150"/>
      <c r="AZ1487" s="171"/>
      <c r="BA1487" s="171"/>
      <c r="BB1487" s="150" t="str">
        <f t="shared" ref="BB1487:BB1501" si="289">IF(ISNUMBER(AM1487),"1","")</f>
        <v/>
      </c>
      <c r="BC1487" s="172"/>
      <c r="BD1487" s="169"/>
      <c r="BE1487" s="169"/>
      <c r="BF1487" s="169"/>
      <c r="BG1487" s="169"/>
      <c r="BH1487" s="169"/>
      <c r="BI1487" s="169"/>
      <c r="BJ1487" s="169"/>
      <c r="BK1487" s="169"/>
      <c r="BL1487" s="169"/>
      <c r="BM1487" s="169"/>
      <c r="BN1487" s="169"/>
      <c r="BO1487" s="169"/>
      <c r="BP1487" s="169"/>
      <c r="BQ1487" s="169"/>
      <c r="BS1487" s="6"/>
      <c r="BT1487" s="11"/>
      <c r="BU1487" s="6"/>
      <c r="BV1487" s="6"/>
    </row>
    <row r="1488" spans="1:74" ht="15.75" x14ac:dyDescent="0.25">
      <c r="A1488" s="52" t="s">
        <v>7908</v>
      </c>
      <c r="B1488" s="56"/>
      <c r="C1488" s="7" t="s">
        <v>118</v>
      </c>
      <c r="D1488" s="7" t="s">
        <v>6917</v>
      </c>
      <c r="E1488" s="7"/>
      <c r="F1488" s="64"/>
      <c r="G1488" s="6"/>
      <c r="H1488" s="6"/>
      <c r="I1488" s="10" t="s">
        <v>110</v>
      </c>
      <c r="J1488" s="11" t="s">
        <v>2427</v>
      </c>
      <c r="K1488" s="220" t="s">
        <v>600</v>
      </c>
      <c r="L1488" s="180"/>
      <c r="M1488" s="180">
        <v>1000</v>
      </c>
      <c r="N1488" s="80" t="s">
        <v>7213</v>
      </c>
      <c r="O1488" s="165"/>
      <c r="P1488" s="80" t="s">
        <v>2882</v>
      </c>
      <c r="Q1488" s="80"/>
      <c r="R1488" s="80"/>
      <c r="S1488" s="166"/>
      <c r="T1488" s="164"/>
      <c r="U1488" s="167"/>
      <c r="V1488" s="168"/>
      <c r="W1488" s="12" t="str">
        <f t="shared" si="288"/>
        <v>Mqtt1</v>
      </c>
      <c r="X1488" s="222"/>
      <c r="Y1488" s="6" t="str">
        <f t="shared" si="285"/>
        <v>power-tag/battery-room-ventilator-ps-fwd</v>
      </c>
      <c r="Z1488" s="106" t="str" cm="1">
        <f t="array" ref="Z1488">IF(COUNTIF(N1488,"spare"),"","$."&amp;_xlfn.REGEXEXTRACT(J1488,"PT\d+[FQ]\d+_(.*)", 2))</f>
        <v>$.RMS_Current_Phase_B</v>
      </c>
      <c r="AA1488" s="12">
        <f t="shared" si="287"/>
        <v>58</v>
      </c>
      <c r="AB1488" s="6" t="s">
        <v>195</v>
      </c>
      <c r="AC1488" s="106">
        <v>3002</v>
      </c>
      <c r="AJ1488" s="80"/>
      <c r="AK1488" s="116" t="s">
        <v>1693</v>
      </c>
      <c r="AN1488" s="80"/>
      <c r="AO1488" s="80"/>
      <c r="AP1488" s="80"/>
      <c r="AQ1488" s="80"/>
      <c r="AR1488" s="130"/>
      <c r="AS1488" s="80"/>
      <c r="AT1488" s="7"/>
      <c r="AU1488" s="7"/>
      <c r="AV1488" s="169"/>
      <c r="AW1488" s="170"/>
      <c r="AX1488" s="140"/>
      <c r="AY1488" s="150"/>
      <c r="AZ1488" s="171"/>
      <c r="BA1488" s="171"/>
      <c r="BB1488" s="150" t="str">
        <f t="shared" si="289"/>
        <v/>
      </c>
      <c r="BC1488" s="172"/>
      <c r="BD1488" s="169"/>
      <c r="BE1488" s="169"/>
      <c r="BF1488" s="169"/>
      <c r="BG1488" s="169"/>
      <c r="BH1488" s="169"/>
      <c r="BI1488" s="169"/>
      <c r="BJ1488" s="169"/>
      <c r="BK1488" s="169"/>
      <c r="BL1488" s="169"/>
      <c r="BM1488" s="169"/>
      <c r="BN1488" s="169"/>
      <c r="BO1488" s="169"/>
      <c r="BP1488" s="169"/>
      <c r="BQ1488" s="169"/>
      <c r="BS1488" s="6"/>
      <c r="BT1488" s="11"/>
      <c r="BU1488" s="6"/>
      <c r="BV1488" s="6"/>
    </row>
    <row r="1489" spans="1:74" ht="15.75" x14ac:dyDescent="0.25">
      <c r="A1489" s="52" t="s">
        <v>7908</v>
      </c>
      <c r="B1489" s="56"/>
      <c r="C1489" s="7" t="s">
        <v>118</v>
      </c>
      <c r="D1489" s="7" t="s">
        <v>6917</v>
      </c>
      <c r="E1489" s="7"/>
      <c r="F1489" s="64"/>
      <c r="G1489" s="6"/>
      <c r="H1489" s="6"/>
      <c r="I1489" s="10" t="s">
        <v>110</v>
      </c>
      <c r="J1489" s="11" t="s">
        <v>2428</v>
      </c>
      <c r="K1489" s="220" t="s">
        <v>600</v>
      </c>
      <c r="L1489" s="180"/>
      <c r="M1489" s="180">
        <v>1000</v>
      </c>
      <c r="N1489" s="80" t="s">
        <v>7213</v>
      </c>
      <c r="O1489" s="165"/>
      <c r="P1489" s="80" t="s">
        <v>2883</v>
      </c>
      <c r="Q1489" s="80"/>
      <c r="R1489" s="80"/>
      <c r="S1489" s="166"/>
      <c r="T1489" s="164"/>
      <c r="U1489" s="167"/>
      <c r="V1489" s="168"/>
      <c r="W1489" s="12" t="str">
        <f t="shared" si="288"/>
        <v>Mqtt1</v>
      </c>
      <c r="X1489" s="222"/>
      <c r="Y1489" s="6" t="str">
        <f t="shared" si="285"/>
        <v>power-tag/battery-room-ventilator-ps-fwd</v>
      </c>
      <c r="Z1489" s="106" t="str" cm="1">
        <f t="array" ref="Z1489">IF(COUNTIF(N1489,"spare"),"","$."&amp;_xlfn.REGEXEXTRACT(J1489,"PT\d+[FQ]\d+_(.*)", 2))</f>
        <v>$.RMS_Current_Phase_C</v>
      </c>
      <c r="AA1489" s="12">
        <f t="shared" si="287"/>
        <v>58</v>
      </c>
      <c r="AB1489" s="6" t="s">
        <v>195</v>
      </c>
      <c r="AC1489" s="106">
        <v>3004</v>
      </c>
      <c r="AJ1489" s="80"/>
      <c r="AK1489" s="116" t="s">
        <v>1693</v>
      </c>
      <c r="AN1489" s="80"/>
      <c r="AO1489" s="80"/>
      <c r="AP1489" s="80"/>
      <c r="AQ1489" s="80"/>
      <c r="AR1489" s="130"/>
      <c r="AS1489" s="80"/>
      <c r="AT1489" s="7"/>
      <c r="AU1489" s="7"/>
      <c r="AV1489" s="169"/>
      <c r="AW1489" s="170"/>
      <c r="AX1489" s="140"/>
      <c r="AY1489" s="150"/>
      <c r="AZ1489" s="171"/>
      <c r="BA1489" s="171"/>
      <c r="BB1489" s="150" t="str">
        <f t="shared" si="289"/>
        <v/>
      </c>
      <c r="BC1489" s="172"/>
      <c r="BD1489" s="169"/>
      <c r="BE1489" s="169"/>
      <c r="BF1489" s="169"/>
      <c r="BG1489" s="169"/>
      <c r="BH1489" s="169"/>
      <c r="BI1489" s="169"/>
      <c r="BJ1489" s="169"/>
      <c r="BK1489" s="169"/>
      <c r="BL1489" s="169"/>
      <c r="BM1489" s="169"/>
      <c r="BN1489" s="169"/>
      <c r="BO1489" s="169"/>
      <c r="BP1489" s="169"/>
      <c r="BQ1489" s="169"/>
      <c r="BS1489" s="6"/>
      <c r="BT1489" s="11"/>
      <c r="BU1489" s="6"/>
      <c r="BV1489" s="6"/>
    </row>
    <row r="1490" spans="1:74" ht="15.75" x14ac:dyDescent="0.25">
      <c r="A1490" s="52" t="s">
        <v>7908</v>
      </c>
      <c r="B1490" s="56"/>
      <c r="C1490" s="7" t="s">
        <v>118</v>
      </c>
      <c r="D1490" s="7" t="s">
        <v>6917</v>
      </c>
      <c r="E1490" s="7"/>
      <c r="F1490" s="64"/>
      <c r="G1490" s="6"/>
      <c r="H1490" s="6"/>
      <c r="I1490" s="10" t="s">
        <v>110</v>
      </c>
      <c r="J1490" s="11" t="s">
        <v>2429</v>
      </c>
      <c r="K1490" s="220" t="s">
        <v>600</v>
      </c>
      <c r="L1490" s="180"/>
      <c r="M1490" s="180">
        <v>1000</v>
      </c>
      <c r="N1490" s="80" t="s">
        <v>7213</v>
      </c>
      <c r="O1490" s="165"/>
      <c r="P1490" s="80" t="s">
        <v>2884</v>
      </c>
      <c r="Q1490" s="80"/>
      <c r="R1490" s="80"/>
      <c r="S1490" s="166"/>
      <c r="T1490" s="164"/>
      <c r="U1490" s="167"/>
      <c r="V1490" s="168"/>
      <c r="W1490" s="12" t="str">
        <f t="shared" si="288"/>
        <v>Mqtt1</v>
      </c>
      <c r="X1490" s="222"/>
      <c r="Y1490" s="6" t="str">
        <f t="shared" si="285"/>
        <v>power-tag/battery-room-ventilator-ps-fwd</v>
      </c>
      <c r="Z1490" s="106" t="str" cm="1">
        <f t="array" ref="Z1490">IF(COUNTIF(N1490,"spare"),"","$."&amp;_xlfn.REGEXEXTRACT(J1490,"PT\d+[FQ]\d+_(.*)", 2))</f>
        <v>$.RMS_Current_Phase_Neut</v>
      </c>
      <c r="AA1490" s="12">
        <f t="shared" si="287"/>
        <v>58</v>
      </c>
      <c r="AB1490" s="6" t="s">
        <v>195</v>
      </c>
      <c r="AC1490" s="106">
        <v>3006</v>
      </c>
      <c r="AJ1490" s="80"/>
      <c r="AK1490" s="116" t="s">
        <v>1693</v>
      </c>
      <c r="AN1490" s="80"/>
      <c r="AO1490" s="80"/>
      <c r="AP1490" s="80"/>
      <c r="AQ1490" s="80"/>
      <c r="AR1490" s="130"/>
      <c r="AS1490" s="80"/>
      <c r="AT1490" s="7"/>
      <c r="AU1490" s="7"/>
      <c r="AV1490" s="169"/>
      <c r="AW1490" s="170"/>
      <c r="AX1490" s="140"/>
      <c r="AY1490" s="150"/>
      <c r="AZ1490" s="171"/>
      <c r="BA1490" s="171"/>
      <c r="BB1490" s="150" t="str">
        <f t="shared" si="289"/>
        <v/>
      </c>
      <c r="BC1490" s="172"/>
      <c r="BD1490" s="169"/>
      <c r="BE1490" s="169"/>
      <c r="BF1490" s="169"/>
      <c r="BG1490" s="169"/>
      <c r="BH1490" s="169"/>
      <c r="BI1490" s="169"/>
      <c r="BJ1490" s="169"/>
      <c r="BK1490" s="169"/>
      <c r="BL1490" s="169"/>
      <c r="BM1490" s="169"/>
      <c r="BN1490" s="169"/>
      <c r="BO1490" s="169"/>
      <c r="BP1490" s="169"/>
      <c r="BQ1490" s="169"/>
      <c r="BS1490" s="6"/>
      <c r="BT1490" s="11"/>
      <c r="BU1490" s="6"/>
      <c r="BV1490" s="6"/>
    </row>
    <row r="1491" spans="1:74" ht="15.75" x14ac:dyDescent="0.25">
      <c r="A1491" s="52" t="s">
        <v>7908</v>
      </c>
      <c r="B1491" s="56"/>
      <c r="C1491" s="7" t="s">
        <v>118</v>
      </c>
      <c r="D1491" s="7" t="s">
        <v>6917</v>
      </c>
      <c r="E1491" s="7"/>
      <c r="F1491" s="64"/>
      <c r="G1491" s="6"/>
      <c r="H1491" s="6"/>
      <c r="I1491" s="10" t="s">
        <v>110</v>
      </c>
      <c r="J1491" s="11" t="s">
        <v>7547</v>
      </c>
      <c r="K1491" s="220" t="s">
        <v>600</v>
      </c>
      <c r="L1491" s="180"/>
      <c r="M1491" s="180">
        <v>1000</v>
      </c>
      <c r="N1491" s="80" t="s">
        <v>7213</v>
      </c>
      <c r="O1491" s="165"/>
      <c r="P1491" s="80" t="s">
        <v>2885</v>
      </c>
      <c r="Q1491" s="80"/>
      <c r="R1491" s="80"/>
      <c r="S1491" s="166"/>
      <c r="T1491" s="164"/>
      <c r="U1491" s="167"/>
      <c r="V1491" s="168"/>
      <c r="W1491" s="12" t="str">
        <f t="shared" si="288"/>
        <v>Mqtt1</v>
      </c>
      <c r="X1491" s="222"/>
      <c r="Y1491" s="6" t="str">
        <f t="shared" si="285"/>
        <v>power-tag/battery-room-ventilator-ps-fwd</v>
      </c>
      <c r="Z1491" s="106" t="str" cm="1">
        <f t="array" ref="Z1491">IF(COUNTIF(N1491,"spare"),"","$."&amp;_xlfn.REGEXEXTRACT(J1491,"PT\d+[FQ]\d+_(.*)", 2))</f>
        <v>$.RMS_Voltage_A_N</v>
      </c>
      <c r="AA1491" s="12">
        <f t="shared" si="287"/>
        <v>58</v>
      </c>
      <c r="AB1491" s="6" t="s">
        <v>195</v>
      </c>
      <c r="AC1491" s="106">
        <v>3028</v>
      </c>
      <c r="AJ1491" s="80"/>
      <c r="AK1491" s="116" t="s">
        <v>1694</v>
      </c>
      <c r="AN1491" s="80"/>
      <c r="AO1491" s="80"/>
      <c r="AP1491" s="80"/>
      <c r="AQ1491" s="80"/>
      <c r="AR1491" s="130"/>
      <c r="AS1491" s="80"/>
      <c r="AT1491" s="7"/>
      <c r="AU1491" s="7"/>
      <c r="AV1491" s="169"/>
      <c r="AW1491" s="170"/>
      <c r="AX1491" s="140"/>
      <c r="AY1491" s="150"/>
      <c r="AZ1491" s="171"/>
      <c r="BA1491" s="171"/>
      <c r="BB1491" s="150" t="str">
        <f t="shared" si="289"/>
        <v/>
      </c>
      <c r="BC1491" s="172"/>
      <c r="BD1491" s="169"/>
      <c r="BE1491" s="169"/>
      <c r="BF1491" s="169"/>
      <c r="BG1491" s="169"/>
      <c r="BH1491" s="169"/>
      <c r="BI1491" s="169"/>
      <c r="BJ1491" s="169"/>
      <c r="BK1491" s="169"/>
      <c r="BL1491" s="169"/>
      <c r="BM1491" s="169"/>
      <c r="BN1491" s="169"/>
      <c r="BO1491" s="169"/>
      <c r="BP1491" s="169"/>
      <c r="BQ1491" s="169"/>
      <c r="BS1491" s="6"/>
      <c r="BT1491" s="11"/>
      <c r="BU1491" s="6"/>
      <c r="BV1491" s="6"/>
    </row>
    <row r="1492" spans="1:74" ht="15.75" x14ac:dyDescent="0.25">
      <c r="A1492" s="52" t="s">
        <v>7908</v>
      </c>
      <c r="B1492" s="56"/>
      <c r="C1492" s="7" t="s">
        <v>118</v>
      </c>
      <c r="D1492" s="7" t="s">
        <v>6917</v>
      </c>
      <c r="E1492" s="7"/>
      <c r="F1492" s="64"/>
      <c r="G1492" s="6"/>
      <c r="H1492" s="6"/>
      <c r="I1492" s="10" t="s">
        <v>110</v>
      </c>
      <c r="J1492" s="11" t="s">
        <v>7548</v>
      </c>
      <c r="K1492" s="220" t="s">
        <v>600</v>
      </c>
      <c r="L1492" s="180"/>
      <c r="M1492" s="180">
        <v>1000</v>
      </c>
      <c r="N1492" s="80" t="s">
        <v>7213</v>
      </c>
      <c r="O1492" s="165"/>
      <c r="P1492" s="80" t="s">
        <v>2886</v>
      </c>
      <c r="Q1492" s="80"/>
      <c r="R1492" s="80"/>
      <c r="S1492" s="166"/>
      <c r="T1492" s="164"/>
      <c r="U1492" s="167"/>
      <c r="V1492" s="168"/>
      <c r="W1492" s="12" t="str">
        <f t="shared" si="288"/>
        <v>Mqtt1</v>
      </c>
      <c r="X1492" s="222"/>
      <c r="Y1492" s="6" t="str">
        <f t="shared" si="285"/>
        <v>power-tag/battery-room-ventilator-ps-fwd</v>
      </c>
      <c r="Z1492" s="106" t="str" cm="1">
        <f t="array" ref="Z1492">IF(COUNTIF(N1492,"spare"),"","$."&amp;_xlfn.REGEXEXTRACT(J1492,"PT\d+[FQ]\d+_(.*)", 2))</f>
        <v>$.RMS_Voltage_B_N</v>
      </c>
      <c r="AA1492" s="12">
        <f t="shared" si="287"/>
        <v>58</v>
      </c>
      <c r="AB1492" s="6" t="s">
        <v>195</v>
      </c>
      <c r="AC1492" s="106">
        <v>3030</v>
      </c>
      <c r="AJ1492" s="80"/>
      <c r="AK1492" s="116" t="s">
        <v>1694</v>
      </c>
      <c r="AN1492" s="80"/>
      <c r="AO1492" s="80"/>
      <c r="AP1492" s="80"/>
      <c r="AQ1492" s="80"/>
      <c r="AR1492" s="130"/>
      <c r="AS1492" s="80"/>
      <c r="AT1492" s="7"/>
      <c r="AU1492" s="7"/>
      <c r="AV1492" s="169"/>
      <c r="AW1492" s="170"/>
      <c r="AX1492" s="140"/>
      <c r="AY1492" s="150"/>
      <c r="AZ1492" s="171"/>
      <c r="BA1492" s="171"/>
      <c r="BB1492" s="150" t="str">
        <f t="shared" si="289"/>
        <v/>
      </c>
      <c r="BC1492" s="172"/>
      <c r="BD1492" s="169"/>
      <c r="BE1492" s="169"/>
      <c r="BF1492" s="169"/>
      <c r="BG1492" s="169"/>
      <c r="BH1492" s="169"/>
      <c r="BI1492" s="169"/>
      <c r="BJ1492" s="169"/>
      <c r="BK1492" s="169"/>
      <c r="BL1492" s="169"/>
      <c r="BM1492" s="169"/>
      <c r="BN1492" s="169"/>
      <c r="BO1492" s="169"/>
      <c r="BP1492" s="169"/>
      <c r="BQ1492" s="169"/>
      <c r="BS1492" s="6"/>
      <c r="BT1492" s="11"/>
      <c r="BU1492" s="6"/>
      <c r="BV1492" s="6"/>
    </row>
    <row r="1493" spans="1:74" ht="15.75" x14ac:dyDescent="0.25">
      <c r="A1493" s="52" t="s">
        <v>7908</v>
      </c>
      <c r="B1493" s="56"/>
      <c r="C1493" s="7" t="s">
        <v>118</v>
      </c>
      <c r="D1493" s="7" t="s">
        <v>6917</v>
      </c>
      <c r="E1493" s="7"/>
      <c r="F1493" s="64"/>
      <c r="G1493" s="6"/>
      <c r="H1493" s="6"/>
      <c r="I1493" s="10" t="s">
        <v>110</v>
      </c>
      <c r="J1493" s="11" t="s">
        <v>7549</v>
      </c>
      <c r="K1493" s="220" t="s">
        <v>600</v>
      </c>
      <c r="L1493" s="180"/>
      <c r="M1493" s="180">
        <v>1000</v>
      </c>
      <c r="N1493" s="80" t="s">
        <v>7213</v>
      </c>
      <c r="O1493" s="165"/>
      <c r="P1493" s="80" t="s">
        <v>2887</v>
      </c>
      <c r="Q1493" s="80"/>
      <c r="R1493" s="80"/>
      <c r="S1493" s="166"/>
      <c r="T1493" s="164"/>
      <c r="U1493" s="167"/>
      <c r="V1493" s="168"/>
      <c r="W1493" s="12" t="str">
        <f t="shared" si="288"/>
        <v>Mqtt1</v>
      </c>
      <c r="X1493" s="222"/>
      <c r="Y1493" s="6" t="str">
        <f t="shared" si="285"/>
        <v>power-tag/battery-room-ventilator-ps-fwd</v>
      </c>
      <c r="Z1493" s="106" t="str" cm="1">
        <f t="array" ref="Z1493">IF(COUNTIF(N1493,"spare"),"","$."&amp;_xlfn.REGEXEXTRACT(J1493,"PT\d+[FQ]\d+_(.*)", 2))</f>
        <v>$.RMS_Voltage_C_N</v>
      </c>
      <c r="AA1493" s="12">
        <f t="shared" si="287"/>
        <v>58</v>
      </c>
      <c r="AB1493" s="6" t="s">
        <v>195</v>
      </c>
      <c r="AC1493" s="106">
        <v>3032</v>
      </c>
      <c r="AJ1493" s="80"/>
      <c r="AK1493" s="116" t="s">
        <v>1694</v>
      </c>
      <c r="AN1493" s="80"/>
      <c r="AO1493" s="80"/>
      <c r="AP1493" s="80"/>
      <c r="AQ1493" s="80"/>
      <c r="AR1493" s="130"/>
      <c r="AS1493" s="80"/>
      <c r="AT1493" s="7"/>
      <c r="AU1493" s="7"/>
      <c r="AV1493" s="169"/>
      <c r="AW1493" s="170"/>
      <c r="AX1493" s="140"/>
      <c r="AY1493" s="150"/>
      <c r="AZ1493" s="171"/>
      <c r="BA1493" s="171"/>
      <c r="BB1493" s="150" t="str">
        <f t="shared" si="289"/>
        <v/>
      </c>
      <c r="BC1493" s="172"/>
      <c r="BD1493" s="169"/>
      <c r="BE1493" s="169"/>
      <c r="BF1493" s="169"/>
      <c r="BG1493" s="169"/>
      <c r="BH1493" s="169"/>
      <c r="BI1493" s="169"/>
      <c r="BJ1493" s="169"/>
      <c r="BK1493" s="169"/>
      <c r="BL1493" s="169"/>
      <c r="BM1493" s="169"/>
      <c r="BN1493" s="169"/>
      <c r="BO1493" s="169"/>
      <c r="BP1493" s="169"/>
      <c r="BQ1493" s="169"/>
      <c r="BS1493" s="6"/>
      <c r="BT1493" s="11"/>
      <c r="BU1493" s="6"/>
      <c r="BV1493" s="6"/>
    </row>
    <row r="1494" spans="1:74" ht="15.75" x14ac:dyDescent="0.25">
      <c r="A1494" s="52" t="s">
        <v>7908</v>
      </c>
      <c r="B1494" s="56"/>
      <c r="C1494" s="7" t="s">
        <v>118</v>
      </c>
      <c r="D1494" s="7" t="s">
        <v>6917</v>
      </c>
      <c r="E1494" s="7"/>
      <c r="F1494" s="64"/>
      <c r="G1494" s="6"/>
      <c r="H1494" s="6"/>
      <c r="I1494" s="10" t="s">
        <v>110</v>
      </c>
      <c r="J1494" s="11" t="s">
        <v>2430</v>
      </c>
      <c r="K1494" s="220" t="s">
        <v>600</v>
      </c>
      <c r="L1494" s="180"/>
      <c r="M1494" s="180">
        <v>1000</v>
      </c>
      <c r="N1494" s="80" t="s">
        <v>7213</v>
      </c>
      <c r="O1494" s="165"/>
      <c r="P1494" s="80" t="s">
        <v>2888</v>
      </c>
      <c r="Q1494" s="80"/>
      <c r="R1494" s="80"/>
      <c r="S1494" s="166"/>
      <c r="T1494" s="164"/>
      <c r="U1494" s="167"/>
      <c r="V1494" s="168"/>
      <c r="W1494" s="12" t="str">
        <f t="shared" si="288"/>
        <v>Mqtt1</v>
      </c>
      <c r="X1494" s="222"/>
      <c r="Y1494" s="6" t="str">
        <f t="shared" si="285"/>
        <v>power-tag/battery-room-ventilator-ps-fwd</v>
      </c>
      <c r="Z1494" s="106" t="str" cm="1">
        <f t="array" ref="Z1494">IF(COUNTIF(N1494,"spare"),"","$."&amp;_xlfn.REGEXEXTRACT(J1494,"PT\d+[FQ]\d+_(.*)", 2))</f>
        <v>$.Active_Power_Phase_A</v>
      </c>
      <c r="AA1494" s="12">
        <f t="shared" si="287"/>
        <v>58</v>
      </c>
      <c r="AB1494" s="6" t="s">
        <v>195</v>
      </c>
      <c r="AC1494" s="106">
        <v>3054</v>
      </c>
      <c r="AJ1494" s="80"/>
      <c r="AK1494" s="116" t="s">
        <v>1695</v>
      </c>
      <c r="AN1494" s="80"/>
      <c r="AO1494" s="80"/>
      <c r="AP1494" s="80"/>
      <c r="AQ1494" s="80"/>
      <c r="AR1494" s="130"/>
      <c r="AS1494" s="80"/>
      <c r="AT1494" s="7"/>
      <c r="AU1494" s="7"/>
      <c r="AV1494" s="169"/>
      <c r="AW1494" s="170"/>
      <c r="AX1494" s="140"/>
      <c r="AY1494" s="150"/>
      <c r="AZ1494" s="171"/>
      <c r="BA1494" s="171"/>
      <c r="BB1494" s="150" t="str">
        <f t="shared" si="289"/>
        <v/>
      </c>
      <c r="BC1494" s="172"/>
      <c r="BD1494" s="169"/>
      <c r="BE1494" s="169"/>
      <c r="BF1494" s="169"/>
      <c r="BG1494" s="169"/>
      <c r="BH1494" s="169"/>
      <c r="BI1494" s="169"/>
      <c r="BJ1494" s="169"/>
      <c r="BK1494" s="169"/>
      <c r="BL1494" s="169"/>
      <c r="BM1494" s="169"/>
      <c r="BN1494" s="169"/>
      <c r="BO1494" s="169"/>
      <c r="BP1494" s="169"/>
      <c r="BQ1494" s="169"/>
      <c r="BS1494" s="6"/>
      <c r="BT1494" s="11"/>
      <c r="BU1494" s="6"/>
      <c r="BV1494" s="6"/>
    </row>
    <row r="1495" spans="1:74" ht="15.75" x14ac:dyDescent="0.25">
      <c r="A1495" s="52" t="s">
        <v>7908</v>
      </c>
      <c r="B1495" s="56"/>
      <c r="C1495" s="7" t="s">
        <v>118</v>
      </c>
      <c r="D1495" s="7" t="s">
        <v>6917</v>
      </c>
      <c r="E1495" s="7"/>
      <c r="F1495" s="64"/>
      <c r="G1495" s="6"/>
      <c r="H1495" s="6"/>
      <c r="I1495" s="10" t="s">
        <v>110</v>
      </c>
      <c r="J1495" s="11" t="s">
        <v>2431</v>
      </c>
      <c r="K1495" s="220" t="s">
        <v>600</v>
      </c>
      <c r="L1495" s="180"/>
      <c r="M1495" s="180">
        <v>1000</v>
      </c>
      <c r="N1495" s="80" t="s">
        <v>7213</v>
      </c>
      <c r="O1495" s="165"/>
      <c r="P1495" s="80" t="s">
        <v>2889</v>
      </c>
      <c r="Q1495" s="80"/>
      <c r="R1495" s="80"/>
      <c r="S1495" s="166"/>
      <c r="T1495" s="164"/>
      <c r="U1495" s="167"/>
      <c r="V1495" s="168"/>
      <c r="W1495" s="12" t="str">
        <f t="shared" si="288"/>
        <v>Mqtt1</v>
      </c>
      <c r="X1495" s="222"/>
      <c r="Y1495" s="6" t="str">
        <f t="shared" si="285"/>
        <v>power-tag/battery-room-ventilator-ps-fwd</v>
      </c>
      <c r="Z1495" s="106" t="str" cm="1">
        <f t="array" ref="Z1495">IF(COUNTIF(N1495,"spare"),"","$."&amp;_xlfn.REGEXEXTRACT(J1495,"PT\d+[FQ]\d+_(.*)", 2))</f>
        <v>$.Active_Power_Phase_B</v>
      </c>
      <c r="AA1495" s="12">
        <f t="shared" si="287"/>
        <v>58</v>
      </c>
      <c r="AB1495" s="6" t="s">
        <v>195</v>
      </c>
      <c r="AC1495" s="106">
        <v>3056</v>
      </c>
      <c r="AJ1495" s="80"/>
      <c r="AK1495" s="116" t="s">
        <v>1695</v>
      </c>
      <c r="AN1495" s="80"/>
      <c r="AO1495" s="80"/>
      <c r="AP1495" s="80"/>
      <c r="AQ1495" s="80"/>
      <c r="AR1495" s="130"/>
      <c r="AS1495" s="80"/>
      <c r="AT1495" s="7"/>
      <c r="AU1495" s="7"/>
      <c r="AV1495" s="169"/>
      <c r="AW1495" s="170"/>
      <c r="AX1495" s="140"/>
      <c r="AY1495" s="150"/>
      <c r="AZ1495" s="171"/>
      <c r="BA1495" s="171"/>
      <c r="BB1495" s="150" t="str">
        <f t="shared" si="289"/>
        <v/>
      </c>
      <c r="BC1495" s="172"/>
      <c r="BD1495" s="169"/>
      <c r="BE1495" s="169"/>
      <c r="BF1495" s="169"/>
      <c r="BG1495" s="169"/>
      <c r="BH1495" s="169"/>
      <c r="BI1495" s="169"/>
      <c r="BJ1495" s="169"/>
      <c r="BK1495" s="169"/>
      <c r="BL1495" s="169"/>
      <c r="BM1495" s="169"/>
      <c r="BN1495" s="169"/>
      <c r="BO1495" s="169"/>
      <c r="BP1495" s="169"/>
      <c r="BQ1495" s="169"/>
      <c r="BS1495" s="6"/>
      <c r="BT1495" s="11"/>
      <c r="BU1495" s="6"/>
      <c r="BV1495" s="6"/>
    </row>
    <row r="1496" spans="1:74" ht="15.75" x14ac:dyDescent="0.25">
      <c r="A1496" s="52" t="s">
        <v>7908</v>
      </c>
      <c r="B1496" s="56"/>
      <c r="C1496" s="7" t="s">
        <v>118</v>
      </c>
      <c r="D1496" s="7" t="s">
        <v>6917</v>
      </c>
      <c r="E1496" s="7"/>
      <c r="F1496" s="64"/>
      <c r="G1496" s="6"/>
      <c r="H1496" s="6"/>
      <c r="I1496" s="10" t="s">
        <v>110</v>
      </c>
      <c r="J1496" s="11" t="s">
        <v>2432</v>
      </c>
      <c r="K1496" s="220" t="s">
        <v>600</v>
      </c>
      <c r="L1496" s="180"/>
      <c r="M1496" s="180">
        <v>1000</v>
      </c>
      <c r="N1496" s="80" t="s">
        <v>7213</v>
      </c>
      <c r="O1496" s="165"/>
      <c r="P1496" s="80" t="s">
        <v>2890</v>
      </c>
      <c r="Q1496" s="80"/>
      <c r="R1496" s="80"/>
      <c r="S1496" s="166"/>
      <c r="T1496" s="164"/>
      <c r="U1496" s="167"/>
      <c r="V1496" s="168"/>
      <c r="W1496" s="12" t="str">
        <f t="shared" si="288"/>
        <v>Mqtt1</v>
      </c>
      <c r="X1496" s="222"/>
      <c r="Y1496" s="6" t="str">
        <f t="shared" si="285"/>
        <v>power-tag/battery-room-ventilator-ps-fwd</v>
      </c>
      <c r="Z1496" s="106" t="str" cm="1">
        <f t="array" ref="Z1496">IF(COUNTIF(N1496,"spare"),"","$."&amp;_xlfn.REGEXEXTRACT(J1496,"PT\d+[FQ]\d+_(.*)", 2))</f>
        <v>$.Active_Power_Phase_C</v>
      </c>
      <c r="AA1496" s="12">
        <f t="shared" si="287"/>
        <v>58</v>
      </c>
      <c r="AB1496" s="6" t="s">
        <v>195</v>
      </c>
      <c r="AC1496" s="106">
        <v>3058</v>
      </c>
      <c r="AJ1496" s="80"/>
      <c r="AK1496" s="116" t="s">
        <v>1695</v>
      </c>
      <c r="AN1496" s="80"/>
      <c r="AO1496" s="80"/>
      <c r="AP1496" s="80"/>
      <c r="AQ1496" s="80"/>
      <c r="AR1496" s="130"/>
      <c r="AS1496" s="80"/>
      <c r="AT1496" s="7"/>
      <c r="AU1496" s="7"/>
      <c r="AV1496" s="169"/>
      <c r="AW1496" s="170"/>
      <c r="AX1496" s="140"/>
      <c r="AY1496" s="150"/>
      <c r="AZ1496" s="171"/>
      <c r="BA1496" s="171"/>
      <c r="BB1496" s="150" t="str">
        <f t="shared" si="289"/>
        <v/>
      </c>
      <c r="BC1496" s="172"/>
      <c r="BD1496" s="169"/>
      <c r="BE1496" s="169"/>
      <c r="BF1496" s="169"/>
      <c r="BG1496" s="169"/>
      <c r="BH1496" s="169"/>
      <c r="BI1496" s="169"/>
      <c r="BJ1496" s="169"/>
      <c r="BK1496" s="169"/>
      <c r="BL1496" s="169"/>
      <c r="BM1496" s="169"/>
      <c r="BN1496" s="169"/>
      <c r="BO1496" s="169"/>
      <c r="BP1496" s="169"/>
      <c r="BQ1496" s="169"/>
      <c r="BS1496" s="6"/>
      <c r="BT1496" s="11"/>
      <c r="BU1496" s="6"/>
      <c r="BV1496" s="6"/>
    </row>
    <row r="1497" spans="1:74" ht="15.75" x14ac:dyDescent="0.25">
      <c r="A1497" s="52" t="s">
        <v>7908</v>
      </c>
      <c r="B1497" s="56"/>
      <c r="C1497" s="7" t="s">
        <v>118</v>
      </c>
      <c r="D1497" s="7" t="s">
        <v>6917</v>
      </c>
      <c r="E1497" s="7"/>
      <c r="F1497" s="64"/>
      <c r="G1497" s="6"/>
      <c r="H1497" s="6"/>
      <c r="I1497" s="10" t="s">
        <v>110</v>
      </c>
      <c r="J1497" s="11" t="s">
        <v>2433</v>
      </c>
      <c r="K1497" s="220" t="s">
        <v>600</v>
      </c>
      <c r="L1497" s="180"/>
      <c r="M1497" s="180">
        <v>1000</v>
      </c>
      <c r="N1497" s="80" t="s">
        <v>7213</v>
      </c>
      <c r="O1497" s="165"/>
      <c r="P1497" s="80" t="s">
        <v>2891</v>
      </c>
      <c r="Q1497" s="80"/>
      <c r="R1497" s="80"/>
      <c r="S1497" s="166"/>
      <c r="T1497" s="164"/>
      <c r="U1497" s="167"/>
      <c r="V1497" s="168"/>
      <c r="W1497" s="12" t="str">
        <f t="shared" si="288"/>
        <v>Mqtt1</v>
      </c>
      <c r="X1497" s="222"/>
      <c r="Y1497" s="6" t="str">
        <f t="shared" si="285"/>
        <v>power-tag/battery-room-ventilator-ps-fwd</v>
      </c>
      <c r="Z1497" s="106" t="str" cm="1">
        <f t="array" ref="Z1497">IF(COUNTIF(N1497,"spare"),"","$."&amp;_xlfn.REGEXEXTRACT(J1497,"PT\d+[FQ]\d+_(.*)", 2))</f>
        <v>$.Total_Active_Power</v>
      </c>
      <c r="AA1497" s="12">
        <f t="shared" si="287"/>
        <v>58</v>
      </c>
      <c r="AB1497" s="6" t="s">
        <v>195</v>
      </c>
      <c r="AC1497" s="106">
        <v>3060</v>
      </c>
      <c r="AJ1497" s="80"/>
      <c r="AK1497" s="116" t="s">
        <v>1695</v>
      </c>
      <c r="AN1497" s="80"/>
      <c r="AO1497" s="80"/>
      <c r="AP1497" s="80"/>
      <c r="AQ1497" s="80"/>
      <c r="AR1497" s="130"/>
      <c r="AS1497" s="80"/>
      <c r="AT1497" s="7"/>
      <c r="AU1497" s="7"/>
      <c r="AV1497" s="169"/>
      <c r="AW1497" s="170"/>
      <c r="AX1497" s="140"/>
      <c r="AY1497" s="150"/>
      <c r="AZ1497" s="171"/>
      <c r="BA1497" s="171"/>
      <c r="BB1497" s="150" t="str">
        <f t="shared" si="289"/>
        <v/>
      </c>
      <c r="BC1497" s="172"/>
      <c r="BD1497" s="169"/>
      <c r="BE1497" s="169"/>
      <c r="BF1497" s="169"/>
      <c r="BG1497" s="169"/>
      <c r="BH1497" s="169"/>
      <c r="BI1497" s="169"/>
      <c r="BJ1497" s="169"/>
      <c r="BK1497" s="169"/>
      <c r="BL1497" s="169"/>
      <c r="BM1497" s="169"/>
      <c r="BN1497" s="169"/>
      <c r="BO1497" s="169"/>
      <c r="BP1497" s="169"/>
      <c r="BQ1497" s="169"/>
      <c r="BS1497" s="6"/>
      <c r="BT1497" s="11"/>
      <c r="BU1497" s="6"/>
      <c r="BV1497" s="6"/>
    </row>
    <row r="1498" spans="1:74" ht="15.75" x14ac:dyDescent="0.25">
      <c r="A1498" s="52" t="s">
        <v>7908</v>
      </c>
      <c r="B1498" s="56"/>
      <c r="C1498" s="7" t="s">
        <v>118</v>
      </c>
      <c r="D1498" s="7" t="s">
        <v>6917</v>
      </c>
      <c r="E1498" s="7"/>
      <c r="F1498" s="64"/>
      <c r="G1498" s="6"/>
      <c r="H1498" s="6"/>
      <c r="I1498" s="10" t="s">
        <v>110</v>
      </c>
      <c r="J1498" s="11" t="s">
        <v>2434</v>
      </c>
      <c r="K1498" s="220" t="s">
        <v>600</v>
      </c>
      <c r="L1498" s="180"/>
      <c r="M1498" s="180">
        <v>1000</v>
      </c>
      <c r="N1498" s="80" t="s">
        <v>7213</v>
      </c>
      <c r="O1498" s="165"/>
      <c r="P1498" s="80" t="s">
        <v>2892</v>
      </c>
      <c r="Q1498" s="80"/>
      <c r="R1498" s="80"/>
      <c r="S1498" s="166"/>
      <c r="T1498" s="164"/>
      <c r="U1498" s="167"/>
      <c r="V1498" s="168"/>
      <c r="W1498" s="12" t="str">
        <f t="shared" si="288"/>
        <v>Mqtt1</v>
      </c>
      <c r="X1498" s="222"/>
      <c r="Y1498" s="6" t="str">
        <f t="shared" si="285"/>
        <v>power-tag/battery-room-ventilator-ps-fwd</v>
      </c>
      <c r="Z1498" s="106" t="str" cm="1">
        <f t="array" ref="Z1498">IF(COUNTIF(N1498,"spare"),"","$."&amp;_xlfn.REGEXEXTRACT(J1498,"PT\d+[FQ]\d+_(.*)", 2))</f>
        <v>$.Power_Factor_Phase_A</v>
      </c>
      <c r="AA1498" s="12">
        <f t="shared" si="287"/>
        <v>58</v>
      </c>
      <c r="AB1498" s="6" t="s">
        <v>195</v>
      </c>
      <c r="AC1498" s="106">
        <v>3078</v>
      </c>
      <c r="AJ1498" s="80"/>
      <c r="AK1498" s="116" t="s">
        <v>1696</v>
      </c>
      <c r="AN1498" s="80"/>
      <c r="AO1498" s="80"/>
      <c r="AP1498" s="80"/>
      <c r="AQ1498" s="80"/>
      <c r="AR1498" s="130"/>
      <c r="AS1498" s="80"/>
      <c r="AT1498" s="7"/>
      <c r="AU1498" s="7"/>
      <c r="AV1498" s="169"/>
      <c r="AW1498" s="170"/>
      <c r="AX1498" s="140"/>
      <c r="AY1498" s="150"/>
      <c r="AZ1498" s="171"/>
      <c r="BA1498" s="171"/>
      <c r="BB1498" s="150" t="str">
        <f t="shared" si="289"/>
        <v/>
      </c>
      <c r="BC1498" s="172"/>
      <c r="BD1498" s="169"/>
      <c r="BE1498" s="169"/>
      <c r="BF1498" s="169"/>
      <c r="BG1498" s="169"/>
      <c r="BH1498" s="169"/>
      <c r="BI1498" s="169"/>
      <c r="BJ1498" s="169"/>
      <c r="BK1498" s="169"/>
      <c r="BL1498" s="169"/>
      <c r="BM1498" s="169"/>
      <c r="BN1498" s="169"/>
      <c r="BO1498" s="169"/>
      <c r="BP1498" s="169"/>
      <c r="BQ1498" s="169"/>
      <c r="BS1498" s="6"/>
      <c r="BT1498" s="11"/>
      <c r="BU1498" s="6"/>
      <c r="BV1498" s="6"/>
    </row>
    <row r="1499" spans="1:74" ht="15.75" x14ac:dyDescent="0.25">
      <c r="A1499" s="52" t="s">
        <v>7908</v>
      </c>
      <c r="B1499" s="56"/>
      <c r="C1499" s="7" t="s">
        <v>118</v>
      </c>
      <c r="D1499" s="7" t="s">
        <v>6917</v>
      </c>
      <c r="E1499" s="7"/>
      <c r="F1499" s="64"/>
      <c r="G1499" s="6"/>
      <c r="H1499" s="6"/>
      <c r="I1499" s="10" t="s">
        <v>110</v>
      </c>
      <c r="J1499" s="11" t="s">
        <v>2435</v>
      </c>
      <c r="K1499" s="220" t="s">
        <v>600</v>
      </c>
      <c r="L1499" s="180"/>
      <c r="M1499" s="180">
        <v>1000</v>
      </c>
      <c r="N1499" s="80" t="s">
        <v>7213</v>
      </c>
      <c r="O1499" s="165"/>
      <c r="P1499" s="80" t="s">
        <v>2893</v>
      </c>
      <c r="Q1499" s="80"/>
      <c r="R1499" s="80"/>
      <c r="S1499" s="166"/>
      <c r="T1499" s="164"/>
      <c r="U1499" s="167"/>
      <c r="V1499" s="168"/>
      <c r="W1499" s="12" t="str">
        <f t="shared" si="288"/>
        <v>Mqtt1</v>
      </c>
      <c r="X1499" s="222"/>
      <c r="Y1499" s="6" t="str">
        <f t="shared" si="285"/>
        <v>power-tag/battery-room-ventilator-ps-fwd</v>
      </c>
      <c r="Z1499" s="106" t="str" cm="1">
        <f t="array" ref="Z1499">IF(COUNTIF(N1499,"spare"),"","$."&amp;_xlfn.REGEXEXTRACT(J1499,"PT\d+[FQ]\d+_(.*)", 2))</f>
        <v>$.Power_Factor_Phase_B</v>
      </c>
      <c r="AA1499" s="12">
        <f t="shared" si="287"/>
        <v>58</v>
      </c>
      <c r="AB1499" s="6" t="s">
        <v>195</v>
      </c>
      <c r="AC1499" s="106">
        <v>3080</v>
      </c>
      <c r="AJ1499" s="80"/>
      <c r="AK1499" s="116" t="s">
        <v>1696</v>
      </c>
      <c r="AN1499" s="80"/>
      <c r="AO1499" s="80"/>
      <c r="AP1499" s="80"/>
      <c r="AQ1499" s="80"/>
      <c r="AR1499" s="130"/>
      <c r="AS1499" s="80"/>
      <c r="AT1499" s="7"/>
      <c r="AU1499" s="7"/>
      <c r="AV1499" s="169"/>
      <c r="AW1499" s="170"/>
      <c r="AX1499" s="140"/>
      <c r="AY1499" s="150"/>
      <c r="AZ1499" s="171"/>
      <c r="BA1499" s="171"/>
      <c r="BB1499" s="150" t="str">
        <f t="shared" si="289"/>
        <v/>
      </c>
      <c r="BC1499" s="172"/>
      <c r="BD1499" s="169"/>
      <c r="BE1499" s="169"/>
      <c r="BF1499" s="169"/>
      <c r="BG1499" s="169"/>
      <c r="BH1499" s="169"/>
      <c r="BI1499" s="169"/>
      <c r="BJ1499" s="169"/>
      <c r="BK1499" s="169"/>
      <c r="BL1499" s="169"/>
      <c r="BM1499" s="169"/>
      <c r="BN1499" s="169"/>
      <c r="BO1499" s="169"/>
      <c r="BP1499" s="169"/>
      <c r="BQ1499" s="169"/>
      <c r="BS1499" s="6"/>
      <c r="BT1499" s="11"/>
      <c r="BU1499" s="6"/>
      <c r="BV1499" s="6"/>
    </row>
    <row r="1500" spans="1:74" ht="15.75" x14ac:dyDescent="0.25">
      <c r="A1500" s="52" t="s">
        <v>7908</v>
      </c>
      <c r="B1500" s="56"/>
      <c r="C1500" s="7" t="s">
        <v>118</v>
      </c>
      <c r="D1500" s="7" t="s">
        <v>6917</v>
      </c>
      <c r="E1500" s="7"/>
      <c r="F1500" s="64"/>
      <c r="G1500" s="6"/>
      <c r="H1500" s="6"/>
      <c r="I1500" s="10" t="s">
        <v>110</v>
      </c>
      <c r="J1500" s="11" t="s">
        <v>2436</v>
      </c>
      <c r="K1500" s="220" t="s">
        <v>600</v>
      </c>
      <c r="L1500" s="180"/>
      <c r="M1500" s="180">
        <v>1000</v>
      </c>
      <c r="N1500" s="80" t="s">
        <v>7213</v>
      </c>
      <c r="O1500" s="165"/>
      <c r="P1500" s="80" t="s">
        <v>2894</v>
      </c>
      <c r="Q1500" s="80"/>
      <c r="R1500" s="80"/>
      <c r="S1500" s="166"/>
      <c r="T1500" s="164"/>
      <c r="U1500" s="167"/>
      <c r="V1500" s="168"/>
      <c r="W1500" s="12" t="str">
        <f t="shared" si="288"/>
        <v>Mqtt1</v>
      </c>
      <c r="X1500" s="222"/>
      <c r="Y1500" s="6" t="str">
        <f t="shared" si="285"/>
        <v>power-tag/battery-room-ventilator-ps-fwd</v>
      </c>
      <c r="Z1500" s="106" t="str" cm="1">
        <f t="array" ref="Z1500">IF(COUNTIF(N1500,"spare"),"","$."&amp;_xlfn.REGEXEXTRACT(J1500,"PT\d+[FQ]\d+_(.*)", 2))</f>
        <v>$.Power_Factor_Phase_C</v>
      </c>
      <c r="AA1500" s="12">
        <f t="shared" si="287"/>
        <v>58</v>
      </c>
      <c r="AB1500" s="6" t="s">
        <v>195</v>
      </c>
      <c r="AC1500" s="106">
        <v>3082</v>
      </c>
      <c r="AJ1500" s="80"/>
      <c r="AK1500" s="116" t="s">
        <v>1696</v>
      </c>
      <c r="AN1500" s="80"/>
      <c r="AO1500" s="80"/>
      <c r="AP1500" s="80"/>
      <c r="AQ1500" s="80"/>
      <c r="AR1500" s="130"/>
      <c r="AS1500" s="80"/>
      <c r="AT1500" s="7"/>
      <c r="AU1500" s="7"/>
      <c r="AV1500" s="169"/>
      <c r="AW1500" s="170"/>
      <c r="AX1500" s="140"/>
      <c r="AY1500" s="150"/>
      <c r="AZ1500" s="171"/>
      <c r="BA1500" s="171"/>
      <c r="BB1500" s="150" t="str">
        <f t="shared" si="289"/>
        <v/>
      </c>
      <c r="BC1500" s="172"/>
      <c r="BD1500" s="169"/>
      <c r="BE1500" s="169"/>
      <c r="BF1500" s="169"/>
      <c r="BG1500" s="169"/>
      <c r="BH1500" s="169"/>
      <c r="BI1500" s="169"/>
      <c r="BJ1500" s="169"/>
      <c r="BK1500" s="169"/>
      <c r="BL1500" s="169"/>
      <c r="BM1500" s="169"/>
      <c r="BN1500" s="169"/>
      <c r="BO1500" s="169"/>
      <c r="BP1500" s="169"/>
      <c r="BQ1500" s="169"/>
      <c r="BS1500" s="6"/>
      <c r="BT1500" s="11"/>
      <c r="BU1500" s="6"/>
      <c r="BV1500" s="6"/>
    </row>
    <row r="1501" spans="1:74" ht="15.75" x14ac:dyDescent="0.25">
      <c r="A1501" s="52" t="s">
        <v>7908</v>
      </c>
      <c r="B1501" s="56"/>
      <c r="C1501" s="7" t="s">
        <v>118</v>
      </c>
      <c r="D1501" s="7" t="s">
        <v>6917</v>
      </c>
      <c r="E1501" s="7"/>
      <c r="F1501" s="64"/>
      <c r="G1501" s="6"/>
      <c r="H1501" s="6"/>
      <c r="I1501" s="10" t="s">
        <v>110</v>
      </c>
      <c r="J1501" s="11" t="s">
        <v>2437</v>
      </c>
      <c r="K1501" s="220" t="s">
        <v>600</v>
      </c>
      <c r="L1501" s="180"/>
      <c r="M1501" s="180">
        <v>1000</v>
      </c>
      <c r="N1501" s="80" t="s">
        <v>7213</v>
      </c>
      <c r="O1501" s="165"/>
      <c r="P1501" s="80" t="s">
        <v>2895</v>
      </c>
      <c r="Q1501" s="80"/>
      <c r="R1501" s="80"/>
      <c r="S1501" s="166"/>
      <c r="T1501" s="164"/>
      <c r="U1501" s="167"/>
      <c r="V1501" s="168"/>
      <c r="W1501" s="12" t="str">
        <f t="shared" si="288"/>
        <v>Mqtt1</v>
      </c>
      <c r="X1501" s="222"/>
      <c r="Y1501" s="6" t="str">
        <f t="shared" si="285"/>
        <v>power-tag/battery-room-ventilator-ps-fwd</v>
      </c>
      <c r="Z1501" s="106" t="str" cm="1">
        <f t="array" ref="Z1501">IF(COUNTIF(N1501,"spare"),"","$."&amp;_xlfn.REGEXEXTRACT(J1501,"PT\d+[FQ]\d+_(.*)", 2))</f>
        <v>$.Total_Power_Factor</v>
      </c>
      <c r="AA1501" s="12">
        <f t="shared" si="287"/>
        <v>58</v>
      </c>
      <c r="AB1501" s="6" t="s">
        <v>195</v>
      </c>
      <c r="AC1501" s="106">
        <v>3084</v>
      </c>
      <c r="AJ1501" s="80"/>
      <c r="AK1501" s="116" t="s">
        <v>1696</v>
      </c>
      <c r="AN1501" s="80"/>
      <c r="AO1501" s="80"/>
      <c r="AP1501" s="80"/>
      <c r="AQ1501" s="80"/>
      <c r="AR1501" s="130"/>
      <c r="AS1501" s="80"/>
      <c r="AT1501" s="7"/>
      <c r="AU1501" s="7"/>
      <c r="AV1501" s="169"/>
      <c r="AW1501" s="170"/>
      <c r="AX1501" s="140"/>
      <c r="AY1501" s="150"/>
      <c r="AZ1501" s="171"/>
      <c r="BA1501" s="171"/>
      <c r="BB1501" s="150" t="str">
        <f t="shared" si="289"/>
        <v/>
      </c>
      <c r="BC1501" s="172"/>
      <c r="BD1501" s="169"/>
      <c r="BE1501" s="169"/>
      <c r="BF1501" s="169"/>
      <c r="BG1501" s="169"/>
      <c r="BH1501" s="169"/>
      <c r="BI1501" s="169"/>
      <c r="BJ1501" s="169"/>
      <c r="BK1501" s="169"/>
      <c r="BL1501" s="169"/>
      <c r="BM1501" s="169"/>
      <c r="BN1501" s="169"/>
      <c r="BO1501" s="169"/>
      <c r="BP1501" s="169"/>
      <c r="BQ1501" s="169"/>
      <c r="BS1501" s="6"/>
      <c r="BT1501" s="11"/>
      <c r="BU1501" s="6"/>
      <c r="BV1501" s="6"/>
    </row>
    <row r="1502" spans="1:74" ht="15.75" x14ac:dyDescent="0.25">
      <c r="A1502" s="52" t="s">
        <v>7908</v>
      </c>
      <c r="B1502" s="56"/>
      <c r="C1502" s="7" t="s">
        <v>118</v>
      </c>
      <c r="D1502" s="7" t="s">
        <v>6917</v>
      </c>
      <c r="E1502" s="7"/>
      <c r="F1502" s="64"/>
      <c r="G1502" s="6"/>
      <c r="H1502" s="6"/>
      <c r="I1502" s="10" t="s">
        <v>110</v>
      </c>
      <c r="J1502" s="11" t="s">
        <v>2438</v>
      </c>
      <c r="K1502" s="220" t="s">
        <v>600</v>
      </c>
      <c r="L1502" s="180"/>
      <c r="M1502" s="180">
        <v>1000</v>
      </c>
      <c r="N1502" s="80" t="s">
        <v>7213</v>
      </c>
      <c r="O1502" s="165"/>
      <c r="P1502" s="80" t="s">
        <v>2896</v>
      </c>
      <c r="Q1502" s="80"/>
      <c r="R1502" s="80"/>
      <c r="S1502" s="166"/>
      <c r="T1502" s="164"/>
      <c r="U1502" s="167"/>
      <c r="V1502" s="168"/>
      <c r="W1502" s="12" t="str">
        <f t="shared" ref="W1502:W1516" si="290">IF(COUNTIF(N1502,"spare"),"","Mqtt1")</f>
        <v>Mqtt1</v>
      </c>
      <c r="X1502" s="222"/>
      <c r="Y1502" s="6" t="str">
        <f t="shared" si="285"/>
        <v>power-tag/battery-room-ventilator-ps-aft</v>
      </c>
      <c r="Z1502" s="106" t="str" cm="1">
        <f t="array" ref="Z1502">IF(COUNTIF(N1502,"spare"),"","$."&amp;_xlfn.REGEXEXTRACT(J1502,"PT\d+[FQ]\d+_(.*)", 2))</f>
        <v>$.RMS_Current_Phase_A</v>
      </c>
      <c r="AA1502" s="12">
        <f t="shared" si="287"/>
        <v>59</v>
      </c>
      <c r="AB1502" s="6" t="s">
        <v>195</v>
      </c>
      <c r="AC1502" s="106">
        <v>3000</v>
      </c>
      <c r="AJ1502" s="80"/>
      <c r="AK1502" s="116" t="s">
        <v>1693</v>
      </c>
      <c r="AN1502" s="80"/>
      <c r="AO1502" s="80"/>
      <c r="AP1502" s="80"/>
      <c r="AQ1502" s="80"/>
      <c r="AR1502" s="130"/>
      <c r="AS1502" s="80"/>
      <c r="AT1502" s="7"/>
      <c r="AU1502" s="7"/>
      <c r="AV1502" s="169"/>
      <c r="AW1502" s="170"/>
      <c r="AX1502" s="140"/>
      <c r="AY1502" s="150"/>
      <c r="AZ1502" s="171"/>
      <c r="BA1502" s="171"/>
      <c r="BB1502" s="150" t="str">
        <f t="shared" ref="BB1502:BB1516" si="291">IF(ISNUMBER(AM1502),"1","")</f>
        <v/>
      </c>
      <c r="BC1502" s="172"/>
      <c r="BD1502" s="169"/>
      <c r="BE1502" s="169"/>
      <c r="BF1502" s="169"/>
      <c r="BG1502" s="169"/>
      <c r="BH1502" s="169"/>
      <c r="BI1502" s="169"/>
      <c r="BJ1502" s="169"/>
      <c r="BK1502" s="169"/>
      <c r="BL1502" s="169"/>
      <c r="BM1502" s="169"/>
      <c r="BN1502" s="169"/>
      <c r="BO1502" s="169"/>
      <c r="BP1502" s="169"/>
      <c r="BQ1502" s="169"/>
      <c r="BS1502" s="6"/>
      <c r="BT1502" s="11"/>
      <c r="BU1502" s="6"/>
      <c r="BV1502" s="6"/>
    </row>
    <row r="1503" spans="1:74" ht="15.75" x14ac:dyDescent="0.25">
      <c r="A1503" s="52" t="s">
        <v>7908</v>
      </c>
      <c r="B1503" s="56"/>
      <c r="C1503" s="7" t="s">
        <v>118</v>
      </c>
      <c r="D1503" s="7" t="s">
        <v>6917</v>
      </c>
      <c r="E1503" s="7"/>
      <c r="F1503" s="64"/>
      <c r="G1503" s="6"/>
      <c r="H1503" s="6"/>
      <c r="I1503" s="10" t="s">
        <v>110</v>
      </c>
      <c r="J1503" s="11" t="s">
        <v>2439</v>
      </c>
      <c r="K1503" s="220" t="s">
        <v>600</v>
      </c>
      <c r="L1503" s="180"/>
      <c r="M1503" s="180">
        <v>1000</v>
      </c>
      <c r="N1503" s="80" t="s">
        <v>7213</v>
      </c>
      <c r="O1503" s="165"/>
      <c r="P1503" s="80" t="s">
        <v>2897</v>
      </c>
      <c r="Q1503" s="80"/>
      <c r="R1503" s="80"/>
      <c r="S1503" s="166"/>
      <c r="T1503" s="164"/>
      <c r="U1503" s="167"/>
      <c r="V1503" s="168"/>
      <c r="W1503" s="12" t="str">
        <f t="shared" si="290"/>
        <v>Mqtt1</v>
      </c>
      <c r="X1503" s="222"/>
      <c r="Y1503" s="6" t="str">
        <f t="shared" si="285"/>
        <v>power-tag/battery-room-ventilator-ps-aft</v>
      </c>
      <c r="Z1503" s="106" t="str" cm="1">
        <f t="array" ref="Z1503">IF(COUNTIF(N1503,"spare"),"","$."&amp;_xlfn.REGEXEXTRACT(J1503,"PT\d+[FQ]\d+_(.*)", 2))</f>
        <v>$.RMS_Current_Phase_B</v>
      </c>
      <c r="AA1503" s="12">
        <f t="shared" si="287"/>
        <v>59</v>
      </c>
      <c r="AB1503" s="6" t="s">
        <v>195</v>
      </c>
      <c r="AC1503" s="106">
        <v>3002</v>
      </c>
      <c r="AJ1503" s="80"/>
      <c r="AK1503" s="116" t="s">
        <v>1693</v>
      </c>
      <c r="AN1503" s="80"/>
      <c r="AO1503" s="80"/>
      <c r="AP1503" s="80"/>
      <c r="AQ1503" s="80"/>
      <c r="AR1503" s="130"/>
      <c r="AS1503" s="80"/>
      <c r="AT1503" s="7"/>
      <c r="AU1503" s="7"/>
      <c r="AV1503" s="169"/>
      <c r="AW1503" s="170"/>
      <c r="AX1503" s="140"/>
      <c r="AY1503" s="150"/>
      <c r="AZ1503" s="171"/>
      <c r="BA1503" s="171"/>
      <c r="BB1503" s="150" t="str">
        <f t="shared" si="291"/>
        <v/>
      </c>
      <c r="BC1503" s="172"/>
      <c r="BD1503" s="169"/>
      <c r="BE1503" s="169"/>
      <c r="BF1503" s="169"/>
      <c r="BG1503" s="169"/>
      <c r="BH1503" s="169"/>
      <c r="BI1503" s="169"/>
      <c r="BJ1503" s="169"/>
      <c r="BK1503" s="169"/>
      <c r="BL1503" s="169"/>
      <c r="BM1503" s="169"/>
      <c r="BN1503" s="169"/>
      <c r="BO1503" s="169"/>
      <c r="BP1503" s="169"/>
      <c r="BQ1503" s="169"/>
      <c r="BS1503" s="6"/>
      <c r="BT1503" s="11"/>
      <c r="BU1503" s="6"/>
      <c r="BV1503" s="6"/>
    </row>
    <row r="1504" spans="1:74" ht="15.75" x14ac:dyDescent="0.25">
      <c r="A1504" s="52" t="s">
        <v>7908</v>
      </c>
      <c r="B1504" s="56"/>
      <c r="C1504" s="7" t="s">
        <v>118</v>
      </c>
      <c r="D1504" s="7" t="s">
        <v>6917</v>
      </c>
      <c r="E1504" s="7"/>
      <c r="F1504" s="64"/>
      <c r="G1504" s="6"/>
      <c r="H1504" s="6"/>
      <c r="I1504" s="10" t="s">
        <v>110</v>
      </c>
      <c r="J1504" s="11" t="s">
        <v>2440</v>
      </c>
      <c r="K1504" s="220" t="s">
        <v>600</v>
      </c>
      <c r="L1504" s="180"/>
      <c r="M1504" s="180">
        <v>1000</v>
      </c>
      <c r="N1504" s="80" t="s">
        <v>7213</v>
      </c>
      <c r="O1504" s="165"/>
      <c r="P1504" s="80" t="s">
        <v>2898</v>
      </c>
      <c r="Q1504" s="80"/>
      <c r="R1504" s="80"/>
      <c r="S1504" s="166"/>
      <c r="T1504" s="164"/>
      <c r="U1504" s="167"/>
      <c r="V1504" s="168"/>
      <c r="W1504" s="12" t="str">
        <f t="shared" si="290"/>
        <v>Mqtt1</v>
      </c>
      <c r="X1504" s="222"/>
      <c r="Y1504" s="6" t="str">
        <f t="shared" si="285"/>
        <v>power-tag/battery-room-ventilator-ps-aft</v>
      </c>
      <c r="Z1504" s="106" t="str" cm="1">
        <f t="array" ref="Z1504">IF(COUNTIF(N1504,"spare"),"","$."&amp;_xlfn.REGEXEXTRACT(J1504,"PT\d+[FQ]\d+_(.*)", 2))</f>
        <v>$.RMS_Current_Phase_C</v>
      </c>
      <c r="AA1504" s="12">
        <f t="shared" si="287"/>
        <v>59</v>
      </c>
      <c r="AB1504" s="6" t="s">
        <v>195</v>
      </c>
      <c r="AC1504" s="106">
        <v>3004</v>
      </c>
      <c r="AJ1504" s="80"/>
      <c r="AK1504" s="116" t="s">
        <v>1693</v>
      </c>
      <c r="AN1504" s="80"/>
      <c r="AO1504" s="80"/>
      <c r="AP1504" s="80"/>
      <c r="AQ1504" s="80"/>
      <c r="AR1504" s="130"/>
      <c r="AS1504" s="80"/>
      <c r="AT1504" s="7"/>
      <c r="AU1504" s="7"/>
      <c r="AV1504" s="169"/>
      <c r="AW1504" s="170"/>
      <c r="AX1504" s="140"/>
      <c r="AY1504" s="150"/>
      <c r="AZ1504" s="171"/>
      <c r="BA1504" s="171"/>
      <c r="BB1504" s="150" t="str">
        <f t="shared" si="291"/>
        <v/>
      </c>
      <c r="BC1504" s="172"/>
      <c r="BD1504" s="169"/>
      <c r="BE1504" s="169"/>
      <c r="BF1504" s="169"/>
      <c r="BG1504" s="169"/>
      <c r="BH1504" s="169"/>
      <c r="BI1504" s="169"/>
      <c r="BJ1504" s="169"/>
      <c r="BK1504" s="169"/>
      <c r="BL1504" s="169"/>
      <c r="BM1504" s="169"/>
      <c r="BN1504" s="169"/>
      <c r="BO1504" s="169"/>
      <c r="BP1504" s="169"/>
      <c r="BQ1504" s="169"/>
      <c r="BS1504" s="6"/>
      <c r="BT1504" s="11"/>
      <c r="BU1504" s="6"/>
      <c r="BV1504" s="6"/>
    </row>
    <row r="1505" spans="1:74" ht="15.75" x14ac:dyDescent="0.25">
      <c r="A1505" s="52" t="s">
        <v>7908</v>
      </c>
      <c r="B1505" s="56"/>
      <c r="C1505" s="7" t="s">
        <v>118</v>
      </c>
      <c r="D1505" s="7" t="s">
        <v>6917</v>
      </c>
      <c r="E1505" s="7"/>
      <c r="F1505" s="64"/>
      <c r="G1505" s="6"/>
      <c r="H1505" s="6"/>
      <c r="I1505" s="10" t="s">
        <v>110</v>
      </c>
      <c r="J1505" s="11" t="s">
        <v>2441</v>
      </c>
      <c r="K1505" s="220" t="s">
        <v>600</v>
      </c>
      <c r="L1505" s="180"/>
      <c r="M1505" s="180">
        <v>1000</v>
      </c>
      <c r="N1505" s="80" t="s">
        <v>7213</v>
      </c>
      <c r="O1505" s="165"/>
      <c r="P1505" s="80" t="s">
        <v>2899</v>
      </c>
      <c r="Q1505" s="80"/>
      <c r="R1505" s="80"/>
      <c r="S1505" s="166"/>
      <c r="T1505" s="164"/>
      <c r="U1505" s="167"/>
      <c r="V1505" s="168"/>
      <c r="W1505" s="12" t="str">
        <f t="shared" si="290"/>
        <v>Mqtt1</v>
      </c>
      <c r="X1505" s="222"/>
      <c r="Y1505" s="6" t="str">
        <f t="shared" si="285"/>
        <v>power-tag/battery-room-ventilator-ps-aft</v>
      </c>
      <c r="Z1505" s="106" t="str" cm="1">
        <f t="array" ref="Z1505">IF(COUNTIF(N1505,"spare"),"","$."&amp;_xlfn.REGEXEXTRACT(J1505,"PT\d+[FQ]\d+_(.*)", 2))</f>
        <v>$.RMS_Current_Phase_Neut</v>
      </c>
      <c r="AA1505" s="12">
        <f t="shared" si="287"/>
        <v>59</v>
      </c>
      <c r="AB1505" s="6" t="s">
        <v>195</v>
      </c>
      <c r="AC1505" s="106">
        <v>3006</v>
      </c>
      <c r="AJ1505" s="80"/>
      <c r="AK1505" s="116" t="s">
        <v>1693</v>
      </c>
      <c r="AN1505" s="80"/>
      <c r="AO1505" s="80"/>
      <c r="AP1505" s="80"/>
      <c r="AQ1505" s="80"/>
      <c r="AR1505" s="130"/>
      <c r="AS1505" s="80"/>
      <c r="AT1505" s="7"/>
      <c r="AU1505" s="7"/>
      <c r="AV1505" s="169"/>
      <c r="AW1505" s="170"/>
      <c r="AX1505" s="140"/>
      <c r="AY1505" s="150"/>
      <c r="AZ1505" s="171"/>
      <c r="BA1505" s="171"/>
      <c r="BB1505" s="150" t="str">
        <f t="shared" si="291"/>
        <v/>
      </c>
      <c r="BC1505" s="172"/>
      <c r="BD1505" s="169"/>
      <c r="BE1505" s="169"/>
      <c r="BF1505" s="169"/>
      <c r="BG1505" s="169"/>
      <c r="BH1505" s="169"/>
      <c r="BI1505" s="169"/>
      <c r="BJ1505" s="169"/>
      <c r="BK1505" s="169"/>
      <c r="BL1505" s="169"/>
      <c r="BM1505" s="169"/>
      <c r="BN1505" s="169"/>
      <c r="BO1505" s="169"/>
      <c r="BP1505" s="169"/>
      <c r="BQ1505" s="169"/>
      <c r="BS1505" s="6"/>
      <c r="BT1505" s="11"/>
      <c r="BU1505" s="6"/>
      <c r="BV1505" s="6"/>
    </row>
    <row r="1506" spans="1:74" ht="15.75" x14ac:dyDescent="0.25">
      <c r="A1506" s="52" t="s">
        <v>7908</v>
      </c>
      <c r="B1506" s="56"/>
      <c r="C1506" s="7" t="s">
        <v>118</v>
      </c>
      <c r="D1506" s="7" t="s">
        <v>6917</v>
      </c>
      <c r="E1506" s="7"/>
      <c r="F1506" s="64"/>
      <c r="G1506" s="6"/>
      <c r="H1506" s="6"/>
      <c r="I1506" s="10" t="s">
        <v>110</v>
      </c>
      <c r="J1506" s="11" t="s">
        <v>7550</v>
      </c>
      <c r="K1506" s="220" t="s">
        <v>600</v>
      </c>
      <c r="L1506" s="180"/>
      <c r="M1506" s="180">
        <v>1000</v>
      </c>
      <c r="N1506" s="80" t="s">
        <v>7213</v>
      </c>
      <c r="O1506" s="165"/>
      <c r="P1506" s="80" t="s">
        <v>2900</v>
      </c>
      <c r="Q1506" s="80"/>
      <c r="R1506" s="80"/>
      <c r="S1506" s="166"/>
      <c r="T1506" s="164"/>
      <c r="U1506" s="167"/>
      <c r="V1506" s="168"/>
      <c r="W1506" s="12" t="str">
        <f t="shared" si="290"/>
        <v>Mqtt1</v>
      </c>
      <c r="X1506" s="222"/>
      <c r="Y1506" s="6" t="str">
        <f t="shared" si="285"/>
        <v>power-tag/battery-room-ventilator-ps-aft</v>
      </c>
      <c r="Z1506" s="106" t="str" cm="1">
        <f t="array" ref="Z1506">IF(COUNTIF(N1506,"spare"),"","$."&amp;_xlfn.REGEXEXTRACT(J1506,"PT\d+[FQ]\d+_(.*)", 2))</f>
        <v>$.RMS_Voltage_A_N</v>
      </c>
      <c r="AA1506" s="12">
        <f t="shared" si="287"/>
        <v>59</v>
      </c>
      <c r="AB1506" s="6" t="s">
        <v>195</v>
      </c>
      <c r="AC1506" s="106">
        <v>3028</v>
      </c>
      <c r="AJ1506" s="80"/>
      <c r="AK1506" s="116" t="s">
        <v>1694</v>
      </c>
      <c r="AN1506" s="80"/>
      <c r="AO1506" s="80"/>
      <c r="AP1506" s="80"/>
      <c r="AQ1506" s="80"/>
      <c r="AR1506" s="130"/>
      <c r="AS1506" s="80"/>
      <c r="AT1506" s="7"/>
      <c r="AU1506" s="7"/>
      <c r="AV1506" s="169"/>
      <c r="AW1506" s="170"/>
      <c r="AX1506" s="140"/>
      <c r="AY1506" s="150"/>
      <c r="AZ1506" s="171"/>
      <c r="BA1506" s="171"/>
      <c r="BB1506" s="150" t="str">
        <f t="shared" si="291"/>
        <v/>
      </c>
      <c r="BC1506" s="172"/>
      <c r="BD1506" s="169"/>
      <c r="BE1506" s="169"/>
      <c r="BF1506" s="169"/>
      <c r="BG1506" s="169"/>
      <c r="BH1506" s="169"/>
      <c r="BI1506" s="169"/>
      <c r="BJ1506" s="169"/>
      <c r="BK1506" s="169"/>
      <c r="BL1506" s="169"/>
      <c r="BM1506" s="169"/>
      <c r="BN1506" s="169"/>
      <c r="BO1506" s="169"/>
      <c r="BP1506" s="169"/>
      <c r="BQ1506" s="169"/>
      <c r="BS1506" s="6"/>
      <c r="BT1506" s="11"/>
      <c r="BU1506" s="6"/>
      <c r="BV1506" s="6"/>
    </row>
    <row r="1507" spans="1:74" ht="15.75" x14ac:dyDescent="0.25">
      <c r="A1507" s="52" t="s">
        <v>7908</v>
      </c>
      <c r="B1507" s="56"/>
      <c r="C1507" s="7" t="s">
        <v>118</v>
      </c>
      <c r="D1507" s="7" t="s">
        <v>6917</v>
      </c>
      <c r="E1507" s="7"/>
      <c r="F1507" s="64"/>
      <c r="G1507" s="6"/>
      <c r="H1507" s="6"/>
      <c r="I1507" s="10" t="s">
        <v>110</v>
      </c>
      <c r="J1507" s="11" t="s">
        <v>7551</v>
      </c>
      <c r="K1507" s="220" t="s">
        <v>600</v>
      </c>
      <c r="L1507" s="180"/>
      <c r="M1507" s="180">
        <v>1000</v>
      </c>
      <c r="N1507" s="80" t="s">
        <v>7213</v>
      </c>
      <c r="O1507" s="165"/>
      <c r="P1507" s="80" t="s">
        <v>2901</v>
      </c>
      <c r="Q1507" s="80"/>
      <c r="R1507" s="80"/>
      <c r="S1507" s="166"/>
      <c r="T1507" s="164"/>
      <c r="U1507" s="167"/>
      <c r="V1507" s="168"/>
      <c r="W1507" s="12" t="str">
        <f t="shared" si="290"/>
        <v>Mqtt1</v>
      </c>
      <c r="X1507" s="222"/>
      <c r="Y1507" s="6" t="str">
        <f t="shared" si="285"/>
        <v>power-tag/battery-room-ventilator-ps-aft</v>
      </c>
      <c r="Z1507" s="106" t="str" cm="1">
        <f t="array" ref="Z1507">IF(COUNTIF(N1507,"spare"),"","$."&amp;_xlfn.REGEXEXTRACT(J1507,"PT\d+[FQ]\d+_(.*)", 2))</f>
        <v>$.RMS_Voltage_B_N</v>
      </c>
      <c r="AA1507" s="12">
        <f t="shared" si="287"/>
        <v>59</v>
      </c>
      <c r="AB1507" s="6" t="s">
        <v>195</v>
      </c>
      <c r="AC1507" s="106">
        <v>3030</v>
      </c>
      <c r="AJ1507" s="80"/>
      <c r="AK1507" s="116" t="s">
        <v>1694</v>
      </c>
      <c r="AN1507" s="80"/>
      <c r="AO1507" s="80"/>
      <c r="AP1507" s="80"/>
      <c r="AQ1507" s="80"/>
      <c r="AR1507" s="130"/>
      <c r="AS1507" s="80"/>
      <c r="AT1507" s="7"/>
      <c r="AU1507" s="7"/>
      <c r="AV1507" s="169"/>
      <c r="AW1507" s="170"/>
      <c r="AX1507" s="140"/>
      <c r="AY1507" s="150"/>
      <c r="AZ1507" s="171"/>
      <c r="BA1507" s="171"/>
      <c r="BB1507" s="150" t="str">
        <f t="shared" si="291"/>
        <v/>
      </c>
      <c r="BC1507" s="172"/>
      <c r="BD1507" s="169"/>
      <c r="BE1507" s="169"/>
      <c r="BF1507" s="169"/>
      <c r="BG1507" s="169"/>
      <c r="BH1507" s="169"/>
      <c r="BI1507" s="169"/>
      <c r="BJ1507" s="169"/>
      <c r="BK1507" s="169"/>
      <c r="BL1507" s="169"/>
      <c r="BM1507" s="169"/>
      <c r="BN1507" s="169"/>
      <c r="BO1507" s="169"/>
      <c r="BP1507" s="169"/>
      <c r="BQ1507" s="169"/>
      <c r="BS1507" s="6"/>
      <c r="BT1507" s="11"/>
      <c r="BU1507" s="6"/>
      <c r="BV1507" s="6"/>
    </row>
    <row r="1508" spans="1:74" ht="15.75" x14ac:dyDescent="0.25">
      <c r="A1508" s="52" t="s">
        <v>7908</v>
      </c>
      <c r="B1508" s="56"/>
      <c r="C1508" s="7" t="s">
        <v>118</v>
      </c>
      <c r="D1508" s="7" t="s">
        <v>6917</v>
      </c>
      <c r="E1508" s="7"/>
      <c r="F1508" s="64"/>
      <c r="G1508" s="6"/>
      <c r="H1508" s="6"/>
      <c r="I1508" s="10" t="s">
        <v>110</v>
      </c>
      <c r="J1508" s="11" t="s">
        <v>7552</v>
      </c>
      <c r="K1508" s="220" t="s">
        <v>600</v>
      </c>
      <c r="L1508" s="180"/>
      <c r="M1508" s="180">
        <v>1000</v>
      </c>
      <c r="N1508" s="80" t="s">
        <v>7213</v>
      </c>
      <c r="O1508" s="165"/>
      <c r="P1508" s="80" t="s">
        <v>2902</v>
      </c>
      <c r="Q1508" s="80"/>
      <c r="R1508" s="80"/>
      <c r="S1508" s="166"/>
      <c r="T1508" s="164"/>
      <c r="U1508" s="167"/>
      <c r="V1508" s="168"/>
      <c r="W1508" s="12" t="str">
        <f t="shared" si="290"/>
        <v>Mqtt1</v>
      </c>
      <c r="X1508" s="222"/>
      <c r="Y1508" s="6" t="str">
        <f t="shared" si="285"/>
        <v>power-tag/battery-room-ventilator-ps-aft</v>
      </c>
      <c r="Z1508" s="106" t="str" cm="1">
        <f t="array" ref="Z1508">IF(COUNTIF(N1508,"spare"),"","$."&amp;_xlfn.REGEXEXTRACT(J1508,"PT\d+[FQ]\d+_(.*)", 2))</f>
        <v>$.RMS_Voltage_C_N</v>
      </c>
      <c r="AA1508" s="12">
        <f t="shared" si="287"/>
        <v>59</v>
      </c>
      <c r="AB1508" s="6" t="s">
        <v>195</v>
      </c>
      <c r="AC1508" s="106">
        <v>3032</v>
      </c>
      <c r="AJ1508" s="80"/>
      <c r="AK1508" s="116" t="s">
        <v>1694</v>
      </c>
      <c r="AN1508" s="80"/>
      <c r="AO1508" s="80"/>
      <c r="AP1508" s="80"/>
      <c r="AQ1508" s="80"/>
      <c r="AR1508" s="130"/>
      <c r="AS1508" s="80"/>
      <c r="AT1508" s="7"/>
      <c r="AU1508" s="7"/>
      <c r="AV1508" s="169"/>
      <c r="AW1508" s="170"/>
      <c r="AX1508" s="140"/>
      <c r="AY1508" s="150"/>
      <c r="AZ1508" s="171"/>
      <c r="BA1508" s="171"/>
      <c r="BB1508" s="150" t="str">
        <f t="shared" si="291"/>
        <v/>
      </c>
      <c r="BC1508" s="172"/>
      <c r="BD1508" s="169"/>
      <c r="BE1508" s="169"/>
      <c r="BF1508" s="169"/>
      <c r="BG1508" s="169"/>
      <c r="BH1508" s="169"/>
      <c r="BI1508" s="169"/>
      <c r="BJ1508" s="169"/>
      <c r="BK1508" s="169"/>
      <c r="BL1508" s="169"/>
      <c r="BM1508" s="169"/>
      <c r="BN1508" s="169"/>
      <c r="BO1508" s="169"/>
      <c r="BP1508" s="169"/>
      <c r="BQ1508" s="169"/>
      <c r="BS1508" s="6"/>
      <c r="BT1508" s="11"/>
      <c r="BU1508" s="6"/>
      <c r="BV1508" s="6"/>
    </row>
    <row r="1509" spans="1:74" ht="15.75" x14ac:dyDescent="0.25">
      <c r="A1509" s="52" t="s">
        <v>7908</v>
      </c>
      <c r="B1509" s="56"/>
      <c r="C1509" s="7" t="s">
        <v>118</v>
      </c>
      <c r="D1509" s="7" t="s">
        <v>6917</v>
      </c>
      <c r="E1509" s="7"/>
      <c r="F1509" s="64"/>
      <c r="G1509" s="6"/>
      <c r="H1509" s="6"/>
      <c r="I1509" s="10" t="s">
        <v>110</v>
      </c>
      <c r="J1509" s="11" t="s">
        <v>2442</v>
      </c>
      <c r="K1509" s="220" t="s">
        <v>600</v>
      </c>
      <c r="L1509" s="180"/>
      <c r="M1509" s="180">
        <v>1000</v>
      </c>
      <c r="N1509" s="80" t="s">
        <v>7213</v>
      </c>
      <c r="O1509" s="165"/>
      <c r="P1509" s="80" t="s">
        <v>2903</v>
      </c>
      <c r="Q1509" s="80"/>
      <c r="R1509" s="80"/>
      <c r="S1509" s="166"/>
      <c r="T1509" s="164"/>
      <c r="U1509" s="167"/>
      <c r="V1509" s="168"/>
      <c r="W1509" s="12" t="str">
        <f t="shared" si="290"/>
        <v>Mqtt1</v>
      </c>
      <c r="X1509" s="222"/>
      <c r="Y1509" s="6" t="str">
        <f t="shared" si="285"/>
        <v>power-tag/battery-room-ventilator-ps-aft</v>
      </c>
      <c r="Z1509" s="106" t="str" cm="1">
        <f t="array" ref="Z1509">IF(COUNTIF(N1509,"spare"),"","$."&amp;_xlfn.REGEXEXTRACT(J1509,"PT\d+[FQ]\d+_(.*)", 2))</f>
        <v>$.Active_Power_Phase_A</v>
      </c>
      <c r="AA1509" s="12">
        <f t="shared" si="287"/>
        <v>59</v>
      </c>
      <c r="AB1509" s="6" t="s">
        <v>195</v>
      </c>
      <c r="AC1509" s="106">
        <v>3054</v>
      </c>
      <c r="AJ1509" s="80"/>
      <c r="AK1509" s="116" t="s">
        <v>1695</v>
      </c>
      <c r="AN1509" s="80"/>
      <c r="AO1509" s="80"/>
      <c r="AP1509" s="80"/>
      <c r="AQ1509" s="80"/>
      <c r="AR1509" s="130"/>
      <c r="AS1509" s="80"/>
      <c r="AT1509" s="7"/>
      <c r="AU1509" s="7"/>
      <c r="AV1509" s="169"/>
      <c r="AW1509" s="170"/>
      <c r="AX1509" s="140"/>
      <c r="AY1509" s="150"/>
      <c r="AZ1509" s="171"/>
      <c r="BA1509" s="171"/>
      <c r="BB1509" s="150" t="str">
        <f t="shared" si="291"/>
        <v/>
      </c>
      <c r="BC1509" s="172"/>
      <c r="BD1509" s="169"/>
      <c r="BE1509" s="169"/>
      <c r="BF1509" s="169"/>
      <c r="BG1509" s="169"/>
      <c r="BH1509" s="169"/>
      <c r="BI1509" s="169"/>
      <c r="BJ1509" s="169"/>
      <c r="BK1509" s="169"/>
      <c r="BL1509" s="169"/>
      <c r="BM1509" s="169"/>
      <c r="BN1509" s="169"/>
      <c r="BO1509" s="169"/>
      <c r="BP1509" s="169"/>
      <c r="BQ1509" s="169"/>
      <c r="BS1509" s="6"/>
      <c r="BT1509" s="11"/>
      <c r="BU1509" s="6"/>
      <c r="BV1509" s="6"/>
    </row>
    <row r="1510" spans="1:74" ht="15.75" x14ac:dyDescent="0.25">
      <c r="A1510" s="52" t="s">
        <v>7908</v>
      </c>
      <c r="B1510" s="56"/>
      <c r="C1510" s="7" t="s">
        <v>118</v>
      </c>
      <c r="D1510" s="7" t="s">
        <v>6917</v>
      </c>
      <c r="E1510" s="7"/>
      <c r="F1510" s="64"/>
      <c r="G1510" s="6"/>
      <c r="H1510" s="6"/>
      <c r="I1510" s="10" t="s">
        <v>110</v>
      </c>
      <c r="J1510" s="11" t="s">
        <v>2443</v>
      </c>
      <c r="K1510" s="220" t="s">
        <v>600</v>
      </c>
      <c r="L1510" s="180"/>
      <c r="M1510" s="180">
        <v>1000</v>
      </c>
      <c r="N1510" s="80" t="s">
        <v>7213</v>
      </c>
      <c r="O1510" s="165"/>
      <c r="P1510" s="80" t="s">
        <v>2904</v>
      </c>
      <c r="Q1510" s="80"/>
      <c r="R1510" s="80"/>
      <c r="S1510" s="166"/>
      <c r="T1510" s="164"/>
      <c r="U1510" s="167"/>
      <c r="V1510" s="168"/>
      <c r="W1510" s="12" t="str">
        <f t="shared" si="290"/>
        <v>Mqtt1</v>
      </c>
      <c r="X1510" s="222"/>
      <c r="Y1510" s="6" t="str">
        <f t="shared" si="285"/>
        <v>power-tag/battery-room-ventilator-ps-aft</v>
      </c>
      <c r="Z1510" s="106" t="str" cm="1">
        <f t="array" ref="Z1510">IF(COUNTIF(N1510,"spare"),"","$."&amp;_xlfn.REGEXEXTRACT(J1510,"PT\d+[FQ]\d+_(.*)", 2))</f>
        <v>$.Active_Power_Phase_B</v>
      </c>
      <c r="AA1510" s="12">
        <f t="shared" si="287"/>
        <v>59</v>
      </c>
      <c r="AB1510" s="6" t="s">
        <v>195</v>
      </c>
      <c r="AC1510" s="106">
        <v>3056</v>
      </c>
      <c r="AJ1510" s="80"/>
      <c r="AK1510" s="116" t="s">
        <v>1695</v>
      </c>
      <c r="AN1510" s="80"/>
      <c r="AO1510" s="80"/>
      <c r="AP1510" s="80"/>
      <c r="AQ1510" s="80"/>
      <c r="AR1510" s="130"/>
      <c r="AS1510" s="80"/>
      <c r="AT1510" s="7"/>
      <c r="AU1510" s="7"/>
      <c r="AV1510" s="169"/>
      <c r="AW1510" s="170"/>
      <c r="AX1510" s="140"/>
      <c r="AY1510" s="150"/>
      <c r="AZ1510" s="171"/>
      <c r="BA1510" s="171"/>
      <c r="BB1510" s="150" t="str">
        <f t="shared" si="291"/>
        <v/>
      </c>
      <c r="BC1510" s="172"/>
      <c r="BD1510" s="169"/>
      <c r="BE1510" s="169"/>
      <c r="BF1510" s="169"/>
      <c r="BG1510" s="169"/>
      <c r="BH1510" s="169"/>
      <c r="BI1510" s="169"/>
      <c r="BJ1510" s="169"/>
      <c r="BK1510" s="169"/>
      <c r="BL1510" s="169"/>
      <c r="BM1510" s="169"/>
      <c r="BN1510" s="169"/>
      <c r="BO1510" s="169"/>
      <c r="BP1510" s="169"/>
      <c r="BQ1510" s="169"/>
      <c r="BS1510" s="6"/>
      <c r="BT1510" s="11"/>
      <c r="BU1510" s="6"/>
      <c r="BV1510" s="6"/>
    </row>
    <row r="1511" spans="1:74" ht="15.75" x14ac:dyDescent="0.25">
      <c r="A1511" s="52" t="s">
        <v>7908</v>
      </c>
      <c r="B1511" s="56"/>
      <c r="C1511" s="7" t="s">
        <v>118</v>
      </c>
      <c r="D1511" s="7" t="s">
        <v>6917</v>
      </c>
      <c r="E1511" s="7"/>
      <c r="F1511" s="64"/>
      <c r="G1511" s="6"/>
      <c r="H1511" s="6"/>
      <c r="I1511" s="10" t="s">
        <v>110</v>
      </c>
      <c r="J1511" s="11" t="s">
        <v>2444</v>
      </c>
      <c r="K1511" s="220" t="s">
        <v>600</v>
      </c>
      <c r="L1511" s="180"/>
      <c r="M1511" s="180">
        <v>1000</v>
      </c>
      <c r="N1511" s="80" t="s">
        <v>7213</v>
      </c>
      <c r="O1511" s="165"/>
      <c r="P1511" s="80" t="s">
        <v>2905</v>
      </c>
      <c r="Q1511" s="80"/>
      <c r="R1511" s="80"/>
      <c r="S1511" s="166"/>
      <c r="T1511" s="164"/>
      <c r="U1511" s="167"/>
      <c r="V1511" s="168"/>
      <c r="W1511" s="12" t="str">
        <f t="shared" si="290"/>
        <v>Mqtt1</v>
      </c>
      <c r="X1511" s="222"/>
      <c r="Y1511" s="6" t="str">
        <f t="shared" si="285"/>
        <v>power-tag/battery-room-ventilator-ps-aft</v>
      </c>
      <c r="Z1511" s="106" t="str" cm="1">
        <f t="array" ref="Z1511">IF(COUNTIF(N1511,"spare"),"","$."&amp;_xlfn.REGEXEXTRACT(J1511,"PT\d+[FQ]\d+_(.*)", 2))</f>
        <v>$.Active_Power_Phase_C</v>
      </c>
      <c r="AA1511" s="12">
        <f t="shared" si="287"/>
        <v>59</v>
      </c>
      <c r="AB1511" s="6" t="s">
        <v>195</v>
      </c>
      <c r="AC1511" s="106">
        <v>3058</v>
      </c>
      <c r="AJ1511" s="80"/>
      <c r="AK1511" s="116" t="s">
        <v>1695</v>
      </c>
      <c r="AN1511" s="80"/>
      <c r="AO1511" s="80"/>
      <c r="AP1511" s="80"/>
      <c r="AQ1511" s="80"/>
      <c r="AR1511" s="130"/>
      <c r="AS1511" s="80"/>
      <c r="AT1511" s="7"/>
      <c r="AU1511" s="7"/>
      <c r="AV1511" s="169"/>
      <c r="AW1511" s="170"/>
      <c r="AX1511" s="140"/>
      <c r="AY1511" s="150"/>
      <c r="AZ1511" s="171"/>
      <c r="BA1511" s="171"/>
      <c r="BB1511" s="150" t="str">
        <f t="shared" si="291"/>
        <v/>
      </c>
      <c r="BC1511" s="172"/>
      <c r="BD1511" s="169"/>
      <c r="BE1511" s="169"/>
      <c r="BF1511" s="169"/>
      <c r="BG1511" s="169"/>
      <c r="BH1511" s="169"/>
      <c r="BI1511" s="169"/>
      <c r="BJ1511" s="169"/>
      <c r="BK1511" s="169"/>
      <c r="BL1511" s="169"/>
      <c r="BM1511" s="169"/>
      <c r="BN1511" s="169"/>
      <c r="BO1511" s="169"/>
      <c r="BP1511" s="169"/>
      <c r="BQ1511" s="169"/>
      <c r="BS1511" s="6"/>
      <c r="BT1511" s="11"/>
      <c r="BU1511" s="6"/>
      <c r="BV1511" s="6"/>
    </row>
    <row r="1512" spans="1:74" ht="15.75" x14ac:dyDescent="0.25">
      <c r="A1512" s="52" t="s">
        <v>7908</v>
      </c>
      <c r="B1512" s="56"/>
      <c r="C1512" s="7" t="s">
        <v>118</v>
      </c>
      <c r="D1512" s="7" t="s">
        <v>6917</v>
      </c>
      <c r="E1512" s="7"/>
      <c r="F1512" s="64"/>
      <c r="G1512" s="6"/>
      <c r="H1512" s="6"/>
      <c r="I1512" s="10" t="s">
        <v>110</v>
      </c>
      <c r="J1512" s="11" t="s">
        <v>2445</v>
      </c>
      <c r="K1512" s="220" t="s">
        <v>600</v>
      </c>
      <c r="L1512" s="180"/>
      <c r="M1512" s="180">
        <v>1000</v>
      </c>
      <c r="N1512" s="80" t="s">
        <v>7213</v>
      </c>
      <c r="O1512" s="165"/>
      <c r="P1512" s="80" t="s">
        <v>2906</v>
      </c>
      <c r="Q1512" s="80"/>
      <c r="R1512" s="80"/>
      <c r="S1512" s="166"/>
      <c r="T1512" s="164"/>
      <c r="U1512" s="167"/>
      <c r="V1512" s="168"/>
      <c r="W1512" s="12" t="str">
        <f t="shared" si="290"/>
        <v>Mqtt1</v>
      </c>
      <c r="X1512" s="222"/>
      <c r="Y1512" s="6" t="str">
        <f t="shared" si="285"/>
        <v>power-tag/battery-room-ventilator-ps-aft</v>
      </c>
      <c r="Z1512" s="106" t="str" cm="1">
        <f t="array" ref="Z1512">IF(COUNTIF(N1512,"spare"),"","$."&amp;_xlfn.REGEXEXTRACT(J1512,"PT\d+[FQ]\d+_(.*)", 2))</f>
        <v>$.Total_Active_Power</v>
      </c>
      <c r="AA1512" s="12">
        <f t="shared" si="287"/>
        <v>59</v>
      </c>
      <c r="AB1512" s="6" t="s">
        <v>195</v>
      </c>
      <c r="AC1512" s="106">
        <v>3060</v>
      </c>
      <c r="AJ1512" s="80"/>
      <c r="AK1512" s="116" t="s">
        <v>1695</v>
      </c>
      <c r="AN1512" s="80"/>
      <c r="AO1512" s="80"/>
      <c r="AP1512" s="80"/>
      <c r="AQ1512" s="80"/>
      <c r="AR1512" s="130"/>
      <c r="AS1512" s="80"/>
      <c r="AT1512" s="7"/>
      <c r="AU1512" s="7"/>
      <c r="AV1512" s="169"/>
      <c r="AW1512" s="170"/>
      <c r="AX1512" s="140"/>
      <c r="AY1512" s="150"/>
      <c r="AZ1512" s="171"/>
      <c r="BA1512" s="171"/>
      <c r="BB1512" s="150" t="str">
        <f t="shared" si="291"/>
        <v/>
      </c>
      <c r="BC1512" s="172"/>
      <c r="BD1512" s="169"/>
      <c r="BE1512" s="169"/>
      <c r="BF1512" s="169"/>
      <c r="BG1512" s="169"/>
      <c r="BH1512" s="169"/>
      <c r="BI1512" s="169"/>
      <c r="BJ1512" s="169"/>
      <c r="BK1512" s="169"/>
      <c r="BL1512" s="169"/>
      <c r="BM1512" s="169"/>
      <c r="BN1512" s="169"/>
      <c r="BO1512" s="169"/>
      <c r="BP1512" s="169"/>
      <c r="BQ1512" s="169"/>
      <c r="BS1512" s="6"/>
      <c r="BT1512" s="11"/>
      <c r="BU1512" s="6"/>
      <c r="BV1512" s="6"/>
    </row>
    <row r="1513" spans="1:74" ht="15.75" x14ac:dyDescent="0.25">
      <c r="A1513" s="52" t="s">
        <v>7908</v>
      </c>
      <c r="B1513" s="56"/>
      <c r="C1513" s="7" t="s">
        <v>118</v>
      </c>
      <c r="D1513" s="7" t="s">
        <v>6917</v>
      </c>
      <c r="E1513" s="7"/>
      <c r="F1513" s="64"/>
      <c r="G1513" s="6"/>
      <c r="H1513" s="6"/>
      <c r="I1513" s="10" t="s">
        <v>110</v>
      </c>
      <c r="J1513" s="11" t="s">
        <v>2446</v>
      </c>
      <c r="K1513" s="220" t="s">
        <v>600</v>
      </c>
      <c r="L1513" s="180"/>
      <c r="M1513" s="180">
        <v>1000</v>
      </c>
      <c r="N1513" s="80" t="s">
        <v>7213</v>
      </c>
      <c r="O1513" s="165"/>
      <c r="P1513" s="80" t="s">
        <v>2907</v>
      </c>
      <c r="Q1513" s="80"/>
      <c r="R1513" s="80"/>
      <c r="S1513" s="166"/>
      <c r="T1513" s="164"/>
      <c r="U1513" s="167"/>
      <c r="V1513" s="168"/>
      <c r="W1513" s="12" t="str">
        <f t="shared" si="290"/>
        <v>Mqtt1</v>
      </c>
      <c r="X1513" s="222"/>
      <c r="Y1513" s="6" t="str">
        <f t="shared" si="285"/>
        <v>power-tag/battery-room-ventilator-ps-aft</v>
      </c>
      <c r="Z1513" s="106" t="str" cm="1">
        <f t="array" ref="Z1513">IF(COUNTIF(N1513,"spare"),"","$."&amp;_xlfn.REGEXEXTRACT(J1513,"PT\d+[FQ]\d+_(.*)", 2))</f>
        <v>$.Power_Factor_Phase_A</v>
      </c>
      <c r="AA1513" s="12">
        <f t="shared" si="287"/>
        <v>59</v>
      </c>
      <c r="AB1513" s="6" t="s">
        <v>195</v>
      </c>
      <c r="AC1513" s="106">
        <v>3078</v>
      </c>
      <c r="AJ1513" s="80"/>
      <c r="AK1513" s="116" t="s">
        <v>1696</v>
      </c>
      <c r="AN1513" s="80"/>
      <c r="AO1513" s="80"/>
      <c r="AP1513" s="80"/>
      <c r="AQ1513" s="80"/>
      <c r="AR1513" s="130"/>
      <c r="AS1513" s="80"/>
      <c r="AT1513" s="7"/>
      <c r="AU1513" s="7"/>
      <c r="AV1513" s="169"/>
      <c r="AW1513" s="170"/>
      <c r="AX1513" s="140"/>
      <c r="AY1513" s="150"/>
      <c r="AZ1513" s="171"/>
      <c r="BA1513" s="171"/>
      <c r="BB1513" s="150" t="str">
        <f t="shared" si="291"/>
        <v/>
      </c>
      <c r="BC1513" s="172"/>
      <c r="BD1513" s="169"/>
      <c r="BE1513" s="169"/>
      <c r="BF1513" s="169"/>
      <c r="BG1513" s="169"/>
      <c r="BH1513" s="169"/>
      <c r="BI1513" s="169"/>
      <c r="BJ1513" s="169"/>
      <c r="BK1513" s="169"/>
      <c r="BL1513" s="169"/>
      <c r="BM1513" s="169"/>
      <c r="BN1513" s="169"/>
      <c r="BO1513" s="169"/>
      <c r="BP1513" s="169"/>
      <c r="BQ1513" s="169"/>
      <c r="BS1513" s="6"/>
      <c r="BT1513" s="11"/>
      <c r="BU1513" s="6"/>
      <c r="BV1513" s="6"/>
    </row>
    <row r="1514" spans="1:74" ht="15.75" x14ac:dyDescent="0.25">
      <c r="A1514" s="52" t="s">
        <v>7908</v>
      </c>
      <c r="B1514" s="56"/>
      <c r="C1514" s="7" t="s">
        <v>118</v>
      </c>
      <c r="D1514" s="7" t="s">
        <v>6917</v>
      </c>
      <c r="E1514" s="7"/>
      <c r="F1514" s="64"/>
      <c r="G1514" s="6"/>
      <c r="H1514" s="6"/>
      <c r="I1514" s="10" t="s">
        <v>110</v>
      </c>
      <c r="J1514" s="11" t="s">
        <v>2447</v>
      </c>
      <c r="K1514" s="220" t="s">
        <v>600</v>
      </c>
      <c r="L1514" s="180"/>
      <c r="M1514" s="180">
        <v>1000</v>
      </c>
      <c r="N1514" s="80" t="s">
        <v>7213</v>
      </c>
      <c r="O1514" s="165"/>
      <c r="P1514" s="80" t="s">
        <v>2908</v>
      </c>
      <c r="Q1514" s="80"/>
      <c r="R1514" s="80"/>
      <c r="S1514" s="166"/>
      <c r="T1514" s="164"/>
      <c r="U1514" s="167"/>
      <c r="V1514" s="168"/>
      <c r="W1514" s="12" t="str">
        <f t="shared" si="290"/>
        <v>Mqtt1</v>
      </c>
      <c r="X1514" s="222"/>
      <c r="Y1514" s="6" t="str">
        <f t="shared" si="285"/>
        <v>power-tag/battery-room-ventilator-ps-aft</v>
      </c>
      <c r="Z1514" s="106" t="str" cm="1">
        <f t="array" ref="Z1514">IF(COUNTIF(N1514,"spare"),"","$."&amp;_xlfn.REGEXEXTRACT(J1514,"PT\d+[FQ]\d+_(.*)", 2))</f>
        <v>$.Power_Factor_Phase_B</v>
      </c>
      <c r="AA1514" s="12">
        <f t="shared" si="287"/>
        <v>59</v>
      </c>
      <c r="AB1514" s="6" t="s">
        <v>195</v>
      </c>
      <c r="AC1514" s="106">
        <v>3080</v>
      </c>
      <c r="AJ1514" s="80"/>
      <c r="AK1514" s="116" t="s">
        <v>1696</v>
      </c>
      <c r="AN1514" s="80"/>
      <c r="AO1514" s="80"/>
      <c r="AP1514" s="80"/>
      <c r="AQ1514" s="80"/>
      <c r="AR1514" s="130"/>
      <c r="AS1514" s="80"/>
      <c r="AT1514" s="7"/>
      <c r="AU1514" s="7"/>
      <c r="AV1514" s="169"/>
      <c r="AW1514" s="170"/>
      <c r="AX1514" s="140"/>
      <c r="AY1514" s="150"/>
      <c r="AZ1514" s="171"/>
      <c r="BA1514" s="171"/>
      <c r="BB1514" s="150" t="str">
        <f t="shared" si="291"/>
        <v/>
      </c>
      <c r="BC1514" s="172"/>
      <c r="BD1514" s="169"/>
      <c r="BE1514" s="169"/>
      <c r="BF1514" s="169"/>
      <c r="BG1514" s="169"/>
      <c r="BH1514" s="169"/>
      <c r="BI1514" s="169"/>
      <c r="BJ1514" s="169"/>
      <c r="BK1514" s="169"/>
      <c r="BL1514" s="169"/>
      <c r="BM1514" s="169"/>
      <c r="BN1514" s="169"/>
      <c r="BO1514" s="169"/>
      <c r="BP1514" s="169"/>
      <c r="BQ1514" s="169"/>
      <c r="BS1514" s="6"/>
      <c r="BT1514" s="11"/>
      <c r="BU1514" s="6"/>
      <c r="BV1514" s="6"/>
    </row>
    <row r="1515" spans="1:74" ht="15.75" x14ac:dyDescent="0.25">
      <c r="A1515" s="52" t="s">
        <v>7908</v>
      </c>
      <c r="B1515" s="56"/>
      <c r="C1515" s="7" t="s">
        <v>118</v>
      </c>
      <c r="D1515" s="7" t="s">
        <v>6917</v>
      </c>
      <c r="E1515" s="7"/>
      <c r="F1515" s="64"/>
      <c r="G1515" s="6"/>
      <c r="H1515" s="6"/>
      <c r="I1515" s="10" t="s">
        <v>110</v>
      </c>
      <c r="J1515" s="11" t="s">
        <v>2448</v>
      </c>
      <c r="K1515" s="220" t="s">
        <v>600</v>
      </c>
      <c r="L1515" s="180"/>
      <c r="M1515" s="180">
        <v>1000</v>
      </c>
      <c r="N1515" s="80" t="s">
        <v>7213</v>
      </c>
      <c r="O1515" s="165"/>
      <c r="P1515" s="80" t="s">
        <v>2909</v>
      </c>
      <c r="Q1515" s="80"/>
      <c r="R1515" s="80"/>
      <c r="S1515" s="166"/>
      <c r="T1515" s="164"/>
      <c r="U1515" s="167"/>
      <c r="V1515" s="168"/>
      <c r="W1515" s="12" t="str">
        <f t="shared" si="290"/>
        <v>Mqtt1</v>
      </c>
      <c r="X1515" s="222"/>
      <c r="Y1515" s="6" t="str">
        <f t="shared" si="285"/>
        <v>power-tag/battery-room-ventilator-ps-aft</v>
      </c>
      <c r="Z1515" s="106" t="str" cm="1">
        <f t="array" ref="Z1515">IF(COUNTIF(N1515,"spare"),"","$."&amp;_xlfn.REGEXEXTRACT(J1515,"PT\d+[FQ]\d+_(.*)", 2))</f>
        <v>$.Power_Factor_Phase_C</v>
      </c>
      <c r="AA1515" s="12">
        <f t="shared" si="287"/>
        <v>59</v>
      </c>
      <c r="AB1515" s="6" t="s">
        <v>195</v>
      </c>
      <c r="AC1515" s="106">
        <v>3082</v>
      </c>
      <c r="AJ1515" s="80"/>
      <c r="AK1515" s="116" t="s">
        <v>1696</v>
      </c>
      <c r="AN1515" s="80"/>
      <c r="AO1515" s="80"/>
      <c r="AP1515" s="80"/>
      <c r="AQ1515" s="80"/>
      <c r="AR1515" s="130"/>
      <c r="AS1515" s="80"/>
      <c r="AT1515" s="7"/>
      <c r="AU1515" s="7"/>
      <c r="AV1515" s="169"/>
      <c r="AW1515" s="170"/>
      <c r="AX1515" s="140"/>
      <c r="AY1515" s="150"/>
      <c r="AZ1515" s="171"/>
      <c r="BA1515" s="171"/>
      <c r="BB1515" s="150" t="str">
        <f t="shared" si="291"/>
        <v/>
      </c>
      <c r="BC1515" s="172"/>
      <c r="BD1515" s="169"/>
      <c r="BE1515" s="169"/>
      <c r="BF1515" s="169"/>
      <c r="BG1515" s="169"/>
      <c r="BH1515" s="169"/>
      <c r="BI1515" s="169"/>
      <c r="BJ1515" s="169"/>
      <c r="BK1515" s="169"/>
      <c r="BL1515" s="169"/>
      <c r="BM1515" s="169"/>
      <c r="BN1515" s="169"/>
      <c r="BO1515" s="169"/>
      <c r="BP1515" s="169"/>
      <c r="BQ1515" s="169"/>
      <c r="BS1515" s="6"/>
      <c r="BT1515" s="11"/>
      <c r="BU1515" s="6"/>
      <c r="BV1515" s="6"/>
    </row>
    <row r="1516" spans="1:74" ht="15.75" x14ac:dyDescent="0.25">
      <c r="A1516" s="52" t="s">
        <v>7908</v>
      </c>
      <c r="B1516" s="56"/>
      <c r="C1516" s="7" t="s">
        <v>118</v>
      </c>
      <c r="D1516" s="7" t="s">
        <v>6917</v>
      </c>
      <c r="E1516" s="7"/>
      <c r="F1516" s="64"/>
      <c r="G1516" s="6"/>
      <c r="H1516" s="6"/>
      <c r="I1516" s="10" t="s">
        <v>110</v>
      </c>
      <c r="J1516" s="11" t="s">
        <v>2449</v>
      </c>
      <c r="K1516" s="220" t="s">
        <v>600</v>
      </c>
      <c r="L1516" s="180"/>
      <c r="M1516" s="180">
        <v>1000</v>
      </c>
      <c r="N1516" s="80" t="s">
        <v>7213</v>
      </c>
      <c r="O1516" s="165"/>
      <c r="P1516" s="80" t="s">
        <v>2910</v>
      </c>
      <c r="Q1516" s="80"/>
      <c r="R1516" s="80"/>
      <c r="S1516" s="166"/>
      <c r="T1516" s="164"/>
      <c r="U1516" s="167"/>
      <c r="V1516" s="168"/>
      <c r="W1516" s="12" t="str">
        <f t="shared" si="290"/>
        <v>Mqtt1</v>
      </c>
      <c r="X1516" s="222"/>
      <c r="Y1516" s="6" t="str">
        <f>"power-tag/" &amp; LOWER(_xlfn.REGEXREPLACE(_xlfn.REGEXREPLACE(_xlfn.REGEXREPLACE(TRIM(_xlfn.REGEXREPLACE(P1516, " (RMS (Current|Voltage) .+)|(Active Power Phase [ABC])|(Total Active Power)|(Power Factor .+)|(Total Power Factor) *", "")), "[ /\(\)&amp;:\.#]", "-"), "\-+", "-"), "-$", ""))</f>
        <v>power-tag/battery-room-ventilator-ps-aft</v>
      </c>
      <c r="Z1516" s="106" t="str" cm="1">
        <f t="array" ref="Z1516">IF(COUNTIF(N1516,"spare"),"","$."&amp;_xlfn.REGEXEXTRACT(J1516,"PT\d+[FQ]\d+_(.*)", 2))</f>
        <v>$.Total_Power_Factor</v>
      </c>
      <c r="AA1516" s="12">
        <f t="shared" si="287"/>
        <v>59</v>
      </c>
      <c r="AB1516" s="6" t="s">
        <v>195</v>
      </c>
      <c r="AC1516" s="106">
        <v>3084</v>
      </c>
      <c r="AJ1516" s="80"/>
      <c r="AK1516" s="116" t="s">
        <v>1696</v>
      </c>
      <c r="AN1516" s="80"/>
      <c r="AO1516" s="80"/>
      <c r="AP1516" s="80"/>
      <c r="AQ1516" s="80"/>
      <c r="AR1516" s="130"/>
      <c r="AS1516" s="80"/>
      <c r="AT1516" s="7"/>
      <c r="AU1516" s="7"/>
      <c r="AV1516" s="169"/>
      <c r="AW1516" s="170"/>
      <c r="AX1516" s="140"/>
      <c r="AY1516" s="150"/>
      <c r="AZ1516" s="171"/>
      <c r="BA1516" s="171"/>
      <c r="BB1516" s="150" t="str">
        <f t="shared" si="291"/>
        <v/>
      </c>
      <c r="BC1516" s="172"/>
      <c r="BD1516" s="169"/>
      <c r="BE1516" s="169"/>
      <c r="BF1516" s="169"/>
      <c r="BG1516" s="169"/>
      <c r="BH1516" s="169"/>
      <c r="BI1516" s="169"/>
      <c r="BJ1516" s="169"/>
      <c r="BK1516" s="169"/>
      <c r="BL1516" s="169"/>
      <c r="BM1516" s="169"/>
      <c r="BN1516" s="169"/>
      <c r="BO1516" s="169"/>
      <c r="BP1516" s="169"/>
      <c r="BQ1516" s="169"/>
      <c r="BS1516" s="6"/>
      <c r="BT1516" s="11"/>
      <c r="BU1516" s="6"/>
      <c r="BV1516" s="6"/>
    </row>
    <row r="1517" spans="1:74" x14ac:dyDescent="0.25">
      <c r="A1517" s="52" t="s">
        <v>7908</v>
      </c>
      <c r="B1517" s="54" t="s">
        <v>110</v>
      </c>
      <c r="C1517" s="59"/>
      <c r="D1517" s="59"/>
      <c r="E1517" s="59"/>
      <c r="F1517" s="59"/>
      <c r="G1517" s="59"/>
      <c r="H1517" s="59"/>
      <c r="I1517" s="59"/>
      <c r="J1517" s="68"/>
      <c r="K1517" s="50"/>
      <c r="L1517" s="54"/>
      <c r="M1517" s="54"/>
      <c r="N1517" s="54"/>
      <c r="O1517" s="81"/>
      <c r="P1517" s="54" t="s">
        <v>6914</v>
      </c>
      <c r="Q1517" s="54"/>
      <c r="R1517" s="54"/>
      <c r="S1517" s="54"/>
      <c r="T1517" s="50"/>
      <c r="U1517" s="54"/>
      <c r="V1517" s="68"/>
      <c r="W1517" s="50"/>
      <c r="X1517" s="224"/>
      <c r="Y1517" s="224"/>
      <c r="Z1517" s="224"/>
      <c r="AA1517" s="50"/>
      <c r="AB1517" s="54"/>
      <c r="AC1517" s="103"/>
      <c r="AD1517" s="103"/>
      <c r="AE1517" s="68"/>
      <c r="AF1517" s="68"/>
      <c r="AG1517" s="68"/>
      <c r="AH1517" s="68"/>
      <c r="AI1517" s="54"/>
      <c r="AJ1517" s="54"/>
      <c r="AK1517" s="113"/>
      <c r="AL1517" s="113"/>
      <c r="AM1517" s="54"/>
      <c r="AN1517" s="54"/>
      <c r="AO1517" s="54"/>
      <c r="AP1517" s="54"/>
      <c r="AQ1517" s="54"/>
      <c r="AR1517" s="54"/>
      <c r="AS1517" s="54"/>
      <c r="AT1517" s="81"/>
      <c r="AU1517" s="81"/>
      <c r="AV1517" s="81"/>
      <c r="AW1517" s="81"/>
      <c r="AX1517" s="81"/>
      <c r="AY1517" s="81"/>
      <c r="AZ1517" s="81"/>
      <c r="BA1517" s="81"/>
      <c r="BB1517" s="81"/>
      <c r="BC1517" s="81"/>
      <c r="BD1517" s="81"/>
      <c r="BE1517" s="81"/>
      <c r="BF1517" s="153"/>
      <c r="BG1517" s="81"/>
      <c r="BH1517" s="81"/>
      <c r="BI1517" s="81"/>
      <c r="BJ1517" s="153"/>
      <c r="BK1517" s="81"/>
      <c r="BL1517" s="81"/>
      <c r="BM1517" s="81"/>
      <c r="BN1517" s="153"/>
      <c r="BO1517" s="81"/>
      <c r="BP1517" s="81"/>
      <c r="BQ1517" s="81"/>
      <c r="BR1517" s="154"/>
      <c r="BS1517" s="81"/>
      <c r="BT1517" s="153"/>
      <c r="BU1517" s="81"/>
      <c r="BV1517" s="81"/>
    </row>
    <row r="1518" spans="1:74" ht="15.75" x14ac:dyDescent="0.25">
      <c r="A1518" s="52" t="s">
        <v>7908</v>
      </c>
      <c r="B1518" s="56"/>
      <c r="C1518" s="7" t="s">
        <v>118</v>
      </c>
      <c r="D1518" s="7" t="s">
        <v>6918</v>
      </c>
      <c r="E1518" s="7"/>
      <c r="F1518" s="64"/>
      <c r="G1518" s="6"/>
      <c r="H1518" s="6"/>
      <c r="I1518" s="10" t="s">
        <v>110</v>
      </c>
      <c r="J1518" s="11" t="s">
        <v>3177</v>
      </c>
      <c r="K1518" s="220" t="s">
        <v>600</v>
      </c>
      <c r="L1518" s="180"/>
      <c r="M1518" s="180">
        <v>1000</v>
      </c>
      <c r="N1518" s="80" t="s">
        <v>7214</v>
      </c>
      <c r="O1518" s="165"/>
      <c r="P1518" s="80" t="s">
        <v>3189</v>
      </c>
      <c r="Q1518" s="80"/>
      <c r="R1518" s="80"/>
      <c r="S1518" s="166"/>
      <c r="T1518" s="164"/>
      <c r="U1518" s="167"/>
      <c r="V1518" s="168"/>
      <c r="W1518" s="12" t="str">
        <f t="shared" ref="W1518:W1532" si="292">IF(COUNTIF(N1518,"spare"),"","Mqtt1")</f>
        <v>Mqtt1</v>
      </c>
      <c r="X1518" s="222"/>
      <c r="Y1518" s="6" t="str">
        <f t="shared" ref="Y1518:Y1581" si="293">"power-tag/" &amp; LOWER(_xlfn.REGEXREPLACE(_xlfn.REGEXREPLACE(_xlfn.REGEXREPLACE(TRIM(_xlfn.REGEXREPLACE(P1518, " (RMS (Current|Voltage) .+)|(Active Power Phase [ABC])|(Total Active Power)|(Power Factor .+)|(Total Power Factor) *", "")), "[ /\(\)&amp;:\.#]", "-"), "\-+", "-"), "-$", ""))</f>
        <v>power-tag/sewage-treatment-plant</v>
      </c>
      <c r="Z1518" s="106" t="str" cm="1">
        <f t="array" ref="Z1518">IF(COUNTIF(N1518,"spare"),"","$."&amp;_xlfn.REGEXEXTRACT(J1518,"PT\d+[FQ]\d+_(.*)", 2))</f>
        <v>$.RMS_Current_Phase_A</v>
      </c>
      <c r="AA1518" s="12">
        <v>1</v>
      </c>
      <c r="AB1518" s="6" t="s">
        <v>195</v>
      </c>
      <c r="AC1518" s="106">
        <v>3000</v>
      </c>
      <c r="AJ1518" s="80"/>
      <c r="AK1518" s="116" t="s">
        <v>1693</v>
      </c>
      <c r="AN1518" s="80"/>
      <c r="AO1518" s="80"/>
      <c r="AP1518" s="80"/>
      <c r="AQ1518" s="80"/>
      <c r="AR1518" s="130"/>
      <c r="AS1518" s="80"/>
      <c r="AT1518" s="7"/>
      <c r="AU1518" s="7"/>
      <c r="AV1518" s="169"/>
      <c r="AW1518" s="170"/>
      <c r="AX1518" s="140"/>
      <c r="AY1518" s="150"/>
      <c r="AZ1518" s="171"/>
      <c r="BA1518" s="171"/>
      <c r="BB1518" s="150" t="str">
        <f t="shared" ref="BB1518:BB1532" si="294">IF(ISNUMBER(AM1518),"1","")</f>
        <v/>
      </c>
      <c r="BC1518" s="172"/>
      <c r="BD1518" s="169"/>
      <c r="BE1518" s="169"/>
      <c r="BF1518" s="169"/>
      <c r="BG1518" s="169"/>
      <c r="BH1518" s="169"/>
      <c r="BI1518" s="169"/>
      <c r="BJ1518" s="169"/>
      <c r="BK1518" s="169"/>
      <c r="BL1518" s="169"/>
      <c r="BM1518" s="169"/>
      <c r="BN1518" s="169"/>
      <c r="BO1518" s="169"/>
      <c r="BP1518" s="169"/>
      <c r="BQ1518" s="169"/>
      <c r="BS1518" s="6"/>
      <c r="BT1518" s="11"/>
      <c r="BU1518" s="6"/>
      <c r="BV1518" s="6"/>
    </row>
    <row r="1519" spans="1:74" ht="15.75" x14ac:dyDescent="0.25">
      <c r="A1519" s="52" t="s">
        <v>7908</v>
      </c>
      <c r="B1519" s="56"/>
      <c r="C1519" s="7" t="s">
        <v>118</v>
      </c>
      <c r="D1519" s="7" t="s">
        <v>6918</v>
      </c>
      <c r="E1519" s="7"/>
      <c r="F1519" s="64"/>
      <c r="G1519" s="6"/>
      <c r="H1519" s="6"/>
      <c r="I1519" s="10" t="s">
        <v>110</v>
      </c>
      <c r="J1519" s="11" t="s">
        <v>3178</v>
      </c>
      <c r="K1519" s="220" t="s">
        <v>600</v>
      </c>
      <c r="L1519" s="180"/>
      <c r="M1519" s="180">
        <v>1000</v>
      </c>
      <c r="N1519" s="80" t="s">
        <v>7214</v>
      </c>
      <c r="O1519" s="165"/>
      <c r="P1519" s="80" t="s">
        <v>3190</v>
      </c>
      <c r="Q1519" s="80"/>
      <c r="R1519" s="80"/>
      <c r="S1519" s="166"/>
      <c r="T1519" s="164"/>
      <c r="U1519" s="167"/>
      <c r="V1519" s="168"/>
      <c r="W1519" s="12" t="str">
        <f t="shared" si="292"/>
        <v>Mqtt1</v>
      </c>
      <c r="X1519" s="222"/>
      <c r="Y1519" s="6" t="str">
        <f t="shared" si="293"/>
        <v>power-tag/sewage-treatment-plant</v>
      </c>
      <c r="Z1519" s="106" t="str" cm="1">
        <f t="array" ref="Z1519">IF(COUNTIF(N1519,"spare"),"","$."&amp;_xlfn.REGEXEXTRACT(J1519,"PT\d+[FQ]\d+_(.*)", 2))</f>
        <v>$.RMS_Current_Phase_B</v>
      </c>
      <c r="AA1519" s="12">
        <v>1</v>
      </c>
      <c r="AB1519" s="6" t="s">
        <v>195</v>
      </c>
      <c r="AC1519" s="106">
        <v>3002</v>
      </c>
      <c r="AJ1519" s="80"/>
      <c r="AK1519" s="116" t="s">
        <v>1693</v>
      </c>
      <c r="AN1519" s="80"/>
      <c r="AO1519" s="80"/>
      <c r="AP1519" s="80"/>
      <c r="AQ1519" s="80"/>
      <c r="AR1519" s="130"/>
      <c r="AS1519" s="80"/>
      <c r="AT1519" s="7"/>
      <c r="AU1519" s="7"/>
      <c r="AV1519" s="169"/>
      <c r="AW1519" s="170"/>
      <c r="AX1519" s="140"/>
      <c r="AY1519" s="150"/>
      <c r="AZ1519" s="171"/>
      <c r="BA1519" s="171"/>
      <c r="BB1519" s="150" t="str">
        <f t="shared" si="294"/>
        <v/>
      </c>
      <c r="BC1519" s="172"/>
      <c r="BD1519" s="169"/>
      <c r="BE1519" s="169"/>
      <c r="BF1519" s="169"/>
      <c r="BG1519" s="169"/>
      <c r="BH1519" s="169"/>
      <c r="BI1519" s="169"/>
      <c r="BJ1519" s="169"/>
      <c r="BK1519" s="169"/>
      <c r="BL1519" s="169"/>
      <c r="BM1519" s="169"/>
      <c r="BN1519" s="169"/>
      <c r="BO1519" s="169"/>
      <c r="BP1519" s="169"/>
      <c r="BQ1519" s="169"/>
      <c r="BS1519" s="6"/>
      <c r="BT1519" s="11"/>
      <c r="BU1519" s="6"/>
      <c r="BV1519" s="6"/>
    </row>
    <row r="1520" spans="1:74" ht="15.75" x14ac:dyDescent="0.25">
      <c r="A1520" s="52" t="s">
        <v>7908</v>
      </c>
      <c r="B1520" s="56"/>
      <c r="C1520" s="7" t="s">
        <v>118</v>
      </c>
      <c r="D1520" s="7" t="s">
        <v>6918</v>
      </c>
      <c r="E1520" s="7"/>
      <c r="F1520" s="64"/>
      <c r="G1520" s="6"/>
      <c r="H1520" s="6"/>
      <c r="I1520" s="10" t="s">
        <v>110</v>
      </c>
      <c r="J1520" s="11" t="s">
        <v>3179</v>
      </c>
      <c r="K1520" s="220" t="s">
        <v>600</v>
      </c>
      <c r="L1520" s="180"/>
      <c r="M1520" s="180">
        <v>1000</v>
      </c>
      <c r="N1520" s="80" t="s">
        <v>7214</v>
      </c>
      <c r="O1520" s="165"/>
      <c r="P1520" s="80" t="s">
        <v>3191</v>
      </c>
      <c r="Q1520" s="80"/>
      <c r="R1520" s="80"/>
      <c r="S1520" s="166"/>
      <c r="T1520" s="164"/>
      <c r="U1520" s="167"/>
      <c r="V1520" s="168"/>
      <c r="W1520" s="12" t="str">
        <f t="shared" si="292"/>
        <v>Mqtt1</v>
      </c>
      <c r="X1520" s="222"/>
      <c r="Y1520" s="6" t="str">
        <f t="shared" si="293"/>
        <v>power-tag/sewage-treatment-plant</v>
      </c>
      <c r="Z1520" s="106" t="str" cm="1">
        <f t="array" ref="Z1520">IF(COUNTIF(N1520,"spare"),"","$."&amp;_xlfn.REGEXEXTRACT(J1520,"PT\d+[FQ]\d+_(.*)", 2))</f>
        <v>$.RMS_Current_Phase_C</v>
      </c>
      <c r="AA1520" s="12">
        <v>1</v>
      </c>
      <c r="AB1520" s="6" t="s">
        <v>195</v>
      </c>
      <c r="AC1520" s="106">
        <v>3004</v>
      </c>
      <c r="AJ1520" s="80"/>
      <c r="AK1520" s="116" t="s">
        <v>1693</v>
      </c>
      <c r="AN1520" s="80"/>
      <c r="AO1520" s="80"/>
      <c r="AP1520" s="80"/>
      <c r="AQ1520" s="80"/>
      <c r="AR1520" s="130"/>
      <c r="AS1520" s="80"/>
      <c r="AT1520" s="7"/>
      <c r="AU1520" s="7"/>
      <c r="AV1520" s="169"/>
      <c r="AW1520" s="170"/>
      <c r="AX1520" s="140"/>
      <c r="AY1520" s="150"/>
      <c r="AZ1520" s="171"/>
      <c r="BA1520" s="171"/>
      <c r="BB1520" s="150" t="str">
        <f t="shared" si="294"/>
        <v/>
      </c>
      <c r="BC1520" s="172"/>
      <c r="BD1520" s="169"/>
      <c r="BE1520" s="169"/>
      <c r="BF1520" s="169"/>
      <c r="BG1520" s="169"/>
      <c r="BH1520" s="169"/>
      <c r="BI1520" s="169"/>
      <c r="BJ1520" s="169"/>
      <c r="BK1520" s="169"/>
      <c r="BL1520" s="169"/>
      <c r="BM1520" s="169"/>
      <c r="BN1520" s="169"/>
      <c r="BO1520" s="169"/>
      <c r="BP1520" s="169"/>
      <c r="BQ1520" s="169"/>
      <c r="BS1520" s="6"/>
      <c r="BT1520" s="11"/>
      <c r="BU1520" s="6"/>
      <c r="BV1520" s="6"/>
    </row>
    <row r="1521" spans="1:74" ht="15.75" x14ac:dyDescent="0.25">
      <c r="A1521" s="52" t="s">
        <v>7908</v>
      </c>
      <c r="B1521" s="56"/>
      <c r="C1521" s="7" t="s">
        <v>118</v>
      </c>
      <c r="D1521" s="7" t="s">
        <v>6918</v>
      </c>
      <c r="E1521" s="7"/>
      <c r="F1521" s="64"/>
      <c r="G1521" s="6"/>
      <c r="H1521" s="6"/>
      <c r="I1521" s="10" t="s">
        <v>110</v>
      </c>
      <c r="J1521" s="11" t="s">
        <v>3180</v>
      </c>
      <c r="K1521" s="220" t="s">
        <v>600</v>
      </c>
      <c r="L1521" s="180"/>
      <c r="M1521" s="180">
        <v>1000</v>
      </c>
      <c r="N1521" s="80" t="s">
        <v>7214</v>
      </c>
      <c r="O1521" s="165"/>
      <c r="P1521" s="80" t="s">
        <v>3192</v>
      </c>
      <c r="Q1521" s="80"/>
      <c r="R1521" s="80"/>
      <c r="S1521" s="166"/>
      <c r="T1521" s="164"/>
      <c r="U1521" s="167"/>
      <c r="V1521" s="168"/>
      <c r="W1521" s="12" t="str">
        <f t="shared" si="292"/>
        <v>Mqtt1</v>
      </c>
      <c r="X1521" s="222"/>
      <c r="Y1521" s="6" t="str">
        <f t="shared" si="293"/>
        <v>power-tag/sewage-treatment-plant</v>
      </c>
      <c r="Z1521" s="106" t="str" cm="1">
        <f t="array" ref="Z1521">IF(COUNTIF(N1521,"spare"),"","$."&amp;_xlfn.REGEXEXTRACT(J1521,"PT\d+[FQ]\d+_(.*)", 2))</f>
        <v>$.RMS_Current_Phase_Neut</v>
      </c>
      <c r="AA1521" s="12">
        <v>1</v>
      </c>
      <c r="AB1521" s="6" t="s">
        <v>195</v>
      </c>
      <c r="AC1521" s="106">
        <v>3006</v>
      </c>
      <c r="AJ1521" s="80"/>
      <c r="AK1521" s="116" t="s">
        <v>1693</v>
      </c>
      <c r="AN1521" s="80"/>
      <c r="AO1521" s="80"/>
      <c r="AP1521" s="80"/>
      <c r="AQ1521" s="80"/>
      <c r="AR1521" s="130"/>
      <c r="AS1521" s="80"/>
      <c r="AT1521" s="7"/>
      <c r="AU1521" s="7"/>
      <c r="AV1521" s="169"/>
      <c r="AW1521" s="170"/>
      <c r="AX1521" s="140"/>
      <c r="AY1521" s="150"/>
      <c r="AZ1521" s="171"/>
      <c r="BA1521" s="171"/>
      <c r="BB1521" s="150" t="str">
        <f t="shared" si="294"/>
        <v/>
      </c>
      <c r="BC1521" s="172"/>
      <c r="BD1521" s="169"/>
      <c r="BE1521" s="169"/>
      <c r="BF1521" s="169"/>
      <c r="BG1521" s="169"/>
      <c r="BH1521" s="169"/>
      <c r="BI1521" s="169"/>
      <c r="BJ1521" s="169"/>
      <c r="BK1521" s="169"/>
      <c r="BL1521" s="169"/>
      <c r="BM1521" s="169"/>
      <c r="BN1521" s="169"/>
      <c r="BO1521" s="169"/>
      <c r="BP1521" s="169"/>
      <c r="BQ1521" s="169"/>
      <c r="BS1521" s="6"/>
      <c r="BT1521" s="11"/>
      <c r="BU1521" s="6"/>
      <c r="BV1521" s="6"/>
    </row>
    <row r="1522" spans="1:74" ht="15.75" x14ac:dyDescent="0.25">
      <c r="A1522" s="52" t="s">
        <v>7908</v>
      </c>
      <c r="B1522" s="56"/>
      <c r="C1522" s="7" t="s">
        <v>118</v>
      </c>
      <c r="D1522" s="7" t="s">
        <v>6918</v>
      </c>
      <c r="E1522" s="7"/>
      <c r="F1522" s="64"/>
      <c r="G1522" s="6"/>
      <c r="H1522" s="6"/>
      <c r="I1522" s="10" t="s">
        <v>110</v>
      </c>
      <c r="J1522" s="11" t="s">
        <v>7553</v>
      </c>
      <c r="K1522" s="220" t="s">
        <v>600</v>
      </c>
      <c r="L1522" s="180"/>
      <c r="M1522" s="180">
        <v>1000</v>
      </c>
      <c r="N1522" s="80" t="s">
        <v>7214</v>
      </c>
      <c r="O1522" s="165"/>
      <c r="P1522" s="80" t="s">
        <v>3193</v>
      </c>
      <c r="Q1522" s="80"/>
      <c r="R1522" s="80"/>
      <c r="S1522" s="166"/>
      <c r="T1522" s="164"/>
      <c r="U1522" s="167"/>
      <c r="V1522" s="168"/>
      <c r="W1522" s="12" t="str">
        <f t="shared" si="292"/>
        <v>Mqtt1</v>
      </c>
      <c r="X1522" s="222"/>
      <c r="Y1522" s="6" t="str">
        <f t="shared" si="293"/>
        <v>power-tag/sewage-treatment-plant</v>
      </c>
      <c r="Z1522" s="106" t="str" cm="1">
        <f t="array" ref="Z1522">IF(COUNTIF(N1522,"spare"),"","$."&amp;_xlfn.REGEXEXTRACT(J1522,"PT\d+[FQ]\d+_(.*)", 2))</f>
        <v>$.RMS_Voltage_A_N</v>
      </c>
      <c r="AA1522" s="12">
        <v>1</v>
      </c>
      <c r="AB1522" s="6" t="s">
        <v>195</v>
      </c>
      <c r="AC1522" s="106">
        <v>3028</v>
      </c>
      <c r="AJ1522" s="80"/>
      <c r="AK1522" s="116" t="s">
        <v>1694</v>
      </c>
      <c r="AN1522" s="80"/>
      <c r="AO1522" s="80"/>
      <c r="AP1522" s="80"/>
      <c r="AQ1522" s="80"/>
      <c r="AR1522" s="130"/>
      <c r="AS1522" s="80"/>
      <c r="AT1522" s="7"/>
      <c r="AU1522" s="7"/>
      <c r="AV1522" s="169"/>
      <c r="AW1522" s="170"/>
      <c r="AX1522" s="140"/>
      <c r="AY1522" s="150"/>
      <c r="AZ1522" s="171"/>
      <c r="BA1522" s="171"/>
      <c r="BB1522" s="150" t="str">
        <f t="shared" si="294"/>
        <v/>
      </c>
      <c r="BC1522" s="172"/>
      <c r="BD1522" s="169"/>
      <c r="BE1522" s="169"/>
      <c r="BF1522" s="169"/>
      <c r="BG1522" s="169"/>
      <c r="BH1522" s="169"/>
      <c r="BI1522" s="169"/>
      <c r="BJ1522" s="169"/>
      <c r="BK1522" s="169"/>
      <c r="BL1522" s="169"/>
      <c r="BM1522" s="169"/>
      <c r="BN1522" s="169"/>
      <c r="BO1522" s="169"/>
      <c r="BP1522" s="169"/>
      <c r="BQ1522" s="169"/>
      <c r="BS1522" s="6"/>
      <c r="BT1522" s="11"/>
      <c r="BU1522" s="6"/>
      <c r="BV1522" s="6"/>
    </row>
    <row r="1523" spans="1:74" ht="15.75" x14ac:dyDescent="0.25">
      <c r="A1523" s="52" t="s">
        <v>7908</v>
      </c>
      <c r="B1523" s="56"/>
      <c r="C1523" s="7" t="s">
        <v>118</v>
      </c>
      <c r="D1523" s="7" t="s">
        <v>6918</v>
      </c>
      <c r="E1523" s="7"/>
      <c r="F1523" s="64"/>
      <c r="G1523" s="6"/>
      <c r="H1523" s="6"/>
      <c r="I1523" s="10" t="s">
        <v>110</v>
      </c>
      <c r="J1523" s="11" t="s">
        <v>7554</v>
      </c>
      <c r="K1523" s="220" t="s">
        <v>600</v>
      </c>
      <c r="L1523" s="180"/>
      <c r="M1523" s="180">
        <v>1000</v>
      </c>
      <c r="N1523" s="80" t="s">
        <v>7214</v>
      </c>
      <c r="O1523" s="165"/>
      <c r="P1523" s="80" t="s">
        <v>3194</v>
      </c>
      <c r="Q1523" s="80"/>
      <c r="R1523" s="80"/>
      <c r="S1523" s="166"/>
      <c r="T1523" s="164"/>
      <c r="U1523" s="167"/>
      <c r="V1523" s="168"/>
      <c r="W1523" s="12" t="str">
        <f t="shared" si="292"/>
        <v>Mqtt1</v>
      </c>
      <c r="X1523" s="222"/>
      <c r="Y1523" s="6" t="str">
        <f t="shared" si="293"/>
        <v>power-tag/sewage-treatment-plant</v>
      </c>
      <c r="Z1523" s="106" t="str" cm="1">
        <f t="array" ref="Z1523">IF(COUNTIF(N1523,"spare"),"","$."&amp;_xlfn.REGEXEXTRACT(J1523,"PT\d+[FQ]\d+_(.*)", 2))</f>
        <v>$.RMS_Voltage_B_N</v>
      </c>
      <c r="AA1523" s="12">
        <v>1</v>
      </c>
      <c r="AB1523" s="6" t="s">
        <v>195</v>
      </c>
      <c r="AC1523" s="106">
        <v>3030</v>
      </c>
      <c r="AJ1523" s="80"/>
      <c r="AK1523" s="116" t="s">
        <v>1694</v>
      </c>
      <c r="AN1523" s="80"/>
      <c r="AO1523" s="80"/>
      <c r="AP1523" s="80"/>
      <c r="AQ1523" s="80"/>
      <c r="AR1523" s="130"/>
      <c r="AS1523" s="80"/>
      <c r="AT1523" s="7"/>
      <c r="AU1523" s="7"/>
      <c r="AV1523" s="169"/>
      <c r="AW1523" s="170"/>
      <c r="AX1523" s="140"/>
      <c r="AY1523" s="150"/>
      <c r="AZ1523" s="171"/>
      <c r="BA1523" s="171"/>
      <c r="BB1523" s="150" t="str">
        <f t="shared" si="294"/>
        <v/>
      </c>
      <c r="BC1523" s="172"/>
      <c r="BD1523" s="169"/>
      <c r="BE1523" s="169"/>
      <c r="BF1523" s="169"/>
      <c r="BG1523" s="169"/>
      <c r="BH1523" s="169"/>
      <c r="BI1523" s="169"/>
      <c r="BJ1523" s="169"/>
      <c r="BK1523" s="169"/>
      <c r="BL1523" s="169"/>
      <c r="BM1523" s="169"/>
      <c r="BN1523" s="169"/>
      <c r="BO1523" s="169"/>
      <c r="BP1523" s="169"/>
      <c r="BQ1523" s="169"/>
      <c r="BS1523" s="6"/>
      <c r="BT1523" s="11"/>
      <c r="BU1523" s="6"/>
      <c r="BV1523" s="6"/>
    </row>
    <row r="1524" spans="1:74" ht="15.75" x14ac:dyDescent="0.25">
      <c r="A1524" s="52" t="s">
        <v>7908</v>
      </c>
      <c r="B1524" s="56"/>
      <c r="C1524" s="7" t="s">
        <v>118</v>
      </c>
      <c r="D1524" s="7" t="s">
        <v>6918</v>
      </c>
      <c r="E1524" s="7"/>
      <c r="F1524" s="64"/>
      <c r="G1524" s="6"/>
      <c r="H1524" s="6"/>
      <c r="I1524" s="10" t="s">
        <v>110</v>
      </c>
      <c r="J1524" s="11" t="s">
        <v>7555</v>
      </c>
      <c r="K1524" s="220" t="s">
        <v>600</v>
      </c>
      <c r="L1524" s="180"/>
      <c r="M1524" s="180">
        <v>1000</v>
      </c>
      <c r="N1524" s="80" t="s">
        <v>7214</v>
      </c>
      <c r="O1524" s="165"/>
      <c r="P1524" s="80" t="s">
        <v>3195</v>
      </c>
      <c r="Q1524" s="80"/>
      <c r="R1524" s="80"/>
      <c r="S1524" s="166"/>
      <c r="T1524" s="164"/>
      <c r="U1524" s="167"/>
      <c r="V1524" s="168"/>
      <c r="W1524" s="12" t="str">
        <f t="shared" si="292"/>
        <v>Mqtt1</v>
      </c>
      <c r="X1524" s="222"/>
      <c r="Y1524" s="6" t="str">
        <f t="shared" si="293"/>
        <v>power-tag/sewage-treatment-plant</v>
      </c>
      <c r="Z1524" s="106" t="str" cm="1">
        <f t="array" ref="Z1524">IF(COUNTIF(N1524,"spare"),"","$."&amp;_xlfn.REGEXEXTRACT(J1524,"PT\d+[FQ]\d+_(.*)", 2))</f>
        <v>$.RMS_Voltage_C_N</v>
      </c>
      <c r="AA1524" s="12">
        <v>1</v>
      </c>
      <c r="AB1524" s="6" t="s">
        <v>195</v>
      </c>
      <c r="AC1524" s="106">
        <v>3032</v>
      </c>
      <c r="AJ1524" s="80"/>
      <c r="AK1524" s="116" t="s">
        <v>1694</v>
      </c>
      <c r="AN1524" s="80"/>
      <c r="AO1524" s="80"/>
      <c r="AP1524" s="80"/>
      <c r="AQ1524" s="80"/>
      <c r="AR1524" s="130"/>
      <c r="AS1524" s="80"/>
      <c r="AT1524" s="7"/>
      <c r="AU1524" s="7"/>
      <c r="AV1524" s="169"/>
      <c r="AW1524" s="170"/>
      <c r="AX1524" s="140"/>
      <c r="AY1524" s="150"/>
      <c r="AZ1524" s="171"/>
      <c r="BA1524" s="171"/>
      <c r="BB1524" s="150" t="str">
        <f t="shared" si="294"/>
        <v/>
      </c>
      <c r="BC1524" s="172"/>
      <c r="BD1524" s="169"/>
      <c r="BE1524" s="169"/>
      <c r="BF1524" s="169"/>
      <c r="BG1524" s="169"/>
      <c r="BH1524" s="169"/>
      <c r="BI1524" s="169"/>
      <c r="BJ1524" s="169"/>
      <c r="BK1524" s="169"/>
      <c r="BL1524" s="169"/>
      <c r="BM1524" s="169"/>
      <c r="BN1524" s="169"/>
      <c r="BO1524" s="169"/>
      <c r="BP1524" s="169"/>
      <c r="BQ1524" s="169"/>
      <c r="BS1524" s="6"/>
      <c r="BT1524" s="11"/>
      <c r="BU1524" s="6"/>
      <c r="BV1524" s="6"/>
    </row>
    <row r="1525" spans="1:74" ht="15.75" x14ac:dyDescent="0.25">
      <c r="A1525" s="52" t="s">
        <v>7908</v>
      </c>
      <c r="B1525" s="56"/>
      <c r="C1525" s="7" t="s">
        <v>118</v>
      </c>
      <c r="D1525" s="7" t="s">
        <v>6918</v>
      </c>
      <c r="E1525" s="7"/>
      <c r="F1525" s="64"/>
      <c r="G1525" s="6"/>
      <c r="H1525" s="6"/>
      <c r="I1525" s="10" t="s">
        <v>110</v>
      </c>
      <c r="J1525" s="11" t="s">
        <v>3181</v>
      </c>
      <c r="K1525" s="220" t="s">
        <v>600</v>
      </c>
      <c r="L1525" s="180"/>
      <c r="M1525" s="180">
        <v>1000</v>
      </c>
      <c r="N1525" s="80" t="s">
        <v>7214</v>
      </c>
      <c r="O1525" s="165"/>
      <c r="P1525" s="80" t="s">
        <v>3196</v>
      </c>
      <c r="Q1525" s="80"/>
      <c r="R1525" s="80"/>
      <c r="S1525" s="166"/>
      <c r="T1525" s="164"/>
      <c r="U1525" s="167"/>
      <c r="V1525" s="168"/>
      <c r="W1525" s="12" t="str">
        <f t="shared" si="292"/>
        <v>Mqtt1</v>
      </c>
      <c r="X1525" s="222"/>
      <c r="Y1525" s="6" t="str">
        <f t="shared" si="293"/>
        <v>power-tag/sewage-treatment-plant</v>
      </c>
      <c r="Z1525" s="106" t="str" cm="1">
        <f t="array" ref="Z1525">IF(COUNTIF(N1525,"spare"),"","$."&amp;_xlfn.REGEXEXTRACT(J1525,"PT\d+[FQ]\d+_(.*)", 2))</f>
        <v>$.Active_Power_Phase_A</v>
      </c>
      <c r="AA1525" s="12">
        <v>1</v>
      </c>
      <c r="AB1525" s="6" t="s">
        <v>195</v>
      </c>
      <c r="AC1525" s="106">
        <v>3054</v>
      </c>
      <c r="AJ1525" s="80"/>
      <c r="AK1525" s="116" t="s">
        <v>1695</v>
      </c>
      <c r="AN1525" s="80"/>
      <c r="AO1525" s="80"/>
      <c r="AP1525" s="80"/>
      <c r="AQ1525" s="80"/>
      <c r="AR1525" s="130"/>
      <c r="AS1525" s="80"/>
      <c r="AT1525" s="7"/>
      <c r="AU1525" s="7"/>
      <c r="AV1525" s="169"/>
      <c r="AW1525" s="170"/>
      <c r="AX1525" s="140"/>
      <c r="AY1525" s="150"/>
      <c r="AZ1525" s="171"/>
      <c r="BA1525" s="171"/>
      <c r="BB1525" s="150" t="str">
        <f t="shared" si="294"/>
        <v/>
      </c>
      <c r="BC1525" s="172"/>
      <c r="BD1525" s="169"/>
      <c r="BE1525" s="169"/>
      <c r="BF1525" s="169"/>
      <c r="BG1525" s="169"/>
      <c r="BH1525" s="169"/>
      <c r="BI1525" s="169"/>
      <c r="BJ1525" s="169"/>
      <c r="BK1525" s="169"/>
      <c r="BL1525" s="169"/>
      <c r="BM1525" s="169"/>
      <c r="BN1525" s="169"/>
      <c r="BO1525" s="169"/>
      <c r="BP1525" s="169"/>
      <c r="BQ1525" s="169"/>
      <c r="BS1525" s="6"/>
      <c r="BT1525" s="11"/>
      <c r="BU1525" s="6"/>
      <c r="BV1525" s="6"/>
    </row>
    <row r="1526" spans="1:74" ht="15.75" x14ac:dyDescent="0.25">
      <c r="A1526" s="52" t="s">
        <v>7908</v>
      </c>
      <c r="B1526" s="56"/>
      <c r="C1526" s="7" t="s">
        <v>118</v>
      </c>
      <c r="D1526" s="7" t="s">
        <v>6918</v>
      </c>
      <c r="E1526" s="7"/>
      <c r="F1526" s="64"/>
      <c r="G1526" s="6"/>
      <c r="H1526" s="6"/>
      <c r="I1526" s="10" t="s">
        <v>110</v>
      </c>
      <c r="J1526" s="11" t="s">
        <v>3182</v>
      </c>
      <c r="K1526" s="220" t="s">
        <v>600</v>
      </c>
      <c r="L1526" s="180"/>
      <c r="M1526" s="180">
        <v>1000</v>
      </c>
      <c r="N1526" s="80" t="s">
        <v>7214</v>
      </c>
      <c r="O1526" s="165"/>
      <c r="P1526" s="80" t="s">
        <v>3197</v>
      </c>
      <c r="Q1526" s="80"/>
      <c r="R1526" s="80"/>
      <c r="S1526" s="166"/>
      <c r="T1526" s="164"/>
      <c r="U1526" s="167"/>
      <c r="V1526" s="168"/>
      <c r="W1526" s="12" t="str">
        <f t="shared" si="292"/>
        <v>Mqtt1</v>
      </c>
      <c r="X1526" s="222"/>
      <c r="Y1526" s="6" t="str">
        <f t="shared" si="293"/>
        <v>power-tag/sewage-treatment-plant</v>
      </c>
      <c r="Z1526" s="106" t="str" cm="1">
        <f t="array" ref="Z1526">IF(COUNTIF(N1526,"spare"),"","$."&amp;_xlfn.REGEXEXTRACT(J1526,"PT\d+[FQ]\d+_(.*)", 2))</f>
        <v>$.Active_Power_Phase_B</v>
      </c>
      <c r="AA1526" s="12">
        <v>1</v>
      </c>
      <c r="AB1526" s="6" t="s">
        <v>195</v>
      </c>
      <c r="AC1526" s="106">
        <v>3056</v>
      </c>
      <c r="AJ1526" s="80"/>
      <c r="AK1526" s="116" t="s">
        <v>1695</v>
      </c>
      <c r="AN1526" s="80"/>
      <c r="AO1526" s="80"/>
      <c r="AP1526" s="80"/>
      <c r="AQ1526" s="80"/>
      <c r="AR1526" s="130"/>
      <c r="AS1526" s="80"/>
      <c r="AT1526" s="7"/>
      <c r="AU1526" s="7"/>
      <c r="AV1526" s="169"/>
      <c r="AW1526" s="170"/>
      <c r="AX1526" s="140"/>
      <c r="AY1526" s="150"/>
      <c r="AZ1526" s="171"/>
      <c r="BA1526" s="171"/>
      <c r="BB1526" s="150" t="str">
        <f t="shared" si="294"/>
        <v/>
      </c>
      <c r="BC1526" s="172"/>
      <c r="BD1526" s="169"/>
      <c r="BE1526" s="169"/>
      <c r="BF1526" s="169"/>
      <c r="BG1526" s="169"/>
      <c r="BH1526" s="169"/>
      <c r="BI1526" s="169"/>
      <c r="BJ1526" s="169"/>
      <c r="BK1526" s="169"/>
      <c r="BL1526" s="169"/>
      <c r="BM1526" s="169"/>
      <c r="BN1526" s="169"/>
      <c r="BO1526" s="169"/>
      <c r="BP1526" s="169"/>
      <c r="BQ1526" s="169"/>
      <c r="BS1526" s="6"/>
      <c r="BT1526" s="11"/>
      <c r="BU1526" s="6"/>
      <c r="BV1526" s="6"/>
    </row>
    <row r="1527" spans="1:74" ht="15.75" x14ac:dyDescent="0.25">
      <c r="A1527" s="52" t="s">
        <v>7908</v>
      </c>
      <c r="B1527" s="56"/>
      <c r="C1527" s="7" t="s">
        <v>118</v>
      </c>
      <c r="D1527" s="7" t="s">
        <v>6918</v>
      </c>
      <c r="E1527" s="7"/>
      <c r="F1527" s="64"/>
      <c r="G1527" s="6"/>
      <c r="H1527" s="6"/>
      <c r="I1527" s="10" t="s">
        <v>110</v>
      </c>
      <c r="J1527" s="11" t="s">
        <v>3183</v>
      </c>
      <c r="K1527" s="220" t="s">
        <v>600</v>
      </c>
      <c r="L1527" s="180"/>
      <c r="M1527" s="180">
        <v>1000</v>
      </c>
      <c r="N1527" s="80" t="s">
        <v>7214</v>
      </c>
      <c r="O1527" s="165"/>
      <c r="P1527" s="80" t="s">
        <v>3198</v>
      </c>
      <c r="Q1527" s="80"/>
      <c r="R1527" s="80"/>
      <c r="S1527" s="166"/>
      <c r="T1527" s="164"/>
      <c r="U1527" s="167"/>
      <c r="V1527" s="168"/>
      <c r="W1527" s="12" t="str">
        <f t="shared" si="292"/>
        <v>Mqtt1</v>
      </c>
      <c r="X1527" s="222"/>
      <c r="Y1527" s="6" t="str">
        <f t="shared" si="293"/>
        <v>power-tag/sewage-treatment-plant</v>
      </c>
      <c r="Z1527" s="106" t="str" cm="1">
        <f t="array" ref="Z1527">IF(COUNTIF(N1527,"spare"),"","$."&amp;_xlfn.REGEXEXTRACT(J1527,"PT\d+[FQ]\d+_(.*)", 2))</f>
        <v>$.Active_Power_Phase_C</v>
      </c>
      <c r="AA1527" s="12">
        <v>1</v>
      </c>
      <c r="AB1527" s="6" t="s">
        <v>195</v>
      </c>
      <c r="AC1527" s="106">
        <v>3058</v>
      </c>
      <c r="AJ1527" s="80"/>
      <c r="AK1527" s="116" t="s">
        <v>1695</v>
      </c>
      <c r="AN1527" s="80"/>
      <c r="AO1527" s="80"/>
      <c r="AP1527" s="80"/>
      <c r="AQ1527" s="80"/>
      <c r="AR1527" s="130"/>
      <c r="AS1527" s="80"/>
      <c r="AT1527" s="7"/>
      <c r="AU1527" s="7"/>
      <c r="AV1527" s="169"/>
      <c r="AW1527" s="170"/>
      <c r="AX1527" s="140"/>
      <c r="AY1527" s="150"/>
      <c r="AZ1527" s="171"/>
      <c r="BA1527" s="171"/>
      <c r="BB1527" s="150" t="str">
        <f t="shared" si="294"/>
        <v/>
      </c>
      <c r="BC1527" s="172"/>
      <c r="BD1527" s="169"/>
      <c r="BE1527" s="169"/>
      <c r="BF1527" s="169"/>
      <c r="BG1527" s="169"/>
      <c r="BH1527" s="169"/>
      <c r="BI1527" s="169"/>
      <c r="BJ1527" s="169"/>
      <c r="BK1527" s="169"/>
      <c r="BL1527" s="169"/>
      <c r="BM1527" s="169"/>
      <c r="BN1527" s="169"/>
      <c r="BO1527" s="169"/>
      <c r="BP1527" s="169"/>
      <c r="BQ1527" s="169"/>
      <c r="BS1527" s="6"/>
      <c r="BT1527" s="11"/>
      <c r="BU1527" s="6"/>
      <c r="BV1527" s="6"/>
    </row>
    <row r="1528" spans="1:74" ht="15.75" x14ac:dyDescent="0.25">
      <c r="A1528" s="52" t="s">
        <v>7908</v>
      </c>
      <c r="B1528" s="56"/>
      <c r="C1528" s="7" t="s">
        <v>118</v>
      </c>
      <c r="D1528" s="7" t="s">
        <v>6918</v>
      </c>
      <c r="E1528" s="7"/>
      <c r="F1528" s="64"/>
      <c r="G1528" s="6"/>
      <c r="H1528" s="6"/>
      <c r="I1528" s="10" t="s">
        <v>110</v>
      </c>
      <c r="J1528" s="11" t="s">
        <v>3184</v>
      </c>
      <c r="K1528" s="220" t="s">
        <v>600</v>
      </c>
      <c r="L1528" s="180"/>
      <c r="M1528" s="180">
        <v>1000</v>
      </c>
      <c r="N1528" s="80" t="s">
        <v>7214</v>
      </c>
      <c r="O1528" s="165"/>
      <c r="P1528" s="80" t="s">
        <v>3199</v>
      </c>
      <c r="Q1528" s="80"/>
      <c r="R1528" s="80"/>
      <c r="S1528" s="166"/>
      <c r="T1528" s="164"/>
      <c r="U1528" s="167"/>
      <c r="V1528" s="168"/>
      <c r="W1528" s="12" t="str">
        <f t="shared" si="292"/>
        <v>Mqtt1</v>
      </c>
      <c r="X1528" s="222"/>
      <c r="Y1528" s="6" t="str">
        <f t="shared" si="293"/>
        <v>power-tag/sewage-treatment-plant</v>
      </c>
      <c r="Z1528" s="106" t="str" cm="1">
        <f t="array" ref="Z1528">IF(COUNTIF(N1528,"spare"),"","$."&amp;_xlfn.REGEXEXTRACT(J1528,"PT\d+[FQ]\d+_(.*)", 2))</f>
        <v>$.Total_Active_Power</v>
      </c>
      <c r="AA1528" s="12">
        <v>1</v>
      </c>
      <c r="AB1528" s="6" t="s">
        <v>195</v>
      </c>
      <c r="AC1528" s="106">
        <v>3060</v>
      </c>
      <c r="AJ1528" s="80"/>
      <c r="AK1528" s="116" t="s">
        <v>1695</v>
      </c>
      <c r="AN1528" s="80"/>
      <c r="AO1528" s="80"/>
      <c r="AP1528" s="80"/>
      <c r="AQ1528" s="80"/>
      <c r="AR1528" s="130"/>
      <c r="AS1528" s="80"/>
      <c r="AT1528" s="7"/>
      <c r="AU1528" s="7"/>
      <c r="AV1528" s="169"/>
      <c r="AW1528" s="170"/>
      <c r="AX1528" s="140"/>
      <c r="AY1528" s="150"/>
      <c r="AZ1528" s="171"/>
      <c r="BA1528" s="171"/>
      <c r="BB1528" s="150" t="str">
        <f t="shared" si="294"/>
        <v/>
      </c>
      <c r="BC1528" s="172"/>
      <c r="BD1528" s="169"/>
      <c r="BE1528" s="169"/>
      <c r="BF1528" s="169"/>
      <c r="BG1528" s="169"/>
      <c r="BH1528" s="169"/>
      <c r="BI1528" s="169"/>
      <c r="BJ1528" s="169"/>
      <c r="BK1528" s="169"/>
      <c r="BL1528" s="169"/>
      <c r="BM1528" s="169"/>
      <c r="BN1528" s="169"/>
      <c r="BO1528" s="169"/>
      <c r="BP1528" s="169"/>
      <c r="BQ1528" s="169"/>
      <c r="BS1528" s="6"/>
      <c r="BT1528" s="11"/>
      <c r="BU1528" s="6"/>
      <c r="BV1528" s="6"/>
    </row>
    <row r="1529" spans="1:74" ht="15.75" x14ac:dyDescent="0.25">
      <c r="A1529" s="52" t="s">
        <v>7908</v>
      </c>
      <c r="B1529" s="56"/>
      <c r="C1529" s="7" t="s">
        <v>118</v>
      </c>
      <c r="D1529" s="7" t="s">
        <v>6918</v>
      </c>
      <c r="E1529" s="7"/>
      <c r="F1529" s="64"/>
      <c r="G1529" s="6"/>
      <c r="H1529" s="6"/>
      <c r="I1529" s="10" t="s">
        <v>110</v>
      </c>
      <c r="J1529" s="11" t="s">
        <v>3185</v>
      </c>
      <c r="K1529" s="220" t="s">
        <v>600</v>
      </c>
      <c r="L1529" s="180"/>
      <c r="M1529" s="180">
        <v>1000</v>
      </c>
      <c r="N1529" s="80" t="s">
        <v>7214</v>
      </c>
      <c r="O1529" s="165"/>
      <c r="P1529" s="80" t="s">
        <v>3200</v>
      </c>
      <c r="Q1529" s="80"/>
      <c r="R1529" s="80"/>
      <c r="S1529" s="166"/>
      <c r="T1529" s="164"/>
      <c r="U1529" s="167"/>
      <c r="V1529" s="168"/>
      <c r="W1529" s="12" t="str">
        <f t="shared" si="292"/>
        <v>Mqtt1</v>
      </c>
      <c r="X1529" s="222"/>
      <c r="Y1529" s="6" t="str">
        <f t="shared" si="293"/>
        <v>power-tag/sewage-treatment-plant</v>
      </c>
      <c r="Z1529" s="106" t="str" cm="1">
        <f t="array" ref="Z1529">IF(COUNTIF(N1529,"spare"),"","$."&amp;_xlfn.REGEXEXTRACT(J1529,"PT\d+[FQ]\d+_(.*)", 2))</f>
        <v>$.Power_Factor_Phase_A</v>
      </c>
      <c r="AA1529" s="12">
        <v>1</v>
      </c>
      <c r="AB1529" s="6" t="s">
        <v>195</v>
      </c>
      <c r="AC1529" s="106">
        <v>3078</v>
      </c>
      <c r="AJ1529" s="80"/>
      <c r="AK1529" s="116" t="s">
        <v>1696</v>
      </c>
      <c r="AN1529" s="80"/>
      <c r="AO1529" s="80"/>
      <c r="AP1529" s="80"/>
      <c r="AQ1529" s="80"/>
      <c r="AR1529" s="130"/>
      <c r="AS1529" s="80"/>
      <c r="AT1529" s="7"/>
      <c r="AU1529" s="7"/>
      <c r="AV1529" s="169"/>
      <c r="AW1529" s="170"/>
      <c r="AX1529" s="140"/>
      <c r="AY1529" s="150"/>
      <c r="AZ1529" s="171"/>
      <c r="BA1529" s="171"/>
      <c r="BB1529" s="150" t="str">
        <f t="shared" si="294"/>
        <v/>
      </c>
      <c r="BC1529" s="172"/>
      <c r="BD1529" s="169"/>
      <c r="BE1529" s="169"/>
      <c r="BF1529" s="169"/>
      <c r="BG1529" s="169"/>
      <c r="BH1529" s="169"/>
      <c r="BI1529" s="169"/>
      <c r="BJ1529" s="169"/>
      <c r="BK1529" s="169"/>
      <c r="BL1529" s="169"/>
      <c r="BM1529" s="169"/>
      <c r="BN1529" s="169"/>
      <c r="BO1529" s="169"/>
      <c r="BP1529" s="169"/>
      <c r="BQ1529" s="169"/>
      <c r="BS1529" s="6"/>
      <c r="BT1529" s="11"/>
      <c r="BU1529" s="6"/>
      <c r="BV1529" s="6"/>
    </row>
    <row r="1530" spans="1:74" ht="15.75" x14ac:dyDescent="0.25">
      <c r="A1530" s="52" t="s">
        <v>7908</v>
      </c>
      <c r="B1530" s="56"/>
      <c r="C1530" s="7" t="s">
        <v>118</v>
      </c>
      <c r="D1530" s="7" t="s">
        <v>6918</v>
      </c>
      <c r="E1530" s="7"/>
      <c r="F1530" s="64"/>
      <c r="G1530" s="6"/>
      <c r="H1530" s="6"/>
      <c r="I1530" s="10" t="s">
        <v>110</v>
      </c>
      <c r="J1530" s="11" t="s">
        <v>3186</v>
      </c>
      <c r="K1530" s="220" t="s">
        <v>600</v>
      </c>
      <c r="L1530" s="180"/>
      <c r="M1530" s="180">
        <v>1000</v>
      </c>
      <c r="N1530" s="80" t="s">
        <v>7214</v>
      </c>
      <c r="O1530" s="165"/>
      <c r="P1530" s="80" t="s">
        <v>3201</v>
      </c>
      <c r="Q1530" s="80"/>
      <c r="R1530" s="80"/>
      <c r="S1530" s="166"/>
      <c r="T1530" s="164"/>
      <c r="U1530" s="167"/>
      <c r="V1530" s="168"/>
      <c r="W1530" s="12" t="str">
        <f t="shared" si="292"/>
        <v>Mqtt1</v>
      </c>
      <c r="X1530" s="222"/>
      <c r="Y1530" s="6" t="str">
        <f t="shared" si="293"/>
        <v>power-tag/sewage-treatment-plant</v>
      </c>
      <c r="Z1530" s="106" t="str" cm="1">
        <f t="array" ref="Z1530">IF(COUNTIF(N1530,"spare"),"","$."&amp;_xlfn.REGEXEXTRACT(J1530,"PT\d+[FQ]\d+_(.*)", 2))</f>
        <v>$.Power_Factor_Phase_B</v>
      </c>
      <c r="AA1530" s="12">
        <v>1</v>
      </c>
      <c r="AB1530" s="6" t="s">
        <v>195</v>
      </c>
      <c r="AC1530" s="106">
        <v>3080</v>
      </c>
      <c r="AJ1530" s="80"/>
      <c r="AK1530" s="116" t="s">
        <v>1696</v>
      </c>
      <c r="AN1530" s="80"/>
      <c r="AO1530" s="80"/>
      <c r="AP1530" s="80"/>
      <c r="AQ1530" s="80"/>
      <c r="AR1530" s="130"/>
      <c r="AS1530" s="80"/>
      <c r="AT1530" s="7"/>
      <c r="AU1530" s="7"/>
      <c r="AV1530" s="169"/>
      <c r="AW1530" s="170"/>
      <c r="AX1530" s="140"/>
      <c r="AY1530" s="150"/>
      <c r="AZ1530" s="171"/>
      <c r="BA1530" s="171"/>
      <c r="BB1530" s="150" t="str">
        <f t="shared" si="294"/>
        <v/>
      </c>
      <c r="BC1530" s="172"/>
      <c r="BD1530" s="169"/>
      <c r="BE1530" s="169"/>
      <c r="BF1530" s="169"/>
      <c r="BG1530" s="169"/>
      <c r="BH1530" s="169"/>
      <c r="BI1530" s="169"/>
      <c r="BJ1530" s="169"/>
      <c r="BK1530" s="169"/>
      <c r="BL1530" s="169"/>
      <c r="BM1530" s="169"/>
      <c r="BN1530" s="169"/>
      <c r="BO1530" s="169"/>
      <c r="BP1530" s="169"/>
      <c r="BQ1530" s="169"/>
      <c r="BS1530" s="6"/>
      <c r="BT1530" s="11"/>
      <c r="BU1530" s="6"/>
      <c r="BV1530" s="6"/>
    </row>
    <row r="1531" spans="1:74" ht="15.75" x14ac:dyDescent="0.25">
      <c r="A1531" s="52" t="s">
        <v>7908</v>
      </c>
      <c r="B1531" s="56"/>
      <c r="C1531" s="7" t="s">
        <v>118</v>
      </c>
      <c r="D1531" s="7" t="s">
        <v>6918</v>
      </c>
      <c r="E1531" s="7"/>
      <c r="F1531" s="64"/>
      <c r="G1531" s="6"/>
      <c r="H1531" s="6"/>
      <c r="I1531" s="10" t="s">
        <v>110</v>
      </c>
      <c r="J1531" s="11" t="s">
        <v>3187</v>
      </c>
      <c r="K1531" s="220" t="s">
        <v>600</v>
      </c>
      <c r="L1531" s="180"/>
      <c r="M1531" s="180">
        <v>1000</v>
      </c>
      <c r="N1531" s="80" t="s">
        <v>7214</v>
      </c>
      <c r="O1531" s="165"/>
      <c r="P1531" s="80" t="s">
        <v>3202</v>
      </c>
      <c r="Q1531" s="80"/>
      <c r="R1531" s="80"/>
      <c r="S1531" s="166"/>
      <c r="T1531" s="164"/>
      <c r="U1531" s="167"/>
      <c r="V1531" s="168"/>
      <c r="W1531" s="12" t="str">
        <f t="shared" si="292"/>
        <v>Mqtt1</v>
      </c>
      <c r="X1531" s="222"/>
      <c r="Y1531" s="6" t="str">
        <f t="shared" si="293"/>
        <v>power-tag/sewage-treatment-plant</v>
      </c>
      <c r="Z1531" s="106" t="str" cm="1">
        <f t="array" ref="Z1531">IF(COUNTIF(N1531,"spare"),"","$."&amp;_xlfn.REGEXEXTRACT(J1531,"PT\d+[FQ]\d+_(.*)", 2))</f>
        <v>$.Power_Factor_Phase_C</v>
      </c>
      <c r="AA1531" s="12">
        <v>1</v>
      </c>
      <c r="AB1531" s="6" t="s">
        <v>195</v>
      </c>
      <c r="AC1531" s="106">
        <v>3082</v>
      </c>
      <c r="AJ1531" s="80"/>
      <c r="AK1531" s="116" t="s">
        <v>1696</v>
      </c>
      <c r="AN1531" s="80"/>
      <c r="AO1531" s="80"/>
      <c r="AP1531" s="80"/>
      <c r="AQ1531" s="80"/>
      <c r="AR1531" s="130"/>
      <c r="AS1531" s="80"/>
      <c r="AT1531" s="7"/>
      <c r="AU1531" s="7"/>
      <c r="AV1531" s="169"/>
      <c r="AW1531" s="170"/>
      <c r="AX1531" s="140"/>
      <c r="AY1531" s="150"/>
      <c r="AZ1531" s="171"/>
      <c r="BA1531" s="171"/>
      <c r="BB1531" s="150" t="str">
        <f t="shared" si="294"/>
        <v/>
      </c>
      <c r="BC1531" s="172"/>
      <c r="BD1531" s="169"/>
      <c r="BE1531" s="169"/>
      <c r="BF1531" s="169"/>
      <c r="BG1531" s="169"/>
      <c r="BH1531" s="169"/>
      <c r="BI1531" s="169"/>
      <c r="BJ1531" s="169"/>
      <c r="BK1531" s="169"/>
      <c r="BL1531" s="169"/>
      <c r="BM1531" s="169"/>
      <c r="BN1531" s="169"/>
      <c r="BO1531" s="169"/>
      <c r="BP1531" s="169"/>
      <c r="BQ1531" s="169"/>
      <c r="BS1531" s="6"/>
      <c r="BT1531" s="11"/>
      <c r="BU1531" s="6"/>
      <c r="BV1531" s="6"/>
    </row>
    <row r="1532" spans="1:74" ht="15.75" x14ac:dyDescent="0.25">
      <c r="A1532" s="52" t="s">
        <v>7908</v>
      </c>
      <c r="B1532" s="56"/>
      <c r="C1532" s="7" t="s">
        <v>118</v>
      </c>
      <c r="D1532" s="7" t="s">
        <v>6918</v>
      </c>
      <c r="E1532" s="7"/>
      <c r="F1532" s="64"/>
      <c r="G1532" s="6"/>
      <c r="H1532" s="6"/>
      <c r="I1532" s="10" t="s">
        <v>110</v>
      </c>
      <c r="J1532" s="11" t="s">
        <v>3188</v>
      </c>
      <c r="K1532" s="220" t="s">
        <v>600</v>
      </c>
      <c r="L1532" s="180"/>
      <c r="M1532" s="180">
        <v>1000</v>
      </c>
      <c r="N1532" s="80" t="s">
        <v>7214</v>
      </c>
      <c r="O1532" s="165"/>
      <c r="P1532" s="80" t="s">
        <v>3203</v>
      </c>
      <c r="Q1532" s="80"/>
      <c r="R1532" s="80"/>
      <c r="S1532" s="166"/>
      <c r="T1532" s="164"/>
      <c r="U1532" s="167"/>
      <c r="V1532" s="168"/>
      <c r="W1532" s="12" t="str">
        <f t="shared" si="292"/>
        <v>Mqtt1</v>
      </c>
      <c r="X1532" s="222"/>
      <c r="Y1532" s="6" t="str">
        <f t="shared" si="293"/>
        <v>power-tag/sewage-treatment-plant</v>
      </c>
      <c r="Z1532" s="106" t="str" cm="1">
        <f t="array" ref="Z1532">IF(COUNTIF(N1532,"spare"),"","$."&amp;_xlfn.REGEXEXTRACT(J1532,"PT\d+[FQ]\d+_(.*)", 2))</f>
        <v>$.Total_Power_Factor</v>
      </c>
      <c r="AA1532" s="12">
        <v>1</v>
      </c>
      <c r="AB1532" s="6" t="s">
        <v>195</v>
      </c>
      <c r="AC1532" s="106">
        <v>3084</v>
      </c>
      <c r="AJ1532" s="80"/>
      <c r="AK1532" s="116" t="s">
        <v>1696</v>
      </c>
      <c r="AN1532" s="80"/>
      <c r="AO1532" s="80"/>
      <c r="AP1532" s="80"/>
      <c r="AQ1532" s="80"/>
      <c r="AR1532" s="130"/>
      <c r="AS1532" s="80"/>
      <c r="AT1532" s="7"/>
      <c r="AU1532" s="7"/>
      <c r="AV1532" s="169"/>
      <c r="AW1532" s="170"/>
      <c r="AX1532" s="140"/>
      <c r="AY1532" s="150"/>
      <c r="AZ1532" s="171"/>
      <c r="BA1532" s="171"/>
      <c r="BB1532" s="150" t="str">
        <f t="shared" si="294"/>
        <v/>
      </c>
      <c r="BC1532" s="172"/>
      <c r="BD1532" s="169"/>
      <c r="BE1532" s="169"/>
      <c r="BF1532" s="169"/>
      <c r="BG1532" s="169"/>
      <c r="BH1532" s="169"/>
      <c r="BI1532" s="169"/>
      <c r="BJ1532" s="169"/>
      <c r="BK1532" s="169"/>
      <c r="BL1532" s="169"/>
      <c r="BM1532" s="169"/>
      <c r="BN1532" s="169"/>
      <c r="BO1532" s="169"/>
      <c r="BP1532" s="169"/>
      <c r="BQ1532" s="169"/>
      <c r="BS1532" s="6"/>
      <c r="BT1532" s="11"/>
      <c r="BU1532" s="6"/>
      <c r="BV1532" s="6"/>
    </row>
    <row r="1533" spans="1:74" ht="15.75" x14ac:dyDescent="0.25">
      <c r="A1533" s="52" t="s">
        <v>7908</v>
      </c>
      <c r="B1533" s="56"/>
      <c r="C1533" s="7" t="s">
        <v>118</v>
      </c>
      <c r="D1533" s="7" t="s">
        <v>6918</v>
      </c>
      <c r="E1533" s="7"/>
      <c r="F1533" s="64"/>
      <c r="G1533" s="6"/>
      <c r="H1533" s="6"/>
      <c r="I1533" s="10" t="s">
        <v>110</v>
      </c>
      <c r="J1533" s="11" t="s">
        <v>3204</v>
      </c>
      <c r="K1533" s="220" t="s">
        <v>600</v>
      </c>
      <c r="L1533" s="180"/>
      <c r="M1533" s="180">
        <v>1000</v>
      </c>
      <c r="N1533" s="80" t="s">
        <v>7214</v>
      </c>
      <c r="O1533" s="165"/>
      <c r="P1533" s="80" t="s">
        <v>1736</v>
      </c>
      <c r="Q1533" s="80"/>
      <c r="R1533" s="80"/>
      <c r="S1533" s="166"/>
      <c r="T1533" s="164"/>
      <c r="U1533" s="167"/>
      <c r="V1533" s="168"/>
      <c r="W1533" s="12" t="str">
        <f t="shared" ref="W1533:W1547" si="295">IF(COUNTIF(N1533,"spare"),"","Mqtt1")</f>
        <v>Mqtt1</v>
      </c>
      <c r="X1533" s="222"/>
      <c r="Y1533" s="6" t="str">
        <f t="shared" si="293"/>
        <v>power-tag/main-propulsion-unit-offline-filter</v>
      </c>
      <c r="Z1533" s="106" t="str" cm="1">
        <f t="array" ref="Z1533">IF(COUNTIF(N1533,"spare"),"","$."&amp;_xlfn.REGEXEXTRACT(J1533,"PT\d+[FQ]\d+_(.*)", 2))</f>
        <v>$.RMS_Current_Phase_A</v>
      </c>
      <c r="AA1533" s="12">
        <f>AA1518+1</f>
        <v>2</v>
      </c>
      <c r="AB1533" s="6" t="s">
        <v>195</v>
      </c>
      <c r="AC1533" s="106">
        <v>3000</v>
      </c>
      <c r="AJ1533" s="80"/>
      <c r="AK1533" s="116" t="s">
        <v>1693</v>
      </c>
      <c r="AN1533" s="80"/>
      <c r="AO1533" s="80"/>
      <c r="AP1533" s="80"/>
      <c r="AQ1533" s="80"/>
      <c r="AR1533" s="130"/>
      <c r="AS1533" s="80"/>
      <c r="AT1533" s="7"/>
      <c r="AU1533" s="7"/>
      <c r="AV1533" s="169"/>
      <c r="AW1533" s="170"/>
      <c r="AX1533" s="140"/>
      <c r="AY1533" s="150"/>
      <c r="AZ1533" s="171"/>
      <c r="BA1533" s="171"/>
      <c r="BB1533" s="150" t="str">
        <f t="shared" ref="BB1533:BB1547" si="296">IF(ISNUMBER(AM1533),"1","")</f>
        <v/>
      </c>
      <c r="BC1533" s="172"/>
      <c r="BD1533" s="169"/>
      <c r="BE1533" s="169"/>
      <c r="BF1533" s="169"/>
      <c r="BG1533" s="169"/>
      <c r="BH1533" s="169"/>
      <c r="BI1533" s="169"/>
      <c r="BJ1533" s="169"/>
      <c r="BK1533" s="169"/>
      <c r="BL1533" s="169"/>
      <c r="BM1533" s="169"/>
      <c r="BN1533" s="169"/>
      <c r="BO1533" s="169"/>
      <c r="BP1533" s="169"/>
      <c r="BQ1533" s="169"/>
      <c r="BS1533" s="6"/>
      <c r="BT1533" s="11"/>
      <c r="BU1533" s="6"/>
      <c r="BV1533" s="6"/>
    </row>
    <row r="1534" spans="1:74" ht="15.75" x14ac:dyDescent="0.25">
      <c r="A1534" s="52" t="s">
        <v>7908</v>
      </c>
      <c r="B1534" s="56"/>
      <c r="C1534" s="7" t="s">
        <v>118</v>
      </c>
      <c r="D1534" s="7" t="s">
        <v>6918</v>
      </c>
      <c r="E1534" s="7"/>
      <c r="F1534" s="64"/>
      <c r="G1534" s="6"/>
      <c r="H1534" s="6"/>
      <c r="I1534" s="10" t="s">
        <v>110</v>
      </c>
      <c r="J1534" s="11" t="s">
        <v>3205</v>
      </c>
      <c r="K1534" s="220" t="s">
        <v>600</v>
      </c>
      <c r="L1534" s="180"/>
      <c r="M1534" s="180">
        <v>1000</v>
      </c>
      <c r="N1534" s="80" t="s">
        <v>7214</v>
      </c>
      <c r="O1534" s="165"/>
      <c r="P1534" s="80" t="s">
        <v>1737</v>
      </c>
      <c r="Q1534" s="80"/>
      <c r="R1534" s="80"/>
      <c r="S1534" s="166"/>
      <c r="T1534" s="164"/>
      <c r="U1534" s="167"/>
      <c r="V1534" s="168"/>
      <c r="W1534" s="12" t="str">
        <f t="shared" si="295"/>
        <v>Mqtt1</v>
      </c>
      <c r="X1534" s="222"/>
      <c r="Y1534" s="6" t="str">
        <f t="shared" si="293"/>
        <v>power-tag/main-propulsion-unit-offline-filter</v>
      </c>
      <c r="Z1534" s="106" t="str" cm="1">
        <f t="array" ref="Z1534">IF(COUNTIF(N1534,"spare"),"","$."&amp;_xlfn.REGEXEXTRACT(J1534,"PT\d+[FQ]\d+_(.*)", 2))</f>
        <v>$.RMS_Current_Phase_B</v>
      </c>
      <c r="AA1534" s="12">
        <f t="shared" ref="AA1534:AA1597" si="297">AA1519+1</f>
        <v>2</v>
      </c>
      <c r="AB1534" s="6" t="s">
        <v>195</v>
      </c>
      <c r="AC1534" s="106">
        <v>3002</v>
      </c>
      <c r="AJ1534" s="80"/>
      <c r="AK1534" s="116" t="s">
        <v>1693</v>
      </c>
      <c r="AN1534" s="80"/>
      <c r="AO1534" s="80"/>
      <c r="AP1534" s="80"/>
      <c r="AQ1534" s="80"/>
      <c r="AR1534" s="130"/>
      <c r="AS1534" s="80"/>
      <c r="AT1534" s="7"/>
      <c r="AU1534" s="7"/>
      <c r="AV1534" s="169"/>
      <c r="AW1534" s="170"/>
      <c r="AX1534" s="140"/>
      <c r="AY1534" s="150"/>
      <c r="AZ1534" s="171"/>
      <c r="BA1534" s="171"/>
      <c r="BB1534" s="150" t="str">
        <f t="shared" si="296"/>
        <v/>
      </c>
      <c r="BC1534" s="172"/>
      <c r="BD1534" s="169"/>
      <c r="BE1534" s="169"/>
      <c r="BF1534" s="169"/>
      <c r="BG1534" s="169"/>
      <c r="BH1534" s="169"/>
      <c r="BI1534" s="169"/>
      <c r="BJ1534" s="169"/>
      <c r="BK1534" s="169"/>
      <c r="BL1534" s="169"/>
      <c r="BM1534" s="169"/>
      <c r="BN1534" s="169"/>
      <c r="BO1534" s="169"/>
      <c r="BP1534" s="169"/>
      <c r="BQ1534" s="169"/>
      <c r="BS1534" s="6"/>
      <c r="BT1534" s="11"/>
      <c r="BU1534" s="6"/>
      <c r="BV1534" s="6"/>
    </row>
    <row r="1535" spans="1:74" ht="15.75" x14ac:dyDescent="0.25">
      <c r="A1535" s="52" t="s">
        <v>7908</v>
      </c>
      <c r="B1535" s="56"/>
      <c r="C1535" s="7" t="s">
        <v>118</v>
      </c>
      <c r="D1535" s="7" t="s">
        <v>6918</v>
      </c>
      <c r="E1535" s="7"/>
      <c r="F1535" s="64"/>
      <c r="G1535" s="6"/>
      <c r="H1535" s="6"/>
      <c r="I1535" s="10" t="s">
        <v>110</v>
      </c>
      <c r="J1535" s="11" t="s">
        <v>3206</v>
      </c>
      <c r="K1535" s="220" t="s">
        <v>600</v>
      </c>
      <c r="L1535" s="180"/>
      <c r="M1535" s="180">
        <v>1000</v>
      </c>
      <c r="N1535" s="80" t="s">
        <v>7214</v>
      </c>
      <c r="O1535" s="165"/>
      <c r="P1535" s="80" t="s">
        <v>1738</v>
      </c>
      <c r="Q1535" s="80"/>
      <c r="R1535" s="80"/>
      <c r="S1535" s="166"/>
      <c r="T1535" s="164"/>
      <c r="U1535" s="167"/>
      <c r="V1535" s="168"/>
      <c r="W1535" s="12" t="str">
        <f t="shared" si="295"/>
        <v>Mqtt1</v>
      </c>
      <c r="X1535" s="222"/>
      <c r="Y1535" s="6" t="str">
        <f t="shared" si="293"/>
        <v>power-tag/main-propulsion-unit-offline-filter</v>
      </c>
      <c r="Z1535" s="106" t="str" cm="1">
        <f t="array" ref="Z1535">IF(COUNTIF(N1535,"spare"),"","$."&amp;_xlfn.REGEXEXTRACT(J1535,"PT\d+[FQ]\d+_(.*)", 2))</f>
        <v>$.RMS_Current_Phase_C</v>
      </c>
      <c r="AA1535" s="12">
        <f t="shared" si="297"/>
        <v>2</v>
      </c>
      <c r="AB1535" s="6" t="s">
        <v>195</v>
      </c>
      <c r="AC1535" s="106">
        <v>3004</v>
      </c>
      <c r="AJ1535" s="80"/>
      <c r="AK1535" s="116" t="s">
        <v>1693</v>
      </c>
      <c r="AN1535" s="80"/>
      <c r="AO1535" s="80"/>
      <c r="AP1535" s="80"/>
      <c r="AQ1535" s="80"/>
      <c r="AR1535" s="130"/>
      <c r="AS1535" s="80"/>
      <c r="AT1535" s="7"/>
      <c r="AU1535" s="7"/>
      <c r="AV1535" s="169"/>
      <c r="AW1535" s="170"/>
      <c r="AX1535" s="140"/>
      <c r="AY1535" s="150"/>
      <c r="AZ1535" s="171"/>
      <c r="BA1535" s="171"/>
      <c r="BB1535" s="150" t="str">
        <f t="shared" si="296"/>
        <v/>
      </c>
      <c r="BC1535" s="172"/>
      <c r="BD1535" s="169"/>
      <c r="BE1535" s="169"/>
      <c r="BF1535" s="169"/>
      <c r="BG1535" s="169"/>
      <c r="BH1535" s="169"/>
      <c r="BI1535" s="169"/>
      <c r="BJ1535" s="169"/>
      <c r="BK1535" s="169"/>
      <c r="BL1535" s="169"/>
      <c r="BM1535" s="169"/>
      <c r="BN1535" s="169"/>
      <c r="BO1535" s="169"/>
      <c r="BP1535" s="169"/>
      <c r="BQ1535" s="169"/>
      <c r="BS1535" s="6"/>
      <c r="BT1535" s="11"/>
      <c r="BU1535" s="6"/>
      <c r="BV1535" s="6"/>
    </row>
    <row r="1536" spans="1:74" ht="15.75" x14ac:dyDescent="0.25">
      <c r="A1536" s="52" t="s">
        <v>7908</v>
      </c>
      <c r="B1536" s="56"/>
      <c r="C1536" s="7" t="s">
        <v>118</v>
      </c>
      <c r="D1536" s="7" t="s">
        <v>6918</v>
      </c>
      <c r="E1536" s="7"/>
      <c r="F1536" s="64"/>
      <c r="G1536" s="6"/>
      <c r="H1536" s="6"/>
      <c r="I1536" s="10" t="s">
        <v>110</v>
      </c>
      <c r="J1536" s="11" t="s">
        <v>3207</v>
      </c>
      <c r="K1536" s="220" t="s">
        <v>600</v>
      </c>
      <c r="L1536" s="180"/>
      <c r="M1536" s="180">
        <v>1000</v>
      </c>
      <c r="N1536" s="80" t="s">
        <v>7214</v>
      </c>
      <c r="O1536" s="165"/>
      <c r="P1536" s="80" t="s">
        <v>1739</v>
      </c>
      <c r="Q1536" s="80"/>
      <c r="R1536" s="80"/>
      <c r="S1536" s="166"/>
      <c r="T1536" s="164"/>
      <c r="U1536" s="167"/>
      <c r="V1536" s="168"/>
      <c r="W1536" s="12" t="str">
        <f t="shared" si="295"/>
        <v>Mqtt1</v>
      </c>
      <c r="X1536" s="222"/>
      <c r="Y1536" s="6" t="str">
        <f t="shared" si="293"/>
        <v>power-tag/main-propulsion-unit-offline-filter</v>
      </c>
      <c r="Z1536" s="106" t="str" cm="1">
        <f t="array" ref="Z1536">IF(COUNTIF(N1536,"spare"),"","$."&amp;_xlfn.REGEXEXTRACT(J1536,"PT\d+[FQ]\d+_(.*)", 2))</f>
        <v>$.RMS_Current_Phase_Neut</v>
      </c>
      <c r="AA1536" s="12">
        <f t="shared" si="297"/>
        <v>2</v>
      </c>
      <c r="AB1536" s="6" t="s">
        <v>195</v>
      </c>
      <c r="AC1536" s="106">
        <v>3006</v>
      </c>
      <c r="AJ1536" s="80"/>
      <c r="AK1536" s="116" t="s">
        <v>1693</v>
      </c>
      <c r="AN1536" s="80"/>
      <c r="AO1536" s="80"/>
      <c r="AP1536" s="80"/>
      <c r="AQ1536" s="80"/>
      <c r="AR1536" s="130"/>
      <c r="AS1536" s="80"/>
      <c r="AT1536" s="7"/>
      <c r="AU1536" s="7"/>
      <c r="AV1536" s="169"/>
      <c r="AW1536" s="170"/>
      <c r="AX1536" s="140"/>
      <c r="AY1536" s="150"/>
      <c r="AZ1536" s="171"/>
      <c r="BA1536" s="171"/>
      <c r="BB1536" s="150" t="str">
        <f t="shared" si="296"/>
        <v/>
      </c>
      <c r="BC1536" s="172"/>
      <c r="BD1536" s="169"/>
      <c r="BE1536" s="169"/>
      <c r="BF1536" s="169"/>
      <c r="BG1536" s="169"/>
      <c r="BH1536" s="169"/>
      <c r="BI1536" s="169"/>
      <c r="BJ1536" s="169"/>
      <c r="BK1536" s="169"/>
      <c r="BL1536" s="169"/>
      <c r="BM1536" s="169"/>
      <c r="BN1536" s="169"/>
      <c r="BO1536" s="169"/>
      <c r="BP1536" s="169"/>
      <c r="BQ1536" s="169"/>
      <c r="BS1536" s="6"/>
      <c r="BT1536" s="11"/>
      <c r="BU1536" s="6"/>
      <c r="BV1536" s="6"/>
    </row>
    <row r="1537" spans="1:74" ht="15.75" x14ac:dyDescent="0.25">
      <c r="A1537" s="52" t="s">
        <v>7908</v>
      </c>
      <c r="B1537" s="56"/>
      <c r="C1537" s="7" t="s">
        <v>118</v>
      </c>
      <c r="D1537" s="7" t="s">
        <v>6918</v>
      </c>
      <c r="E1537" s="7"/>
      <c r="F1537" s="64"/>
      <c r="G1537" s="6"/>
      <c r="H1537" s="6"/>
      <c r="I1537" s="10" t="s">
        <v>110</v>
      </c>
      <c r="J1537" s="11" t="s">
        <v>7556</v>
      </c>
      <c r="K1537" s="220" t="s">
        <v>600</v>
      </c>
      <c r="L1537" s="180"/>
      <c r="M1537" s="180">
        <v>1000</v>
      </c>
      <c r="N1537" s="80" t="s">
        <v>7214</v>
      </c>
      <c r="O1537" s="165"/>
      <c r="P1537" s="80" t="s">
        <v>1740</v>
      </c>
      <c r="Q1537" s="80"/>
      <c r="R1537" s="80"/>
      <c r="S1537" s="166"/>
      <c r="T1537" s="164"/>
      <c r="U1537" s="167"/>
      <c r="V1537" s="168"/>
      <c r="W1537" s="12" t="str">
        <f t="shared" si="295"/>
        <v>Mqtt1</v>
      </c>
      <c r="X1537" s="222"/>
      <c r="Y1537" s="6" t="str">
        <f t="shared" si="293"/>
        <v>power-tag/main-propulsion-unit-offline-filter</v>
      </c>
      <c r="Z1537" s="106" t="str" cm="1">
        <f t="array" ref="Z1537">IF(COUNTIF(N1537,"spare"),"","$."&amp;_xlfn.REGEXEXTRACT(J1537,"PT\d+[FQ]\d+_(.*)", 2))</f>
        <v>$.RMS_Voltage_A_N</v>
      </c>
      <c r="AA1537" s="12">
        <f t="shared" si="297"/>
        <v>2</v>
      </c>
      <c r="AB1537" s="6" t="s">
        <v>195</v>
      </c>
      <c r="AC1537" s="106">
        <v>3028</v>
      </c>
      <c r="AJ1537" s="80"/>
      <c r="AK1537" s="116" t="s">
        <v>1694</v>
      </c>
      <c r="AN1537" s="80"/>
      <c r="AO1537" s="80"/>
      <c r="AP1537" s="80"/>
      <c r="AQ1537" s="80"/>
      <c r="AR1537" s="130"/>
      <c r="AS1537" s="80"/>
      <c r="AT1537" s="7"/>
      <c r="AU1537" s="7"/>
      <c r="AV1537" s="169"/>
      <c r="AW1537" s="170"/>
      <c r="AX1537" s="140"/>
      <c r="AY1537" s="150"/>
      <c r="AZ1537" s="171"/>
      <c r="BA1537" s="171"/>
      <c r="BB1537" s="150" t="str">
        <f t="shared" si="296"/>
        <v/>
      </c>
      <c r="BC1537" s="172"/>
      <c r="BD1537" s="169"/>
      <c r="BE1537" s="169"/>
      <c r="BF1537" s="169"/>
      <c r="BG1537" s="169"/>
      <c r="BH1537" s="169"/>
      <c r="BI1537" s="169"/>
      <c r="BJ1537" s="169"/>
      <c r="BK1537" s="169"/>
      <c r="BL1537" s="169"/>
      <c r="BM1537" s="169"/>
      <c r="BN1537" s="169"/>
      <c r="BO1537" s="169"/>
      <c r="BP1537" s="169"/>
      <c r="BQ1537" s="169"/>
      <c r="BS1537" s="6"/>
      <c r="BT1537" s="11"/>
      <c r="BU1537" s="6"/>
      <c r="BV1537" s="6"/>
    </row>
    <row r="1538" spans="1:74" ht="15.75" x14ac:dyDescent="0.25">
      <c r="A1538" s="52" t="s">
        <v>7908</v>
      </c>
      <c r="B1538" s="56"/>
      <c r="C1538" s="7" t="s">
        <v>118</v>
      </c>
      <c r="D1538" s="7" t="s">
        <v>6918</v>
      </c>
      <c r="E1538" s="7"/>
      <c r="F1538" s="64"/>
      <c r="G1538" s="6"/>
      <c r="H1538" s="6"/>
      <c r="I1538" s="10" t="s">
        <v>110</v>
      </c>
      <c r="J1538" s="11" t="s">
        <v>7557</v>
      </c>
      <c r="K1538" s="220" t="s">
        <v>600</v>
      </c>
      <c r="L1538" s="180"/>
      <c r="M1538" s="180">
        <v>1000</v>
      </c>
      <c r="N1538" s="80" t="s">
        <v>7214</v>
      </c>
      <c r="O1538" s="165"/>
      <c r="P1538" s="80" t="s">
        <v>1741</v>
      </c>
      <c r="Q1538" s="80"/>
      <c r="R1538" s="80"/>
      <c r="S1538" s="166"/>
      <c r="T1538" s="164"/>
      <c r="U1538" s="167"/>
      <c r="V1538" s="168"/>
      <c r="W1538" s="12" t="str">
        <f t="shared" si="295"/>
        <v>Mqtt1</v>
      </c>
      <c r="X1538" s="222"/>
      <c r="Y1538" s="6" t="str">
        <f t="shared" si="293"/>
        <v>power-tag/main-propulsion-unit-offline-filter</v>
      </c>
      <c r="Z1538" s="106" t="str" cm="1">
        <f t="array" ref="Z1538">IF(COUNTIF(N1538,"spare"),"","$."&amp;_xlfn.REGEXEXTRACT(J1538,"PT\d+[FQ]\d+_(.*)", 2))</f>
        <v>$.RMS_Voltage_B_N</v>
      </c>
      <c r="AA1538" s="12">
        <f t="shared" si="297"/>
        <v>2</v>
      </c>
      <c r="AB1538" s="6" t="s">
        <v>195</v>
      </c>
      <c r="AC1538" s="106">
        <v>3030</v>
      </c>
      <c r="AJ1538" s="80"/>
      <c r="AK1538" s="116" t="s">
        <v>1694</v>
      </c>
      <c r="AN1538" s="80"/>
      <c r="AO1538" s="80"/>
      <c r="AP1538" s="80"/>
      <c r="AQ1538" s="80"/>
      <c r="AR1538" s="130"/>
      <c r="AS1538" s="80"/>
      <c r="AT1538" s="7"/>
      <c r="AU1538" s="7"/>
      <c r="AV1538" s="169"/>
      <c r="AW1538" s="170"/>
      <c r="AX1538" s="140"/>
      <c r="AY1538" s="150"/>
      <c r="AZ1538" s="171"/>
      <c r="BA1538" s="171"/>
      <c r="BB1538" s="150" t="str">
        <f t="shared" si="296"/>
        <v/>
      </c>
      <c r="BC1538" s="172"/>
      <c r="BD1538" s="169"/>
      <c r="BE1538" s="169"/>
      <c r="BF1538" s="169"/>
      <c r="BG1538" s="169"/>
      <c r="BH1538" s="169"/>
      <c r="BI1538" s="169"/>
      <c r="BJ1538" s="169"/>
      <c r="BK1538" s="169"/>
      <c r="BL1538" s="169"/>
      <c r="BM1538" s="169"/>
      <c r="BN1538" s="169"/>
      <c r="BO1538" s="169"/>
      <c r="BP1538" s="169"/>
      <c r="BQ1538" s="169"/>
      <c r="BS1538" s="6"/>
      <c r="BT1538" s="11"/>
      <c r="BU1538" s="6"/>
      <c r="BV1538" s="6"/>
    </row>
    <row r="1539" spans="1:74" ht="15.75" x14ac:dyDescent="0.25">
      <c r="A1539" s="52" t="s">
        <v>7908</v>
      </c>
      <c r="B1539" s="56"/>
      <c r="C1539" s="7" t="s">
        <v>118</v>
      </c>
      <c r="D1539" s="7" t="s">
        <v>6918</v>
      </c>
      <c r="E1539" s="7"/>
      <c r="F1539" s="64"/>
      <c r="G1539" s="6"/>
      <c r="H1539" s="6"/>
      <c r="I1539" s="10" t="s">
        <v>110</v>
      </c>
      <c r="J1539" s="11" t="s">
        <v>7558</v>
      </c>
      <c r="K1539" s="220" t="s">
        <v>600</v>
      </c>
      <c r="L1539" s="180"/>
      <c r="M1539" s="180">
        <v>1000</v>
      </c>
      <c r="N1539" s="80" t="s">
        <v>7214</v>
      </c>
      <c r="O1539" s="165"/>
      <c r="P1539" s="80" t="s">
        <v>1742</v>
      </c>
      <c r="Q1539" s="80"/>
      <c r="R1539" s="80"/>
      <c r="S1539" s="166"/>
      <c r="T1539" s="164"/>
      <c r="U1539" s="167"/>
      <c r="V1539" s="168"/>
      <c r="W1539" s="12" t="str">
        <f t="shared" si="295"/>
        <v>Mqtt1</v>
      </c>
      <c r="X1539" s="222"/>
      <c r="Y1539" s="6" t="str">
        <f t="shared" si="293"/>
        <v>power-tag/main-propulsion-unit-offline-filter</v>
      </c>
      <c r="Z1539" s="106" t="str" cm="1">
        <f t="array" ref="Z1539">IF(COUNTIF(N1539,"spare"),"","$."&amp;_xlfn.REGEXEXTRACT(J1539,"PT\d+[FQ]\d+_(.*)", 2))</f>
        <v>$.RMS_Voltage_C_N</v>
      </c>
      <c r="AA1539" s="12">
        <f t="shared" si="297"/>
        <v>2</v>
      </c>
      <c r="AB1539" s="6" t="s">
        <v>195</v>
      </c>
      <c r="AC1539" s="106">
        <v>3032</v>
      </c>
      <c r="AJ1539" s="80"/>
      <c r="AK1539" s="116" t="s">
        <v>1694</v>
      </c>
      <c r="AN1539" s="80"/>
      <c r="AO1539" s="80"/>
      <c r="AP1539" s="80"/>
      <c r="AQ1539" s="80"/>
      <c r="AR1539" s="130"/>
      <c r="AS1539" s="80"/>
      <c r="AT1539" s="7"/>
      <c r="AU1539" s="7"/>
      <c r="AV1539" s="169"/>
      <c r="AW1539" s="170"/>
      <c r="AX1539" s="140"/>
      <c r="AY1539" s="150"/>
      <c r="AZ1539" s="171"/>
      <c r="BA1539" s="171"/>
      <c r="BB1539" s="150" t="str">
        <f t="shared" si="296"/>
        <v/>
      </c>
      <c r="BC1539" s="172"/>
      <c r="BD1539" s="169"/>
      <c r="BE1539" s="169"/>
      <c r="BF1539" s="169"/>
      <c r="BG1539" s="169"/>
      <c r="BH1539" s="169"/>
      <c r="BI1539" s="169"/>
      <c r="BJ1539" s="169"/>
      <c r="BK1539" s="169"/>
      <c r="BL1539" s="169"/>
      <c r="BM1539" s="169"/>
      <c r="BN1539" s="169"/>
      <c r="BO1539" s="169"/>
      <c r="BP1539" s="169"/>
      <c r="BQ1539" s="169"/>
      <c r="BS1539" s="6"/>
      <c r="BT1539" s="11"/>
      <c r="BU1539" s="6"/>
      <c r="BV1539" s="6"/>
    </row>
    <row r="1540" spans="1:74" ht="15.75" x14ac:dyDescent="0.25">
      <c r="A1540" s="52" t="s">
        <v>7908</v>
      </c>
      <c r="B1540" s="56"/>
      <c r="C1540" s="7" t="s">
        <v>118</v>
      </c>
      <c r="D1540" s="7" t="s">
        <v>6918</v>
      </c>
      <c r="E1540" s="7"/>
      <c r="F1540" s="64"/>
      <c r="G1540" s="6"/>
      <c r="H1540" s="6"/>
      <c r="I1540" s="10" t="s">
        <v>110</v>
      </c>
      <c r="J1540" s="11" t="s">
        <v>3208</v>
      </c>
      <c r="K1540" s="220" t="s">
        <v>600</v>
      </c>
      <c r="L1540" s="180"/>
      <c r="M1540" s="180">
        <v>1000</v>
      </c>
      <c r="N1540" s="80" t="s">
        <v>7214</v>
      </c>
      <c r="O1540" s="165"/>
      <c r="P1540" s="80" t="s">
        <v>1743</v>
      </c>
      <c r="Q1540" s="80"/>
      <c r="R1540" s="80"/>
      <c r="S1540" s="166"/>
      <c r="T1540" s="164"/>
      <c r="U1540" s="167"/>
      <c r="V1540" s="168"/>
      <c r="W1540" s="12" t="str">
        <f t="shared" si="295"/>
        <v>Mqtt1</v>
      </c>
      <c r="X1540" s="222"/>
      <c r="Y1540" s="6" t="str">
        <f t="shared" si="293"/>
        <v>power-tag/main-propulsion-unit-offline-filter</v>
      </c>
      <c r="Z1540" s="106" t="str" cm="1">
        <f t="array" ref="Z1540">IF(COUNTIF(N1540,"spare"),"","$."&amp;_xlfn.REGEXEXTRACT(J1540,"PT\d+[FQ]\d+_(.*)", 2))</f>
        <v>$.Active_Power_Phase_A</v>
      </c>
      <c r="AA1540" s="12">
        <f t="shared" si="297"/>
        <v>2</v>
      </c>
      <c r="AB1540" s="6" t="s">
        <v>195</v>
      </c>
      <c r="AC1540" s="106">
        <v>3054</v>
      </c>
      <c r="AJ1540" s="80"/>
      <c r="AK1540" s="116" t="s">
        <v>1695</v>
      </c>
      <c r="AN1540" s="80"/>
      <c r="AO1540" s="80"/>
      <c r="AP1540" s="80"/>
      <c r="AQ1540" s="80"/>
      <c r="AR1540" s="130"/>
      <c r="AS1540" s="80"/>
      <c r="AT1540" s="7"/>
      <c r="AU1540" s="7"/>
      <c r="AV1540" s="169"/>
      <c r="AW1540" s="170"/>
      <c r="AX1540" s="140"/>
      <c r="AY1540" s="150"/>
      <c r="AZ1540" s="171"/>
      <c r="BA1540" s="171"/>
      <c r="BB1540" s="150" t="str">
        <f t="shared" si="296"/>
        <v/>
      </c>
      <c r="BC1540" s="172"/>
      <c r="BD1540" s="169"/>
      <c r="BE1540" s="169"/>
      <c r="BF1540" s="169"/>
      <c r="BG1540" s="169"/>
      <c r="BH1540" s="169"/>
      <c r="BI1540" s="169"/>
      <c r="BJ1540" s="169"/>
      <c r="BK1540" s="169"/>
      <c r="BL1540" s="169"/>
      <c r="BM1540" s="169"/>
      <c r="BN1540" s="169"/>
      <c r="BO1540" s="169"/>
      <c r="BP1540" s="169"/>
      <c r="BQ1540" s="169"/>
      <c r="BS1540" s="6"/>
      <c r="BT1540" s="11"/>
      <c r="BU1540" s="6"/>
      <c r="BV1540" s="6"/>
    </row>
    <row r="1541" spans="1:74" ht="15.75" x14ac:dyDescent="0.25">
      <c r="A1541" s="52" t="s">
        <v>7908</v>
      </c>
      <c r="B1541" s="56"/>
      <c r="C1541" s="7" t="s">
        <v>118</v>
      </c>
      <c r="D1541" s="7" t="s">
        <v>6918</v>
      </c>
      <c r="E1541" s="7"/>
      <c r="F1541" s="64"/>
      <c r="G1541" s="6"/>
      <c r="H1541" s="6"/>
      <c r="I1541" s="10" t="s">
        <v>110</v>
      </c>
      <c r="J1541" s="11" t="s">
        <v>3209</v>
      </c>
      <c r="K1541" s="220" t="s">
        <v>600</v>
      </c>
      <c r="L1541" s="180"/>
      <c r="M1541" s="180">
        <v>1000</v>
      </c>
      <c r="N1541" s="80" t="s">
        <v>7214</v>
      </c>
      <c r="O1541" s="165"/>
      <c r="P1541" s="80" t="s">
        <v>1744</v>
      </c>
      <c r="Q1541" s="80"/>
      <c r="R1541" s="80"/>
      <c r="S1541" s="166"/>
      <c r="T1541" s="164"/>
      <c r="U1541" s="167"/>
      <c r="V1541" s="168"/>
      <c r="W1541" s="12" t="str">
        <f t="shared" si="295"/>
        <v>Mqtt1</v>
      </c>
      <c r="X1541" s="222"/>
      <c r="Y1541" s="6" t="str">
        <f t="shared" si="293"/>
        <v>power-tag/main-propulsion-unit-offline-filter</v>
      </c>
      <c r="Z1541" s="106" t="str" cm="1">
        <f t="array" ref="Z1541">IF(COUNTIF(N1541,"spare"),"","$."&amp;_xlfn.REGEXEXTRACT(J1541,"PT\d+[FQ]\d+_(.*)", 2))</f>
        <v>$.Active_Power_Phase_B</v>
      </c>
      <c r="AA1541" s="12">
        <f t="shared" si="297"/>
        <v>2</v>
      </c>
      <c r="AB1541" s="6" t="s">
        <v>195</v>
      </c>
      <c r="AC1541" s="106">
        <v>3056</v>
      </c>
      <c r="AJ1541" s="80"/>
      <c r="AK1541" s="116" t="s">
        <v>1695</v>
      </c>
      <c r="AN1541" s="80"/>
      <c r="AO1541" s="80"/>
      <c r="AP1541" s="80"/>
      <c r="AQ1541" s="80"/>
      <c r="AR1541" s="130"/>
      <c r="AS1541" s="80"/>
      <c r="AT1541" s="7"/>
      <c r="AU1541" s="7"/>
      <c r="AV1541" s="169"/>
      <c r="AW1541" s="170"/>
      <c r="AX1541" s="140"/>
      <c r="AY1541" s="150"/>
      <c r="AZ1541" s="171"/>
      <c r="BA1541" s="171"/>
      <c r="BB1541" s="150" t="str">
        <f t="shared" si="296"/>
        <v/>
      </c>
      <c r="BC1541" s="172"/>
      <c r="BD1541" s="169"/>
      <c r="BE1541" s="169"/>
      <c r="BF1541" s="169"/>
      <c r="BG1541" s="169"/>
      <c r="BH1541" s="169"/>
      <c r="BI1541" s="169"/>
      <c r="BJ1541" s="169"/>
      <c r="BK1541" s="169"/>
      <c r="BL1541" s="169"/>
      <c r="BM1541" s="169"/>
      <c r="BN1541" s="169"/>
      <c r="BO1541" s="169"/>
      <c r="BP1541" s="169"/>
      <c r="BQ1541" s="169"/>
      <c r="BS1541" s="6"/>
      <c r="BT1541" s="11"/>
      <c r="BU1541" s="6"/>
      <c r="BV1541" s="6"/>
    </row>
    <row r="1542" spans="1:74" ht="15.75" x14ac:dyDescent="0.25">
      <c r="A1542" s="52" t="s">
        <v>7908</v>
      </c>
      <c r="B1542" s="56"/>
      <c r="C1542" s="7" t="s">
        <v>118</v>
      </c>
      <c r="D1542" s="7" t="s">
        <v>6918</v>
      </c>
      <c r="E1542" s="7"/>
      <c r="F1542" s="64"/>
      <c r="G1542" s="6"/>
      <c r="H1542" s="6"/>
      <c r="I1542" s="10" t="s">
        <v>110</v>
      </c>
      <c r="J1542" s="11" t="s">
        <v>3210</v>
      </c>
      <c r="K1542" s="220" t="s">
        <v>600</v>
      </c>
      <c r="L1542" s="180"/>
      <c r="M1542" s="180">
        <v>1000</v>
      </c>
      <c r="N1542" s="80" t="s">
        <v>7214</v>
      </c>
      <c r="O1542" s="165"/>
      <c r="P1542" s="80" t="s">
        <v>1745</v>
      </c>
      <c r="Q1542" s="80"/>
      <c r="R1542" s="80"/>
      <c r="S1542" s="166"/>
      <c r="T1542" s="164"/>
      <c r="U1542" s="167"/>
      <c r="V1542" s="168"/>
      <c r="W1542" s="12" t="str">
        <f t="shared" si="295"/>
        <v>Mqtt1</v>
      </c>
      <c r="X1542" s="222"/>
      <c r="Y1542" s="6" t="str">
        <f t="shared" si="293"/>
        <v>power-tag/main-propulsion-unit-offline-filter</v>
      </c>
      <c r="Z1542" s="106" t="str" cm="1">
        <f t="array" ref="Z1542">IF(COUNTIF(N1542,"spare"),"","$."&amp;_xlfn.REGEXEXTRACT(J1542,"PT\d+[FQ]\d+_(.*)", 2))</f>
        <v>$.Active_Power_Phase_C</v>
      </c>
      <c r="AA1542" s="12">
        <f t="shared" si="297"/>
        <v>2</v>
      </c>
      <c r="AB1542" s="6" t="s">
        <v>195</v>
      </c>
      <c r="AC1542" s="106">
        <v>3058</v>
      </c>
      <c r="AJ1542" s="80"/>
      <c r="AK1542" s="116" t="s">
        <v>1695</v>
      </c>
      <c r="AN1542" s="80"/>
      <c r="AO1542" s="80"/>
      <c r="AP1542" s="80"/>
      <c r="AQ1542" s="80"/>
      <c r="AR1542" s="130"/>
      <c r="AS1542" s="80"/>
      <c r="AT1542" s="7"/>
      <c r="AU1542" s="7"/>
      <c r="AV1542" s="169"/>
      <c r="AW1542" s="170"/>
      <c r="AX1542" s="140"/>
      <c r="AY1542" s="150"/>
      <c r="AZ1542" s="171"/>
      <c r="BA1542" s="171"/>
      <c r="BB1542" s="150" t="str">
        <f t="shared" si="296"/>
        <v/>
      </c>
      <c r="BC1542" s="172"/>
      <c r="BD1542" s="169"/>
      <c r="BE1542" s="169"/>
      <c r="BF1542" s="169"/>
      <c r="BG1542" s="169"/>
      <c r="BH1542" s="169"/>
      <c r="BI1542" s="169"/>
      <c r="BJ1542" s="169"/>
      <c r="BK1542" s="169"/>
      <c r="BL1542" s="169"/>
      <c r="BM1542" s="169"/>
      <c r="BN1542" s="169"/>
      <c r="BO1542" s="169"/>
      <c r="BP1542" s="169"/>
      <c r="BQ1542" s="169"/>
      <c r="BS1542" s="6"/>
      <c r="BT1542" s="11"/>
      <c r="BU1542" s="6"/>
      <c r="BV1542" s="6"/>
    </row>
    <row r="1543" spans="1:74" ht="15.75" x14ac:dyDescent="0.25">
      <c r="A1543" s="52" t="s">
        <v>7908</v>
      </c>
      <c r="B1543" s="56"/>
      <c r="C1543" s="7" t="s">
        <v>118</v>
      </c>
      <c r="D1543" s="7" t="s">
        <v>6918</v>
      </c>
      <c r="E1543" s="7"/>
      <c r="F1543" s="64"/>
      <c r="G1543" s="6"/>
      <c r="H1543" s="6"/>
      <c r="I1543" s="10" t="s">
        <v>110</v>
      </c>
      <c r="J1543" s="11" t="s">
        <v>3211</v>
      </c>
      <c r="K1543" s="220" t="s">
        <v>600</v>
      </c>
      <c r="L1543" s="180"/>
      <c r="M1543" s="180">
        <v>1000</v>
      </c>
      <c r="N1543" s="80" t="s">
        <v>7214</v>
      </c>
      <c r="O1543" s="165"/>
      <c r="P1543" s="80" t="s">
        <v>1746</v>
      </c>
      <c r="Q1543" s="80"/>
      <c r="R1543" s="80"/>
      <c r="S1543" s="166"/>
      <c r="T1543" s="164"/>
      <c r="U1543" s="167"/>
      <c r="V1543" s="168"/>
      <c r="W1543" s="12" t="str">
        <f t="shared" si="295"/>
        <v>Mqtt1</v>
      </c>
      <c r="X1543" s="222"/>
      <c r="Y1543" s="6" t="str">
        <f t="shared" si="293"/>
        <v>power-tag/main-propulsion-unit-offline-filter</v>
      </c>
      <c r="Z1543" s="106" t="str" cm="1">
        <f t="array" ref="Z1543">IF(COUNTIF(N1543,"spare"),"","$."&amp;_xlfn.REGEXEXTRACT(J1543,"PT\d+[FQ]\d+_(.*)", 2))</f>
        <v>$.Total_Active_Power</v>
      </c>
      <c r="AA1543" s="12">
        <f t="shared" si="297"/>
        <v>2</v>
      </c>
      <c r="AB1543" s="6" t="s">
        <v>195</v>
      </c>
      <c r="AC1543" s="106">
        <v>3060</v>
      </c>
      <c r="AJ1543" s="80"/>
      <c r="AK1543" s="116" t="s">
        <v>1695</v>
      </c>
      <c r="AN1543" s="80"/>
      <c r="AO1543" s="80"/>
      <c r="AP1543" s="80"/>
      <c r="AQ1543" s="80"/>
      <c r="AR1543" s="130"/>
      <c r="AS1543" s="80"/>
      <c r="AT1543" s="7"/>
      <c r="AU1543" s="7"/>
      <c r="AV1543" s="169"/>
      <c r="AW1543" s="170"/>
      <c r="AX1543" s="140"/>
      <c r="AY1543" s="150"/>
      <c r="AZ1543" s="171"/>
      <c r="BA1543" s="171"/>
      <c r="BB1543" s="150" t="str">
        <f t="shared" si="296"/>
        <v/>
      </c>
      <c r="BC1543" s="172"/>
      <c r="BD1543" s="169"/>
      <c r="BE1543" s="169"/>
      <c r="BF1543" s="169"/>
      <c r="BG1543" s="169"/>
      <c r="BH1543" s="169"/>
      <c r="BI1543" s="169"/>
      <c r="BJ1543" s="169"/>
      <c r="BK1543" s="169"/>
      <c r="BL1543" s="169"/>
      <c r="BM1543" s="169"/>
      <c r="BN1543" s="169"/>
      <c r="BO1543" s="169"/>
      <c r="BP1543" s="169"/>
      <c r="BQ1543" s="169"/>
      <c r="BS1543" s="6"/>
      <c r="BT1543" s="11"/>
      <c r="BU1543" s="6"/>
      <c r="BV1543" s="6"/>
    </row>
    <row r="1544" spans="1:74" ht="15.75" x14ac:dyDescent="0.25">
      <c r="A1544" s="52" t="s">
        <v>7908</v>
      </c>
      <c r="B1544" s="56"/>
      <c r="C1544" s="7" t="s">
        <v>118</v>
      </c>
      <c r="D1544" s="7" t="s">
        <v>6918</v>
      </c>
      <c r="E1544" s="7"/>
      <c r="F1544" s="64"/>
      <c r="G1544" s="6"/>
      <c r="H1544" s="6"/>
      <c r="I1544" s="10" t="s">
        <v>110</v>
      </c>
      <c r="J1544" s="11" t="s">
        <v>3212</v>
      </c>
      <c r="K1544" s="220" t="s">
        <v>600</v>
      </c>
      <c r="L1544" s="180"/>
      <c r="M1544" s="180">
        <v>1000</v>
      </c>
      <c r="N1544" s="80" t="s">
        <v>7214</v>
      </c>
      <c r="O1544" s="165"/>
      <c r="P1544" s="80" t="s">
        <v>1747</v>
      </c>
      <c r="Q1544" s="80"/>
      <c r="R1544" s="80"/>
      <c r="S1544" s="166"/>
      <c r="T1544" s="164"/>
      <c r="U1544" s="167"/>
      <c r="V1544" s="168"/>
      <c r="W1544" s="12" t="str">
        <f t="shared" si="295"/>
        <v>Mqtt1</v>
      </c>
      <c r="X1544" s="222"/>
      <c r="Y1544" s="6" t="str">
        <f t="shared" si="293"/>
        <v>power-tag/main-propulsion-unit-offline-filter</v>
      </c>
      <c r="Z1544" s="106" t="str" cm="1">
        <f t="array" ref="Z1544">IF(COUNTIF(N1544,"spare"),"","$."&amp;_xlfn.REGEXEXTRACT(J1544,"PT\d+[FQ]\d+_(.*)", 2))</f>
        <v>$.Power_Factor_Phase_A</v>
      </c>
      <c r="AA1544" s="12">
        <f t="shared" si="297"/>
        <v>2</v>
      </c>
      <c r="AB1544" s="6" t="s">
        <v>195</v>
      </c>
      <c r="AC1544" s="106">
        <v>3078</v>
      </c>
      <c r="AJ1544" s="80"/>
      <c r="AK1544" s="116" t="s">
        <v>1696</v>
      </c>
      <c r="AN1544" s="80"/>
      <c r="AO1544" s="80"/>
      <c r="AP1544" s="80"/>
      <c r="AQ1544" s="80"/>
      <c r="AR1544" s="130"/>
      <c r="AS1544" s="80"/>
      <c r="AT1544" s="7"/>
      <c r="AU1544" s="7"/>
      <c r="AV1544" s="169"/>
      <c r="AW1544" s="170"/>
      <c r="AX1544" s="140"/>
      <c r="AY1544" s="150"/>
      <c r="AZ1544" s="171"/>
      <c r="BA1544" s="171"/>
      <c r="BB1544" s="150" t="str">
        <f t="shared" si="296"/>
        <v/>
      </c>
      <c r="BC1544" s="172"/>
      <c r="BD1544" s="169"/>
      <c r="BE1544" s="169"/>
      <c r="BF1544" s="169"/>
      <c r="BG1544" s="169"/>
      <c r="BH1544" s="169"/>
      <c r="BI1544" s="169"/>
      <c r="BJ1544" s="169"/>
      <c r="BK1544" s="169"/>
      <c r="BL1544" s="169"/>
      <c r="BM1544" s="169"/>
      <c r="BN1544" s="169"/>
      <c r="BO1544" s="169"/>
      <c r="BP1544" s="169"/>
      <c r="BQ1544" s="169"/>
      <c r="BS1544" s="6"/>
      <c r="BT1544" s="11"/>
      <c r="BU1544" s="6"/>
      <c r="BV1544" s="6"/>
    </row>
    <row r="1545" spans="1:74" ht="15.75" x14ac:dyDescent="0.25">
      <c r="A1545" s="52" t="s">
        <v>7908</v>
      </c>
      <c r="B1545" s="56"/>
      <c r="C1545" s="7" t="s">
        <v>118</v>
      </c>
      <c r="D1545" s="7" t="s">
        <v>6918</v>
      </c>
      <c r="E1545" s="7"/>
      <c r="F1545" s="64"/>
      <c r="G1545" s="6"/>
      <c r="H1545" s="6"/>
      <c r="I1545" s="10" t="s">
        <v>110</v>
      </c>
      <c r="J1545" s="11" t="s">
        <v>3213</v>
      </c>
      <c r="K1545" s="220" t="s">
        <v>600</v>
      </c>
      <c r="L1545" s="180"/>
      <c r="M1545" s="180">
        <v>1000</v>
      </c>
      <c r="N1545" s="80" t="s">
        <v>7214</v>
      </c>
      <c r="O1545" s="165"/>
      <c r="P1545" s="80" t="s">
        <v>1748</v>
      </c>
      <c r="Q1545" s="80"/>
      <c r="R1545" s="80"/>
      <c r="S1545" s="166"/>
      <c r="T1545" s="164"/>
      <c r="U1545" s="167"/>
      <c r="V1545" s="168"/>
      <c r="W1545" s="12" t="str">
        <f t="shared" si="295"/>
        <v>Mqtt1</v>
      </c>
      <c r="X1545" s="222"/>
      <c r="Y1545" s="6" t="str">
        <f t="shared" si="293"/>
        <v>power-tag/main-propulsion-unit-offline-filter</v>
      </c>
      <c r="Z1545" s="106" t="str" cm="1">
        <f t="array" ref="Z1545">IF(COUNTIF(N1545,"spare"),"","$."&amp;_xlfn.REGEXEXTRACT(J1545,"PT\d+[FQ]\d+_(.*)", 2))</f>
        <v>$.Power_Factor_Phase_B</v>
      </c>
      <c r="AA1545" s="12">
        <f t="shared" si="297"/>
        <v>2</v>
      </c>
      <c r="AB1545" s="6" t="s">
        <v>195</v>
      </c>
      <c r="AC1545" s="106">
        <v>3080</v>
      </c>
      <c r="AJ1545" s="80"/>
      <c r="AK1545" s="116" t="s">
        <v>1696</v>
      </c>
      <c r="AN1545" s="80"/>
      <c r="AO1545" s="80"/>
      <c r="AP1545" s="80"/>
      <c r="AQ1545" s="80"/>
      <c r="AR1545" s="130"/>
      <c r="AS1545" s="80"/>
      <c r="AT1545" s="7"/>
      <c r="AU1545" s="7"/>
      <c r="AV1545" s="169"/>
      <c r="AW1545" s="170"/>
      <c r="AX1545" s="140"/>
      <c r="AY1545" s="150"/>
      <c r="AZ1545" s="171"/>
      <c r="BA1545" s="171"/>
      <c r="BB1545" s="150" t="str">
        <f t="shared" si="296"/>
        <v/>
      </c>
      <c r="BC1545" s="172"/>
      <c r="BD1545" s="169"/>
      <c r="BE1545" s="169"/>
      <c r="BF1545" s="169"/>
      <c r="BG1545" s="169"/>
      <c r="BH1545" s="169"/>
      <c r="BI1545" s="169"/>
      <c r="BJ1545" s="169"/>
      <c r="BK1545" s="169"/>
      <c r="BL1545" s="169"/>
      <c r="BM1545" s="169"/>
      <c r="BN1545" s="169"/>
      <c r="BO1545" s="169"/>
      <c r="BP1545" s="169"/>
      <c r="BQ1545" s="169"/>
      <c r="BS1545" s="6"/>
      <c r="BT1545" s="11"/>
      <c r="BU1545" s="6"/>
      <c r="BV1545" s="6"/>
    </row>
    <row r="1546" spans="1:74" ht="15.75" x14ac:dyDescent="0.25">
      <c r="A1546" s="52" t="s">
        <v>7908</v>
      </c>
      <c r="B1546" s="56"/>
      <c r="C1546" s="7" t="s">
        <v>118</v>
      </c>
      <c r="D1546" s="7" t="s">
        <v>6918</v>
      </c>
      <c r="E1546" s="7"/>
      <c r="F1546" s="64"/>
      <c r="G1546" s="6"/>
      <c r="H1546" s="6"/>
      <c r="I1546" s="10" t="s">
        <v>110</v>
      </c>
      <c r="J1546" s="11" t="s">
        <v>3214</v>
      </c>
      <c r="K1546" s="220" t="s">
        <v>600</v>
      </c>
      <c r="L1546" s="180"/>
      <c r="M1546" s="180">
        <v>1000</v>
      </c>
      <c r="N1546" s="80" t="s">
        <v>7214</v>
      </c>
      <c r="O1546" s="165"/>
      <c r="P1546" s="80" t="s">
        <v>1749</v>
      </c>
      <c r="Q1546" s="80"/>
      <c r="R1546" s="80"/>
      <c r="S1546" s="166"/>
      <c r="T1546" s="164"/>
      <c r="U1546" s="167"/>
      <c r="V1546" s="168"/>
      <c r="W1546" s="12" t="str">
        <f t="shared" si="295"/>
        <v>Mqtt1</v>
      </c>
      <c r="X1546" s="222"/>
      <c r="Y1546" s="6" t="str">
        <f t="shared" si="293"/>
        <v>power-tag/main-propulsion-unit-offline-filter</v>
      </c>
      <c r="Z1546" s="106" t="str" cm="1">
        <f t="array" ref="Z1546">IF(COUNTIF(N1546,"spare"),"","$."&amp;_xlfn.REGEXEXTRACT(J1546,"PT\d+[FQ]\d+_(.*)", 2))</f>
        <v>$.Power_Factor_Phase_C</v>
      </c>
      <c r="AA1546" s="12">
        <f t="shared" si="297"/>
        <v>2</v>
      </c>
      <c r="AB1546" s="6" t="s">
        <v>195</v>
      </c>
      <c r="AC1546" s="106">
        <v>3082</v>
      </c>
      <c r="AJ1546" s="80"/>
      <c r="AK1546" s="116" t="s">
        <v>1696</v>
      </c>
      <c r="AN1546" s="80"/>
      <c r="AO1546" s="80"/>
      <c r="AP1546" s="80"/>
      <c r="AQ1546" s="80"/>
      <c r="AR1546" s="130"/>
      <c r="AS1546" s="80"/>
      <c r="AT1546" s="7"/>
      <c r="AU1546" s="7"/>
      <c r="AV1546" s="169"/>
      <c r="AW1546" s="170"/>
      <c r="AX1546" s="140"/>
      <c r="AY1546" s="150"/>
      <c r="AZ1546" s="171"/>
      <c r="BA1546" s="171"/>
      <c r="BB1546" s="150" t="str">
        <f t="shared" si="296"/>
        <v/>
      </c>
      <c r="BC1546" s="172"/>
      <c r="BD1546" s="169"/>
      <c r="BE1546" s="169"/>
      <c r="BF1546" s="169"/>
      <c r="BG1546" s="169"/>
      <c r="BH1546" s="169"/>
      <c r="BI1546" s="169"/>
      <c r="BJ1546" s="169"/>
      <c r="BK1546" s="169"/>
      <c r="BL1546" s="169"/>
      <c r="BM1546" s="169"/>
      <c r="BN1546" s="169"/>
      <c r="BO1546" s="169"/>
      <c r="BP1546" s="169"/>
      <c r="BQ1546" s="169"/>
      <c r="BS1546" s="6"/>
      <c r="BT1546" s="11"/>
      <c r="BU1546" s="6"/>
      <c r="BV1546" s="6"/>
    </row>
    <row r="1547" spans="1:74" ht="15.75" x14ac:dyDescent="0.25">
      <c r="A1547" s="52" t="s">
        <v>7908</v>
      </c>
      <c r="B1547" s="56"/>
      <c r="C1547" s="7" t="s">
        <v>118</v>
      </c>
      <c r="D1547" s="7" t="s">
        <v>6918</v>
      </c>
      <c r="E1547" s="7"/>
      <c r="F1547" s="64"/>
      <c r="G1547" s="6"/>
      <c r="H1547" s="6"/>
      <c r="I1547" s="10" t="s">
        <v>110</v>
      </c>
      <c r="J1547" s="11" t="s">
        <v>3215</v>
      </c>
      <c r="K1547" s="220" t="s">
        <v>600</v>
      </c>
      <c r="L1547" s="180"/>
      <c r="M1547" s="180">
        <v>1000</v>
      </c>
      <c r="N1547" s="80" t="s">
        <v>7214</v>
      </c>
      <c r="O1547" s="165"/>
      <c r="P1547" s="80" t="s">
        <v>1750</v>
      </c>
      <c r="Q1547" s="80"/>
      <c r="R1547" s="80"/>
      <c r="S1547" s="166"/>
      <c r="T1547" s="164"/>
      <c r="U1547" s="167"/>
      <c r="V1547" s="168"/>
      <c r="W1547" s="12" t="str">
        <f t="shared" si="295"/>
        <v>Mqtt1</v>
      </c>
      <c r="X1547" s="222"/>
      <c r="Y1547" s="6" t="str">
        <f t="shared" si="293"/>
        <v>power-tag/main-propulsion-unit-offline-filter</v>
      </c>
      <c r="Z1547" s="106" t="str" cm="1">
        <f t="array" ref="Z1547">IF(COUNTIF(N1547,"spare"),"","$."&amp;_xlfn.REGEXEXTRACT(J1547,"PT\d+[FQ]\d+_(.*)", 2))</f>
        <v>$.Total_Power_Factor</v>
      </c>
      <c r="AA1547" s="12">
        <f t="shared" si="297"/>
        <v>2</v>
      </c>
      <c r="AB1547" s="6" t="s">
        <v>195</v>
      </c>
      <c r="AC1547" s="106">
        <v>3084</v>
      </c>
      <c r="AJ1547" s="80"/>
      <c r="AK1547" s="116" t="s">
        <v>1696</v>
      </c>
      <c r="AN1547" s="80"/>
      <c r="AO1547" s="80"/>
      <c r="AP1547" s="80"/>
      <c r="AQ1547" s="80"/>
      <c r="AR1547" s="130"/>
      <c r="AS1547" s="80"/>
      <c r="AT1547" s="7"/>
      <c r="AU1547" s="7"/>
      <c r="AV1547" s="169"/>
      <c r="AW1547" s="170"/>
      <c r="AX1547" s="140"/>
      <c r="AY1547" s="150"/>
      <c r="AZ1547" s="171"/>
      <c r="BA1547" s="171"/>
      <c r="BB1547" s="150" t="str">
        <f t="shared" si="296"/>
        <v/>
      </c>
      <c r="BC1547" s="172"/>
      <c r="BD1547" s="169"/>
      <c r="BE1547" s="169"/>
      <c r="BF1547" s="169"/>
      <c r="BG1547" s="169"/>
      <c r="BH1547" s="169"/>
      <c r="BI1547" s="169"/>
      <c r="BJ1547" s="169"/>
      <c r="BK1547" s="169"/>
      <c r="BL1547" s="169"/>
      <c r="BM1547" s="169"/>
      <c r="BN1547" s="169"/>
      <c r="BO1547" s="169"/>
      <c r="BP1547" s="169"/>
      <c r="BQ1547" s="169"/>
      <c r="BS1547" s="6"/>
      <c r="BT1547" s="11"/>
      <c r="BU1547" s="6"/>
      <c r="BV1547" s="6"/>
    </row>
    <row r="1548" spans="1:74" ht="15.75" x14ac:dyDescent="0.25">
      <c r="A1548" s="52" t="s">
        <v>7908</v>
      </c>
      <c r="B1548" s="56"/>
      <c r="C1548" s="7" t="s">
        <v>118</v>
      </c>
      <c r="D1548" s="7" t="s">
        <v>6918</v>
      </c>
      <c r="E1548" s="7"/>
      <c r="F1548" s="64"/>
      <c r="G1548" s="6"/>
      <c r="H1548" s="6"/>
      <c r="I1548" s="10" t="s">
        <v>110</v>
      </c>
      <c r="J1548" s="11" t="s">
        <v>3216</v>
      </c>
      <c r="K1548" s="220" t="s">
        <v>600</v>
      </c>
      <c r="L1548" s="180"/>
      <c r="M1548" s="180">
        <v>1000</v>
      </c>
      <c r="N1548" s="80" t="s">
        <v>7214</v>
      </c>
      <c r="O1548" s="165"/>
      <c r="P1548" s="80" t="s">
        <v>6898</v>
      </c>
      <c r="Q1548" s="80"/>
      <c r="R1548" s="80"/>
      <c r="S1548" s="166"/>
      <c r="T1548" s="164"/>
      <c r="U1548" s="167"/>
      <c r="V1548" s="168"/>
      <c r="W1548" s="12" t="str">
        <f t="shared" ref="W1548:W1562" si="298">IF(COUNTIF(N1548,"spare"),"","Mqtt1")</f>
        <v>Mqtt1</v>
      </c>
      <c r="X1548" s="222"/>
      <c r="Y1548" s="6" t="str">
        <f t="shared" si="293"/>
        <v>power-tag/ahu2000t-crew-mess-room</v>
      </c>
      <c r="Z1548" s="106" t="str" cm="1">
        <f t="array" ref="Z1548">IF(COUNTIF(N1548,"spare"),"","$."&amp;_xlfn.REGEXEXTRACT(J1548,"PT\d+[FQ]\d+_(.*)", 2))</f>
        <v>$.RMS_Current_Phase_A</v>
      </c>
      <c r="AA1548" s="12">
        <f>AA1533+1</f>
        <v>3</v>
      </c>
      <c r="AB1548" s="6" t="s">
        <v>195</v>
      </c>
      <c r="AC1548" s="106">
        <v>3000</v>
      </c>
      <c r="AJ1548" s="80"/>
      <c r="AK1548" s="116" t="s">
        <v>1693</v>
      </c>
      <c r="AN1548" s="80"/>
      <c r="AO1548" s="80"/>
      <c r="AP1548" s="80"/>
      <c r="AQ1548" s="80"/>
      <c r="AR1548" s="130"/>
      <c r="AS1548" s="80"/>
      <c r="AT1548" s="7"/>
      <c r="AU1548" s="7"/>
      <c r="AV1548" s="169"/>
      <c r="AW1548" s="170"/>
      <c r="AX1548" s="140"/>
      <c r="AY1548" s="150"/>
      <c r="AZ1548" s="171"/>
      <c r="BA1548" s="171"/>
      <c r="BB1548" s="150" t="str">
        <f t="shared" ref="BB1548:BB1562" si="299">IF(ISNUMBER(AM1548),"1","")</f>
        <v/>
      </c>
      <c r="BC1548" s="172"/>
      <c r="BD1548" s="169"/>
      <c r="BE1548" s="169"/>
      <c r="BF1548" s="169"/>
      <c r="BG1548" s="169"/>
      <c r="BH1548" s="169"/>
      <c r="BI1548" s="169"/>
      <c r="BJ1548" s="169"/>
      <c r="BK1548" s="169"/>
      <c r="BL1548" s="169"/>
      <c r="BM1548" s="169"/>
      <c r="BN1548" s="169"/>
      <c r="BO1548" s="169"/>
      <c r="BP1548" s="169"/>
      <c r="BQ1548" s="169"/>
      <c r="BS1548" s="6"/>
      <c r="BT1548" s="11"/>
      <c r="BU1548" s="6"/>
      <c r="BV1548" s="6"/>
    </row>
    <row r="1549" spans="1:74" ht="15.75" x14ac:dyDescent="0.25">
      <c r="A1549" s="52" t="s">
        <v>7908</v>
      </c>
      <c r="B1549" s="56"/>
      <c r="C1549" s="7" t="s">
        <v>118</v>
      </c>
      <c r="D1549" s="7" t="s">
        <v>6918</v>
      </c>
      <c r="E1549" s="7"/>
      <c r="F1549" s="64"/>
      <c r="G1549" s="6"/>
      <c r="H1549" s="6"/>
      <c r="I1549" s="10" t="s">
        <v>110</v>
      </c>
      <c r="J1549" s="11" t="s">
        <v>3217</v>
      </c>
      <c r="K1549" s="220" t="s">
        <v>600</v>
      </c>
      <c r="L1549" s="180"/>
      <c r="M1549" s="180">
        <v>1000</v>
      </c>
      <c r="N1549" s="80" t="s">
        <v>7214</v>
      </c>
      <c r="O1549" s="165"/>
      <c r="P1549" s="80" t="s">
        <v>6899</v>
      </c>
      <c r="Q1549" s="80"/>
      <c r="R1549" s="80"/>
      <c r="S1549" s="166"/>
      <c r="T1549" s="164"/>
      <c r="U1549" s="167"/>
      <c r="V1549" s="168"/>
      <c r="W1549" s="12" t="str">
        <f t="shared" si="298"/>
        <v>Mqtt1</v>
      </c>
      <c r="X1549" s="222"/>
      <c r="Y1549" s="6" t="str">
        <f t="shared" si="293"/>
        <v>power-tag/ahu2000t-crew-mess-room</v>
      </c>
      <c r="Z1549" s="106" t="str" cm="1">
        <f t="array" ref="Z1549">IF(COUNTIF(N1549,"spare"),"","$."&amp;_xlfn.REGEXEXTRACT(J1549,"PT\d+[FQ]\d+_(.*)", 2))</f>
        <v>$.RMS_Current_Phase_B</v>
      </c>
      <c r="AA1549" s="12">
        <f t="shared" si="297"/>
        <v>3</v>
      </c>
      <c r="AB1549" s="6" t="s">
        <v>195</v>
      </c>
      <c r="AC1549" s="106">
        <v>3002</v>
      </c>
      <c r="AJ1549" s="80"/>
      <c r="AK1549" s="116" t="s">
        <v>1693</v>
      </c>
      <c r="AN1549" s="80"/>
      <c r="AO1549" s="80"/>
      <c r="AP1549" s="80"/>
      <c r="AQ1549" s="80"/>
      <c r="AR1549" s="130"/>
      <c r="AS1549" s="80"/>
      <c r="AT1549" s="7"/>
      <c r="AU1549" s="7"/>
      <c r="AV1549" s="169"/>
      <c r="AW1549" s="170"/>
      <c r="AX1549" s="140"/>
      <c r="AY1549" s="150"/>
      <c r="AZ1549" s="171"/>
      <c r="BA1549" s="171"/>
      <c r="BB1549" s="150" t="str">
        <f t="shared" si="299"/>
        <v/>
      </c>
      <c r="BC1549" s="172"/>
      <c r="BD1549" s="169"/>
      <c r="BE1549" s="169"/>
      <c r="BF1549" s="169"/>
      <c r="BG1549" s="169"/>
      <c r="BH1549" s="169"/>
      <c r="BI1549" s="169"/>
      <c r="BJ1549" s="169"/>
      <c r="BK1549" s="169"/>
      <c r="BL1549" s="169"/>
      <c r="BM1549" s="169"/>
      <c r="BN1549" s="169"/>
      <c r="BO1549" s="169"/>
      <c r="BP1549" s="169"/>
      <c r="BQ1549" s="169"/>
      <c r="BS1549" s="6"/>
      <c r="BT1549" s="11"/>
      <c r="BU1549" s="6"/>
      <c r="BV1549" s="6"/>
    </row>
    <row r="1550" spans="1:74" ht="15.75" x14ac:dyDescent="0.25">
      <c r="A1550" s="52" t="s">
        <v>7908</v>
      </c>
      <c r="B1550" s="56"/>
      <c r="C1550" s="7" t="s">
        <v>118</v>
      </c>
      <c r="D1550" s="7" t="s">
        <v>6918</v>
      </c>
      <c r="E1550" s="7"/>
      <c r="F1550" s="64"/>
      <c r="G1550" s="6"/>
      <c r="H1550" s="6"/>
      <c r="I1550" s="10" t="s">
        <v>110</v>
      </c>
      <c r="J1550" s="11" t="s">
        <v>3218</v>
      </c>
      <c r="K1550" s="220" t="s">
        <v>600</v>
      </c>
      <c r="L1550" s="180"/>
      <c r="M1550" s="180">
        <v>1000</v>
      </c>
      <c r="N1550" s="80" t="s">
        <v>7214</v>
      </c>
      <c r="O1550" s="165"/>
      <c r="P1550" s="80" t="s">
        <v>6900</v>
      </c>
      <c r="Q1550" s="80"/>
      <c r="R1550" s="80"/>
      <c r="S1550" s="166"/>
      <c r="T1550" s="164"/>
      <c r="U1550" s="167"/>
      <c r="V1550" s="168"/>
      <c r="W1550" s="12" t="str">
        <f t="shared" si="298"/>
        <v>Mqtt1</v>
      </c>
      <c r="X1550" s="222"/>
      <c r="Y1550" s="6" t="str">
        <f t="shared" si="293"/>
        <v>power-tag/ahu2000t-crew-mess-room</v>
      </c>
      <c r="Z1550" s="106" t="str" cm="1">
        <f t="array" ref="Z1550">IF(COUNTIF(N1550,"spare"),"","$."&amp;_xlfn.REGEXEXTRACT(J1550,"PT\d+[FQ]\d+_(.*)", 2))</f>
        <v>$.RMS_Current_Phase_C</v>
      </c>
      <c r="AA1550" s="12">
        <f t="shared" si="297"/>
        <v>3</v>
      </c>
      <c r="AB1550" s="6" t="s">
        <v>195</v>
      </c>
      <c r="AC1550" s="106">
        <v>3004</v>
      </c>
      <c r="AJ1550" s="80"/>
      <c r="AK1550" s="116" t="s">
        <v>1693</v>
      </c>
      <c r="AN1550" s="80"/>
      <c r="AO1550" s="80"/>
      <c r="AP1550" s="80"/>
      <c r="AQ1550" s="80"/>
      <c r="AR1550" s="130"/>
      <c r="AS1550" s="80"/>
      <c r="AT1550" s="7"/>
      <c r="AU1550" s="7"/>
      <c r="AV1550" s="169"/>
      <c r="AW1550" s="170"/>
      <c r="AX1550" s="140"/>
      <c r="AY1550" s="150"/>
      <c r="AZ1550" s="171"/>
      <c r="BA1550" s="171"/>
      <c r="BB1550" s="150" t="str">
        <f t="shared" si="299"/>
        <v/>
      </c>
      <c r="BC1550" s="172"/>
      <c r="BD1550" s="169"/>
      <c r="BE1550" s="169"/>
      <c r="BF1550" s="169"/>
      <c r="BG1550" s="169"/>
      <c r="BH1550" s="169"/>
      <c r="BI1550" s="169"/>
      <c r="BJ1550" s="169"/>
      <c r="BK1550" s="169"/>
      <c r="BL1550" s="169"/>
      <c r="BM1550" s="169"/>
      <c r="BN1550" s="169"/>
      <c r="BO1550" s="169"/>
      <c r="BP1550" s="169"/>
      <c r="BQ1550" s="169"/>
      <c r="BS1550" s="6"/>
      <c r="BT1550" s="11"/>
      <c r="BU1550" s="6"/>
      <c r="BV1550" s="6"/>
    </row>
    <row r="1551" spans="1:74" ht="15.75" x14ac:dyDescent="0.25">
      <c r="A1551" s="52" t="s">
        <v>7908</v>
      </c>
      <c r="B1551" s="56"/>
      <c r="C1551" s="7" t="s">
        <v>118</v>
      </c>
      <c r="D1551" s="7" t="s">
        <v>6918</v>
      </c>
      <c r="E1551" s="7"/>
      <c r="F1551" s="64"/>
      <c r="G1551" s="6"/>
      <c r="H1551" s="6"/>
      <c r="I1551" s="10" t="s">
        <v>110</v>
      </c>
      <c r="J1551" s="11" t="s">
        <v>3219</v>
      </c>
      <c r="K1551" s="220" t="s">
        <v>600</v>
      </c>
      <c r="L1551" s="180"/>
      <c r="M1551" s="180">
        <v>1000</v>
      </c>
      <c r="N1551" s="80" t="s">
        <v>7214</v>
      </c>
      <c r="O1551" s="165"/>
      <c r="P1551" s="80" t="s">
        <v>6901</v>
      </c>
      <c r="Q1551" s="80"/>
      <c r="R1551" s="80"/>
      <c r="S1551" s="166"/>
      <c r="T1551" s="164"/>
      <c r="U1551" s="167"/>
      <c r="V1551" s="168"/>
      <c r="W1551" s="12" t="str">
        <f t="shared" si="298"/>
        <v>Mqtt1</v>
      </c>
      <c r="X1551" s="222"/>
      <c r="Y1551" s="6" t="str">
        <f t="shared" si="293"/>
        <v>power-tag/ahu2000t-crew-mess-room</v>
      </c>
      <c r="Z1551" s="106" t="str" cm="1">
        <f t="array" ref="Z1551">IF(COUNTIF(N1551,"spare"),"","$."&amp;_xlfn.REGEXEXTRACT(J1551,"PT\d+[FQ]\d+_(.*)", 2))</f>
        <v>$.RMS_Current_Phase_Neut</v>
      </c>
      <c r="AA1551" s="12">
        <f t="shared" si="297"/>
        <v>3</v>
      </c>
      <c r="AB1551" s="6" t="s">
        <v>195</v>
      </c>
      <c r="AC1551" s="106">
        <v>3006</v>
      </c>
      <c r="AJ1551" s="80"/>
      <c r="AK1551" s="116" t="s">
        <v>1693</v>
      </c>
      <c r="AN1551" s="80"/>
      <c r="AO1551" s="80"/>
      <c r="AP1551" s="80"/>
      <c r="AQ1551" s="80"/>
      <c r="AR1551" s="130"/>
      <c r="AS1551" s="80"/>
      <c r="AT1551" s="7"/>
      <c r="AU1551" s="7"/>
      <c r="AV1551" s="169"/>
      <c r="AW1551" s="170"/>
      <c r="AX1551" s="140"/>
      <c r="AY1551" s="150"/>
      <c r="AZ1551" s="171"/>
      <c r="BA1551" s="171"/>
      <c r="BB1551" s="150" t="str">
        <f t="shared" si="299"/>
        <v/>
      </c>
      <c r="BC1551" s="172"/>
      <c r="BD1551" s="169"/>
      <c r="BE1551" s="169"/>
      <c r="BF1551" s="169"/>
      <c r="BG1551" s="169"/>
      <c r="BH1551" s="169"/>
      <c r="BI1551" s="169"/>
      <c r="BJ1551" s="169"/>
      <c r="BK1551" s="169"/>
      <c r="BL1551" s="169"/>
      <c r="BM1551" s="169"/>
      <c r="BN1551" s="169"/>
      <c r="BO1551" s="169"/>
      <c r="BP1551" s="169"/>
      <c r="BQ1551" s="169"/>
      <c r="BS1551" s="6"/>
      <c r="BT1551" s="11"/>
      <c r="BU1551" s="6"/>
      <c r="BV1551" s="6"/>
    </row>
    <row r="1552" spans="1:74" ht="15.75" x14ac:dyDescent="0.25">
      <c r="A1552" s="52" t="s">
        <v>7908</v>
      </c>
      <c r="B1552" s="56"/>
      <c r="C1552" s="7" t="s">
        <v>118</v>
      </c>
      <c r="D1552" s="7" t="s">
        <v>6918</v>
      </c>
      <c r="E1552" s="7"/>
      <c r="F1552" s="64"/>
      <c r="G1552" s="6"/>
      <c r="H1552" s="6"/>
      <c r="I1552" s="10" t="s">
        <v>110</v>
      </c>
      <c r="J1552" s="11" t="s">
        <v>7559</v>
      </c>
      <c r="K1552" s="220" t="s">
        <v>600</v>
      </c>
      <c r="L1552" s="180"/>
      <c r="M1552" s="180">
        <v>1000</v>
      </c>
      <c r="N1552" s="80" t="s">
        <v>7214</v>
      </c>
      <c r="O1552" s="165"/>
      <c r="P1552" s="80" t="s">
        <v>6902</v>
      </c>
      <c r="Q1552" s="80"/>
      <c r="R1552" s="80"/>
      <c r="S1552" s="166"/>
      <c r="T1552" s="164"/>
      <c r="U1552" s="167"/>
      <c r="V1552" s="168"/>
      <c r="W1552" s="12" t="str">
        <f t="shared" si="298"/>
        <v>Mqtt1</v>
      </c>
      <c r="X1552" s="222"/>
      <c r="Y1552" s="6" t="str">
        <f t="shared" si="293"/>
        <v>power-tag/ahu2000t-crew-mess-room</v>
      </c>
      <c r="Z1552" s="106" t="str" cm="1">
        <f t="array" ref="Z1552">IF(COUNTIF(N1552,"spare"),"","$."&amp;_xlfn.REGEXEXTRACT(J1552,"PT\d+[FQ]\d+_(.*)", 2))</f>
        <v>$.RMS_Voltage_A_N</v>
      </c>
      <c r="AA1552" s="12">
        <f t="shared" si="297"/>
        <v>3</v>
      </c>
      <c r="AB1552" s="6" t="s">
        <v>195</v>
      </c>
      <c r="AC1552" s="106">
        <v>3028</v>
      </c>
      <c r="AJ1552" s="80"/>
      <c r="AK1552" s="116" t="s">
        <v>1694</v>
      </c>
      <c r="AN1552" s="80"/>
      <c r="AO1552" s="80"/>
      <c r="AP1552" s="80"/>
      <c r="AQ1552" s="80"/>
      <c r="AR1552" s="130"/>
      <c r="AS1552" s="80"/>
      <c r="AT1552" s="7"/>
      <c r="AU1552" s="7"/>
      <c r="AV1552" s="169"/>
      <c r="AW1552" s="170"/>
      <c r="AX1552" s="140"/>
      <c r="AY1552" s="150"/>
      <c r="AZ1552" s="171"/>
      <c r="BA1552" s="171"/>
      <c r="BB1552" s="150" t="str">
        <f t="shared" si="299"/>
        <v/>
      </c>
      <c r="BC1552" s="172"/>
      <c r="BD1552" s="169"/>
      <c r="BE1552" s="169"/>
      <c r="BF1552" s="169"/>
      <c r="BG1552" s="169"/>
      <c r="BH1552" s="169"/>
      <c r="BI1552" s="169"/>
      <c r="BJ1552" s="169"/>
      <c r="BK1552" s="169"/>
      <c r="BL1552" s="169"/>
      <c r="BM1552" s="169"/>
      <c r="BN1552" s="169"/>
      <c r="BO1552" s="169"/>
      <c r="BP1552" s="169"/>
      <c r="BQ1552" s="169"/>
      <c r="BS1552" s="6"/>
      <c r="BT1552" s="11"/>
      <c r="BU1552" s="6"/>
      <c r="BV1552" s="6"/>
    </row>
    <row r="1553" spans="1:74" ht="15.75" x14ac:dyDescent="0.25">
      <c r="A1553" s="52" t="s">
        <v>7908</v>
      </c>
      <c r="B1553" s="56"/>
      <c r="C1553" s="7" t="s">
        <v>118</v>
      </c>
      <c r="D1553" s="7" t="s">
        <v>6918</v>
      </c>
      <c r="E1553" s="7"/>
      <c r="F1553" s="64"/>
      <c r="G1553" s="6"/>
      <c r="H1553" s="6"/>
      <c r="I1553" s="10" t="s">
        <v>110</v>
      </c>
      <c r="J1553" s="11" t="s">
        <v>7560</v>
      </c>
      <c r="K1553" s="220" t="s">
        <v>600</v>
      </c>
      <c r="L1553" s="180"/>
      <c r="M1553" s="180">
        <v>1000</v>
      </c>
      <c r="N1553" s="80" t="s">
        <v>7214</v>
      </c>
      <c r="O1553" s="165"/>
      <c r="P1553" s="80" t="s">
        <v>6903</v>
      </c>
      <c r="Q1553" s="80"/>
      <c r="R1553" s="80"/>
      <c r="S1553" s="166"/>
      <c r="T1553" s="164"/>
      <c r="U1553" s="167"/>
      <c r="V1553" s="168"/>
      <c r="W1553" s="12" t="str">
        <f t="shared" si="298"/>
        <v>Mqtt1</v>
      </c>
      <c r="X1553" s="222"/>
      <c r="Y1553" s="6" t="str">
        <f t="shared" si="293"/>
        <v>power-tag/ahu2000t-crew-mess-room</v>
      </c>
      <c r="Z1553" s="106" t="str" cm="1">
        <f t="array" ref="Z1553">IF(COUNTIF(N1553,"spare"),"","$."&amp;_xlfn.REGEXEXTRACT(J1553,"PT\d+[FQ]\d+_(.*)", 2))</f>
        <v>$.RMS_Voltage_B_N</v>
      </c>
      <c r="AA1553" s="12">
        <f t="shared" si="297"/>
        <v>3</v>
      </c>
      <c r="AB1553" s="6" t="s">
        <v>195</v>
      </c>
      <c r="AC1553" s="106">
        <v>3030</v>
      </c>
      <c r="AJ1553" s="80"/>
      <c r="AK1553" s="116" t="s">
        <v>1694</v>
      </c>
      <c r="AN1553" s="80"/>
      <c r="AO1553" s="80"/>
      <c r="AP1553" s="80"/>
      <c r="AQ1553" s="80"/>
      <c r="AR1553" s="130"/>
      <c r="AS1553" s="80"/>
      <c r="AT1553" s="7"/>
      <c r="AU1553" s="7"/>
      <c r="AV1553" s="169"/>
      <c r="AW1553" s="170"/>
      <c r="AX1553" s="140"/>
      <c r="AY1553" s="150"/>
      <c r="AZ1553" s="171"/>
      <c r="BA1553" s="171"/>
      <c r="BB1553" s="150" t="str">
        <f t="shared" si="299"/>
        <v/>
      </c>
      <c r="BC1553" s="172"/>
      <c r="BD1553" s="169"/>
      <c r="BE1553" s="169"/>
      <c r="BF1553" s="169"/>
      <c r="BG1553" s="169"/>
      <c r="BH1553" s="169"/>
      <c r="BI1553" s="169"/>
      <c r="BJ1553" s="169"/>
      <c r="BK1553" s="169"/>
      <c r="BL1553" s="169"/>
      <c r="BM1553" s="169"/>
      <c r="BN1553" s="169"/>
      <c r="BO1553" s="169"/>
      <c r="BP1553" s="169"/>
      <c r="BQ1553" s="169"/>
      <c r="BS1553" s="6"/>
      <c r="BT1553" s="11"/>
      <c r="BU1553" s="6"/>
      <c r="BV1553" s="6"/>
    </row>
    <row r="1554" spans="1:74" ht="15.75" x14ac:dyDescent="0.25">
      <c r="A1554" s="52" t="s">
        <v>7908</v>
      </c>
      <c r="B1554" s="56"/>
      <c r="C1554" s="7" t="s">
        <v>118</v>
      </c>
      <c r="D1554" s="7" t="s">
        <v>6918</v>
      </c>
      <c r="E1554" s="7"/>
      <c r="F1554" s="64"/>
      <c r="G1554" s="6"/>
      <c r="H1554" s="6"/>
      <c r="I1554" s="10" t="s">
        <v>110</v>
      </c>
      <c r="J1554" s="11" t="s">
        <v>7561</v>
      </c>
      <c r="K1554" s="220" t="s">
        <v>600</v>
      </c>
      <c r="L1554" s="180"/>
      <c r="M1554" s="180">
        <v>1000</v>
      </c>
      <c r="N1554" s="80" t="s">
        <v>7214</v>
      </c>
      <c r="O1554" s="165"/>
      <c r="P1554" s="80" t="s">
        <v>6904</v>
      </c>
      <c r="Q1554" s="80"/>
      <c r="R1554" s="80"/>
      <c r="S1554" s="166"/>
      <c r="T1554" s="164"/>
      <c r="U1554" s="167"/>
      <c r="V1554" s="168"/>
      <c r="W1554" s="12" t="str">
        <f t="shared" si="298"/>
        <v>Mqtt1</v>
      </c>
      <c r="X1554" s="222"/>
      <c r="Y1554" s="6" t="str">
        <f t="shared" si="293"/>
        <v>power-tag/ahu2000t-crew-mess-room</v>
      </c>
      <c r="Z1554" s="106" t="str" cm="1">
        <f t="array" ref="Z1554">IF(COUNTIF(N1554,"spare"),"","$."&amp;_xlfn.REGEXEXTRACT(J1554,"PT\d+[FQ]\d+_(.*)", 2))</f>
        <v>$.RMS_Voltage_C_N</v>
      </c>
      <c r="AA1554" s="12">
        <f t="shared" si="297"/>
        <v>3</v>
      </c>
      <c r="AB1554" s="6" t="s">
        <v>195</v>
      </c>
      <c r="AC1554" s="106">
        <v>3032</v>
      </c>
      <c r="AJ1554" s="80"/>
      <c r="AK1554" s="116" t="s">
        <v>1694</v>
      </c>
      <c r="AN1554" s="80"/>
      <c r="AO1554" s="80"/>
      <c r="AP1554" s="80"/>
      <c r="AQ1554" s="80"/>
      <c r="AR1554" s="130"/>
      <c r="AS1554" s="80"/>
      <c r="AT1554" s="7"/>
      <c r="AU1554" s="7"/>
      <c r="AV1554" s="169"/>
      <c r="AW1554" s="170"/>
      <c r="AX1554" s="140"/>
      <c r="AY1554" s="150"/>
      <c r="AZ1554" s="171"/>
      <c r="BA1554" s="171"/>
      <c r="BB1554" s="150" t="str">
        <f t="shared" si="299"/>
        <v/>
      </c>
      <c r="BC1554" s="172"/>
      <c r="BD1554" s="169"/>
      <c r="BE1554" s="169"/>
      <c r="BF1554" s="169"/>
      <c r="BG1554" s="169"/>
      <c r="BH1554" s="169"/>
      <c r="BI1554" s="169"/>
      <c r="BJ1554" s="169"/>
      <c r="BK1554" s="169"/>
      <c r="BL1554" s="169"/>
      <c r="BM1554" s="169"/>
      <c r="BN1554" s="169"/>
      <c r="BO1554" s="169"/>
      <c r="BP1554" s="169"/>
      <c r="BQ1554" s="169"/>
      <c r="BS1554" s="6"/>
      <c r="BT1554" s="11"/>
      <c r="BU1554" s="6"/>
      <c r="BV1554" s="6"/>
    </row>
    <row r="1555" spans="1:74" ht="15.75" x14ac:dyDescent="0.25">
      <c r="A1555" s="52" t="s">
        <v>7908</v>
      </c>
      <c r="B1555" s="56"/>
      <c r="C1555" s="7" t="s">
        <v>118</v>
      </c>
      <c r="D1555" s="7" t="s">
        <v>6918</v>
      </c>
      <c r="E1555" s="7"/>
      <c r="F1555" s="64"/>
      <c r="G1555" s="6"/>
      <c r="H1555" s="6"/>
      <c r="I1555" s="10" t="s">
        <v>110</v>
      </c>
      <c r="J1555" s="11" t="s">
        <v>3220</v>
      </c>
      <c r="K1555" s="220" t="s">
        <v>600</v>
      </c>
      <c r="L1555" s="180"/>
      <c r="M1555" s="180">
        <v>1000</v>
      </c>
      <c r="N1555" s="80" t="s">
        <v>7214</v>
      </c>
      <c r="O1555" s="165"/>
      <c r="P1555" s="80" t="s">
        <v>6905</v>
      </c>
      <c r="Q1555" s="80"/>
      <c r="R1555" s="80"/>
      <c r="S1555" s="166"/>
      <c r="T1555" s="164"/>
      <c r="U1555" s="167"/>
      <c r="V1555" s="168"/>
      <c r="W1555" s="12" t="str">
        <f t="shared" si="298"/>
        <v>Mqtt1</v>
      </c>
      <c r="X1555" s="222"/>
      <c r="Y1555" s="6" t="str">
        <f t="shared" si="293"/>
        <v>power-tag/ahu2000t-crew-mess-room</v>
      </c>
      <c r="Z1555" s="106" t="str" cm="1">
        <f t="array" ref="Z1555">IF(COUNTIF(N1555,"spare"),"","$."&amp;_xlfn.REGEXEXTRACT(J1555,"PT\d+[FQ]\d+_(.*)", 2))</f>
        <v>$.Active_Power_Phase_A</v>
      </c>
      <c r="AA1555" s="12">
        <f t="shared" si="297"/>
        <v>3</v>
      </c>
      <c r="AB1555" s="6" t="s">
        <v>195</v>
      </c>
      <c r="AC1555" s="106">
        <v>3054</v>
      </c>
      <c r="AJ1555" s="80"/>
      <c r="AK1555" s="116" t="s">
        <v>1695</v>
      </c>
      <c r="AN1555" s="80"/>
      <c r="AO1555" s="80"/>
      <c r="AP1555" s="80"/>
      <c r="AQ1555" s="80"/>
      <c r="AR1555" s="130"/>
      <c r="AS1555" s="80"/>
      <c r="AT1555" s="7"/>
      <c r="AU1555" s="7"/>
      <c r="AV1555" s="169"/>
      <c r="AW1555" s="170"/>
      <c r="AX1555" s="140"/>
      <c r="AY1555" s="150"/>
      <c r="AZ1555" s="171"/>
      <c r="BA1555" s="171"/>
      <c r="BB1555" s="150" t="str">
        <f t="shared" si="299"/>
        <v/>
      </c>
      <c r="BC1555" s="172"/>
      <c r="BD1555" s="169"/>
      <c r="BE1555" s="169"/>
      <c r="BF1555" s="169"/>
      <c r="BG1555" s="169"/>
      <c r="BH1555" s="169"/>
      <c r="BI1555" s="169"/>
      <c r="BJ1555" s="169"/>
      <c r="BK1555" s="169"/>
      <c r="BL1555" s="169"/>
      <c r="BM1555" s="169"/>
      <c r="BN1555" s="169"/>
      <c r="BO1555" s="169"/>
      <c r="BP1555" s="169"/>
      <c r="BQ1555" s="169"/>
      <c r="BS1555" s="6"/>
      <c r="BT1555" s="11"/>
      <c r="BU1555" s="6"/>
      <c r="BV1555" s="6"/>
    </row>
    <row r="1556" spans="1:74" ht="15.75" x14ac:dyDescent="0.25">
      <c r="A1556" s="52" t="s">
        <v>7908</v>
      </c>
      <c r="B1556" s="56"/>
      <c r="C1556" s="7" t="s">
        <v>118</v>
      </c>
      <c r="D1556" s="7" t="s">
        <v>6918</v>
      </c>
      <c r="E1556" s="7"/>
      <c r="F1556" s="64"/>
      <c r="G1556" s="6"/>
      <c r="H1556" s="6"/>
      <c r="I1556" s="10" t="s">
        <v>110</v>
      </c>
      <c r="J1556" s="11" t="s">
        <v>3221</v>
      </c>
      <c r="K1556" s="220" t="s">
        <v>600</v>
      </c>
      <c r="L1556" s="180"/>
      <c r="M1556" s="180">
        <v>1000</v>
      </c>
      <c r="N1556" s="80" t="s">
        <v>7214</v>
      </c>
      <c r="O1556" s="165"/>
      <c r="P1556" s="80" t="s">
        <v>6906</v>
      </c>
      <c r="Q1556" s="80"/>
      <c r="R1556" s="80"/>
      <c r="S1556" s="166"/>
      <c r="T1556" s="164"/>
      <c r="U1556" s="167"/>
      <c r="V1556" s="168"/>
      <c r="W1556" s="12" t="str">
        <f t="shared" si="298"/>
        <v>Mqtt1</v>
      </c>
      <c r="X1556" s="222"/>
      <c r="Y1556" s="6" t="str">
        <f t="shared" si="293"/>
        <v>power-tag/ahu2000t-crew-mess-room</v>
      </c>
      <c r="Z1556" s="106" t="str" cm="1">
        <f t="array" ref="Z1556">IF(COUNTIF(N1556,"spare"),"","$."&amp;_xlfn.REGEXEXTRACT(J1556,"PT\d+[FQ]\d+_(.*)", 2))</f>
        <v>$.Active_Power_Phase_B</v>
      </c>
      <c r="AA1556" s="12">
        <f t="shared" si="297"/>
        <v>3</v>
      </c>
      <c r="AB1556" s="6" t="s">
        <v>195</v>
      </c>
      <c r="AC1556" s="106">
        <v>3056</v>
      </c>
      <c r="AJ1556" s="80"/>
      <c r="AK1556" s="116" t="s">
        <v>1695</v>
      </c>
      <c r="AN1556" s="80"/>
      <c r="AO1556" s="80"/>
      <c r="AP1556" s="80"/>
      <c r="AQ1556" s="80"/>
      <c r="AR1556" s="130"/>
      <c r="AS1556" s="80"/>
      <c r="AT1556" s="7"/>
      <c r="AU1556" s="7"/>
      <c r="AV1556" s="169"/>
      <c r="AW1556" s="170"/>
      <c r="AX1556" s="140"/>
      <c r="AY1556" s="150"/>
      <c r="AZ1556" s="171"/>
      <c r="BA1556" s="171"/>
      <c r="BB1556" s="150" t="str">
        <f t="shared" si="299"/>
        <v/>
      </c>
      <c r="BC1556" s="172"/>
      <c r="BD1556" s="169"/>
      <c r="BE1556" s="169"/>
      <c r="BF1556" s="169"/>
      <c r="BG1556" s="169"/>
      <c r="BH1556" s="169"/>
      <c r="BI1556" s="169"/>
      <c r="BJ1556" s="169"/>
      <c r="BK1556" s="169"/>
      <c r="BL1556" s="169"/>
      <c r="BM1556" s="169"/>
      <c r="BN1556" s="169"/>
      <c r="BO1556" s="169"/>
      <c r="BP1556" s="169"/>
      <c r="BQ1556" s="169"/>
      <c r="BS1556" s="6"/>
      <c r="BT1556" s="11"/>
      <c r="BU1556" s="6"/>
      <c r="BV1556" s="6"/>
    </row>
    <row r="1557" spans="1:74" ht="15.75" x14ac:dyDescent="0.25">
      <c r="A1557" s="52" t="s">
        <v>7908</v>
      </c>
      <c r="B1557" s="56"/>
      <c r="C1557" s="7" t="s">
        <v>118</v>
      </c>
      <c r="D1557" s="7" t="s">
        <v>6918</v>
      </c>
      <c r="E1557" s="7"/>
      <c r="F1557" s="64"/>
      <c r="G1557" s="6"/>
      <c r="H1557" s="6"/>
      <c r="I1557" s="10" t="s">
        <v>110</v>
      </c>
      <c r="J1557" s="11" t="s">
        <v>3222</v>
      </c>
      <c r="K1557" s="220" t="s">
        <v>600</v>
      </c>
      <c r="L1557" s="180"/>
      <c r="M1557" s="180">
        <v>1000</v>
      </c>
      <c r="N1557" s="80" t="s">
        <v>7214</v>
      </c>
      <c r="O1557" s="165"/>
      <c r="P1557" s="80" t="s">
        <v>6907</v>
      </c>
      <c r="Q1557" s="80"/>
      <c r="R1557" s="80"/>
      <c r="S1557" s="166"/>
      <c r="T1557" s="164"/>
      <c r="U1557" s="167"/>
      <c r="V1557" s="168"/>
      <c r="W1557" s="12" t="str">
        <f t="shared" si="298"/>
        <v>Mqtt1</v>
      </c>
      <c r="X1557" s="222"/>
      <c r="Y1557" s="6" t="str">
        <f t="shared" si="293"/>
        <v>power-tag/ahu2000t-crew-mess-room</v>
      </c>
      <c r="Z1557" s="106" t="str" cm="1">
        <f t="array" ref="Z1557">IF(COUNTIF(N1557,"spare"),"","$."&amp;_xlfn.REGEXEXTRACT(J1557,"PT\d+[FQ]\d+_(.*)", 2))</f>
        <v>$.Active_Power_Phase_C</v>
      </c>
      <c r="AA1557" s="12">
        <f t="shared" si="297"/>
        <v>3</v>
      </c>
      <c r="AB1557" s="6" t="s">
        <v>195</v>
      </c>
      <c r="AC1557" s="106">
        <v>3058</v>
      </c>
      <c r="AJ1557" s="80"/>
      <c r="AK1557" s="116" t="s">
        <v>1695</v>
      </c>
      <c r="AN1557" s="80"/>
      <c r="AO1557" s="80"/>
      <c r="AP1557" s="80"/>
      <c r="AQ1557" s="80"/>
      <c r="AR1557" s="130"/>
      <c r="AS1557" s="80"/>
      <c r="AT1557" s="7"/>
      <c r="AU1557" s="7"/>
      <c r="AV1557" s="169"/>
      <c r="AW1557" s="170"/>
      <c r="AX1557" s="140"/>
      <c r="AY1557" s="150"/>
      <c r="AZ1557" s="171"/>
      <c r="BA1557" s="171"/>
      <c r="BB1557" s="150" t="str">
        <f t="shared" si="299"/>
        <v/>
      </c>
      <c r="BC1557" s="172"/>
      <c r="BD1557" s="169"/>
      <c r="BE1557" s="169"/>
      <c r="BF1557" s="169"/>
      <c r="BG1557" s="169"/>
      <c r="BH1557" s="169"/>
      <c r="BI1557" s="169"/>
      <c r="BJ1557" s="169"/>
      <c r="BK1557" s="169"/>
      <c r="BL1557" s="169"/>
      <c r="BM1557" s="169"/>
      <c r="BN1557" s="169"/>
      <c r="BO1557" s="169"/>
      <c r="BP1557" s="169"/>
      <c r="BQ1557" s="169"/>
      <c r="BS1557" s="6"/>
      <c r="BT1557" s="11"/>
      <c r="BU1557" s="6"/>
      <c r="BV1557" s="6"/>
    </row>
    <row r="1558" spans="1:74" ht="15.75" x14ac:dyDescent="0.25">
      <c r="A1558" s="52" t="s">
        <v>7908</v>
      </c>
      <c r="B1558" s="56"/>
      <c r="C1558" s="7" t="s">
        <v>118</v>
      </c>
      <c r="D1558" s="7" t="s">
        <v>6918</v>
      </c>
      <c r="E1558" s="7"/>
      <c r="F1558" s="64"/>
      <c r="G1558" s="6"/>
      <c r="H1558" s="6"/>
      <c r="I1558" s="10" t="s">
        <v>110</v>
      </c>
      <c r="J1558" s="11" t="s">
        <v>3223</v>
      </c>
      <c r="K1558" s="220" t="s">
        <v>600</v>
      </c>
      <c r="L1558" s="180"/>
      <c r="M1558" s="180">
        <v>1000</v>
      </c>
      <c r="N1558" s="80" t="s">
        <v>7214</v>
      </c>
      <c r="O1558" s="165"/>
      <c r="P1558" s="80" t="s">
        <v>6908</v>
      </c>
      <c r="Q1558" s="80"/>
      <c r="R1558" s="80"/>
      <c r="S1558" s="166"/>
      <c r="T1558" s="164"/>
      <c r="U1558" s="167"/>
      <c r="V1558" s="168"/>
      <c r="W1558" s="12" t="str">
        <f t="shared" si="298"/>
        <v>Mqtt1</v>
      </c>
      <c r="X1558" s="222"/>
      <c r="Y1558" s="6" t="str">
        <f t="shared" si="293"/>
        <v>power-tag/ahu2000t-crew-mess-room</v>
      </c>
      <c r="Z1558" s="106" t="str" cm="1">
        <f t="array" ref="Z1558">IF(COUNTIF(N1558,"spare"),"","$."&amp;_xlfn.REGEXEXTRACT(J1558,"PT\d+[FQ]\d+_(.*)", 2))</f>
        <v>$.Total_Active_Power</v>
      </c>
      <c r="AA1558" s="12">
        <f t="shared" si="297"/>
        <v>3</v>
      </c>
      <c r="AB1558" s="6" t="s">
        <v>195</v>
      </c>
      <c r="AC1558" s="106">
        <v>3060</v>
      </c>
      <c r="AJ1558" s="80"/>
      <c r="AK1558" s="116" t="s">
        <v>1695</v>
      </c>
      <c r="AN1558" s="80"/>
      <c r="AO1558" s="80"/>
      <c r="AP1558" s="80"/>
      <c r="AQ1558" s="80"/>
      <c r="AR1558" s="130"/>
      <c r="AS1558" s="80"/>
      <c r="AT1558" s="7"/>
      <c r="AU1558" s="7"/>
      <c r="AV1558" s="169"/>
      <c r="AW1558" s="170"/>
      <c r="AX1558" s="140"/>
      <c r="AY1558" s="150"/>
      <c r="AZ1558" s="171"/>
      <c r="BA1558" s="171"/>
      <c r="BB1558" s="150" t="str">
        <f t="shared" si="299"/>
        <v/>
      </c>
      <c r="BC1558" s="172"/>
      <c r="BD1558" s="169"/>
      <c r="BE1558" s="169"/>
      <c r="BF1558" s="169"/>
      <c r="BG1558" s="169"/>
      <c r="BH1558" s="169"/>
      <c r="BI1558" s="169"/>
      <c r="BJ1558" s="169"/>
      <c r="BK1558" s="169"/>
      <c r="BL1558" s="169"/>
      <c r="BM1558" s="169"/>
      <c r="BN1558" s="169"/>
      <c r="BO1558" s="169"/>
      <c r="BP1558" s="169"/>
      <c r="BQ1558" s="169"/>
      <c r="BS1558" s="6"/>
      <c r="BT1558" s="11"/>
      <c r="BU1558" s="6"/>
      <c r="BV1558" s="6"/>
    </row>
    <row r="1559" spans="1:74" ht="15.75" x14ac:dyDescent="0.25">
      <c r="A1559" s="52" t="s">
        <v>7908</v>
      </c>
      <c r="B1559" s="56"/>
      <c r="C1559" s="7" t="s">
        <v>118</v>
      </c>
      <c r="D1559" s="7" t="s">
        <v>6918</v>
      </c>
      <c r="E1559" s="7"/>
      <c r="F1559" s="64"/>
      <c r="G1559" s="6"/>
      <c r="H1559" s="6"/>
      <c r="I1559" s="10" t="s">
        <v>110</v>
      </c>
      <c r="J1559" s="11" t="s">
        <v>3224</v>
      </c>
      <c r="K1559" s="220" t="s">
        <v>600</v>
      </c>
      <c r="L1559" s="180"/>
      <c r="M1559" s="180">
        <v>1000</v>
      </c>
      <c r="N1559" s="80" t="s">
        <v>7214</v>
      </c>
      <c r="O1559" s="165"/>
      <c r="P1559" s="80" t="s">
        <v>6909</v>
      </c>
      <c r="Q1559" s="80"/>
      <c r="R1559" s="80"/>
      <c r="S1559" s="166"/>
      <c r="T1559" s="164"/>
      <c r="U1559" s="167"/>
      <c r="V1559" s="168"/>
      <c r="W1559" s="12" t="str">
        <f t="shared" si="298"/>
        <v>Mqtt1</v>
      </c>
      <c r="X1559" s="222"/>
      <c r="Y1559" s="6" t="str">
        <f t="shared" si="293"/>
        <v>power-tag/ahu2000t-crew-mess-room</v>
      </c>
      <c r="Z1559" s="106" t="str" cm="1">
        <f t="array" ref="Z1559">IF(COUNTIF(N1559,"spare"),"","$."&amp;_xlfn.REGEXEXTRACT(J1559,"PT\d+[FQ]\d+_(.*)", 2))</f>
        <v>$.Power_Factor_Phase_A</v>
      </c>
      <c r="AA1559" s="12">
        <f t="shared" si="297"/>
        <v>3</v>
      </c>
      <c r="AB1559" s="6" t="s">
        <v>195</v>
      </c>
      <c r="AC1559" s="106">
        <v>3078</v>
      </c>
      <c r="AJ1559" s="80"/>
      <c r="AK1559" s="116" t="s">
        <v>1696</v>
      </c>
      <c r="AN1559" s="80"/>
      <c r="AO1559" s="80"/>
      <c r="AP1559" s="80"/>
      <c r="AQ1559" s="80"/>
      <c r="AR1559" s="130"/>
      <c r="AS1559" s="80"/>
      <c r="AT1559" s="7"/>
      <c r="AU1559" s="7"/>
      <c r="AV1559" s="169"/>
      <c r="AW1559" s="170"/>
      <c r="AX1559" s="140"/>
      <c r="AY1559" s="150"/>
      <c r="AZ1559" s="171"/>
      <c r="BA1559" s="171"/>
      <c r="BB1559" s="150" t="str">
        <f t="shared" si="299"/>
        <v/>
      </c>
      <c r="BC1559" s="172"/>
      <c r="BD1559" s="169"/>
      <c r="BE1559" s="169"/>
      <c r="BF1559" s="169"/>
      <c r="BG1559" s="169"/>
      <c r="BH1559" s="169"/>
      <c r="BI1559" s="169"/>
      <c r="BJ1559" s="169"/>
      <c r="BK1559" s="169"/>
      <c r="BL1559" s="169"/>
      <c r="BM1559" s="169"/>
      <c r="BN1559" s="169"/>
      <c r="BO1559" s="169"/>
      <c r="BP1559" s="169"/>
      <c r="BQ1559" s="169"/>
      <c r="BS1559" s="6"/>
      <c r="BT1559" s="11"/>
      <c r="BU1559" s="6"/>
      <c r="BV1559" s="6"/>
    </row>
    <row r="1560" spans="1:74" ht="15.75" x14ac:dyDescent="0.25">
      <c r="A1560" s="52" t="s">
        <v>7908</v>
      </c>
      <c r="B1560" s="56"/>
      <c r="C1560" s="7" t="s">
        <v>118</v>
      </c>
      <c r="D1560" s="7" t="s">
        <v>6918</v>
      </c>
      <c r="E1560" s="7"/>
      <c r="F1560" s="64"/>
      <c r="G1560" s="6"/>
      <c r="H1560" s="6"/>
      <c r="I1560" s="10" t="s">
        <v>110</v>
      </c>
      <c r="J1560" s="11" t="s">
        <v>3225</v>
      </c>
      <c r="K1560" s="220" t="s">
        <v>600</v>
      </c>
      <c r="L1560" s="180"/>
      <c r="M1560" s="180">
        <v>1000</v>
      </c>
      <c r="N1560" s="80" t="s">
        <v>7214</v>
      </c>
      <c r="O1560" s="165"/>
      <c r="P1560" s="80" t="s">
        <v>6910</v>
      </c>
      <c r="Q1560" s="80"/>
      <c r="R1560" s="80"/>
      <c r="S1560" s="166"/>
      <c r="T1560" s="164"/>
      <c r="U1560" s="167"/>
      <c r="V1560" s="168"/>
      <c r="W1560" s="12" t="str">
        <f t="shared" si="298"/>
        <v>Mqtt1</v>
      </c>
      <c r="X1560" s="222"/>
      <c r="Y1560" s="6" t="str">
        <f t="shared" si="293"/>
        <v>power-tag/ahu2000t-crew-mess-room</v>
      </c>
      <c r="Z1560" s="106" t="str" cm="1">
        <f t="array" ref="Z1560">IF(COUNTIF(N1560,"spare"),"","$."&amp;_xlfn.REGEXEXTRACT(J1560,"PT\d+[FQ]\d+_(.*)", 2))</f>
        <v>$.Power_Factor_Phase_B</v>
      </c>
      <c r="AA1560" s="12">
        <f t="shared" si="297"/>
        <v>3</v>
      </c>
      <c r="AB1560" s="6" t="s">
        <v>195</v>
      </c>
      <c r="AC1560" s="106">
        <v>3080</v>
      </c>
      <c r="AJ1560" s="80"/>
      <c r="AK1560" s="116" t="s">
        <v>1696</v>
      </c>
      <c r="AN1560" s="80"/>
      <c r="AO1560" s="80"/>
      <c r="AP1560" s="80"/>
      <c r="AQ1560" s="80"/>
      <c r="AR1560" s="130"/>
      <c r="AS1560" s="80"/>
      <c r="AT1560" s="7"/>
      <c r="AU1560" s="7"/>
      <c r="AV1560" s="169"/>
      <c r="AW1560" s="170"/>
      <c r="AX1560" s="140"/>
      <c r="AY1560" s="150"/>
      <c r="AZ1560" s="171"/>
      <c r="BA1560" s="171"/>
      <c r="BB1560" s="150" t="str">
        <f t="shared" si="299"/>
        <v/>
      </c>
      <c r="BC1560" s="172"/>
      <c r="BD1560" s="169"/>
      <c r="BE1560" s="169"/>
      <c r="BF1560" s="169"/>
      <c r="BG1560" s="169"/>
      <c r="BH1560" s="169"/>
      <c r="BI1560" s="169"/>
      <c r="BJ1560" s="169"/>
      <c r="BK1560" s="169"/>
      <c r="BL1560" s="169"/>
      <c r="BM1560" s="169"/>
      <c r="BN1560" s="169"/>
      <c r="BO1560" s="169"/>
      <c r="BP1560" s="169"/>
      <c r="BQ1560" s="169"/>
      <c r="BS1560" s="6"/>
      <c r="BT1560" s="11"/>
      <c r="BU1560" s="6"/>
      <c r="BV1560" s="6"/>
    </row>
    <row r="1561" spans="1:74" ht="15.75" x14ac:dyDescent="0.25">
      <c r="A1561" s="52" t="s">
        <v>7908</v>
      </c>
      <c r="B1561" s="56"/>
      <c r="C1561" s="7" t="s">
        <v>118</v>
      </c>
      <c r="D1561" s="7" t="s">
        <v>6918</v>
      </c>
      <c r="E1561" s="7"/>
      <c r="F1561" s="64"/>
      <c r="G1561" s="6"/>
      <c r="H1561" s="6"/>
      <c r="I1561" s="10" t="s">
        <v>110</v>
      </c>
      <c r="J1561" s="11" t="s">
        <v>3226</v>
      </c>
      <c r="K1561" s="220" t="s">
        <v>600</v>
      </c>
      <c r="L1561" s="180"/>
      <c r="M1561" s="180">
        <v>1000</v>
      </c>
      <c r="N1561" s="80" t="s">
        <v>7214</v>
      </c>
      <c r="O1561" s="165"/>
      <c r="P1561" s="80" t="s">
        <v>6911</v>
      </c>
      <c r="Q1561" s="80"/>
      <c r="R1561" s="80"/>
      <c r="S1561" s="166"/>
      <c r="T1561" s="164"/>
      <c r="U1561" s="167"/>
      <c r="V1561" s="168"/>
      <c r="W1561" s="12" t="str">
        <f t="shared" si="298"/>
        <v>Mqtt1</v>
      </c>
      <c r="X1561" s="222"/>
      <c r="Y1561" s="6" t="str">
        <f t="shared" si="293"/>
        <v>power-tag/ahu2000t-crew-mess-room</v>
      </c>
      <c r="Z1561" s="106" t="str" cm="1">
        <f t="array" ref="Z1561">IF(COUNTIF(N1561,"spare"),"","$."&amp;_xlfn.REGEXEXTRACT(J1561,"PT\d+[FQ]\d+_(.*)", 2))</f>
        <v>$.Power_Factor_Phase_C</v>
      </c>
      <c r="AA1561" s="12">
        <f t="shared" si="297"/>
        <v>3</v>
      </c>
      <c r="AB1561" s="6" t="s">
        <v>195</v>
      </c>
      <c r="AC1561" s="106">
        <v>3082</v>
      </c>
      <c r="AJ1561" s="80"/>
      <c r="AK1561" s="116" t="s">
        <v>1696</v>
      </c>
      <c r="AN1561" s="80"/>
      <c r="AO1561" s="80"/>
      <c r="AP1561" s="80"/>
      <c r="AQ1561" s="80"/>
      <c r="AR1561" s="130"/>
      <c r="AS1561" s="80"/>
      <c r="AT1561" s="7"/>
      <c r="AU1561" s="7"/>
      <c r="AV1561" s="169"/>
      <c r="AW1561" s="170"/>
      <c r="AX1561" s="140"/>
      <c r="AY1561" s="150"/>
      <c r="AZ1561" s="171"/>
      <c r="BA1561" s="171"/>
      <c r="BB1561" s="150" t="str">
        <f t="shared" si="299"/>
        <v/>
      </c>
      <c r="BC1561" s="172"/>
      <c r="BD1561" s="169"/>
      <c r="BE1561" s="169"/>
      <c r="BF1561" s="169"/>
      <c r="BG1561" s="169"/>
      <c r="BH1561" s="169"/>
      <c r="BI1561" s="169"/>
      <c r="BJ1561" s="169"/>
      <c r="BK1561" s="169"/>
      <c r="BL1561" s="169"/>
      <c r="BM1561" s="169"/>
      <c r="BN1561" s="169"/>
      <c r="BO1561" s="169"/>
      <c r="BP1561" s="169"/>
      <c r="BQ1561" s="169"/>
      <c r="BS1561" s="6"/>
      <c r="BT1561" s="11"/>
      <c r="BU1561" s="6"/>
      <c r="BV1561" s="6"/>
    </row>
    <row r="1562" spans="1:74" ht="15.75" x14ac:dyDescent="0.25">
      <c r="A1562" s="52" t="s">
        <v>7908</v>
      </c>
      <c r="B1562" s="56"/>
      <c r="C1562" s="7" t="s">
        <v>118</v>
      </c>
      <c r="D1562" s="7" t="s">
        <v>6918</v>
      </c>
      <c r="E1562" s="7"/>
      <c r="F1562" s="64"/>
      <c r="G1562" s="6"/>
      <c r="H1562" s="6"/>
      <c r="I1562" s="10" t="s">
        <v>110</v>
      </c>
      <c r="J1562" s="11" t="s">
        <v>3227</v>
      </c>
      <c r="K1562" s="220" t="s">
        <v>600</v>
      </c>
      <c r="L1562" s="180"/>
      <c r="M1562" s="180">
        <v>1000</v>
      </c>
      <c r="N1562" s="80" t="s">
        <v>7214</v>
      </c>
      <c r="O1562" s="165"/>
      <c r="P1562" s="80" t="s">
        <v>6912</v>
      </c>
      <c r="Q1562" s="80"/>
      <c r="R1562" s="80"/>
      <c r="S1562" s="166"/>
      <c r="T1562" s="164"/>
      <c r="U1562" s="167"/>
      <c r="V1562" s="168"/>
      <c r="W1562" s="12" t="str">
        <f t="shared" si="298"/>
        <v>Mqtt1</v>
      </c>
      <c r="X1562" s="222"/>
      <c r="Y1562" s="6" t="str">
        <f t="shared" si="293"/>
        <v>power-tag/ahu2000t-crew-mess-room</v>
      </c>
      <c r="Z1562" s="106" t="str" cm="1">
        <f t="array" ref="Z1562">IF(COUNTIF(N1562,"spare"),"","$."&amp;_xlfn.REGEXEXTRACT(J1562,"PT\d+[FQ]\d+_(.*)", 2))</f>
        <v>$.Total_Power_Factor</v>
      </c>
      <c r="AA1562" s="12">
        <f t="shared" si="297"/>
        <v>3</v>
      </c>
      <c r="AB1562" s="6" t="s">
        <v>195</v>
      </c>
      <c r="AC1562" s="106">
        <v>3084</v>
      </c>
      <c r="AJ1562" s="80"/>
      <c r="AK1562" s="116" t="s">
        <v>1696</v>
      </c>
      <c r="AN1562" s="80"/>
      <c r="AO1562" s="80"/>
      <c r="AP1562" s="80"/>
      <c r="AQ1562" s="80"/>
      <c r="AR1562" s="130"/>
      <c r="AS1562" s="80"/>
      <c r="AT1562" s="7"/>
      <c r="AU1562" s="7"/>
      <c r="AV1562" s="169"/>
      <c r="AW1562" s="170"/>
      <c r="AX1562" s="140"/>
      <c r="AY1562" s="150"/>
      <c r="AZ1562" s="171"/>
      <c r="BA1562" s="171"/>
      <c r="BB1562" s="150" t="str">
        <f t="shared" si="299"/>
        <v/>
      </c>
      <c r="BC1562" s="172"/>
      <c r="BD1562" s="169"/>
      <c r="BE1562" s="169"/>
      <c r="BF1562" s="169"/>
      <c r="BG1562" s="169"/>
      <c r="BH1562" s="169"/>
      <c r="BI1562" s="169"/>
      <c r="BJ1562" s="169"/>
      <c r="BK1562" s="169"/>
      <c r="BL1562" s="169"/>
      <c r="BM1562" s="169"/>
      <c r="BN1562" s="169"/>
      <c r="BO1562" s="169"/>
      <c r="BP1562" s="169"/>
      <c r="BQ1562" s="169"/>
      <c r="BS1562" s="6"/>
      <c r="BT1562" s="11"/>
      <c r="BU1562" s="6"/>
      <c r="BV1562" s="6"/>
    </row>
    <row r="1563" spans="1:74" ht="15.75" x14ac:dyDescent="0.25">
      <c r="A1563" s="52" t="s">
        <v>7908</v>
      </c>
      <c r="B1563" s="56"/>
      <c r="C1563" s="7" t="s">
        <v>118</v>
      </c>
      <c r="D1563" s="7" t="s">
        <v>6918</v>
      </c>
      <c r="E1563" s="7"/>
      <c r="F1563" s="64"/>
      <c r="G1563" s="6"/>
      <c r="H1563" s="6"/>
      <c r="I1563" s="10" t="s">
        <v>110</v>
      </c>
      <c r="J1563" s="11" t="s">
        <v>3228</v>
      </c>
      <c r="K1563" s="220" t="s">
        <v>600</v>
      </c>
      <c r="L1563" s="180"/>
      <c r="M1563" s="180">
        <v>1000</v>
      </c>
      <c r="N1563" s="80" t="s">
        <v>7214</v>
      </c>
      <c r="O1563" s="165"/>
      <c r="P1563" s="80" t="s">
        <v>3816</v>
      </c>
      <c r="Q1563" s="80"/>
      <c r="R1563" s="80"/>
      <c r="S1563" s="166"/>
      <c r="T1563" s="164"/>
      <c r="U1563" s="167"/>
      <c r="V1563" s="168"/>
      <c r="W1563" s="12" t="str">
        <f t="shared" ref="W1563:W1577" si="300">IF(COUNTIF(N1563,"spare"),"","Mqtt1")</f>
        <v>Mqtt1</v>
      </c>
      <c r="X1563" s="222"/>
      <c r="Y1563" s="6" t="str">
        <f t="shared" si="293"/>
        <v>power-tag/fwd-main-propulsion-unit-ac-heating</v>
      </c>
      <c r="Z1563" s="106" t="str" cm="1">
        <f t="array" ref="Z1563">IF(COUNTIF(N1563,"spare"),"","$."&amp;_xlfn.REGEXEXTRACT(J1563,"PT\d+[FQ]\d+_(.*)", 2))</f>
        <v>$.RMS_Current_Phase_A</v>
      </c>
      <c r="AA1563" s="12">
        <f>AA1548+1</f>
        <v>4</v>
      </c>
      <c r="AB1563" s="6" t="s">
        <v>195</v>
      </c>
      <c r="AC1563" s="106">
        <v>3000</v>
      </c>
      <c r="AJ1563" s="80"/>
      <c r="AK1563" s="116" t="s">
        <v>1693</v>
      </c>
      <c r="AN1563" s="80"/>
      <c r="AO1563" s="80"/>
      <c r="AP1563" s="80"/>
      <c r="AQ1563" s="80"/>
      <c r="AR1563" s="130"/>
      <c r="AS1563" s="80"/>
      <c r="AT1563" s="7"/>
      <c r="AU1563" s="7"/>
      <c r="AV1563" s="169"/>
      <c r="AW1563" s="170"/>
      <c r="AX1563" s="140"/>
      <c r="AY1563" s="150"/>
      <c r="AZ1563" s="171"/>
      <c r="BA1563" s="171"/>
      <c r="BB1563" s="150" t="str">
        <f t="shared" ref="BB1563:BB1577" si="301">IF(ISNUMBER(AM1563),"1","")</f>
        <v/>
      </c>
      <c r="BC1563" s="172"/>
      <c r="BD1563" s="169"/>
      <c r="BE1563" s="169"/>
      <c r="BF1563" s="169"/>
      <c r="BG1563" s="169"/>
      <c r="BH1563" s="169"/>
      <c r="BI1563" s="169"/>
      <c r="BJ1563" s="169"/>
      <c r="BK1563" s="169"/>
      <c r="BL1563" s="169"/>
      <c r="BM1563" s="169"/>
      <c r="BN1563" s="169"/>
      <c r="BO1563" s="169"/>
      <c r="BP1563" s="169"/>
      <c r="BQ1563" s="169"/>
      <c r="BS1563" s="6"/>
      <c r="BT1563" s="11"/>
      <c r="BU1563" s="6"/>
      <c r="BV1563" s="6"/>
    </row>
    <row r="1564" spans="1:74" ht="15.75" x14ac:dyDescent="0.25">
      <c r="A1564" s="52" t="s">
        <v>7908</v>
      </c>
      <c r="B1564" s="56"/>
      <c r="C1564" s="7" t="s">
        <v>118</v>
      </c>
      <c r="D1564" s="7" t="s">
        <v>6918</v>
      </c>
      <c r="E1564" s="7"/>
      <c r="F1564" s="64"/>
      <c r="G1564" s="6"/>
      <c r="H1564" s="6"/>
      <c r="I1564" s="10" t="s">
        <v>110</v>
      </c>
      <c r="J1564" s="11" t="s">
        <v>3229</v>
      </c>
      <c r="K1564" s="220" t="s">
        <v>600</v>
      </c>
      <c r="L1564" s="180"/>
      <c r="M1564" s="180">
        <v>1000</v>
      </c>
      <c r="N1564" s="80" t="s">
        <v>7214</v>
      </c>
      <c r="O1564" s="165"/>
      <c r="P1564" s="80" t="s">
        <v>3817</v>
      </c>
      <c r="Q1564" s="80"/>
      <c r="R1564" s="80"/>
      <c r="S1564" s="166"/>
      <c r="T1564" s="164"/>
      <c r="U1564" s="167"/>
      <c r="V1564" s="168"/>
      <c r="W1564" s="12" t="str">
        <f t="shared" si="300"/>
        <v>Mqtt1</v>
      </c>
      <c r="X1564" s="222"/>
      <c r="Y1564" s="6" t="str">
        <f t="shared" si="293"/>
        <v>power-tag/fwd-main-propulsion-unit-ac-heating</v>
      </c>
      <c r="Z1564" s="106" t="str" cm="1">
        <f t="array" ref="Z1564">IF(COUNTIF(N1564,"spare"),"","$."&amp;_xlfn.REGEXEXTRACT(J1564,"PT\d+[FQ]\d+_(.*)", 2))</f>
        <v>$.RMS_Current_Phase_B</v>
      </c>
      <c r="AA1564" s="12">
        <f t="shared" si="297"/>
        <v>4</v>
      </c>
      <c r="AB1564" s="6" t="s">
        <v>195</v>
      </c>
      <c r="AC1564" s="106">
        <v>3002</v>
      </c>
      <c r="AJ1564" s="80"/>
      <c r="AK1564" s="116" t="s">
        <v>1693</v>
      </c>
      <c r="AN1564" s="80"/>
      <c r="AO1564" s="80"/>
      <c r="AP1564" s="80"/>
      <c r="AQ1564" s="80"/>
      <c r="AR1564" s="130"/>
      <c r="AS1564" s="80"/>
      <c r="AT1564" s="7"/>
      <c r="AU1564" s="7"/>
      <c r="AV1564" s="169"/>
      <c r="AW1564" s="170"/>
      <c r="AX1564" s="140"/>
      <c r="AY1564" s="150"/>
      <c r="AZ1564" s="171"/>
      <c r="BA1564" s="171"/>
      <c r="BB1564" s="150" t="str">
        <f t="shared" si="301"/>
        <v/>
      </c>
      <c r="BC1564" s="172"/>
      <c r="BD1564" s="169"/>
      <c r="BE1564" s="169"/>
      <c r="BF1564" s="169"/>
      <c r="BG1564" s="169"/>
      <c r="BH1564" s="169"/>
      <c r="BI1564" s="169"/>
      <c r="BJ1564" s="169"/>
      <c r="BK1564" s="169"/>
      <c r="BL1564" s="169"/>
      <c r="BM1564" s="169"/>
      <c r="BN1564" s="169"/>
      <c r="BO1564" s="169"/>
      <c r="BP1564" s="169"/>
      <c r="BQ1564" s="169"/>
      <c r="BS1564" s="6"/>
      <c r="BT1564" s="11"/>
      <c r="BU1564" s="6"/>
      <c r="BV1564" s="6"/>
    </row>
    <row r="1565" spans="1:74" ht="15.75" x14ac:dyDescent="0.25">
      <c r="A1565" s="52" t="s">
        <v>7908</v>
      </c>
      <c r="B1565" s="56"/>
      <c r="C1565" s="7" t="s">
        <v>118</v>
      </c>
      <c r="D1565" s="7" t="s">
        <v>6918</v>
      </c>
      <c r="E1565" s="7"/>
      <c r="F1565" s="64"/>
      <c r="G1565" s="6"/>
      <c r="H1565" s="6"/>
      <c r="I1565" s="10" t="s">
        <v>110</v>
      </c>
      <c r="J1565" s="11" t="s">
        <v>3230</v>
      </c>
      <c r="K1565" s="220" t="s">
        <v>600</v>
      </c>
      <c r="L1565" s="180"/>
      <c r="M1565" s="180">
        <v>1000</v>
      </c>
      <c r="N1565" s="80" t="s">
        <v>7214</v>
      </c>
      <c r="O1565" s="165"/>
      <c r="P1565" s="80" t="s">
        <v>3818</v>
      </c>
      <c r="Q1565" s="80"/>
      <c r="R1565" s="80"/>
      <c r="S1565" s="166"/>
      <c r="T1565" s="164"/>
      <c r="U1565" s="167"/>
      <c r="V1565" s="168"/>
      <c r="W1565" s="12" t="str">
        <f t="shared" si="300"/>
        <v>Mqtt1</v>
      </c>
      <c r="X1565" s="222"/>
      <c r="Y1565" s="6" t="str">
        <f t="shared" si="293"/>
        <v>power-tag/fwd-main-propulsion-unit-ac-heating</v>
      </c>
      <c r="Z1565" s="106" t="str" cm="1">
        <f t="array" ref="Z1565">IF(COUNTIF(N1565,"spare"),"","$."&amp;_xlfn.REGEXEXTRACT(J1565,"PT\d+[FQ]\d+_(.*)", 2))</f>
        <v>$.RMS_Current_Phase_C</v>
      </c>
      <c r="AA1565" s="12">
        <f t="shared" si="297"/>
        <v>4</v>
      </c>
      <c r="AB1565" s="6" t="s">
        <v>195</v>
      </c>
      <c r="AC1565" s="106">
        <v>3004</v>
      </c>
      <c r="AJ1565" s="80"/>
      <c r="AK1565" s="116" t="s">
        <v>1693</v>
      </c>
      <c r="AN1565" s="80"/>
      <c r="AO1565" s="80"/>
      <c r="AP1565" s="80"/>
      <c r="AQ1565" s="80"/>
      <c r="AR1565" s="130"/>
      <c r="AS1565" s="80"/>
      <c r="AT1565" s="7"/>
      <c r="AU1565" s="7"/>
      <c r="AV1565" s="169"/>
      <c r="AW1565" s="170"/>
      <c r="AX1565" s="140"/>
      <c r="AY1565" s="150"/>
      <c r="AZ1565" s="171"/>
      <c r="BA1565" s="171"/>
      <c r="BB1565" s="150" t="str">
        <f t="shared" si="301"/>
        <v/>
      </c>
      <c r="BC1565" s="172"/>
      <c r="BD1565" s="169"/>
      <c r="BE1565" s="169"/>
      <c r="BF1565" s="169"/>
      <c r="BG1565" s="169"/>
      <c r="BH1565" s="169"/>
      <c r="BI1565" s="169"/>
      <c r="BJ1565" s="169"/>
      <c r="BK1565" s="169"/>
      <c r="BL1565" s="169"/>
      <c r="BM1565" s="169"/>
      <c r="BN1565" s="169"/>
      <c r="BO1565" s="169"/>
      <c r="BP1565" s="169"/>
      <c r="BQ1565" s="169"/>
      <c r="BS1565" s="6"/>
      <c r="BT1565" s="11"/>
      <c r="BU1565" s="6"/>
      <c r="BV1565" s="6"/>
    </row>
    <row r="1566" spans="1:74" ht="15.75" x14ac:dyDescent="0.25">
      <c r="A1566" s="52" t="s">
        <v>7908</v>
      </c>
      <c r="B1566" s="56"/>
      <c r="C1566" s="7" t="s">
        <v>118</v>
      </c>
      <c r="D1566" s="7" t="s">
        <v>6918</v>
      </c>
      <c r="E1566" s="7"/>
      <c r="F1566" s="64"/>
      <c r="G1566" s="6"/>
      <c r="H1566" s="6"/>
      <c r="I1566" s="10" t="s">
        <v>110</v>
      </c>
      <c r="J1566" s="11" t="s">
        <v>3231</v>
      </c>
      <c r="K1566" s="220" t="s">
        <v>600</v>
      </c>
      <c r="L1566" s="180"/>
      <c r="M1566" s="180">
        <v>1000</v>
      </c>
      <c r="N1566" s="80" t="s">
        <v>7214</v>
      </c>
      <c r="O1566" s="165"/>
      <c r="P1566" s="80" t="s">
        <v>3819</v>
      </c>
      <c r="Q1566" s="80"/>
      <c r="R1566" s="80"/>
      <c r="S1566" s="166"/>
      <c r="T1566" s="164"/>
      <c r="U1566" s="167"/>
      <c r="V1566" s="168"/>
      <c r="W1566" s="12" t="str">
        <f t="shared" si="300"/>
        <v>Mqtt1</v>
      </c>
      <c r="X1566" s="222"/>
      <c r="Y1566" s="6" t="str">
        <f t="shared" si="293"/>
        <v>power-tag/fwd-main-propulsion-unit-ac-heating</v>
      </c>
      <c r="Z1566" s="106" t="str" cm="1">
        <f t="array" ref="Z1566">IF(COUNTIF(N1566,"spare"),"","$."&amp;_xlfn.REGEXEXTRACT(J1566,"PT\d+[FQ]\d+_(.*)", 2))</f>
        <v>$.RMS_Current_Phase_Neut</v>
      </c>
      <c r="AA1566" s="12">
        <f t="shared" si="297"/>
        <v>4</v>
      </c>
      <c r="AB1566" s="6" t="s">
        <v>195</v>
      </c>
      <c r="AC1566" s="106">
        <v>3006</v>
      </c>
      <c r="AJ1566" s="80"/>
      <c r="AK1566" s="116" t="s">
        <v>1693</v>
      </c>
      <c r="AN1566" s="80"/>
      <c r="AO1566" s="80"/>
      <c r="AP1566" s="80"/>
      <c r="AQ1566" s="80"/>
      <c r="AR1566" s="130"/>
      <c r="AS1566" s="80"/>
      <c r="AT1566" s="7"/>
      <c r="AU1566" s="7"/>
      <c r="AV1566" s="169"/>
      <c r="AW1566" s="170"/>
      <c r="AX1566" s="140"/>
      <c r="AY1566" s="150"/>
      <c r="AZ1566" s="171"/>
      <c r="BA1566" s="171"/>
      <c r="BB1566" s="150" t="str">
        <f t="shared" si="301"/>
        <v/>
      </c>
      <c r="BC1566" s="172"/>
      <c r="BD1566" s="169"/>
      <c r="BE1566" s="169"/>
      <c r="BF1566" s="169"/>
      <c r="BG1566" s="169"/>
      <c r="BH1566" s="169"/>
      <c r="BI1566" s="169"/>
      <c r="BJ1566" s="169"/>
      <c r="BK1566" s="169"/>
      <c r="BL1566" s="169"/>
      <c r="BM1566" s="169"/>
      <c r="BN1566" s="169"/>
      <c r="BO1566" s="169"/>
      <c r="BP1566" s="169"/>
      <c r="BQ1566" s="169"/>
      <c r="BS1566" s="6"/>
      <c r="BT1566" s="11"/>
      <c r="BU1566" s="6"/>
      <c r="BV1566" s="6"/>
    </row>
    <row r="1567" spans="1:74" ht="15.75" x14ac:dyDescent="0.25">
      <c r="A1567" s="52" t="s">
        <v>7908</v>
      </c>
      <c r="B1567" s="56"/>
      <c r="C1567" s="7" t="s">
        <v>118</v>
      </c>
      <c r="D1567" s="7" t="s">
        <v>6918</v>
      </c>
      <c r="E1567" s="7"/>
      <c r="F1567" s="64"/>
      <c r="G1567" s="6"/>
      <c r="H1567" s="6"/>
      <c r="I1567" s="10" t="s">
        <v>110</v>
      </c>
      <c r="J1567" s="11" t="s">
        <v>7562</v>
      </c>
      <c r="K1567" s="220" t="s">
        <v>600</v>
      </c>
      <c r="L1567" s="180"/>
      <c r="M1567" s="180">
        <v>1000</v>
      </c>
      <c r="N1567" s="80" t="s">
        <v>7214</v>
      </c>
      <c r="O1567" s="165"/>
      <c r="P1567" s="80" t="s">
        <v>3820</v>
      </c>
      <c r="Q1567" s="80"/>
      <c r="R1567" s="80"/>
      <c r="S1567" s="166"/>
      <c r="T1567" s="164"/>
      <c r="U1567" s="167"/>
      <c r="V1567" s="168"/>
      <c r="W1567" s="12" t="str">
        <f t="shared" si="300"/>
        <v>Mqtt1</v>
      </c>
      <c r="X1567" s="222"/>
      <c r="Y1567" s="6" t="str">
        <f t="shared" si="293"/>
        <v>power-tag/fwd-main-propulsion-unit-ac-heating</v>
      </c>
      <c r="Z1567" s="106" t="str" cm="1">
        <f t="array" ref="Z1567">IF(COUNTIF(N1567,"spare"),"","$."&amp;_xlfn.REGEXEXTRACT(J1567,"PT\d+[FQ]\d+_(.*)", 2))</f>
        <v>$.RMS_Voltage_A_N</v>
      </c>
      <c r="AA1567" s="12">
        <f t="shared" si="297"/>
        <v>4</v>
      </c>
      <c r="AB1567" s="6" t="s">
        <v>195</v>
      </c>
      <c r="AC1567" s="106">
        <v>3028</v>
      </c>
      <c r="AJ1567" s="80"/>
      <c r="AK1567" s="116" t="s">
        <v>1694</v>
      </c>
      <c r="AN1567" s="80"/>
      <c r="AO1567" s="80"/>
      <c r="AP1567" s="80"/>
      <c r="AQ1567" s="80"/>
      <c r="AR1567" s="130"/>
      <c r="AS1567" s="80"/>
      <c r="AT1567" s="7"/>
      <c r="AU1567" s="7"/>
      <c r="AV1567" s="169"/>
      <c r="AW1567" s="170"/>
      <c r="AX1567" s="140"/>
      <c r="AY1567" s="150"/>
      <c r="AZ1567" s="171"/>
      <c r="BA1567" s="171"/>
      <c r="BB1567" s="150" t="str">
        <f t="shared" si="301"/>
        <v/>
      </c>
      <c r="BC1567" s="172"/>
      <c r="BD1567" s="169"/>
      <c r="BE1567" s="169"/>
      <c r="BF1567" s="169"/>
      <c r="BG1567" s="169"/>
      <c r="BH1567" s="169"/>
      <c r="BI1567" s="169"/>
      <c r="BJ1567" s="169"/>
      <c r="BK1567" s="169"/>
      <c r="BL1567" s="169"/>
      <c r="BM1567" s="169"/>
      <c r="BN1567" s="169"/>
      <c r="BO1567" s="169"/>
      <c r="BP1567" s="169"/>
      <c r="BQ1567" s="169"/>
      <c r="BS1567" s="6"/>
      <c r="BT1567" s="11"/>
      <c r="BU1567" s="6"/>
      <c r="BV1567" s="6"/>
    </row>
    <row r="1568" spans="1:74" ht="15.75" x14ac:dyDescent="0.25">
      <c r="A1568" s="52" t="s">
        <v>7908</v>
      </c>
      <c r="B1568" s="56"/>
      <c r="C1568" s="7" t="s">
        <v>118</v>
      </c>
      <c r="D1568" s="7" t="s">
        <v>6918</v>
      </c>
      <c r="E1568" s="7"/>
      <c r="F1568" s="64"/>
      <c r="G1568" s="6"/>
      <c r="H1568" s="6"/>
      <c r="I1568" s="10" t="s">
        <v>110</v>
      </c>
      <c r="J1568" s="11" t="s">
        <v>7563</v>
      </c>
      <c r="K1568" s="220" t="s">
        <v>600</v>
      </c>
      <c r="L1568" s="180"/>
      <c r="M1568" s="180">
        <v>1000</v>
      </c>
      <c r="N1568" s="80" t="s">
        <v>7214</v>
      </c>
      <c r="O1568" s="165"/>
      <c r="P1568" s="80" t="s">
        <v>3821</v>
      </c>
      <c r="Q1568" s="80"/>
      <c r="R1568" s="80"/>
      <c r="S1568" s="166"/>
      <c r="T1568" s="164"/>
      <c r="U1568" s="167"/>
      <c r="V1568" s="168"/>
      <c r="W1568" s="12" t="str">
        <f t="shared" si="300"/>
        <v>Mqtt1</v>
      </c>
      <c r="X1568" s="222"/>
      <c r="Y1568" s="6" t="str">
        <f t="shared" si="293"/>
        <v>power-tag/fwd-main-propulsion-unit-ac-heating</v>
      </c>
      <c r="Z1568" s="106" t="str" cm="1">
        <f t="array" ref="Z1568">IF(COUNTIF(N1568,"spare"),"","$."&amp;_xlfn.REGEXEXTRACT(J1568,"PT\d+[FQ]\d+_(.*)", 2))</f>
        <v>$.RMS_Voltage_B_N</v>
      </c>
      <c r="AA1568" s="12">
        <f t="shared" si="297"/>
        <v>4</v>
      </c>
      <c r="AB1568" s="6" t="s">
        <v>195</v>
      </c>
      <c r="AC1568" s="106">
        <v>3030</v>
      </c>
      <c r="AJ1568" s="80"/>
      <c r="AK1568" s="116" t="s">
        <v>1694</v>
      </c>
      <c r="AN1568" s="80"/>
      <c r="AO1568" s="80"/>
      <c r="AP1568" s="80"/>
      <c r="AQ1568" s="80"/>
      <c r="AR1568" s="130"/>
      <c r="AS1568" s="80"/>
      <c r="AT1568" s="7"/>
      <c r="AU1568" s="7"/>
      <c r="AV1568" s="169"/>
      <c r="AW1568" s="170"/>
      <c r="AX1568" s="140"/>
      <c r="AY1568" s="150"/>
      <c r="AZ1568" s="171"/>
      <c r="BA1568" s="171"/>
      <c r="BB1568" s="150" t="str">
        <f t="shared" si="301"/>
        <v/>
      </c>
      <c r="BC1568" s="172"/>
      <c r="BD1568" s="169"/>
      <c r="BE1568" s="169"/>
      <c r="BF1568" s="169"/>
      <c r="BG1568" s="169"/>
      <c r="BH1568" s="169"/>
      <c r="BI1568" s="169"/>
      <c r="BJ1568" s="169"/>
      <c r="BK1568" s="169"/>
      <c r="BL1568" s="169"/>
      <c r="BM1568" s="169"/>
      <c r="BN1568" s="169"/>
      <c r="BO1568" s="169"/>
      <c r="BP1568" s="169"/>
      <c r="BQ1568" s="169"/>
      <c r="BS1568" s="6"/>
      <c r="BT1568" s="11"/>
      <c r="BU1568" s="6"/>
      <c r="BV1568" s="6"/>
    </row>
    <row r="1569" spans="1:74" ht="15.75" x14ac:dyDescent="0.25">
      <c r="A1569" s="52" t="s">
        <v>7908</v>
      </c>
      <c r="B1569" s="56"/>
      <c r="C1569" s="7" t="s">
        <v>118</v>
      </c>
      <c r="D1569" s="7" t="s">
        <v>6918</v>
      </c>
      <c r="E1569" s="7"/>
      <c r="F1569" s="64"/>
      <c r="G1569" s="6"/>
      <c r="H1569" s="6"/>
      <c r="I1569" s="10" t="s">
        <v>110</v>
      </c>
      <c r="J1569" s="11" t="s">
        <v>7564</v>
      </c>
      <c r="K1569" s="220" t="s">
        <v>600</v>
      </c>
      <c r="L1569" s="180"/>
      <c r="M1569" s="180">
        <v>1000</v>
      </c>
      <c r="N1569" s="80" t="s">
        <v>7214</v>
      </c>
      <c r="O1569" s="165"/>
      <c r="P1569" s="80" t="s">
        <v>3822</v>
      </c>
      <c r="Q1569" s="80"/>
      <c r="R1569" s="80"/>
      <c r="S1569" s="166"/>
      <c r="T1569" s="164"/>
      <c r="U1569" s="167"/>
      <c r="V1569" s="168"/>
      <c r="W1569" s="12" t="str">
        <f t="shared" si="300"/>
        <v>Mqtt1</v>
      </c>
      <c r="X1569" s="222"/>
      <c r="Y1569" s="6" t="str">
        <f t="shared" si="293"/>
        <v>power-tag/fwd-main-propulsion-unit-ac-heating</v>
      </c>
      <c r="Z1569" s="106" t="str" cm="1">
        <f t="array" ref="Z1569">IF(COUNTIF(N1569,"spare"),"","$."&amp;_xlfn.REGEXEXTRACT(J1569,"PT\d+[FQ]\d+_(.*)", 2))</f>
        <v>$.RMS_Voltage_C_N</v>
      </c>
      <c r="AA1569" s="12">
        <f t="shared" si="297"/>
        <v>4</v>
      </c>
      <c r="AB1569" s="6" t="s">
        <v>195</v>
      </c>
      <c r="AC1569" s="106">
        <v>3032</v>
      </c>
      <c r="AJ1569" s="80"/>
      <c r="AK1569" s="116" t="s">
        <v>1694</v>
      </c>
      <c r="AN1569" s="80"/>
      <c r="AO1569" s="80"/>
      <c r="AP1569" s="80"/>
      <c r="AQ1569" s="80"/>
      <c r="AR1569" s="130"/>
      <c r="AS1569" s="80"/>
      <c r="AT1569" s="7"/>
      <c r="AU1569" s="7"/>
      <c r="AV1569" s="169"/>
      <c r="AW1569" s="170"/>
      <c r="AX1569" s="140"/>
      <c r="AY1569" s="150"/>
      <c r="AZ1569" s="171"/>
      <c r="BA1569" s="171"/>
      <c r="BB1569" s="150" t="str">
        <f t="shared" si="301"/>
        <v/>
      </c>
      <c r="BC1569" s="172"/>
      <c r="BD1569" s="169"/>
      <c r="BE1569" s="169"/>
      <c r="BF1569" s="169"/>
      <c r="BG1569" s="169"/>
      <c r="BH1569" s="169"/>
      <c r="BI1569" s="169"/>
      <c r="BJ1569" s="169"/>
      <c r="BK1569" s="169"/>
      <c r="BL1569" s="169"/>
      <c r="BM1569" s="169"/>
      <c r="BN1569" s="169"/>
      <c r="BO1569" s="169"/>
      <c r="BP1569" s="169"/>
      <c r="BQ1569" s="169"/>
      <c r="BS1569" s="6"/>
      <c r="BT1569" s="11"/>
      <c r="BU1569" s="6"/>
      <c r="BV1569" s="6"/>
    </row>
    <row r="1570" spans="1:74" ht="15.75" x14ac:dyDescent="0.25">
      <c r="A1570" s="52" t="s">
        <v>7908</v>
      </c>
      <c r="B1570" s="56"/>
      <c r="C1570" s="7" t="s">
        <v>118</v>
      </c>
      <c r="D1570" s="7" t="s">
        <v>6918</v>
      </c>
      <c r="E1570" s="7"/>
      <c r="F1570" s="64"/>
      <c r="G1570" s="6"/>
      <c r="H1570" s="6"/>
      <c r="I1570" s="10" t="s">
        <v>110</v>
      </c>
      <c r="J1570" s="11" t="s">
        <v>3232</v>
      </c>
      <c r="K1570" s="220" t="s">
        <v>600</v>
      </c>
      <c r="L1570" s="180"/>
      <c r="M1570" s="180">
        <v>1000</v>
      </c>
      <c r="N1570" s="80" t="s">
        <v>7214</v>
      </c>
      <c r="O1570" s="165"/>
      <c r="P1570" s="80" t="s">
        <v>3823</v>
      </c>
      <c r="Q1570" s="80"/>
      <c r="R1570" s="80"/>
      <c r="S1570" s="166"/>
      <c r="T1570" s="164"/>
      <c r="U1570" s="167"/>
      <c r="V1570" s="168"/>
      <c r="W1570" s="12" t="str">
        <f t="shared" si="300"/>
        <v>Mqtt1</v>
      </c>
      <c r="X1570" s="222"/>
      <c r="Y1570" s="6" t="str">
        <f t="shared" si="293"/>
        <v>power-tag/fwd-main-propulsion-unit-ac-heating</v>
      </c>
      <c r="Z1570" s="106" t="str" cm="1">
        <f t="array" ref="Z1570">IF(COUNTIF(N1570,"spare"),"","$."&amp;_xlfn.REGEXEXTRACT(J1570,"PT\d+[FQ]\d+_(.*)", 2))</f>
        <v>$.Active_Power_Phase_A</v>
      </c>
      <c r="AA1570" s="12">
        <f t="shared" si="297"/>
        <v>4</v>
      </c>
      <c r="AB1570" s="6" t="s">
        <v>195</v>
      </c>
      <c r="AC1570" s="106">
        <v>3054</v>
      </c>
      <c r="AJ1570" s="80"/>
      <c r="AK1570" s="116" t="s">
        <v>1695</v>
      </c>
      <c r="AN1570" s="80"/>
      <c r="AO1570" s="80"/>
      <c r="AP1570" s="80"/>
      <c r="AQ1570" s="80"/>
      <c r="AR1570" s="130"/>
      <c r="AS1570" s="80"/>
      <c r="AT1570" s="7"/>
      <c r="AU1570" s="7"/>
      <c r="AV1570" s="169"/>
      <c r="AW1570" s="170"/>
      <c r="AX1570" s="140"/>
      <c r="AY1570" s="150"/>
      <c r="AZ1570" s="171"/>
      <c r="BA1570" s="171"/>
      <c r="BB1570" s="150" t="str">
        <f t="shared" si="301"/>
        <v/>
      </c>
      <c r="BC1570" s="172"/>
      <c r="BD1570" s="169"/>
      <c r="BE1570" s="169"/>
      <c r="BF1570" s="169"/>
      <c r="BG1570" s="169"/>
      <c r="BH1570" s="169"/>
      <c r="BI1570" s="169"/>
      <c r="BJ1570" s="169"/>
      <c r="BK1570" s="169"/>
      <c r="BL1570" s="169"/>
      <c r="BM1570" s="169"/>
      <c r="BN1570" s="169"/>
      <c r="BO1570" s="169"/>
      <c r="BP1570" s="169"/>
      <c r="BQ1570" s="169"/>
      <c r="BS1570" s="6"/>
      <c r="BT1570" s="11"/>
      <c r="BU1570" s="6"/>
      <c r="BV1570" s="6"/>
    </row>
    <row r="1571" spans="1:74" ht="15.75" x14ac:dyDescent="0.25">
      <c r="A1571" s="52" t="s">
        <v>7908</v>
      </c>
      <c r="B1571" s="56"/>
      <c r="C1571" s="7" t="s">
        <v>118</v>
      </c>
      <c r="D1571" s="7" t="s">
        <v>6918</v>
      </c>
      <c r="E1571" s="7"/>
      <c r="F1571" s="64"/>
      <c r="G1571" s="6"/>
      <c r="H1571" s="6"/>
      <c r="I1571" s="10" t="s">
        <v>110</v>
      </c>
      <c r="J1571" s="11" t="s">
        <v>3233</v>
      </c>
      <c r="K1571" s="220" t="s">
        <v>600</v>
      </c>
      <c r="L1571" s="180"/>
      <c r="M1571" s="180">
        <v>1000</v>
      </c>
      <c r="N1571" s="80" t="s">
        <v>7214</v>
      </c>
      <c r="O1571" s="165"/>
      <c r="P1571" s="80" t="s">
        <v>3824</v>
      </c>
      <c r="Q1571" s="80"/>
      <c r="R1571" s="80"/>
      <c r="S1571" s="166"/>
      <c r="T1571" s="164"/>
      <c r="U1571" s="167"/>
      <c r="V1571" s="168"/>
      <c r="W1571" s="12" t="str">
        <f t="shared" si="300"/>
        <v>Mqtt1</v>
      </c>
      <c r="X1571" s="222"/>
      <c r="Y1571" s="6" t="str">
        <f t="shared" si="293"/>
        <v>power-tag/fwd-main-propulsion-unit-ac-heating</v>
      </c>
      <c r="Z1571" s="106" t="str" cm="1">
        <f t="array" ref="Z1571">IF(COUNTIF(N1571,"spare"),"","$."&amp;_xlfn.REGEXEXTRACT(J1571,"PT\d+[FQ]\d+_(.*)", 2))</f>
        <v>$.Active_Power_Phase_B</v>
      </c>
      <c r="AA1571" s="12">
        <f t="shared" si="297"/>
        <v>4</v>
      </c>
      <c r="AB1571" s="6" t="s">
        <v>195</v>
      </c>
      <c r="AC1571" s="106">
        <v>3056</v>
      </c>
      <c r="AJ1571" s="80"/>
      <c r="AK1571" s="116" t="s">
        <v>1695</v>
      </c>
      <c r="AN1571" s="80"/>
      <c r="AO1571" s="80"/>
      <c r="AP1571" s="80"/>
      <c r="AQ1571" s="80"/>
      <c r="AR1571" s="130"/>
      <c r="AS1571" s="80"/>
      <c r="AT1571" s="7"/>
      <c r="AU1571" s="7"/>
      <c r="AV1571" s="169"/>
      <c r="AW1571" s="170"/>
      <c r="AX1571" s="140"/>
      <c r="AY1571" s="150"/>
      <c r="AZ1571" s="171"/>
      <c r="BA1571" s="171"/>
      <c r="BB1571" s="150" t="str">
        <f t="shared" si="301"/>
        <v/>
      </c>
      <c r="BC1571" s="172"/>
      <c r="BD1571" s="169"/>
      <c r="BE1571" s="169"/>
      <c r="BF1571" s="169"/>
      <c r="BG1571" s="169"/>
      <c r="BH1571" s="169"/>
      <c r="BI1571" s="169"/>
      <c r="BJ1571" s="169"/>
      <c r="BK1571" s="169"/>
      <c r="BL1571" s="169"/>
      <c r="BM1571" s="169"/>
      <c r="BN1571" s="169"/>
      <c r="BO1571" s="169"/>
      <c r="BP1571" s="169"/>
      <c r="BQ1571" s="169"/>
      <c r="BS1571" s="6"/>
      <c r="BT1571" s="11"/>
      <c r="BU1571" s="6"/>
      <c r="BV1571" s="6"/>
    </row>
    <row r="1572" spans="1:74" ht="15.75" x14ac:dyDescent="0.25">
      <c r="A1572" s="52" t="s">
        <v>7908</v>
      </c>
      <c r="B1572" s="56"/>
      <c r="C1572" s="7" t="s">
        <v>118</v>
      </c>
      <c r="D1572" s="7" t="s">
        <v>6918</v>
      </c>
      <c r="E1572" s="7"/>
      <c r="F1572" s="64"/>
      <c r="G1572" s="6"/>
      <c r="H1572" s="6"/>
      <c r="I1572" s="10" t="s">
        <v>110</v>
      </c>
      <c r="J1572" s="11" t="s">
        <v>3234</v>
      </c>
      <c r="K1572" s="220" t="s">
        <v>600</v>
      </c>
      <c r="L1572" s="180"/>
      <c r="M1572" s="180">
        <v>1000</v>
      </c>
      <c r="N1572" s="80" t="s">
        <v>7214</v>
      </c>
      <c r="O1572" s="165"/>
      <c r="P1572" s="80" t="s">
        <v>3825</v>
      </c>
      <c r="Q1572" s="80"/>
      <c r="R1572" s="80"/>
      <c r="S1572" s="166"/>
      <c r="T1572" s="164"/>
      <c r="U1572" s="167"/>
      <c r="V1572" s="168"/>
      <c r="W1572" s="12" t="str">
        <f t="shared" si="300"/>
        <v>Mqtt1</v>
      </c>
      <c r="X1572" s="222"/>
      <c r="Y1572" s="6" t="str">
        <f t="shared" si="293"/>
        <v>power-tag/fwd-main-propulsion-unit-ac-heating</v>
      </c>
      <c r="Z1572" s="106" t="str" cm="1">
        <f t="array" ref="Z1572">IF(COUNTIF(N1572,"spare"),"","$."&amp;_xlfn.REGEXEXTRACT(J1572,"PT\d+[FQ]\d+_(.*)", 2))</f>
        <v>$.Active_Power_Phase_C</v>
      </c>
      <c r="AA1572" s="12">
        <f t="shared" si="297"/>
        <v>4</v>
      </c>
      <c r="AB1572" s="6" t="s">
        <v>195</v>
      </c>
      <c r="AC1572" s="106">
        <v>3058</v>
      </c>
      <c r="AJ1572" s="80"/>
      <c r="AK1572" s="116" t="s">
        <v>1695</v>
      </c>
      <c r="AN1572" s="80"/>
      <c r="AO1572" s="80"/>
      <c r="AP1572" s="80"/>
      <c r="AQ1572" s="80"/>
      <c r="AR1572" s="130"/>
      <c r="AS1572" s="80"/>
      <c r="AT1572" s="7"/>
      <c r="AU1572" s="7"/>
      <c r="AV1572" s="169"/>
      <c r="AW1572" s="170"/>
      <c r="AX1572" s="140"/>
      <c r="AY1572" s="150"/>
      <c r="AZ1572" s="171"/>
      <c r="BA1572" s="171"/>
      <c r="BB1572" s="150" t="str">
        <f t="shared" si="301"/>
        <v/>
      </c>
      <c r="BC1572" s="172"/>
      <c r="BD1572" s="169"/>
      <c r="BE1572" s="169"/>
      <c r="BF1572" s="169"/>
      <c r="BG1572" s="169"/>
      <c r="BH1572" s="169"/>
      <c r="BI1572" s="169"/>
      <c r="BJ1572" s="169"/>
      <c r="BK1572" s="169"/>
      <c r="BL1572" s="169"/>
      <c r="BM1572" s="169"/>
      <c r="BN1572" s="169"/>
      <c r="BO1572" s="169"/>
      <c r="BP1572" s="169"/>
      <c r="BQ1572" s="169"/>
      <c r="BS1572" s="6"/>
      <c r="BT1572" s="11"/>
      <c r="BU1572" s="6"/>
      <c r="BV1572" s="6"/>
    </row>
    <row r="1573" spans="1:74" ht="15.75" x14ac:dyDescent="0.25">
      <c r="A1573" s="52" t="s">
        <v>7908</v>
      </c>
      <c r="B1573" s="56"/>
      <c r="C1573" s="7" t="s">
        <v>118</v>
      </c>
      <c r="D1573" s="7" t="s">
        <v>6918</v>
      </c>
      <c r="E1573" s="7"/>
      <c r="F1573" s="64"/>
      <c r="G1573" s="6"/>
      <c r="H1573" s="6"/>
      <c r="I1573" s="10" t="s">
        <v>110</v>
      </c>
      <c r="J1573" s="11" t="s">
        <v>3235</v>
      </c>
      <c r="K1573" s="220" t="s">
        <v>600</v>
      </c>
      <c r="L1573" s="180"/>
      <c r="M1573" s="180">
        <v>1000</v>
      </c>
      <c r="N1573" s="80" t="s">
        <v>7214</v>
      </c>
      <c r="O1573" s="165"/>
      <c r="P1573" s="80" t="s">
        <v>3826</v>
      </c>
      <c r="Q1573" s="80"/>
      <c r="R1573" s="80"/>
      <c r="S1573" s="166"/>
      <c r="T1573" s="164"/>
      <c r="U1573" s="167"/>
      <c r="V1573" s="168"/>
      <c r="W1573" s="12" t="str">
        <f t="shared" si="300"/>
        <v>Mqtt1</v>
      </c>
      <c r="X1573" s="222"/>
      <c r="Y1573" s="6" t="str">
        <f t="shared" si="293"/>
        <v>power-tag/fwd-main-propulsion-unit-ac-heating</v>
      </c>
      <c r="Z1573" s="106" t="str" cm="1">
        <f t="array" ref="Z1573">IF(COUNTIF(N1573,"spare"),"","$."&amp;_xlfn.REGEXEXTRACT(J1573,"PT\d+[FQ]\d+_(.*)", 2))</f>
        <v>$.Total_Active_Power</v>
      </c>
      <c r="AA1573" s="12">
        <f t="shared" si="297"/>
        <v>4</v>
      </c>
      <c r="AB1573" s="6" t="s">
        <v>195</v>
      </c>
      <c r="AC1573" s="106">
        <v>3060</v>
      </c>
      <c r="AJ1573" s="80"/>
      <c r="AK1573" s="116" t="s">
        <v>1695</v>
      </c>
      <c r="AN1573" s="80"/>
      <c r="AO1573" s="80"/>
      <c r="AP1573" s="80"/>
      <c r="AQ1573" s="80"/>
      <c r="AR1573" s="130"/>
      <c r="AS1573" s="80"/>
      <c r="AT1573" s="7"/>
      <c r="AU1573" s="7"/>
      <c r="AV1573" s="169"/>
      <c r="AW1573" s="170"/>
      <c r="AX1573" s="140"/>
      <c r="AY1573" s="150"/>
      <c r="AZ1573" s="171"/>
      <c r="BA1573" s="171"/>
      <c r="BB1573" s="150" t="str">
        <f t="shared" si="301"/>
        <v/>
      </c>
      <c r="BC1573" s="172"/>
      <c r="BD1573" s="169"/>
      <c r="BE1573" s="169"/>
      <c r="BF1573" s="169"/>
      <c r="BG1573" s="169"/>
      <c r="BH1573" s="169"/>
      <c r="BI1573" s="169"/>
      <c r="BJ1573" s="169"/>
      <c r="BK1573" s="169"/>
      <c r="BL1573" s="169"/>
      <c r="BM1573" s="169"/>
      <c r="BN1573" s="169"/>
      <c r="BO1573" s="169"/>
      <c r="BP1573" s="169"/>
      <c r="BQ1573" s="169"/>
      <c r="BS1573" s="6"/>
      <c r="BT1573" s="11"/>
      <c r="BU1573" s="6"/>
      <c r="BV1573" s="6"/>
    </row>
    <row r="1574" spans="1:74" ht="15.75" x14ac:dyDescent="0.25">
      <c r="A1574" s="52" t="s">
        <v>7908</v>
      </c>
      <c r="B1574" s="56"/>
      <c r="C1574" s="7" t="s">
        <v>118</v>
      </c>
      <c r="D1574" s="7" t="s">
        <v>6918</v>
      </c>
      <c r="E1574" s="7"/>
      <c r="F1574" s="64"/>
      <c r="G1574" s="6"/>
      <c r="H1574" s="6"/>
      <c r="I1574" s="10" t="s">
        <v>110</v>
      </c>
      <c r="J1574" s="11" t="s">
        <v>3236</v>
      </c>
      <c r="K1574" s="220" t="s">
        <v>600</v>
      </c>
      <c r="L1574" s="180"/>
      <c r="M1574" s="180">
        <v>1000</v>
      </c>
      <c r="N1574" s="80" t="s">
        <v>7214</v>
      </c>
      <c r="O1574" s="165"/>
      <c r="P1574" s="80" t="s">
        <v>3827</v>
      </c>
      <c r="Q1574" s="80"/>
      <c r="R1574" s="80"/>
      <c r="S1574" s="166"/>
      <c r="T1574" s="164"/>
      <c r="U1574" s="167"/>
      <c r="V1574" s="168"/>
      <c r="W1574" s="12" t="str">
        <f t="shared" si="300"/>
        <v>Mqtt1</v>
      </c>
      <c r="X1574" s="222"/>
      <c r="Y1574" s="6" t="str">
        <f t="shared" si="293"/>
        <v>power-tag/fwd-main-propulsion-unit-ac-heating</v>
      </c>
      <c r="Z1574" s="106" t="str" cm="1">
        <f t="array" ref="Z1574">IF(COUNTIF(N1574,"spare"),"","$."&amp;_xlfn.REGEXEXTRACT(J1574,"PT\d+[FQ]\d+_(.*)", 2))</f>
        <v>$.Power_Factor_Phase_A</v>
      </c>
      <c r="AA1574" s="12">
        <f t="shared" si="297"/>
        <v>4</v>
      </c>
      <c r="AB1574" s="6" t="s">
        <v>195</v>
      </c>
      <c r="AC1574" s="106">
        <v>3078</v>
      </c>
      <c r="AJ1574" s="80"/>
      <c r="AK1574" s="116" t="s">
        <v>1696</v>
      </c>
      <c r="AN1574" s="80"/>
      <c r="AO1574" s="80"/>
      <c r="AP1574" s="80"/>
      <c r="AQ1574" s="80"/>
      <c r="AR1574" s="130"/>
      <c r="AS1574" s="80"/>
      <c r="AT1574" s="7"/>
      <c r="AU1574" s="7"/>
      <c r="AV1574" s="169"/>
      <c r="AW1574" s="170"/>
      <c r="AX1574" s="140"/>
      <c r="AY1574" s="150"/>
      <c r="AZ1574" s="171"/>
      <c r="BA1574" s="171"/>
      <c r="BB1574" s="150" t="str">
        <f t="shared" si="301"/>
        <v/>
      </c>
      <c r="BC1574" s="172"/>
      <c r="BD1574" s="169"/>
      <c r="BE1574" s="169"/>
      <c r="BF1574" s="169"/>
      <c r="BG1574" s="169"/>
      <c r="BH1574" s="169"/>
      <c r="BI1574" s="169"/>
      <c r="BJ1574" s="169"/>
      <c r="BK1574" s="169"/>
      <c r="BL1574" s="169"/>
      <c r="BM1574" s="169"/>
      <c r="BN1574" s="169"/>
      <c r="BO1574" s="169"/>
      <c r="BP1574" s="169"/>
      <c r="BQ1574" s="169"/>
      <c r="BS1574" s="6"/>
      <c r="BT1574" s="11"/>
      <c r="BU1574" s="6"/>
      <c r="BV1574" s="6"/>
    </row>
    <row r="1575" spans="1:74" ht="15.75" x14ac:dyDescent="0.25">
      <c r="A1575" s="52" t="s">
        <v>7908</v>
      </c>
      <c r="B1575" s="56"/>
      <c r="C1575" s="7" t="s">
        <v>118</v>
      </c>
      <c r="D1575" s="7" t="s">
        <v>6918</v>
      </c>
      <c r="E1575" s="7"/>
      <c r="F1575" s="64"/>
      <c r="G1575" s="6"/>
      <c r="H1575" s="6"/>
      <c r="I1575" s="10" t="s">
        <v>110</v>
      </c>
      <c r="J1575" s="11" t="s">
        <v>3237</v>
      </c>
      <c r="K1575" s="220" t="s">
        <v>600</v>
      </c>
      <c r="L1575" s="180"/>
      <c r="M1575" s="180">
        <v>1000</v>
      </c>
      <c r="N1575" s="80" t="s">
        <v>7214</v>
      </c>
      <c r="O1575" s="165"/>
      <c r="P1575" s="80" t="s">
        <v>3828</v>
      </c>
      <c r="Q1575" s="80"/>
      <c r="R1575" s="80"/>
      <c r="S1575" s="166"/>
      <c r="T1575" s="164"/>
      <c r="U1575" s="167"/>
      <c r="V1575" s="168"/>
      <c r="W1575" s="12" t="str">
        <f t="shared" si="300"/>
        <v>Mqtt1</v>
      </c>
      <c r="X1575" s="222"/>
      <c r="Y1575" s="6" t="str">
        <f t="shared" si="293"/>
        <v>power-tag/fwd-main-propulsion-unit-ac-heating</v>
      </c>
      <c r="Z1575" s="106" t="str" cm="1">
        <f t="array" ref="Z1575">IF(COUNTIF(N1575,"spare"),"","$."&amp;_xlfn.REGEXEXTRACT(J1575,"PT\d+[FQ]\d+_(.*)", 2))</f>
        <v>$.Power_Factor_Phase_B</v>
      </c>
      <c r="AA1575" s="12">
        <f t="shared" si="297"/>
        <v>4</v>
      </c>
      <c r="AB1575" s="6" t="s">
        <v>195</v>
      </c>
      <c r="AC1575" s="106">
        <v>3080</v>
      </c>
      <c r="AJ1575" s="80"/>
      <c r="AK1575" s="116" t="s">
        <v>1696</v>
      </c>
      <c r="AN1575" s="80"/>
      <c r="AO1575" s="80"/>
      <c r="AP1575" s="80"/>
      <c r="AQ1575" s="80"/>
      <c r="AR1575" s="130"/>
      <c r="AS1575" s="80"/>
      <c r="AT1575" s="7"/>
      <c r="AU1575" s="7"/>
      <c r="AV1575" s="169"/>
      <c r="AW1575" s="170"/>
      <c r="AX1575" s="140"/>
      <c r="AY1575" s="150"/>
      <c r="AZ1575" s="171"/>
      <c r="BA1575" s="171"/>
      <c r="BB1575" s="150" t="str">
        <f t="shared" si="301"/>
        <v/>
      </c>
      <c r="BC1575" s="172"/>
      <c r="BD1575" s="169"/>
      <c r="BE1575" s="169"/>
      <c r="BF1575" s="169"/>
      <c r="BG1575" s="169"/>
      <c r="BH1575" s="169"/>
      <c r="BI1575" s="169"/>
      <c r="BJ1575" s="169"/>
      <c r="BK1575" s="169"/>
      <c r="BL1575" s="169"/>
      <c r="BM1575" s="169"/>
      <c r="BN1575" s="169"/>
      <c r="BO1575" s="169"/>
      <c r="BP1575" s="169"/>
      <c r="BQ1575" s="169"/>
      <c r="BS1575" s="6"/>
      <c r="BT1575" s="11"/>
      <c r="BU1575" s="6"/>
      <c r="BV1575" s="6"/>
    </row>
    <row r="1576" spans="1:74" ht="15.75" x14ac:dyDescent="0.25">
      <c r="A1576" s="52" t="s">
        <v>7908</v>
      </c>
      <c r="B1576" s="56"/>
      <c r="C1576" s="7" t="s">
        <v>118</v>
      </c>
      <c r="D1576" s="7" t="s">
        <v>6918</v>
      </c>
      <c r="E1576" s="7"/>
      <c r="F1576" s="64"/>
      <c r="G1576" s="6"/>
      <c r="H1576" s="6"/>
      <c r="I1576" s="10" t="s">
        <v>110</v>
      </c>
      <c r="J1576" s="11" t="s">
        <v>3238</v>
      </c>
      <c r="K1576" s="220" t="s">
        <v>600</v>
      </c>
      <c r="L1576" s="180"/>
      <c r="M1576" s="180">
        <v>1000</v>
      </c>
      <c r="N1576" s="80" t="s">
        <v>7214</v>
      </c>
      <c r="O1576" s="165"/>
      <c r="P1576" s="80" t="s">
        <v>3829</v>
      </c>
      <c r="Q1576" s="80"/>
      <c r="R1576" s="80"/>
      <c r="S1576" s="166"/>
      <c r="T1576" s="164"/>
      <c r="U1576" s="167"/>
      <c r="V1576" s="168"/>
      <c r="W1576" s="12" t="str">
        <f t="shared" si="300"/>
        <v>Mqtt1</v>
      </c>
      <c r="X1576" s="222"/>
      <c r="Y1576" s="6" t="str">
        <f t="shared" si="293"/>
        <v>power-tag/fwd-main-propulsion-unit-ac-heating</v>
      </c>
      <c r="Z1576" s="106" t="str" cm="1">
        <f t="array" ref="Z1576">IF(COUNTIF(N1576,"spare"),"","$."&amp;_xlfn.REGEXEXTRACT(J1576,"PT\d+[FQ]\d+_(.*)", 2))</f>
        <v>$.Power_Factor_Phase_C</v>
      </c>
      <c r="AA1576" s="12">
        <f t="shared" si="297"/>
        <v>4</v>
      </c>
      <c r="AB1576" s="6" t="s">
        <v>195</v>
      </c>
      <c r="AC1576" s="106">
        <v>3082</v>
      </c>
      <c r="AJ1576" s="80"/>
      <c r="AK1576" s="116" t="s">
        <v>1696</v>
      </c>
      <c r="AN1576" s="80"/>
      <c r="AO1576" s="80"/>
      <c r="AP1576" s="80"/>
      <c r="AQ1576" s="80"/>
      <c r="AR1576" s="130"/>
      <c r="AS1576" s="80"/>
      <c r="AT1576" s="7"/>
      <c r="AU1576" s="7"/>
      <c r="AV1576" s="169"/>
      <c r="AW1576" s="170"/>
      <c r="AX1576" s="140"/>
      <c r="AY1576" s="150"/>
      <c r="AZ1576" s="171"/>
      <c r="BA1576" s="171"/>
      <c r="BB1576" s="150" t="str">
        <f t="shared" si="301"/>
        <v/>
      </c>
      <c r="BC1576" s="172"/>
      <c r="BD1576" s="169"/>
      <c r="BE1576" s="169"/>
      <c r="BF1576" s="169"/>
      <c r="BG1576" s="169"/>
      <c r="BH1576" s="169"/>
      <c r="BI1576" s="169"/>
      <c r="BJ1576" s="169"/>
      <c r="BK1576" s="169"/>
      <c r="BL1576" s="169"/>
      <c r="BM1576" s="169"/>
      <c r="BN1576" s="169"/>
      <c r="BO1576" s="169"/>
      <c r="BP1576" s="169"/>
      <c r="BQ1576" s="169"/>
      <c r="BS1576" s="6"/>
      <c r="BT1576" s="11"/>
      <c r="BU1576" s="6"/>
      <c r="BV1576" s="6"/>
    </row>
    <row r="1577" spans="1:74" ht="15.75" x14ac:dyDescent="0.25">
      <c r="A1577" s="52" t="s">
        <v>7908</v>
      </c>
      <c r="B1577" s="56"/>
      <c r="C1577" s="7" t="s">
        <v>118</v>
      </c>
      <c r="D1577" s="7" t="s">
        <v>6918</v>
      </c>
      <c r="E1577" s="7"/>
      <c r="F1577" s="64"/>
      <c r="G1577" s="6"/>
      <c r="H1577" s="6"/>
      <c r="I1577" s="10" t="s">
        <v>110</v>
      </c>
      <c r="J1577" s="11" t="s">
        <v>3239</v>
      </c>
      <c r="K1577" s="220" t="s">
        <v>600</v>
      </c>
      <c r="L1577" s="180"/>
      <c r="M1577" s="180">
        <v>1000</v>
      </c>
      <c r="N1577" s="80" t="s">
        <v>7214</v>
      </c>
      <c r="O1577" s="165"/>
      <c r="P1577" s="80" t="s">
        <v>3830</v>
      </c>
      <c r="Q1577" s="80"/>
      <c r="R1577" s="80"/>
      <c r="S1577" s="166"/>
      <c r="T1577" s="164"/>
      <c r="U1577" s="167"/>
      <c r="V1577" s="168"/>
      <c r="W1577" s="12" t="str">
        <f t="shared" si="300"/>
        <v>Mqtt1</v>
      </c>
      <c r="X1577" s="222"/>
      <c r="Y1577" s="6" t="str">
        <f t="shared" si="293"/>
        <v>power-tag/fwd-main-propulsion-unit-ac-heating</v>
      </c>
      <c r="Z1577" s="106" t="str" cm="1">
        <f t="array" ref="Z1577">IF(COUNTIF(N1577,"spare"),"","$."&amp;_xlfn.REGEXEXTRACT(J1577,"PT\d+[FQ]\d+_(.*)", 2))</f>
        <v>$.Total_Power_Factor</v>
      </c>
      <c r="AA1577" s="12">
        <f t="shared" si="297"/>
        <v>4</v>
      </c>
      <c r="AB1577" s="6" t="s">
        <v>195</v>
      </c>
      <c r="AC1577" s="106">
        <v>3084</v>
      </c>
      <c r="AJ1577" s="80"/>
      <c r="AK1577" s="116" t="s">
        <v>1696</v>
      </c>
      <c r="AN1577" s="80"/>
      <c r="AO1577" s="80"/>
      <c r="AP1577" s="80"/>
      <c r="AQ1577" s="80"/>
      <c r="AR1577" s="130"/>
      <c r="AS1577" s="80"/>
      <c r="AT1577" s="7"/>
      <c r="AU1577" s="7"/>
      <c r="AV1577" s="169"/>
      <c r="AW1577" s="170"/>
      <c r="AX1577" s="140"/>
      <c r="AY1577" s="150"/>
      <c r="AZ1577" s="171"/>
      <c r="BA1577" s="171"/>
      <c r="BB1577" s="150" t="str">
        <f t="shared" si="301"/>
        <v/>
      </c>
      <c r="BC1577" s="172"/>
      <c r="BD1577" s="169"/>
      <c r="BE1577" s="169"/>
      <c r="BF1577" s="169"/>
      <c r="BG1577" s="169"/>
      <c r="BH1577" s="169"/>
      <c r="BI1577" s="169"/>
      <c r="BJ1577" s="169"/>
      <c r="BK1577" s="169"/>
      <c r="BL1577" s="169"/>
      <c r="BM1577" s="169"/>
      <c r="BN1577" s="169"/>
      <c r="BO1577" s="169"/>
      <c r="BP1577" s="169"/>
      <c r="BQ1577" s="169"/>
      <c r="BS1577" s="6"/>
      <c r="BT1577" s="11"/>
      <c r="BU1577" s="6"/>
      <c r="BV1577" s="6"/>
    </row>
    <row r="1578" spans="1:74" ht="15.75" x14ac:dyDescent="0.25">
      <c r="A1578" s="52" t="s">
        <v>7908</v>
      </c>
      <c r="B1578" s="56"/>
      <c r="C1578" s="7" t="s">
        <v>118</v>
      </c>
      <c r="D1578" s="7" t="s">
        <v>6918</v>
      </c>
      <c r="E1578" s="7"/>
      <c r="F1578" s="64"/>
      <c r="G1578" s="6"/>
      <c r="H1578" s="6"/>
      <c r="I1578" s="10" t="s">
        <v>110</v>
      </c>
      <c r="J1578" s="11" t="s">
        <v>3240</v>
      </c>
      <c r="K1578" s="220" t="s">
        <v>600</v>
      </c>
      <c r="L1578" s="180"/>
      <c r="M1578" s="180">
        <v>1000</v>
      </c>
      <c r="N1578" s="80" t="s">
        <v>7214</v>
      </c>
      <c r="O1578" s="165"/>
      <c r="P1578" s="80" t="s">
        <v>3831</v>
      </c>
      <c r="Q1578" s="80"/>
      <c r="R1578" s="80"/>
      <c r="S1578" s="166"/>
      <c r="T1578" s="164"/>
      <c r="U1578" s="167"/>
      <c r="V1578" s="168"/>
      <c r="W1578" s="12" t="str">
        <f t="shared" ref="W1578:W1592" si="302">IF(COUNTIF(N1578,"spare"),"","Mqtt1")</f>
        <v>Mqtt1</v>
      </c>
      <c r="X1578" s="222"/>
      <c r="Y1578" s="6" t="str">
        <f t="shared" si="293"/>
        <v>power-tag/spare</v>
      </c>
      <c r="Z1578" s="106" t="str" cm="1">
        <f t="array" ref="Z1578">IF(COUNTIF(N1578,"spare"),"","$."&amp;_xlfn.REGEXEXTRACT(J1578,"PT\d+[FQ]\d+_(.*)", 2))</f>
        <v>$.RMS_Current_Phase_A</v>
      </c>
      <c r="AA1578" s="12">
        <f>AA1563+1</f>
        <v>5</v>
      </c>
      <c r="AB1578" s="6" t="s">
        <v>195</v>
      </c>
      <c r="AC1578" s="106">
        <v>3000</v>
      </c>
      <c r="AJ1578" s="80"/>
      <c r="AK1578" s="116" t="s">
        <v>1693</v>
      </c>
      <c r="AN1578" s="80"/>
      <c r="AO1578" s="80"/>
      <c r="AP1578" s="80"/>
      <c r="AQ1578" s="80"/>
      <c r="AR1578" s="130"/>
      <c r="AS1578" s="80"/>
      <c r="AT1578" s="7"/>
      <c r="AU1578" s="7"/>
      <c r="AV1578" s="169"/>
      <c r="AW1578" s="170"/>
      <c r="AX1578" s="140"/>
      <c r="AY1578" s="150"/>
      <c r="AZ1578" s="171"/>
      <c r="BA1578" s="171"/>
      <c r="BB1578" s="150" t="str">
        <f t="shared" ref="BB1578:BB1592" si="303">IF(ISNUMBER(AM1578),"1","")</f>
        <v/>
      </c>
      <c r="BC1578" s="172"/>
      <c r="BD1578" s="169"/>
      <c r="BE1578" s="169"/>
      <c r="BF1578" s="169"/>
      <c r="BG1578" s="169"/>
      <c r="BH1578" s="169"/>
      <c r="BI1578" s="169"/>
      <c r="BJ1578" s="169"/>
      <c r="BK1578" s="169"/>
      <c r="BL1578" s="169"/>
      <c r="BM1578" s="169"/>
      <c r="BN1578" s="169"/>
      <c r="BO1578" s="169"/>
      <c r="BP1578" s="169"/>
      <c r="BQ1578" s="169"/>
      <c r="BS1578" s="6"/>
      <c r="BT1578" s="11"/>
      <c r="BU1578" s="6"/>
      <c r="BV1578" s="6"/>
    </row>
    <row r="1579" spans="1:74" ht="15.75" x14ac:dyDescent="0.25">
      <c r="A1579" s="52" t="s">
        <v>7908</v>
      </c>
      <c r="B1579" s="56"/>
      <c r="C1579" s="7" t="s">
        <v>118</v>
      </c>
      <c r="D1579" s="7" t="s">
        <v>6918</v>
      </c>
      <c r="E1579" s="7"/>
      <c r="F1579" s="64"/>
      <c r="G1579" s="6"/>
      <c r="H1579" s="6"/>
      <c r="I1579" s="10" t="s">
        <v>110</v>
      </c>
      <c r="J1579" s="11" t="s">
        <v>3241</v>
      </c>
      <c r="K1579" s="220" t="s">
        <v>600</v>
      </c>
      <c r="L1579" s="180"/>
      <c r="M1579" s="180">
        <v>1000</v>
      </c>
      <c r="N1579" s="80" t="s">
        <v>7214</v>
      </c>
      <c r="O1579" s="165"/>
      <c r="P1579" s="80" t="s">
        <v>3832</v>
      </c>
      <c r="Q1579" s="80"/>
      <c r="R1579" s="80"/>
      <c r="S1579" s="166"/>
      <c r="T1579" s="164"/>
      <c r="U1579" s="167"/>
      <c r="V1579" s="168"/>
      <c r="W1579" s="12" t="str">
        <f t="shared" si="302"/>
        <v>Mqtt1</v>
      </c>
      <c r="X1579" s="222"/>
      <c r="Y1579" s="6" t="str">
        <f t="shared" si="293"/>
        <v>power-tag/spare</v>
      </c>
      <c r="Z1579" s="106" t="str" cm="1">
        <f t="array" ref="Z1579">IF(COUNTIF(N1579,"spare"),"","$."&amp;_xlfn.REGEXEXTRACT(J1579,"PT\d+[FQ]\d+_(.*)", 2))</f>
        <v>$.RMS_Current_Phase_B</v>
      </c>
      <c r="AA1579" s="12">
        <f t="shared" si="297"/>
        <v>5</v>
      </c>
      <c r="AB1579" s="6" t="s">
        <v>195</v>
      </c>
      <c r="AC1579" s="106">
        <v>3002</v>
      </c>
      <c r="AJ1579" s="80"/>
      <c r="AK1579" s="116" t="s">
        <v>1693</v>
      </c>
      <c r="AN1579" s="80"/>
      <c r="AO1579" s="80"/>
      <c r="AP1579" s="80"/>
      <c r="AQ1579" s="80"/>
      <c r="AR1579" s="130"/>
      <c r="AS1579" s="80"/>
      <c r="AT1579" s="7"/>
      <c r="AU1579" s="7"/>
      <c r="AV1579" s="169"/>
      <c r="AW1579" s="170"/>
      <c r="AX1579" s="140"/>
      <c r="AY1579" s="150"/>
      <c r="AZ1579" s="171"/>
      <c r="BA1579" s="171"/>
      <c r="BB1579" s="150" t="str">
        <f t="shared" si="303"/>
        <v/>
      </c>
      <c r="BC1579" s="172"/>
      <c r="BD1579" s="169"/>
      <c r="BE1579" s="169"/>
      <c r="BF1579" s="169"/>
      <c r="BG1579" s="169"/>
      <c r="BH1579" s="169"/>
      <c r="BI1579" s="169"/>
      <c r="BJ1579" s="169"/>
      <c r="BK1579" s="169"/>
      <c r="BL1579" s="169"/>
      <c r="BM1579" s="169"/>
      <c r="BN1579" s="169"/>
      <c r="BO1579" s="169"/>
      <c r="BP1579" s="169"/>
      <c r="BQ1579" s="169"/>
      <c r="BS1579" s="6"/>
      <c r="BT1579" s="11"/>
      <c r="BU1579" s="6"/>
      <c r="BV1579" s="6"/>
    </row>
    <row r="1580" spans="1:74" ht="15.75" x14ac:dyDescent="0.25">
      <c r="A1580" s="52" t="s">
        <v>7908</v>
      </c>
      <c r="B1580" s="56"/>
      <c r="C1580" s="7" t="s">
        <v>118</v>
      </c>
      <c r="D1580" s="7" t="s">
        <v>6918</v>
      </c>
      <c r="E1580" s="7"/>
      <c r="F1580" s="64"/>
      <c r="G1580" s="6"/>
      <c r="H1580" s="6"/>
      <c r="I1580" s="10" t="s">
        <v>110</v>
      </c>
      <c r="J1580" s="11" t="s">
        <v>3242</v>
      </c>
      <c r="K1580" s="220" t="s">
        <v>600</v>
      </c>
      <c r="L1580" s="180"/>
      <c r="M1580" s="180">
        <v>1000</v>
      </c>
      <c r="N1580" s="80" t="s">
        <v>7214</v>
      </c>
      <c r="O1580" s="165"/>
      <c r="P1580" s="80" t="s">
        <v>3833</v>
      </c>
      <c r="Q1580" s="80"/>
      <c r="R1580" s="80"/>
      <c r="S1580" s="166"/>
      <c r="T1580" s="164"/>
      <c r="U1580" s="167"/>
      <c r="V1580" s="168"/>
      <c r="W1580" s="12" t="str">
        <f t="shared" si="302"/>
        <v>Mqtt1</v>
      </c>
      <c r="X1580" s="222"/>
      <c r="Y1580" s="6" t="str">
        <f t="shared" si="293"/>
        <v>power-tag/spare</v>
      </c>
      <c r="Z1580" s="106" t="str" cm="1">
        <f t="array" ref="Z1580">IF(COUNTIF(N1580,"spare"),"","$."&amp;_xlfn.REGEXEXTRACT(J1580,"PT\d+[FQ]\d+_(.*)", 2))</f>
        <v>$.RMS_Current_Phase_C</v>
      </c>
      <c r="AA1580" s="12">
        <f t="shared" si="297"/>
        <v>5</v>
      </c>
      <c r="AB1580" s="6" t="s">
        <v>195</v>
      </c>
      <c r="AC1580" s="106">
        <v>3004</v>
      </c>
      <c r="AJ1580" s="80"/>
      <c r="AK1580" s="116" t="s">
        <v>1693</v>
      </c>
      <c r="AN1580" s="80"/>
      <c r="AO1580" s="80"/>
      <c r="AP1580" s="80"/>
      <c r="AQ1580" s="80"/>
      <c r="AR1580" s="130"/>
      <c r="AS1580" s="80"/>
      <c r="AT1580" s="7"/>
      <c r="AU1580" s="7"/>
      <c r="AV1580" s="169"/>
      <c r="AW1580" s="170"/>
      <c r="AX1580" s="140"/>
      <c r="AY1580" s="150"/>
      <c r="AZ1580" s="171"/>
      <c r="BA1580" s="171"/>
      <c r="BB1580" s="150" t="str">
        <f t="shared" si="303"/>
        <v/>
      </c>
      <c r="BC1580" s="172"/>
      <c r="BD1580" s="169"/>
      <c r="BE1580" s="169"/>
      <c r="BF1580" s="169"/>
      <c r="BG1580" s="169"/>
      <c r="BH1580" s="169"/>
      <c r="BI1580" s="169"/>
      <c r="BJ1580" s="169"/>
      <c r="BK1580" s="169"/>
      <c r="BL1580" s="169"/>
      <c r="BM1580" s="169"/>
      <c r="BN1580" s="169"/>
      <c r="BO1580" s="169"/>
      <c r="BP1580" s="169"/>
      <c r="BQ1580" s="169"/>
      <c r="BS1580" s="6"/>
      <c r="BT1580" s="11"/>
      <c r="BU1580" s="6"/>
      <c r="BV1580" s="6"/>
    </row>
    <row r="1581" spans="1:74" ht="15.75" x14ac:dyDescent="0.25">
      <c r="A1581" s="52" t="s">
        <v>7908</v>
      </c>
      <c r="B1581" s="56"/>
      <c r="C1581" s="7" t="s">
        <v>118</v>
      </c>
      <c r="D1581" s="7" t="s">
        <v>6918</v>
      </c>
      <c r="E1581" s="7"/>
      <c r="F1581" s="64"/>
      <c r="G1581" s="6"/>
      <c r="H1581" s="6"/>
      <c r="I1581" s="10" t="s">
        <v>110</v>
      </c>
      <c r="J1581" s="11" t="s">
        <v>3243</v>
      </c>
      <c r="K1581" s="220" t="s">
        <v>600</v>
      </c>
      <c r="L1581" s="180"/>
      <c r="M1581" s="180">
        <v>1000</v>
      </c>
      <c r="N1581" s="80" t="s">
        <v>7214</v>
      </c>
      <c r="O1581" s="165"/>
      <c r="P1581" s="80" t="s">
        <v>3834</v>
      </c>
      <c r="Q1581" s="80"/>
      <c r="R1581" s="80"/>
      <c r="S1581" s="166"/>
      <c r="T1581" s="164"/>
      <c r="U1581" s="167"/>
      <c r="V1581" s="168"/>
      <c r="W1581" s="12" t="str">
        <f t="shared" si="302"/>
        <v>Mqtt1</v>
      </c>
      <c r="X1581" s="222"/>
      <c r="Y1581" s="6" t="str">
        <f t="shared" si="293"/>
        <v>power-tag/spare</v>
      </c>
      <c r="Z1581" s="106" t="str" cm="1">
        <f t="array" ref="Z1581">IF(COUNTIF(N1581,"spare"),"","$."&amp;_xlfn.REGEXEXTRACT(J1581,"PT\d+[FQ]\d+_(.*)", 2))</f>
        <v>$.RMS_Current_Phase_Neut</v>
      </c>
      <c r="AA1581" s="12">
        <f t="shared" si="297"/>
        <v>5</v>
      </c>
      <c r="AB1581" s="6" t="s">
        <v>195</v>
      </c>
      <c r="AC1581" s="106">
        <v>3006</v>
      </c>
      <c r="AJ1581" s="80"/>
      <c r="AK1581" s="116" t="s">
        <v>1693</v>
      </c>
      <c r="AN1581" s="80"/>
      <c r="AO1581" s="80"/>
      <c r="AP1581" s="80"/>
      <c r="AQ1581" s="80"/>
      <c r="AR1581" s="130"/>
      <c r="AS1581" s="80"/>
      <c r="AT1581" s="7"/>
      <c r="AU1581" s="7"/>
      <c r="AV1581" s="169"/>
      <c r="AW1581" s="170"/>
      <c r="AX1581" s="140"/>
      <c r="AY1581" s="150"/>
      <c r="AZ1581" s="171"/>
      <c r="BA1581" s="171"/>
      <c r="BB1581" s="150" t="str">
        <f t="shared" si="303"/>
        <v/>
      </c>
      <c r="BC1581" s="172"/>
      <c r="BD1581" s="169"/>
      <c r="BE1581" s="169"/>
      <c r="BF1581" s="169"/>
      <c r="BG1581" s="169"/>
      <c r="BH1581" s="169"/>
      <c r="BI1581" s="169"/>
      <c r="BJ1581" s="169"/>
      <c r="BK1581" s="169"/>
      <c r="BL1581" s="169"/>
      <c r="BM1581" s="169"/>
      <c r="BN1581" s="169"/>
      <c r="BO1581" s="169"/>
      <c r="BP1581" s="169"/>
      <c r="BQ1581" s="169"/>
      <c r="BS1581" s="6"/>
      <c r="BT1581" s="11"/>
      <c r="BU1581" s="6"/>
      <c r="BV1581" s="6"/>
    </row>
    <row r="1582" spans="1:74" ht="15.75" x14ac:dyDescent="0.25">
      <c r="A1582" s="52" t="s">
        <v>7908</v>
      </c>
      <c r="B1582" s="56"/>
      <c r="C1582" s="7" t="s">
        <v>118</v>
      </c>
      <c r="D1582" s="7" t="s">
        <v>6918</v>
      </c>
      <c r="E1582" s="7"/>
      <c r="F1582" s="64"/>
      <c r="G1582" s="6"/>
      <c r="H1582" s="6"/>
      <c r="I1582" s="10" t="s">
        <v>110</v>
      </c>
      <c r="J1582" s="11" t="s">
        <v>7565</v>
      </c>
      <c r="K1582" s="220" t="s">
        <v>600</v>
      </c>
      <c r="L1582" s="180"/>
      <c r="M1582" s="180">
        <v>1000</v>
      </c>
      <c r="N1582" s="80" t="s">
        <v>7214</v>
      </c>
      <c r="O1582" s="165"/>
      <c r="P1582" s="80" t="s">
        <v>3835</v>
      </c>
      <c r="Q1582" s="80"/>
      <c r="R1582" s="80"/>
      <c r="S1582" s="166"/>
      <c r="T1582" s="164"/>
      <c r="U1582" s="167"/>
      <c r="V1582" s="168"/>
      <c r="W1582" s="12" t="str">
        <f t="shared" si="302"/>
        <v>Mqtt1</v>
      </c>
      <c r="X1582" s="222"/>
      <c r="Y1582" s="6" t="str">
        <f t="shared" ref="Y1582:Y1645" si="304">"power-tag/" &amp; LOWER(_xlfn.REGEXREPLACE(_xlfn.REGEXREPLACE(_xlfn.REGEXREPLACE(TRIM(_xlfn.REGEXREPLACE(P1582, " (RMS (Current|Voltage) .+)|(Active Power Phase [ABC])|(Total Active Power)|(Power Factor .+)|(Total Power Factor) *", "")), "[ /\(\)&amp;:\.#]", "-"), "\-+", "-"), "-$", ""))</f>
        <v>power-tag/spare</v>
      </c>
      <c r="Z1582" s="106" t="str" cm="1">
        <f t="array" ref="Z1582">IF(COUNTIF(N1582,"spare"),"","$."&amp;_xlfn.REGEXEXTRACT(J1582,"PT\d+[FQ]\d+_(.*)", 2))</f>
        <v>$.RMS_Voltage_A_N</v>
      </c>
      <c r="AA1582" s="12">
        <f t="shared" si="297"/>
        <v>5</v>
      </c>
      <c r="AB1582" s="6" t="s">
        <v>195</v>
      </c>
      <c r="AC1582" s="106">
        <v>3028</v>
      </c>
      <c r="AJ1582" s="80"/>
      <c r="AK1582" s="116" t="s">
        <v>1694</v>
      </c>
      <c r="AN1582" s="80"/>
      <c r="AO1582" s="80"/>
      <c r="AP1582" s="80"/>
      <c r="AQ1582" s="80"/>
      <c r="AR1582" s="130"/>
      <c r="AS1582" s="80"/>
      <c r="AT1582" s="7"/>
      <c r="AU1582" s="7"/>
      <c r="AV1582" s="169"/>
      <c r="AW1582" s="170"/>
      <c r="AX1582" s="140"/>
      <c r="AY1582" s="150"/>
      <c r="AZ1582" s="171"/>
      <c r="BA1582" s="171"/>
      <c r="BB1582" s="150" t="str">
        <f t="shared" si="303"/>
        <v/>
      </c>
      <c r="BC1582" s="172"/>
      <c r="BD1582" s="169"/>
      <c r="BE1582" s="169"/>
      <c r="BF1582" s="169"/>
      <c r="BG1582" s="169"/>
      <c r="BH1582" s="169"/>
      <c r="BI1582" s="169"/>
      <c r="BJ1582" s="169"/>
      <c r="BK1582" s="169"/>
      <c r="BL1582" s="169"/>
      <c r="BM1582" s="169"/>
      <c r="BN1582" s="169"/>
      <c r="BO1582" s="169"/>
      <c r="BP1582" s="169"/>
      <c r="BQ1582" s="169"/>
      <c r="BS1582" s="6"/>
      <c r="BT1582" s="11"/>
      <c r="BU1582" s="6"/>
      <c r="BV1582" s="6"/>
    </row>
    <row r="1583" spans="1:74" ht="15.75" x14ac:dyDescent="0.25">
      <c r="A1583" s="52" t="s">
        <v>7908</v>
      </c>
      <c r="B1583" s="56"/>
      <c r="C1583" s="7" t="s">
        <v>118</v>
      </c>
      <c r="D1583" s="7" t="s">
        <v>6918</v>
      </c>
      <c r="E1583" s="7"/>
      <c r="F1583" s="64"/>
      <c r="G1583" s="6"/>
      <c r="H1583" s="6"/>
      <c r="I1583" s="10" t="s">
        <v>110</v>
      </c>
      <c r="J1583" s="11" t="s">
        <v>7566</v>
      </c>
      <c r="K1583" s="220" t="s">
        <v>600</v>
      </c>
      <c r="L1583" s="180"/>
      <c r="M1583" s="180">
        <v>1000</v>
      </c>
      <c r="N1583" s="80" t="s">
        <v>7214</v>
      </c>
      <c r="O1583" s="165"/>
      <c r="P1583" s="80" t="s">
        <v>3836</v>
      </c>
      <c r="Q1583" s="80"/>
      <c r="R1583" s="80"/>
      <c r="S1583" s="166"/>
      <c r="T1583" s="164"/>
      <c r="U1583" s="167"/>
      <c r="V1583" s="168"/>
      <c r="W1583" s="12" t="str">
        <f t="shared" si="302"/>
        <v>Mqtt1</v>
      </c>
      <c r="X1583" s="222"/>
      <c r="Y1583" s="6" t="str">
        <f t="shared" si="304"/>
        <v>power-tag/spare</v>
      </c>
      <c r="Z1583" s="106" t="str" cm="1">
        <f t="array" ref="Z1583">IF(COUNTIF(N1583,"spare"),"","$."&amp;_xlfn.REGEXEXTRACT(J1583,"PT\d+[FQ]\d+_(.*)", 2))</f>
        <v>$.RMS_Voltage_B_N</v>
      </c>
      <c r="AA1583" s="12">
        <f t="shared" si="297"/>
        <v>5</v>
      </c>
      <c r="AB1583" s="6" t="s">
        <v>195</v>
      </c>
      <c r="AC1583" s="106">
        <v>3030</v>
      </c>
      <c r="AJ1583" s="80"/>
      <c r="AK1583" s="116" t="s">
        <v>1694</v>
      </c>
      <c r="AN1583" s="80"/>
      <c r="AO1583" s="80"/>
      <c r="AP1583" s="80"/>
      <c r="AQ1583" s="80"/>
      <c r="AR1583" s="130"/>
      <c r="AS1583" s="80"/>
      <c r="AT1583" s="7"/>
      <c r="AU1583" s="7"/>
      <c r="AV1583" s="169"/>
      <c r="AW1583" s="170"/>
      <c r="AX1583" s="140"/>
      <c r="AY1583" s="150"/>
      <c r="AZ1583" s="171"/>
      <c r="BA1583" s="171"/>
      <c r="BB1583" s="150" t="str">
        <f t="shared" si="303"/>
        <v/>
      </c>
      <c r="BC1583" s="172"/>
      <c r="BD1583" s="169"/>
      <c r="BE1583" s="169"/>
      <c r="BF1583" s="169"/>
      <c r="BG1583" s="169"/>
      <c r="BH1583" s="169"/>
      <c r="BI1583" s="169"/>
      <c r="BJ1583" s="169"/>
      <c r="BK1583" s="169"/>
      <c r="BL1583" s="169"/>
      <c r="BM1583" s="169"/>
      <c r="BN1583" s="169"/>
      <c r="BO1583" s="169"/>
      <c r="BP1583" s="169"/>
      <c r="BQ1583" s="169"/>
      <c r="BS1583" s="6"/>
      <c r="BT1583" s="11"/>
      <c r="BU1583" s="6"/>
      <c r="BV1583" s="6"/>
    </row>
    <row r="1584" spans="1:74" ht="15.75" x14ac:dyDescent="0.25">
      <c r="A1584" s="52" t="s">
        <v>7908</v>
      </c>
      <c r="B1584" s="56"/>
      <c r="C1584" s="7" t="s">
        <v>118</v>
      </c>
      <c r="D1584" s="7" t="s">
        <v>6918</v>
      </c>
      <c r="E1584" s="7"/>
      <c r="F1584" s="64"/>
      <c r="G1584" s="6"/>
      <c r="H1584" s="6"/>
      <c r="I1584" s="10" t="s">
        <v>110</v>
      </c>
      <c r="J1584" s="11" t="s">
        <v>7567</v>
      </c>
      <c r="K1584" s="220" t="s">
        <v>600</v>
      </c>
      <c r="L1584" s="180"/>
      <c r="M1584" s="180">
        <v>1000</v>
      </c>
      <c r="N1584" s="80" t="s">
        <v>7214</v>
      </c>
      <c r="O1584" s="165"/>
      <c r="P1584" s="80" t="s">
        <v>3837</v>
      </c>
      <c r="Q1584" s="80"/>
      <c r="R1584" s="80"/>
      <c r="S1584" s="166"/>
      <c r="T1584" s="164"/>
      <c r="U1584" s="167"/>
      <c r="V1584" s="168"/>
      <c r="W1584" s="12" t="str">
        <f t="shared" si="302"/>
        <v>Mqtt1</v>
      </c>
      <c r="X1584" s="222"/>
      <c r="Y1584" s="6" t="str">
        <f t="shared" si="304"/>
        <v>power-tag/spare</v>
      </c>
      <c r="Z1584" s="106" t="str" cm="1">
        <f t="array" ref="Z1584">IF(COUNTIF(N1584,"spare"),"","$."&amp;_xlfn.REGEXEXTRACT(J1584,"PT\d+[FQ]\d+_(.*)", 2))</f>
        <v>$.RMS_Voltage_C_N</v>
      </c>
      <c r="AA1584" s="12">
        <f t="shared" si="297"/>
        <v>5</v>
      </c>
      <c r="AB1584" s="6" t="s">
        <v>195</v>
      </c>
      <c r="AC1584" s="106">
        <v>3032</v>
      </c>
      <c r="AJ1584" s="80"/>
      <c r="AK1584" s="116" t="s">
        <v>1694</v>
      </c>
      <c r="AN1584" s="80"/>
      <c r="AO1584" s="80"/>
      <c r="AP1584" s="80"/>
      <c r="AQ1584" s="80"/>
      <c r="AR1584" s="130"/>
      <c r="AS1584" s="80"/>
      <c r="AT1584" s="7"/>
      <c r="AU1584" s="7"/>
      <c r="AV1584" s="169"/>
      <c r="AW1584" s="170"/>
      <c r="AX1584" s="140"/>
      <c r="AY1584" s="150"/>
      <c r="AZ1584" s="171"/>
      <c r="BA1584" s="171"/>
      <c r="BB1584" s="150" t="str">
        <f t="shared" si="303"/>
        <v/>
      </c>
      <c r="BC1584" s="172"/>
      <c r="BD1584" s="169"/>
      <c r="BE1584" s="169"/>
      <c r="BF1584" s="169"/>
      <c r="BG1584" s="169"/>
      <c r="BH1584" s="169"/>
      <c r="BI1584" s="169"/>
      <c r="BJ1584" s="169"/>
      <c r="BK1584" s="169"/>
      <c r="BL1584" s="169"/>
      <c r="BM1584" s="169"/>
      <c r="BN1584" s="169"/>
      <c r="BO1584" s="169"/>
      <c r="BP1584" s="169"/>
      <c r="BQ1584" s="169"/>
      <c r="BS1584" s="6"/>
      <c r="BT1584" s="11"/>
      <c r="BU1584" s="6"/>
      <c r="BV1584" s="6"/>
    </row>
    <row r="1585" spans="1:74" ht="15.75" x14ac:dyDescent="0.25">
      <c r="A1585" s="52" t="s">
        <v>7908</v>
      </c>
      <c r="B1585" s="56"/>
      <c r="C1585" s="7" t="s">
        <v>118</v>
      </c>
      <c r="D1585" s="7" t="s">
        <v>6918</v>
      </c>
      <c r="E1585" s="7"/>
      <c r="F1585" s="64"/>
      <c r="G1585" s="6"/>
      <c r="H1585" s="6"/>
      <c r="I1585" s="10" t="s">
        <v>110</v>
      </c>
      <c r="J1585" s="11" t="s">
        <v>3244</v>
      </c>
      <c r="K1585" s="220" t="s">
        <v>600</v>
      </c>
      <c r="L1585" s="180"/>
      <c r="M1585" s="180">
        <v>1000</v>
      </c>
      <c r="N1585" s="80" t="s">
        <v>7214</v>
      </c>
      <c r="O1585" s="165"/>
      <c r="P1585" s="80" t="s">
        <v>3838</v>
      </c>
      <c r="Q1585" s="80"/>
      <c r="R1585" s="80"/>
      <c r="S1585" s="166"/>
      <c r="T1585" s="164"/>
      <c r="U1585" s="167"/>
      <c r="V1585" s="168"/>
      <c r="W1585" s="12" t="str">
        <f t="shared" si="302"/>
        <v>Mqtt1</v>
      </c>
      <c r="X1585" s="222"/>
      <c r="Y1585" s="6" t="str">
        <f t="shared" si="304"/>
        <v>power-tag/spare</v>
      </c>
      <c r="Z1585" s="106" t="str" cm="1">
        <f t="array" ref="Z1585">IF(COUNTIF(N1585,"spare"),"","$."&amp;_xlfn.REGEXEXTRACT(J1585,"PT\d+[FQ]\d+_(.*)", 2))</f>
        <v>$.Active_Power_Phase_A</v>
      </c>
      <c r="AA1585" s="12">
        <f t="shared" si="297"/>
        <v>5</v>
      </c>
      <c r="AB1585" s="6" t="s">
        <v>195</v>
      </c>
      <c r="AC1585" s="106">
        <v>3054</v>
      </c>
      <c r="AJ1585" s="80"/>
      <c r="AK1585" s="116" t="s">
        <v>1695</v>
      </c>
      <c r="AN1585" s="80"/>
      <c r="AO1585" s="80"/>
      <c r="AP1585" s="80"/>
      <c r="AQ1585" s="80"/>
      <c r="AR1585" s="130"/>
      <c r="AS1585" s="80"/>
      <c r="AT1585" s="7"/>
      <c r="AU1585" s="7"/>
      <c r="AV1585" s="169"/>
      <c r="AW1585" s="170"/>
      <c r="AX1585" s="140"/>
      <c r="AY1585" s="150"/>
      <c r="AZ1585" s="171"/>
      <c r="BA1585" s="171"/>
      <c r="BB1585" s="150" t="str">
        <f t="shared" si="303"/>
        <v/>
      </c>
      <c r="BC1585" s="172"/>
      <c r="BD1585" s="169"/>
      <c r="BE1585" s="169"/>
      <c r="BF1585" s="169"/>
      <c r="BG1585" s="169"/>
      <c r="BH1585" s="169"/>
      <c r="BI1585" s="169"/>
      <c r="BJ1585" s="169"/>
      <c r="BK1585" s="169"/>
      <c r="BL1585" s="169"/>
      <c r="BM1585" s="169"/>
      <c r="BN1585" s="169"/>
      <c r="BO1585" s="169"/>
      <c r="BP1585" s="169"/>
      <c r="BQ1585" s="169"/>
      <c r="BS1585" s="6"/>
      <c r="BT1585" s="11"/>
      <c r="BU1585" s="6"/>
      <c r="BV1585" s="6"/>
    </row>
    <row r="1586" spans="1:74" ht="15.75" x14ac:dyDescent="0.25">
      <c r="A1586" s="52" t="s">
        <v>7908</v>
      </c>
      <c r="B1586" s="56"/>
      <c r="C1586" s="7" t="s">
        <v>118</v>
      </c>
      <c r="D1586" s="7" t="s">
        <v>6918</v>
      </c>
      <c r="E1586" s="7"/>
      <c r="F1586" s="64"/>
      <c r="G1586" s="6"/>
      <c r="H1586" s="6"/>
      <c r="I1586" s="10" t="s">
        <v>110</v>
      </c>
      <c r="J1586" s="11" t="s">
        <v>3245</v>
      </c>
      <c r="K1586" s="220" t="s">
        <v>600</v>
      </c>
      <c r="L1586" s="180"/>
      <c r="M1586" s="180">
        <v>1000</v>
      </c>
      <c r="N1586" s="80" t="s">
        <v>7214</v>
      </c>
      <c r="O1586" s="165"/>
      <c r="P1586" s="80" t="s">
        <v>3839</v>
      </c>
      <c r="Q1586" s="80"/>
      <c r="R1586" s="80"/>
      <c r="S1586" s="166"/>
      <c r="T1586" s="164"/>
      <c r="U1586" s="167"/>
      <c r="V1586" s="168"/>
      <c r="W1586" s="12" t="str">
        <f t="shared" si="302"/>
        <v>Mqtt1</v>
      </c>
      <c r="X1586" s="222"/>
      <c r="Y1586" s="6" t="str">
        <f t="shared" si="304"/>
        <v>power-tag/spare</v>
      </c>
      <c r="Z1586" s="106" t="str" cm="1">
        <f t="array" ref="Z1586">IF(COUNTIF(N1586,"spare"),"","$."&amp;_xlfn.REGEXEXTRACT(J1586,"PT\d+[FQ]\d+_(.*)", 2))</f>
        <v>$.Active_Power_Phase_B</v>
      </c>
      <c r="AA1586" s="12">
        <f t="shared" si="297"/>
        <v>5</v>
      </c>
      <c r="AB1586" s="6" t="s">
        <v>195</v>
      </c>
      <c r="AC1586" s="106">
        <v>3056</v>
      </c>
      <c r="AJ1586" s="80"/>
      <c r="AK1586" s="116" t="s">
        <v>1695</v>
      </c>
      <c r="AN1586" s="80"/>
      <c r="AO1586" s="80"/>
      <c r="AP1586" s="80"/>
      <c r="AQ1586" s="80"/>
      <c r="AR1586" s="130"/>
      <c r="AS1586" s="80"/>
      <c r="AT1586" s="7"/>
      <c r="AU1586" s="7"/>
      <c r="AV1586" s="169"/>
      <c r="AW1586" s="170"/>
      <c r="AX1586" s="140"/>
      <c r="AY1586" s="150"/>
      <c r="AZ1586" s="171"/>
      <c r="BA1586" s="171"/>
      <c r="BB1586" s="150" t="str">
        <f t="shared" si="303"/>
        <v/>
      </c>
      <c r="BC1586" s="172"/>
      <c r="BD1586" s="169"/>
      <c r="BE1586" s="169"/>
      <c r="BF1586" s="169"/>
      <c r="BG1586" s="169"/>
      <c r="BH1586" s="169"/>
      <c r="BI1586" s="169"/>
      <c r="BJ1586" s="169"/>
      <c r="BK1586" s="169"/>
      <c r="BL1586" s="169"/>
      <c r="BM1586" s="169"/>
      <c r="BN1586" s="169"/>
      <c r="BO1586" s="169"/>
      <c r="BP1586" s="169"/>
      <c r="BQ1586" s="169"/>
      <c r="BS1586" s="6"/>
      <c r="BT1586" s="11"/>
      <c r="BU1586" s="6"/>
      <c r="BV1586" s="6"/>
    </row>
    <row r="1587" spans="1:74" ht="15.75" x14ac:dyDescent="0.25">
      <c r="A1587" s="52" t="s">
        <v>7908</v>
      </c>
      <c r="B1587" s="56"/>
      <c r="C1587" s="7" t="s">
        <v>118</v>
      </c>
      <c r="D1587" s="7" t="s">
        <v>6918</v>
      </c>
      <c r="E1587" s="7"/>
      <c r="F1587" s="64"/>
      <c r="G1587" s="6"/>
      <c r="H1587" s="6"/>
      <c r="I1587" s="10" t="s">
        <v>110</v>
      </c>
      <c r="J1587" s="11" t="s">
        <v>3246</v>
      </c>
      <c r="K1587" s="220" t="s">
        <v>600</v>
      </c>
      <c r="L1587" s="180"/>
      <c r="M1587" s="180">
        <v>1000</v>
      </c>
      <c r="N1587" s="80" t="s">
        <v>7214</v>
      </c>
      <c r="O1587" s="165"/>
      <c r="P1587" s="80" t="s">
        <v>3840</v>
      </c>
      <c r="Q1587" s="80"/>
      <c r="R1587" s="80"/>
      <c r="S1587" s="166"/>
      <c r="T1587" s="164"/>
      <c r="U1587" s="167"/>
      <c r="V1587" s="168"/>
      <c r="W1587" s="12" t="str">
        <f t="shared" si="302"/>
        <v>Mqtt1</v>
      </c>
      <c r="X1587" s="222"/>
      <c r="Y1587" s="6" t="str">
        <f t="shared" si="304"/>
        <v>power-tag/spare</v>
      </c>
      <c r="Z1587" s="106" t="str" cm="1">
        <f t="array" ref="Z1587">IF(COUNTIF(N1587,"spare"),"","$."&amp;_xlfn.REGEXEXTRACT(J1587,"PT\d+[FQ]\d+_(.*)", 2))</f>
        <v>$.Active_Power_Phase_C</v>
      </c>
      <c r="AA1587" s="12">
        <f t="shared" si="297"/>
        <v>5</v>
      </c>
      <c r="AB1587" s="6" t="s">
        <v>195</v>
      </c>
      <c r="AC1587" s="106">
        <v>3058</v>
      </c>
      <c r="AJ1587" s="80"/>
      <c r="AK1587" s="116" t="s">
        <v>1695</v>
      </c>
      <c r="AN1587" s="80"/>
      <c r="AO1587" s="80"/>
      <c r="AP1587" s="80"/>
      <c r="AQ1587" s="80"/>
      <c r="AR1587" s="130"/>
      <c r="AS1587" s="80"/>
      <c r="AT1587" s="7"/>
      <c r="AU1587" s="7"/>
      <c r="AV1587" s="169"/>
      <c r="AW1587" s="170"/>
      <c r="AX1587" s="140"/>
      <c r="AY1587" s="150"/>
      <c r="AZ1587" s="171"/>
      <c r="BA1587" s="171"/>
      <c r="BB1587" s="150" t="str">
        <f t="shared" si="303"/>
        <v/>
      </c>
      <c r="BC1587" s="172"/>
      <c r="BD1587" s="169"/>
      <c r="BE1587" s="169"/>
      <c r="BF1587" s="169"/>
      <c r="BG1587" s="169"/>
      <c r="BH1587" s="169"/>
      <c r="BI1587" s="169"/>
      <c r="BJ1587" s="169"/>
      <c r="BK1587" s="169"/>
      <c r="BL1587" s="169"/>
      <c r="BM1587" s="169"/>
      <c r="BN1587" s="169"/>
      <c r="BO1587" s="169"/>
      <c r="BP1587" s="169"/>
      <c r="BQ1587" s="169"/>
      <c r="BS1587" s="6"/>
      <c r="BT1587" s="11"/>
      <c r="BU1587" s="6"/>
      <c r="BV1587" s="6"/>
    </row>
    <row r="1588" spans="1:74" ht="15.75" x14ac:dyDescent="0.25">
      <c r="A1588" s="52" t="s">
        <v>7908</v>
      </c>
      <c r="B1588" s="56"/>
      <c r="C1588" s="7" t="s">
        <v>118</v>
      </c>
      <c r="D1588" s="7" t="s">
        <v>6918</v>
      </c>
      <c r="E1588" s="7"/>
      <c r="F1588" s="64"/>
      <c r="G1588" s="6"/>
      <c r="H1588" s="6"/>
      <c r="I1588" s="10" t="s">
        <v>110</v>
      </c>
      <c r="J1588" s="11" t="s">
        <v>3247</v>
      </c>
      <c r="K1588" s="220" t="s">
        <v>600</v>
      </c>
      <c r="L1588" s="180"/>
      <c r="M1588" s="180">
        <v>1000</v>
      </c>
      <c r="N1588" s="80" t="s">
        <v>7214</v>
      </c>
      <c r="O1588" s="165"/>
      <c r="P1588" s="80" t="s">
        <v>3841</v>
      </c>
      <c r="Q1588" s="80"/>
      <c r="R1588" s="80"/>
      <c r="S1588" s="166"/>
      <c r="T1588" s="164"/>
      <c r="U1588" s="167"/>
      <c r="V1588" s="168"/>
      <c r="W1588" s="12" t="str">
        <f t="shared" si="302"/>
        <v>Mqtt1</v>
      </c>
      <c r="X1588" s="222"/>
      <c r="Y1588" s="6" t="str">
        <f t="shared" si="304"/>
        <v>power-tag/spare</v>
      </c>
      <c r="Z1588" s="106" t="str" cm="1">
        <f t="array" ref="Z1588">IF(COUNTIF(N1588,"spare"),"","$."&amp;_xlfn.REGEXEXTRACT(J1588,"PT\d+[FQ]\d+_(.*)", 2))</f>
        <v>$.Total_Active_Power</v>
      </c>
      <c r="AA1588" s="12">
        <f t="shared" si="297"/>
        <v>5</v>
      </c>
      <c r="AB1588" s="6" t="s">
        <v>195</v>
      </c>
      <c r="AC1588" s="106">
        <v>3060</v>
      </c>
      <c r="AJ1588" s="80"/>
      <c r="AK1588" s="116" t="s">
        <v>1695</v>
      </c>
      <c r="AN1588" s="80"/>
      <c r="AO1588" s="80"/>
      <c r="AP1588" s="80"/>
      <c r="AQ1588" s="80"/>
      <c r="AR1588" s="130"/>
      <c r="AS1588" s="80"/>
      <c r="AT1588" s="7"/>
      <c r="AU1588" s="7"/>
      <c r="AV1588" s="169"/>
      <c r="AW1588" s="170"/>
      <c r="AX1588" s="140"/>
      <c r="AY1588" s="150"/>
      <c r="AZ1588" s="171"/>
      <c r="BA1588" s="171"/>
      <c r="BB1588" s="150" t="str">
        <f t="shared" si="303"/>
        <v/>
      </c>
      <c r="BC1588" s="172"/>
      <c r="BD1588" s="169"/>
      <c r="BE1588" s="169"/>
      <c r="BF1588" s="169"/>
      <c r="BG1588" s="169"/>
      <c r="BH1588" s="169"/>
      <c r="BI1588" s="169"/>
      <c r="BJ1588" s="169"/>
      <c r="BK1588" s="169"/>
      <c r="BL1588" s="169"/>
      <c r="BM1588" s="169"/>
      <c r="BN1588" s="169"/>
      <c r="BO1588" s="169"/>
      <c r="BP1588" s="169"/>
      <c r="BQ1588" s="169"/>
      <c r="BS1588" s="6"/>
      <c r="BT1588" s="11"/>
      <c r="BU1588" s="6"/>
      <c r="BV1588" s="6"/>
    </row>
    <row r="1589" spans="1:74" ht="15.75" x14ac:dyDescent="0.25">
      <c r="A1589" s="52" t="s">
        <v>7908</v>
      </c>
      <c r="B1589" s="56"/>
      <c r="C1589" s="7" t="s">
        <v>118</v>
      </c>
      <c r="D1589" s="7" t="s">
        <v>6918</v>
      </c>
      <c r="E1589" s="7"/>
      <c r="F1589" s="64"/>
      <c r="G1589" s="6"/>
      <c r="H1589" s="6"/>
      <c r="I1589" s="10" t="s">
        <v>110</v>
      </c>
      <c r="J1589" s="11" t="s">
        <v>3248</v>
      </c>
      <c r="K1589" s="220" t="s">
        <v>600</v>
      </c>
      <c r="L1589" s="180"/>
      <c r="M1589" s="180">
        <v>1000</v>
      </c>
      <c r="N1589" s="80" t="s">
        <v>7214</v>
      </c>
      <c r="O1589" s="165"/>
      <c r="P1589" s="80" t="s">
        <v>3842</v>
      </c>
      <c r="Q1589" s="80"/>
      <c r="R1589" s="80"/>
      <c r="S1589" s="166"/>
      <c r="T1589" s="164"/>
      <c r="U1589" s="167"/>
      <c r="V1589" s="168"/>
      <c r="W1589" s="12" t="str">
        <f t="shared" si="302"/>
        <v>Mqtt1</v>
      </c>
      <c r="X1589" s="222"/>
      <c r="Y1589" s="6" t="str">
        <f t="shared" si="304"/>
        <v>power-tag/spare</v>
      </c>
      <c r="Z1589" s="106" t="str" cm="1">
        <f t="array" ref="Z1589">IF(COUNTIF(N1589,"spare"),"","$."&amp;_xlfn.REGEXEXTRACT(J1589,"PT\d+[FQ]\d+_(.*)", 2))</f>
        <v>$.Power_Factor_Phase_A</v>
      </c>
      <c r="AA1589" s="12">
        <f t="shared" si="297"/>
        <v>5</v>
      </c>
      <c r="AB1589" s="6" t="s">
        <v>195</v>
      </c>
      <c r="AC1589" s="106">
        <v>3078</v>
      </c>
      <c r="AJ1589" s="80"/>
      <c r="AK1589" s="116" t="s">
        <v>1696</v>
      </c>
      <c r="AN1589" s="80"/>
      <c r="AO1589" s="80"/>
      <c r="AP1589" s="80"/>
      <c r="AQ1589" s="80"/>
      <c r="AR1589" s="130"/>
      <c r="AS1589" s="80"/>
      <c r="AT1589" s="7"/>
      <c r="AU1589" s="7"/>
      <c r="AV1589" s="169"/>
      <c r="AW1589" s="170"/>
      <c r="AX1589" s="140"/>
      <c r="AY1589" s="150"/>
      <c r="AZ1589" s="171"/>
      <c r="BA1589" s="171"/>
      <c r="BB1589" s="150" t="str">
        <f t="shared" si="303"/>
        <v/>
      </c>
      <c r="BC1589" s="172"/>
      <c r="BD1589" s="169"/>
      <c r="BE1589" s="169"/>
      <c r="BF1589" s="169"/>
      <c r="BG1589" s="169"/>
      <c r="BH1589" s="169"/>
      <c r="BI1589" s="169"/>
      <c r="BJ1589" s="169"/>
      <c r="BK1589" s="169"/>
      <c r="BL1589" s="169"/>
      <c r="BM1589" s="169"/>
      <c r="BN1589" s="169"/>
      <c r="BO1589" s="169"/>
      <c r="BP1589" s="169"/>
      <c r="BQ1589" s="169"/>
      <c r="BS1589" s="6"/>
      <c r="BT1589" s="11"/>
      <c r="BU1589" s="6"/>
      <c r="BV1589" s="6"/>
    </row>
    <row r="1590" spans="1:74" ht="15.75" x14ac:dyDescent="0.25">
      <c r="A1590" s="52" t="s">
        <v>7908</v>
      </c>
      <c r="B1590" s="56"/>
      <c r="C1590" s="7" t="s">
        <v>118</v>
      </c>
      <c r="D1590" s="7" t="s">
        <v>6918</v>
      </c>
      <c r="E1590" s="7"/>
      <c r="F1590" s="64"/>
      <c r="G1590" s="6"/>
      <c r="H1590" s="6"/>
      <c r="I1590" s="10" t="s">
        <v>110</v>
      </c>
      <c r="J1590" s="11" t="s">
        <v>3249</v>
      </c>
      <c r="K1590" s="220" t="s">
        <v>600</v>
      </c>
      <c r="L1590" s="180"/>
      <c r="M1590" s="180">
        <v>1000</v>
      </c>
      <c r="N1590" s="80" t="s">
        <v>7214</v>
      </c>
      <c r="O1590" s="165"/>
      <c r="P1590" s="80" t="s">
        <v>3843</v>
      </c>
      <c r="Q1590" s="80"/>
      <c r="R1590" s="80"/>
      <c r="S1590" s="166"/>
      <c r="T1590" s="164"/>
      <c r="U1590" s="167"/>
      <c r="V1590" s="168"/>
      <c r="W1590" s="12" t="str">
        <f t="shared" si="302"/>
        <v>Mqtt1</v>
      </c>
      <c r="X1590" s="222"/>
      <c r="Y1590" s="6" t="str">
        <f t="shared" si="304"/>
        <v>power-tag/spare</v>
      </c>
      <c r="Z1590" s="106" t="str" cm="1">
        <f t="array" ref="Z1590">IF(COUNTIF(N1590,"spare"),"","$."&amp;_xlfn.REGEXEXTRACT(J1590,"PT\d+[FQ]\d+_(.*)", 2))</f>
        <v>$.Power_Factor_Phase_B</v>
      </c>
      <c r="AA1590" s="12">
        <f t="shared" si="297"/>
        <v>5</v>
      </c>
      <c r="AB1590" s="6" t="s">
        <v>195</v>
      </c>
      <c r="AC1590" s="106">
        <v>3080</v>
      </c>
      <c r="AJ1590" s="80"/>
      <c r="AK1590" s="116" t="s">
        <v>1696</v>
      </c>
      <c r="AN1590" s="80"/>
      <c r="AO1590" s="80"/>
      <c r="AP1590" s="80"/>
      <c r="AQ1590" s="80"/>
      <c r="AR1590" s="130"/>
      <c r="AS1590" s="80"/>
      <c r="AT1590" s="7"/>
      <c r="AU1590" s="7"/>
      <c r="AV1590" s="169"/>
      <c r="AW1590" s="170"/>
      <c r="AX1590" s="140"/>
      <c r="AY1590" s="150"/>
      <c r="AZ1590" s="171"/>
      <c r="BA1590" s="171"/>
      <c r="BB1590" s="150" t="str">
        <f t="shared" si="303"/>
        <v/>
      </c>
      <c r="BC1590" s="172"/>
      <c r="BD1590" s="169"/>
      <c r="BE1590" s="169"/>
      <c r="BF1590" s="169"/>
      <c r="BG1590" s="169"/>
      <c r="BH1590" s="169"/>
      <c r="BI1590" s="169"/>
      <c r="BJ1590" s="169"/>
      <c r="BK1590" s="169"/>
      <c r="BL1590" s="169"/>
      <c r="BM1590" s="169"/>
      <c r="BN1590" s="169"/>
      <c r="BO1590" s="169"/>
      <c r="BP1590" s="169"/>
      <c r="BQ1590" s="169"/>
      <c r="BS1590" s="6"/>
      <c r="BT1590" s="11"/>
      <c r="BU1590" s="6"/>
      <c r="BV1590" s="6"/>
    </row>
    <row r="1591" spans="1:74" ht="15.75" x14ac:dyDescent="0.25">
      <c r="A1591" s="52" t="s">
        <v>7908</v>
      </c>
      <c r="B1591" s="56"/>
      <c r="C1591" s="7" t="s">
        <v>118</v>
      </c>
      <c r="D1591" s="7" t="s">
        <v>6918</v>
      </c>
      <c r="E1591" s="7"/>
      <c r="F1591" s="64"/>
      <c r="G1591" s="6"/>
      <c r="H1591" s="6"/>
      <c r="I1591" s="10" t="s">
        <v>110</v>
      </c>
      <c r="J1591" s="11" t="s">
        <v>3250</v>
      </c>
      <c r="K1591" s="220" t="s">
        <v>600</v>
      </c>
      <c r="L1591" s="180"/>
      <c r="M1591" s="180">
        <v>1000</v>
      </c>
      <c r="N1591" s="80" t="s">
        <v>7214</v>
      </c>
      <c r="O1591" s="165"/>
      <c r="P1591" s="80" t="s">
        <v>3844</v>
      </c>
      <c r="Q1591" s="80"/>
      <c r="R1591" s="80"/>
      <c r="S1591" s="166"/>
      <c r="T1591" s="164"/>
      <c r="U1591" s="167"/>
      <c r="V1591" s="168"/>
      <c r="W1591" s="12" t="str">
        <f t="shared" si="302"/>
        <v>Mqtt1</v>
      </c>
      <c r="X1591" s="222"/>
      <c r="Y1591" s="6" t="str">
        <f t="shared" si="304"/>
        <v>power-tag/spare</v>
      </c>
      <c r="Z1591" s="106" t="str" cm="1">
        <f t="array" ref="Z1591">IF(COUNTIF(N1591,"spare"),"","$."&amp;_xlfn.REGEXEXTRACT(J1591,"PT\d+[FQ]\d+_(.*)", 2))</f>
        <v>$.Power_Factor_Phase_C</v>
      </c>
      <c r="AA1591" s="12">
        <f t="shared" si="297"/>
        <v>5</v>
      </c>
      <c r="AB1591" s="6" t="s">
        <v>195</v>
      </c>
      <c r="AC1591" s="106">
        <v>3082</v>
      </c>
      <c r="AJ1591" s="80"/>
      <c r="AK1591" s="116" t="s">
        <v>1696</v>
      </c>
      <c r="AN1591" s="80"/>
      <c r="AO1591" s="80"/>
      <c r="AP1591" s="80"/>
      <c r="AQ1591" s="80"/>
      <c r="AR1591" s="130"/>
      <c r="AS1591" s="80"/>
      <c r="AT1591" s="7"/>
      <c r="AU1591" s="7"/>
      <c r="AV1591" s="169"/>
      <c r="AW1591" s="170"/>
      <c r="AX1591" s="140"/>
      <c r="AY1591" s="150"/>
      <c r="AZ1591" s="171"/>
      <c r="BA1591" s="171"/>
      <c r="BB1591" s="150" t="str">
        <f t="shared" si="303"/>
        <v/>
      </c>
      <c r="BC1591" s="172"/>
      <c r="BD1591" s="169"/>
      <c r="BE1591" s="169"/>
      <c r="BF1591" s="169"/>
      <c r="BG1591" s="169"/>
      <c r="BH1591" s="169"/>
      <c r="BI1591" s="169"/>
      <c r="BJ1591" s="169"/>
      <c r="BK1591" s="169"/>
      <c r="BL1591" s="169"/>
      <c r="BM1591" s="169"/>
      <c r="BN1591" s="169"/>
      <c r="BO1591" s="169"/>
      <c r="BP1591" s="169"/>
      <c r="BQ1591" s="169"/>
      <c r="BS1591" s="6"/>
      <c r="BT1591" s="11"/>
      <c r="BU1591" s="6"/>
      <c r="BV1591" s="6"/>
    </row>
    <row r="1592" spans="1:74" ht="15.75" x14ac:dyDescent="0.25">
      <c r="A1592" s="52" t="s">
        <v>7908</v>
      </c>
      <c r="B1592" s="56"/>
      <c r="C1592" s="7" t="s">
        <v>118</v>
      </c>
      <c r="D1592" s="7" t="s">
        <v>6918</v>
      </c>
      <c r="E1592" s="7"/>
      <c r="F1592" s="64"/>
      <c r="G1592" s="6"/>
      <c r="H1592" s="6"/>
      <c r="I1592" s="10" t="s">
        <v>110</v>
      </c>
      <c r="J1592" s="11" t="s">
        <v>3251</v>
      </c>
      <c r="K1592" s="220" t="s">
        <v>600</v>
      </c>
      <c r="L1592" s="180"/>
      <c r="M1592" s="180">
        <v>1000</v>
      </c>
      <c r="N1592" s="80" t="s">
        <v>7214</v>
      </c>
      <c r="O1592" s="165"/>
      <c r="P1592" s="80" t="s">
        <v>3845</v>
      </c>
      <c r="Q1592" s="80"/>
      <c r="R1592" s="80"/>
      <c r="S1592" s="166"/>
      <c r="T1592" s="164"/>
      <c r="U1592" s="167"/>
      <c r="V1592" s="168"/>
      <c r="W1592" s="12" t="str">
        <f t="shared" si="302"/>
        <v>Mqtt1</v>
      </c>
      <c r="X1592" s="222"/>
      <c r="Y1592" s="6" t="str">
        <f t="shared" si="304"/>
        <v>power-tag/spare</v>
      </c>
      <c r="Z1592" s="106" t="str" cm="1">
        <f t="array" ref="Z1592">IF(COUNTIF(N1592,"spare"),"","$."&amp;_xlfn.REGEXEXTRACT(J1592,"PT\d+[FQ]\d+_(.*)", 2))</f>
        <v>$.Total_Power_Factor</v>
      </c>
      <c r="AA1592" s="12">
        <f t="shared" si="297"/>
        <v>5</v>
      </c>
      <c r="AB1592" s="6" t="s">
        <v>195</v>
      </c>
      <c r="AC1592" s="106">
        <v>3084</v>
      </c>
      <c r="AJ1592" s="80"/>
      <c r="AK1592" s="116" t="s">
        <v>1696</v>
      </c>
      <c r="AN1592" s="80"/>
      <c r="AO1592" s="80"/>
      <c r="AP1592" s="80"/>
      <c r="AQ1592" s="80"/>
      <c r="AR1592" s="130"/>
      <c r="AS1592" s="80"/>
      <c r="AT1592" s="7"/>
      <c r="AU1592" s="7"/>
      <c r="AV1592" s="169"/>
      <c r="AW1592" s="170"/>
      <c r="AX1592" s="140"/>
      <c r="AY1592" s="150"/>
      <c r="AZ1592" s="171"/>
      <c r="BA1592" s="171"/>
      <c r="BB1592" s="150" t="str">
        <f t="shared" si="303"/>
        <v/>
      </c>
      <c r="BC1592" s="172"/>
      <c r="BD1592" s="169"/>
      <c r="BE1592" s="169"/>
      <c r="BF1592" s="169"/>
      <c r="BG1592" s="169"/>
      <c r="BH1592" s="169"/>
      <c r="BI1592" s="169"/>
      <c r="BJ1592" s="169"/>
      <c r="BK1592" s="169"/>
      <c r="BL1592" s="169"/>
      <c r="BM1592" s="169"/>
      <c r="BN1592" s="169"/>
      <c r="BO1592" s="169"/>
      <c r="BP1592" s="169"/>
      <c r="BQ1592" s="169"/>
      <c r="BS1592" s="6"/>
      <c r="BT1592" s="11"/>
      <c r="BU1592" s="6"/>
      <c r="BV1592" s="6"/>
    </row>
    <row r="1593" spans="1:74" ht="15.75" x14ac:dyDescent="0.25">
      <c r="A1593" s="52" t="s">
        <v>7908</v>
      </c>
      <c r="B1593" s="56"/>
      <c r="C1593" s="7" t="s">
        <v>118</v>
      </c>
      <c r="D1593" s="7" t="s">
        <v>6918</v>
      </c>
      <c r="E1593" s="7"/>
      <c r="F1593" s="64"/>
      <c r="G1593" s="6"/>
      <c r="H1593" s="6"/>
      <c r="I1593" s="10" t="s">
        <v>110</v>
      </c>
      <c r="J1593" s="11" t="s">
        <v>3252</v>
      </c>
      <c r="K1593" s="220" t="s">
        <v>600</v>
      </c>
      <c r="L1593" s="180"/>
      <c r="M1593" s="180">
        <v>1000</v>
      </c>
      <c r="N1593" s="80" t="s">
        <v>7214</v>
      </c>
      <c r="O1593" s="165"/>
      <c r="P1593" s="80" t="s">
        <v>3846</v>
      </c>
      <c r="Q1593" s="80"/>
      <c r="R1593" s="80"/>
      <c r="S1593" s="166"/>
      <c r="T1593" s="164"/>
      <c r="U1593" s="167"/>
      <c r="V1593" s="168"/>
      <c r="W1593" s="12" t="str">
        <f t="shared" ref="W1593:W1607" si="305">IF(COUNTIF(N1593,"spare"),"","Mqtt1")</f>
        <v>Mqtt1</v>
      </c>
      <c r="X1593" s="222"/>
      <c r="Y1593" s="6" t="str">
        <f t="shared" si="304"/>
        <v>power-tag/submersible-bilge-pump-3</v>
      </c>
      <c r="Z1593" s="106" t="str" cm="1">
        <f t="array" ref="Z1593">IF(COUNTIF(N1593,"spare"),"","$."&amp;_xlfn.REGEXEXTRACT(J1593,"PT\d+[FQ]\d+_(.*)", 2))</f>
        <v>$.RMS_Current_Phase_A</v>
      </c>
      <c r="AA1593" s="12">
        <f>AA1578+1</f>
        <v>6</v>
      </c>
      <c r="AB1593" s="6" t="s">
        <v>195</v>
      </c>
      <c r="AC1593" s="106">
        <v>3000</v>
      </c>
      <c r="AJ1593" s="80"/>
      <c r="AK1593" s="116" t="s">
        <v>1693</v>
      </c>
      <c r="AN1593" s="80"/>
      <c r="AO1593" s="80"/>
      <c r="AP1593" s="80"/>
      <c r="AQ1593" s="80"/>
      <c r="AR1593" s="130"/>
      <c r="AS1593" s="80"/>
      <c r="AT1593" s="7"/>
      <c r="AU1593" s="7"/>
      <c r="AV1593" s="169"/>
      <c r="AW1593" s="170"/>
      <c r="AX1593" s="140"/>
      <c r="AY1593" s="150"/>
      <c r="AZ1593" s="171"/>
      <c r="BA1593" s="171"/>
      <c r="BB1593" s="150" t="str">
        <f t="shared" ref="BB1593:BB1607" si="306">IF(ISNUMBER(AM1593),"1","")</f>
        <v/>
      </c>
      <c r="BC1593" s="172"/>
      <c r="BD1593" s="169"/>
      <c r="BE1593" s="169"/>
      <c r="BF1593" s="169"/>
      <c r="BG1593" s="169"/>
      <c r="BH1593" s="169"/>
      <c r="BI1593" s="169"/>
      <c r="BJ1593" s="169"/>
      <c r="BK1593" s="169"/>
      <c r="BL1593" s="169"/>
      <c r="BM1593" s="169"/>
      <c r="BN1593" s="169"/>
      <c r="BO1593" s="169"/>
      <c r="BP1593" s="169"/>
      <c r="BQ1593" s="169"/>
      <c r="BS1593" s="6"/>
      <c r="BT1593" s="11"/>
      <c r="BU1593" s="6"/>
      <c r="BV1593" s="6"/>
    </row>
    <row r="1594" spans="1:74" ht="15.75" x14ac:dyDescent="0.25">
      <c r="A1594" s="52" t="s">
        <v>7908</v>
      </c>
      <c r="B1594" s="56"/>
      <c r="C1594" s="7" t="s">
        <v>118</v>
      </c>
      <c r="D1594" s="7" t="s">
        <v>6918</v>
      </c>
      <c r="E1594" s="7"/>
      <c r="F1594" s="64"/>
      <c r="G1594" s="6"/>
      <c r="H1594" s="6"/>
      <c r="I1594" s="10" t="s">
        <v>110</v>
      </c>
      <c r="J1594" s="11" t="s">
        <v>3253</v>
      </c>
      <c r="K1594" s="220" t="s">
        <v>600</v>
      </c>
      <c r="L1594" s="180"/>
      <c r="M1594" s="180">
        <v>1000</v>
      </c>
      <c r="N1594" s="80" t="s">
        <v>7214</v>
      </c>
      <c r="O1594" s="165"/>
      <c r="P1594" s="80" t="s">
        <v>3847</v>
      </c>
      <c r="Q1594" s="80"/>
      <c r="R1594" s="80"/>
      <c r="S1594" s="166"/>
      <c r="T1594" s="164"/>
      <c r="U1594" s="167"/>
      <c r="V1594" s="168"/>
      <c r="W1594" s="12" t="str">
        <f t="shared" si="305"/>
        <v>Mqtt1</v>
      </c>
      <c r="X1594" s="222"/>
      <c r="Y1594" s="6" t="str">
        <f t="shared" si="304"/>
        <v>power-tag/submersible-bilge-pump-3</v>
      </c>
      <c r="Z1594" s="106" t="str" cm="1">
        <f t="array" ref="Z1594">IF(COUNTIF(N1594,"spare"),"","$."&amp;_xlfn.REGEXEXTRACT(J1594,"PT\d+[FQ]\d+_(.*)", 2))</f>
        <v>$.RMS_Current_Phase_B</v>
      </c>
      <c r="AA1594" s="12">
        <f t="shared" si="297"/>
        <v>6</v>
      </c>
      <c r="AB1594" s="6" t="s">
        <v>195</v>
      </c>
      <c r="AC1594" s="106">
        <v>3002</v>
      </c>
      <c r="AJ1594" s="80"/>
      <c r="AK1594" s="116" t="s">
        <v>1693</v>
      </c>
      <c r="AN1594" s="80"/>
      <c r="AO1594" s="80"/>
      <c r="AP1594" s="80"/>
      <c r="AQ1594" s="80"/>
      <c r="AR1594" s="130"/>
      <c r="AS1594" s="80"/>
      <c r="AT1594" s="7"/>
      <c r="AU1594" s="7"/>
      <c r="AV1594" s="169"/>
      <c r="AW1594" s="170"/>
      <c r="AX1594" s="140"/>
      <c r="AY1594" s="150"/>
      <c r="AZ1594" s="171"/>
      <c r="BA1594" s="171"/>
      <c r="BB1594" s="150" t="str">
        <f t="shared" si="306"/>
        <v/>
      </c>
      <c r="BC1594" s="172"/>
      <c r="BD1594" s="169"/>
      <c r="BE1594" s="169"/>
      <c r="BF1594" s="169"/>
      <c r="BG1594" s="169"/>
      <c r="BH1594" s="169"/>
      <c r="BI1594" s="169"/>
      <c r="BJ1594" s="169"/>
      <c r="BK1594" s="169"/>
      <c r="BL1594" s="169"/>
      <c r="BM1594" s="169"/>
      <c r="BN1594" s="169"/>
      <c r="BO1594" s="169"/>
      <c r="BP1594" s="169"/>
      <c r="BQ1594" s="169"/>
      <c r="BS1594" s="6"/>
      <c r="BT1594" s="11"/>
      <c r="BU1594" s="6"/>
      <c r="BV1594" s="6"/>
    </row>
    <row r="1595" spans="1:74" ht="15.75" x14ac:dyDescent="0.25">
      <c r="A1595" s="52" t="s">
        <v>7908</v>
      </c>
      <c r="B1595" s="56"/>
      <c r="C1595" s="7" t="s">
        <v>118</v>
      </c>
      <c r="D1595" s="7" t="s">
        <v>6918</v>
      </c>
      <c r="E1595" s="7"/>
      <c r="F1595" s="64"/>
      <c r="G1595" s="6"/>
      <c r="H1595" s="6"/>
      <c r="I1595" s="10" t="s">
        <v>110</v>
      </c>
      <c r="J1595" s="11" t="s">
        <v>3254</v>
      </c>
      <c r="K1595" s="220" t="s">
        <v>600</v>
      </c>
      <c r="L1595" s="180"/>
      <c r="M1595" s="180">
        <v>1000</v>
      </c>
      <c r="N1595" s="80" t="s">
        <v>7214</v>
      </c>
      <c r="O1595" s="165"/>
      <c r="P1595" s="80" t="s">
        <v>3848</v>
      </c>
      <c r="Q1595" s="80"/>
      <c r="R1595" s="80"/>
      <c r="S1595" s="166"/>
      <c r="T1595" s="164"/>
      <c r="U1595" s="167"/>
      <c r="V1595" s="168"/>
      <c r="W1595" s="12" t="str">
        <f t="shared" si="305"/>
        <v>Mqtt1</v>
      </c>
      <c r="X1595" s="222"/>
      <c r="Y1595" s="6" t="str">
        <f t="shared" si="304"/>
        <v>power-tag/submersible-bilge-pump-3</v>
      </c>
      <c r="Z1595" s="106" t="str" cm="1">
        <f t="array" ref="Z1595">IF(COUNTIF(N1595,"spare"),"","$."&amp;_xlfn.REGEXEXTRACT(J1595,"PT\d+[FQ]\d+_(.*)", 2))</f>
        <v>$.RMS_Current_Phase_C</v>
      </c>
      <c r="AA1595" s="12">
        <f t="shared" si="297"/>
        <v>6</v>
      </c>
      <c r="AB1595" s="6" t="s">
        <v>195</v>
      </c>
      <c r="AC1595" s="106">
        <v>3004</v>
      </c>
      <c r="AJ1595" s="80"/>
      <c r="AK1595" s="116" t="s">
        <v>1693</v>
      </c>
      <c r="AN1595" s="80"/>
      <c r="AO1595" s="80"/>
      <c r="AP1595" s="80"/>
      <c r="AQ1595" s="80"/>
      <c r="AR1595" s="130"/>
      <c r="AS1595" s="80"/>
      <c r="AT1595" s="7"/>
      <c r="AU1595" s="7"/>
      <c r="AV1595" s="169"/>
      <c r="AW1595" s="170"/>
      <c r="AX1595" s="140"/>
      <c r="AY1595" s="150"/>
      <c r="AZ1595" s="171"/>
      <c r="BA1595" s="171"/>
      <c r="BB1595" s="150" t="str">
        <f t="shared" si="306"/>
        <v/>
      </c>
      <c r="BC1595" s="172"/>
      <c r="BD1595" s="169"/>
      <c r="BE1595" s="169"/>
      <c r="BF1595" s="169"/>
      <c r="BG1595" s="169"/>
      <c r="BH1595" s="169"/>
      <c r="BI1595" s="169"/>
      <c r="BJ1595" s="169"/>
      <c r="BK1595" s="169"/>
      <c r="BL1595" s="169"/>
      <c r="BM1595" s="169"/>
      <c r="BN1595" s="169"/>
      <c r="BO1595" s="169"/>
      <c r="BP1595" s="169"/>
      <c r="BQ1595" s="169"/>
      <c r="BS1595" s="6"/>
      <c r="BT1595" s="11"/>
      <c r="BU1595" s="6"/>
      <c r="BV1595" s="6"/>
    </row>
    <row r="1596" spans="1:74" ht="15.75" x14ac:dyDescent="0.25">
      <c r="A1596" s="52" t="s">
        <v>7908</v>
      </c>
      <c r="B1596" s="56"/>
      <c r="C1596" s="7" t="s">
        <v>118</v>
      </c>
      <c r="D1596" s="7" t="s">
        <v>6918</v>
      </c>
      <c r="E1596" s="7"/>
      <c r="F1596" s="64"/>
      <c r="G1596" s="6"/>
      <c r="H1596" s="6"/>
      <c r="I1596" s="10" t="s">
        <v>110</v>
      </c>
      <c r="J1596" s="11" t="s">
        <v>3255</v>
      </c>
      <c r="K1596" s="220" t="s">
        <v>600</v>
      </c>
      <c r="L1596" s="180"/>
      <c r="M1596" s="180">
        <v>1000</v>
      </c>
      <c r="N1596" s="80" t="s">
        <v>7214</v>
      </c>
      <c r="O1596" s="165"/>
      <c r="P1596" s="80" t="s">
        <v>3849</v>
      </c>
      <c r="Q1596" s="80"/>
      <c r="R1596" s="80"/>
      <c r="S1596" s="166"/>
      <c r="T1596" s="164"/>
      <c r="U1596" s="167"/>
      <c r="V1596" s="168"/>
      <c r="W1596" s="12" t="str">
        <f t="shared" si="305"/>
        <v>Mqtt1</v>
      </c>
      <c r="X1596" s="222"/>
      <c r="Y1596" s="6" t="str">
        <f t="shared" si="304"/>
        <v>power-tag/submersible-bilge-pump-3</v>
      </c>
      <c r="Z1596" s="106" t="str" cm="1">
        <f t="array" ref="Z1596">IF(COUNTIF(N1596,"spare"),"","$."&amp;_xlfn.REGEXEXTRACT(J1596,"PT\d+[FQ]\d+_(.*)", 2))</f>
        <v>$.RMS_Current_Phase_Neut</v>
      </c>
      <c r="AA1596" s="12">
        <f t="shared" si="297"/>
        <v>6</v>
      </c>
      <c r="AB1596" s="6" t="s">
        <v>195</v>
      </c>
      <c r="AC1596" s="106">
        <v>3006</v>
      </c>
      <c r="AJ1596" s="80"/>
      <c r="AK1596" s="116" t="s">
        <v>1693</v>
      </c>
      <c r="AN1596" s="80"/>
      <c r="AO1596" s="80"/>
      <c r="AP1596" s="80"/>
      <c r="AQ1596" s="80"/>
      <c r="AR1596" s="130"/>
      <c r="AS1596" s="80"/>
      <c r="AT1596" s="7"/>
      <c r="AU1596" s="7"/>
      <c r="AV1596" s="169"/>
      <c r="AW1596" s="170"/>
      <c r="AX1596" s="140"/>
      <c r="AY1596" s="150"/>
      <c r="AZ1596" s="171"/>
      <c r="BA1596" s="171"/>
      <c r="BB1596" s="150" t="str">
        <f t="shared" si="306"/>
        <v/>
      </c>
      <c r="BC1596" s="172"/>
      <c r="BD1596" s="169"/>
      <c r="BE1596" s="169"/>
      <c r="BF1596" s="169"/>
      <c r="BG1596" s="169"/>
      <c r="BH1596" s="169"/>
      <c r="BI1596" s="169"/>
      <c r="BJ1596" s="169"/>
      <c r="BK1596" s="169"/>
      <c r="BL1596" s="169"/>
      <c r="BM1596" s="169"/>
      <c r="BN1596" s="169"/>
      <c r="BO1596" s="169"/>
      <c r="BP1596" s="169"/>
      <c r="BQ1596" s="169"/>
      <c r="BS1596" s="6"/>
      <c r="BT1596" s="11"/>
      <c r="BU1596" s="6"/>
      <c r="BV1596" s="6"/>
    </row>
    <row r="1597" spans="1:74" ht="15.75" x14ac:dyDescent="0.25">
      <c r="A1597" s="52" t="s">
        <v>7908</v>
      </c>
      <c r="B1597" s="56"/>
      <c r="C1597" s="7" t="s">
        <v>118</v>
      </c>
      <c r="D1597" s="7" t="s">
        <v>6918</v>
      </c>
      <c r="E1597" s="7"/>
      <c r="F1597" s="64"/>
      <c r="G1597" s="6"/>
      <c r="H1597" s="6"/>
      <c r="I1597" s="10" t="s">
        <v>110</v>
      </c>
      <c r="J1597" s="11" t="s">
        <v>7568</v>
      </c>
      <c r="K1597" s="220" t="s">
        <v>600</v>
      </c>
      <c r="L1597" s="180"/>
      <c r="M1597" s="180">
        <v>1000</v>
      </c>
      <c r="N1597" s="80" t="s">
        <v>7214</v>
      </c>
      <c r="O1597" s="165"/>
      <c r="P1597" s="80" t="s">
        <v>3850</v>
      </c>
      <c r="Q1597" s="80"/>
      <c r="R1597" s="80"/>
      <c r="S1597" s="166"/>
      <c r="T1597" s="164"/>
      <c r="U1597" s="167"/>
      <c r="V1597" s="168"/>
      <c r="W1597" s="12" t="str">
        <f t="shared" si="305"/>
        <v>Mqtt1</v>
      </c>
      <c r="X1597" s="222"/>
      <c r="Y1597" s="6" t="str">
        <f t="shared" si="304"/>
        <v>power-tag/submersible-bilge-pump-3</v>
      </c>
      <c r="Z1597" s="106" t="str" cm="1">
        <f t="array" ref="Z1597">IF(COUNTIF(N1597,"spare"),"","$."&amp;_xlfn.REGEXEXTRACT(J1597,"PT\d+[FQ]\d+_(.*)", 2))</f>
        <v>$.RMS_Voltage_A_N</v>
      </c>
      <c r="AA1597" s="12">
        <f t="shared" si="297"/>
        <v>6</v>
      </c>
      <c r="AB1597" s="6" t="s">
        <v>195</v>
      </c>
      <c r="AC1597" s="106">
        <v>3028</v>
      </c>
      <c r="AJ1597" s="80"/>
      <c r="AK1597" s="116" t="s">
        <v>1694</v>
      </c>
      <c r="AN1597" s="80"/>
      <c r="AO1597" s="80"/>
      <c r="AP1597" s="80"/>
      <c r="AQ1597" s="80"/>
      <c r="AR1597" s="130"/>
      <c r="AS1597" s="80"/>
      <c r="AT1597" s="7"/>
      <c r="AU1597" s="7"/>
      <c r="AV1597" s="169"/>
      <c r="AW1597" s="170"/>
      <c r="AX1597" s="140"/>
      <c r="AY1597" s="150"/>
      <c r="AZ1597" s="171"/>
      <c r="BA1597" s="171"/>
      <c r="BB1597" s="150" t="str">
        <f t="shared" si="306"/>
        <v/>
      </c>
      <c r="BC1597" s="172"/>
      <c r="BD1597" s="169"/>
      <c r="BE1597" s="169"/>
      <c r="BF1597" s="169"/>
      <c r="BG1597" s="169"/>
      <c r="BH1597" s="169"/>
      <c r="BI1597" s="169"/>
      <c r="BJ1597" s="169"/>
      <c r="BK1597" s="169"/>
      <c r="BL1597" s="169"/>
      <c r="BM1597" s="169"/>
      <c r="BN1597" s="169"/>
      <c r="BO1597" s="169"/>
      <c r="BP1597" s="169"/>
      <c r="BQ1597" s="169"/>
      <c r="BS1597" s="6"/>
      <c r="BT1597" s="11"/>
      <c r="BU1597" s="6"/>
      <c r="BV1597" s="6"/>
    </row>
    <row r="1598" spans="1:74" ht="15.75" x14ac:dyDescent="0.25">
      <c r="A1598" s="52" t="s">
        <v>7908</v>
      </c>
      <c r="B1598" s="56"/>
      <c r="C1598" s="7" t="s">
        <v>118</v>
      </c>
      <c r="D1598" s="7" t="s">
        <v>6918</v>
      </c>
      <c r="E1598" s="7"/>
      <c r="F1598" s="64"/>
      <c r="G1598" s="6"/>
      <c r="H1598" s="6"/>
      <c r="I1598" s="10" t="s">
        <v>110</v>
      </c>
      <c r="J1598" s="11" t="s">
        <v>7569</v>
      </c>
      <c r="K1598" s="220" t="s">
        <v>600</v>
      </c>
      <c r="L1598" s="180"/>
      <c r="M1598" s="180">
        <v>1000</v>
      </c>
      <c r="N1598" s="80" t="s">
        <v>7214</v>
      </c>
      <c r="O1598" s="165"/>
      <c r="P1598" s="80" t="s">
        <v>3851</v>
      </c>
      <c r="Q1598" s="80"/>
      <c r="R1598" s="80"/>
      <c r="S1598" s="166"/>
      <c r="T1598" s="164"/>
      <c r="U1598" s="167"/>
      <c r="V1598" s="168"/>
      <c r="W1598" s="12" t="str">
        <f t="shared" si="305"/>
        <v>Mqtt1</v>
      </c>
      <c r="X1598" s="222"/>
      <c r="Y1598" s="6" t="str">
        <f t="shared" si="304"/>
        <v>power-tag/submersible-bilge-pump-3</v>
      </c>
      <c r="Z1598" s="106" t="str" cm="1">
        <f t="array" ref="Z1598">IF(COUNTIF(N1598,"spare"),"","$."&amp;_xlfn.REGEXEXTRACT(J1598,"PT\d+[FQ]\d+_(.*)", 2))</f>
        <v>$.RMS_Voltage_B_N</v>
      </c>
      <c r="AA1598" s="12">
        <f t="shared" ref="AA1598:AA1607" si="307">AA1583+1</f>
        <v>6</v>
      </c>
      <c r="AB1598" s="6" t="s">
        <v>195</v>
      </c>
      <c r="AC1598" s="106">
        <v>3030</v>
      </c>
      <c r="AJ1598" s="80"/>
      <c r="AK1598" s="116" t="s">
        <v>1694</v>
      </c>
      <c r="AN1598" s="80"/>
      <c r="AO1598" s="80"/>
      <c r="AP1598" s="80"/>
      <c r="AQ1598" s="80"/>
      <c r="AR1598" s="130"/>
      <c r="AS1598" s="80"/>
      <c r="AT1598" s="7"/>
      <c r="AU1598" s="7"/>
      <c r="AV1598" s="169"/>
      <c r="AW1598" s="170"/>
      <c r="AX1598" s="140"/>
      <c r="AY1598" s="150"/>
      <c r="AZ1598" s="171"/>
      <c r="BA1598" s="171"/>
      <c r="BB1598" s="150" t="str">
        <f t="shared" si="306"/>
        <v/>
      </c>
      <c r="BC1598" s="172"/>
      <c r="BD1598" s="169"/>
      <c r="BE1598" s="169"/>
      <c r="BF1598" s="169"/>
      <c r="BG1598" s="169"/>
      <c r="BH1598" s="169"/>
      <c r="BI1598" s="169"/>
      <c r="BJ1598" s="169"/>
      <c r="BK1598" s="169"/>
      <c r="BL1598" s="169"/>
      <c r="BM1598" s="169"/>
      <c r="BN1598" s="169"/>
      <c r="BO1598" s="169"/>
      <c r="BP1598" s="169"/>
      <c r="BQ1598" s="169"/>
      <c r="BS1598" s="6"/>
      <c r="BT1598" s="11"/>
      <c r="BU1598" s="6"/>
      <c r="BV1598" s="6"/>
    </row>
    <row r="1599" spans="1:74" ht="15.75" x14ac:dyDescent="0.25">
      <c r="A1599" s="52" t="s">
        <v>7908</v>
      </c>
      <c r="B1599" s="56"/>
      <c r="C1599" s="7" t="s">
        <v>118</v>
      </c>
      <c r="D1599" s="7" t="s">
        <v>6918</v>
      </c>
      <c r="E1599" s="7"/>
      <c r="F1599" s="64"/>
      <c r="G1599" s="6"/>
      <c r="H1599" s="6"/>
      <c r="I1599" s="10" t="s">
        <v>110</v>
      </c>
      <c r="J1599" s="11" t="s">
        <v>7570</v>
      </c>
      <c r="K1599" s="220" t="s">
        <v>600</v>
      </c>
      <c r="L1599" s="180"/>
      <c r="M1599" s="180">
        <v>1000</v>
      </c>
      <c r="N1599" s="80" t="s">
        <v>7214</v>
      </c>
      <c r="O1599" s="165"/>
      <c r="P1599" s="80" t="s">
        <v>3852</v>
      </c>
      <c r="Q1599" s="80"/>
      <c r="R1599" s="80"/>
      <c r="S1599" s="166"/>
      <c r="T1599" s="164"/>
      <c r="U1599" s="167"/>
      <c r="V1599" s="168"/>
      <c r="W1599" s="12" t="str">
        <f t="shared" si="305"/>
        <v>Mqtt1</v>
      </c>
      <c r="X1599" s="222"/>
      <c r="Y1599" s="6" t="str">
        <f t="shared" si="304"/>
        <v>power-tag/submersible-bilge-pump-3</v>
      </c>
      <c r="Z1599" s="106" t="str" cm="1">
        <f t="array" ref="Z1599">IF(COUNTIF(N1599,"spare"),"","$."&amp;_xlfn.REGEXEXTRACT(J1599,"PT\d+[FQ]\d+_(.*)", 2))</f>
        <v>$.RMS_Voltage_C_N</v>
      </c>
      <c r="AA1599" s="12">
        <f t="shared" si="307"/>
        <v>6</v>
      </c>
      <c r="AB1599" s="6" t="s">
        <v>195</v>
      </c>
      <c r="AC1599" s="106">
        <v>3032</v>
      </c>
      <c r="AJ1599" s="80"/>
      <c r="AK1599" s="116" t="s">
        <v>1694</v>
      </c>
      <c r="AN1599" s="80"/>
      <c r="AO1599" s="80"/>
      <c r="AP1599" s="80"/>
      <c r="AQ1599" s="80"/>
      <c r="AR1599" s="130"/>
      <c r="AS1599" s="80"/>
      <c r="AT1599" s="7"/>
      <c r="AU1599" s="7"/>
      <c r="AV1599" s="169"/>
      <c r="AW1599" s="170"/>
      <c r="AX1599" s="140"/>
      <c r="AY1599" s="150"/>
      <c r="AZ1599" s="171"/>
      <c r="BA1599" s="171"/>
      <c r="BB1599" s="150" t="str">
        <f t="shared" si="306"/>
        <v/>
      </c>
      <c r="BC1599" s="172"/>
      <c r="BD1599" s="169"/>
      <c r="BE1599" s="169"/>
      <c r="BF1599" s="169"/>
      <c r="BG1599" s="169"/>
      <c r="BH1599" s="169"/>
      <c r="BI1599" s="169"/>
      <c r="BJ1599" s="169"/>
      <c r="BK1599" s="169"/>
      <c r="BL1599" s="169"/>
      <c r="BM1599" s="169"/>
      <c r="BN1599" s="169"/>
      <c r="BO1599" s="169"/>
      <c r="BP1599" s="169"/>
      <c r="BQ1599" s="169"/>
      <c r="BS1599" s="6"/>
      <c r="BT1599" s="11"/>
      <c r="BU1599" s="6"/>
      <c r="BV1599" s="6"/>
    </row>
    <row r="1600" spans="1:74" ht="15.75" x14ac:dyDescent="0.25">
      <c r="A1600" s="52" t="s">
        <v>7908</v>
      </c>
      <c r="B1600" s="56"/>
      <c r="C1600" s="7" t="s">
        <v>118</v>
      </c>
      <c r="D1600" s="7" t="s">
        <v>6918</v>
      </c>
      <c r="E1600" s="7"/>
      <c r="F1600" s="64"/>
      <c r="G1600" s="6"/>
      <c r="H1600" s="6"/>
      <c r="I1600" s="10" t="s">
        <v>110</v>
      </c>
      <c r="J1600" s="11" t="s">
        <v>3256</v>
      </c>
      <c r="K1600" s="220" t="s">
        <v>600</v>
      </c>
      <c r="L1600" s="180"/>
      <c r="M1600" s="180">
        <v>1000</v>
      </c>
      <c r="N1600" s="80" t="s">
        <v>7214</v>
      </c>
      <c r="O1600" s="165"/>
      <c r="P1600" s="80" t="s">
        <v>3853</v>
      </c>
      <c r="Q1600" s="80"/>
      <c r="R1600" s="80"/>
      <c r="S1600" s="166"/>
      <c r="T1600" s="164"/>
      <c r="U1600" s="167"/>
      <c r="V1600" s="168"/>
      <c r="W1600" s="12" t="str">
        <f t="shared" si="305"/>
        <v>Mqtt1</v>
      </c>
      <c r="X1600" s="222"/>
      <c r="Y1600" s="6" t="str">
        <f t="shared" si="304"/>
        <v>power-tag/submersible-bilge-pump-3</v>
      </c>
      <c r="Z1600" s="106" t="str" cm="1">
        <f t="array" ref="Z1600">IF(COUNTIF(N1600,"spare"),"","$."&amp;_xlfn.REGEXEXTRACT(J1600,"PT\d+[FQ]\d+_(.*)", 2))</f>
        <v>$.Active_Power_Phase_A</v>
      </c>
      <c r="AA1600" s="12">
        <f t="shared" si="307"/>
        <v>6</v>
      </c>
      <c r="AB1600" s="6" t="s">
        <v>195</v>
      </c>
      <c r="AC1600" s="106">
        <v>3054</v>
      </c>
      <c r="AJ1600" s="80"/>
      <c r="AK1600" s="116" t="s">
        <v>1695</v>
      </c>
      <c r="AN1600" s="80"/>
      <c r="AO1600" s="80"/>
      <c r="AP1600" s="80"/>
      <c r="AQ1600" s="80"/>
      <c r="AR1600" s="130"/>
      <c r="AS1600" s="80"/>
      <c r="AT1600" s="7"/>
      <c r="AU1600" s="7"/>
      <c r="AV1600" s="169"/>
      <c r="AW1600" s="170"/>
      <c r="AX1600" s="140"/>
      <c r="AY1600" s="150"/>
      <c r="AZ1600" s="171"/>
      <c r="BA1600" s="171"/>
      <c r="BB1600" s="150" t="str">
        <f t="shared" si="306"/>
        <v/>
      </c>
      <c r="BC1600" s="172"/>
      <c r="BD1600" s="169"/>
      <c r="BE1600" s="169"/>
      <c r="BF1600" s="169"/>
      <c r="BG1600" s="169"/>
      <c r="BH1600" s="169"/>
      <c r="BI1600" s="169"/>
      <c r="BJ1600" s="169"/>
      <c r="BK1600" s="169"/>
      <c r="BL1600" s="169"/>
      <c r="BM1600" s="169"/>
      <c r="BN1600" s="169"/>
      <c r="BO1600" s="169"/>
      <c r="BP1600" s="169"/>
      <c r="BQ1600" s="169"/>
      <c r="BS1600" s="6"/>
      <c r="BT1600" s="11"/>
      <c r="BU1600" s="6"/>
      <c r="BV1600" s="6"/>
    </row>
    <row r="1601" spans="1:74" ht="15.75" x14ac:dyDescent="0.25">
      <c r="A1601" s="52" t="s">
        <v>7908</v>
      </c>
      <c r="B1601" s="56"/>
      <c r="C1601" s="7" t="s">
        <v>118</v>
      </c>
      <c r="D1601" s="7" t="s">
        <v>6918</v>
      </c>
      <c r="E1601" s="7"/>
      <c r="F1601" s="64"/>
      <c r="G1601" s="6"/>
      <c r="H1601" s="6"/>
      <c r="I1601" s="10" t="s">
        <v>110</v>
      </c>
      <c r="J1601" s="11" t="s">
        <v>3257</v>
      </c>
      <c r="K1601" s="220" t="s">
        <v>600</v>
      </c>
      <c r="L1601" s="180"/>
      <c r="M1601" s="180">
        <v>1000</v>
      </c>
      <c r="N1601" s="80" t="s">
        <v>7214</v>
      </c>
      <c r="O1601" s="165"/>
      <c r="P1601" s="80" t="s">
        <v>3854</v>
      </c>
      <c r="Q1601" s="80"/>
      <c r="R1601" s="80"/>
      <c r="S1601" s="166"/>
      <c r="T1601" s="164"/>
      <c r="U1601" s="167"/>
      <c r="V1601" s="168"/>
      <c r="W1601" s="12" t="str">
        <f t="shared" si="305"/>
        <v>Mqtt1</v>
      </c>
      <c r="X1601" s="222"/>
      <c r="Y1601" s="6" t="str">
        <f t="shared" si="304"/>
        <v>power-tag/submersible-bilge-pump-3</v>
      </c>
      <c r="Z1601" s="106" t="str" cm="1">
        <f t="array" ref="Z1601">IF(COUNTIF(N1601,"spare"),"","$."&amp;_xlfn.REGEXEXTRACT(J1601,"PT\d+[FQ]\d+_(.*)", 2))</f>
        <v>$.Active_Power_Phase_B</v>
      </c>
      <c r="AA1601" s="12">
        <f t="shared" si="307"/>
        <v>6</v>
      </c>
      <c r="AB1601" s="6" t="s">
        <v>195</v>
      </c>
      <c r="AC1601" s="106">
        <v>3056</v>
      </c>
      <c r="AJ1601" s="80"/>
      <c r="AK1601" s="116" t="s">
        <v>1695</v>
      </c>
      <c r="AN1601" s="80"/>
      <c r="AO1601" s="80"/>
      <c r="AP1601" s="80"/>
      <c r="AQ1601" s="80"/>
      <c r="AR1601" s="130"/>
      <c r="AS1601" s="80"/>
      <c r="AT1601" s="7"/>
      <c r="AU1601" s="7"/>
      <c r="AV1601" s="169"/>
      <c r="AW1601" s="170"/>
      <c r="AX1601" s="140"/>
      <c r="AY1601" s="150"/>
      <c r="AZ1601" s="171"/>
      <c r="BA1601" s="171"/>
      <c r="BB1601" s="150" t="str">
        <f t="shared" si="306"/>
        <v/>
      </c>
      <c r="BC1601" s="172"/>
      <c r="BD1601" s="169"/>
      <c r="BE1601" s="169"/>
      <c r="BF1601" s="169"/>
      <c r="BG1601" s="169"/>
      <c r="BH1601" s="169"/>
      <c r="BI1601" s="169"/>
      <c r="BJ1601" s="169"/>
      <c r="BK1601" s="169"/>
      <c r="BL1601" s="169"/>
      <c r="BM1601" s="169"/>
      <c r="BN1601" s="169"/>
      <c r="BO1601" s="169"/>
      <c r="BP1601" s="169"/>
      <c r="BQ1601" s="169"/>
      <c r="BS1601" s="6"/>
      <c r="BT1601" s="11"/>
      <c r="BU1601" s="6"/>
      <c r="BV1601" s="6"/>
    </row>
    <row r="1602" spans="1:74" ht="15.75" x14ac:dyDescent="0.25">
      <c r="A1602" s="52" t="s">
        <v>7908</v>
      </c>
      <c r="B1602" s="56"/>
      <c r="C1602" s="7" t="s">
        <v>118</v>
      </c>
      <c r="D1602" s="7" t="s">
        <v>6918</v>
      </c>
      <c r="E1602" s="7"/>
      <c r="F1602" s="64"/>
      <c r="G1602" s="6"/>
      <c r="H1602" s="6"/>
      <c r="I1602" s="10" t="s">
        <v>110</v>
      </c>
      <c r="J1602" s="11" t="s">
        <v>3258</v>
      </c>
      <c r="K1602" s="220" t="s">
        <v>600</v>
      </c>
      <c r="L1602" s="180"/>
      <c r="M1602" s="180">
        <v>1000</v>
      </c>
      <c r="N1602" s="80" t="s">
        <v>7214</v>
      </c>
      <c r="O1602" s="165"/>
      <c r="P1602" s="80" t="s">
        <v>3855</v>
      </c>
      <c r="Q1602" s="80"/>
      <c r="R1602" s="80"/>
      <c r="S1602" s="166"/>
      <c r="T1602" s="164"/>
      <c r="U1602" s="167"/>
      <c r="V1602" s="168"/>
      <c r="W1602" s="12" t="str">
        <f t="shared" si="305"/>
        <v>Mqtt1</v>
      </c>
      <c r="X1602" s="222"/>
      <c r="Y1602" s="6" t="str">
        <f t="shared" si="304"/>
        <v>power-tag/submersible-bilge-pump-3</v>
      </c>
      <c r="Z1602" s="106" t="str" cm="1">
        <f t="array" ref="Z1602">IF(COUNTIF(N1602,"spare"),"","$."&amp;_xlfn.REGEXEXTRACT(J1602,"PT\d+[FQ]\d+_(.*)", 2))</f>
        <v>$.Active_Power_Phase_C</v>
      </c>
      <c r="AA1602" s="12">
        <f t="shared" si="307"/>
        <v>6</v>
      </c>
      <c r="AB1602" s="6" t="s">
        <v>195</v>
      </c>
      <c r="AC1602" s="106">
        <v>3058</v>
      </c>
      <c r="AJ1602" s="80"/>
      <c r="AK1602" s="116" t="s">
        <v>1695</v>
      </c>
      <c r="AN1602" s="80"/>
      <c r="AO1602" s="80"/>
      <c r="AP1602" s="80"/>
      <c r="AQ1602" s="80"/>
      <c r="AR1602" s="130"/>
      <c r="AS1602" s="80"/>
      <c r="AT1602" s="7"/>
      <c r="AU1602" s="7"/>
      <c r="AV1602" s="169"/>
      <c r="AW1602" s="170"/>
      <c r="AX1602" s="140"/>
      <c r="AY1602" s="150"/>
      <c r="AZ1602" s="171"/>
      <c r="BA1602" s="171"/>
      <c r="BB1602" s="150" t="str">
        <f t="shared" si="306"/>
        <v/>
      </c>
      <c r="BC1602" s="172"/>
      <c r="BD1602" s="169"/>
      <c r="BE1602" s="169"/>
      <c r="BF1602" s="169"/>
      <c r="BG1602" s="169"/>
      <c r="BH1602" s="169"/>
      <c r="BI1602" s="169"/>
      <c r="BJ1602" s="169"/>
      <c r="BK1602" s="169"/>
      <c r="BL1602" s="169"/>
      <c r="BM1602" s="169"/>
      <c r="BN1602" s="169"/>
      <c r="BO1602" s="169"/>
      <c r="BP1602" s="169"/>
      <c r="BQ1602" s="169"/>
      <c r="BS1602" s="6"/>
      <c r="BT1602" s="11"/>
      <c r="BU1602" s="6"/>
      <c r="BV1602" s="6"/>
    </row>
    <row r="1603" spans="1:74" ht="15.75" x14ac:dyDescent="0.25">
      <c r="A1603" s="52" t="s">
        <v>7908</v>
      </c>
      <c r="B1603" s="56"/>
      <c r="C1603" s="7" t="s">
        <v>118</v>
      </c>
      <c r="D1603" s="7" t="s">
        <v>6918</v>
      </c>
      <c r="E1603" s="7"/>
      <c r="F1603" s="64"/>
      <c r="G1603" s="6"/>
      <c r="H1603" s="6"/>
      <c r="I1603" s="10" t="s">
        <v>110</v>
      </c>
      <c r="J1603" s="11" t="s">
        <v>3259</v>
      </c>
      <c r="K1603" s="220" t="s">
        <v>600</v>
      </c>
      <c r="L1603" s="180"/>
      <c r="M1603" s="180">
        <v>1000</v>
      </c>
      <c r="N1603" s="80" t="s">
        <v>7214</v>
      </c>
      <c r="O1603" s="165"/>
      <c r="P1603" s="80" t="s">
        <v>3856</v>
      </c>
      <c r="Q1603" s="80"/>
      <c r="R1603" s="80"/>
      <c r="S1603" s="166"/>
      <c r="T1603" s="164"/>
      <c r="U1603" s="167"/>
      <c r="V1603" s="168"/>
      <c r="W1603" s="12" t="str">
        <f t="shared" si="305"/>
        <v>Mqtt1</v>
      </c>
      <c r="X1603" s="222"/>
      <c r="Y1603" s="6" t="str">
        <f t="shared" si="304"/>
        <v>power-tag/submersible-bilge-pump-3</v>
      </c>
      <c r="Z1603" s="106" t="str" cm="1">
        <f t="array" ref="Z1603">IF(COUNTIF(N1603,"spare"),"","$."&amp;_xlfn.REGEXEXTRACT(J1603,"PT\d+[FQ]\d+_(.*)", 2))</f>
        <v>$.Total_Active_Power</v>
      </c>
      <c r="AA1603" s="12">
        <f t="shared" si="307"/>
        <v>6</v>
      </c>
      <c r="AB1603" s="6" t="s">
        <v>195</v>
      </c>
      <c r="AC1603" s="106">
        <v>3060</v>
      </c>
      <c r="AJ1603" s="80"/>
      <c r="AK1603" s="116" t="s">
        <v>1695</v>
      </c>
      <c r="AN1603" s="80"/>
      <c r="AO1603" s="80"/>
      <c r="AP1603" s="80"/>
      <c r="AQ1603" s="80"/>
      <c r="AR1603" s="130"/>
      <c r="AS1603" s="80"/>
      <c r="AT1603" s="7"/>
      <c r="AU1603" s="7"/>
      <c r="AV1603" s="169"/>
      <c r="AW1603" s="170"/>
      <c r="AX1603" s="140"/>
      <c r="AY1603" s="150"/>
      <c r="AZ1603" s="171"/>
      <c r="BA1603" s="171"/>
      <c r="BB1603" s="150" t="str">
        <f t="shared" si="306"/>
        <v/>
      </c>
      <c r="BC1603" s="172"/>
      <c r="BD1603" s="169"/>
      <c r="BE1603" s="169"/>
      <c r="BF1603" s="169"/>
      <c r="BG1603" s="169"/>
      <c r="BH1603" s="169"/>
      <c r="BI1603" s="169"/>
      <c r="BJ1603" s="169"/>
      <c r="BK1603" s="169"/>
      <c r="BL1603" s="169"/>
      <c r="BM1603" s="169"/>
      <c r="BN1603" s="169"/>
      <c r="BO1603" s="169"/>
      <c r="BP1603" s="169"/>
      <c r="BQ1603" s="169"/>
      <c r="BS1603" s="6"/>
      <c r="BT1603" s="11"/>
      <c r="BU1603" s="6"/>
      <c r="BV1603" s="6"/>
    </row>
    <row r="1604" spans="1:74" ht="15.75" x14ac:dyDescent="0.25">
      <c r="A1604" s="52" t="s">
        <v>7908</v>
      </c>
      <c r="B1604" s="56"/>
      <c r="C1604" s="7" t="s">
        <v>118</v>
      </c>
      <c r="D1604" s="7" t="s">
        <v>6918</v>
      </c>
      <c r="E1604" s="7"/>
      <c r="F1604" s="64"/>
      <c r="G1604" s="6"/>
      <c r="H1604" s="6"/>
      <c r="I1604" s="10" t="s">
        <v>110</v>
      </c>
      <c r="J1604" s="11" t="s">
        <v>3260</v>
      </c>
      <c r="K1604" s="220" t="s">
        <v>600</v>
      </c>
      <c r="L1604" s="180"/>
      <c r="M1604" s="180">
        <v>1000</v>
      </c>
      <c r="N1604" s="80" t="s">
        <v>7214</v>
      </c>
      <c r="O1604" s="165"/>
      <c r="P1604" s="80" t="s">
        <v>3857</v>
      </c>
      <c r="Q1604" s="80"/>
      <c r="R1604" s="80"/>
      <c r="S1604" s="166"/>
      <c r="T1604" s="164"/>
      <c r="U1604" s="167"/>
      <c r="V1604" s="168"/>
      <c r="W1604" s="12" t="str">
        <f t="shared" si="305"/>
        <v>Mqtt1</v>
      </c>
      <c r="X1604" s="222"/>
      <c r="Y1604" s="6" t="str">
        <f t="shared" si="304"/>
        <v>power-tag/submersible-bilge-pump-3</v>
      </c>
      <c r="Z1604" s="106" t="str" cm="1">
        <f t="array" ref="Z1604">IF(COUNTIF(N1604,"spare"),"","$."&amp;_xlfn.REGEXEXTRACT(J1604,"PT\d+[FQ]\d+_(.*)", 2))</f>
        <v>$.Power_Factor_Phase_A</v>
      </c>
      <c r="AA1604" s="12">
        <f t="shared" si="307"/>
        <v>6</v>
      </c>
      <c r="AB1604" s="6" t="s">
        <v>195</v>
      </c>
      <c r="AC1604" s="106">
        <v>3078</v>
      </c>
      <c r="AJ1604" s="80"/>
      <c r="AK1604" s="116" t="s">
        <v>1696</v>
      </c>
      <c r="AN1604" s="80"/>
      <c r="AO1604" s="80"/>
      <c r="AP1604" s="80"/>
      <c r="AQ1604" s="80"/>
      <c r="AR1604" s="130"/>
      <c r="AS1604" s="80"/>
      <c r="AT1604" s="7"/>
      <c r="AU1604" s="7"/>
      <c r="AV1604" s="169"/>
      <c r="AW1604" s="170"/>
      <c r="AX1604" s="140"/>
      <c r="AY1604" s="150"/>
      <c r="AZ1604" s="171"/>
      <c r="BA1604" s="171"/>
      <c r="BB1604" s="150" t="str">
        <f t="shared" si="306"/>
        <v/>
      </c>
      <c r="BC1604" s="172"/>
      <c r="BD1604" s="169"/>
      <c r="BE1604" s="169"/>
      <c r="BF1604" s="169"/>
      <c r="BG1604" s="169"/>
      <c r="BH1604" s="169"/>
      <c r="BI1604" s="169"/>
      <c r="BJ1604" s="169"/>
      <c r="BK1604" s="169"/>
      <c r="BL1604" s="169"/>
      <c r="BM1604" s="169"/>
      <c r="BN1604" s="169"/>
      <c r="BO1604" s="169"/>
      <c r="BP1604" s="169"/>
      <c r="BQ1604" s="169"/>
      <c r="BS1604" s="6"/>
      <c r="BT1604" s="11"/>
      <c r="BU1604" s="6"/>
      <c r="BV1604" s="6"/>
    </row>
    <row r="1605" spans="1:74" ht="15.75" x14ac:dyDescent="0.25">
      <c r="A1605" s="52" t="s">
        <v>7908</v>
      </c>
      <c r="B1605" s="56"/>
      <c r="C1605" s="7" t="s">
        <v>118</v>
      </c>
      <c r="D1605" s="7" t="s">
        <v>6918</v>
      </c>
      <c r="E1605" s="7"/>
      <c r="F1605" s="64"/>
      <c r="G1605" s="6"/>
      <c r="H1605" s="6"/>
      <c r="I1605" s="10" t="s">
        <v>110</v>
      </c>
      <c r="J1605" s="11" t="s">
        <v>3261</v>
      </c>
      <c r="K1605" s="220" t="s">
        <v>600</v>
      </c>
      <c r="L1605" s="180"/>
      <c r="M1605" s="180">
        <v>1000</v>
      </c>
      <c r="N1605" s="80" t="s">
        <v>7214</v>
      </c>
      <c r="O1605" s="165"/>
      <c r="P1605" s="80" t="s">
        <v>3858</v>
      </c>
      <c r="Q1605" s="80"/>
      <c r="R1605" s="80"/>
      <c r="S1605" s="166"/>
      <c r="T1605" s="164"/>
      <c r="U1605" s="167"/>
      <c r="V1605" s="168"/>
      <c r="W1605" s="12" t="str">
        <f t="shared" si="305"/>
        <v>Mqtt1</v>
      </c>
      <c r="X1605" s="222"/>
      <c r="Y1605" s="6" t="str">
        <f t="shared" si="304"/>
        <v>power-tag/submersible-bilge-pump-3</v>
      </c>
      <c r="Z1605" s="106" t="str" cm="1">
        <f t="array" ref="Z1605">IF(COUNTIF(N1605,"spare"),"","$."&amp;_xlfn.REGEXEXTRACT(J1605,"PT\d+[FQ]\d+_(.*)", 2))</f>
        <v>$.Power_Factor_Phase_B</v>
      </c>
      <c r="AA1605" s="12">
        <f t="shared" si="307"/>
        <v>6</v>
      </c>
      <c r="AB1605" s="6" t="s">
        <v>195</v>
      </c>
      <c r="AC1605" s="106">
        <v>3080</v>
      </c>
      <c r="AJ1605" s="80"/>
      <c r="AK1605" s="116" t="s">
        <v>1696</v>
      </c>
      <c r="AN1605" s="80"/>
      <c r="AO1605" s="80"/>
      <c r="AP1605" s="80"/>
      <c r="AQ1605" s="80"/>
      <c r="AR1605" s="130"/>
      <c r="AS1605" s="80"/>
      <c r="AT1605" s="7"/>
      <c r="AU1605" s="7"/>
      <c r="AV1605" s="169"/>
      <c r="AW1605" s="170"/>
      <c r="AX1605" s="140"/>
      <c r="AY1605" s="150"/>
      <c r="AZ1605" s="171"/>
      <c r="BA1605" s="171"/>
      <c r="BB1605" s="150" t="str">
        <f t="shared" si="306"/>
        <v/>
      </c>
      <c r="BC1605" s="172"/>
      <c r="BD1605" s="169"/>
      <c r="BE1605" s="169"/>
      <c r="BF1605" s="169"/>
      <c r="BG1605" s="169"/>
      <c r="BH1605" s="169"/>
      <c r="BI1605" s="169"/>
      <c r="BJ1605" s="169"/>
      <c r="BK1605" s="169"/>
      <c r="BL1605" s="169"/>
      <c r="BM1605" s="169"/>
      <c r="BN1605" s="169"/>
      <c r="BO1605" s="169"/>
      <c r="BP1605" s="169"/>
      <c r="BQ1605" s="169"/>
      <c r="BS1605" s="6"/>
      <c r="BT1605" s="11"/>
      <c r="BU1605" s="6"/>
      <c r="BV1605" s="6"/>
    </row>
    <row r="1606" spans="1:74" ht="15.75" x14ac:dyDescent="0.25">
      <c r="A1606" s="52" t="s">
        <v>7908</v>
      </c>
      <c r="B1606" s="56"/>
      <c r="C1606" s="7" t="s">
        <v>118</v>
      </c>
      <c r="D1606" s="7" t="s">
        <v>6918</v>
      </c>
      <c r="E1606" s="7"/>
      <c r="F1606" s="64"/>
      <c r="G1606" s="6"/>
      <c r="H1606" s="6"/>
      <c r="I1606" s="10" t="s">
        <v>110</v>
      </c>
      <c r="J1606" s="11" t="s">
        <v>3262</v>
      </c>
      <c r="K1606" s="220" t="s">
        <v>600</v>
      </c>
      <c r="L1606" s="180"/>
      <c r="M1606" s="180">
        <v>1000</v>
      </c>
      <c r="N1606" s="80" t="s">
        <v>7214</v>
      </c>
      <c r="O1606" s="165"/>
      <c r="P1606" s="80" t="s">
        <v>3859</v>
      </c>
      <c r="Q1606" s="80"/>
      <c r="R1606" s="80"/>
      <c r="S1606" s="166"/>
      <c r="T1606" s="164"/>
      <c r="U1606" s="167"/>
      <c r="V1606" s="168"/>
      <c r="W1606" s="12" t="str">
        <f t="shared" si="305"/>
        <v>Mqtt1</v>
      </c>
      <c r="X1606" s="222"/>
      <c r="Y1606" s="6" t="str">
        <f t="shared" si="304"/>
        <v>power-tag/submersible-bilge-pump-3</v>
      </c>
      <c r="Z1606" s="106" t="str" cm="1">
        <f t="array" ref="Z1606">IF(COUNTIF(N1606,"spare"),"","$."&amp;_xlfn.REGEXEXTRACT(J1606,"PT\d+[FQ]\d+_(.*)", 2))</f>
        <v>$.Power_Factor_Phase_C</v>
      </c>
      <c r="AA1606" s="12">
        <f t="shared" si="307"/>
        <v>6</v>
      </c>
      <c r="AB1606" s="6" t="s">
        <v>195</v>
      </c>
      <c r="AC1606" s="106">
        <v>3082</v>
      </c>
      <c r="AJ1606" s="80"/>
      <c r="AK1606" s="116" t="s">
        <v>1696</v>
      </c>
      <c r="AN1606" s="80"/>
      <c r="AO1606" s="80"/>
      <c r="AP1606" s="80"/>
      <c r="AQ1606" s="80"/>
      <c r="AR1606" s="130"/>
      <c r="AS1606" s="80"/>
      <c r="AT1606" s="7"/>
      <c r="AU1606" s="7"/>
      <c r="AV1606" s="169"/>
      <c r="AW1606" s="170"/>
      <c r="AX1606" s="140"/>
      <c r="AY1606" s="150"/>
      <c r="AZ1606" s="171"/>
      <c r="BA1606" s="171"/>
      <c r="BB1606" s="150" t="str">
        <f t="shared" si="306"/>
        <v/>
      </c>
      <c r="BC1606" s="172"/>
      <c r="BD1606" s="169"/>
      <c r="BE1606" s="169"/>
      <c r="BF1606" s="169"/>
      <c r="BG1606" s="169"/>
      <c r="BH1606" s="169"/>
      <c r="BI1606" s="169"/>
      <c r="BJ1606" s="169"/>
      <c r="BK1606" s="169"/>
      <c r="BL1606" s="169"/>
      <c r="BM1606" s="169"/>
      <c r="BN1606" s="169"/>
      <c r="BO1606" s="169"/>
      <c r="BP1606" s="169"/>
      <c r="BQ1606" s="169"/>
      <c r="BS1606" s="6"/>
      <c r="BT1606" s="11"/>
      <c r="BU1606" s="6"/>
      <c r="BV1606" s="6"/>
    </row>
    <row r="1607" spans="1:74" ht="15.75" x14ac:dyDescent="0.25">
      <c r="A1607" s="52" t="s">
        <v>7908</v>
      </c>
      <c r="B1607" s="56"/>
      <c r="C1607" s="7" t="s">
        <v>118</v>
      </c>
      <c r="D1607" s="7" t="s">
        <v>6918</v>
      </c>
      <c r="E1607" s="7"/>
      <c r="F1607" s="64"/>
      <c r="G1607" s="6"/>
      <c r="H1607" s="6"/>
      <c r="I1607" s="10" t="s">
        <v>110</v>
      </c>
      <c r="J1607" s="11" t="s">
        <v>3263</v>
      </c>
      <c r="K1607" s="220" t="s">
        <v>600</v>
      </c>
      <c r="L1607" s="180"/>
      <c r="M1607" s="180">
        <v>1000</v>
      </c>
      <c r="N1607" s="80" t="s">
        <v>7214</v>
      </c>
      <c r="O1607" s="165"/>
      <c r="P1607" s="80" t="s">
        <v>3860</v>
      </c>
      <c r="Q1607" s="80"/>
      <c r="R1607" s="80"/>
      <c r="S1607" s="166"/>
      <c r="T1607" s="164"/>
      <c r="U1607" s="167"/>
      <c r="V1607" s="168"/>
      <c r="W1607" s="12" t="str">
        <f t="shared" si="305"/>
        <v>Mqtt1</v>
      </c>
      <c r="X1607" s="222"/>
      <c r="Y1607" s="6" t="str">
        <f t="shared" si="304"/>
        <v>power-tag/submersible-bilge-pump-3</v>
      </c>
      <c r="Z1607" s="106" t="str" cm="1">
        <f t="array" ref="Z1607">IF(COUNTIF(N1607,"spare"),"","$."&amp;_xlfn.REGEXEXTRACT(J1607,"PT\d+[FQ]\d+_(.*)", 2))</f>
        <v>$.Total_Power_Factor</v>
      </c>
      <c r="AA1607" s="12">
        <f t="shared" si="307"/>
        <v>6</v>
      </c>
      <c r="AB1607" s="6" t="s">
        <v>195</v>
      </c>
      <c r="AC1607" s="106">
        <v>3084</v>
      </c>
      <c r="AJ1607" s="80"/>
      <c r="AK1607" s="116" t="s">
        <v>1696</v>
      </c>
      <c r="AN1607" s="80"/>
      <c r="AO1607" s="80"/>
      <c r="AP1607" s="80"/>
      <c r="AQ1607" s="80"/>
      <c r="AR1607" s="130"/>
      <c r="AS1607" s="80"/>
      <c r="AT1607" s="7"/>
      <c r="AU1607" s="7"/>
      <c r="AV1607" s="169"/>
      <c r="AW1607" s="170"/>
      <c r="AX1607" s="140"/>
      <c r="AY1607" s="150"/>
      <c r="AZ1607" s="171"/>
      <c r="BA1607" s="171"/>
      <c r="BB1607" s="150" t="str">
        <f t="shared" si="306"/>
        <v/>
      </c>
      <c r="BC1607" s="172"/>
      <c r="BD1607" s="169"/>
      <c r="BE1607" s="169"/>
      <c r="BF1607" s="169"/>
      <c r="BG1607" s="169"/>
      <c r="BH1607" s="169"/>
      <c r="BI1607" s="169"/>
      <c r="BJ1607" s="169"/>
      <c r="BK1607" s="169"/>
      <c r="BL1607" s="169"/>
      <c r="BM1607" s="169"/>
      <c r="BN1607" s="169"/>
      <c r="BO1607" s="169"/>
      <c r="BP1607" s="169"/>
      <c r="BQ1607" s="169"/>
      <c r="BS1607" s="6"/>
      <c r="BT1607" s="11"/>
      <c r="BU1607" s="6"/>
      <c r="BV1607" s="6"/>
    </row>
    <row r="1608" spans="1:74" ht="15.75" x14ac:dyDescent="0.25">
      <c r="A1608" s="52" t="s">
        <v>7908</v>
      </c>
      <c r="B1608" s="56"/>
      <c r="C1608" s="7" t="s">
        <v>118</v>
      </c>
      <c r="D1608" s="7" t="s">
        <v>6918</v>
      </c>
      <c r="E1608" s="7"/>
      <c r="F1608" s="64"/>
      <c r="G1608" s="6"/>
      <c r="H1608" s="6"/>
      <c r="I1608" s="10" t="s">
        <v>110</v>
      </c>
      <c r="J1608" s="11" t="s">
        <v>3264</v>
      </c>
      <c r="K1608" s="220" t="s">
        <v>600</v>
      </c>
      <c r="L1608" s="180"/>
      <c r="M1608" s="180">
        <v>1000</v>
      </c>
      <c r="N1608" s="80" t="s">
        <v>7214</v>
      </c>
      <c r="O1608" s="165"/>
      <c r="P1608" s="80" t="s">
        <v>3861</v>
      </c>
      <c r="Q1608" s="80"/>
      <c r="R1608" s="80"/>
      <c r="S1608" s="166"/>
      <c r="T1608" s="164"/>
      <c r="U1608" s="167"/>
      <c r="V1608" s="168"/>
      <c r="W1608" s="12" t="str">
        <f t="shared" ref="W1608:W1622" si="308">IF(COUNTIF(N1608,"spare"),"","Mqtt1")</f>
        <v>Mqtt1</v>
      </c>
      <c r="X1608" s="222"/>
      <c r="Y1608" s="6" t="str">
        <f t="shared" si="304"/>
        <v>power-tag/drain-tank-airco</v>
      </c>
      <c r="Z1608" s="106" t="str" cm="1">
        <f t="array" ref="Z1608">IF(COUNTIF(N1608,"spare"),"","$."&amp;_xlfn.REGEXEXTRACT(J1608,"PT\d+[FQ]\d+_(.*)", 2))</f>
        <v>$.RMS_Current_Phase_A</v>
      </c>
      <c r="AA1608" s="12">
        <f>AA1593+1</f>
        <v>7</v>
      </c>
      <c r="AB1608" s="6" t="s">
        <v>195</v>
      </c>
      <c r="AC1608" s="106">
        <v>3000</v>
      </c>
      <c r="AJ1608" s="80"/>
      <c r="AK1608" s="116" t="s">
        <v>1693</v>
      </c>
      <c r="AN1608" s="80"/>
      <c r="AO1608" s="80"/>
      <c r="AP1608" s="80"/>
      <c r="AQ1608" s="80"/>
      <c r="AR1608" s="130"/>
      <c r="AS1608" s="80"/>
      <c r="AT1608" s="7"/>
      <c r="AU1608" s="7"/>
      <c r="AV1608" s="169"/>
      <c r="AW1608" s="170"/>
      <c r="AX1608" s="140"/>
      <c r="AY1608" s="150"/>
      <c r="AZ1608" s="171"/>
      <c r="BA1608" s="171"/>
      <c r="BB1608" s="150" t="str">
        <f t="shared" ref="BB1608:BB1622" si="309">IF(ISNUMBER(AM1608),"1","")</f>
        <v/>
      </c>
      <c r="BC1608" s="172"/>
      <c r="BD1608" s="169"/>
      <c r="BE1608" s="169"/>
      <c r="BF1608" s="169"/>
      <c r="BG1608" s="169"/>
      <c r="BH1608" s="169"/>
      <c r="BI1608" s="169"/>
      <c r="BJ1608" s="169"/>
      <c r="BK1608" s="169"/>
      <c r="BL1608" s="169"/>
      <c r="BM1608" s="169"/>
      <c r="BN1608" s="169"/>
      <c r="BO1608" s="169"/>
      <c r="BP1608" s="169"/>
      <c r="BQ1608" s="169"/>
      <c r="BS1608" s="6"/>
      <c r="BT1608" s="11"/>
      <c r="BU1608" s="6"/>
      <c r="BV1608" s="6"/>
    </row>
    <row r="1609" spans="1:74" ht="15.75" x14ac:dyDescent="0.25">
      <c r="A1609" s="52" t="s">
        <v>7908</v>
      </c>
      <c r="B1609" s="56"/>
      <c r="C1609" s="7" t="s">
        <v>118</v>
      </c>
      <c r="D1609" s="7" t="s">
        <v>6918</v>
      </c>
      <c r="E1609" s="7"/>
      <c r="F1609" s="64"/>
      <c r="G1609" s="6"/>
      <c r="H1609" s="6"/>
      <c r="I1609" s="10" t="s">
        <v>110</v>
      </c>
      <c r="J1609" s="11" t="s">
        <v>3265</v>
      </c>
      <c r="K1609" s="220" t="s">
        <v>600</v>
      </c>
      <c r="L1609" s="180"/>
      <c r="M1609" s="180">
        <v>1000</v>
      </c>
      <c r="N1609" s="80" t="s">
        <v>7214</v>
      </c>
      <c r="O1609" s="165"/>
      <c r="P1609" s="80" t="s">
        <v>3862</v>
      </c>
      <c r="Q1609" s="80"/>
      <c r="R1609" s="80"/>
      <c r="S1609" s="166"/>
      <c r="T1609" s="164"/>
      <c r="U1609" s="167"/>
      <c r="V1609" s="168"/>
      <c r="W1609" s="12" t="str">
        <f t="shared" si="308"/>
        <v>Mqtt1</v>
      </c>
      <c r="X1609" s="222"/>
      <c r="Y1609" s="6" t="str">
        <f t="shared" si="304"/>
        <v>power-tag/drain-tank-airco</v>
      </c>
      <c r="Z1609" s="106" t="str" cm="1">
        <f t="array" ref="Z1609">IF(COUNTIF(N1609,"spare"),"","$."&amp;_xlfn.REGEXEXTRACT(J1609,"PT\d+[FQ]\d+_(.*)", 2))</f>
        <v>$.RMS_Current_Phase_B</v>
      </c>
      <c r="AA1609" s="12">
        <f t="shared" ref="AA1609:AA1622" si="310">AA1594+1</f>
        <v>7</v>
      </c>
      <c r="AB1609" s="6" t="s">
        <v>195</v>
      </c>
      <c r="AC1609" s="106">
        <v>3002</v>
      </c>
      <c r="AJ1609" s="80"/>
      <c r="AK1609" s="116" t="s">
        <v>1693</v>
      </c>
      <c r="AN1609" s="80"/>
      <c r="AO1609" s="80"/>
      <c r="AP1609" s="80"/>
      <c r="AQ1609" s="80"/>
      <c r="AR1609" s="130"/>
      <c r="AS1609" s="80"/>
      <c r="AT1609" s="7"/>
      <c r="AU1609" s="7"/>
      <c r="AV1609" s="169"/>
      <c r="AW1609" s="170"/>
      <c r="AX1609" s="140"/>
      <c r="AY1609" s="150"/>
      <c r="AZ1609" s="171"/>
      <c r="BA1609" s="171"/>
      <c r="BB1609" s="150" t="str">
        <f t="shared" si="309"/>
        <v/>
      </c>
      <c r="BC1609" s="172"/>
      <c r="BD1609" s="169"/>
      <c r="BE1609" s="169"/>
      <c r="BF1609" s="169"/>
      <c r="BG1609" s="169"/>
      <c r="BH1609" s="169"/>
      <c r="BI1609" s="169"/>
      <c r="BJ1609" s="169"/>
      <c r="BK1609" s="169"/>
      <c r="BL1609" s="169"/>
      <c r="BM1609" s="169"/>
      <c r="BN1609" s="169"/>
      <c r="BO1609" s="169"/>
      <c r="BP1609" s="169"/>
      <c r="BQ1609" s="169"/>
      <c r="BS1609" s="6"/>
      <c r="BT1609" s="11"/>
      <c r="BU1609" s="6"/>
      <c r="BV1609" s="6"/>
    </row>
    <row r="1610" spans="1:74" ht="15.75" x14ac:dyDescent="0.25">
      <c r="A1610" s="52" t="s">
        <v>7908</v>
      </c>
      <c r="B1610" s="56"/>
      <c r="C1610" s="7" t="s">
        <v>118</v>
      </c>
      <c r="D1610" s="7" t="s">
        <v>6918</v>
      </c>
      <c r="E1610" s="7"/>
      <c r="F1610" s="64"/>
      <c r="G1610" s="6"/>
      <c r="H1610" s="6"/>
      <c r="I1610" s="10" t="s">
        <v>110</v>
      </c>
      <c r="J1610" s="11" t="s">
        <v>3266</v>
      </c>
      <c r="K1610" s="220" t="s">
        <v>600</v>
      </c>
      <c r="L1610" s="180"/>
      <c r="M1610" s="180">
        <v>1000</v>
      </c>
      <c r="N1610" s="80" t="s">
        <v>7214</v>
      </c>
      <c r="O1610" s="165"/>
      <c r="P1610" s="80" t="s">
        <v>3863</v>
      </c>
      <c r="Q1610" s="80"/>
      <c r="R1610" s="80"/>
      <c r="S1610" s="166"/>
      <c r="T1610" s="164"/>
      <c r="U1610" s="167"/>
      <c r="V1610" s="168"/>
      <c r="W1610" s="12" t="str">
        <f t="shared" si="308"/>
        <v>Mqtt1</v>
      </c>
      <c r="X1610" s="222"/>
      <c r="Y1610" s="6" t="str">
        <f t="shared" si="304"/>
        <v>power-tag/drain-tank-airco</v>
      </c>
      <c r="Z1610" s="106" t="str" cm="1">
        <f t="array" ref="Z1610">IF(COUNTIF(N1610,"spare"),"","$."&amp;_xlfn.REGEXEXTRACT(J1610,"PT\d+[FQ]\d+_(.*)", 2))</f>
        <v>$.RMS_Current_Phase_C</v>
      </c>
      <c r="AA1610" s="12">
        <f t="shared" si="310"/>
        <v>7</v>
      </c>
      <c r="AB1610" s="6" t="s">
        <v>195</v>
      </c>
      <c r="AC1610" s="106">
        <v>3004</v>
      </c>
      <c r="AJ1610" s="80"/>
      <c r="AK1610" s="116" t="s">
        <v>1693</v>
      </c>
      <c r="AN1610" s="80"/>
      <c r="AO1610" s="80"/>
      <c r="AP1610" s="80"/>
      <c r="AQ1610" s="80"/>
      <c r="AR1610" s="130"/>
      <c r="AS1610" s="80"/>
      <c r="AT1610" s="7"/>
      <c r="AU1610" s="7"/>
      <c r="AV1610" s="169"/>
      <c r="AW1610" s="170"/>
      <c r="AX1610" s="140"/>
      <c r="AY1610" s="150"/>
      <c r="AZ1610" s="171"/>
      <c r="BA1610" s="171"/>
      <c r="BB1610" s="150" t="str">
        <f t="shared" si="309"/>
        <v/>
      </c>
      <c r="BC1610" s="172"/>
      <c r="BD1610" s="169"/>
      <c r="BE1610" s="169"/>
      <c r="BF1610" s="169"/>
      <c r="BG1610" s="169"/>
      <c r="BH1610" s="169"/>
      <c r="BI1610" s="169"/>
      <c r="BJ1610" s="169"/>
      <c r="BK1610" s="169"/>
      <c r="BL1610" s="169"/>
      <c r="BM1610" s="169"/>
      <c r="BN1610" s="169"/>
      <c r="BO1610" s="169"/>
      <c r="BP1610" s="169"/>
      <c r="BQ1610" s="169"/>
      <c r="BS1610" s="6"/>
      <c r="BT1610" s="11"/>
      <c r="BU1610" s="6"/>
      <c r="BV1610" s="6"/>
    </row>
    <row r="1611" spans="1:74" ht="15.75" x14ac:dyDescent="0.25">
      <c r="A1611" s="52" t="s">
        <v>7908</v>
      </c>
      <c r="B1611" s="56"/>
      <c r="C1611" s="7" t="s">
        <v>118</v>
      </c>
      <c r="D1611" s="7" t="s">
        <v>6918</v>
      </c>
      <c r="E1611" s="7"/>
      <c r="F1611" s="64"/>
      <c r="G1611" s="6"/>
      <c r="H1611" s="6"/>
      <c r="I1611" s="10" t="s">
        <v>110</v>
      </c>
      <c r="J1611" s="11" t="s">
        <v>3267</v>
      </c>
      <c r="K1611" s="220" t="s">
        <v>600</v>
      </c>
      <c r="L1611" s="180"/>
      <c r="M1611" s="180">
        <v>1000</v>
      </c>
      <c r="N1611" s="80" t="s">
        <v>7214</v>
      </c>
      <c r="O1611" s="165"/>
      <c r="P1611" s="80" t="s">
        <v>3864</v>
      </c>
      <c r="Q1611" s="80"/>
      <c r="R1611" s="80"/>
      <c r="S1611" s="166"/>
      <c r="T1611" s="164"/>
      <c r="U1611" s="167"/>
      <c r="V1611" s="168"/>
      <c r="W1611" s="12" t="str">
        <f t="shared" si="308"/>
        <v>Mqtt1</v>
      </c>
      <c r="X1611" s="222"/>
      <c r="Y1611" s="6" t="str">
        <f t="shared" si="304"/>
        <v>power-tag/drain-tank-airco</v>
      </c>
      <c r="Z1611" s="106" t="str" cm="1">
        <f t="array" ref="Z1611">IF(COUNTIF(N1611,"spare"),"","$."&amp;_xlfn.REGEXEXTRACT(J1611,"PT\d+[FQ]\d+_(.*)", 2))</f>
        <v>$.RMS_Current_Phase_Neut</v>
      </c>
      <c r="AA1611" s="12">
        <f t="shared" si="310"/>
        <v>7</v>
      </c>
      <c r="AB1611" s="6" t="s">
        <v>195</v>
      </c>
      <c r="AC1611" s="106">
        <v>3006</v>
      </c>
      <c r="AJ1611" s="80"/>
      <c r="AK1611" s="116" t="s">
        <v>1693</v>
      </c>
      <c r="AN1611" s="80"/>
      <c r="AO1611" s="80"/>
      <c r="AP1611" s="80"/>
      <c r="AQ1611" s="80"/>
      <c r="AR1611" s="130"/>
      <c r="AS1611" s="80"/>
      <c r="AT1611" s="7"/>
      <c r="AU1611" s="7"/>
      <c r="AV1611" s="169"/>
      <c r="AW1611" s="170"/>
      <c r="AX1611" s="140"/>
      <c r="AY1611" s="150"/>
      <c r="AZ1611" s="171"/>
      <c r="BA1611" s="171"/>
      <c r="BB1611" s="150" t="str">
        <f t="shared" si="309"/>
        <v/>
      </c>
      <c r="BC1611" s="172"/>
      <c r="BD1611" s="169"/>
      <c r="BE1611" s="169"/>
      <c r="BF1611" s="169"/>
      <c r="BG1611" s="169"/>
      <c r="BH1611" s="169"/>
      <c r="BI1611" s="169"/>
      <c r="BJ1611" s="169"/>
      <c r="BK1611" s="169"/>
      <c r="BL1611" s="169"/>
      <c r="BM1611" s="169"/>
      <c r="BN1611" s="169"/>
      <c r="BO1611" s="169"/>
      <c r="BP1611" s="169"/>
      <c r="BQ1611" s="169"/>
      <c r="BS1611" s="6"/>
      <c r="BT1611" s="11"/>
      <c r="BU1611" s="6"/>
      <c r="BV1611" s="6"/>
    </row>
    <row r="1612" spans="1:74" ht="15.75" x14ac:dyDescent="0.25">
      <c r="A1612" s="52" t="s">
        <v>7908</v>
      </c>
      <c r="B1612" s="56"/>
      <c r="C1612" s="7" t="s">
        <v>118</v>
      </c>
      <c r="D1612" s="7" t="s">
        <v>6918</v>
      </c>
      <c r="E1612" s="7"/>
      <c r="F1612" s="64"/>
      <c r="G1612" s="6"/>
      <c r="H1612" s="6"/>
      <c r="I1612" s="10" t="s">
        <v>110</v>
      </c>
      <c r="J1612" s="11" t="s">
        <v>7571</v>
      </c>
      <c r="K1612" s="220" t="s">
        <v>600</v>
      </c>
      <c r="L1612" s="180"/>
      <c r="M1612" s="180">
        <v>1000</v>
      </c>
      <c r="N1612" s="80" t="s">
        <v>7214</v>
      </c>
      <c r="O1612" s="165"/>
      <c r="P1612" s="80" t="s">
        <v>3865</v>
      </c>
      <c r="Q1612" s="80"/>
      <c r="R1612" s="80"/>
      <c r="S1612" s="166"/>
      <c r="T1612" s="164"/>
      <c r="U1612" s="167"/>
      <c r="V1612" s="168"/>
      <c r="W1612" s="12" t="str">
        <f t="shared" si="308"/>
        <v>Mqtt1</v>
      </c>
      <c r="X1612" s="222"/>
      <c r="Y1612" s="6" t="str">
        <f t="shared" si="304"/>
        <v>power-tag/drain-tank-airco</v>
      </c>
      <c r="Z1612" s="106" t="str" cm="1">
        <f t="array" ref="Z1612">IF(COUNTIF(N1612,"spare"),"","$."&amp;_xlfn.REGEXEXTRACT(J1612,"PT\d+[FQ]\d+_(.*)", 2))</f>
        <v>$.RMS_Voltage_A_N</v>
      </c>
      <c r="AA1612" s="12">
        <f t="shared" si="310"/>
        <v>7</v>
      </c>
      <c r="AB1612" s="6" t="s">
        <v>195</v>
      </c>
      <c r="AC1612" s="106">
        <v>3028</v>
      </c>
      <c r="AJ1612" s="80"/>
      <c r="AK1612" s="116" t="s">
        <v>1694</v>
      </c>
      <c r="AN1612" s="80"/>
      <c r="AO1612" s="80"/>
      <c r="AP1612" s="80"/>
      <c r="AQ1612" s="80"/>
      <c r="AR1612" s="130"/>
      <c r="AS1612" s="80"/>
      <c r="AT1612" s="7"/>
      <c r="AU1612" s="7"/>
      <c r="AV1612" s="169"/>
      <c r="AW1612" s="170"/>
      <c r="AX1612" s="140"/>
      <c r="AY1612" s="150"/>
      <c r="AZ1612" s="171"/>
      <c r="BA1612" s="171"/>
      <c r="BB1612" s="150" t="str">
        <f t="shared" si="309"/>
        <v/>
      </c>
      <c r="BC1612" s="172"/>
      <c r="BD1612" s="169"/>
      <c r="BE1612" s="169"/>
      <c r="BF1612" s="169"/>
      <c r="BG1612" s="169"/>
      <c r="BH1612" s="169"/>
      <c r="BI1612" s="169"/>
      <c r="BJ1612" s="169"/>
      <c r="BK1612" s="169"/>
      <c r="BL1612" s="169"/>
      <c r="BM1612" s="169"/>
      <c r="BN1612" s="169"/>
      <c r="BO1612" s="169"/>
      <c r="BP1612" s="169"/>
      <c r="BQ1612" s="169"/>
      <c r="BS1612" s="6"/>
      <c r="BT1612" s="11"/>
      <c r="BU1612" s="6"/>
      <c r="BV1612" s="6"/>
    </row>
    <row r="1613" spans="1:74" ht="15.75" x14ac:dyDescent="0.25">
      <c r="A1613" s="52" t="s">
        <v>7908</v>
      </c>
      <c r="B1613" s="56"/>
      <c r="C1613" s="7" t="s">
        <v>118</v>
      </c>
      <c r="D1613" s="7" t="s">
        <v>6918</v>
      </c>
      <c r="E1613" s="7"/>
      <c r="F1613" s="64"/>
      <c r="G1613" s="6"/>
      <c r="H1613" s="6"/>
      <c r="I1613" s="10" t="s">
        <v>110</v>
      </c>
      <c r="J1613" s="11" t="s">
        <v>7572</v>
      </c>
      <c r="K1613" s="220" t="s">
        <v>600</v>
      </c>
      <c r="L1613" s="180"/>
      <c r="M1613" s="180">
        <v>1000</v>
      </c>
      <c r="N1613" s="80" t="s">
        <v>7214</v>
      </c>
      <c r="O1613" s="165"/>
      <c r="P1613" s="80" t="s">
        <v>3866</v>
      </c>
      <c r="Q1613" s="80"/>
      <c r="R1613" s="80"/>
      <c r="S1613" s="166"/>
      <c r="T1613" s="164"/>
      <c r="U1613" s="167"/>
      <c r="V1613" s="168"/>
      <c r="W1613" s="12" t="str">
        <f t="shared" si="308"/>
        <v>Mqtt1</v>
      </c>
      <c r="X1613" s="222"/>
      <c r="Y1613" s="6" t="str">
        <f t="shared" si="304"/>
        <v>power-tag/drain-tank-airco</v>
      </c>
      <c r="Z1613" s="106" t="str" cm="1">
        <f t="array" ref="Z1613">IF(COUNTIF(N1613,"spare"),"","$."&amp;_xlfn.REGEXEXTRACT(J1613,"PT\d+[FQ]\d+_(.*)", 2))</f>
        <v>$.RMS_Voltage_B_N</v>
      </c>
      <c r="AA1613" s="12">
        <f t="shared" si="310"/>
        <v>7</v>
      </c>
      <c r="AB1613" s="6" t="s">
        <v>195</v>
      </c>
      <c r="AC1613" s="106">
        <v>3030</v>
      </c>
      <c r="AJ1613" s="80"/>
      <c r="AK1613" s="116" t="s">
        <v>1694</v>
      </c>
      <c r="AN1613" s="80"/>
      <c r="AO1613" s="80"/>
      <c r="AP1613" s="80"/>
      <c r="AQ1613" s="80"/>
      <c r="AR1613" s="130"/>
      <c r="AS1613" s="80"/>
      <c r="AT1613" s="7"/>
      <c r="AU1613" s="7"/>
      <c r="AV1613" s="169"/>
      <c r="AW1613" s="170"/>
      <c r="AX1613" s="140"/>
      <c r="AY1613" s="150"/>
      <c r="AZ1613" s="171"/>
      <c r="BA1613" s="171"/>
      <c r="BB1613" s="150" t="str">
        <f t="shared" si="309"/>
        <v/>
      </c>
      <c r="BC1613" s="172"/>
      <c r="BD1613" s="169"/>
      <c r="BE1613" s="169"/>
      <c r="BF1613" s="169"/>
      <c r="BG1613" s="169"/>
      <c r="BH1613" s="169"/>
      <c r="BI1613" s="169"/>
      <c r="BJ1613" s="169"/>
      <c r="BK1613" s="169"/>
      <c r="BL1613" s="169"/>
      <c r="BM1613" s="169"/>
      <c r="BN1613" s="169"/>
      <c r="BO1613" s="169"/>
      <c r="BP1613" s="169"/>
      <c r="BQ1613" s="169"/>
      <c r="BS1613" s="6"/>
      <c r="BT1613" s="11"/>
      <c r="BU1613" s="6"/>
      <c r="BV1613" s="6"/>
    </row>
    <row r="1614" spans="1:74" ht="15.75" x14ac:dyDescent="0.25">
      <c r="A1614" s="52" t="s">
        <v>7908</v>
      </c>
      <c r="B1614" s="56"/>
      <c r="C1614" s="7" t="s">
        <v>118</v>
      </c>
      <c r="D1614" s="7" t="s">
        <v>6918</v>
      </c>
      <c r="E1614" s="7"/>
      <c r="F1614" s="64"/>
      <c r="G1614" s="6"/>
      <c r="H1614" s="6"/>
      <c r="I1614" s="10" t="s">
        <v>110</v>
      </c>
      <c r="J1614" s="11" t="s">
        <v>7573</v>
      </c>
      <c r="K1614" s="220" t="s">
        <v>600</v>
      </c>
      <c r="L1614" s="180"/>
      <c r="M1614" s="180">
        <v>1000</v>
      </c>
      <c r="N1614" s="80" t="s">
        <v>7214</v>
      </c>
      <c r="O1614" s="165"/>
      <c r="P1614" s="80" t="s">
        <v>3867</v>
      </c>
      <c r="Q1614" s="80"/>
      <c r="R1614" s="80"/>
      <c r="S1614" s="166"/>
      <c r="T1614" s="164"/>
      <c r="U1614" s="167"/>
      <c r="V1614" s="168"/>
      <c r="W1614" s="12" t="str">
        <f t="shared" si="308"/>
        <v>Mqtt1</v>
      </c>
      <c r="X1614" s="222"/>
      <c r="Y1614" s="6" t="str">
        <f t="shared" si="304"/>
        <v>power-tag/drain-tank-airco</v>
      </c>
      <c r="Z1614" s="106" t="str" cm="1">
        <f t="array" ref="Z1614">IF(COUNTIF(N1614,"spare"),"","$."&amp;_xlfn.REGEXEXTRACT(J1614,"PT\d+[FQ]\d+_(.*)", 2))</f>
        <v>$.RMS_Voltage_C_N</v>
      </c>
      <c r="AA1614" s="12">
        <f t="shared" si="310"/>
        <v>7</v>
      </c>
      <c r="AB1614" s="6" t="s">
        <v>195</v>
      </c>
      <c r="AC1614" s="106">
        <v>3032</v>
      </c>
      <c r="AJ1614" s="80"/>
      <c r="AK1614" s="116" t="s">
        <v>1694</v>
      </c>
      <c r="AN1614" s="80"/>
      <c r="AO1614" s="80"/>
      <c r="AP1614" s="80"/>
      <c r="AQ1614" s="80"/>
      <c r="AR1614" s="130"/>
      <c r="AS1614" s="80"/>
      <c r="AT1614" s="7"/>
      <c r="AU1614" s="7"/>
      <c r="AV1614" s="169"/>
      <c r="AW1614" s="170"/>
      <c r="AX1614" s="140"/>
      <c r="AY1614" s="150"/>
      <c r="AZ1614" s="171"/>
      <c r="BA1614" s="171"/>
      <c r="BB1614" s="150" t="str">
        <f t="shared" si="309"/>
        <v/>
      </c>
      <c r="BC1614" s="172"/>
      <c r="BD1614" s="169"/>
      <c r="BE1614" s="169"/>
      <c r="BF1614" s="169"/>
      <c r="BG1614" s="169"/>
      <c r="BH1614" s="169"/>
      <c r="BI1614" s="169"/>
      <c r="BJ1614" s="169"/>
      <c r="BK1614" s="169"/>
      <c r="BL1614" s="169"/>
      <c r="BM1614" s="169"/>
      <c r="BN1614" s="169"/>
      <c r="BO1614" s="169"/>
      <c r="BP1614" s="169"/>
      <c r="BQ1614" s="169"/>
      <c r="BS1614" s="6"/>
      <c r="BT1614" s="11"/>
      <c r="BU1614" s="6"/>
      <c r="BV1614" s="6"/>
    </row>
    <row r="1615" spans="1:74" ht="15.75" x14ac:dyDescent="0.25">
      <c r="A1615" s="52" t="s">
        <v>7908</v>
      </c>
      <c r="B1615" s="56"/>
      <c r="C1615" s="7" t="s">
        <v>118</v>
      </c>
      <c r="D1615" s="7" t="s">
        <v>6918</v>
      </c>
      <c r="E1615" s="7"/>
      <c r="F1615" s="64"/>
      <c r="G1615" s="6"/>
      <c r="H1615" s="6"/>
      <c r="I1615" s="10" t="s">
        <v>110</v>
      </c>
      <c r="J1615" s="11" t="s">
        <v>3268</v>
      </c>
      <c r="K1615" s="220" t="s">
        <v>600</v>
      </c>
      <c r="L1615" s="180"/>
      <c r="M1615" s="180">
        <v>1000</v>
      </c>
      <c r="N1615" s="80" t="s">
        <v>7214</v>
      </c>
      <c r="O1615" s="165"/>
      <c r="P1615" s="80" t="s">
        <v>3868</v>
      </c>
      <c r="Q1615" s="80"/>
      <c r="R1615" s="80"/>
      <c r="S1615" s="166"/>
      <c r="T1615" s="164"/>
      <c r="U1615" s="167"/>
      <c r="V1615" s="168"/>
      <c r="W1615" s="12" t="str">
        <f t="shared" si="308"/>
        <v>Mqtt1</v>
      </c>
      <c r="X1615" s="222"/>
      <c r="Y1615" s="6" t="str">
        <f t="shared" si="304"/>
        <v>power-tag/drain-tank-airco</v>
      </c>
      <c r="Z1615" s="106" t="str" cm="1">
        <f t="array" ref="Z1615">IF(COUNTIF(N1615,"spare"),"","$."&amp;_xlfn.REGEXEXTRACT(J1615,"PT\d+[FQ]\d+_(.*)", 2))</f>
        <v>$.Active_Power_Phase_A</v>
      </c>
      <c r="AA1615" s="12">
        <f t="shared" si="310"/>
        <v>7</v>
      </c>
      <c r="AB1615" s="6" t="s">
        <v>195</v>
      </c>
      <c r="AC1615" s="106">
        <v>3054</v>
      </c>
      <c r="AJ1615" s="80"/>
      <c r="AK1615" s="116" t="s">
        <v>1695</v>
      </c>
      <c r="AN1615" s="80"/>
      <c r="AO1615" s="80"/>
      <c r="AP1615" s="80"/>
      <c r="AQ1615" s="80"/>
      <c r="AR1615" s="130"/>
      <c r="AS1615" s="80"/>
      <c r="AT1615" s="7"/>
      <c r="AU1615" s="7"/>
      <c r="AV1615" s="169"/>
      <c r="AW1615" s="170"/>
      <c r="AX1615" s="140"/>
      <c r="AY1615" s="150"/>
      <c r="AZ1615" s="171"/>
      <c r="BA1615" s="171"/>
      <c r="BB1615" s="150" t="str">
        <f t="shared" si="309"/>
        <v/>
      </c>
      <c r="BC1615" s="172"/>
      <c r="BD1615" s="169"/>
      <c r="BE1615" s="169"/>
      <c r="BF1615" s="169"/>
      <c r="BG1615" s="169"/>
      <c r="BH1615" s="169"/>
      <c r="BI1615" s="169"/>
      <c r="BJ1615" s="169"/>
      <c r="BK1615" s="169"/>
      <c r="BL1615" s="169"/>
      <c r="BM1615" s="169"/>
      <c r="BN1615" s="169"/>
      <c r="BO1615" s="169"/>
      <c r="BP1615" s="169"/>
      <c r="BQ1615" s="169"/>
      <c r="BS1615" s="6"/>
      <c r="BT1615" s="11"/>
      <c r="BU1615" s="6"/>
      <c r="BV1615" s="6"/>
    </row>
    <row r="1616" spans="1:74" ht="15.75" x14ac:dyDescent="0.25">
      <c r="A1616" s="52" t="s">
        <v>7908</v>
      </c>
      <c r="B1616" s="56"/>
      <c r="C1616" s="7" t="s">
        <v>118</v>
      </c>
      <c r="D1616" s="7" t="s">
        <v>6918</v>
      </c>
      <c r="E1616" s="7"/>
      <c r="F1616" s="64"/>
      <c r="G1616" s="6"/>
      <c r="H1616" s="6"/>
      <c r="I1616" s="10" t="s">
        <v>110</v>
      </c>
      <c r="J1616" s="11" t="s">
        <v>3269</v>
      </c>
      <c r="K1616" s="220" t="s">
        <v>600</v>
      </c>
      <c r="L1616" s="180"/>
      <c r="M1616" s="180">
        <v>1000</v>
      </c>
      <c r="N1616" s="80" t="s">
        <v>7214</v>
      </c>
      <c r="O1616" s="165"/>
      <c r="P1616" s="80" t="s">
        <v>3869</v>
      </c>
      <c r="Q1616" s="80"/>
      <c r="R1616" s="80"/>
      <c r="S1616" s="166"/>
      <c r="T1616" s="164"/>
      <c r="U1616" s="167"/>
      <c r="V1616" s="168"/>
      <c r="W1616" s="12" t="str">
        <f t="shared" si="308"/>
        <v>Mqtt1</v>
      </c>
      <c r="X1616" s="222"/>
      <c r="Y1616" s="6" t="str">
        <f t="shared" si="304"/>
        <v>power-tag/drain-tank-airco</v>
      </c>
      <c r="Z1616" s="106" t="str" cm="1">
        <f t="array" ref="Z1616">IF(COUNTIF(N1616,"spare"),"","$."&amp;_xlfn.REGEXEXTRACT(J1616,"PT\d+[FQ]\d+_(.*)", 2))</f>
        <v>$.Active_Power_Phase_B</v>
      </c>
      <c r="AA1616" s="12">
        <f t="shared" si="310"/>
        <v>7</v>
      </c>
      <c r="AB1616" s="6" t="s">
        <v>195</v>
      </c>
      <c r="AC1616" s="106">
        <v>3056</v>
      </c>
      <c r="AJ1616" s="80"/>
      <c r="AK1616" s="116" t="s">
        <v>1695</v>
      </c>
      <c r="AN1616" s="80"/>
      <c r="AO1616" s="80"/>
      <c r="AP1616" s="80"/>
      <c r="AQ1616" s="80"/>
      <c r="AR1616" s="130"/>
      <c r="AS1616" s="80"/>
      <c r="AT1616" s="7"/>
      <c r="AU1616" s="7"/>
      <c r="AV1616" s="169"/>
      <c r="AW1616" s="170"/>
      <c r="AX1616" s="140"/>
      <c r="AY1616" s="150"/>
      <c r="AZ1616" s="171"/>
      <c r="BA1616" s="171"/>
      <c r="BB1616" s="150" t="str">
        <f t="shared" si="309"/>
        <v/>
      </c>
      <c r="BC1616" s="172"/>
      <c r="BD1616" s="169"/>
      <c r="BE1616" s="169"/>
      <c r="BF1616" s="169"/>
      <c r="BG1616" s="169"/>
      <c r="BH1616" s="169"/>
      <c r="BI1616" s="169"/>
      <c r="BJ1616" s="169"/>
      <c r="BK1616" s="169"/>
      <c r="BL1616" s="169"/>
      <c r="BM1616" s="169"/>
      <c r="BN1616" s="169"/>
      <c r="BO1616" s="169"/>
      <c r="BP1616" s="169"/>
      <c r="BQ1616" s="169"/>
      <c r="BS1616" s="6"/>
      <c r="BT1616" s="11"/>
      <c r="BU1616" s="6"/>
      <c r="BV1616" s="6"/>
    </row>
    <row r="1617" spans="1:74" ht="15.75" x14ac:dyDescent="0.25">
      <c r="A1617" s="52" t="s">
        <v>7908</v>
      </c>
      <c r="B1617" s="56"/>
      <c r="C1617" s="7" t="s">
        <v>118</v>
      </c>
      <c r="D1617" s="7" t="s">
        <v>6918</v>
      </c>
      <c r="E1617" s="7"/>
      <c r="F1617" s="64"/>
      <c r="G1617" s="6"/>
      <c r="H1617" s="6"/>
      <c r="I1617" s="10" t="s">
        <v>110</v>
      </c>
      <c r="J1617" s="11" t="s">
        <v>3270</v>
      </c>
      <c r="K1617" s="220" t="s">
        <v>600</v>
      </c>
      <c r="L1617" s="180"/>
      <c r="M1617" s="180">
        <v>1000</v>
      </c>
      <c r="N1617" s="80" t="s">
        <v>7214</v>
      </c>
      <c r="O1617" s="165"/>
      <c r="P1617" s="80" t="s">
        <v>3870</v>
      </c>
      <c r="Q1617" s="80"/>
      <c r="R1617" s="80"/>
      <c r="S1617" s="166"/>
      <c r="T1617" s="164"/>
      <c r="U1617" s="167"/>
      <c r="V1617" s="168"/>
      <c r="W1617" s="12" t="str">
        <f t="shared" si="308"/>
        <v>Mqtt1</v>
      </c>
      <c r="X1617" s="222"/>
      <c r="Y1617" s="6" t="str">
        <f t="shared" si="304"/>
        <v>power-tag/drain-tank-airco</v>
      </c>
      <c r="Z1617" s="106" t="str" cm="1">
        <f t="array" ref="Z1617">IF(COUNTIF(N1617,"spare"),"","$."&amp;_xlfn.REGEXEXTRACT(J1617,"PT\d+[FQ]\d+_(.*)", 2))</f>
        <v>$.Active_Power_Phase_C</v>
      </c>
      <c r="AA1617" s="12">
        <f t="shared" si="310"/>
        <v>7</v>
      </c>
      <c r="AB1617" s="6" t="s">
        <v>195</v>
      </c>
      <c r="AC1617" s="106">
        <v>3058</v>
      </c>
      <c r="AJ1617" s="80"/>
      <c r="AK1617" s="116" t="s">
        <v>1695</v>
      </c>
      <c r="AN1617" s="80"/>
      <c r="AO1617" s="80"/>
      <c r="AP1617" s="80"/>
      <c r="AQ1617" s="80"/>
      <c r="AR1617" s="130"/>
      <c r="AS1617" s="80"/>
      <c r="AT1617" s="7"/>
      <c r="AU1617" s="7"/>
      <c r="AV1617" s="169"/>
      <c r="AW1617" s="170"/>
      <c r="AX1617" s="140"/>
      <c r="AY1617" s="150"/>
      <c r="AZ1617" s="171"/>
      <c r="BA1617" s="171"/>
      <c r="BB1617" s="150" t="str">
        <f t="shared" si="309"/>
        <v/>
      </c>
      <c r="BC1617" s="172"/>
      <c r="BD1617" s="169"/>
      <c r="BE1617" s="169"/>
      <c r="BF1617" s="169"/>
      <c r="BG1617" s="169"/>
      <c r="BH1617" s="169"/>
      <c r="BI1617" s="169"/>
      <c r="BJ1617" s="169"/>
      <c r="BK1617" s="169"/>
      <c r="BL1617" s="169"/>
      <c r="BM1617" s="169"/>
      <c r="BN1617" s="169"/>
      <c r="BO1617" s="169"/>
      <c r="BP1617" s="169"/>
      <c r="BQ1617" s="169"/>
      <c r="BS1617" s="6"/>
      <c r="BT1617" s="11"/>
      <c r="BU1617" s="6"/>
      <c r="BV1617" s="6"/>
    </row>
    <row r="1618" spans="1:74" ht="15.75" x14ac:dyDescent="0.25">
      <c r="A1618" s="52" t="s">
        <v>7908</v>
      </c>
      <c r="B1618" s="56"/>
      <c r="C1618" s="7" t="s">
        <v>118</v>
      </c>
      <c r="D1618" s="7" t="s">
        <v>6918</v>
      </c>
      <c r="E1618" s="7"/>
      <c r="F1618" s="64"/>
      <c r="G1618" s="6"/>
      <c r="H1618" s="6"/>
      <c r="I1618" s="10" t="s">
        <v>110</v>
      </c>
      <c r="J1618" s="11" t="s">
        <v>3271</v>
      </c>
      <c r="K1618" s="220" t="s">
        <v>600</v>
      </c>
      <c r="L1618" s="180"/>
      <c r="M1618" s="180">
        <v>1000</v>
      </c>
      <c r="N1618" s="80" t="s">
        <v>7214</v>
      </c>
      <c r="O1618" s="165"/>
      <c r="P1618" s="80" t="s">
        <v>3871</v>
      </c>
      <c r="Q1618" s="80"/>
      <c r="R1618" s="80"/>
      <c r="S1618" s="166"/>
      <c r="T1618" s="164"/>
      <c r="U1618" s="167"/>
      <c r="V1618" s="168"/>
      <c r="W1618" s="12" t="str">
        <f t="shared" si="308"/>
        <v>Mqtt1</v>
      </c>
      <c r="X1618" s="222"/>
      <c r="Y1618" s="6" t="str">
        <f t="shared" si="304"/>
        <v>power-tag/drain-tank-airco</v>
      </c>
      <c r="Z1618" s="106" t="str" cm="1">
        <f t="array" ref="Z1618">IF(COUNTIF(N1618,"spare"),"","$."&amp;_xlfn.REGEXEXTRACT(J1618,"PT\d+[FQ]\d+_(.*)", 2))</f>
        <v>$.Total_Active_Power</v>
      </c>
      <c r="AA1618" s="12">
        <f t="shared" si="310"/>
        <v>7</v>
      </c>
      <c r="AB1618" s="6" t="s">
        <v>195</v>
      </c>
      <c r="AC1618" s="106">
        <v>3060</v>
      </c>
      <c r="AJ1618" s="80"/>
      <c r="AK1618" s="116" t="s">
        <v>1695</v>
      </c>
      <c r="AN1618" s="80"/>
      <c r="AO1618" s="80"/>
      <c r="AP1618" s="80"/>
      <c r="AQ1618" s="80"/>
      <c r="AR1618" s="130"/>
      <c r="AS1618" s="80"/>
      <c r="AT1618" s="7"/>
      <c r="AU1618" s="7"/>
      <c r="AV1618" s="169"/>
      <c r="AW1618" s="170"/>
      <c r="AX1618" s="140"/>
      <c r="AY1618" s="150"/>
      <c r="AZ1618" s="171"/>
      <c r="BA1618" s="171"/>
      <c r="BB1618" s="150" t="str">
        <f t="shared" si="309"/>
        <v/>
      </c>
      <c r="BC1618" s="172"/>
      <c r="BD1618" s="169"/>
      <c r="BE1618" s="169"/>
      <c r="BF1618" s="169"/>
      <c r="BG1618" s="169"/>
      <c r="BH1618" s="169"/>
      <c r="BI1618" s="169"/>
      <c r="BJ1618" s="169"/>
      <c r="BK1618" s="169"/>
      <c r="BL1618" s="169"/>
      <c r="BM1618" s="169"/>
      <c r="BN1618" s="169"/>
      <c r="BO1618" s="169"/>
      <c r="BP1618" s="169"/>
      <c r="BQ1618" s="169"/>
      <c r="BS1618" s="6"/>
      <c r="BT1618" s="11"/>
      <c r="BU1618" s="6"/>
      <c r="BV1618" s="6"/>
    </row>
    <row r="1619" spans="1:74" ht="15.75" x14ac:dyDescent="0.25">
      <c r="A1619" s="52" t="s">
        <v>7908</v>
      </c>
      <c r="B1619" s="56"/>
      <c r="C1619" s="7" t="s">
        <v>118</v>
      </c>
      <c r="D1619" s="7" t="s">
        <v>6918</v>
      </c>
      <c r="E1619" s="7"/>
      <c r="F1619" s="64"/>
      <c r="G1619" s="6"/>
      <c r="H1619" s="6"/>
      <c r="I1619" s="10" t="s">
        <v>110</v>
      </c>
      <c r="J1619" s="11" t="s">
        <v>3272</v>
      </c>
      <c r="K1619" s="220" t="s">
        <v>600</v>
      </c>
      <c r="L1619" s="180"/>
      <c r="M1619" s="180">
        <v>1000</v>
      </c>
      <c r="N1619" s="80" t="s">
        <v>7214</v>
      </c>
      <c r="O1619" s="165"/>
      <c r="P1619" s="80" t="s">
        <v>3872</v>
      </c>
      <c r="Q1619" s="80"/>
      <c r="R1619" s="80"/>
      <c r="S1619" s="166"/>
      <c r="T1619" s="164"/>
      <c r="U1619" s="167"/>
      <c r="V1619" s="168"/>
      <c r="W1619" s="12" t="str">
        <f t="shared" si="308"/>
        <v>Mqtt1</v>
      </c>
      <c r="X1619" s="222"/>
      <c r="Y1619" s="6" t="str">
        <f t="shared" si="304"/>
        <v>power-tag/drain-tank-airco</v>
      </c>
      <c r="Z1619" s="106" t="str" cm="1">
        <f t="array" ref="Z1619">IF(COUNTIF(N1619,"spare"),"","$."&amp;_xlfn.REGEXEXTRACT(J1619,"PT\d+[FQ]\d+_(.*)", 2))</f>
        <v>$.Power_Factor_Phase_A</v>
      </c>
      <c r="AA1619" s="12">
        <f t="shared" si="310"/>
        <v>7</v>
      </c>
      <c r="AB1619" s="6" t="s">
        <v>195</v>
      </c>
      <c r="AC1619" s="106">
        <v>3078</v>
      </c>
      <c r="AJ1619" s="80"/>
      <c r="AK1619" s="116" t="s">
        <v>1696</v>
      </c>
      <c r="AN1619" s="80"/>
      <c r="AO1619" s="80"/>
      <c r="AP1619" s="80"/>
      <c r="AQ1619" s="80"/>
      <c r="AR1619" s="130"/>
      <c r="AS1619" s="80"/>
      <c r="AT1619" s="7"/>
      <c r="AU1619" s="7"/>
      <c r="AV1619" s="169"/>
      <c r="AW1619" s="170"/>
      <c r="AX1619" s="140"/>
      <c r="AY1619" s="150"/>
      <c r="AZ1619" s="171"/>
      <c r="BA1619" s="171"/>
      <c r="BB1619" s="150" t="str">
        <f t="shared" si="309"/>
        <v/>
      </c>
      <c r="BC1619" s="172"/>
      <c r="BD1619" s="169"/>
      <c r="BE1619" s="169"/>
      <c r="BF1619" s="169"/>
      <c r="BG1619" s="169"/>
      <c r="BH1619" s="169"/>
      <c r="BI1619" s="169"/>
      <c r="BJ1619" s="169"/>
      <c r="BK1619" s="169"/>
      <c r="BL1619" s="169"/>
      <c r="BM1619" s="169"/>
      <c r="BN1619" s="169"/>
      <c r="BO1619" s="169"/>
      <c r="BP1619" s="169"/>
      <c r="BQ1619" s="169"/>
      <c r="BS1619" s="6"/>
      <c r="BT1619" s="11"/>
      <c r="BU1619" s="6"/>
      <c r="BV1619" s="6"/>
    </row>
    <row r="1620" spans="1:74" ht="15.75" x14ac:dyDescent="0.25">
      <c r="A1620" s="52" t="s">
        <v>7908</v>
      </c>
      <c r="B1620" s="56"/>
      <c r="C1620" s="7" t="s">
        <v>118</v>
      </c>
      <c r="D1620" s="7" t="s">
        <v>6918</v>
      </c>
      <c r="E1620" s="7"/>
      <c r="F1620" s="64"/>
      <c r="G1620" s="6"/>
      <c r="H1620" s="6"/>
      <c r="I1620" s="10" t="s">
        <v>110</v>
      </c>
      <c r="J1620" s="11" t="s">
        <v>3273</v>
      </c>
      <c r="K1620" s="220" t="s">
        <v>600</v>
      </c>
      <c r="L1620" s="180"/>
      <c r="M1620" s="180">
        <v>1000</v>
      </c>
      <c r="N1620" s="80" t="s">
        <v>7214</v>
      </c>
      <c r="O1620" s="165"/>
      <c r="P1620" s="80" t="s">
        <v>3873</v>
      </c>
      <c r="Q1620" s="80"/>
      <c r="R1620" s="80"/>
      <c r="S1620" s="166"/>
      <c r="T1620" s="164"/>
      <c r="U1620" s="167"/>
      <c r="V1620" s="168"/>
      <c r="W1620" s="12" t="str">
        <f t="shared" si="308"/>
        <v>Mqtt1</v>
      </c>
      <c r="X1620" s="222"/>
      <c r="Y1620" s="6" t="str">
        <f t="shared" si="304"/>
        <v>power-tag/drain-tank-airco</v>
      </c>
      <c r="Z1620" s="106" t="str" cm="1">
        <f t="array" ref="Z1620">IF(COUNTIF(N1620,"spare"),"","$."&amp;_xlfn.REGEXEXTRACT(J1620,"PT\d+[FQ]\d+_(.*)", 2))</f>
        <v>$.Power_Factor_Phase_B</v>
      </c>
      <c r="AA1620" s="12">
        <f t="shared" si="310"/>
        <v>7</v>
      </c>
      <c r="AB1620" s="6" t="s">
        <v>195</v>
      </c>
      <c r="AC1620" s="106">
        <v>3080</v>
      </c>
      <c r="AJ1620" s="80"/>
      <c r="AK1620" s="116" t="s">
        <v>1696</v>
      </c>
      <c r="AN1620" s="80"/>
      <c r="AO1620" s="80"/>
      <c r="AP1620" s="80"/>
      <c r="AQ1620" s="80"/>
      <c r="AR1620" s="130"/>
      <c r="AS1620" s="80"/>
      <c r="AT1620" s="7"/>
      <c r="AU1620" s="7"/>
      <c r="AV1620" s="169"/>
      <c r="AW1620" s="170"/>
      <c r="AX1620" s="140"/>
      <c r="AY1620" s="150"/>
      <c r="AZ1620" s="171"/>
      <c r="BA1620" s="171"/>
      <c r="BB1620" s="150" t="str">
        <f t="shared" si="309"/>
        <v/>
      </c>
      <c r="BC1620" s="172"/>
      <c r="BD1620" s="169"/>
      <c r="BE1620" s="169"/>
      <c r="BF1620" s="169"/>
      <c r="BG1620" s="169"/>
      <c r="BH1620" s="169"/>
      <c r="BI1620" s="169"/>
      <c r="BJ1620" s="169"/>
      <c r="BK1620" s="169"/>
      <c r="BL1620" s="169"/>
      <c r="BM1620" s="169"/>
      <c r="BN1620" s="169"/>
      <c r="BO1620" s="169"/>
      <c r="BP1620" s="169"/>
      <c r="BQ1620" s="169"/>
      <c r="BS1620" s="6"/>
      <c r="BT1620" s="11"/>
      <c r="BU1620" s="6"/>
      <c r="BV1620" s="6"/>
    </row>
    <row r="1621" spans="1:74" ht="15.75" x14ac:dyDescent="0.25">
      <c r="A1621" s="52" t="s">
        <v>7908</v>
      </c>
      <c r="B1621" s="56"/>
      <c r="C1621" s="7" t="s">
        <v>118</v>
      </c>
      <c r="D1621" s="7" t="s">
        <v>6918</v>
      </c>
      <c r="E1621" s="7"/>
      <c r="F1621" s="64"/>
      <c r="G1621" s="6"/>
      <c r="H1621" s="6"/>
      <c r="I1621" s="10" t="s">
        <v>110</v>
      </c>
      <c r="J1621" s="11" t="s">
        <v>3274</v>
      </c>
      <c r="K1621" s="220" t="s">
        <v>600</v>
      </c>
      <c r="L1621" s="180"/>
      <c r="M1621" s="180">
        <v>1000</v>
      </c>
      <c r="N1621" s="80" t="s">
        <v>7214</v>
      </c>
      <c r="O1621" s="165"/>
      <c r="P1621" s="80" t="s">
        <v>3874</v>
      </c>
      <c r="Q1621" s="80"/>
      <c r="R1621" s="80"/>
      <c r="S1621" s="166"/>
      <c r="T1621" s="164"/>
      <c r="U1621" s="167"/>
      <c r="V1621" s="168"/>
      <c r="W1621" s="12" t="str">
        <f t="shared" si="308"/>
        <v>Mqtt1</v>
      </c>
      <c r="X1621" s="222"/>
      <c r="Y1621" s="6" t="str">
        <f t="shared" si="304"/>
        <v>power-tag/drain-tank-airco</v>
      </c>
      <c r="Z1621" s="106" t="str" cm="1">
        <f t="array" ref="Z1621">IF(COUNTIF(N1621,"spare"),"","$."&amp;_xlfn.REGEXEXTRACT(J1621,"PT\d+[FQ]\d+_(.*)", 2))</f>
        <v>$.Power_Factor_Phase_C</v>
      </c>
      <c r="AA1621" s="12">
        <f t="shared" si="310"/>
        <v>7</v>
      </c>
      <c r="AB1621" s="6" t="s">
        <v>195</v>
      </c>
      <c r="AC1621" s="106">
        <v>3082</v>
      </c>
      <c r="AJ1621" s="80"/>
      <c r="AK1621" s="116" t="s">
        <v>1696</v>
      </c>
      <c r="AN1621" s="80"/>
      <c r="AO1621" s="80"/>
      <c r="AP1621" s="80"/>
      <c r="AQ1621" s="80"/>
      <c r="AR1621" s="130"/>
      <c r="AS1621" s="80"/>
      <c r="AT1621" s="7"/>
      <c r="AU1621" s="7"/>
      <c r="AV1621" s="169"/>
      <c r="AW1621" s="170"/>
      <c r="AX1621" s="140"/>
      <c r="AY1621" s="150"/>
      <c r="AZ1621" s="171"/>
      <c r="BA1621" s="171"/>
      <c r="BB1621" s="150" t="str">
        <f t="shared" si="309"/>
        <v/>
      </c>
      <c r="BC1621" s="172"/>
      <c r="BD1621" s="169"/>
      <c r="BE1621" s="169"/>
      <c r="BF1621" s="169"/>
      <c r="BG1621" s="169"/>
      <c r="BH1621" s="169"/>
      <c r="BI1621" s="169"/>
      <c r="BJ1621" s="169"/>
      <c r="BK1621" s="169"/>
      <c r="BL1621" s="169"/>
      <c r="BM1621" s="169"/>
      <c r="BN1621" s="169"/>
      <c r="BO1621" s="169"/>
      <c r="BP1621" s="169"/>
      <c r="BQ1621" s="169"/>
      <c r="BS1621" s="6"/>
      <c r="BT1621" s="11"/>
      <c r="BU1621" s="6"/>
      <c r="BV1621" s="6"/>
    </row>
    <row r="1622" spans="1:74" ht="15.75" x14ac:dyDescent="0.25">
      <c r="A1622" s="52" t="s">
        <v>7908</v>
      </c>
      <c r="B1622" s="56"/>
      <c r="C1622" s="7" t="s">
        <v>118</v>
      </c>
      <c r="D1622" s="7" t="s">
        <v>6918</v>
      </c>
      <c r="E1622" s="7"/>
      <c r="F1622" s="64"/>
      <c r="G1622" s="6"/>
      <c r="H1622" s="6"/>
      <c r="I1622" s="10" t="s">
        <v>110</v>
      </c>
      <c r="J1622" s="11" t="s">
        <v>3275</v>
      </c>
      <c r="K1622" s="220" t="s">
        <v>600</v>
      </c>
      <c r="L1622" s="180"/>
      <c r="M1622" s="180">
        <v>1000</v>
      </c>
      <c r="N1622" s="80" t="s">
        <v>7214</v>
      </c>
      <c r="O1622" s="165"/>
      <c r="P1622" s="80" t="s">
        <v>3875</v>
      </c>
      <c r="Q1622" s="80"/>
      <c r="R1622" s="80"/>
      <c r="S1622" s="166"/>
      <c r="T1622" s="164"/>
      <c r="U1622" s="167"/>
      <c r="V1622" s="168"/>
      <c r="W1622" s="12" t="str">
        <f t="shared" si="308"/>
        <v>Mqtt1</v>
      </c>
      <c r="X1622" s="222"/>
      <c r="Y1622" s="6" t="str">
        <f t="shared" si="304"/>
        <v>power-tag/drain-tank-airco</v>
      </c>
      <c r="Z1622" s="106" t="str" cm="1">
        <f t="array" ref="Z1622">IF(COUNTIF(N1622,"spare"),"","$."&amp;_xlfn.REGEXEXTRACT(J1622,"PT\d+[FQ]\d+_(.*)", 2))</f>
        <v>$.Total_Power_Factor</v>
      </c>
      <c r="AA1622" s="12">
        <f t="shared" si="310"/>
        <v>7</v>
      </c>
      <c r="AB1622" s="6" t="s">
        <v>195</v>
      </c>
      <c r="AC1622" s="106">
        <v>3084</v>
      </c>
      <c r="AJ1622" s="80"/>
      <c r="AK1622" s="116" t="s">
        <v>1696</v>
      </c>
      <c r="AN1622" s="80"/>
      <c r="AO1622" s="80"/>
      <c r="AP1622" s="80"/>
      <c r="AQ1622" s="80"/>
      <c r="AR1622" s="130"/>
      <c r="AS1622" s="80"/>
      <c r="AT1622" s="7"/>
      <c r="AU1622" s="7"/>
      <c r="AV1622" s="169"/>
      <c r="AW1622" s="170"/>
      <c r="AX1622" s="140"/>
      <c r="AY1622" s="150"/>
      <c r="AZ1622" s="171"/>
      <c r="BA1622" s="171"/>
      <c r="BB1622" s="150" t="str">
        <f t="shared" si="309"/>
        <v/>
      </c>
      <c r="BC1622" s="172"/>
      <c r="BD1622" s="169"/>
      <c r="BE1622" s="169"/>
      <c r="BF1622" s="169"/>
      <c r="BG1622" s="169"/>
      <c r="BH1622" s="169"/>
      <c r="BI1622" s="169"/>
      <c r="BJ1622" s="169"/>
      <c r="BK1622" s="169"/>
      <c r="BL1622" s="169"/>
      <c r="BM1622" s="169"/>
      <c r="BN1622" s="169"/>
      <c r="BO1622" s="169"/>
      <c r="BP1622" s="169"/>
      <c r="BQ1622" s="169"/>
      <c r="BS1622" s="6"/>
      <c r="BT1622" s="11"/>
      <c r="BU1622" s="6"/>
      <c r="BV1622" s="6"/>
    </row>
    <row r="1623" spans="1:74" ht="15.75" x14ac:dyDescent="0.25">
      <c r="A1623" s="52" t="s">
        <v>7908</v>
      </c>
      <c r="B1623" s="56"/>
      <c r="C1623" s="7" t="s">
        <v>118</v>
      </c>
      <c r="D1623" s="7" t="s">
        <v>6918</v>
      </c>
      <c r="E1623" s="7"/>
      <c r="F1623" s="64"/>
      <c r="G1623" s="6"/>
      <c r="H1623" s="6"/>
      <c r="I1623" s="10" t="s">
        <v>110</v>
      </c>
      <c r="J1623" s="11" t="s">
        <v>3276</v>
      </c>
      <c r="K1623" s="220" t="s">
        <v>600</v>
      </c>
      <c r="L1623" s="180"/>
      <c r="M1623" s="180">
        <v>1000</v>
      </c>
      <c r="N1623" s="80" t="s">
        <v>7214</v>
      </c>
      <c r="O1623" s="165"/>
      <c r="P1623" s="80" t="s">
        <v>3861</v>
      </c>
      <c r="Q1623" s="80"/>
      <c r="R1623" s="80"/>
      <c r="S1623" s="166"/>
      <c r="T1623" s="164"/>
      <c r="U1623" s="167"/>
      <c r="V1623" s="168"/>
      <c r="W1623" s="12" t="str">
        <f t="shared" ref="W1623:W1637" si="311">IF(COUNTIF(N1623,"spare"),"","Mqtt1")</f>
        <v>Mqtt1</v>
      </c>
      <c r="X1623" s="222"/>
      <c r="Y1623" s="6" t="str">
        <f t="shared" si="304"/>
        <v>power-tag/drain-tank-airco</v>
      </c>
      <c r="Z1623" s="106" t="str" cm="1">
        <f t="array" ref="Z1623">IF(COUNTIF(N1623,"spare"),"","$."&amp;_xlfn.REGEXEXTRACT(J1623,"PT\d+[FQ]\d+_(.*)", 2))</f>
        <v>$.RMS_Current_Phase_A</v>
      </c>
      <c r="AA1623" s="12">
        <f>AA1608+1</f>
        <v>8</v>
      </c>
      <c r="AB1623" s="6" t="s">
        <v>195</v>
      </c>
      <c r="AC1623" s="106">
        <v>3000</v>
      </c>
      <c r="AJ1623" s="80"/>
      <c r="AK1623" s="116" t="s">
        <v>1693</v>
      </c>
      <c r="AN1623" s="80"/>
      <c r="AO1623" s="80"/>
      <c r="AP1623" s="80"/>
      <c r="AQ1623" s="80"/>
      <c r="AR1623" s="130"/>
      <c r="AS1623" s="80"/>
      <c r="AT1623" s="7"/>
      <c r="AU1623" s="7"/>
      <c r="AV1623" s="169"/>
      <c r="AW1623" s="170"/>
      <c r="AX1623" s="140"/>
      <c r="AY1623" s="150"/>
      <c r="AZ1623" s="171"/>
      <c r="BA1623" s="171"/>
      <c r="BB1623" s="150" t="str">
        <f t="shared" ref="BB1623:BB1637" si="312">IF(ISNUMBER(AM1623),"1","")</f>
        <v/>
      </c>
      <c r="BC1623" s="172"/>
      <c r="BD1623" s="169"/>
      <c r="BE1623" s="169"/>
      <c r="BF1623" s="169"/>
      <c r="BG1623" s="169"/>
      <c r="BH1623" s="169"/>
      <c r="BI1623" s="169"/>
      <c r="BJ1623" s="169"/>
      <c r="BK1623" s="169"/>
      <c r="BL1623" s="169"/>
      <c r="BM1623" s="169"/>
      <c r="BN1623" s="169"/>
      <c r="BO1623" s="169"/>
      <c r="BP1623" s="169"/>
      <c r="BQ1623" s="169"/>
      <c r="BS1623" s="6"/>
      <c r="BT1623" s="11"/>
      <c r="BU1623" s="6"/>
      <c r="BV1623" s="6"/>
    </row>
    <row r="1624" spans="1:74" ht="15.75" x14ac:dyDescent="0.25">
      <c r="A1624" s="52" t="s">
        <v>7908</v>
      </c>
      <c r="B1624" s="56"/>
      <c r="C1624" s="7" t="s">
        <v>118</v>
      </c>
      <c r="D1624" s="7" t="s">
        <v>6918</v>
      </c>
      <c r="E1624" s="7"/>
      <c r="F1624" s="64"/>
      <c r="G1624" s="6"/>
      <c r="H1624" s="6"/>
      <c r="I1624" s="10" t="s">
        <v>110</v>
      </c>
      <c r="J1624" s="11" t="s">
        <v>3277</v>
      </c>
      <c r="K1624" s="220" t="s">
        <v>600</v>
      </c>
      <c r="L1624" s="180"/>
      <c r="M1624" s="180">
        <v>1000</v>
      </c>
      <c r="N1624" s="80" t="s">
        <v>7214</v>
      </c>
      <c r="O1624" s="165"/>
      <c r="P1624" s="80" t="s">
        <v>3862</v>
      </c>
      <c r="Q1624" s="80"/>
      <c r="R1624" s="80"/>
      <c r="S1624" s="166"/>
      <c r="T1624" s="164"/>
      <c r="U1624" s="167"/>
      <c r="V1624" s="168"/>
      <c r="W1624" s="12" t="str">
        <f t="shared" si="311"/>
        <v>Mqtt1</v>
      </c>
      <c r="X1624" s="222"/>
      <c r="Y1624" s="6" t="str">
        <f t="shared" si="304"/>
        <v>power-tag/drain-tank-airco</v>
      </c>
      <c r="Z1624" s="106" t="str" cm="1">
        <f t="array" ref="Z1624">IF(COUNTIF(N1624,"spare"),"","$."&amp;_xlfn.REGEXEXTRACT(J1624,"PT\d+[FQ]\d+_(.*)", 2))</f>
        <v>$.RMS_Current_Phase_B</v>
      </c>
      <c r="AA1624" s="12">
        <f t="shared" ref="AA1624:AA1637" si="313">AA1609+1</f>
        <v>8</v>
      </c>
      <c r="AB1624" s="6" t="s">
        <v>195</v>
      </c>
      <c r="AC1624" s="106">
        <v>3002</v>
      </c>
      <c r="AJ1624" s="80"/>
      <c r="AK1624" s="116" t="s">
        <v>1693</v>
      </c>
      <c r="AN1624" s="80"/>
      <c r="AO1624" s="80"/>
      <c r="AP1624" s="80"/>
      <c r="AQ1624" s="80"/>
      <c r="AR1624" s="130"/>
      <c r="AS1624" s="80"/>
      <c r="AT1624" s="7"/>
      <c r="AU1624" s="7"/>
      <c r="AV1624" s="169"/>
      <c r="AW1624" s="170"/>
      <c r="AX1624" s="140"/>
      <c r="AY1624" s="150"/>
      <c r="AZ1624" s="171"/>
      <c r="BA1624" s="171"/>
      <c r="BB1624" s="150" t="str">
        <f t="shared" si="312"/>
        <v/>
      </c>
      <c r="BC1624" s="172"/>
      <c r="BD1624" s="169"/>
      <c r="BE1624" s="169"/>
      <c r="BF1624" s="169"/>
      <c r="BG1624" s="169"/>
      <c r="BH1624" s="169"/>
      <c r="BI1624" s="169"/>
      <c r="BJ1624" s="169"/>
      <c r="BK1624" s="169"/>
      <c r="BL1624" s="169"/>
      <c r="BM1624" s="169"/>
      <c r="BN1624" s="169"/>
      <c r="BO1624" s="169"/>
      <c r="BP1624" s="169"/>
      <c r="BQ1624" s="169"/>
      <c r="BS1624" s="6"/>
      <c r="BT1624" s="11"/>
      <c r="BU1624" s="6"/>
      <c r="BV1624" s="6"/>
    </row>
    <row r="1625" spans="1:74" ht="15.75" x14ac:dyDescent="0.25">
      <c r="A1625" s="52" t="s">
        <v>7908</v>
      </c>
      <c r="B1625" s="56"/>
      <c r="C1625" s="7" t="s">
        <v>118</v>
      </c>
      <c r="D1625" s="7" t="s">
        <v>6918</v>
      </c>
      <c r="E1625" s="7"/>
      <c r="F1625" s="64"/>
      <c r="G1625" s="6"/>
      <c r="H1625" s="6"/>
      <c r="I1625" s="10" t="s">
        <v>110</v>
      </c>
      <c r="J1625" s="11" t="s">
        <v>3278</v>
      </c>
      <c r="K1625" s="220" t="s">
        <v>600</v>
      </c>
      <c r="L1625" s="180"/>
      <c r="M1625" s="180">
        <v>1000</v>
      </c>
      <c r="N1625" s="80" t="s">
        <v>7214</v>
      </c>
      <c r="O1625" s="165"/>
      <c r="P1625" s="80" t="s">
        <v>3863</v>
      </c>
      <c r="Q1625" s="80"/>
      <c r="R1625" s="80"/>
      <c r="S1625" s="166"/>
      <c r="T1625" s="164"/>
      <c r="U1625" s="167"/>
      <c r="V1625" s="168"/>
      <c r="W1625" s="12" t="str">
        <f t="shared" si="311"/>
        <v>Mqtt1</v>
      </c>
      <c r="X1625" s="222"/>
      <c r="Y1625" s="6" t="str">
        <f t="shared" si="304"/>
        <v>power-tag/drain-tank-airco</v>
      </c>
      <c r="Z1625" s="106" t="str" cm="1">
        <f t="array" ref="Z1625">IF(COUNTIF(N1625,"spare"),"","$."&amp;_xlfn.REGEXEXTRACT(J1625,"PT\d+[FQ]\d+_(.*)", 2))</f>
        <v>$.RMS_Current_Phase_C</v>
      </c>
      <c r="AA1625" s="12">
        <f t="shared" si="313"/>
        <v>8</v>
      </c>
      <c r="AB1625" s="6" t="s">
        <v>195</v>
      </c>
      <c r="AC1625" s="106">
        <v>3004</v>
      </c>
      <c r="AJ1625" s="80"/>
      <c r="AK1625" s="116" t="s">
        <v>1693</v>
      </c>
      <c r="AN1625" s="80"/>
      <c r="AO1625" s="80"/>
      <c r="AP1625" s="80"/>
      <c r="AQ1625" s="80"/>
      <c r="AR1625" s="130"/>
      <c r="AS1625" s="80"/>
      <c r="AT1625" s="7"/>
      <c r="AU1625" s="7"/>
      <c r="AV1625" s="169"/>
      <c r="AW1625" s="170"/>
      <c r="AX1625" s="140"/>
      <c r="AY1625" s="150"/>
      <c r="AZ1625" s="171"/>
      <c r="BA1625" s="171"/>
      <c r="BB1625" s="150" t="str">
        <f t="shared" si="312"/>
        <v/>
      </c>
      <c r="BC1625" s="172"/>
      <c r="BD1625" s="169"/>
      <c r="BE1625" s="169"/>
      <c r="BF1625" s="169"/>
      <c r="BG1625" s="169"/>
      <c r="BH1625" s="169"/>
      <c r="BI1625" s="169"/>
      <c r="BJ1625" s="169"/>
      <c r="BK1625" s="169"/>
      <c r="BL1625" s="169"/>
      <c r="BM1625" s="169"/>
      <c r="BN1625" s="169"/>
      <c r="BO1625" s="169"/>
      <c r="BP1625" s="169"/>
      <c r="BQ1625" s="169"/>
      <c r="BS1625" s="6"/>
      <c r="BT1625" s="11"/>
      <c r="BU1625" s="6"/>
      <c r="BV1625" s="6"/>
    </row>
    <row r="1626" spans="1:74" ht="15.75" x14ac:dyDescent="0.25">
      <c r="A1626" s="52" t="s">
        <v>7908</v>
      </c>
      <c r="B1626" s="56"/>
      <c r="C1626" s="7" t="s">
        <v>118</v>
      </c>
      <c r="D1626" s="7" t="s">
        <v>6918</v>
      </c>
      <c r="E1626" s="7"/>
      <c r="F1626" s="64"/>
      <c r="G1626" s="6"/>
      <c r="H1626" s="6"/>
      <c r="I1626" s="10" t="s">
        <v>110</v>
      </c>
      <c r="J1626" s="11" t="s">
        <v>3279</v>
      </c>
      <c r="K1626" s="220" t="s">
        <v>600</v>
      </c>
      <c r="L1626" s="180"/>
      <c r="M1626" s="180">
        <v>1000</v>
      </c>
      <c r="N1626" s="80" t="s">
        <v>7214</v>
      </c>
      <c r="O1626" s="165"/>
      <c r="P1626" s="80" t="s">
        <v>3864</v>
      </c>
      <c r="Q1626" s="80"/>
      <c r="R1626" s="80"/>
      <c r="S1626" s="166"/>
      <c r="T1626" s="164"/>
      <c r="U1626" s="167"/>
      <c r="V1626" s="168"/>
      <c r="W1626" s="12" t="str">
        <f t="shared" si="311"/>
        <v>Mqtt1</v>
      </c>
      <c r="X1626" s="222"/>
      <c r="Y1626" s="6" t="str">
        <f t="shared" si="304"/>
        <v>power-tag/drain-tank-airco</v>
      </c>
      <c r="Z1626" s="106" t="str" cm="1">
        <f t="array" ref="Z1626">IF(COUNTIF(N1626,"spare"),"","$."&amp;_xlfn.REGEXEXTRACT(J1626,"PT\d+[FQ]\d+_(.*)", 2))</f>
        <v>$.RMS_Current_Phase_Neut</v>
      </c>
      <c r="AA1626" s="12">
        <f t="shared" si="313"/>
        <v>8</v>
      </c>
      <c r="AB1626" s="6" t="s">
        <v>195</v>
      </c>
      <c r="AC1626" s="106">
        <v>3006</v>
      </c>
      <c r="AJ1626" s="80"/>
      <c r="AK1626" s="116" t="s">
        <v>1693</v>
      </c>
      <c r="AN1626" s="80"/>
      <c r="AO1626" s="80"/>
      <c r="AP1626" s="80"/>
      <c r="AQ1626" s="80"/>
      <c r="AR1626" s="130"/>
      <c r="AS1626" s="80"/>
      <c r="AT1626" s="7"/>
      <c r="AU1626" s="7"/>
      <c r="AV1626" s="169"/>
      <c r="AW1626" s="170"/>
      <c r="AX1626" s="140"/>
      <c r="AY1626" s="150"/>
      <c r="AZ1626" s="171"/>
      <c r="BA1626" s="171"/>
      <c r="BB1626" s="150" t="str">
        <f t="shared" si="312"/>
        <v/>
      </c>
      <c r="BC1626" s="172"/>
      <c r="BD1626" s="169"/>
      <c r="BE1626" s="169"/>
      <c r="BF1626" s="169"/>
      <c r="BG1626" s="169"/>
      <c r="BH1626" s="169"/>
      <c r="BI1626" s="169"/>
      <c r="BJ1626" s="169"/>
      <c r="BK1626" s="169"/>
      <c r="BL1626" s="169"/>
      <c r="BM1626" s="169"/>
      <c r="BN1626" s="169"/>
      <c r="BO1626" s="169"/>
      <c r="BP1626" s="169"/>
      <c r="BQ1626" s="169"/>
      <c r="BS1626" s="6"/>
      <c r="BT1626" s="11"/>
      <c r="BU1626" s="6"/>
      <c r="BV1626" s="6"/>
    </row>
    <row r="1627" spans="1:74" ht="15.75" x14ac:dyDescent="0.25">
      <c r="A1627" s="52" t="s">
        <v>7908</v>
      </c>
      <c r="B1627" s="56"/>
      <c r="C1627" s="7" t="s">
        <v>118</v>
      </c>
      <c r="D1627" s="7" t="s">
        <v>6918</v>
      </c>
      <c r="E1627" s="7"/>
      <c r="F1627" s="64"/>
      <c r="G1627" s="6"/>
      <c r="H1627" s="6"/>
      <c r="I1627" s="10" t="s">
        <v>110</v>
      </c>
      <c r="J1627" s="11" t="s">
        <v>7574</v>
      </c>
      <c r="K1627" s="220" t="s">
        <v>600</v>
      </c>
      <c r="L1627" s="180"/>
      <c r="M1627" s="180">
        <v>1000</v>
      </c>
      <c r="N1627" s="80" t="s">
        <v>7214</v>
      </c>
      <c r="O1627" s="165"/>
      <c r="P1627" s="80" t="s">
        <v>3865</v>
      </c>
      <c r="Q1627" s="80"/>
      <c r="R1627" s="80"/>
      <c r="S1627" s="166"/>
      <c r="T1627" s="164"/>
      <c r="U1627" s="167"/>
      <c r="V1627" s="168"/>
      <c r="W1627" s="12" t="str">
        <f t="shared" si="311"/>
        <v>Mqtt1</v>
      </c>
      <c r="X1627" s="222"/>
      <c r="Y1627" s="6" t="str">
        <f t="shared" si="304"/>
        <v>power-tag/drain-tank-airco</v>
      </c>
      <c r="Z1627" s="106" t="str" cm="1">
        <f t="array" ref="Z1627">IF(COUNTIF(N1627,"spare"),"","$."&amp;_xlfn.REGEXEXTRACT(J1627,"PT\d+[FQ]\d+_(.*)", 2))</f>
        <v>$.RMS_Voltage_A_N</v>
      </c>
      <c r="AA1627" s="12">
        <f t="shared" si="313"/>
        <v>8</v>
      </c>
      <c r="AB1627" s="6" t="s">
        <v>195</v>
      </c>
      <c r="AC1627" s="106">
        <v>3028</v>
      </c>
      <c r="AJ1627" s="80"/>
      <c r="AK1627" s="116" t="s">
        <v>1694</v>
      </c>
      <c r="AN1627" s="80"/>
      <c r="AO1627" s="80"/>
      <c r="AP1627" s="80"/>
      <c r="AQ1627" s="80"/>
      <c r="AR1627" s="130"/>
      <c r="AS1627" s="80"/>
      <c r="AT1627" s="7"/>
      <c r="AU1627" s="7"/>
      <c r="AV1627" s="169"/>
      <c r="AW1627" s="170"/>
      <c r="AX1627" s="140"/>
      <c r="AY1627" s="150"/>
      <c r="AZ1627" s="171"/>
      <c r="BA1627" s="171"/>
      <c r="BB1627" s="150" t="str">
        <f t="shared" si="312"/>
        <v/>
      </c>
      <c r="BC1627" s="172"/>
      <c r="BD1627" s="169"/>
      <c r="BE1627" s="169"/>
      <c r="BF1627" s="169"/>
      <c r="BG1627" s="169"/>
      <c r="BH1627" s="169"/>
      <c r="BI1627" s="169"/>
      <c r="BJ1627" s="169"/>
      <c r="BK1627" s="169"/>
      <c r="BL1627" s="169"/>
      <c r="BM1627" s="169"/>
      <c r="BN1627" s="169"/>
      <c r="BO1627" s="169"/>
      <c r="BP1627" s="169"/>
      <c r="BQ1627" s="169"/>
      <c r="BS1627" s="6"/>
      <c r="BT1627" s="11"/>
      <c r="BU1627" s="6"/>
      <c r="BV1627" s="6"/>
    </row>
    <row r="1628" spans="1:74" ht="15.75" x14ac:dyDescent="0.25">
      <c r="A1628" s="52" t="s">
        <v>7908</v>
      </c>
      <c r="B1628" s="56"/>
      <c r="C1628" s="7" t="s">
        <v>118</v>
      </c>
      <c r="D1628" s="7" t="s">
        <v>6918</v>
      </c>
      <c r="E1628" s="7"/>
      <c r="F1628" s="64"/>
      <c r="G1628" s="6"/>
      <c r="H1628" s="6"/>
      <c r="I1628" s="10" t="s">
        <v>110</v>
      </c>
      <c r="J1628" s="11" t="s">
        <v>7575</v>
      </c>
      <c r="K1628" s="220" t="s">
        <v>600</v>
      </c>
      <c r="L1628" s="180"/>
      <c r="M1628" s="180">
        <v>1000</v>
      </c>
      <c r="N1628" s="80" t="s">
        <v>7214</v>
      </c>
      <c r="O1628" s="165"/>
      <c r="P1628" s="80" t="s">
        <v>3866</v>
      </c>
      <c r="Q1628" s="80"/>
      <c r="R1628" s="80"/>
      <c r="S1628" s="166"/>
      <c r="T1628" s="164"/>
      <c r="U1628" s="167"/>
      <c r="V1628" s="168"/>
      <c r="W1628" s="12" t="str">
        <f t="shared" si="311"/>
        <v>Mqtt1</v>
      </c>
      <c r="X1628" s="222"/>
      <c r="Y1628" s="6" t="str">
        <f t="shared" si="304"/>
        <v>power-tag/drain-tank-airco</v>
      </c>
      <c r="Z1628" s="106" t="str" cm="1">
        <f t="array" ref="Z1628">IF(COUNTIF(N1628,"spare"),"","$."&amp;_xlfn.REGEXEXTRACT(J1628,"PT\d+[FQ]\d+_(.*)", 2))</f>
        <v>$.RMS_Voltage_B_N</v>
      </c>
      <c r="AA1628" s="12">
        <f t="shared" si="313"/>
        <v>8</v>
      </c>
      <c r="AB1628" s="6" t="s">
        <v>195</v>
      </c>
      <c r="AC1628" s="106">
        <v>3030</v>
      </c>
      <c r="AJ1628" s="80"/>
      <c r="AK1628" s="116" t="s">
        <v>1694</v>
      </c>
      <c r="AN1628" s="80"/>
      <c r="AO1628" s="80"/>
      <c r="AP1628" s="80"/>
      <c r="AQ1628" s="80"/>
      <c r="AR1628" s="130"/>
      <c r="AS1628" s="80"/>
      <c r="AT1628" s="7"/>
      <c r="AU1628" s="7"/>
      <c r="AV1628" s="169"/>
      <c r="AW1628" s="170"/>
      <c r="AX1628" s="140"/>
      <c r="AY1628" s="150"/>
      <c r="AZ1628" s="171"/>
      <c r="BA1628" s="171"/>
      <c r="BB1628" s="150" t="str">
        <f t="shared" si="312"/>
        <v/>
      </c>
      <c r="BC1628" s="172"/>
      <c r="BD1628" s="169"/>
      <c r="BE1628" s="169"/>
      <c r="BF1628" s="169"/>
      <c r="BG1628" s="169"/>
      <c r="BH1628" s="169"/>
      <c r="BI1628" s="169"/>
      <c r="BJ1628" s="169"/>
      <c r="BK1628" s="169"/>
      <c r="BL1628" s="169"/>
      <c r="BM1628" s="169"/>
      <c r="BN1628" s="169"/>
      <c r="BO1628" s="169"/>
      <c r="BP1628" s="169"/>
      <c r="BQ1628" s="169"/>
      <c r="BS1628" s="6"/>
      <c r="BT1628" s="11"/>
      <c r="BU1628" s="6"/>
      <c r="BV1628" s="6"/>
    </row>
    <row r="1629" spans="1:74" ht="15.75" x14ac:dyDescent="0.25">
      <c r="A1629" s="52" t="s">
        <v>7908</v>
      </c>
      <c r="B1629" s="56"/>
      <c r="C1629" s="7" t="s">
        <v>118</v>
      </c>
      <c r="D1629" s="7" t="s">
        <v>6918</v>
      </c>
      <c r="E1629" s="7"/>
      <c r="F1629" s="64"/>
      <c r="G1629" s="6"/>
      <c r="H1629" s="6"/>
      <c r="I1629" s="10" t="s">
        <v>110</v>
      </c>
      <c r="J1629" s="11" t="s">
        <v>7576</v>
      </c>
      <c r="K1629" s="220" t="s">
        <v>600</v>
      </c>
      <c r="L1629" s="180"/>
      <c r="M1629" s="180">
        <v>1000</v>
      </c>
      <c r="N1629" s="80" t="s">
        <v>7214</v>
      </c>
      <c r="O1629" s="165"/>
      <c r="P1629" s="80" t="s">
        <v>3867</v>
      </c>
      <c r="Q1629" s="80"/>
      <c r="R1629" s="80"/>
      <c r="S1629" s="166"/>
      <c r="T1629" s="164"/>
      <c r="U1629" s="167"/>
      <c r="V1629" s="168"/>
      <c r="W1629" s="12" t="str">
        <f t="shared" si="311"/>
        <v>Mqtt1</v>
      </c>
      <c r="X1629" s="222"/>
      <c r="Y1629" s="6" t="str">
        <f t="shared" si="304"/>
        <v>power-tag/drain-tank-airco</v>
      </c>
      <c r="Z1629" s="106" t="str" cm="1">
        <f t="array" ref="Z1629">IF(COUNTIF(N1629,"spare"),"","$."&amp;_xlfn.REGEXEXTRACT(J1629,"PT\d+[FQ]\d+_(.*)", 2))</f>
        <v>$.RMS_Voltage_C_N</v>
      </c>
      <c r="AA1629" s="12">
        <f t="shared" si="313"/>
        <v>8</v>
      </c>
      <c r="AB1629" s="6" t="s">
        <v>195</v>
      </c>
      <c r="AC1629" s="106">
        <v>3032</v>
      </c>
      <c r="AJ1629" s="80"/>
      <c r="AK1629" s="116" t="s">
        <v>1694</v>
      </c>
      <c r="AN1629" s="80"/>
      <c r="AO1629" s="80"/>
      <c r="AP1629" s="80"/>
      <c r="AQ1629" s="80"/>
      <c r="AR1629" s="130"/>
      <c r="AS1629" s="80"/>
      <c r="AT1629" s="7"/>
      <c r="AU1629" s="7"/>
      <c r="AV1629" s="169"/>
      <c r="AW1629" s="170"/>
      <c r="AX1629" s="140"/>
      <c r="AY1629" s="150"/>
      <c r="AZ1629" s="171"/>
      <c r="BA1629" s="171"/>
      <c r="BB1629" s="150" t="str">
        <f t="shared" si="312"/>
        <v/>
      </c>
      <c r="BC1629" s="172"/>
      <c r="BD1629" s="169"/>
      <c r="BE1629" s="169"/>
      <c r="BF1629" s="169"/>
      <c r="BG1629" s="169"/>
      <c r="BH1629" s="169"/>
      <c r="BI1629" s="169"/>
      <c r="BJ1629" s="169"/>
      <c r="BK1629" s="169"/>
      <c r="BL1629" s="169"/>
      <c r="BM1629" s="169"/>
      <c r="BN1629" s="169"/>
      <c r="BO1629" s="169"/>
      <c r="BP1629" s="169"/>
      <c r="BQ1629" s="169"/>
      <c r="BS1629" s="6"/>
      <c r="BT1629" s="11"/>
      <c r="BU1629" s="6"/>
      <c r="BV1629" s="6"/>
    </row>
    <row r="1630" spans="1:74" ht="15.75" x14ac:dyDescent="0.25">
      <c r="A1630" s="52" t="s">
        <v>7908</v>
      </c>
      <c r="B1630" s="56"/>
      <c r="C1630" s="7" t="s">
        <v>118</v>
      </c>
      <c r="D1630" s="7" t="s">
        <v>6918</v>
      </c>
      <c r="E1630" s="7"/>
      <c r="F1630" s="64"/>
      <c r="G1630" s="6"/>
      <c r="H1630" s="6"/>
      <c r="I1630" s="10" t="s">
        <v>110</v>
      </c>
      <c r="J1630" s="11" t="s">
        <v>3280</v>
      </c>
      <c r="K1630" s="220" t="s">
        <v>600</v>
      </c>
      <c r="L1630" s="180"/>
      <c r="M1630" s="180">
        <v>1000</v>
      </c>
      <c r="N1630" s="80" t="s">
        <v>7214</v>
      </c>
      <c r="O1630" s="165"/>
      <c r="P1630" s="80" t="s">
        <v>3868</v>
      </c>
      <c r="Q1630" s="80"/>
      <c r="R1630" s="80"/>
      <c r="S1630" s="166"/>
      <c r="T1630" s="164"/>
      <c r="U1630" s="167"/>
      <c r="V1630" s="168"/>
      <c r="W1630" s="12" t="str">
        <f t="shared" si="311"/>
        <v>Mqtt1</v>
      </c>
      <c r="X1630" s="222"/>
      <c r="Y1630" s="6" t="str">
        <f t="shared" si="304"/>
        <v>power-tag/drain-tank-airco</v>
      </c>
      <c r="Z1630" s="106" t="str" cm="1">
        <f t="array" ref="Z1630">IF(COUNTIF(N1630,"spare"),"","$."&amp;_xlfn.REGEXEXTRACT(J1630,"PT\d+[FQ]\d+_(.*)", 2))</f>
        <v>$.Active_Power_Phase_A</v>
      </c>
      <c r="AA1630" s="12">
        <f t="shared" si="313"/>
        <v>8</v>
      </c>
      <c r="AB1630" s="6" t="s">
        <v>195</v>
      </c>
      <c r="AC1630" s="106">
        <v>3054</v>
      </c>
      <c r="AJ1630" s="80"/>
      <c r="AK1630" s="116" t="s">
        <v>1695</v>
      </c>
      <c r="AN1630" s="80"/>
      <c r="AO1630" s="80"/>
      <c r="AP1630" s="80"/>
      <c r="AQ1630" s="80"/>
      <c r="AR1630" s="130"/>
      <c r="AS1630" s="80"/>
      <c r="AT1630" s="7"/>
      <c r="AU1630" s="7"/>
      <c r="AV1630" s="169"/>
      <c r="AW1630" s="170"/>
      <c r="AX1630" s="140"/>
      <c r="AY1630" s="150"/>
      <c r="AZ1630" s="171"/>
      <c r="BA1630" s="171"/>
      <c r="BB1630" s="150" t="str">
        <f t="shared" si="312"/>
        <v/>
      </c>
      <c r="BC1630" s="172"/>
      <c r="BD1630" s="169"/>
      <c r="BE1630" s="169"/>
      <c r="BF1630" s="169"/>
      <c r="BG1630" s="169"/>
      <c r="BH1630" s="169"/>
      <c r="BI1630" s="169"/>
      <c r="BJ1630" s="169"/>
      <c r="BK1630" s="169"/>
      <c r="BL1630" s="169"/>
      <c r="BM1630" s="169"/>
      <c r="BN1630" s="169"/>
      <c r="BO1630" s="169"/>
      <c r="BP1630" s="169"/>
      <c r="BQ1630" s="169"/>
      <c r="BS1630" s="6"/>
      <c r="BT1630" s="11"/>
      <c r="BU1630" s="6"/>
      <c r="BV1630" s="6"/>
    </row>
    <row r="1631" spans="1:74" ht="15.75" x14ac:dyDescent="0.25">
      <c r="A1631" s="52" t="s">
        <v>7908</v>
      </c>
      <c r="B1631" s="56"/>
      <c r="C1631" s="7" t="s">
        <v>118</v>
      </c>
      <c r="D1631" s="7" t="s">
        <v>6918</v>
      </c>
      <c r="E1631" s="7"/>
      <c r="F1631" s="64"/>
      <c r="G1631" s="6"/>
      <c r="H1631" s="6"/>
      <c r="I1631" s="10" t="s">
        <v>110</v>
      </c>
      <c r="J1631" s="11" t="s">
        <v>3281</v>
      </c>
      <c r="K1631" s="220" t="s">
        <v>600</v>
      </c>
      <c r="L1631" s="180"/>
      <c r="M1631" s="180">
        <v>1000</v>
      </c>
      <c r="N1631" s="80" t="s">
        <v>7214</v>
      </c>
      <c r="O1631" s="165"/>
      <c r="P1631" s="80" t="s">
        <v>3869</v>
      </c>
      <c r="Q1631" s="80"/>
      <c r="R1631" s="80"/>
      <c r="S1631" s="166"/>
      <c r="T1631" s="164"/>
      <c r="U1631" s="167"/>
      <c r="V1631" s="168"/>
      <c r="W1631" s="12" t="str">
        <f t="shared" si="311"/>
        <v>Mqtt1</v>
      </c>
      <c r="X1631" s="222"/>
      <c r="Y1631" s="6" t="str">
        <f t="shared" si="304"/>
        <v>power-tag/drain-tank-airco</v>
      </c>
      <c r="Z1631" s="106" t="str" cm="1">
        <f t="array" ref="Z1631">IF(COUNTIF(N1631,"spare"),"","$."&amp;_xlfn.REGEXEXTRACT(J1631,"PT\d+[FQ]\d+_(.*)", 2))</f>
        <v>$.Active_Power_Phase_B</v>
      </c>
      <c r="AA1631" s="12">
        <f t="shared" si="313"/>
        <v>8</v>
      </c>
      <c r="AB1631" s="6" t="s">
        <v>195</v>
      </c>
      <c r="AC1631" s="106">
        <v>3056</v>
      </c>
      <c r="AJ1631" s="80"/>
      <c r="AK1631" s="116" t="s">
        <v>1695</v>
      </c>
      <c r="AN1631" s="80"/>
      <c r="AO1631" s="80"/>
      <c r="AP1631" s="80"/>
      <c r="AQ1631" s="80"/>
      <c r="AR1631" s="130"/>
      <c r="AS1631" s="80"/>
      <c r="AT1631" s="7"/>
      <c r="AU1631" s="7"/>
      <c r="AV1631" s="169"/>
      <c r="AW1631" s="170"/>
      <c r="AX1631" s="140"/>
      <c r="AY1631" s="150"/>
      <c r="AZ1631" s="171"/>
      <c r="BA1631" s="171"/>
      <c r="BB1631" s="150" t="str">
        <f t="shared" si="312"/>
        <v/>
      </c>
      <c r="BC1631" s="172"/>
      <c r="BD1631" s="169"/>
      <c r="BE1631" s="169"/>
      <c r="BF1631" s="169"/>
      <c r="BG1631" s="169"/>
      <c r="BH1631" s="169"/>
      <c r="BI1631" s="169"/>
      <c r="BJ1631" s="169"/>
      <c r="BK1631" s="169"/>
      <c r="BL1631" s="169"/>
      <c r="BM1631" s="169"/>
      <c r="BN1631" s="169"/>
      <c r="BO1631" s="169"/>
      <c r="BP1631" s="169"/>
      <c r="BQ1631" s="169"/>
      <c r="BS1631" s="6"/>
      <c r="BT1631" s="11"/>
      <c r="BU1631" s="6"/>
      <c r="BV1631" s="6"/>
    </row>
    <row r="1632" spans="1:74" ht="15.75" x14ac:dyDescent="0.25">
      <c r="A1632" s="52" t="s">
        <v>7908</v>
      </c>
      <c r="B1632" s="56"/>
      <c r="C1632" s="7" t="s">
        <v>118</v>
      </c>
      <c r="D1632" s="7" t="s">
        <v>6918</v>
      </c>
      <c r="E1632" s="7"/>
      <c r="F1632" s="64"/>
      <c r="G1632" s="6"/>
      <c r="H1632" s="6"/>
      <c r="I1632" s="10" t="s">
        <v>110</v>
      </c>
      <c r="J1632" s="11" t="s">
        <v>3282</v>
      </c>
      <c r="K1632" s="220" t="s">
        <v>600</v>
      </c>
      <c r="L1632" s="180"/>
      <c r="M1632" s="180">
        <v>1000</v>
      </c>
      <c r="N1632" s="80" t="s">
        <v>7214</v>
      </c>
      <c r="O1632" s="165"/>
      <c r="P1632" s="80" t="s">
        <v>3870</v>
      </c>
      <c r="Q1632" s="80"/>
      <c r="R1632" s="80"/>
      <c r="S1632" s="166"/>
      <c r="T1632" s="164"/>
      <c r="U1632" s="167"/>
      <c r="V1632" s="168"/>
      <c r="W1632" s="12" t="str">
        <f t="shared" si="311"/>
        <v>Mqtt1</v>
      </c>
      <c r="X1632" s="222"/>
      <c r="Y1632" s="6" t="str">
        <f t="shared" si="304"/>
        <v>power-tag/drain-tank-airco</v>
      </c>
      <c r="Z1632" s="106" t="str" cm="1">
        <f t="array" ref="Z1632">IF(COUNTIF(N1632,"spare"),"","$."&amp;_xlfn.REGEXEXTRACT(J1632,"PT\d+[FQ]\d+_(.*)", 2))</f>
        <v>$.Active_Power_Phase_C</v>
      </c>
      <c r="AA1632" s="12">
        <f t="shared" si="313"/>
        <v>8</v>
      </c>
      <c r="AB1632" s="6" t="s">
        <v>195</v>
      </c>
      <c r="AC1632" s="106">
        <v>3058</v>
      </c>
      <c r="AJ1632" s="80"/>
      <c r="AK1632" s="116" t="s">
        <v>1695</v>
      </c>
      <c r="AN1632" s="80"/>
      <c r="AO1632" s="80"/>
      <c r="AP1632" s="80"/>
      <c r="AQ1632" s="80"/>
      <c r="AR1632" s="130"/>
      <c r="AS1632" s="80"/>
      <c r="AT1632" s="7"/>
      <c r="AU1632" s="7"/>
      <c r="AV1632" s="169"/>
      <c r="AW1632" s="170"/>
      <c r="AX1632" s="140"/>
      <c r="AY1632" s="150"/>
      <c r="AZ1632" s="171"/>
      <c r="BA1632" s="171"/>
      <c r="BB1632" s="150" t="str">
        <f t="shared" si="312"/>
        <v/>
      </c>
      <c r="BC1632" s="172"/>
      <c r="BD1632" s="169"/>
      <c r="BE1632" s="169"/>
      <c r="BF1632" s="169"/>
      <c r="BG1632" s="169"/>
      <c r="BH1632" s="169"/>
      <c r="BI1632" s="169"/>
      <c r="BJ1632" s="169"/>
      <c r="BK1632" s="169"/>
      <c r="BL1632" s="169"/>
      <c r="BM1632" s="169"/>
      <c r="BN1632" s="169"/>
      <c r="BO1632" s="169"/>
      <c r="BP1632" s="169"/>
      <c r="BQ1632" s="169"/>
      <c r="BS1632" s="6"/>
      <c r="BT1632" s="11"/>
      <c r="BU1632" s="6"/>
      <c r="BV1632" s="6"/>
    </row>
    <row r="1633" spans="1:74" ht="15.75" x14ac:dyDescent="0.25">
      <c r="A1633" s="52" t="s">
        <v>7908</v>
      </c>
      <c r="B1633" s="56"/>
      <c r="C1633" s="7" t="s">
        <v>118</v>
      </c>
      <c r="D1633" s="7" t="s">
        <v>6918</v>
      </c>
      <c r="E1633" s="7"/>
      <c r="F1633" s="64"/>
      <c r="G1633" s="6"/>
      <c r="H1633" s="6"/>
      <c r="I1633" s="10" t="s">
        <v>110</v>
      </c>
      <c r="J1633" s="11" t="s">
        <v>3283</v>
      </c>
      <c r="K1633" s="220" t="s">
        <v>600</v>
      </c>
      <c r="L1633" s="180"/>
      <c r="M1633" s="180">
        <v>1000</v>
      </c>
      <c r="N1633" s="80" t="s">
        <v>7214</v>
      </c>
      <c r="O1633" s="165"/>
      <c r="P1633" s="80" t="s">
        <v>3871</v>
      </c>
      <c r="Q1633" s="80"/>
      <c r="R1633" s="80"/>
      <c r="S1633" s="166"/>
      <c r="T1633" s="164"/>
      <c r="U1633" s="167"/>
      <c r="V1633" s="168"/>
      <c r="W1633" s="12" t="str">
        <f t="shared" si="311"/>
        <v>Mqtt1</v>
      </c>
      <c r="X1633" s="222"/>
      <c r="Y1633" s="6" t="str">
        <f t="shared" si="304"/>
        <v>power-tag/drain-tank-airco</v>
      </c>
      <c r="Z1633" s="106" t="str" cm="1">
        <f t="array" ref="Z1633">IF(COUNTIF(N1633,"spare"),"","$."&amp;_xlfn.REGEXEXTRACT(J1633,"PT\d+[FQ]\d+_(.*)", 2))</f>
        <v>$.Total_Active_Power</v>
      </c>
      <c r="AA1633" s="12">
        <f t="shared" si="313"/>
        <v>8</v>
      </c>
      <c r="AB1633" s="6" t="s">
        <v>195</v>
      </c>
      <c r="AC1633" s="106">
        <v>3060</v>
      </c>
      <c r="AJ1633" s="80"/>
      <c r="AK1633" s="116" t="s">
        <v>1695</v>
      </c>
      <c r="AN1633" s="80"/>
      <c r="AO1633" s="80"/>
      <c r="AP1633" s="80"/>
      <c r="AQ1633" s="80"/>
      <c r="AR1633" s="130"/>
      <c r="AS1633" s="80"/>
      <c r="AT1633" s="7"/>
      <c r="AU1633" s="7"/>
      <c r="AV1633" s="169"/>
      <c r="AW1633" s="170"/>
      <c r="AX1633" s="140"/>
      <c r="AY1633" s="150"/>
      <c r="AZ1633" s="171"/>
      <c r="BA1633" s="171"/>
      <c r="BB1633" s="150" t="str">
        <f t="shared" si="312"/>
        <v/>
      </c>
      <c r="BC1633" s="172"/>
      <c r="BD1633" s="169"/>
      <c r="BE1633" s="169"/>
      <c r="BF1633" s="169"/>
      <c r="BG1633" s="169"/>
      <c r="BH1633" s="169"/>
      <c r="BI1633" s="169"/>
      <c r="BJ1633" s="169"/>
      <c r="BK1633" s="169"/>
      <c r="BL1633" s="169"/>
      <c r="BM1633" s="169"/>
      <c r="BN1633" s="169"/>
      <c r="BO1633" s="169"/>
      <c r="BP1633" s="169"/>
      <c r="BQ1633" s="169"/>
      <c r="BS1633" s="6"/>
      <c r="BT1633" s="11"/>
      <c r="BU1633" s="6"/>
      <c r="BV1633" s="6"/>
    </row>
    <row r="1634" spans="1:74" ht="15.75" x14ac:dyDescent="0.25">
      <c r="A1634" s="52" t="s">
        <v>7908</v>
      </c>
      <c r="B1634" s="56"/>
      <c r="C1634" s="7" t="s">
        <v>118</v>
      </c>
      <c r="D1634" s="7" t="s">
        <v>6918</v>
      </c>
      <c r="E1634" s="7"/>
      <c r="F1634" s="64"/>
      <c r="G1634" s="6"/>
      <c r="H1634" s="6"/>
      <c r="I1634" s="10" t="s">
        <v>110</v>
      </c>
      <c r="J1634" s="11" t="s">
        <v>3284</v>
      </c>
      <c r="K1634" s="220" t="s">
        <v>600</v>
      </c>
      <c r="L1634" s="180"/>
      <c r="M1634" s="180">
        <v>1000</v>
      </c>
      <c r="N1634" s="80" t="s">
        <v>7214</v>
      </c>
      <c r="O1634" s="165"/>
      <c r="P1634" s="80" t="s">
        <v>3872</v>
      </c>
      <c r="Q1634" s="80"/>
      <c r="R1634" s="80"/>
      <c r="S1634" s="166"/>
      <c r="T1634" s="164"/>
      <c r="U1634" s="167"/>
      <c r="V1634" s="168"/>
      <c r="W1634" s="12" t="str">
        <f t="shared" si="311"/>
        <v>Mqtt1</v>
      </c>
      <c r="X1634" s="222"/>
      <c r="Y1634" s="6" t="str">
        <f t="shared" si="304"/>
        <v>power-tag/drain-tank-airco</v>
      </c>
      <c r="Z1634" s="106" t="str" cm="1">
        <f t="array" ref="Z1634">IF(COUNTIF(N1634,"spare"),"","$."&amp;_xlfn.REGEXEXTRACT(J1634,"PT\d+[FQ]\d+_(.*)", 2))</f>
        <v>$.Power_Factor_Phase_A</v>
      </c>
      <c r="AA1634" s="12">
        <f t="shared" si="313"/>
        <v>8</v>
      </c>
      <c r="AB1634" s="6" t="s">
        <v>195</v>
      </c>
      <c r="AC1634" s="106">
        <v>3078</v>
      </c>
      <c r="AJ1634" s="80"/>
      <c r="AK1634" s="116" t="s">
        <v>1696</v>
      </c>
      <c r="AN1634" s="80"/>
      <c r="AO1634" s="80"/>
      <c r="AP1634" s="80"/>
      <c r="AQ1634" s="80"/>
      <c r="AR1634" s="130"/>
      <c r="AS1634" s="80"/>
      <c r="AT1634" s="7"/>
      <c r="AU1634" s="7"/>
      <c r="AV1634" s="169"/>
      <c r="AW1634" s="170"/>
      <c r="AX1634" s="140"/>
      <c r="AY1634" s="150"/>
      <c r="AZ1634" s="171"/>
      <c r="BA1634" s="171"/>
      <c r="BB1634" s="150" t="str">
        <f t="shared" si="312"/>
        <v/>
      </c>
      <c r="BC1634" s="172"/>
      <c r="BD1634" s="169"/>
      <c r="BE1634" s="169"/>
      <c r="BF1634" s="169"/>
      <c r="BG1634" s="169"/>
      <c r="BH1634" s="169"/>
      <c r="BI1634" s="169"/>
      <c r="BJ1634" s="169"/>
      <c r="BK1634" s="169"/>
      <c r="BL1634" s="169"/>
      <c r="BM1634" s="169"/>
      <c r="BN1634" s="169"/>
      <c r="BO1634" s="169"/>
      <c r="BP1634" s="169"/>
      <c r="BQ1634" s="169"/>
      <c r="BS1634" s="6"/>
      <c r="BT1634" s="11"/>
      <c r="BU1634" s="6"/>
      <c r="BV1634" s="6"/>
    </row>
    <row r="1635" spans="1:74" ht="15.75" x14ac:dyDescent="0.25">
      <c r="A1635" s="52" t="s">
        <v>7908</v>
      </c>
      <c r="B1635" s="56"/>
      <c r="C1635" s="7" t="s">
        <v>118</v>
      </c>
      <c r="D1635" s="7" t="s">
        <v>6918</v>
      </c>
      <c r="E1635" s="7"/>
      <c r="F1635" s="64"/>
      <c r="G1635" s="6"/>
      <c r="H1635" s="6"/>
      <c r="I1635" s="10" t="s">
        <v>110</v>
      </c>
      <c r="J1635" s="11" t="s">
        <v>3285</v>
      </c>
      <c r="K1635" s="220" t="s">
        <v>600</v>
      </c>
      <c r="L1635" s="180"/>
      <c r="M1635" s="180">
        <v>1000</v>
      </c>
      <c r="N1635" s="80" t="s">
        <v>7214</v>
      </c>
      <c r="O1635" s="165"/>
      <c r="P1635" s="80" t="s">
        <v>3873</v>
      </c>
      <c r="Q1635" s="80"/>
      <c r="R1635" s="80"/>
      <c r="S1635" s="166"/>
      <c r="T1635" s="164"/>
      <c r="U1635" s="167"/>
      <c r="V1635" s="168"/>
      <c r="W1635" s="12" t="str">
        <f t="shared" si="311"/>
        <v>Mqtt1</v>
      </c>
      <c r="X1635" s="222"/>
      <c r="Y1635" s="6" t="str">
        <f t="shared" si="304"/>
        <v>power-tag/drain-tank-airco</v>
      </c>
      <c r="Z1635" s="106" t="str" cm="1">
        <f t="array" ref="Z1635">IF(COUNTIF(N1635,"spare"),"","$."&amp;_xlfn.REGEXEXTRACT(J1635,"PT\d+[FQ]\d+_(.*)", 2))</f>
        <v>$.Power_Factor_Phase_B</v>
      </c>
      <c r="AA1635" s="12">
        <f t="shared" si="313"/>
        <v>8</v>
      </c>
      <c r="AB1635" s="6" t="s">
        <v>195</v>
      </c>
      <c r="AC1635" s="106">
        <v>3080</v>
      </c>
      <c r="AJ1635" s="80"/>
      <c r="AK1635" s="116" t="s">
        <v>1696</v>
      </c>
      <c r="AN1635" s="80"/>
      <c r="AO1635" s="80"/>
      <c r="AP1635" s="80"/>
      <c r="AQ1635" s="80"/>
      <c r="AR1635" s="130"/>
      <c r="AS1635" s="80"/>
      <c r="AT1635" s="7"/>
      <c r="AU1635" s="7"/>
      <c r="AV1635" s="169"/>
      <c r="AW1635" s="170"/>
      <c r="AX1635" s="140"/>
      <c r="AY1635" s="150"/>
      <c r="AZ1635" s="171"/>
      <c r="BA1635" s="171"/>
      <c r="BB1635" s="150" t="str">
        <f t="shared" si="312"/>
        <v/>
      </c>
      <c r="BC1635" s="172"/>
      <c r="BD1635" s="169"/>
      <c r="BE1635" s="169"/>
      <c r="BF1635" s="169"/>
      <c r="BG1635" s="169"/>
      <c r="BH1635" s="169"/>
      <c r="BI1635" s="169"/>
      <c r="BJ1635" s="169"/>
      <c r="BK1635" s="169"/>
      <c r="BL1635" s="169"/>
      <c r="BM1635" s="169"/>
      <c r="BN1635" s="169"/>
      <c r="BO1635" s="169"/>
      <c r="BP1635" s="169"/>
      <c r="BQ1635" s="169"/>
      <c r="BS1635" s="6"/>
      <c r="BT1635" s="11"/>
      <c r="BU1635" s="6"/>
      <c r="BV1635" s="6"/>
    </row>
    <row r="1636" spans="1:74" ht="15.75" x14ac:dyDescent="0.25">
      <c r="A1636" s="52" t="s">
        <v>7908</v>
      </c>
      <c r="B1636" s="56"/>
      <c r="C1636" s="7" t="s">
        <v>118</v>
      </c>
      <c r="D1636" s="7" t="s">
        <v>6918</v>
      </c>
      <c r="E1636" s="7"/>
      <c r="F1636" s="64"/>
      <c r="G1636" s="6"/>
      <c r="H1636" s="6"/>
      <c r="I1636" s="10" t="s">
        <v>110</v>
      </c>
      <c r="J1636" s="11" t="s">
        <v>3286</v>
      </c>
      <c r="K1636" s="220" t="s">
        <v>600</v>
      </c>
      <c r="L1636" s="180"/>
      <c r="M1636" s="180">
        <v>1000</v>
      </c>
      <c r="N1636" s="80" t="s">
        <v>7214</v>
      </c>
      <c r="O1636" s="165"/>
      <c r="P1636" s="80" t="s">
        <v>3874</v>
      </c>
      <c r="Q1636" s="80"/>
      <c r="R1636" s="80"/>
      <c r="S1636" s="166"/>
      <c r="T1636" s="164"/>
      <c r="U1636" s="167"/>
      <c r="V1636" s="168"/>
      <c r="W1636" s="12" t="str">
        <f t="shared" si="311"/>
        <v>Mqtt1</v>
      </c>
      <c r="X1636" s="222"/>
      <c r="Y1636" s="6" t="str">
        <f t="shared" si="304"/>
        <v>power-tag/drain-tank-airco</v>
      </c>
      <c r="Z1636" s="106" t="str" cm="1">
        <f t="array" ref="Z1636">IF(COUNTIF(N1636,"spare"),"","$."&amp;_xlfn.REGEXEXTRACT(J1636,"PT\d+[FQ]\d+_(.*)", 2))</f>
        <v>$.Power_Factor_Phase_C</v>
      </c>
      <c r="AA1636" s="12">
        <f t="shared" si="313"/>
        <v>8</v>
      </c>
      <c r="AB1636" s="6" t="s">
        <v>195</v>
      </c>
      <c r="AC1636" s="106">
        <v>3082</v>
      </c>
      <c r="AJ1636" s="80"/>
      <c r="AK1636" s="116" t="s">
        <v>1696</v>
      </c>
      <c r="AN1636" s="80"/>
      <c r="AO1636" s="80"/>
      <c r="AP1636" s="80"/>
      <c r="AQ1636" s="80"/>
      <c r="AR1636" s="130"/>
      <c r="AS1636" s="80"/>
      <c r="AT1636" s="7"/>
      <c r="AU1636" s="7"/>
      <c r="AV1636" s="169"/>
      <c r="AW1636" s="170"/>
      <c r="AX1636" s="140"/>
      <c r="AY1636" s="150"/>
      <c r="AZ1636" s="171"/>
      <c r="BA1636" s="171"/>
      <c r="BB1636" s="150" t="str">
        <f t="shared" si="312"/>
        <v/>
      </c>
      <c r="BC1636" s="172"/>
      <c r="BD1636" s="169"/>
      <c r="BE1636" s="169"/>
      <c r="BF1636" s="169"/>
      <c r="BG1636" s="169"/>
      <c r="BH1636" s="169"/>
      <c r="BI1636" s="169"/>
      <c r="BJ1636" s="169"/>
      <c r="BK1636" s="169"/>
      <c r="BL1636" s="169"/>
      <c r="BM1636" s="169"/>
      <c r="BN1636" s="169"/>
      <c r="BO1636" s="169"/>
      <c r="BP1636" s="169"/>
      <c r="BQ1636" s="169"/>
      <c r="BS1636" s="6"/>
      <c r="BT1636" s="11"/>
      <c r="BU1636" s="6"/>
      <c r="BV1636" s="6"/>
    </row>
    <row r="1637" spans="1:74" ht="15.75" x14ac:dyDescent="0.25">
      <c r="A1637" s="52" t="s">
        <v>7908</v>
      </c>
      <c r="B1637" s="56"/>
      <c r="C1637" s="7" t="s">
        <v>118</v>
      </c>
      <c r="D1637" s="7" t="s">
        <v>6918</v>
      </c>
      <c r="E1637" s="7"/>
      <c r="F1637" s="64"/>
      <c r="G1637" s="6"/>
      <c r="H1637" s="6"/>
      <c r="I1637" s="10" t="s">
        <v>110</v>
      </c>
      <c r="J1637" s="11" t="s">
        <v>3287</v>
      </c>
      <c r="K1637" s="220" t="s">
        <v>600</v>
      </c>
      <c r="L1637" s="180"/>
      <c r="M1637" s="180">
        <v>1000</v>
      </c>
      <c r="N1637" s="80" t="s">
        <v>7214</v>
      </c>
      <c r="O1637" s="165"/>
      <c r="P1637" s="80" t="s">
        <v>3875</v>
      </c>
      <c r="Q1637" s="80"/>
      <c r="R1637" s="80"/>
      <c r="S1637" s="166"/>
      <c r="T1637" s="164"/>
      <c r="U1637" s="167"/>
      <c r="V1637" s="168"/>
      <c r="W1637" s="12" t="str">
        <f t="shared" si="311"/>
        <v>Mqtt1</v>
      </c>
      <c r="X1637" s="222"/>
      <c r="Y1637" s="6" t="str">
        <f t="shared" si="304"/>
        <v>power-tag/drain-tank-airco</v>
      </c>
      <c r="Z1637" s="106" t="str" cm="1">
        <f t="array" ref="Z1637">IF(COUNTIF(N1637,"spare"),"","$."&amp;_xlfn.REGEXEXTRACT(J1637,"PT\d+[FQ]\d+_(.*)", 2))</f>
        <v>$.Total_Power_Factor</v>
      </c>
      <c r="AA1637" s="12">
        <f t="shared" si="313"/>
        <v>8</v>
      </c>
      <c r="AB1637" s="6" t="s">
        <v>195</v>
      </c>
      <c r="AC1637" s="106">
        <v>3084</v>
      </c>
      <c r="AJ1637" s="80"/>
      <c r="AK1637" s="116" t="s">
        <v>1696</v>
      </c>
      <c r="AN1637" s="80"/>
      <c r="AO1637" s="80"/>
      <c r="AP1637" s="80"/>
      <c r="AQ1637" s="80"/>
      <c r="AR1637" s="130"/>
      <c r="AS1637" s="80"/>
      <c r="AT1637" s="7"/>
      <c r="AU1637" s="7"/>
      <c r="AV1637" s="169"/>
      <c r="AW1637" s="170"/>
      <c r="AX1637" s="140"/>
      <c r="AY1637" s="150"/>
      <c r="AZ1637" s="171"/>
      <c r="BA1637" s="171"/>
      <c r="BB1637" s="150" t="str">
        <f t="shared" si="312"/>
        <v/>
      </c>
      <c r="BC1637" s="172"/>
      <c r="BD1637" s="169"/>
      <c r="BE1637" s="169"/>
      <c r="BF1637" s="169"/>
      <c r="BG1637" s="169"/>
      <c r="BH1637" s="169"/>
      <c r="BI1637" s="169"/>
      <c r="BJ1637" s="169"/>
      <c r="BK1637" s="169"/>
      <c r="BL1637" s="169"/>
      <c r="BM1637" s="169"/>
      <c r="BN1637" s="169"/>
      <c r="BO1637" s="169"/>
      <c r="BP1637" s="169"/>
      <c r="BQ1637" s="169"/>
      <c r="BS1637" s="6"/>
      <c r="BT1637" s="11"/>
      <c r="BU1637" s="6"/>
      <c r="BV1637" s="6"/>
    </row>
    <row r="1638" spans="1:74" ht="15.75" x14ac:dyDescent="0.25">
      <c r="A1638" s="52" t="s">
        <v>7908</v>
      </c>
      <c r="B1638" s="56"/>
      <c r="C1638" s="7" t="s">
        <v>118</v>
      </c>
      <c r="D1638" s="7" t="s">
        <v>6918</v>
      </c>
      <c r="E1638" s="7"/>
      <c r="F1638" s="64"/>
      <c r="G1638" s="6"/>
      <c r="H1638" s="6"/>
      <c r="I1638" s="10" t="s">
        <v>110</v>
      </c>
      <c r="J1638" s="11" t="s">
        <v>3288</v>
      </c>
      <c r="K1638" s="220" t="s">
        <v>600</v>
      </c>
      <c r="L1638" s="180"/>
      <c r="M1638" s="180">
        <v>1000</v>
      </c>
      <c r="N1638" s="80" t="s">
        <v>7214</v>
      </c>
      <c r="O1638" s="165"/>
      <c r="P1638" s="80" t="s">
        <v>3861</v>
      </c>
      <c r="Q1638" s="80"/>
      <c r="R1638" s="80"/>
      <c r="S1638" s="166"/>
      <c r="T1638" s="164"/>
      <c r="U1638" s="167"/>
      <c r="V1638" s="168"/>
      <c r="W1638" s="12" t="str">
        <f t="shared" ref="W1638:W1652" si="314">IF(COUNTIF(N1638,"spare"),"","Mqtt1")</f>
        <v>Mqtt1</v>
      </c>
      <c r="X1638" s="222"/>
      <c r="Y1638" s="6" t="str">
        <f t="shared" si="304"/>
        <v>power-tag/drain-tank-airco</v>
      </c>
      <c r="Z1638" s="106" t="str" cm="1">
        <f t="array" ref="Z1638">IF(COUNTIF(N1638,"spare"),"","$."&amp;_xlfn.REGEXEXTRACT(J1638,"PT\d+[FQ]\d+_(.*)", 2))</f>
        <v>$.RMS_Current_Phase_A</v>
      </c>
      <c r="AA1638" s="12">
        <f>AA1623+1</f>
        <v>9</v>
      </c>
      <c r="AB1638" s="6" t="s">
        <v>195</v>
      </c>
      <c r="AC1638" s="106">
        <v>3000</v>
      </c>
      <c r="AJ1638" s="80"/>
      <c r="AK1638" s="116" t="s">
        <v>1693</v>
      </c>
      <c r="AN1638" s="80"/>
      <c r="AO1638" s="80"/>
      <c r="AP1638" s="80"/>
      <c r="AQ1638" s="80"/>
      <c r="AR1638" s="130"/>
      <c r="AS1638" s="80"/>
      <c r="AT1638" s="7"/>
      <c r="AU1638" s="7"/>
      <c r="AV1638" s="169"/>
      <c r="AW1638" s="170"/>
      <c r="AX1638" s="140"/>
      <c r="AY1638" s="150"/>
      <c r="AZ1638" s="171"/>
      <c r="BA1638" s="171"/>
      <c r="BB1638" s="150" t="str">
        <f t="shared" ref="BB1638:BB1652" si="315">IF(ISNUMBER(AM1638),"1","")</f>
        <v/>
      </c>
      <c r="BC1638" s="172"/>
      <c r="BD1638" s="169"/>
      <c r="BE1638" s="169"/>
      <c r="BF1638" s="169"/>
      <c r="BG1638" s="169"/>
      <c r="BH1638" s="169"/>
      <c r="BI1638" s="169"/>
      <c r="BJ1638" s="169"/>
      <c r="BK1638" s="169"/>
      <c r="BL1638" s="169"/>
      <c r="BM1638" s="169"/>
      <c r="BN1638" s="169"/>
      <c r="BO1638" s="169"/>
      <c r="BP1638" s="169"/>
      <c r="BQ1638" s="169"/>
      <c r="BS1638" s="6"/>
      <c r="BT1638" s="11"/>
      <c r="BU1638" s="6"/>
      <c r="BV1638" s="6"/>
    </row>
    <row r="1639" spans="1:74" ht="15.75" x14ac:dyDescent="0.25">
      <c r="A1639" s="52" t="s">
        <v>7908</v>
      </c>
      <c r="B1639" s="56"/>
      <c r="C1639" s="7" t="s">
        <v>118</v>
      </c>
      <c r="D1639" s="7" t="s">
        <v>6918</v>
      </c>
      <c r="E1639" s="7"/>
      <c r="F1639" s="64"/>
      <c r="G1639" s="6"/>
      <c r="H1639" s="6"/>
      <c r="I1639" s="10" t="s">
        <v>110</v>
      </c>
      <c r="J1639" s="11" t="s">
        <v>3289</v>
      </c>
      <c r="K1639" s="220" t="s">
        <v>600</v>
      </c>
      <c r="L1639" s="180"/>
      <c r="M1639" s="180">
        <v>1000</v>
      </c>
      <c r="N1639" s="80" t="s">
        <v>7214</v>
      </c>
      <c r="O1639" s="165"/>
      <c r="P1639" s="80" t="s">
        <v>3862</v>
      </c>
      <c r="Q1639" s="80"/>
      <c r="R1639" s="80"/>
      <c r="S1639" s="166"/>
      <c r="T1639" s="164"/>
      <c r="U1639" s="167"/>
      <c r="V1639" s="168"/>
      <c r="W1639" s="12" t="str">
        <f t="shared" si="314"/>
        <v>Mqtt1</v>
      </c>
      <c r="X1639" s="222"/>
      <c r="Y1639" s="6" t="str">
        <f t="shared" si="304"/>
        <v>power-tag/drain-tank-airco</v>
      </c>
      <c r="Z1639" s="106" t="str" cm="1">
        <f t="array" ref="Z1639">IF(COUNTIF(N1639,"spare"),"","$."&amp;_xlfn.REGEXEXTRACT(J1639,"PT\d+[FQ]\d+_(.*)", 2))</f>
        <v>$.RMS_Current_Phase_B</v>
      </c>
      <c r="AA1639" s="12">
        <f t="shared" ref="AA1639:AA1652" si="316">AA1624+1</f>
        <v>9</v>
      </c>
      <c r="AB1639" s="6" t="s">
        <v>195</v>
      </c>
      <c r="AC1639" s="106">
        <v>3002</v>
      </c>
      <c r="AJ1639" s="80"/>
      <c r="AK1639" s="116" t="s">
        <v>1693</v>
      </c>
      <c r="AN1639" s="80"/>
      <c r="AO1639" s="80"/>
      <c r="AP1639" s="80"/>
      <c r="AQ1639" s="80"/>
      <c r="AR1639" s="130"/>
      <c r="AS1639" s="80"/>
      <c r="AT1639" s="7"/>
      <c r="AU1639" s="7"/>
      <c r="AV1639" s="169"/>
      <c r="AW1639" s="170"/>
      <c r="AX1639" s="140"/>
      <c r="AY1639" s="150"/>
      <c r="AZ1639" s="171"/>
      <c r="BA1639" s="171"/>
      <c r="BB1639" s="150" t="str">
        <f t="shared" si="315"/>
        <v/>
      </c>
      <c r="BC1639" s="172"/>
      <c r="BD1639" s="169"/>
      <c r="BE1639" s="169"/>
      <c r="BF1639" s="169"/>
      <c r="BG1639" s="169"/>
      <c r="BH1639" s="169"/>
      <c r="BI1639" s="169"/>
      <c r="BJ1639" s="169"/>
      <c r="BK1639" s="169"/>
      <c r="BL1639" s="169"/>
      <c r="BM1639" s="169"/>
      <c r="BN1639" s="169"/>
      <c r="BO1639" s="169"/>
      <c r="BP1639" s="169"/>
      <c r="BQ1639" s="169"/>
      <c r="BS1639" s="6"/>
      <c r="BT1639" s="11"/>
      <c r="BU1639" s="6"/>
      <c r="BV1639" s="6"/>
    </row>
    <row r="1640" spans="1:74" ht="15.75" x14ac:dyDescent="0.25">
      <c r="A1640" s="52" t="s">
        <v>7908</v>
      </c>
      <c r="B1640" s="56"/>
      <c r="C1640" s="7" t="s">
        <v>118</v>
      </c>
      <c r="D1640" s="7" t="s">
        <v>6918</v>
      </c>
      <c r="E1640" s="7"/>
      <c r="F1640" s="64"/>
      <c r="G1640" s="6"/>
      <c r="H1640" s="6"/>
      <c r="I1640" s="10" t="s">
        <v>110</v>
      </c>
      <c r="J1640" s="11" t="s">
        <v>3290</v>
      </c>
      <c r="K1640" s="220" t="s">
        <v>600</v>
      </c>
      <c r="L1640" s="180"/>
      <c r="M1640" s="180">
        <v>1000</v>
      </c>
      <c r="N1640" s="80" t="s">
        <v>7214</v>
      </c>
      <c r="O1640" s="165"/>
      <c r="P1640" s="80" t="s">
        <v>3863</v>
      </c>
      <c r="Q1640" s="80"/>
      <c r="R1640" s="80"/>
      <c r="S1640" s="166"/>
      <c r="T1640" s="164"/>
      <c r="U1640" s="167"/>
      <c r="V1640" s="168"/>
      <c r="W1640" s="12" t="str">
        <f t="shared" si="314"/>
        <v>Mqtt1</v>
      </c>
      <c r="X1640" s="222"/>
      <c r="Y1640" s="6" t="str">
        <f t="shared" si="304"/>
        <v>power-tag/drain-tank-airco</v>
      </c>
      <c r="Z1640" s="106" t="str" cm="1">
        <f t="array" ref="Z1640">IF(COUNTIF(N1640,"spare"),"","$."&amp;_xlfn.REGEXEXTRACT(J1640,"PT\d+[FQ]\d+_(.*)", 2))</f>
        <v>$.RMS_Current_Phase_C</v>
      </c>
      <c r="AA1640" s="12">
        <f t="shared" si="316"/>
        <v>9</v>
      </c>
      <c r="AB1640" s="6" t="s">
        <v>195</v>
      </c>
      <c r="AC1640" s="106">
        <v>3004</v>
      </c>
      <c r="AJ1640" s="80"/>
      <c r="AK1640" s="116" t="s">
        <v>1693</v>
      </c>
      <c r="AN1640" s="80"/>
      <c r="AO1640" s="80"/>
      <c r="AP1640" s="80"/>
      <c r="AQ1640" s="80"/>
      <c r="AR1640" s="130"/>
      <c r="AS1640" s="80"/>
      <c r="AT1640" s="7"/>
      <c r="AU1640" s="7"/>
      <c r="AV1640" s="169"/>
      <c r="AW1640" s="170"/>
      <c r="AX1640" s="140"/>
      <c r="AY1640" s="150"/>
      <c r="AZ1640" s="171"/>
      <c r="BA1640" s="171"/>
      <c r="BB1640" s="150" t="str">
        <f t="shared" si="315"/>
        <v/>
      </c>
      <c r="BC1640" s="172"/>
      <c r="BD1640" s="169"/>
      <c r="BE1640" s="169"/>
      <c r="BF1640" s="169"/>
      <c r="BG1640" s="169"/>
      <c r="BH1640" s="169"/>
      <c r="BI1640" s="169"/>
      <c r="BJ1640" s="169"/>
      <c r="BK1640" s="169"/>
      <c r="BL1640" s="169"/>
      <c r="BM1640" s="169"/>
      <c r="BN1640" s="169"/>
      <c r="BO1640" s="169"/>
      <c r="BP1640" s="169"/>
      <c r="BQ1640" s="169"/>
      <c r="BS1640" s="6"/>
      <c r="BT1640" s="11"/>
      <c r="BU1640" s="6"/>
      <c r="BV1640" s="6"/>
    </row>
    <row r="1641" spans="1:74" ht="15.75" x14ac:dyDescent="0.25">
      <c r="A1641" s="52" t="s">
        <v>7908</v>
      </c>
      <c r="B1641" s="56"/>
      <c r="C1641" s="7" t="s">
        <v>118</v>
      </c>
      <c r="D1641" s="7" t="s">
        <v>6918</v>
      </c>
      <c r="E1641" s="7"/>
      <c r="F1641" s="64"/>
      <c r="G1641" s="6"/>
      <c r="H1641" s="6"/>
      <c r="I1641" s="10" t="s">
        <v>110</v>
      </c>
      <c r="J1641" s="11" t="s">
        <v>3291</v>
      </c>
      <c r="K1641" s="220" t="s">
        <v>600</v>
      </c>
      <c r="L1641" s="180"/>
      <c r="M1641" s="180">
        <v>1000</v>
      </c>
      <c r="N1641" s="80" t="s">
        <v>7214</v>
      </c>
      <c r="O1641" s="165"/>
      <c r="P1641" s="80" t="s">
        <v>3864</v>
      </c>
      <c r="Q1641" s="80"/>
      <c r="R1641" s="80"/>
      <c r="S1641" s="166"/>
      <c r="T1641" s="164"/>
      <c r="U1641" s="167"/>
      <c r="V1641" s="168"/>
      <c r="W1641" s="12" t="str">
        <f t="shared" si="314"/>
        <v>Mqtt1</v>
      </c>
      <c r="X1641" s="222"/>
      <c r="Y1641" s="6" t="str">
        <f t="shared" si="304"/>
        <v>power-tag/drain-tank-airco</v>
      </c>
      <c r="Z1641" s="106" t="str" cm="1">
        <f t="array" ref="Z1641">IF(COUNTIF(N1641,"spare"),"","$."&amp;_xlfn.REGEXEXTRACT(J1641,"PT\d+[FQ]\d+_(.*)", 2))</f>
        <v>$.RMS_Current_Phase_Neut</v>
      </c>
      <c r="AA1641" s="12">
        <f t="shared" si="316"/>
        <v>9</v>
      </c>
      <c r="AB1641" s="6" t="s">
        <v>195</v>
      </c>
      <c r="AC1641" s="106">
        <v>3006</v>
      </c>
      <c r="AJ1641" s="80"/>
      <c r="AK1641" s="116" t="s">
        <v>1693</v>
      </c>
      <c r="AN1641" s="80"/>
      <c r="AO1641" s="80"/>
      <c r="AP1641" s="80"/>
      <c r="AQ1641" s="80"/>
      <c r="AR1641" s="130"/>
      <c r="AS1641" s="80"/>
      <c r="AT1641" s="7"/>
      <c r="AU1641" s="7"/>
      <c r="AV1641" s="169"/>
      <c r="AW1641" s="170"/>
      <c r="AX1641" s="140"/>
      <c r="AY1641" s="150"/>
      <c r="AZ1641" s="171"/>
      <c r="BA1641" s="171"/>
      <c r="BB1641" s="150" t="str">
        <f t="shared" si="315"/>
        <v/>
      </c>
      <c r="BC1641" s="172"/>
      <c r="BD1641" s="169"/>
      <c r="BE1641" s="169"/>
      <c r="BF1641" s="169"/>
      <c r="BG1641" s="169"/>
      <c r="BH1641" s="169"/>
      <c r="BI1641" s="169"/>
      <c r="BJ1641" s="169"/>
      <c r="BK1641" s="169"/>
      <c r="BL1641" s="169"/>
      <c r="BM1641" s="169"/>
      <c r="BN1641" s="169"/>
      <c r="BO1641" s="169"/>
      <c r="BP1641" s="169"/>
      <c r="BQ1641" s="169"/>
      <c r="BS1641" s="6"/>
      <c r="BT1641" s="11"/>
      <c r="BU1641" s="6"/>
      <c r="BV1641" s="6"/>
    </row>
    <row r="1642" spans="1:74" ht="15.75" x14ac:dyDescent="0.25">
      <c r="A1642" s="52" t="s">
        <v>7908</v>
      </c>
      <c r="B1642" s="56"/>
      <c r="C1642" s="7" t="s">
        <v>118</v>
      </c>
      <c r="D1642" s="7" t="s">
        <v>6918</v>
      </c>
      <c r="E1642" s="7"/>
      <c r="F1642" s="64"/>
      <c r="G1642" s="6"/>
      <c r="H1642" s="6"/>
      <c r="I1642" s="10" t="s">
        <v>110</v>
      </c>
      <c r="J1642" s="11" t="s">
        <v>7577</v>
      </c>
      <c r="K1642" s="220" t="s">
        <v>600</v>
      </c>
      <c r="L1642" s="180"/>
      <c r="M1642" s="180">
        <v>1000</v>
      </c>
      <c r="N1642" s="80" t="s">
        <v>7214</v>
      </c>
      <c r="O1642" s="165"/>
      <c r="P1642" s="80" t="s">
        <v>3865</v>
      </c>
      <c r="Q1642" s="80"/>
      <c r="R1642" s="80"/>
      <c r="S1642" s="166"/>
      <c r="T1642" s="164"/>
      <c r="U1642" s="167"/>
      <c r="V1642" s="168"/>
      <c r="W1642" s="12" t="str">
        <f t="shared" si="314"/>
        <v>Mqtt1</v>
      </c>
      <c r="X1642" s="222"/>
      <c r="Y1642" s="6" t="str">
        <f t="shared" si="304"/>
        <v>power-tag/drain-tank-airco</v>
      </c>
      <c r="Z1642" s="106" t="str" cm="1">
        <f t="array" ref="Z1642">IF(COUNTIF(N1642,"spare"),"","$."&amp;_xlfn.REGEXEXTRACT(J1642,"PT\d+[FQ]\d+_(.*)", 2))</f>
        <v>$.RMS_Voltage_A_N</v>
      </c>
      <c r="AA1642" s="12">
        <f t="shared" si="316"/>
        <v>9</v>
      </c>
      <c r="AB1642" s="6" t="s">
        <v>195</v>
      </c>
      <c r="AC1642" s="106">
        <v>3028</v>
      </c>
      <c r="AJ1642" s="80"/>
      <c r="AK1642" s="116" t="s">
        <v>1694</v>
      </c>
      <c r="AN1642" s="80"/>
      <c r="AO1642" s="80"/>
      <c r="AP1642" s="80"/>
      <c r="AQ1642" s="80"/>
      <c r="AR1642" s="130"/>
      <c r="AS1642" s="80"/>
      <c r="AT1642" s="7"/>
      <c r="AU1642" s="7"/>
      <c r="AV1642" s="169"/>
      <c r="AW1642" s="170"/>
      <c r="AX1642" s="140"/>
      <c r="AY1642" s="150"/>
      <c r="AZ1642" s="171"/>
      <c r="BA1642" s="171"/>
      <c r="BB1642" s="150" t="str">
        <f t="shared" si="315"/>
        <v/>
      </c>
      <c r="BC1642" s="172"/>
      <c r="BD1642" s="169"/>
      <c r="BE1642" s="169"/>
      <c r="BF1642" s="169"/>
      <c r="BG1642" s="169"/>
      <c r="BH1642" s="169"/>
      <c r="BI1642" s="169"/>
      <c r="BJ1642" s="169"/>
      <c r="BK1642" s="169"/>
      <c r="BL1642" s="169"/>
      <c r="BM1642" s="169"/>
      <c r="BN1642" s="169"/>
      <c r="BO1642" s="169"/>
      <c r="BP1642" s="169"/>
      <c r="BQ1642" s="169"/>
      <c r="BS1642" s="6"/>
      <c r="BT1642" s="11"/>
      <c r="BU1642" s="6"/>
      <c r="BV1642" s="6"/>
    </row>
    <row r="1643" spans="1:74" ht="15.75" x14ac:dyDescent="0.25">
      <c r="A1643" s="52" t="s">
        <v>7908</v>
      </c>
      <c r="B1643" s="56"/>
      <c r="C1643" s="7" t="s">
        <v>118</v>
      </c>
      <c r="D1643" s="7" t="s">
        <v>6918</v>
      </c>
      <c r="E1643" s="7"/>
      <c r="F1643" s="64"/>
      <c r="G1643" s="6"/>
      <c r="H1643" s="6"/>
      <c r="I1643" s="10" t="s">
        <v>110</v>
      </c>
      <c r="J1643" s="11" t="s">
        <v>7578</v>
      </c>
      <c r="K1643" s="220" t="s">
        <v>600</v>
      </c>
      <c r="L1643" s="180"/>
      <c r="M1643" s="180">
        <v>1000</v>
      </c>
      <c r="N1643" s="80" t="s">
        <v>7214</v>
      </c>
      <c r="O1643" s="165"/>
      <c r="P1643" s="80" t="s">
        <v>3866</v>
      </c>
      <c r="Q1643" s="80"/>
      <c r="R1643" s="80"/>
      <c r="S1643" s="166"/>
      <c r="T1643" s="164"/>
      <c r="U1643" s="167"/>
      <c r="V1643" s="168"/>
      <c r="W1643" s="12" t="str">
        <f t="shared" si="314"/>
        <v>Mqtt1</v>
      </c>
      <c r="X1643" s="222"/>
      <c r="Y1643" s="6" t="str">
        <f t="shared" si="304"/>
        <v>power-tag/drain-tank-airco</v>
      </c>
      <c r="Z1643" s="106" t="str" cm="1">
        <f t="array" ref="Z1643">IF(COUNTIF(N1643,"spare"),"","$."&amp;_xlfn.REGEXEXTRACT(J1643,"PT\d+[FQ]\d+_(.*)", 2))</f>
        <v>$.RMS_Voltage_B_N</v>
      </c>
      <c r="AA1643" s="12">
        <f t="shared" si="316"/>
        <v>9</v>
      </c>
      <c r="AB1643" s="6" t="s">
        <v>195</v>
      </c>
      <c r="AC1643" s="106">
        <v>3030</v>
      </c>
      <c r="AJ1643" s="80"/>
      <c r="AK1643" s="116" t="s">
        <v>1694</v>
      </c>
      <c r="AN1643" s="80"/>
      <c r="AO1643" s="80"/>
      <c r="AP1643" s="80"/>
      <c r="AQ1643" s="80"/>
      <c r="AR1643" s="130"/>
      <c r="AS1643" s="80"/>
      <c r="AT1643" s="7"/>
      <c r="AU1643" s="7"/>
      <c r="AV1643" s="169"/>
      <c r="AW1643" s="170"/>
      <c r="AX1643" s="140"/>
      <c r="AY1643" s="150"/>
      <c r="AZ1643" s="171"/>
      <c r="BA1643" s="171"/>
      <c r="BB1643" s="150" t="str">
        <f t="shared" si="315"/>
        <v/>
      </c>
      <c r="BC1643" s="172"/>
      <c r="BD1643" s="169"/>
      <c r="BE1643" s="169"/>
      <c r="BF1643" s="169"/>
      <c r="BG1643" s="169"/>
      <c r="BH1643" s="169"/>
      <c r="BI1643" s="169"/>
      <c r="BJ1643" s="169"/>
      <c r="BK1643" s="169"/>
      <c r="BL1643" s="169"/>
      <c r="BM1643" s="169"/>
      <c r="BN1643" s="169"/>
      <c r="BO1643" s="169"/>
      <c r="BP1643" s="169"/>
      <c r="BQ1643" s="169"/>
      <c r="BS1643" s="6"/>
      <c r="BT1643" s="11"/>
      <c r="BU1643" s="6"/>
      <c r="BV1643" s="6"/>
    </row>
    <row r="1644" spans="1:74" ht="15.75" x14ac:dyDescent="0.25">
      <c r="A1644" s="52" t="s">
        <v>7908</v>
      </c>
      <c r="B1644" s="56"/>
      <c r="C1644" s="7" t="s">
        <v>118</v>
      </c>
      <c r="D1644" s="7" t="s">
        <v>6918</v>
      </c>
      <c r="E1644" s="7"/>
      <c r="F1644" s="64"/>
      <c r="G1644" s="6"/>
      <c r="H1644" s="6"/>
      <c r="I1644" s="10" t="s">
        <v>110</v>
      </c>
      <c r="J1644" s="11" t="s">
        <v>7579</v>
      </c>
      <c r="K1644" s="220" t="s">
        <v>600</v>
      </c>
      <c r="L1644" s="180"/>
      <c r="M1644" s="180">
        <v>1000</v>
      </c>
      <c r="N1644" s="80" t="s">
        <v>7214</v>
      </c>
      <c r="O1644" s="165"/>
      <c r="P1644" s="80" t="s">
        <v>3867</v>
      </c>
      <c r="Q1644" s="80"/>
      <c r="R1644" s="80"/>
      <c r="S1644" s="166"/>
      <c r="T1644" s="164"/>
      <c r="U1644" s="167"/>
      <c r="V1644" s="168"/>
      <c r="W1644" s="12" t="str">
        <f t="shared" si="314"/>
        <v>Mqtt1</v>
      </c>
      <c r="X1644" s="222"/>
      <c r="Y1644" s="6" t="str">
        <f t="shared" si="304"/>
        <v>power-tag/drain-tank-airco</v>
      </c>
      <c r="Z1644" s="106" t="str" cm="1">
        <f t="array" ref="Z1644">IF(COUNTIF(N1644,"spare"),"","$."&amp;_xlfn.REGEXEXTRACT(J1644,"PT\d+[FQ]\d+_(.*)", 2))</f>
        <v>$.RMS_Voltage_C_N</v>
      </c>
      <c r="AA1644" s="12">
        <f t="shared" si="316"/>
        <v>9</v>
      </c>
      <c r="AB1644" s="6" t="s">
        <v>195</v>
      </c>
      <c r="AC1644" s="106">
        <v>3032</v>
      </c>
      <c r="AJ1644" s="80"/>
      <c r="AK1644" s="116" t="s">
        <v>1694</v>
      </c>
      <c r="AN1644" s="80"/>
      <c r="AO1644" s="80"/>
      <c r="AP1644" s="80"/>
      <c r="AQ1644" s="80"/>
      <c r="AR1644" s="130"/>
      <c r="AS1644" s="80"/>
      <c r="AT1644" s="7"/>
      <c r="AU1644" s="7"/>
      <c r="AV1644" s="169"/>
      <c r="AW1644" s="170"/>
      <c r="AX1644" s="140"/>
      <c r="AY1644" s="150"/>
      <c r="AZ1644" s="171"/>
      <c r="BA1644" s="171"/>
      <c r="BB1644" s="150" t="str">
        <f t="shared" si="315"/>
        <v/>
      </c>
      <c r="BC1644" s="172"/>
      <c r="BD1644" s="169"/>
      <c r="BE1644" s="169"/>
      <c r="BF1644" s="169"/>
      <c r="BG1644" s="169"/>
      <c r="BH1644" s="169"/>
      <c r="BI1644" s="169"/>
      <c r="BJ1644" s="169"/>
      <c r="BK1644" s="169"/>
      <c r="BL1644" s="169"/>
      <c r="BM1644" s="169"/>
      <c r="BN1644" s="169"/>
      <c r="BO1644" s="169"/>
      <c r="BP1644" s="169"/>
      <c r="BQ1644" s="169"/>
      <c r="BS1644" s="6"/>
      <c r="BT1644" s="11"/>
      <c r="BU1644" s="6"/>
      <c r="BV1644" s="6"/>
    </row>
    <row r="1645" spans="1:74" ht="15.75" x14ac:dyDescent="0.25">
      <c r="A1645" s="52" t="s">
        <v>7908</v>
      </c>
      <c r="B1645" s="56"/>
      <c r="C1645" s="7" t="s">
        <v>118</v>
      </c>
      <c r="D1645" s="7" t="s">
        <v>6918</v>
      </c>
      <c r="E1645" s="7"/>
      <c r="F1645" s="64"/>
      <c r="G1645" s="6"/>
      <c r="H1645" s="6"/>
      <c r="I1645" s="10" t="s">
        <v>110</v>
      </c>
      <c r="J1645" s="11" t="s">
        <v>3292</v>
      </c>
      <c r="K1645" s="220" t="s">
        <v>600</v>
      </c>
      <c r="L1645" s="180"/>
      <c r="M1645" s="180">
        <v>1000</v>
      </c>
      <c r="N1645" s="80" t="s">
        <v>7214</v>
      </c>
      <c r="O1645" s="165"/>
      <c r="P1645" s="80" t="s">
        <v>3868</v>
      </c>
      <c r="Q1645" s="80"/>
      <c r="R1645" s="80"/>
      <c r="S1645" s="166"/>
      <c r="T1645" s="164"/>
      <c r="U1645" s="167"/>
      <c r="V1645" s="168"/>
      <c r="W1645" s="12" t="str">
        <f t="shared" si="314"/>
        <v>Mqtt1</v>
      </c>
      <c r="X1645" s="222"/>
      <c r="Y1645" s="6" t="str">
        <f t="shared" si="304"/>
        <v>power-tag/drain-tank-airco</v>
      </c>
      <c r="Z1645" s="106" t="str" cm="1">
        <f t="array" ref="Z1645">IF(COUNTIF(N1645,"spare"),"","$."&amp;_xlfn.REGEXEXTRACT(J1645,"PT\d+[FQ]\d+_(.*)", 2))</f>
        <v>$.Active_Power_Phase_A</v>
      </c>
      <c r="AA1645" s="12">
        <f t="shared" si="316"/>
        <v>9</v>
      </c>
      <c r="AB1645" s="6" t="s">
        <v>195</v>
      </c>
      <c r="AC1645" s="106">
        <v>3054</v>
      </c>
      <c r="AJ1645" s="80"/>
      <c r="AK1645" s="116" t="s">
        <v>1695</v>
      </c>
      <c r="AN1645" s="80"/>
      <c r="AO1645" s="80"/>
      <c r="AP1645" s="80"/>
      <c r="AQ1645" s="80"/>
      <c r="AR1645" s="130"/>
      <c r="AS1645" s="80"/>
      <c r="AT1645" s="7"/>
      <c r="AU1645" s="7"/>
      <c r="AV1645" s="169"/>
      <c r="AW1645" s="170"/>
      <c r="AX1645" s="140"/>
      <c r="AY1645" s="150"/>
      <c r="AZ1645" s="171"/>
      <c r="BA1645" s="171"/>
      <c r="BB1645" s="150" t="str">
        <f t="shared" si="315"/>
        <v/>
      </c>
      <c r="BC1645" s="172"/>
      <c r="BD1645" s="169"/>
      <c r="BE1645" s="169"/>
      <c r="BF1645" s="169"/>
      <c r="BG1645" s="169"/>
      <c r="BH1645" s="169"/>
      <c r="BI1645" s="169"/>
      <c r="BJ1645" s="169"/>
      <c r="BK1645" s="169"/>
      <c r="BL1645" s="169"/>
      <c r="BM1645" s="169"/>
      <c r="BN1645" s="169"/>
      <c r="BO1645" s="169"/>
      <c r="BP1645" s="169"/>
      <c r="BQ1645" s="169"/>
      <c r="BS1645" s="6"/>
      <c r="BT1645" s="11"/>
      <c r="BU1645" s="6"/>
      <c r="BV1645" s="6"/>
    </row>
    <row r="1646" spans="1:74" ht="15.75" x14ac:dyDescent="0.25">
      <c r="A1646" s="52" t="s">
        <v>7908</v>
      </c>
      <c r="B1646" s="56"/>
      <c r="C1646" s="7" t="s">
        <v>118</v>
      </c>
      <c r="D1646" s="7" t="s">
        <v>6918</v>
      </c>
      <c r="E1646" s="7"/>
      <c r="F1646" s="64"/>
      <c r="G1646" s="6"/>
      <c r="H1646" s="6"/>
      <c r="I1646" s="10" t="s">
        <v>110</v>
      </c>
      <c r="J1646" s="11" t="s">
        <v>3293</v>
      </c>
      <c r="K1646" s="220" t="s">
        <v>600</v>
      </c>
      <c r="L1646" s="180"/>
      <c r="M1646" s="180">
        <v>1000</v>
      </c>
      <c r="N1646" s="80" t="s">
        <v>7214</v>
      </c>
      <c r="O1646" s="165"/>
      <c r="P1646" s="80" t="s">
        <v>3869</v>
      </c>
      <c r="Q1646" s="80"/>
      <c r="R1646" s="80"/>
      <c r="S1646" s="166"/>
      <c r="T1646" s="164"/>
      <c r="U1646" s="167"/>
      <c r="V1646" s="168"/>
      <c r="W1646" s="12" t="str">
        <f t="shared" si="314"/>
        <v>Mqtt1</v>
      </c>
      <c r="X1646" s="222"/>
      <c r="Y1646" s="6" t="str">
        <f t="shared" ref="Y1646:Y1709" si="317">"power-tag/" &amp; LOWER(_xlfn.REGEXREPLACE(_xlfn.REGEXREPLACE(_xlfn.REGEXREPLACE(TRIM(_xlfn.REGEXREPLACE(P1646, " (RMS (Current|Voltage) .+)|(Active Power Phase [ABC])|(Total Active Power)|(Power Factor .+)|(Total Power Factor) *", "")), "[ /\(\)&amp;:\.#]", "-"), "\-+", "-"), "-$", ""))</f>
        <v>power-tag/drain-tank-airco</v>
      </c>
      <c r="Z1646" s="106" t="str" cm="1">
        <f t="array" ref="Z1646">IF(COUNTIF(N1646,"spare"),"","$."&amp;_xlfn.REGEXEXTRACT(J1646,"PT\d+[FQ]\d+_(.*)", 2))</f>
        <v>$.Active_Power_Phase_B</v>
      </c>
      <c r="AA1646" s="12">
        <f t="shared" si="316"/>
        <v>9</v>
      </c>
      <c r="AB1646" s="6" t="s">
        <v>195</v>
      </c>
      <c r="AC1646" s="106">
        <v>3056</v>
      </c>
      <c r="AJ1646" s="80"/>
      <c r="AK1646" s="116" t="s">
        <v>1695</v>
      </c>
      <c r="AN1646" s="80"/>
      <c r="AO1646" s="80"/>
      <c r="AP1646" s="80"/>
      <c r="AQ1646" s="80"/>
      <c r="AR1646" s="130"/>
      <c r="AS1646" s="80"/>
      <c r="AT1646" s="7"/>
      <c r="AU1646" s="7"/>
      <c r="AV1646" s="169"/>
      <c r="AW1646" s="170"/>
      <c r="AX1646" s="140"/>
      <c r="AY1646" s="150"/>
      <c r="AZ1646" s="171"/>
      <c r="BA1646" s="171"/>
      <c r="BB1646" s="150" t="str">
        <f t="shared" si="315"/>
        <v/>
      </c>
      <c r="BC1646" s="172"/>
      <c r="BD1646" s="169"/>
      <c r="BE1646" s="169"/>
      <c r="BF1646" s="169"/>
      <c r="BG1646" s="169"/>
      <c r="BH1646" s="169"/>
      <c r="BI1646" s="169"/>
      <c r="BJ1646" s="169"/>
      <c r="BK1646" s="169"/>
      <c r="BL1646" s="169"/>
      <c r="BM1646" s="169"/>
      <c r="BN1646" s="169"/>
      <c r="BO1646" s="169"/>
      <c r="BP1646" s="169"/>
      <c r="BQ1646" s="169"/>
      <c r="BS1646" s="6"/>
      <c r="BT1646" s="11"/>
      <c r="BU1646" s="6"/>
      <c r="BV1646" s="6"/>
    </row>
    <row r="1647" spans="1:74" ht="15.75" x14ac:dyDescent="0.25">
      <c r="A1647" s="52" t="s">
        <v>7908</v>
      </c>
      <c r="B1647" s="56"/>
      <c r="C1647" s="7" t="s">
        <v>118</v>
      </c>
      <c r="D1647" s="7" t="s">
        <v>6918</v>
      </c>
      <c r="E1647" s="7"/>
      <c r="F1647" s="64"/>
      <c r="G1647" s="6"/>
      <c r="H1647" s="6"/>
      <c r="I1647" s="10" t="s">
        <v>110</v>
      </c>
      <c r="J1647" s="11" t="s">
        <v>3294</v>
      </c>
      <c r="K1647" s="220" t="s">
        <v>600</v>
      </c>
      <c r="L1647" s="180"/>
      <c r="M1647" s="180">
        <v>1000</v>
      </c>
      <c r="N1647" s="80" t="s">
        <v>7214</v>
      </c>
      <c r="O1647" s="165"/>
      <c r="P1647" s="80" t="s">
        <v>3870</v>
      </c>
      <c r="Q1647" s="80"/>
      <c r="R1647" s="80"/>
      <c r="S1647" s="166"/>
      <c r="T1647" s="164"/>
      <c r="U1647" s="167"/>
      <c r="V1647" s="168"/>
      <c r="W1647" s="12" t="str">
        <f t="shared" si="314"/>
        <v>Mqtt1</v>
      </c>
      <c r="X1647" s="222"/>
      <c r="Y1647" s="6" t="str">
        <f t="shared" si="317"/>
        <v>power-tag/drain-tank-airco</v>
      </c>
      <c r="Z1647" s="106" t="str" cm="1">
        <f t="array" ref="Z1647">IF(COUNTIF(N1647,"spare"),"","$."&amp;_xlfn.REGEXEXTRACT(J1647,"PT\d+[FQ]\d+_(.*)", 2))</f>
        <v>$.Active_Power_Phase_C</v>
      </c>
      <c r="AA1647" s="12">
        <f t="shared" si="316"/>
        <v>9</v>
      </c>
      <c r="AB1647" s="6" t="s">
        <v>195</v>
      </c>
      <c r="AC1647" s="106">
        <v>3058</v>
      </c>
      <c r="AJ1647" s="80"/>
      <c r="AK1647" s="116" t="s">
        <v>1695</v>
      </c>
      <c r="AN1647" s="80"/>
      <c r="AO1647" s="80"/>
      <c r="AP1647" s="80"/>
      <c r="AQ1647" s="80"/>
      <c r="AR1647" s="130"/>
      <c r="AS1647" s="80"/>
      <c r="AT1647" s="7"/>
      <c r="AU1647" s="7"/>
      <c r="AV1647" s="169"/>
      <c r="AW1647" s="170"/>
      <c r="AX1647" s="140"/>
      <c r="AY1647" s="150"/>
      <c r="AZ1647" s="171"/>
      <c r="BA1647" s="171"/>
      <c r="BB1647" s="150" t="str">
        <f t="shared" si="315"/>
        <v/>
      </c>
      <c r="BC1647" s="172"/>
      <c r="BD1647" s="169"/>
      <c r="BE1647" s="169"/>
      <c r="BF1647" s="169"/>
      <c r="BG1647" s="169"/>
      <c r="BH1647" s="169"/>
      <c r="BI1647" s="169"/>
      <c r="BJ1647" s="169"/>
      <c r="BK1647" s="169"/>
      <c r="BL1647" s="169"/>
      <c r="BM1647" s="169"/>
      <c r="BN1647" s="169"/>
      <c r="BO1647" s="169"/>
      <c r="BP1647" s="169"/>
      <c r="BQ1647" s="169"/>
      <c r="BS1647" s="6"/>
      <c r="BT1647" s="11"/>
      <c r="BU1647" s="6"/>
      <c r="BV1647" s="6"/>
    </row>
    <row r="1648" spans="1:74" ht="15.75" x14ac:dyDescent="0.25">
      <c r="A1648" s="52" t="s">
        <v>7908</v>
      </c>
      <c r="B1648" s="56"/>
      <c r="C1648" s="7" t="s">
        <v>118</v>
      </c>
      <c r="D1648" s="7" t="s">
        <v>6918</v>
      </c>
      <c r="E1648" s="7"/>
      <c r="F1648" s="64"/>
      <c r="G1648" s="6"/>
      <c r="H1648" s="6"/>
      <c r="I1648" s="10" t="s">
        <v>110</v>
      </c>
      <c r="J1648" s="11" t="s">
        <v>3295</v>
      </c>
      <c r="K1648" s="220" t="s">
        <v>600</v>
      </c>
      <c r="L1648" s="180"/>
      <c r="M1648" s="180">
        <v>1000</v>
      </c>
      <c r="N1648" s="80" t="s">
        <v>7214</v>
      </c>
      <c r="O1648" s="165"/>
      <c r="P1648" s="80" t="s">
        <v>3871</v>
      </c>
      <c r="Q1648" s="80"/>
      <c r="R1648" s="80"/>
      <c r="S1648" s="166"/>
      <c r="T1648" s="164"/>
      <c r="U1648" s="167"/>
      <c r="V1648" s="168"/>
      <c r="W1648" s="12" t="str">
        <f t="shared" si="314"/>
        <v>Mqtt1</v>
      </c>
      <c r="X1648" s="222"/>
      <c r="Y1648" s="6" t="str">
        <f t="shared" si="317"/>
        <v>power-tag/drain-tank-airco</v>
      </c>
      <c r="Z1648" s="106" t="str" cm="1">
        <f t="array" ref="Z1648">IF(COUNTIF(N1648,"spare"),"","$."&amp;_xlfn.REGEXEXTRACT(J1648,"PT\d+[FQ]\d+_(.*)", 2))</f>
        <v>$.Total_Active_Power</v>
      </c>
      <c r="AA1648" s="12">
        <f t="shared" si="316"/>
        <v>9</v>
      </c>
      <c r="AB1648" s="6" t="s">
        <v>195</v>
      </c>
      <c r="AC1648" s="106">
        <v>3060</v>
      </c>
      <c r="AJ1648" s="80"/>
      <c r="AK1648" s="116" t="s">
        <v>1695</v>
      </c>
      <c r="AN1648" s="80"/>
      <c r="AO1648" s="80"/>
      <c r="AP1648" s="80"/>
      <c r="AQ1648" s="80"/>
      <c r="AR1648" s="130"/>
      <c r="AS1648" s="80"/>
      <c r="AT1648" s="7"/>
      <c r="AU1648" s="7"/>
      <c r="AV1648" s="169"/>
      <c r="AW1648" s="170"/>
      <c r="AX1648" s="140"/>
      <c r="AY1648" s="150"/>
      <c r="AZ1648" s="171"/>
      <c r="BA1648" s="171"/>
      <c r="BB1648" s="150" t="str">
        <f t="shared" si="315"/>
        <v/>
      </c>
      <c r="BC1648" s="172"/>
      <c r="BD1648" s="169"/>
      <c r="BE1648" s="169"/>
      <c r="BF1648" s="169"/>
      <c r="BG1648" s="169"/>
      <c r="BH1648" s="169"/>
      <c r="BI1648" s="169"/>
      <c r="BJ1648" s="169"/>
      <c r="BK1648" s="169"/>
      <c r="BL1648" s="169"/>
      <c r="BM1648" s="169"/>
      <c r="BN1648" s="169"/>
      <c r="BO1648" s="169"/>
      <c r="BP1648" s="169"/>
      <c r="BQ1648" s="169"/>
      <c r="BS1648" s="6"/>
      <c r="BT1648" s="11"/>
      <c r="BU1648" s="6"/>
      <c r="BV1648" s="6"/>
    </row>
    <row r="1649" spans="1:74" ht="15.75" x14ac:dyDescent="0.25">
      <c r="A1649" s="52" t="s">
        <v>7908</v>
      </c>
      <c r="B1649" s="56"/>
      <c r="C1649" s="7" t="s">
        <v>118</v>
      </c>
      <c r="D1649" s="7" t="s">
        <v>6918</v>
      </c>
      <c r="E1649" s="7"/>
      <c r="F1649" s="64"/>
      <c r="G1649" s="6"/>
      <c r="H1649" s="6"/>
      <c r="I1649" s="10" t="s">
        <v>110</v>
      </c>
      <c r="J1649" s="11" t="s">
        <v>3296</v>
      </c>
      <c r="K1649" s="220" t="s">
        <v>600</v>
      </c>
      <c r="L1649" s="180"/>
      <c r="M1649" s="180">
        <v>1000</v>
      </c>
      <c r="N1649" s="80" t="s">
        <v>7214</v>
      </c>
      <c r="O1649" s="165"/>
      <c r="P1649" s="80" t="s">
        <v>3872</v>
      </c>
      <c r="Q1649" s="80"/>
      <c r="R1649" s="80"/>
      <c r="S1649" s="166"/>
      <c r="T1649" s="164"/>
      <c r="U1649" s="167"/>
      <c r="V1649" s="168"/>
      <c r="W1649" s="12" t="str">
        <f t="shared" si="314"/>
        <v>Mqtt1</v>
      </c>
      <c r="X1649" s="222"/>
      <c r="Y1649" s="6" t="str">
        <f t="shared" si="317"/>
        <v>power-tag/drain-tank-airco</v>
      </c>
      <c r="Z1649" s="106" t="str" cm="1">
        <f t="array" ref="Z1649">IF(COUNTIF(N1649,"spare"),"","$."&amp;_xlfn.REGEXEXTRACT(J1649,"PT\d+[FQ]\d+_(.*)", 2))</f>
        <v>$.Power_Factor_Phase_A</v>
      </c>
      <c r="AA1649" s="12">
        <f t="shared" si="316"/>
        <v>9</v>
      </c>
      <c r="AB1649" s="6" t="s">
        <v>195</v>
      </c>
      <c r="AC1649" s="106">
        <v>3078</v>
      </c>
      <c r="AJ1649" s="80"/>
      <c r="AK1649" s="116" t="s">
        <v>1696</v>
      </c>
      <c r="AN1649" s="80"/>
      <c r="AO1649" s="80"/>
      <c r="AP1649" s="80"/>
      <c r="AQ1649" s="80"/>
      <c r="AR1649" s="130"/>
      <c r="AS1649" s="80"/>
      <c r="AT1649" s="7"/>
      <c r="AU1649" s="7"/>
      <c r="AV1649" s="169"/>
      <c r="AW1649" s="170"/>
      <c r="AX1649" s="140"/>
      <c r="AY1649" s="150"/>
      <c r="AZ1649" s="171"/>
      <c r="BA1649" s="171"/>
      <c r="BB1649" s="150" t="str">
        <f t="shared" si="315"/>
        <v/>
      </c>
      <c r="BC1649" s="172"/>
      <c r="BD1649" s="169"/>
      <c r="BE1649" s="169"/>
      <c r="BF1649" s="169"/>
      <c r="BG1649" s="169"/>
      <c r="BH1649" s="169"/>
      <c r="BI1649" s="169"/>
      <c r="BJ1649" s="169"/>
      <c r="BK1649" s="169"/>
      <c r="BL1649" s="169"/>
      <c r="BM1649" s="169"/>
      <c r="BN1649" s="169"/>
      <c r="BO1649" s="169"/>
      <c r="BP1649" s="169"/>
      <c r="BQ1649" s="169"/>
      <c r="BS1649" s="6"/>
      <c r="BT1649" s="11"/>
      <c r="BU1649" s="6"/>
      <c r="BV1649" s="6"/>
    </row>
    <row r="1650" spans="1:74" ht="15.75" x14ac:dyDescent="0.25">
      <c r="A1650" s="52" t="s">
        <v>7908</v>
      </c>
      <c r="B1650" s="56"/>
      <c r="C1650" s="7" t="s">
        <v>118</v>
      </c>
      <c r="D1650" s="7" t="s">
        <v>6918</v>
      </c>
      <c r="E1650" s="7"/>
      <c r="F1650" s="64"/>
      <c r="G1650" s="6"/>
      <c r="H1650" s="6"/>
      <c r="I1650" s="10" t="s">
        <v>110</v>
      </c>
      <c r="J1650" s="11" t="s">
        <v>3297</v>
      </c>
      <c r="K1650" s="220" t="s">
        <v>600</v>
      </c>
      <c r="L1650" s="180"/>
      <c r="M1650" s="180">
        <v>1000</v>
      </c>
      <c r="N1650" s="80" t="s">
        <v>7214</v>
      </c>
      <c r="O1650" s="165"/>
      <c r="P1650" s="80" t="s">
        <v>3873</v>
      </c>
      <c r="Q1650" s="80"/>
      <c r="R1650" s="80"/>
      <c r="S1650" s="166"/>
      <c r="T1650" s="164"/>
      <c r="U1650" s="167"/>
      <c r="V1650" s="168"/>
      <c r="W1650" s="12" t="str">
        <f t="shared" si="314"/>
        <v>Mqtt1</v>
      </c>
      <c r="X1650" s="222"/>
      <c r="Y1650" s="6" t="str">
        <f t="shared" si="317"/>
        <v>power-tag/drain-tank-airco</v>
      </c>
      <c r="Z1650" s="106" t="str" cm="1">
        <f t="array" ref="Z1650">IF(COUNTIF(N1650,"spare"),"","$."&amp;_xlfn.REGEXEXTRACT(J1650,"PT\d+[FQ]\d+_(.*)", 2))</f>
        <v>$.Power_Factor_Phase_B</v>
      </c>
      <c r="AA1650" s="12">
        <f t="shared" si="316"/>
        <v>9</v>
      </c>
      <c r="AB1650" s="6" t="s">
        <v>195</v>
      </c>
      <c r="AC1650" s="106">
        <v>3080</v>
      </c>
      <c r="AJ1650" s="80"/>
      <c r="AK1650" s="116" t="s">
        <v>1696</v>
      </c>
      <c r="AN1650" s="80"/>
      <c r="AO1650" s="80"/>
      <c r="AP1650" s="80"/>
      <c r="AQ1650" s="80"/>
      <c r="AR1650" s="130"/>
      <c r="AS1650" s="80"/>
      <c r="AT1650" s="7"/>
      <c r="AU1650" s="7"/>
      <c r="AV1650" s="169"/>
      <c r="AW1650" s="170"/>
      <c r="AX1650" s="140"/>
      <c r="AY1650" s="150"/>
      <c r="AZ1650" s="171"/>
      <c r="BA1650" s="171"/>
      <c r="BB1650" s="150" t="str">
        <f t="shared" si="315"/>
        <v/>
      </c>
      <c r="BC1650" s="172"/>
      <c r="BD1650" s="169"/>
      <c r="BE1650" s="169"/>
      <c r="BF1650" s="169"/>
      <c r="BG1650" s="169"/>
      <c r="BH1650" s="169"/>
      <c r="BI1650" s="169"/>
      <c r="BJ1650" s="169"/>
      <c r="BK1650" s="169"/>
      <c r="BL1650" s="169"/>
      <c r="BM1650" s="169"/>
      <c r="BN1650" s="169"/>
      <c r="BO1650" s="169"/>
      <c r="BP1650" s="169"/>
      <c r="BQ1650" s="169"/>
      <c r="BS1650" s="6"/>
      <c r="BT1650" s="11"/>
      <c r="BU1650" s="6"/>
      <c r="BV1650" s="6"/>
    </row>
    <row r="1651" spans="1:74" ht="15.75" x14ac:dyDescent="0.25">
      <c r="A1651" s="52" t="s">
        <v>7908</v>
      </c>
      <c r="B1651" s="56"/>
      <c r="C1651" s="7" t="s">
        <v>118</v>
      </c>
      <c r="D1651" s="7" t="s">
        <v>6918</v>
      </c>
      <c r="E1651" s="7"/>
      <c r="F1651" s="64"/>
      <c r="G1651" s="6"/>
      <c r="H1651" s="6"/>
      <c r="I1651" s="10" t="s">
        <v>110</v>
      </c>
      <c r="J1651" s="11" t="s">
        <v>3298</v>
      </c>
      <c r="K1651" s="220" t="s">
        <v>600</v>
      </c>
      <c r="L1651" s="180"/>
      <c r="M1651" s="180">
        <v>1000</v>
      </c>
      <c r="N1651" s="80" t="s">
        <v>7214</v>
      </c>
      <c r="O1651" s="165"/>
      <c r="P1651" s="80" t="s">
        <v>3874</v>
      </c>
      <c r="Q1651" s="80"/>
      <c r="R1651" s="80"/>
      <c r="S1651" s="166"/>
      <c r="T1651" s="164"/>
      <c r="U1651" s="167"/>
      <c r="V1651" s="168"/>
      <c r="W1651" s="12" t="str">
        <f t="shared" si="314"/>
        <v>Mqtt1</v>
      </c>
      <c r="X1651" s="222"/>
      <c r="Y1651" s="6" t="str">
        <f t="shared" si="317"/>
        <v>power-tag/drain-tank-airco</v>
      </c>
      <c r="Z1651" s="106" t="str" cm="1">
        <f t="array" ref="Z1651">IF(COUNTIF(N1651,"spare"),"","$."&amp;_xlfn.REGEXEXTRACT(J1651,"PT\d+[FQ]\d+_(.*)", 2))</f>
        <v>$.Power_Factor_Phase_C</v>
      </c>
      <c r="AA1651" s="12">
        <f t="shared" si="316"/>
        <v>9</v>
      </c>
      <c r="AB1651" s="6" t="s">
        <v>195</v>
      </c>
      <c r="AC1651" s="106">
        <v>3082</v>
      </c>
      <c r="AJ1651" s="80"/>
      <c r="AK1651" s="116" t="s">
        <v>1696</v>
      </c>
      <c r="AN1651" s="80"/>
      <c r="AO1651" s="80"/>
      <c r="AP1651" s="80"/>
      <c r="AQ1651" s="80"/>
      <c r="AR1651" s="130"/>
      <c r="AS1651" s="80"/>
      <c r="AT1651" s="7"/>
      <c r="AU1651" s="7"/>
      <c r="AV1651" s="169"/>
      <c r="AW1651" s="170"/>
      <c r="AX1651" s="140"/>
      <c r="AY1651" s="150"/>
      <c r="AZ1651" s="171"/>
      <c r="BA1651" s="171"/>
      <c r="BB1651" s="150" t="str">
        <f t="shared" si="315"/>
        <v/>
      </c>
      <c r="BC1651" s="172"/>
      <c r="BD1651" s="169"/>
      <c r="BE1651" s="169"/>
      <c r="BF1651" s="169"/>
      <c r="BG1651" s="169"/>
      <c r="BH1651" s="169"/>
      <c r="BI1651" s="169"/>
      <c r="BJ1651" s="169"/>
      <c r="BK1651" s="169"/>
      <c r="BL1651" s="169"/>
      <c r="BM1651" s="169"/>
      <c r="BN1651" s="169"/>
      <c r="BO1651" s="169"/>
      <c r="BP1651" s="169"/>
      <c r="BQ1651" s="169"/>
      <c r="BS1651" s="6"/>
      <c r="BT1651" s="11"/>
      <c r="BU1651" s="6"/>
      <c r="BV1651" s="6"/>
    </row>
    <row r="1652" spans="1:74" ht="15.75" x14ac:dyDescent="0.25">
      <c r="A1652" s="52" t="s">
        <v>7908</v>
      </c>
      <c r="B1652" s="56"/>
      <c r="C1652" s="7" t="s">
        <v>118</v>
      </c>
      <c r="D1652" s="7" t="s">
        <v>6918</v>
      </c>
      <c r="E1652" s="7"/>
      <c r="F1652" s="64"/>
      <c r="G1652" s="6"/>
      <c r="H1652" s="6"/>
      <c r="I1652" s="10" t="s">
        <v>110</v>
      </c>
      <c r="J1652" s="11" t="s">
        <v>3299</v>
      </c>
      <c r="K1652" s="220" t="s">
        <v>600</v>
      </c>
      <c r="L1652" s="180"/>
      <c r="M1652" s="180">
        <v>1000</v>
      </c>
      <c r="N1652" s="80" t="s">
        <v>7214</v>
      </c>
      <c r="O1652" s="165"/>
      <c r="P1652" s="80" t="s">
        <v>3875</v>
      </c>
      <c r="Q1652" s="80"/>
      <c r="R1652" s="80"/>
      <c r="S1652" s="166"/>
      <c r="T1652" s="164"/>
      <c r="U1652" s="167"/>
      <c r="V1652" s="168"/>
      <c r="W1652" s="12" t="str">
        <f t="shared" si="314"/>
        <v>Mqtt1</v>
      </c>
      <c r="X1652" s="222"/>
      <c r="Y1652" s="6" t="str">
        <f t="shared" si="317"/>
        <v>power-tag/drain-tank-airco</v>
      </c>
      <c r="Z1652" s="106" t="str" cm="1">
        <f t="array" ref="Z1652">IF(COUNTIF(N1652,"spare"),"","$."&amp;_xlfn.REGEXEXTRACT(J1652,"PT\d+[FQ]\d+_(.*)", 2))</f>
        <v>$.Total_Power_Factor</v>
      </c>
      <c r="AA1652" s="12">
        <f t="shared" si="316"/>
        <v>9</v>
      </c>
      <c r="AB1652" s="6" t="s">
        <v>195</v>
      </c>
      <c r="AC1652" s="106">
        <v>3084</v>
      </c>
      <c r="AJ1652" s="80"/>
      <c r="AK1652" s="116" t="s">
        <v>1696</v>
      </c>
      <c r="AN1652" s="80"/>
      <c r="AO1652" s="80"/>
      <c r="AP1652" s="80"/>
      <c r="AQ1652" s="80"/>
      <c r="AR1652" s="130"/>
      <c r="AS1652" s="80"/>
      <c r="AT1652" s="7"/>
      <c r="AU1652" s="7"/>
      <c r="AV1652" s="169"/>
      <c r="AW1652" s="170"/>
      <c r="AX1652" s="140"/>
      <c r="AY1652" s="150"/>
      <c r="AZ1652" s="171"/>
      <c r="BA1652" s="171"/>
      <c r="BB1652" s="150" t="str">
        <f t="shared" si="315"/>
        <v/>
      </c>
      <c r="BC1652" s="172"/>
      <c r="BD1652" s="169"/>
      <c r="BE1652" s="169"/>
      <c r="BF1652" s="169"/>
      <c r="BG1652" s="169"/>
      <c r="BH1652" s="169"/>
      <c r="BI1652" s="169"/>
      <c r="BJ1652" s="169"/>
      <c r="BK1652" s="169"/>
      <c r="BL1652" s="169"/>
      <c r="BM1652" s="169"/>
      <c r="BN1652" s="169"/>
      <c r="BO1652" s="169"/>
      <c r="BP1652" s="169"/>
      <c r="BQ1652" s="169"/>
      <c r="BS1652" s="6"/>
      <c r="BT1652" s="11"/>
      <c r="BU1652" s="6"/>
      <c r="BV1652" s="6"/>
    </row>
    <row r="1653" spans="1:74" ht="15.75" x14ac:dyDescent="0.25">
      <c r="A1653" s="52" t="s">
        <v>7908</v>
      </c>
      <c r="B1653" s="56"/>
      <c r="C1653" s="7" t="s">
        <v>118</v>
      </c>
      <c r="D1653" s="7" t="s">
        <v>6918</v>
      </c>
      <c r="E1653" s="7"/>
      <c r="F1653" s="64"/>
      <c r="G1653" s="6"/>
      <c r="H1653" s="6"/>
      <c r="I1653" s="10" t="s">
        <v>110</v>
      </c>
      <c r="J1653" s="11" t="s">
        <v>3300</v>
      </c>
      <c r="K1653" s="220" t="s">
        <v>600</v>
      </c>
      <c r="L1653" s="180"/>
      <c r="M1653" s="180">
        <v>1000</v>
      </c>
      <c r="N1653" s="80" t="s">
        <v>7214</v>
      </c>
      <c r="O1653" s="165"/>
      <c r="P1653" s="80" t="s">
        <v>3861</v>
      </c>
      <c r="Q1653" s="80"/>
      <c r="R1653" s="80"/>
      <c r="S1653" s="166"/>
      <c r="T1653" s="164"/>
      <c r="U1653" s="167"/>
      <c r="V1653" s="168"/>
      <c r="W1653" s="12" t="str">
        <f t="shared" ref="W1653:W1667" si="318">IF(COUNTIF(N1653,"spare"),"","Mqtt1")</f>
        <v>Mqtt1</v>
      </c>
      <c r="X1653" s="222"/>
      <c r="Y1653" s="6" t="str">
        <f t="shared" si="317"/>
        <v>power-tag/drain-tank-airco</v>
      </c>
      <c r="Z1653" s="106" t="str" cm="1">
        <f t="array" ref="Z1653">IF(COUNTIF(N1653,"spare"),"","$."&amp;_xlfn.REGEXEXTRACT(J1653,"PT\d+[FQ]\d+_(.*)", 2))</f>
        <v>$.RMS_Current_Phase_A</v>
      </c>
      <c r="AA1653" s="12">
        <f>AA1638+1</f>
        <v>10</v>
      </c>
      <c r="AB1653" s="6" t="s">
        <v>195</v>
      </c>
      <c r="AC1653" s="106">
        <v>3000</v>
      </c>
      <c r="AJ1653" s="80"/>
      <c r="AK1653" s="116" t="s">
        <v>1693</v>
      </c>
      <c r="AN1653" s="80"/>
      <c r="AO1653" s="80"/>
      <c r="AP1653" s="80"/>
      <c r="AQ1653" s="80"/>
      <c r="AR1653" s="130"/>
      <c r="AS1653" s="80"/>
      <c r="AT1653" s="7"/>
      <c r="AU1653" s="7"/>
      <c r="AV1653" s="169"/>
      <c r="AW1653" s="170"/>
      <c r="AX1653" s="140"/>
      <c r="AY1653" s="150"/>
      <c r="AZ1653" s="171"/>
      <c r="BA1653" s="171"/>
      <c r="BB1653" s="150" t="str">
        <f t="shared" ref="BB1653:BB1667" si="319">IF(ISNUMBER(AM1653),"1","")</f>
        <v/>
      </c>
      <c r="BC1653" s="172"/>
      <c r="BD1653" s="169"/>
      <c r="BE1653" s="169"/>
      <c r="BF1653" s="169"/>
      <c r="BG1653" s="169"/>
      <c r="BH1653" s="169"/>
      <c r="BI1653" s="169"/>
      <c r="BJ1653" s="169"/>
      <c r="BK1653" s="169"/>
      <c r="BL1653" s="169"/>
      <c r="BM1653" s="169"/>
      <c r="BN1653" s="169"/>
      <c r="BO1653" s="169"/>
      <c r="BP1653" s="169"/>
      <c r="BQ1653" s="169"/>
      <c r="BS1653" s="6"/>
      <c r="BT1653" s="11"/>
      <c r="BU1653" s="6"/>
      <c r="BV1653" s="6"/>
    </row>
    <row r="1654" spans="1:74" ht="15.75" x14ac:dyDescent="0.25">
      <c r="A1654" s="52" t="s">
        <v>7908</v>
      </c>
      <c r="B1654" s="56"/>
      <c r="C1654" s="7" t="s">
        <v>118</v>
      </c>
      <c r="D1654" s="7" t="s">
        <v>6918</v>
      </c>
      <c r="E1654" s="7"/>
      <c r="F1654" s="64"/>
      <c r="G1654" s="6"/>
      <c r="H1654" s="6"/>
      <c r="I1654" s="10" t="s">
        <v>110</v>
      </c>
      <c r="J1654" s="11" t="s">
        <v>3301</v>
      </c>
      <c r="K1654" s="220" t="s">
        <v>600</v>
      </c>
      <c r="L1654" s="180"/>
      <c r="M1654" s="180">
        <v>1000</v>
      </c>
      <c r="N1654" s="80" t="s">
        <v>7214</v>
      </c>
      <c r="O1654" s="165"/>
      <c r="P1654" s="80" t="s">
        <v>3862</v>
      </c>
      <c r="Q1654" s="80"/>
      <c r="R1654" s="80"/>
      <c r="S1654" s="166"/>
      <c r="T1654" s="164"/>
      <c r="U1654" s="167"/>
      <c r="V1654" s="168"/>
      <c r="W1654" s="12" t="str">
        <f t="shared" si="318"/>
        <v>Mqtt1</v>
      </c>
      <c r="X1654" s="222"/>
      <c r="Y1654" s="6" t="str">
        <f t="shared" si="317"/>
        <v>power-tag/drain-tank-airco</v>
      </c>
      <c r="Z1654" s="106" t="str" cm="1">
        <f t="array" ref="Z1654">IF(COUNTIF(N1654,"spare"),"","$."&amp;_xlfn.REGEXEXTRACT(J1654,"PT\d+[FQ]\d+_(.*)", 2))</f>
        <v>$.RMS_Current_Phase_B</v>
      </c>
      <c r="AA1654" s="12">
        <f t="shared" ref="AA1654:AA1667" si="320">AA1639+1</f>
        <v>10</v>
      </c>
      <c r="AB1654" s="6" t="s">
        <v>195</v>
      </c>
      <c r="AC1654" s="106">
        <v>3002</v>
      </c>
      <c r="AJ1654" s="80"/>
      <c r="AK1654" s="116" t="s">
        <v>1693</v>
      </c>
      <c r="AN1654" s="80"/>
      <c r="AO1654" s="80"/>
      <c r="AP1654" s="80"/>
      <c r="AQ1654" s="80"/>
      <c r="AR1654" s="130"/>
      <c r="AS1654" s="80"/>
      <c r="AT1654" s="7"/>
      <c r="AU1654" s="7"/>
      <c r="AV1654" s="169"/>
      <c r="AW1654" s="170"/>
      <c r="AX1654" s="140"/>
      <c r="AY1654" s="150"/>
      <c r="AZ1654" s="171"/>
      <c r="BA1654" s="171"/>
      <c r="BB1654" s="150" t="str">
        <f t="shared" si="319"/>
        <v/>
      </c>
      <c r="BC1654" s="172"/>
      <c r="BD1654" s="169"/>
      <c r="BE1654" s="169"/>
      <c r="BF1654" s="169"/>
      <c r="BG1654" s="169"/>
      <c r="BH1654" s="169"/>
      <c r="BI1654" s="169"/>
      <c r="BJ1654" s="169"/>
      <c r="BK1654" s="169"/>
      <c r="BL1654" s="169"/>
      <c r="BM1654" s="169"/>
      <c r="BN1654" s="169"/>
      <c r="BO1654" s="169"/>
      <c r="BP1654" s="169"/>
      <c r="BQ1654" s="169"/>
      <c r="BS1654" s="6"/>
      <c r="BT1654" s="11"/>
      <c r="BU1654" s="6"/>
      <c r="BV1654" s="6"/>
    </row>
    <row r="1655" spans="1:74" ht="15.75" x14ac:dyDescent="0.25">
      <c r="A1655" s="52" t="s">
        <v>7908</v>
      </c>
      <c r="B1655" s="56"/>
      <c r="C1655" s="7" t="s">
        <v>118</v>
      </c>
      <c r="D1655" s="7" t="s">
        <v>6918</v>
      </c>
      <c r="E1655" s="7"/>
      <c r="F1655" s="64"/>
      <c r="G1655" s="6"/>
      <c r="H1655" s="6"/>
      <c r="I1655" s="10" t="s">
        <v>110</v>
      </c>
      <c r="J1655" s="11" t="s">
        <v>3302</v>
      </c>
      <c r="K1655" s="220" t="s">
        <v>600</v>
      </c>
      <c r="L1655" s="180"/>
      <c r="M1655" s="180">
        <v>1000</v>
      </c>
      <c r="N1655" s="80" t="s">
        <v>7214</v>
      </c>
      <c r="O1655" s="165"/>
      <c r="P1655" s="80" t="s">
        <v>3863</v>
      </c>
      <c r="Q1655" s="80"/>
      <c r="R1655" s="80"/>
      <c r="S1655" s="166"/>
      <c r="T1655" s="164"/>
      <c r="U1655" s="167"/>
      <c r="V1655" s="168"/>
      <c r="W1655" s="12" t="str">
        <f t="shared" si="318"/>
        <v>Mqtt1</v>
      </c>
      <c r="X1655" s="222"/>
      <c r="Y1655" s="6" t="str">
        <f t="shared" si="317"/>
        <v>power-tag/drain-tank-airco</v>
      </c>
      <c r="Z1655" s="106" t="str" cm="1">
        <f t="array" ref="Z1655">IF(COUNTIF(N1655,"spare"),"","$."&amp;_xlfn.REGEXEXTRACT(J1655,"PT\d+[FQ]\d+_(.*)", 2))</f>
        <v>$.RMS_Current_Phase_C</v>
      </c>
      <c r="AA1655" s="12">
        <f t="shared" si="320"/>
        <v>10</v>
      </c>
      <c r="AB1655" s="6" t="s">
        <v>195</v>
      </c>
      <c r="AC1655" s="106">
        <v>3004</v>
      </c>
      <c r="AJ1655" s="80"/>
      <c r="AK1655" s="116" t="s">
        <v>1693</v>
      </c>
      <c r="AN1655" s="80"/>
      <c r="AO1655" s="80"/>
      <c r="AP1655" s="80"/>
      <c r="AQ1655" s="80"/>
      <c r="AR1655" s="130"/>
      <c r="AS1655" s="80"/>
      <c r="AT1655" s="7"/>
      <c r="AU1655" s="7"/>
      <c r="AV1655" s="169"/>
      <c r="AW1655" s="170"/>
      <c r="AX1655" s="140"/>
      <c r="AY1655" s="150"/>
      <c r="AZ1655" s="171"/>
      <c r="BA1655" s="171"/>
      <c r="BB1655" s="150" t="str">
        <f t="shared" si="319"/>
        <v/>
      </c>
      <c r="BC1655" s="172"/>
      <c r="BD1655" s="169"/>
      <c r="BE1655" s="169"/>
      <c r="BF1655" s="169"/>
      <c r="BG1655" s="169"/>
      <c r="BH1655" s="169"/>
      <c r="BI1655" s="169"/>
      <c r="BJ1655" s="169"/>
      <c r="BK1655" s="169"/>
      <c r="BL1655" s="169"/>
      <c r="BM1655" s="169"/>
      <c r="BN1655" s="169"/>
      <c r="BO1655" s="169"/>
      <c r="BP1655" s="169"/>
      <c r="BQ1655" s="169"/>
      <c r="BS1655" s="6"/>
      <c r="BT1655" s="11"/>
      <c r="BU1655" s="6"/>
      <c r="BV1655" s="6"/>
    </row>
    <row r="1656" spans="1:74" ht="15.75" x14ac:dyDescent="0.25">
      <c r="A1656" s="52" t="s">
        <v>7908</v>
      </c>
      <c r="B1656" s="56"/>
      <c r="C1656" s="7" t="s">
        <v>118</v>
      </c>
      <c r="D1656" s="7" t="s">
        <v>6918</v>
      </c>
      <c r="E1656" s="7"/>
      <c r="F1656" s="64"/>
      <c r="G1656" s="6"/>
      <c r="H1656" s="6"/>
      <c r="I1656" s="10" t="s">
        <v>110</v>
      </c>
      <c r="J1656" s="11" t="s">
        <v>3303</v>
      </c>
      <c r="K1656" s="220" t="s">
        <v>600</v>
      </c>
      <c r="L1656" s="180"/>
      <c r="M1656" s="180">
        <v>1000</v>
      </c>
      <c r="N1656" s="80" t="s">
        <v>7214</v>
      </c>
      <c r="O1656" s="165"/>
      <c r="P1656" s="80" t="s">
        <v>3864</v>
      </c>
      <c r="Q1656" s="80"/>
      <c r="R1656" s="80"/>
      <c r="S1656" s="166"/>
      <c r="T1656" s="164"/>
      <c r="U1656" s="167"/>
      <c r="V1656" s="168"/>
      <c r="W1656" s="12" t="str">
        <f t="shared" si="318"/>
        <v>Mqtt1</v>
      </c>
      <c r="X1656" s="222"/>
      <c r="Y1656" s="6" t="str">
        <f t="shared" si="317"/>
        <v>power-tag/drain-tank-airco</v>
      </c>
      <c r="Z1656" s="106" t="str" cm="1">
        <f t="array" ref="Z1656">IF(COUNTIF(N1656,"spare"),"","$."&amp;_xlfn.REGEXEXTRACT(J1656,"PT\d+[FQ]\d+_(.*)", 2))</f>
        <v>$.RMS_Current_Phase_Neut</v>
      </c>
      <c r="AA1656" s="12">
        <f t="shared" si="320"/>
        <v>10</v>
      </c>
      <c r="AB1656" s="6" t="s">
        <v>195</v>
      </c>
      <c r="AC1656" s="106">
        <v>3006</v>
      </c>
      <c r="AJ1656" s="80"/>
      <c r="AK1656" s="116" t="s">
        <v>1693</v>
      </c>
      <c r="AN1656" s="80"/>
      <c r="AO1656" s="80"/>
      <c r="AP1656" s="80"/>
      <c r="AQ1656" s="80"/>
      <c r="AR1656" s="130"/>
      <c r="AS1656" s="80"/>
      <c r="AT1656" s="7"/>
      <c r="AU1656" s="7"/>
      <c r="AV1656" s="169"/>
      <c r="AW1656" s="170"/>
      <c r="AX1656" s="140"/>
      <c r="AY1656" s="150"/>
      <c r="AZ1656" s="171"/>
      <c r="BA1656" s="171"/>
      <c r="BB1656" s="150" t="str">
        <f t="shared" si="319"/>
        <v/>
      </c>
      <c r="BC1656" s="172"/>
      <c r="BD1656" s="169"/>
      <c r="BE1656" s="169"/>
      <c r="BF1656" s="169"/>
      <c r="BG1656" s="169"/>
      <c r="BH1656" s="169"/>
      <c r="BI1656" s="169"/>
      <c r="BJ1656" s="169"/>
      <c r="BK1656" s="169"/>
      <c r="BL1656" s="169"/>
      <c r="BM1656" s="169"/>
      <c r="BN1656" s="169"/>
      <c r="BO1656" s="169"/>
      <c r="BP1656" s="169"/>
      <c r="BQ1656" s="169"/>
      <c r="BS1656" s="6"/>
      <c r="BT1656" s="11"/>
      <c r="BU1656" s="6"/>
      <c r="BV1656" s="6"/>
    </row>
    <row r="1657" spans="1:74" ht="15.75" x14ac:dyDescent="0.25">
      <c r="A1657" s="52" t="s">
        <v>7908</v>
      </c>
      <c r="B1657" s="56"/>
      <c r="C1657" s="7" t="s">
        <v>118</v>
      </c>
      <c r="D1657" s="7" t="s">
        <v>6918</v>
      </c>
      <c r="E1657" s="7"/>
      <c r="F1657" s="64"/>
      <c r="G1657" s="6"/>
      <c r="H1657" s="6"/>
      <c r="I1657" s="10" t="s">
        <v>110</v>
      </c>
      <c r="J1657" s="11" t="s">
        <v>7580</v>
      </c>
      <c r="K1657" s="220" t="s">
        <v>600</v>
      </c>
      <c r="L1657" s="180"/>
      <c r="M1657" s="180">
        <v>1000</v>
      </c>
      <c r="N1657" s="80" t="s">
        <v>7214</v>
      </c>
      <c r="O1657" s="165"/>
      <c r="P1657" s="80" t="s">
        <v>3865</v>
      </c>
      <c r="Q1657" s="80"/>
      <c r="R1657" s="80"/>
      <c r="S1657" s="166"/>
      <c r="T1657" s="164"/>
      <c r="U1657" s="167"/>
      <c r="V1657" s="168"/>
      <c r="W1657" s="12" t="str">
        <f t="shared" si="318"/>
        <v>Mqtt1</v>
      </c>
      <c r="X1657" s="222"/>
      <c r="Y1657" s="6" t="str">
        <f t="shared" si="317"/>
        <v>power-tag/drain-tank-airco</v>
      </c>
      <c r="Z1657" s="106" t="str" cm="1">
        <f t="array" ref="Z1657">IF(COUNTIF(N1657,"spare"),"","$."&amp;_xlfn.REGEXEXTRACT(J1657,"PT\d+[FQ]\d+_(.*)", 2))</f>
        <v>$.RMS_Voltage_A_N</v>
      </c>
      <c r="AA1657" s="12">
        <f t="shared" si="320"/>
        <v>10</v>
      </c>
      <c r="AB1657" s="6" t="s">
        <v>195</v>
      </c>
      <c r="AC1657" s="106">
        <v>3028</v>
      </c>
      <c r="AJ1657" s="80"/>
      <c r="AK1657" s="116" t="s">
        <v>1694</v>
      </c>
      <c r="AN1657" s="80"/>
      <c r="AO1657" s="80"/>
      <c r="AP1657" s="80"/>
      <c r="AQ1657" s="80"/>
      <c r="AR1657" s="130"/>
      <c r="AS1657" s="80"/>
      <c r="AT1657" s="7"/>
      <c r="AU1657" s="7"/>
      <c r="AV1657" s="169"/>
      <c r="AW1657" s="170"/>
      <c r="AX1657" s="140"/>
      <c r="AY1657" s="150"/>
      <c r="AZ1657" s="171"/>
      <c r="BA1657" s="171"/>
      <c r="BB1657" s="150" t="str">
        <f t="shared" si="319"/>
        <v/>
      </c>
      <c r="BC1657" s="172"/>
      <c r="BD1657" s="169"/>
      <c r="BE1657" s="169"/>
      <c r="BF1657" s="169"/>
      <c r="BG1657" s="169"/>
      <c r="BH1657" s="169"/>
      <c r="BI1657" s="169"/>
      <c r="BJ1657" s="169"/>
      <c r="BK1657" s="169"/>
      <c r="BL1657" s="169"/>
      <c r="BM1657" s="169"/>
      <c r="BN1657" s="169"/>
      <c r="BO1657" s="169"/>
      <c r="BP1657" s="169"/>
      <c r="BQ1657" s="169"/>
      <c r="BS1657" s="6"/>
      <c r="BT1657" s="11"/>
      <c r="BU1657" s="6"/>
      <c r="BV1657" s="6"/>
    </row>
    <row r="1658" spans="1:74" ht="15.75" x14ac:dyDescent="0.25">
      <c r="A1658" s="52" t="s">
        <v>7908</v>
      </c>
      <c r="B1658" s="56"/>
      <c r="C1658" s="7" t="s">
        <v>118</v>
      </c>
      <c r="D1658" s="7" t="s">
        <v>6918</v>
      </c>
      <c r="E1658" s="7"/>
      <c r="F1658" s="64"/>
      <c r="G1658" s="6"/>
      <c r="H1658" s="6"/>
      <c r="I1658" s="10" t="s">
        <v>110</v>
      </c>
      <c r="J1658" s="11" t="s">
        <v>7581</v>
      </c>
      <c r="K1658" s="220" t="s">
        <v>600</v>
      </c>
      <c r="L1658" s="180"/>
      <c r="M1658" s="180">
        <v>1000</v>
      </c>
      <c r="N1658" s="80" t="s">
        <v>7214</v>
      </c>
      <c r="O1658" s="165"/>
      <c r="P1658" s="80" t="s">
        <v>3866</v>
      </c>
      <c r="Q1658" s="80"/>
      <c r="R1658" s="80"/>
      <c r="S1658" s="166"/>
      <c r="T1658" s="164"/>
      <c r="U1658" s="167"/>
      <c r="V1658" s="168"/>
      <c r="W1658" s="12" t="str">
        <f t="shared" si="318"/>
        <v>Mqtt1</v>
      </c>
      <c r="X1658" s="222"/>
      <c r="Y1658" s="6" t="str">
        <f t="shared" si="317"/>
        <v>power-tag/drain-tank-airco</v>
      </c>
      <c r="Z1658" s="106" t="str" cm="1">
        <f t="array" ref="Z1658">IF(COUNTIF(N1658,"spare"),"","$."&amp;_xlfn.REGEXEXTRACT(J1658,"PT\d+[FQ]\d+_(.*)", 2))</f>
        <v>$.RMS_Voltage_B_N</v>
      </c>
      <c r="AA1658" s="12">
        <f t="shared" si="320"/>
        <v>10</v>
      </c>
      <c r="AB1658" s="6" t="s">
        <v>195</v>
      </c>
      <c r="AC1658" s="106">
        <v>3030</v>
      </c>
      <c r="AJ1658" s="80"/>
      <c r="AK1658" s="116" t="s">
        <v>1694</v>
      </c>
      <c r="AN1658" s="80"/>
      <c r="AO1658" s="80"/>
      <c r="AP1658" s="80"/>
      <c r="AQ1658" s="80"/>
      <c r="AR1658" s="130"/>
      <c r="AS1658" s="80"/>
      <c r="AT1658" s="7"/>
      <c r="AU1658" s="7"/>
      <c r="AV1658" s="169"/>
      <c r="AW1658" s="170"/>
      <c r="AX1658" s="140"/>
      <c r="AY1658" s="150"/>
      <c r="AZ1658" s="171"/>
      <c r="BA1658" s="171"/>
      <c r="BB1658" s="150" t="str">
        <f t="shared" si="319"/>
        <v/>
      </c>
      <c r="BC1658" s="172"/>
      <c r="BD1658" s="169"/>
      <c r="BE1658" s="169"/>
      <c r="BF1658" s="169"/>
      <c r="BG1658" s="169"/>
      <c r="BH1658" s="169"/>
      <c r="BI1658" s="169"/>
      <c r="BJ1658" s="169"/>
      <c r="BK1658" s="169"/>
      <c r="BL1658" s="169"/>
      <c r="BM1658" s="169"/>
      <c r="BN1658" s="169"/>
      <c r="BO1658" s="169"/>
      <c r="BP1658" s="169"/>
      <c r="BQ1658" s="169"/>
      <c r="BS1658" s="6"/>
      <c r="BT1658" s="11"/>
      <c r="BU1658" s="6"/>
      <c r="BV1658" s="6"/>
    </row>
    <row r="1659" spans="1:74" ht="15.75" x14ac:dyDescent="0.25">
      <c r="A1659" s="52" t="s">
        <v>7908</v>
      </c>
      <c r="B1659" s="56"/>
      <c r="C1659" s="7" t="s">
        <v>118</v>
      </c>
      <c r="D1659" s="7" t="s">
        <v>6918</v>
      </c>
      <c r="E1659" s="7"/>
      <c r="F1659" s="64"/>
      <c r="G1659" s="6"/>
      <c r="H1659" s="6"/>
      <c r="I1659" s="10" t="s">
        <v>110</v>
      </c>
      <c r="J1659" s="11" t="s">
        <v>7582</v>
      </c>
      <c r="K1659" s="220" t="s">
        <v>600</v>
      </c>
      <c r="L1659" s="180"/>
      <c r="M1659" s="180">
        <v>1000</v>
      </c>
      <c r="N1659" s="80" t="s">
        <v>7214</v>
      </c>
      <c r="O1659" s="165"/>
      <c r="P1659" s="80" t="s">
        <v>3867</v>
      </c>
      <c r="Q1659" s="80"/>
      <c r="R1659" s="80"/>
      <c r="S1659" s="166"/>
      <c r="T1659" s="164"/>
      <c r="U1659" s="167"/>
      <c r="V1659" s="168"/>
      <c r="W1659" s="12" t="str">
        <f t="shared" si="318"/>
        <v>Mqtt1</v>
      </c>
      <c r="X1659" s="222"/>
      <c r="Y1659" s="6" t="str">
        <f t="shared" si="317"/>
        <v>power-tag/drain-tank-airco</v>
      </c>
      <c r="Z1659" s="106" t="str" cm="1">
        <f t="array" ref="Z1659">IF(COUNTIF(N1659,"spare"),"","$."&amp;_xlfn.REGEXEXTRACT(J1659,"PT\d+[FQ]\d+_(.*)", 2))</f>
        <v>$.RMS_Voltage_C_N</v>
      </c>
      <c r="AA1659" s="12">
        <f t="shared" si="320"/>
        <v>10</v>
      </c>
      <c r="AB1659" s="6" t="s">
        <v>195</v>
      </c>
      <c r="AC1659" s="106">
        <v>3032</v>
      </c>
      <c r="AJ1659" s="80"/>
      <c r="AK1659" s="116" t="s">
        <v>1694</v>
      </c>
      <c r="AN1659" s="80"/>
      <c r="AO1659" s="80"/>
      <c r="AP1659" s="80"/>
      <c r="AQ1659" s="80"/>
      <c r="AR1659" s="130"/>
      <c r="AS1659" s="80"/>
      <c r="AT1659" s="7"/>
      <c r="AU1659" s="7"/>
      <c r="AV1659" s="169"/>
      <c r="AW1659" s="170"/>
      <c r="AX1659" s="140"/>
      <c r="AY1659" s="150"/>
      <c r="AZ1659" s="171"/>
      <c r="BA1659" s="171"/>
      <c r="BB1659" s="150" t="str">
        <f t="shared" si="319"/>
        <v/>
      </c>
      <c r="BC1659" s="172"/>
      <c r="BD1659" s="169"/>
      <c r="BE1659" s="169"/>
      <c r="BF1659" s="169"/>
      <c r="BG1659" s="169"/>
      <c r="BH1659" s="169"/>
      <c r="BI1659" s="169"/>
      <c r="BJ1659" s="169"/>
      <c r="BK1659" s="169"/>
      <c r="BL1659" s="169"/>
      <c r="BM1659" s="169"/>
      <c r="BN1659" s="169"/>
      <c r="BO1659" s="169"/>
      <c r="BP1659" s="169"/>
      <c r="BQ1659" s="169"/>
      <c r="BS1659" s="6"/>
      <c r="BT1659" s="11"/>
      <c r="BU1659" s="6"/>
      <c r="BV1659" s="6"/>
    </row>
    <row r="1660" spans="1:74" ht="15.75" x14ac:dyDescent="0.25">
      <c r="A1660" s="52" t="s">
        <v>7908</v>
      </c>
      <c r="B1660" s="56"/>
      <c r="C1660" s="7" t="s">
        <v>118</v>
      </c>
      <c r="D1660" s="7" t="s">
        <v>6918</v>
      </c>
      <c r="E1660" s="7"/>
      <c r="F1660" s="64"/>
      <c r="G1660" s="6"/>
      <c r="H1660" s="6"/>
      <c r="I1660" s="10" t="s">
        <v>110</v>
      </c>
      <c r="J1660" s="11" t="s">
        <v>3304</v>
      </c>
      <c r="K1660" s="220" t="s">
        <v>600</v>
      </c>
      <c r="L1660" s="180"/>
      <c r="M1660" s="180">
        <v>1000</v>
      </c>
      <c r="N1660" s="80" t="s">
        <v>7214</v>
      </c>
      <c r="O1660" s="165"/>
      <c r="P1660" s="80" t="s">
        <v>3868</v>
      </c>
      <c r="Q1660" s="80"/>
      <c r="R1660" s="80"/>
      <c r="S1660" s="166"/>
      <c r="T1660" s="164"/>
      <c r="U1660" s="167"/>
      <c r="V1660" s="168"/>
      <c r="W1660" s="12" t="str">
        <f t="shared" si="318"/>
        <v>Mqtt1</v>
      </c>
      <c r="X1660" s="222"/>
      <c r="Y1660" s="6" t="str">
        <f t="shared" si="317"/>
        <v>power-tag/drain-tank-airco</v>
      </c>
      <c r="Z1660" s="106" t="str" cm="1">
        <f t="array" ref="Z1660">IF(COUNTIF(N1660,"spare"),"","$."&amp;_xlfn.REGEXEXTRACT(J1660,"PT\d+[FQ]\d+_(.*)", 2))</f>
        <v>$.Active_Power_Phase_A</v>
      </c>
      <c r="AA1660" s="12">
        <f t="shared" si="320"/>
        <v>10</v>
      </c>
      <c r="AB1660" s="6" t="s">
        <v>195</v>
      </c>
      <c r="AC1660" s="106">
        <v>3054</v>
      </c>
      <c r="AJ1660" s="80"/>
      <c r="AK1660" s="116" t="s">
        <v>1695</v>
      </c>
      <c r="AN1660" s="80"/>
      <c r="AO1660" s="80"/>
      <c r="AP1660" s="80"/>
      <c r="AQ1660" s="80"/>
      <c r="AR1660" s="130"/>
      <c r="AS1660" s="80"/>
      <c r="AT1660" s="7"/>
      <c r="AU1660" s="7"/>
      <c r="AV1660" s="169"/>
      <c r="AW1660" s="170"/>
      <c r="AX1660" s="140"/>
      <c r="AY1660" s="150"/>
      <c r="AZ1660" s="171"/>
      <c r="BA1660" s="171"/>
      <c r="BB1660" s="150" t="str">
        <f t="shared" si="319"/>
        <v/>
      </c>
      <c r="BC1660" s="172"/>
      <c r="BD1660" s="169"/>
      <c r="BE1660" s="169"/>
      <c r="BF1660" s="169"/>
      <c r="BG1660" s="169"/>
      <c r="BH1660" s="169"/>
      <c r="BI1660" s="169"/>
      <c r="BJ1660" s="169"/>
      <c r="BK1660" s="169"/>
      <c r="BL1660" s="169"/>
      <c r="BM1660" s="169"/>
      <c r="BN1660" s="169"/>
      <c r="BO1660" s="169"/>
      <c r="BP1660" s="169"/>
      <c r="BQ1660" s="169"/>
      <c r="BS1660" s="6"/>
      <c r="BT1660" s="11"/>
      <c r="BU1660" s="6"/>
      <c r="BV1660" s="6"/>
    </row>
    <row r="1661" spans="1:74" ht="15.75" x14ac:dyDescent="0.25">
      <c r="A1661" s="52" t="s">
        <v>7908</v>
      </c>
      <c r="B1661" s="56"/>
      <c r="C1661" s="7" t="s">
        <v>118</v>
      </c>
      <c r="D1661" s="7" t="s">
        <v>6918</v>
      </c>
      <c r="E1661" s="7"/>
      <c r="F1661" s="64"/>
      <c r="G1661" s="6"/>
      <c r="H1661" s="6"/>
      <c r="I1661" s="10" t="s">
        <v>110</v>
      </c>
      <c r="J1661" s="11" t="s">
        <v>3305</v>
      </c>
      <c r="K1661" s="220" t="s">
        <v>600</v>
      </c>
      <c r="L1661" s="180"/>
      <c r="M1661" s="180">
        <v>1000</v>
      </c>
      <c r="N1661" s="80" t="s">
        <v>7214</v>
      </c>
      <c r="O1661" s="165"/>
      <c r="P1661" s="80" t="s">
        <v>3869</v>
      </c>
      <c r="Q1661" s="80"/>
      <c r="R1661" s="80"/>
      <c r="S1661" s="166"/>
      <c r="T1661" s="164"/>
      <c r="U1661" s="167"/>
      <c r="V1661" s="168"/>
      <c r="W1661" s="12" t="str">
        <f t="shared" si="318"/>
        <v>Mqtt1</v>
      </c>
      <c r="X1661" s="222"/>
      <c r="Y1661" s="6" t="str">
        <f t="shared" si="317"/>
        <v>power-tag/drain-tank-airco</v>
      </c>
      <c r="Z1661" s="106" t="str" cm="1">
        <f t="array" ref="Z1661">IF(COUNTIF(N1661,"spare"),"","$."&amp;_xlfn.REGEXEXTRACT(J1661,"PT\d+[FQ]\d+_(.*)", 2))</f>
        <v>$.Active_Power_Phase_B</v>
      </c>
      <c r="AA1661" s="12">
        <f t="shared" si="320"/>
        <v>10</v>
      </c>
      <c r="AB1661" s="6" t="s">
        <v>195</v>
      </c>
      <c r="AC1661" s="106">
        <v>3056</v>
      </c>
      <c r="AJ1661" s="80"/>
      <c r="AK1661" s="116" t="s">
        <v>1695</v>
      </c>
      <c r="AN1661" s="80"/>
      <c r="AO1661" s="80"/>
      <c r="AP1661" s="80"/>
      <c r="AQ1661" s="80"/>
      <c r="AR1661" s="130"/>
      <c r="AS1661" s="80"/>
      <c r="AT1661" s="7"/>
      <c r="AU1661" s="7"/>
      <c r="AV1661" s="169"/>
      <c r="AW1661" s="170"/>
      <c r="AX1661" s="140"/>
      <c r="AY1661" s="150"/>
      <c r="AZ1661" s="171"/>
      <c r="BA1661" s="171"/>
      <c r="BB1661" s="150" t="str">
        <f t="shared" si="319"/>
        <v/>
      </c>
      <c r="BC1661" s="172"/>
      <c r="BD1661" s="169"/>
      <c r="BE1661" s="169"/>
      <c r="BF1661" s="169"/>
      <c r="BG1661" s="169"/>
      <c r="BH1661" s="169"/>
      <c r="BI1661" s="169"/>
      <c r="BJ1661" s="169"/>
      <c r="BK1661" s="169"/>
      <c r="BL1661" s="169"/>
      <c r="BM1661" s="169"/>
      <c r="BN1661" s="169"/>
      <c r="BO1661" s="169"/>
      <c r="BP1661" s="169"/>
      <c r="BQ1661" s="169"/>
      <c r="BS1661" s="6"/>
      <c r="BT1661" s="11"/>
      <c r="BU1661" s="6"/>
      <c r="BV1661" s="6"/>
    </row>
    <row r="1662" spans="1:74" ht="15.75" x14ac:dyDescent="0.25">
      <c r="A1662" s="52" t="s">
        <v>7908</v>
      </c>
      <c r="B1662" s="56"/>
      <c r="C1662" s="7" t="s">
        <v>118</v>
      </c>
      <c r="D1662" s="7" t="s">
        <v>6918</v>
      </c>
      <c r="E1662" s="7"/>
      <c r="F1662" s="64"/>
      <c r="G1662" s="6"/>
      <c r="H1662" s="6"/>
      <c r="I1662" s="10" t="s">
        <v>110</v>
      </c>
      <c r="J1662" s="11" t="s">
        <v>3306</v>
      </c>
      <c r="K1662" s="220" t="s">
        <v>600</v>
      </c>
      <c r="L1662" s="180"/>
      <c r="M1662" s="180">
        <v>1000</v>
      </c>
      <c r="N1662" s="80" t="s">
        <v>7214</v>
      </c>
      <c r="O1662" s="165"/>
      <c r="P1662" s="80" t="s">
        <v>3870</v>
      </c>
      <c r="Q1662" s="80"/>
      <c r="R1662" s="80"/>
      <c r="S1662" s="166"/>
      <c r="T1662" s="164"/>
      <c r="U1662" s="167"/>
      <c r="V1662" s="168"/>
      <c r="W1662" s="12" t="str">
        <f t="shared" si="318"/>
        <v>Mqtt1</v>
      </c>
      <c r="X1662" s="222"/>
      <c r="Y1662" s="6" t="str">
        <f t="shared" si="317"/>
        <v>power-tag/drain-tank-airco</v>
      </c>
      <c r="Z1662" s="106" t="str" cm="1">
        <f t="array" ref="Z1662">IF(COUNTIF(N1662,"spare"),"","$."&amp;_xlfn.REGEXEXTRACT(J1662,"PT\d+[FQ]\d+_(.*)", 2))</f>
        <v>$.Active_Power_Phase_C</v>
      </c>
      <c r="AA1662" s="12">
        <f t="shared" si="320"/>
        <v>10</v>
      </c>
      <c r="AB1662" s="6" t="s">
        <v>195</v>
      </c>
      <c r="AC1662" s="106">
        <v>3058</v>
      </c>
      <c r="AJ1662" s="80"/>
      <c r="AK1662" s="116" t="s">
        <v>1695</v>
      </c>
      <c r="AN1662" s="80"/>
      <c r="AO1662" s="80"/>
      <c r="AP1662" s="80"/>
      <c r="AQ1662" s="80"/>
      <c r="AR1662" s="130"/>
      <c r="AS1662" s="80"/>
      <c r="AT1662" s="7"/>
      <c r="AU1662" s="7"/>
      <c r="AV1662" s="169"/>
      <c r="AW1662" s="170"/>
      <c r="AX1662" s="140"/>
      <c r="AY1662" s="150"/>
      <c r="AZ1662" s="171"/>
      <c r="BA1662" s="171"/>
      <c r="BB1662" s="150" t="str">
        <f t="shared" si="319"/>
        <v/>
      </c>
      <c r="BC1662" s="172"/>
      <c r="BD1662" s="169"/>
      <c r="BE1662" s="169"/>
      <c r="BF1662" s="169"/>
      <c r="BG1662" s="169"/>
      <c r="BH1662" s="169"/>
      <c r="BI1662" s="169"/>
      <c r="BJ1662" s="169"/>
      <c r="BK1662" s="169"/>
      <c r="BL1662" s="169"/>
      <c r="BM1662" s="169"/>
      <c r="BN1662" s="169"/>
      <c r="BO1662" s="169"/>
      <c r="BP1662" s="169"/>
      <c r="BQ1662" s="169"/>
      <c r="BS1662" s="6"/>
      <c r="BT1662" s="11"/>
      <c r="BU1662" s="6"/>
      <c r="BV1662" s="6"/>
    </row>
    <row r="1663" spans="1:74" ht="15.75" x14ac:dyDescent="0.25">
      <c r="A1663" s="52" t="s">
        <v>7908</v>
      </c>
      <c r="B1663" s="56"/>
      <c r="C1663" s="7" t="s">
        <v>118</v>
      </c>
      <c r="D1663" s="7" t="s">
        <v>6918</v>
      </c>
      <c r="E1663" s="7"/>
      <c r="F1663" s="64"/>
      <c r="G1663" s="6"/>
      <c r="H1663" s="6"/>
      <c r="I1663" s="10" t="s">
        <v>110</v>
      </c>
      <c r="J1663" s="11" t="s">
        <v>3307</v>
      </c>
      <c r="K1663" s="220" t="s">
        <v>600</v>
      </c>
      <c r="L1663" s="180"/>
      <c r="M1663" s="180">
        <v>1000</v>
      </c>
      <c r="N1663" s="80" t="s">
        <v>7214</v>
      </c>
      <c r="O1663" s="165"/>
      <c r="P1663" s="80" t="s">
        <v>3871</v>
      </c>
      <c r="Q1663" s="80"/>
      <c r="R1663" s="80"/>
      <c r="S1663" s="166"/>
      <c r="T1663" s="164"/>
      <c r="U1663" s="167"/>
      <c r="V1663" s="168"/>
      <c r="W1663" s="12" t="str">
        <f t="shared" si="318"/>
        <v>Mqtt1</v>
      </c>
      <c r="X1663" s="222"/>
      <c r="Y1663" s="6" t="str">
        <f t="shared" si="317"/>
        <v>power-tag/drain-tank-airco</v>
      </c>
      <c r="Z1663" s="106" t="str" cm="1">
        <f t="array" ref="Z1663">IF(COUNTIF(N1663,"spare"),"","$."&amp;_xlfn.REGEXEXTRACT(J1663,"PT\d+[FQ]\d+_(.*)", 2))</f>
        <v>$.Total_Active_Power</v>
      </c>
      <c r="AA1663" s="12">
        <f t="shared" si="320"/>
        <v>10</v>
      </c>
      <c r="AB1663" s="6" t="s">
        <v>195</v>
      </c>
      <c r="AC1663" s="106">
        <v>3060</v>
      </c>
      <c r="AJ1663" s="80"/>
      <c r="AK1663" s="116" t="s">
        <v>1695</v>
      </c>
      <c r="AN1663" s="80"/>
      <c r="AO1663" s="80"/>
      <c r="AP1663" s="80"/>
      <c r="AQ1663" s="80"/>
      <c r="AR1663" s="130"/>
      <c r="AS1663" s="80"/>
      <c r="AT1663" s="7"/>
      <c r="AU1663" s="7"/>
      <c r="AV1663" s="169"/>
      <c r="AW1663" s="170"/>
      <c r="AX1663" s="140"/>
      <c r="AY1663" s="150"/>
      <c r="AZ1663" s="171"/>
      <c r="BA1663" s="171"/>
      <c r="BB1663" s="150" t="str">
        <f t="shared" si="319"/>
        <v/>
      </c>
      <c r="BC1663" s="172"/>
      <c r="BD1663" s="169"/>
      <c r="BE1663" s="169"/>
      <c r="BF1663" s="169"/>
      <c r="BG1663" s="169"/>
      <c r="BH1663" s="169"/>
      <c r="BI1663" s="169"/>
      <c r="BJ1663" s="169"/>
      <c r="BK1663" s="169"/>
      <c r="BL1663" s="169"/>
      <c r="BM1663" s="169"/>
      <c r="BN1663" s="169"/>
      <c r="BO1663" s="169"/>
      <c r="BP1663" s="169"/>
      <c r="BQ1663" s="169"/>
      <c r="BS1663" s="6"/>
      <c r="BT1663" s="11"/>
      <c r="BU1663" s="6"/>
      <c r="BV1663" s="6"/>
    </row>
    <row r="1664" spans="1:74" ht="15.75" x14ac:dyDescent="0.25">
      <c r="A1664" s="52" t="s">
        <v>7908</v>
      </c>
      <c r="B1664" s="56"/>
      <c r="C1664" s="7" t="s">
        <v>118</v>
      </c>
      <c r="D1664" s="7" t="s">
        <v>6918</v>
      </c>
      <c r="E1664" s="7"/>
      <c r="F1664" s="64"/>
      <c r="G1664" s="6"/>
      <c r="H1664" s="6"/>
      <c r="I1664" s="10" t="s">
        <v>110</v>
      </c>
      <c r="J1664" s="11" t="s">
        <v>3308</v>
      </c>
      <c r="K1664" s="220" t="s">
        <v>600</v>
      </c>
      <c r="L1664" s="180"/>
      <c r="M1664" s="180">
        <v>1000</v>
      </c>
      <c r="N1664" s="80" t="s">
        <v>7214</v>
      </c>
      <c r="O1664" s="165"/>
      <c r="P1664" s="80" t="s">
        <v>3872</v>
      </c>
      <c r="Q1664" s="80"/>
      <c r="R1664" s="80"/>
      <c r="S1664" s="166"/>
      <c r="T1664" s="164"/>
      <c r="U1664" s="167"/>
      <c r="V1664" s="168"/>
      <c r="W1664" s="12" t="str">
        <f t="shared" si="318"/>
        <v>Mqtt1</v>
      </c>
      <c r="X1664" s="222"/>
      <c r="Y1664" s="6" t="str">
        <f t="shared" si="317"/>
        <v>power-tag/drain-tank-airco</v>
      </c>
      <c r="Z1664" s="106" t="str" cm="1">
        <f t="array" ref="Z1664">IF(COUNTIF(N1664,"spare"),"","$."&amp;_xlfn.REGEXEXTRACT(J1664,"PT\d+[FQ]\d+_(.*)", 2))</f>
        <v>$.Power_Factor_Phase_A</v>
      </c>
      <c r="AA1664" s="12">
        <f t="shared" si="320"/>
        <v>10</v>
      </c>
      <c r="AB1664" s="6" t="s">
        <v>195</v>
      </c>
      <c r="AC1664" s="106">
        <v>3078</v>
      </c>
      <c r="AJ1664" s="80"/>
      <c r="AK1664" s="116" t="s">
        <v>1696</v>
      </c>
      <c r="AN1664" s="80"/>
      <c r="AO1664" s="80"/>
      <c r="AP1664" s="80"/>
      <c r="AQ1664" s="80"/>
      <c r="AR1664" s="130"/>
      <c r="AS1664" s="80"/>
      <c r="AT1664" s="7"/>
      <c r="AU1664" s="7"/>
      <c r="AV1664" s="169"/>
      <c r="AW1664" s="170"/>
      <c r="AX1664" s="140"/>
      <c r="AY1664" s="150"/>
      <c r="AZ1664" s="171"/>
      <c r="BA1664" s="171"/>
      <c r="BB1664" s="150" t="str">
        <f t="shared" si="319"/>
        <v/>
      </c>
      <c r="BC1664" s="172"/>
      <c r="BD1664" s="169"/>
      <c r="BE1664" s="169"/>
      <c r="BF1664" s="169"/>
      <c r="BG1664" s="169"/>
      <c r="BH1664" s="169"/>
      <c r="BI1664" s="169"/>
      <c r="BJ1664" s="169"/>
      <c r="BK1664" s="169"/>
      <c r="BL1664" s="169"/>
      <c r="BM1664" s="169"/>
      <c r="BN1664" s="169"/>
      <c r="BO1664" s="169"/>
      <c r="BP1664" s="169"/>
      <c r="BQ1664" s="169"/>
      <c r="BS1664" s="6"/>
      <c r="BT1664" s="11"/>
      <c r="BU1664" s="6"/>
      <c r="BV1664" s="6"/>
    </row>
    <row r="1665" spans="1:74" ht="15.75" x14ac:dyDescent="0.25">
      <c r="A1665" s="52" t="s">
        <v>7908</v>
      </c>
      <c r="B1665" s="56"/>
      <c r="C1665" s="7" t="s">
        <v>118</v>
      </c>
      <c r="D1665" s="7" t="s">
        <v>6918</v>
      </c>
      <c r="E1665" s="7"/>
      <c r="F1665" s="64"/>
      <c r="G1665" s="6"/>
      <c r="H1665" s="6"/>
      <c r="I1665" s="10" t="s">
        <v>110</v>
      </c>
      <c r="J1665" s="11" t="s">
        <v>3309</v>
      </c>
      <c r="K1665" s="220" t="s">
        <v>600</v>
      </c>
      <c r="L1665" s="180"/>
      <c r="M1665" s="180">
        <v>1000</v>
      </c>
      <c r="N1665" s="80" t="s">
        <v>7214</v>
      </c>
      <c r="O1665" s="165"/>
      <c r="P1665" s="80" t="s">
        <v>3873</v>
      </c>
      <c r="Q1665" s="80"/>
      <c r="R1665" s="80"/>
      <c r="S1665" s="166"/>
      <c r="T1665" s="164"/>
      <c r="U1665" s="167"/>
      <c r="V1665" s="168"/>
      <c r="W1665" s="12" t="str">
        <f t="shared" si="318"/>
        <v>Mqtt1</v>
      </c>
      <c r="X1665" s="222"/>
      <c r="Y1665" s="6" t="str">
        <f t="shared" si="317"/>
        <v>power-tag/drain-tank-airco</v>
      </c>
      <c r="Z1665" s="106" t="str" cm="1">
        <f t="array" ref="Z1665">IF(COUNTIF(N1665,"spare"),"","$."&amp;_xlfn.REGEXEXTRACT(J1665,"PT\d+[FQ]\d+_(.*)", 2))</f>
        <v>$.Power_Factor_Phase_B</v>
      </c>
      <c r="AA1665" s="12">
        <f t="shared" si="320"/>
        <v>10</v>
      </c>
      <c r="AB1665" s="6" t="s">
        <v>195</v>
      </c>
      <c r="AC1665" s="106">
        <v>3080</v>
      </c>
      <c r="AJ1665" s="80"/>
      <c r="AK1665" s="116" t="s">
        <v>1696</v>
      </c>
      <c r="AN1665" s="80"/>
      <c r="AO1665" s="80"/>
      <c r="AP1665" s="80"/>
      <c r="AQ1665" s="80"/>
      <c r="AR1665" s="130"/>
      <c r="AS1665" s="80"/>
      <c r="AT1665" s="7"/>
      <c r="AU1665" s="7"/>
      <c r="AV1665" s="169"/>
      <c r="AW1665" s="170"/>
      <c r="AX1665" s="140"/>
      <c r="AY1665" s="150"/>
      <c r="AZ1665" s="171"/>
      <c r="BA1665" s="171"/>
      <c r="BB1665" s="150" t="str">
        <f t="shared" si="319"/>
        <v/>
      </c>
      <c r="BC1665" s="172"/>
      <c r="BD1665" s="169"/>
      <c r="BE1665" s="169"/>
      <c r="BF1665" s="169"/>
      <c r="BG1665" s="169"/>
      <c r="BH1665" s="169"/>
      <c r="BI1665" s="169"/>
      <c r="BJ1665" s="169"/>
      <c r="BK1665" s="169"/>
      <c r="BL1665" s="169"/>
      <c r="BM1665" s="169"/>
      <c r="BN1665" s="169"/>
      <c r="BO1665" s="169"/>
      <c r="BP1665" s="169"/>
      <c r="BQ1665" s="169"/>
      <c r="BS1665" s="6"/>
      <c r="BT1665" s="11"/>
      <c r="BU1665" s="6"/>
      <c r="BV1665" s="6"/>
    </row>
    <row r="1666" spans="1:74" ht="15.75" x14ac:dyDescent="0.25">
      <c r="A1666" s="52" t="s">
        <v>7908</v>
      </c>
      <c r="B1666" s="56"/>
      <c r="C1666" s="7" t="s">
        <v>118</v>
      </c>
      <c r="D1666" s="7" t="s">
        <v>6918</v>
      </c>
      <c r="E1666" s="7"/>
      <c r="F1666" s="64"/>
      <c r="G1666" s="6"/>
      <c r="H1666" s="6"/>
      <c r="I1666" s="10" t="s">
        <v>110</v>
      </c>
      <c r="J1666" s="11" t="s">
        <v>3310</v>
      </c>
      <c r="K1666" s="220" t="s">
        <v>600</v>
      </c>
      <c r="L1666" s="180"/>
      <c r="M1666" s="180">
        <v>1000</v>
      </c>
      <c r="N1666" s="80" t="s">
        <v>7214</v>
      </c>
      <c r="O1666" s="165"/>
      <c r="P1666" s="80" t="s">
        <v>3874</v>
      </c>
      <c r="Q1666" s="80"/>
      <c r="R1666" s="80"/>
      <c r="S1666" s="166"/>
      <c r="T1666" s="164"/>
      <c r="U1666" s="167"/>
      <c r="V1666" s="168"/>
      <c r="W1666" s="12" t="str">
        <f t="shared" si="318"/>
        <v>Mqtt1</v>
      </c>
      <c r="X1666" s="222"/>
      <c r="Y1666" s="6" t="str">
        <f t="shared" si="317"/>
        <v>power-tag/drain-tank-airco</v>
      </c>
      <c r="Z1666" s="106" t="str" cm="1">
        <f t="array" ref="Z1666">IF(COUNTIF(N1666,"spare"),"","$."&amp;_xlfn.REGEXEXTRACT(J1666,"PT\d+[FQ]\d+_(.*)", 2))</f>
        <v>$.Power_Factor_Phase_C</v>
      </c>
      <c r="AA1666" s="12">
        <f t="shared" si="320"/>
        <v>10</v>
      </c>
      <c r="AB1666" s="6" t="s">
        <v>195</v>
      </c>
      <c r="AC1666" s="106">
        <v>3082</v>
      </c>
      <c r="AJ1666" s="80"/>
      <c r="AK1666" s="116" t="s">
        <v>1696</v>
      </c>
      <c r="AN1666" s="80"/>
      <c r="AO1666" s="80"/>
      <c r="AP1666" s="80"/>
      <c r="AQ1666" s="80"/>
      <c r="AR1666" s="130"/>
      <c r="AS1666" s="80"/>
      <c r="AT1666" s="7"/>
      <c r="AU1666" s="7"/>
      <c r="AV1666" s="169"/>
      <c r="AW1666" s="170"/>
      <c r="AX1666" s="140"/>
      <c r="AY1666" s="150"/>
      <c r="AZ1666" s="171"/>
      <c r="BA1666" s="171"/>
      <c r="BB1666" s="150" t="str">
        <f t="shared" si="319"/>
        <v/>
      </c>
      <c r="BC1666" s="172"/>
      <c r="BD1666" s="169"/>
      <c r="BE1666" s="169"/>
      <c r="BF1666" s="169"/>
      <c r="BG1666" s="169"/>
      <c r="BH1666" s="169"/>
      <c r="BI1666" s="169"/>
      <c r="BJ1666" s="169"/>
      <c r="BK1666" s="169"/>
      <c r="BL1666" s="169"/>
      <c r="BM1666" s="169"/>
      <c r="BN1666" s="169"/>
      <c r="BO1666" s="169"/>
      <c r="BP1666" s="169"/>
      <c r="BQ1666" s="169"/>
      <c r="BS1666" s="6"/>
      <c r="BT1666" s="11"/>
      <c r="BU1666" s="6"/>
      <c r="BV1666" s="6"/>
    </row>
    <row r="1667" spans="1:74" ht="15.75" x14ac:dyDescent="0.25">
      <c r="A1667" s="52" t="s">
        <v>7908</v>
      </c>
      <c r="B1667" s="56"/>
      <c r="C1667" s="7" t="s">
        <v>118</v>
      </c>
      <c r="D1667" s="7" t="s">
        <v>6918</v>
      </c>
      <c r="E1667" s="7"/>
      <c r="F1667" s="64"/>
      <c r="G1667" s="6"/>
      <c r="H1667" s="6"/>
      <c r="I1667" s="10" t="s">
        <v>110</v>
      </c>
      <c r="J1667" s="11" t="s">
        <v>3311</v>
      </c>
      <c r="K1667" s="220" t="s">
        <v>600</v>
      </c>
      <c r="L1667" s="180"/>
      <c r="M1667" s="180">
        <v>1000</v>
      </c>
      <c r="N1667" s="80" t="s">
        <v>7214</v>
      </c>
      <c r="O1667" s="165"/>
      <c r="P1667" s="80" t="s">
        <v>3875</v>
      </c>
      <c r="Q1667" s="80"/>
      <c r="R1667" s="80"/>
      <c r="S1667" s="166"/>
      <c r="T1667" s="164"/>
      <c r="U1667" s="167"/>
      <c r="V1667" s="168"/>
      <c r="W1667" s="12" t="str">
        <f t="shared" si="318"/>
        <v>Mqtt1</v>
      </c>
      <c r="X1667" s="222"/>
      <c r="Y1667" s="6" t="str">
        <f t="shared" si="317"/>
        <v>power-tag/drain-tank-airco</v>
      </c>
      <c r="Z1667" s="106" t="str" cm="1">
        <f t="array" ref="Z1667">IF(COUNTIF(N1667,"spare"),"","$."&amp;_xlfn.REGEXEXTRACT(J1667,"PT\d+[FQ]\d+_(.*)", 2))</f>
        <v>$.Total_Power_Factor</v>
      </c>
      <c r="AA1667" s="12">
        <f t="shared" si="320"/>
        <v>10</v>
      </c>
      <c r="AB1667" s="6" t="s">
        <v>195</v>
      </c>
      <c r="AC1667" s="106">
        <v>3084</v>
      </c>
      <c r="AJ1667" s="80"/>
      <c r="AK1667" s="116" t="s">
        <v>1696</v>
      </c>
      <c r="AN1667" s="80"/>
      <c r="AO1667" s="80"/>
      <c r="AP1667" s="80"/>
      <c r="AQ1667" s="80"/>
      <c r="AR1667" s="130"/>
      <c r="AS1667" s="80"/>
      <c r="AT1667" s="7"/>
      <c r="AU1667" s="7"/>
      <c r="AV1667" s="169"/>
      <c r="AW1667" s="170"/>
      <c r="AX1667" s="140"/>
      <c r="AY1667" s="150"/>
      <c r="AZ1667" s="171"/>
      <c r="BA1667" s="171"/>
      <c r="BB1667" s="150" t="str">
        <f t="shared" si="319"/>
        <v/>
      </c>
      <c r="BC1667" s="172"/>
      <c r="BD1667" s="169"/>
      <c r="BE1667" s="169"/>
      <c r="BF1667" s="169"/>
      <c r="BG1667" s="169"/>
      <c r="BH1667" s="169"/>
      <c r="BI1667" s="169"/>
      <c r="BJ1667" s="169"/>
      <c r="BK1667" s="169"/>
      <c r="BL1667" s="169"/>
      <c r="BM1667" s="169"/>
      <c r="BN1667" s="169"/>
      <c r="BO1667" s="169"/>
      <c r="BP1667" s="169"/>
      <c r="BQ1667" s="169"/>
      <c r="BS1667" s="6"/>
      <c r="BT1667" s="11"/>
      <c r="BU1667" s="6"/>
      <c r="BV1667" s="6"/>
    </row>
    <row r="1668" spans="1:74" ht="15.75" x14ac:dyDescent="0.25">
      <c r="A1668" s="52" t="s">
        <v>7908</v>
      </c>
      <c r="B1668" s="56"/>
      <c r="C1668" s="7" t="s">
        <v>118</v>
      </c>
      <c r="D1668" s="7" t="s">
        <v>6918</v>
      </c>
      <c r="E1668" s="7"/>
      <c r="F1668" s="64"/>
      <c r="G1668" s="6"/>
      <c r="H1668" s="6"/>
      <c r="I1668" s="10" t="s">
        <v>110</v>
      </c>
      <c r="J1668" s="11" t="s">
        <v>3312</v>
      </c>
      <c r="K1668" s="220" t="s">
        <v>600</v>
      </c>
      <c r="L1668" s="180"/>
      <c r="M1668" s="180">
        <v>1000</v>
      </c>
      <c r="N1668" s="80" t="s">
        <v>7214</v>
      </c>
      <c r="O1668" s="165"/>
      <c r="P1668" s="80" t="s">
        <v>2495</v>
      </c>
      <c r="Q1668" s="80"/>
      <c r="R1668" s="80"/>
      <c r="S1668" s="166"/>
      <c r="T1668" s="164"/>
      <c r="U1668" s="167"/>
      <c r="V1668" s="168"/>
      <c r="W1668" s="12" t="str">
        <f t="shared" ref="W1668:W1682" si="321">IF(COUNTIF(N1668,"spare"),"","Mqtt1")</f>
        <v>Mqtt1</v>
      </c>
      <c r="X1668" s="222"/>
      <c r="Y1668" s="6" t="str">
        <f t="shared" si="317"/>
        <v>power-tag/watermaker</v>
      </c>
      <c r="Z1668" s="106" t="str" cm="1">
        <f t="array" ref="Z1668">IF(COUNTIF(N1668,"spare"),"","$."&amp;_xlfn.REGEXEXTRACT(J1668,"PT\d+[FQ]\d+_(.*)", 2))</f>
        <v>$.RMS_Current_Phase_A</v>
      </c>
      <c r="AA1668" s="12">
        <f>AA1653+1</f>
        <v>11</v>
      </c>
      <c r="AB1668" s="6" t="s">
        <v>195</v>
      </c>
      <c r="AC1668" s="106">
        <v>3000</v>
      </c>
      <c r="AJ1668" s="80"/>
      <c r="AK1668" s="116" t="s">
        <v>1693</v>
      </c>
      <c r="AN1668" s="80"/>
      <c r="AO1668" s="80"/>
      <c r="AP1668" s="80"/>
      <c r="AQ1668" s="80"/>
      <c r="AR1668" s="130"/>
      <c r="AS1668" s="80"/>
      <c r="AT1668" s="7"/>
      <c r="AU1668" s="7"/>
      <c r="AV1668" s="169"/>
      <c r="AW1668" s="170"/>
      <c r="AX1668" s="140"/>
      <c r="AY1668" s="150"/>
      <c r="AZ1668" s="171"/>
      <c r="BA1668" s="171"/>
      <c r="BB1668" s="150" t="str">
        <f t="shared" ref="BB1668:BB1682" si="322">IF(ISNUMBER(AM1668),"1","")</f>
        <v/>
      </c>
      <c r="BC1668" s="172"/>
      <c r="BD1668" s="169"/>
      <c r="BE1668" s="169"/>
      <c r="BF1668" s="169"/>
      <c r="BG1668" s="169"/>
      <c r="BH1668" s="169"/>
      <c r="BI1668" s="169"/>
      <c r="BJ1668" s="169"/>
      <c r="BK1668" s="169"/>
      <c r="BL1668" s="169"/>
      <c r="BM1668" s="169"/>
      <c r="BN1668" s="169"/>
      <c r="BO1668" s="169"/>
      <c r="BP1668" s="169"/>
      <c r="BQ1668" s="169"/>
      <c r="BS1668" s="6"/>
      <c r="BT1668" s="11"/>
      <c r="BU1668" s="6"/>
      <c r="BV1668" s="6"/>
    </row>
    <row r="1669" spans="1:74" ht="15.75" x14ac:dyDescent="0.25">
      <c r="A1669" s="52" t="s">
        <v>7908</v>
      </c>
      <c r="B1669" s="56"/>
      <c r="C1669" s="7" t="s">
        <v>118</v>
      </c>
      <c r="D1669" s="7" t="s">
        <v>6918</v>
      </c>
      <c r="E1669" s="7"/>
      <c r="F1669" s="64"/>
      <c r="G1669" s="6"/>
      <c r="H1669" s="6"/>
      <c r="I1669" s="10" t="s">
        <v>110</v>
      </c>
      <c r="J1669" s="11" t="s">
        <v>3313</v>
      </c>
      <c r="K1669" s="220" t="s">
        <v>600</v>
      </c>
      <c r="L1669" s="180"/>
      <c r="M1669" s="180">
        <v>1000</v>
      </c>
      <c r="N1669" s="80" t="s">
        <v>7214</v>
      </c>
      <c r="O1669" s="165"/>
      <c r="P1669" s="80" t="s">
        <v>2496</v>
      </c>
      <c r="Q1669" s="80"/>
      <c r="R1669" s="80"/>
      <c r="S1669" s="166"/>
      <c r="T1669" s="164"/>
      <c r="U1669" s="167"/>
      <c r="V1669" s="168"/>
      <c r="W1669" s="12" t="str">
        <f t="shared" si="321"/>
        <v>Mqtt1</v>
      </c>
      <c r="X1669" s="222"/>
      <c r="Y1669" s="6" t="str">
        <f t="shared" si="317"/>
        <v>power-tag/watermaker</v>
      </c>
      <c r="Z1669" s="106" t="str" cm="1">
        <f t="array" ref="Z1669">IF(COUNTIF(N1669,"spare"),"","$."&amp;_xlfn.REGEXEXTRACT(J1669,"PT\d+[FQ]\d+_(.*)", 2))</f>
        <v>$.RMS_Current_Phase_B</v>
      </c>
      <c r="AA1669" s="12">
        <f t="shared" ref="AA1669:AA1682" si="323">AA1654+1</f>
        <v>11</v>
      </c>
      <c r="AB1669" s="6" t="s">
        <v>195</v>
      </c>
      <c r="AC1669" s="106">
        <v>3002</v>
      </c>
      <c r="AJ1669" s="80"/>
      <c r="AK1669" s="116" t="s">
        <v>1693</v>
      </c>
      <c r="AN1669" s="80"/>
      <c r="AO1669" s="80"/>
      <c r="AP1669" s="80"/>
      <c r="AQ1669" s="80"/>
      <c r="AR1669" s="130"/>
      <c r="AS1669" s="80"/>
      <c r="AT1669" s="7"/>
      <c r="AU1669" s="7"/>
      <c r="AV1669" s="169"/>
      <c r="AW1669" s="170"/>
      <c r="AX1669" s="140"/>
      <c r="AY1669" s="150"/>
      <c r="AZ1669" s="171"/>
      <c r="BA1669" s="171"/>
      <c r="BB1669" s="150" t="str">
        <f t="shared" si="322"/>
        <v/>
      </c>
      <c r="BC1669" s="172"/>
      <c r="BD1669" s="169"/>
      <c r="BE1669" s="169"/>
      <c r="BF1669" s="169"/>
      <c r="BG1669" s="169"/>
      <c r="BH1669" s="169"/>
      <c r="BI1669" s="169"/>
      <c r="BJ1669" s="169"/>
      <c r="BK1669" s="169"/>
      <c r="BL1669" s="169"/>
      <c r="BM1669" s="169"/>
      <c r="BN1669" s="169"/>
      <c r="BO1669" s="169"/>
      <c r="BP1669" s="169"/>
      <c r="BQ1669" s="169"/>
      <c r="BS1669" s="6"/>
      <c r="BT1669" s="11"/>
      <c r="BU1669" s="6"/>
      <c r="BV1669" s="6"/>
    </row>
    <row r="1670" spans="1:74" ht="15.75" x14ac:dyDescent="0.25">
      <c r="A1670" s="52" t="s">
        <v>7908</v>
      </c>
      <c r="B1670" s="56"/>
      <c r="C1670" s="7" t="s">
        <v>118</v>
      </c>
      <c r="D1670" s="7" t="s">
        <v>6918</v>
      </c>
      <c r="E1670" s="7"/>
      <c r="F1670" s="64"/>
      <c r="G1670" s="6"/>
      <c r="H1670" s="6"/>
      <c r="I1670" s="10" t="s">
        <v>110</v>
      </c>
      <c r="J1670" s="11" t="s">
        <v>3314</v>
      </c>
      <c r="K1670" s="220" t="s">
        <v>600</v>
      </c>
      <c r="L1670" s="180"/>
      <c r="M1670" s="180">
        <v>1000</v>
      </c>
      <c r="N1670" s="80" t="s">
        <v>7214</v>
      </c>
      <c r="O1670" s="165"/>
      <c r="P1670" s="80" t="s">
        <v>2497</v>
      </c>
      <c r="Q1670" s="80"/>
      <c r="R1670" s="80"/>
      <c r="S1670" s="166"/>
      <c r="T1670" s="164"/>
      <c r="U1670" s="167"/>
      <c r="V1670" s="168"/>
      <c r="W1670" s="12" t="str">
        <f t="shared" si="321"/>
        <v>Mqtt1</v>
      </c>
      <c r="X1670" s="222"/>
      <c r="Y1670" s="6" t="str">
        <f t="shared" si="317"/>
        <v>power-tag/watermaker</v>
      </c>
      <c r="Z1670" s="106" t="str" cm="1">
        <f t="array" ref="Z1670">IF(COUNTIF(N1670,"spare"),"","$."&amp;_xlfn.REGEXEXTRACT(J1670,"PT\d+[FQ]\d+_(.*)", 2))</f>
        <v>$.RMS_Current_Phase_C</v>
      </c>
      <c r="AA1670" s="12">
        <f t="shared" si="323"/>
        <v>11</v>
      </c>
      <c r="AB1670" s="6" t="s">
        <v>195</v>
      </c>
      <c r="AC1670" s="106">
        <v>3004</v>
      </c>
      <c r="AJ1670" s="80"/>
      <c r="AK1670" s="116" t="s">
        <v>1693</v>
      </c>
      <c r="AN1670" s="80"/>
      <c r="AO1670" s="80"/>
      <c r="AP1670" s="80"/>
      <c r="AQ1670" s="80"/>
      <c r="AR1670" s="130"/>
      <c r="AS1670" s="80"/>
      <c r="AT1670" s="7"/>
      <c r="AU1670" s="7"/>
      <c r="AV1670" s="169"/>
      <c r="AW1670" s="170"/>
      <c r="AX1670" s="140"/>
      <c r="AY1670" s="150"/>
      <c r="AZ1670" s="171"/>
      <c r="BA1670" s="171"/>
      <c r="BB1670" s="150" t="str">
        <f t="shared" si="322"/>
        <v/>
      </c>
      <c r="BC1670" s="172"/>
      <c r="BD1670" s="169"/>
      <c r="BE1670" s="169"/>
      <c r="BF1670" s="169"/>
      <c r="BG1670" s="169"/>
      <c r="BH1670" s="169"/>
      <c r="BI1670" s="169"/>
      <c r="BJ1670" s="169"/>
      <c r="BK1670" s="169"/>
      <c r="BL1670" s="169"/>
      <c r="BM1670" s="169"/>
      <c r="BN1670" s="169"/>
      <c r="BO1670" s="169"/>
      <c r="BP1670" s="169"/>
      <c r="BQ1670" s="169"/>
      <c r="BS1670" s="6"/>
      <c r="BT1670" s="11"/>
      <c r="BU1670" s="6"/>
      <c r="BV1670" s="6"/>
    </row>
    <row r="1671" spans="1:74" ht="15.75" x14ac:dyDescent="0.25">
      <c r="A1671" s="52" t="s">
        <v>7908</v>
      </c>
      <c r="B1671" s="56"/>
      <c r="C1671" s="7" t="s">
        <v>118</v>
      </c>
      <c r="D1671" s="7" t="s">
        <v>6918</v>
      </c>
      <c r="E1671" s="7"/>
      <c r="F1671" s="64"/>
      <c r="G1671" s="6"/>
      <c r="H1671" s="6"/>
      <c r="I1671" s="10" t="s">
        <v>110</v>
      </c>
      <c r="J1671" s="11" t="s">
        <v>3315</v>
      </c>
      <c r="K1671" s="220" t="s">
        <v>600</v>
      </c>
      <c r="L1671" s="180"/>
      <c r="M1671" s="180">
        <v>1000</v>
      </c>
      <c r="N1671" s="80" t="s">
        <v>7214</v>
      </c>
      <c r="O1671" s="165"/>
      <c r="P1671" s="80" t="s">
        <v>2498</v>
      </c>
      <c r="Q1671" s="80"/>
      <c r="R1671" s="80"/>
      <c r="S1671" s="166"/>
      <c r="T1671" s="164"/>
      <c r="U1671" s="167"/>
      <c r="V1671" s="168"/>
      <c r="W1671" s="12" t="str">
        <f t="shared" si="321"/>
        <v>Mqtt1</v>
      </c>
      <c r="X1671" s="222"/>
      <c r="Y1671" s="6" t="str">
        <f t="shared" si="317"/>
        <v>power-tag/watermaker</v>
      </c>
      <c r="Z1671" s="106" t="str" cm="1">
        <f t="array" ref="Z1671">IF(COUNTIF(N1671,"spare"),"","$."&amp;_xlfn.REGEXEXTRACT(J1671,"PT\d+[FQ]\d+_(.*)", 2))</f>
        <v>$.RMS_Current_Phase_Neut</v>
      </c>
      <c r="AA1671" s="12">
        <f t="shared" si="323"/>
        <v>11</v>
      </c>
      <c r="AB1671" s="6" t="s">
        <v>195</v>
      </c>
      <c r="AC1671" s="106">
        <v>3006</v>
      </c>
      <c r="AJ1671" s="80"/>
      <c r="AK1671" s="116" t="s">
        <v>1693</v>
      </c>
      <c r="AN1671" s="80"/>
      <c r="AO1671" s="80"/>
      <c r="AP1671" s="80"/>
      <c r="AQ1671" s="80"/>
      <c r="AR1671" s="130"/>
      <c r="AS1671" s="80"/>
      <c r="AT1671" s="7"/>
      <c r="AU1671" s="7"/>
      <c r="AV1671" s="169"/>
      <c r="AW1671" s="170"/>
      <c r="AX1671" s="140"/>
      <c r="AY1671" s="150"/>
      <c r="AZ1671" s="171"/>
      <c r="BA1671" s="171"/>
      <c r="BB1671" s="150" t="str">
        <f t="shared" si="322"/>
        <v/>
      </c>
      <c r="BC1671" s="172"/>
      <c r="BD1671" s="169"/>
      <c r="BE1671" s="169"/>
      <c r="BF1671" s="169"/>
      <c r="BG1671" s="169"/>
      <c r="BH1671" s="169"/>
      <c r="BI1671" s="169"/>
      <c r="BJ1671" s="169"/>
      <c r="BK1671" s="169"/>
      <c r="BL1671" s="169"/>
      <c r="BM1671" s="169"/>
      <c r="BN1671" s="169"/>
      <c r="BO1671" s="169"/>
      <c r="BP1671" s="169"/>
      <c r="BQ1671" s="169"/>
      <c r="BS1671" s="6"/>
      <c r="BT1671" s="11"/>
      <c r="BU1671" s="6"/>
      <c r="BV1671" s="6"/>
    </row>
    <row r="1672" spans="1:74" ht="15.75" x14ac:dyDescent="0.25">
      <c r="A1672" s="52" t="s">
        <v>7908</v>
      </c>
      <c r="B1672" s="56"/>
      <c r="C1672" s="7" t="s">
        <v>118</v>
      </c>
      <c r="D1672" s="7" t="s">
        <v>6918</v>
      </c>
      <c r="E1672" s="7"/>
      <c r="F1672" s="64"/>
      <c r="G1672" s="6"/>
      <c r="H1672" s="6"/>
      <c r="I1672" s="10" t="s">
        <v>110</v>
      </c>
      <c r="J1672" s="11" t="s">
        <v>7583</v>
      </c>
      <c r="K1672" s="220" t="s">
        <v>600</v>
      </c>
      <c r="L1672" s="180"/>
      <c r="M1672" s="180">
        <v>1000</v>
      </c>
      <c r="N1672" s="80" t="s">
        <v>7214</v>
      </c>
      <c r="O1672" s="165"/>
      <c r="P1672" s="80" t="s">
        <v>2499</v>
      </c>
      <c r="Q1672" s="80"/>
      <c r="R1672" s="80"/>
      <c r="S1672" s="166"/>
      <c r="T1672" s="164"/>
      <c r="U1672" s="167"/>
      <c r="V1672" s="168"/>
      <c r="W1672" s="12" t="str">
        <f t="shared" si="321"/>
        <v>Mqtt1</v>
      </c>
      <c r="X1672" s="222"/>
      <c r="Y1672" s="6" t="str">
        <f t="shared" si="317"/>
        <v>power-tag/watermaker</v>
      </c>
      <c r="Z1672" s="106" t="str" cm="1">
        <f t="array" ref="Z1672">IF(COUNTIF(N1672,"spare"),"","$."&amp;_xlfn.REGEXEXTRACT(J1672,"PT\d+[FQ]\d+_(.*)", 2))</f>
        <v>$.RMS_Voltage_A_N</v>
      </c>
      <c r="AA1672" s="12">
        <f t="shared" si="323"/>
        <v>11</v>
      </c>
      <c r="AB1672" s="6" t="s">
        <v>195</v>
      </c>
      <c r="AC1672" s="106">
        <v>3028</v>
      </c>
      <c r="AJ1672" s="80"/>
      <c r="AK1672" s="116" t="s">
        <v>1694</v>
      </c>
      <c r="AN1672" s="80"/>
      <c r="AO1672" s="80"/>
      <c r="AP1672" s="80"/>
      <c r="AQ1672" s="80"/>
      <c r="AR1672" s="130"/>
      <c r="AS1672" s="80"/>
      <c r="AT1672" s="7"/>
      <c r="AU1672" s="7"/>
      <c r="AV1672" s="169"/>
      <c r="AW1672" s="170"/>
      <c r="AX1672" s="140"/>
      <c r="AY1672" s="150"/>
      <c r="AZ1672" s="171"/>
      <c r="BA1672" s="171"/>
      <c r="BB1672" s="150" t="str">
        <f t="shared" si="322"/>
        <v/>
      </c>
      <c r="BC1672" s="172"/>
      <c r="BD1672" s="169"/>
      <c r="BE1672" s="169"/>
      <c r="BF1672" s="169"/>
      <c r="BG1672" s="169"/>
      <c r="BH1672" s="169"/>
      <c r="BI1672" s="169"/>
      <c r="BJ1672" s="169"/>
      <c r="BK1672" s="169"/>
      <c r="BL1672" s="169"/>
      <c r="BM1672" s="169"/>
      <c r="BN1672" s="169"/>
      <c r="BO1672" s="169"/>
      <c r="BP1672" s="169"/>
      <c r="BQ1672" s="169"/>
      <c r="BS1672" s="6"/>
      <c r="BT1672" s="11"/>
      <c r="BU1672" s="6"/>
      <c r="BV1672" s="6"/>
    </row>
    <row r="1673" spans="1:74" ht="15.75" x14ac:dyDescent="0.25">
      <c r="A1673" s="52" t="s">
        <v>7908</v>
      </c>
      <c r="B1673" s="56"/>
      <c r="C1673" s="7" t="s">
        <v>118</v>
      </c>
      <c r="D1673" s="7" t="s">
        <v>6918</v>
      </c>
      <c r="E1673" s="7"/>
      <c r="F1673" s="64"/>
      <c r="G1673" s="6"/>
      <c r="H1673" s="6"/>
      <c r="I1673" s="10" t="s">
        <v>110</v>
      </c>
      <c r="J1673" s="11" t="s">
        <v>7584</v>
      </c>
      <c r="K1673" s="220" t="s">
        <v>600</v>
      </c>
      <c r="L1673" s="180"/>
      <c r="M1673" s="180">
        <v>1000</v>
      </c>
      <c r="N1673" s="80" t="s">
        <v>7214</v>
      </c>
      <c r="O1673" s="165"/>
      <c r="P1673" s="80" t="s">
        <v>2500</v>
      </c>
      <c r="Q1673" s="80"/>
      <c r="R1673" s="80"/>
      <c r="S1673" s="166"/>
      <c r="T1673" s="164"/>
      <c r="U1673" s="167"/>
      <c r="V1673" s="168"/>
      <c r="W1673" s="12" t="str">
        <f t="shared" si="321"/>
        <v>Mqtt1</v>
      </c>
      <c r="X1673" s="222"/>
      <c r="Y1673" s="6" t="str">
        <f t="shared" si="317"/>
        <v>power-tag/watermaker</v>
      </c>
      <c r="Z1673" s="106" t="str" cm="1">
        <f t="array" ref="Z1673">IF(COUNTIF(N1673,"spare"),"","$."&amp;_xlfn.REGEXEXTRACT(J1673,"PT\d+[FQ]\d+_(.*)", 2))</f>
        <v>$.RMS_Voltage_B_N</v>
      </c>
      <c r="AA1673" s="12">
        <f t="shared" si="323"/>
        <v>11</v>
      </c>
      <c r="AB1673" s="6" t="s">
        <v>195</v>
      </c>
      <c r="AC1673" s="106">
        <v>3030</v>
      </c>
      <c r="AJ1673" s="80"/>
      <c r="AK1673" s="116" t="s">
        <v>1694</v>
      </c>
      <c r="AN1673" s="80"/>
      <c r="AO1673" s="80"/>
      <c r="AP1673" s="80"/>
      <c r="AQ1673" s="80"/>
      <c r="AR1673" s="130"/>
      <c r="AS1673" s="80"/>
      <c r="AT1673" s="7"/>
      <c r="AU1673" s="7"/>
      <c r="AV1673" s="169"/>
      <c r="AW1673" s="170"/>
      <c r="AX1673" s="140"/>
      <c r="AY1673" s="150"/>
      <c r="AZ1673" s="171"/>
      <c r="BA1673" s="171"/>
      <c r="BB1673" s="150" t="str">
        <f t="shared" si="322"/>
        <v/>
      </c>
      <c r="BC1673" s="172"/>
      <c r="BD1673" s="169"/>
      <c r="BE1673" s="169"/>
      <c r="BF1673" s="169"/>
      <c r="BG1673" s="169"/>
      <c r="BH1673" s="169"/>
      <c r="BI1673" s="169"/>
      <c r="BJ1673" s="169"/>
      <c r="BK1673" s="169"/>
      <c r="BL1673" s="169"/>
      <c r="BM1673" s="169"/>
      <c r="BN1673" s="169"/>
      <c r="BO1673" s="169"/>
      <c r="BP1673" s="169"/>
      <c r="BQ1673" s="169"/>
      <c r="BS1673" s="6"/>
      <c r="BT1673" s="11"/>
      <c r="BU1673" s="6"/>
      <c r="BV1673" s="6"/>
    </row>
    <row r="1674" spans="1:74" ht="15.75" x14ac:dyDescent="0.25">
      <c r="A1674" s="52" t="s">
        <v>7908</v>
      </c>
      <c r="B1674" s="56"/>
      <c r="C1674" s="7" t="s">
        <v>118</v>
      </c>
      <c r="D1674" s="7" t="s">
        <v>6918</v>
      </c>
      <c r="E1674" s="7"/>
      <c r="F1674" s="64"/>
      <c r="G1674" s="6"/>
      <c r="H1674" s="6"/>
      <c r="I1674" s="10" t="s">
        <v>110</v>
      </c>
      <c r="J1674" s="11" t="s">
        <v>7585</v>
      </c>
      <c r="K1674" s="220" t="s">
        <v>600</v>
      </c>
      <c r="L1674" s="180"/>
      <c r="M1674" s="180">
        <v>1000</v>
      </c>
      <c r="N1674" s="80" t="s">
        <v>7214</v>
      </c>
      <c r="O1674" s="165"/>
      <c r="P1674" s="80" t="s">
        <v>2501</v>
      </c>
      <c r="Q1674" s="80"/>
      <c r="R1674" s="80"/>
      <c r="S1674" s="166"/>
      <c r="T1674" s="164"/>
      <c r="U1674" s="167"/>
      <c r="V1674" s="168"/>
      <c r="W1674" s="12" t="str">
        <f t="shared" si="321"/>
        <v>Mqtt1</v>
      </c>
      <c r="X1674" s="222"/>
      <c r="Y1674" s="6" t="str">
        <f t="shared" si="317"/>
        <v>power-tag/watermaker</v>
      </c>
      <c r="Z1674" s="106" t="str" cm="1">
        <f t="array" ref="Z1674">IF(COUNTIF(N1674,"spare"),"","$."&amp;_xlfn.REGEXEXTRACT(J1674,"PT\d+[FQ]\d+_(.*)", 2))</f>
        <v>$.RMS_Voltage_C_N</v>
      </c>
      <c r="AA1674" s="12">
        <f t="shared" si="323"/>
        <v>11</v>
      </c>
      <c r="AB1674" s="6" t="s">
        <v>195</v>
      </c>
      <c r="AC1674" s="106">
        <v>3032</v>
      </c>
      <c r="AJ1674" s="80"/>
      <c r="AK1674" s="116" t="s">
        <v>1694</v>
      </c>
      <c r="AN1674" s="80"/>
      <c r="AO1674" s="80"/>
      <c r="AP1674" s="80"/>
      <c r="AQ1674" s="80"/>
      <c r="AR1674" s="130"/>
      <c r="AS1674" s="80"/>
      <c r="AT1674" s="7"/>
      <c r="AU1674" s="7"/>
      <c r="AV1674" s="169"/>
      <c r="AW1674" s="170"/>
      <c r="AX1674" s="140"/>
      <c r="AY1674" s="150"/>
      <c r="AZ1674" s="171"/>
      <c r="BA1674" s="171"/>
      <c r="BB1674" s="150" t="str">
        <f t="shared" si="322"/>
        <v/>
      </c>
      <c r="BC1674" s="172"/>
      <c r="BD1674" s="169"/>
      <c r="BE1674" s="169"/>
      <c r="BF1674" s="169"/>
      <c r="BG1674" s="169"/>
      <c r="BH1674" s="169"/>
      <c r="BI1674" s="169"/>
      <c r="BJ1674" s="169"/>
      <c r="BK1674" s="169"/>
      <c r="BL1674" s="169"/>
      <c r="BM1674" s="169"/>
      <c r="BN1674" s="169"/>
      <c r="BO1674" s="169"/>
      <c r="BP1674" s="169"/>
      <c r="BQ1674" s="169"/>
      <c r="BS1674" s="6"/>
      <c r="BT1674" s="11"/>
      <c r="BU1674" s="6"/>
      <c r="BV1674" s="6"/>
    </row>
    <row r="1675" spans="1:74" ht="15.75" x14ac:dyDescent="0.25">
      <c r="A1675" s="52" t="s">
        <v>7908</v>
      </c>
      <c r="B1675" s="56"/>
      <c r="C1675" s="7" t="s">
        <v>118</v>
      </c>
      <c r="D1675" s="7" t="s">
        <v>6918</v>
      </c>
      <c r="E1675" s="7"/>
      <c r="F1675" s="64"/>
      <c r="G1675" s="6"/>
      <c r="H1675" s="6"/>
      <c r="I1675" s="10" t="s">
        <v>110</v>
      </c>
      <c r="J1675" s="11" t="s">
        <v>3316</v>
      </c>
      <c r="K1675" s="220" t="s">
        <v>600</v>
      </c>
      <c r="L1675" s="180"/>
      <c r="M1675" s="180">
        <v>1000</v>
      </c>
      <c r="N1675" s="80" t="s">
        <v>7214</v>
      </c>
      <c r="O1675" s="165"/>
      <c r="P1675" s="80" t="s">
        <v>2502</v>
      </c>
      <c r="Q1675" s="80"/>
      <c r="R1675" s="80"/>
      <c r="S1675" s="166"/>
      <c r="T1675" s="164"/>
      <c r="U1675" s="167"/>
      <c r="V1675" s="168"/>
      <c r="W1675" s="12" t="str">
        <f t="shared" si="321"/>
        <v>Mqtt1</v>
      </c>
      <c r="X1675" s="222"/>
      <c r="Y1675" s="6" t="str">
        <f t="shared" si="317"/>
        <v>power-tag/watermaker</v>
      </c>
      <c r="Z1675" s="106" t="str" cm="1">
        <f t="array" ref="Z1675">IF(COUNTIF(N1675,"spare"),"","$."&amp;_xlfn.REGEXEXTRACT(J1675,"PT\d+[FQ]\d+_(.*)", 2))</f>
        <v>$.Active_Power_Phase_A</v>
      </c>
      <c r="AA1675" s="12">
        <f t="shared" si="323"/>
        <v>11</v>
      </c>
      <c r="AB1675" s="6" t="s">
        <v>195</v>
      </c>
      <c r="AC1675" s="106">
        <v>3054</v>
      </c>
      <c r="AJ1675" s="80"/>
      <c r="AK1675" s="116" t="s">
        <v>1695</v>
      </c>
      <c r="AN1675" s="80"/>
      <c r="AO1675" s="80"/>
      <c r="AP1675" s="80"/>
      <c r="AQ1675" s="80"/>
      <c r="AR1675" s="130"/>
      <c r="AS1675" s="80"/>
      <c r="AT1675" s="7"/>
      <c r="AU1675" s="7"/>
      <c r="AV1675" s="169"/>
      <c r="AW1675" s="170"/>
      <c r="AX1675" s="140"/>
      <c r="AY1675" s="150"/>
      <c r="AZ1675" s="171"/>
      <c r="BA1675" s="171"/>
      <c r="BB1675" s="150" t="str">
        <f t="shared" si="322"/>
        <v/>
      </c>
      <c r="BC1675" s="172"/>
      <c r="BD1675" s="169"/>
      <c r="BE1675" s="169"/>
      <c r="BF1675" s="169"/>
      <c r="BG1675" s="169"/>
      <c r="BH1675" s="169"/>
      <c r="BI1675" s="169"/>
      <c r="BJ1675" s="169"/>
      <c r="BK1675" s="169"/>
      <c r="BL1675" s="169"/>
      <c r="BM1675" s="169"/>
      <c r="BN1675" s="169"/>
      <c r="BO1675" s="169"/>
      <c r="BP1675" s="169"/>
      <c r="BQ1675" s="169"/>
      <c r="BS1675" s="6"/>
      <c r="BT1675" s="11"/>
      <c r="BU1675" s="6"/>
      <c r="BV1675" s="6"/>
    </row>
    <row r="1676" spans="1:74" ht="15.75" x14ac:dyDescent="0.25">
      <c r="A1676" s="52" t="s">
        <v>7908</v>
      </c>
      <c r="B1676" s="56"/>
      <c r="C1676" s="7" t="s">
        <v>118</v>
      </c>
      <c r="D1676" s="7" t="s">
        <v>6918</v>
      </c>
      <c r="E1676" s="7"/>
      <c r="F1676" s="64"/>
      <c r="G1676" s="6"/>
      <c r="H1676" s="6"/>
      <c r="I1676" s="10" t="s">
        <v>110</v>
      </c>
      <c r="J1676" s="11" t="s">
        <v>3317</v>
      </c>
      <c r="K1676" s="220" t="s">
        <v>600</v>
      </c>
      <c r="L1676" s="180"/>
      <c r="M1676" s="180">
        <v>1000</v>
      </c>
      <c r="N1676" s="80" t="s">
        <v>7214</v>
      </c>
      <c r="O1676" s="165"/>
      <c r="P1676" s="80" t="s">
        <v>2503</v>
      </c>
      <c r="Q1676" s="80"/>
      <c r="R1676" s="80"/>
      <c r="S1676" s="166"/>
      <c r="T1676" s="164"/>
      <c r="U1676" s="167"/>
      <c r="V1676" s="168"/>
      <c r="W1676" s="12" t="str">
        <f t="shared" si="321"/>
        <v>Mqtt1</v>
      </c>
      <c r="X1676" s="222"/>
      <c r="Y1676" s="6" t="str">
        <f t="shared" si="317"/>
        <v>power-tag/watermaker</v>
      </c>
      <c r="Z1676" s="106" t="str" cm="1">
        <f t="array" ref="Z1676">IF(COUNTIF(N1676,"spare"),"","$."&amp;_xlfn.REGEXEXTRACT(J1676,"PT\d+[FQ]\d+_(.*)", 2))</f>
        <v>$.Active_Power_Phase_B</v>
      </c>
      <c r="AA1676" s="12">
        <f t="shared" si="323"/>
        <v>11</v>
      </c>
      <c r="AB1676" s="6" t="s">
        <v>195</v>
      </c>
      <c r="AC1676" s="106">
        <v>3056</v>
      </c>
      <c r="AJ1676" s="80"/>
      <c r="AK1676" s="116" t="s">
        <v>1695</v>
      </c>
      <c r="AN1676" s="80"/>
      <c r="AO1676" s="80"/>
      <c r="AP1676" s="80"/>
      <c r="AQ1676" s="80"/>
      <c r="AR1676" s="130"/>
      <c r="AS1676" s="80"/>
      <c r="AT1676" s="7"/>
      <c r="AU1676" s="7"/>
      <c r="AV1676" s="169"/>
      <c r="AW1676" s="170"/>
      <c r="AX1676" s="140"/>
      <c r="AY1676" s="150"/>
      <c r="AZ1676" s="171"/>
      <c r="BA1676" s="171"/>
      <c r="BB1676" s="150" t="str">
        <f t="shared" si="322"/>
        <v/>
      </c>
      <c r="BC1676" s="172"/>
      <c r="BD1676" s="169"/>
      <c r="BE1676" s="169"/>
      <c r="BF1676" s="169"/>
      <c r="BG1676" s="169"/>
      <c r="BH1676" s="169"/>
      <c r="BI1676" s="169"/>
      <c r="BJ1676" s="169"/>
      <c r="BK1676" s="169"/>
      <c r="BL1676" s="169"/>
      <c r="BM1676" s="169"/>
      <c r="BN1676" s="169"/>
      <c r="BO1676" s="169"/>
      <c r="BP1676" s="169"/>
      <c r="BQ1676" s="169"/>
      <c r="BS1676" s="6"/>
      <c r="BT1676" s="11"/>
      <c r="BU1676" s="6"/>
      <c r="BV1676" s="6"/>
    </row>
    <row r="1677" spans="1:74" ht="15.75" x14ac:dyDescent="0.25">
      <c r="A1677" s="52" t="s">
        <v>7908</v>
      </c>
      <c r="B1677" s="56"/>
      <c r="C1677" s="7" t="s">
        <v>118</v>
      </c>
      <c r="D1677" s="7" t="s">
        <v>6918</v>
      </c>
      <c r="E1677" s="7"/>
      <c r="F1677" s="64"/>
      <c r="G1677" s="6"/>
      <c r="H1677" s="6"/>
      <c r="I1677" s="10" t="s">
        <v>110</v>
      </c>
      <c r="J1677" s="11" t="s">
        <v>3318</v>
      </c>
      <c r="K1677" s="220" t="s">
        <v>600</v>
      </c>
      <c r="L1677" s="180"/>
      <c r="M1677" s="180">
        <v>1000</v>
      </c>
      <c r="N1677" s="80" t="s">
        <v>7214</v>
      </c>
      <c r="O1677" s="165"/>
      <c r="P1677" s="80" t="s">
        <v>2504</v>
      </c>
      <c r="Q1677" s="80"/>
      <c r="R1677" s="80"/>
      <c r="S1677" s="166"/>
      <c r="T1677" s="164"/>
      <c r="U1677" s="167"/>
      <c r="V1677" s="168"/>
      <c r="W1677" s="12" t="str">
        <f t="shared" si="321"/>
        <v>Mqtt1</v>
      </c>
      <c r="X1677" s="222"/>
      <c r="Y1677" s="6" t="str">
        <f t="shared" si="317"/>
        <v>power-tag/watermaker</v>
      </c>
      <c r="Z1677" s="106" t="str" cm="1">
        <f t="array" ref="Z1677">IF(COUNTIF(N1677,"spare"),"","$."&amp;_xlfn.REGEXEXTRACT(J1677,"PT\d+[FQ]\d+_(.*)", 2))</f>
        <v>$.Active_Power_Phase_C</v>
      </c>
      <c r="AA1677" s="12">
        <f t="shared" si="323"/>
        <v>11</v>
      </c>
      <c r="AB1677" s="6" t="s">
        <v>195</v>
      </c>
      <c r="AC1677" s="106">
        <v>3058</v>
      </c>
      <c r="AJ1677" s="80"/>
      <c r="AK1677" s="116" t="s">
        <v>1695</v>
      </c>
      <c r="AN1677" s="80"/>
      <c r="AO1677" s="80"/>
      <c r="AP1677" s="80"/>
      <c r="AQ1677" s="80"/>
      <c r="AR1677" s="130"/>
      <c r="AS1677" s="80"/>
      <c r="AT1677" s="7"/>
      <c r="AU1677" s="7"/>
      <c r="AV1677" s="169"/>
      <c r="AW1677" s="170"/>
      <c r="AX1677" s="140"/>
      <c r="AY1677" s="150"/>
      <c r="AZ1677" s="171"/>
      <c r="BA1677" s="171"/>
      <c r="BB1677" s="150" t="str">
        <f t="shared" si="322"/>
        <v/>
      </c>
      <c r="BC1677" s="172"/>
      <c r="BD1677" s="169"/>
      <c r="BE1677" s="169"/>
      <c r="BF1677" s="169"/>
      <c r="BG1677" s="169"/>
      <c r="BH1677" s="169"/>
      <c r="BI1677" s="169"/>
      <c r="BJ1677" s="169"/>
      <c r="BK1677" s="169"/>
      <c r="BL1677" s="169"/>
      <c r="BM1677" s="169"/>
      <c r="BN1677" s="169"/>
      <c r="BO1677" s="169"/>
      <c r="BP1677" s="169"/>
      <c r="BQ1677" s="169"/>
      <c r="BS1677" s="6"/>
      <c r="BT1677" s="11"/>
      <c r="BU1677" s="6"/>
      <c r="BV1677" s="6"/>
    </row>
    <row r="1678" spans="1:74" ht="15.75" x14ac:dyDescent="0.25">
      <c r="A1678" s="52" t="s">
        <v>7908</v>
      </c>
      <c r="B1678" s="56"/>
      <c r="C1678" s="7" t="s">
        <v>118</v>
      </c>
      <c r="D1678" s="7" t="s">
        <v>6918</v>
      </c>
      <c r="E1678" s="7"/>
      <c r="F1678" s="64"/>
      <c r="G1678" s="6"/>
      <c r="H1678" s="6"/>
      <c r="I1678" s="10" t="s">
        <v>110</v>
      </c>
      <c r="J1678" s="11" t="s">
        <v>3319</v>
      </c>
      <c r="K1678" s="220" t="s">
        <v>600</v>
      </c>
      <c r="L1678" s="180"/>
      <c r="M1678" s="180">
        <v>1000</v>
      </c>
      <c r="N1678" s="80" t="s">
        <v>7214</v>
      </c>
      <c r="O1678" s="165"/>
      <c r="P1678" s="80" t="s">
        <v>2505</v>
      </c>
      <c r="Q1678" s="80"/>
      <c r="R1678" s="80"/>
      <c r="S1678" s="166"/>
      <c r="T1678" s="164"/>
      <c r="U1678" s="167"/>
      <c r="V1678" s="168"/>
      <c r="W1678" s="12" t="str">
        <f t="shared" si="321"/>
        <v>Mqtt1</v>
      </c>
      <c r="X1678" s="222"/>
      <c r="Y1678" s="6" t="str">
        <f t="shared" si="317"/>
        <v>power-tag/watermaker</v>
      </c>
      <c r="Z1678" s="106" t="str" cm="1">
        <f t="array" ref="Z1678">IF(COUNTIF(N1678,"spare"),"","$."&amp;_xlfn.REGEXEXTRACT(J1678,"PT\d+[FQ]\d+_(.*)", 2))</f>
        <v>$.Total_Active_Power</v>
      </c>
      <c r="AA1678" s="12">
        <f t="shared" si="323"/>
        <v>11</v>
      </c>
      <c r="AB1678" s="6" t="s">
        <v>195</v>
      </c>
      <c r="AC1678" s="106">
        <v>3060</v>
      </c>
      <c r="AJ1678" s="80"/>
      <c r="AK1678" s="116" t="s">
        <v>1695</v>
      </c>
      <c r="AN1678" s="80"/>
      <c r="AO1678" s="80"/>
      <c r="AP1678" s="80"/>
      <c r="AQ1678" s="80"/>
      <c r="AR1678" s="130"/>
      <c r="AS1678" s="80"/>
      <c r="AT1678" s="7"/>
      <c r="AU1678" s="7"/>
      <c r="AV1678" s="169"/>
      <c r="AW1678" s="170"/>
      <c r="AX1678" s="140"/>
      <c r="AY1678" s="150"/>
      <c r="AZ1678" s="171"/>
      <c r="BA1678" s="171"/>
      <c r="BB1678" s="150" t="str">
        <f t="shared" si="322"/>
        <v/>
      </c>
      <c r="BC1678" s="172"/>
      <c r="BD1678" s="169"/>
      <c r="BE1678" s="169"/>
      <c r="BF1678" s="169"/>
      <c r="BG1678" s="169"/>
      <c r="BH1678" s="169"/>
      <c r="BI1678" s="169"/>
      <c r="BJ1678" s="169"/>
      <c r="BK1678" s="169"/>
      <c r="BL1678" s="169"/>
      <c r="BM1678" s="169"/>
      <c r="BN1678" s="169"/>
      <c r="BO1678" s="169"/>
      <c r="BP1678" s="169"/>
      <c r="BQ1678" s="169"/>
      <c r="BS1678" s="6"/>
      <c r="BT1678" s="11"/>
      <c r="BU1678" s="6"/>
      <c r="BV1678" s="6"/>
    </row>
    <row r="1679" spans="1:74" ht="15.75" x14ac:dyDescent="0.25">
      <c r="A1679" s="52" t="s">
        <v>7908</v>
      </c>
      <c r="B1679" s="56"/>
      <c r="C1679" s="7" t="s">
        <v>118</v>
      </c>
      <c r="D1679" s="7" t="s">
        <v>6918</v>
      </c>
      <c r="E1679" s="7"/>
      <c r="F1679" s="64"/>
      <c r="G1679" s="6"/>
      <c r="H1679" s="6"/>
      <c r="I1679" s="10" t="s">
        <v>110</v>
      </c>
      <c r="J1679" s="11" t="s">
        <v>3320</v>
      </c>
      <c r="K1679" s="220" t="s">
        <v>600</v>
      </c>
      <c r="L1679" s="180"/>
      <c r="M1679" s="180">
        <v>1000</v>
      </c>
      <c r="N1679" s="80" t="s">
        <v>7214</v>
      </c>
      <c r="O1679" s="165"/>
      <c r="P1679" s="80" t="s">
        <v>2506</v>
      </c>
      <c r="Q1679" s="80"/>
      <c r="R1679" s="80"/>
      <c r="S1679" s="166"/>
      <c r="T1679" s="164"/>
      <c r="U1679" s="167"/>
      <c r="V1679" s="168"/>
      <c r="W1679" s="12" t="str">
        <f t="shared" si="321"/>
        <v>Mqtt1</v>
      </c>
      <c r="X1679" s="222"/>
      <c r="Y1679" s="6" t="str">
        <f t="shared" si="317"/>
        <v>power-tag/watermaker</v>
      </c>
      <c r="Z1679" s="106" t="str" cm="1">
        <f t="array" ref="Z1679">IF(COUNTIF(N1679,"spare"),"","$."&amp;_xlfn.REGEXEXTRACT(J1679,"PT\d+[FQ]\d+_(.*)", 2))</f>
        <v>$.Power_Factor_Phase_A</v>
      </c>
      <c r="AA1679" s="12">
        <f t="shared" si="323"/>
        <v>11</v>
      </c>
      <c r="AB1679" s="6" t="s">
        <v>195</v>
      </c>
      <c r="AC1679" s="106">
        <v>3078</v>
      </c>
      <c r="AJ1679" s="80"/>
      <c r="AK1679" s="116" t="s">
        <v>1696</v>
      </c>
      <c r="AN1679" s="80"/>
      <c r="AO1679" s="80"/>
      <c r="AP1679" s="80"/>
      <c r="AQ1679" s="80"/>
      <c r="AR1679" s="130"/>
      <c r="AS1679" s="80"/>
      <c r="AT1679" s="7"/>
      <c r="AU1679" s="7"/>
      <c r="AV1679" s="169"/>
      <c r="AW1679" s="170"/>
      <c r="AX1679" s="140"/>
      <c r="AY1679" s="150"/>
      <c r="AZ1679" s="171"/>
      <c r="BA1679" s="171"/>
      <c r="BB1679" s="150" t="str">
        <f t="shared" si="322"/>
        <v/>
      </c>
      <c r="BC1679" s="172"/>
      <c r="BD1679" s="169"/>
      <c r="BE1679" s="169"/>
      <c r="BF1679" s="169"/>
      <c r="BG1679" s="169"/>
      <c r="BH1679" s="169"/>
      <c r="BI1679" s="169"/>
      <c r="BJ1679" s="169"/>
      <c r="BK1679" s="169"/>
      <c r="BL1679" s="169"/>
      <c r="BM1679" s="169"/>
      <c r="BN1679" s="169"/>
      <c r="BO1679" s="169"/>
      <c r="BP1679" s="169"/>
      <c r="BQ1679" s="169"/>
      <c r="BS1679" s="6"/>
      <c r="BT1679" s="11"/>
      <c r="BU1679" s="6"/>
      <c r="BV1679" s="6"/>
    </row>
    <row r="1680" spans="1:74" ht="15.75" x14ac:dyDescent="0.25">
      <c r="A1680" s="52" t="s">
        <v>7908</v>
      </c>
      <c r="B1680" s="56"/>
      <c r="C1680" s="7" t="s">
        <v>118</v>
      </c>
      <c r="D1680" s="7" t="s">
        <v>6918</v>
      </c>
      <c r="E1680" s="7"/>
      <c r="F1680" s="64"/>
      <c r="G1680" s="6"/>
      <c r="H1680" s="6"/>
      <c r="I1680" s="10" t="s">
        <v>110</v>
      </c>
      <c r="J1680" s="11" t="s">
        <v>3321</v>
      </c>
      <c r="K1680" s="220" t="s">
        <v>600</v>
      </c>
      <c r="L1680" s="180"/>
      <c r="M1680" s="180">
        <v>1000</v>
      </c>
      <c r="N1680" s="80" t="s">
        <v>7214</v>
      </c>
      <c r="O1680" s="165"/>
      <c r="P1680" s="80" t="s">
        <v>2507</v>
      </c>
      <c r="Q1680" s="80"/>
      <c r="R1680" s="80"/>
      <c r="S1680" s="166"/>
      <c r="T1680" s="164"/>
      <c r="U1680" s="167"/>
      <c r="V1680" s="168"/>
      <c r="W1680" s="12" t="str">
        <f t="shared" si="321"/>
        <v>Mqtt1</v>
      </c>
      <c r="X1680" s="222"/>
      <c r="Y1680" s="6" t="str">
        <f t="shared" si="317"/>
        <v>power-tag/watermaker</v>
      </c>
      <c r="Z1680" s="106" t="str" cm="1">
        <f t="array" ref="Z1680">IF(COUNTIF(N1680,"spare"),"","$."&amp;_xlfn.REGEXEXTRACT(J1680,"PT\d+[FQ]\d+_(.*)", 2))</f>
        <v>$.Power_Factor_Phase_B</v>
      </c>
      <c r="AA1680" s="12">
        <f t="shared" si="323"/>
        <v>11</v>
      </c>
      <c r="AB1680" s="6" t="s">
        <v>195</v>
      </c>
      <c r="AC1680" s="106">
        <v>3080</v>
      </c>
      <c r="AJ1680" s="80"/>
      <c r="AK1680" s="116" t="s">
        <v>1696</v>
      </c>
      <c r="AN1680" s="80"/>
      <c r="AO1680" s="80"/>
      <c r="AP1680" s="80"/>
      <c r="AQ1680" s="80"/>
      <c r="AR1680" s="130"/>
      <c r="AS1680" s="80"/>
      <c r="AT1680" s="7"/>
      <c r="AU1680" s="7"/>
      <c r="AV1680" s="169"/>
      <c r="AW1680" s="170"/>
      <c r="AX1680" s="140"/>
      <c r="AY1680" s="150"/>
      <c r="AZ1680" s="171"/>
      <c r="BA1680" s="171"/>
      <c r="BB1680" s="150" t="str">
        <f t="shared" si="322"/>
        <v/>
      </c>
      <c r="BC1680" s="172"/>
      <c r="BD1680" s="169"/>
      <c r="BE1680" s="169"/>
      <c r="BF1680" s="169"/>
      <c r="BG1680" s="169"/>
      <c r="BH1680" s="169"/>
      <c r="BI1680" s="169"/>
      <c r="BJ1680" s="169"/>
      <c r="BK1680" s="169"/>
      <c r="BL1680" s="169"/>
      <c r="BM1680" s="169"/>
      <c r="BN1680" s="169"/>
      <c r="BO1680" s="169"/>
      <c r="BP1680" s="169"/>
      <c r="BQ1680" s="169"/>
      <c r="BS1680" s="6"/>
      <c r="BT1680" s="11"/>
      <c r="BU1680" s="6"/>
      <c r="BV1680" s="6"/>
    </row>
    <row r="1681" spans="1:74" ht="15.75" x14ac:dyDescent="0.25">
      <c r="A1681" s="52" t="s">
        <v>7908</v>
      </c>
      <c r="B1681" s="56"/>
      <c r="C1681" s="7" t="s">
        <v>118</v>
      </c>
      <c r="D1681" s="7" t="s">
        <v>6918</v>
      </c>
      <c r="E1681" s="7"/>
      <c r="F1681" s="64"/>
      <c r="G1681" s="6"/>
      <c r="H1681" s="6"/>
      <c r="I1681" s="10" t="s">
        <v>110</v>
      </c>
      <c r="J1681" s="11" t="s">
        <v>3322</v>
      </c>
      <c r="K1681" s="220" t="s">
        <v>600</v>
      </c>
      <c r="L1681" s="180"/>
      <c r="M1681" s="180">
        <v>1000</v>
      </c>
      <c r="N1681" s="80" t="s">
        <v>7214</v>
      </c>
      <c r="O1681" s="165"/>
      <c r="P1681" s="80" t="s">
        <v>2508</v>
      </c>
      <c r="Q1681" s="80"/>
      <c r="R1681" s="80"/>
      <c r="S1681" s="166"/>
      <c r="T1681" s="164"/>
      <c r="U1681" s="167"/>
      <c r="V1681" s="168"/>
      <c r="W1681" s="12" t="str">
        <f t="shared" si="321"/>
        <v>Mqtt1</v>
      </c>
      <c r="X1681" s="222"/>
      <c r="Y1681" s="6" t="str">
        <f t="shared" si="317"/>
        <v>power-tag/watermaker</v>
      </c>
      <c r="Z1681" s="106" t="str" cm="1">
        <f t="array" ref="Z1681">IF(COUNTIF(N1681,"spare"),"","$."&amp;_xlfn.REGEXEXTRACT(J1681,"PT\d+[FQ]\d+_(.*)", 2))</f>
        <v>$.Power_Factor_Phase_C</v>
      </c>
      <c r="AA1681" s="12">
        <f t="shared" si="323"/>
        <v>11</v>
      </c>
      <c r="AB1681" s="6" t="s">
        <v>195</v>
      </c>
      <c r="AC1681" s="106">
        <v>3082</v>
      </c>
      <c r="AJ1681" s="80"/>
      <c r="AK1681" s="116" t="s">
        <v>1696</v>
      </c>
      <c r="AN1681" s="80"/>
      <c r="AO1681" s="80"/>
      <c r="AP1681" s="80"/>
      <c r="AQ1681" s="80"/>
      <c r="AR1681" s="130"/>
      <c r="AS1681" s="80"/>
      <c r="AT1681" s="7"/>
      <c r="AU1681" s="7"/>
      <c r="AV1681" s="169"/>
      <c r="AW1681" s="170"/>
      <c r="AX1681" s="140"/>
      <c r="AY1681" s="150"/>
      <c r="AZ1681" s="171"/>
      <c r="BA1681" s="171"/>
      <c r="BB1681" s="150" t="str">
        <f t="shared" si="322"/>
        <v/>
      </c>
      <c r="BC1681" s="172"/>
      <c r="BD1681" s="169"/>
      <c r="BE1681" s="169"/>
      <c r="BF1681" s="169"/>
      <c r="BG1681" s="169"/>
      <c r="BH1681" s="169"/>
      <c r="BI1681" s="169"/>
      <c r="BJ1681" s="169"/>
      <c r="BK1681" s="169"/>
      <c r="BL1681" s="169"/>
      <c r="BM1681" s="169"/>
      <c r="BN1681" s="169"/>
      <c r="BO1681" s="169"/>
      <c r="BP1681" s="169"/>
      <c r="BQ1681" s="169"/>
      <c r="BS1681" s="6"/>
      <c r="BT1681" s="11"/>
      <c r="BU1681" s="6"/>
      <c r="BV1681" s="6"/>
    </row>
    <row r="1682" spans="1:74" ht="15.75" x14ac:dyDescent="0.25">
      <c r="A1682" s="52" t="s">
        <v>7908</v>
      </c>
      <c r="B1682" s="56"/>
      <c r="C1682" s="7" t="s">
        <v>118</v>
      </c>
      <c r="D1682" s="7" t="s">
        <v>6918</v>
      </c>
      <c r="E1682" s="7"/>
      <c r="F1682" s="64"/>
      <c r="G1682" s="6"/>
      <c r="H1682" s="6"/>
      <c r="I1682" s="10" t="s">
        <v>110</v>
      </c>
      <c r="J1682" s="11" t="s">
        <v>3323</v>
      </c>
      <c r="K1682" s="220" t="s">
        <v>600</v>
      </c>
      <c r="L1682" s="180"/>
      <c r="M1682" s="180">
        <v>1000</v>
      </c>
      <c r="N1682" s="80" t="s">
        <v>7214</v>
      </c>
      <c r="O1682" s="165"/>
      <c r="P1682" s="80" t="s">
        <v>2509</v>
      </c>
      <c r="Q1682" s="80"/>
      <c r="R1682" s="80"/>
      <c r="S1682" s="166"/>
      <c r="T1682" s="164"/>
      <c r="U1682" s="167"/>
      <c r="V1682" s="168"/>
      <c r="W1682" s="12" t="str">
        <f t="shared" si="321"/>
        <v>Mqtt1</v>
      </c>
      <c r="X1682" s="222"/>
      <c r="Y1682" s="6" t="str">
        <f t="shared" si="317"/>
        <v>power-tag/watermaker</v>
      </c>
      <c r="Z1682" s="106" t="str" cm="1">
        <f t="array" ref="Z1682">IF(COUNTIF(N1682,"spare"),"","$."&amp;_xlfn.REGEXEXTRACT(J1682,"PT\d+[FQ]\d+_(.*)", 2))</f>
        <v>$.Total_Power_Factor</v>
      </c>
      <c r="AA1682" s="12">
        <f t="shared" si="323"/>
        <v>11</v>
      </c>
      <c r="AB1682" s="6" t="s">
        <v>195</v>
      </c>
      <c r="AC1682" s="106">
        <v>3084</v>
      </c>
      <c r="AJ1682" s="80"/>
      <c r="AK1682" s="116" t="s">
        <v>1696</v>
      </c>
      <c r="AN1682" s="80"/>
      <c r="AO1682" s="80"/>
      <c r="AP1682" s="80"/>
      <c r="AQ1682" s="80"/>
      <c r="AR1682" s="130"/>
      <c r="AS1682" s="80"/>
      <c r="AT1682" s="7"/>
      <c r="AU1682" s="7"/>
      <c r="AV1682" s="169"/>
      <c r="AW1682" s="170"/>
      <c r="AX1682" s="140"/>
      <c r="AY1682" s="150"/>
      <c r="AZ1682" s="171"/>
      <c r="BA1682" s="171"/>
      <c r="BB1682" s="150" t="str">
        <f t="shared" si="322"/>
        <v/>
      </c>
      <c r="BC1682" s="172"/>
      <c r="BD1682" s="169"/>
      <c r="BE1682" s="169"/>
      <c r="BF1682" s="169"/>
      <c r="BG1682" s="169"/>
      <c r="BH1682" s="169"/>
      <c r="BI1682" s="169"/>
      <c r="BJ1682" s="169"/>
      <c r="BK1682" s="169"/>
      <c r="BL1682" s="169"/>
      <c r="BM1682" s="169"/>
      <c r="BN1682" s="169"/>
      <c r="BO1682" s="169"/>
      <c r="BP1682" s="169"/>
      <c r="BQ1682" s="169"/>
      <c r="BS1682" s="6"/>
      <c r="BT1682" s="11"/>
      <c r="BU1682" s="6"/>
      <c r="BV1682" s="6"/>
    </row>
    <row r="1683" spans="1:74" ht="15.75" x14ac:dyDescent="0.25">
      <c r="A1683" s="52" t="s">
        <v>7908</v>
      </c>
      <c r="B1683" s="56"/>
      <c r="C1683" s="7" t="s">
        <v>118</v>
      </c>
      <c r="D1683" s="7" t="s">
        <v>6918</v>
      </c>
      <c r="E1683" s="7"/>
      <c r="F1683" s="64"/>
      <c r="G1683" s="6"/>
      <c r="H1683" s="6"/>
      <c r="I1683" s="10" t="s">
        <v>110</v>
      </c>
      <c r="J1683" s="11" t="s">
        <v>3324</v>
      </c>
      <c r="K1683" s="220" t="s">
        <v>600</v>
      </c>
      <c r="L1683" s="180"/>
      <c r="M1683" s="180">
        <v>1000</v>
      </c>
      <c r="N1683" s="80" t="s">
        <v>7214</v>
      </c>
      <c r="O1683" s="165"/>
      <c r="P1683" s="80" t="s">
        <v>3876</v>
      </c>
      <c r="Q1683" s="80"/>
      <c r="R1683" s="80"/>
      <c r="S1683" s="166"/>
      <c r="T1683" s="164"/>
      <c r="U1683" s="167"/>
      <c r="V1683" s="168"/>
      <c r="W1683" s="12" t="str">
        <f t="shared" ref="W1683:W1697" si="324">IF(COUNTIF(N1683,"spare"),"","Mqtt1")</f>
        <v>Mqtt1</v>
      </c>
      <c r="X1683" s="222"/>
      <c r="Y1683" s="6" t="str">
        <f t="shared" si="317"/>
        <v>power-tag/hydrophore-2</v>
      </c>
      <c r="Z1683" s="106" t="str" cm="1">
        <f t="array" ref="Z1683">IF(COUNTIF(N1683,"spare"),"","$."&amp;_xlfn.REGEXEXTRACT(J1683,"PT\d+[FQ]\d+_(.*)", 2))</f>
        <v>$.RMS_Current_Phase_A</v>
      </c>
      <c r="AA1683" s="12">
        <f>AA1668+1</f>
        <v>12</v>
      </c>
      <c r="AB1683" s="6" t="s">
        <v>195</v>
      </c>
      <c r="AC1683" s="106">
        <v>3000</v>
      </c>
      <c r="AJ1683" s="80"/>
      <c r="AK1683" s="116" t="s">
        <v>1693</v>
      </c>
      <c r="AN1683" s="80"/>
      <c r="AO1683" s="80"/>
      <c r="AP1683" s="80"/>
      <c r="AQ1683" s="80"/>
      <c r="AR1683" s="130"/>
      <c r="AS1683" s="80"/>
      <c r="AT1683" s="7"/>
      <c r="AU1683" s="7"/>
      <c r="AV1683" s="169"/>
      <c r="AW1683" s="170"/>
      <c r="AX1683" s="140"/>
      <c r="AY1683" s="150"/>
      <c r="AZ1683" s="171"/>
      <c r="BA1683" s="171"/>
      <c r="BB1683" s="150" t="str">
        <f t="shared" ref="BB1683:BB1697" si="325">IF(ISNUMBER(AM1683),"1","")</f>
        <v/>
      </c>
      <c r="BC1683" s="172"/>
      <c r="BD1683" s="169"/>
      <c r="BE1683" s="169"/>
      <c r="BF1683" s="169"/>
      <c r="BG1683" s="169"/>
      <c r="BH1683" s="169"/>
      <c r="BI1683" s="169"/>
      <c r="BJ1683" s="169"/>
      <c r="BK1683" s="169"/>
      <c r="BL1683" s="169"/>
      <c r="BM1683" s="169"/>
      <c r="BN1683" s="169"/>
      <c r="BO1683" s="169"/>
      <c r="BP1683" s="169"/>
      <c r="BQ1683" s="169"/>
      <c r="BS1683" s="6"/>
      <c r="BT1683" s="11"/>
      <c r="BU1683" s="6"/>
      <c r="BV1683" s="6"/>
    </row>
    <row r="1684" spans="1:74" ht="15.75" x14ac:dyDescent="0.25">
      <c r="A1684" s="52" t="s">
        <v>7908</v>
      </c>
      <c r="B1684" s="56"/>
      <c r="C1684" s="7" t="s">
        <v>118</v>
      </c>
      <c r="D1684" s="7" t="s">
        <v>6918</v>
      </c>
      <c r="E1684" s="7"/>
      <c r="F1684" s="64"/>
      <c r="G1684" s="6"/>
      <c r="H1684" s="6"/>
      <c r="I1684" s="10" t="s">
        <v>110</v>
      </c>
      <c r="J1684" s="11" t="s">
        <v>3325</v>
      </c>
      <c r="K1684" s="220" t="s">
        <v>600</v>
      </c>
      <c r="L1684" s="180"/>
      <c r="M1684" s="180">
        <v>1000</v>
      </c>
      <c r="N1684" s="80" t="s">
        <v>7214</v>
      </c>
      <c r="O1684" s="165"/>
      <c r="P1684" s="80" t="s">
        <v>3877</v>
      </c>
      <c r="Q1684" s="80"/>
      <c r="R1684" s="80"/>
      <c r="S1684" s="166"/>
      <c r="T1684" s="164"/>
      <c r="U1684" s="167"/>
      <c r="V1684" s="168"/>
      <c r="W1684" s="12" t="str">
        <f t="shared" si="324"/>
        <v>Mqtt1</v>
      </c>
      <c r="X1684" s="222"/>
      <c r="Y1684" s="6" t="str">
        <f t="shared" si="317"/>
        <v>power-tag/hydrophore-2</v>
      </c>
      <c r="Z1684" s="106" t="str" cm="1">
        <f t="array" ref="Z1684">IF(COUNTIF(N1684,"spare"),"","$."&amp;_xlfn.REGEXEXTRACT(J1684,"PT\d+[FQ]\d+_(.*)", 2))</f>
        <v>$.RMS_Current_Phase_B</v>
      </c>
      <c r="AA1684" s="12">
        <f t="shared" ref="AA1684:AA1747" si="326">AA1669+1</f>
        <v>12</v>
      </c>
      <c r="AB1684" s="6" t="s">
        <v>195</v>
      </c>
      <c r="AC1684" s="106">
        <v>3002</v>
      </c>
      <c r="AJ1684" s="80"/>
      <c r="AK1684" s="116" t="s">
        <v>1693</v>
      </c>
      <c r="AN1684" s="80"/>
      <c r="AO1684" s="80"/>
      <c r="AP1684" s="80"/>
      <c r="AQ1684" s="80"/>
      <c r="AR1684" s="130"/>
      <c r="AS1684" s="80"/>
      <c r="AT1684" s="7"/>
      <c r="AU1684" s="7"/>
      <c r="AV1684" s="169"/>
      <c r="AW1684" s="170"/>
      <c r="AX1684" s="140"/>
      <c r="AY1684" s="150"/>
      <c r="AZ1684" s="171"/>
      <c r="BA1684" s="171"/>
      <c r="BB1684" s="150" t="str">
        <f t="shared" si="325"/>
        <v/>
      </c>
      <c r="BC1684" s="172"/>
      <c r="BD1684" s="169"/>
      <c r="BE1684" s="169"/>
      <c r="BF1684" s="169"/>
      <c r="BG1684" s="169"/>
      <c r="BH1684" s="169"/>
      <c r="BI1684" s="169"/>
      <c r="BJ1684" s="169"/>
      <c r="BK1684" s="169"/>
      <c r="BL1684" s="169"/>
      <c r="BM1684" s="169"/>
      <c r="BN1684" s="169"/>
      <c r="BO1684" s="169"/>
      <c r="BP1684" s="169"/>
      <c r="BQ1684" s="169"/>
      <c r="BS1684" s="6"/>
      <c r="BT1684" s="11"/>
      <c r="BU1684" s="6"/>
      <c r="BV1684" s="6"/>
    </row>
    <row r="1685" spans="1:74" ht="15.75" x14ac:dyDescent="0.25">
      <c r="A1685" s="52" t="s">
        <v>7908</v>
      </c>
      <c r="B1685" s="56"/>
      <c r="C1685" s="7" t="s">
        <v>118</v>
      </c>
      <c r="D1685" s="7" t="s">
        <v>6918</v>
      </c>
      <c r="E1685" s="7"/>
      <c r="F1685" s="64"/>
      <c r="G1685" s="6"/>
      <c r="H1685" s="6"/>
      <c r="I1685" s="10" t="s">
        <v>110</v>
      </c>
      <c r="J1685" s="11" t="s">
        <v>3326</v>
      </c>
      <c r="K1685" s="220" t="s">
        <v>600</v>
      </c>
      <c r="L1685" s="180"/>
      <c r="M1685" s="180">
        <v>1000</v>
      </c>
      <c r="N1685" s="80" t="s">
        <v>7214</v>
      </c>
      <c r="O1685" s="165"/>
      <c r="P1685" s="80" t="s">
        <v>3878</v>
      </c>
      <c r="Q1685" s="80"/>
      <c r="R1685" s="80"/>
      <c r="S1685" s="166"/>
      <c r="T1685" s="164"/>
      <c r="U1685" s="167"/>
      <c r="V1685" s="168"/>
      <c r="W1685" s="12" t="str">
        <f t="shared" si="324"/>
        <v>Mqtt1</v>
      </c>
      <c r="X1685" s="222"/>
      <c r="Y1685" s="6" t="str">
        <f t="shared" si="317"/>
        <v>power-tag/hydrophore-2</v>
      </c>
      <c r="Z1685" s="106" t="str" cm="1">
        <f t="array" ref="Z1685">IF(COUNTIF(N1685,"spare"),"","$."&amp;_xlfn.REGEXEXTRACT(J1685,"PT\d+[FQ]\d+_(.*)", 2))</f>
        <v>$.RMS_Current_Phase_C</v>
      </c>
      <c r="AA1685" s="12">
        <f t="shared" si="326"/>
        <v>12</v>
      </c>
      <c r="AB1685" s="6" t="s">
        <v>195</v>
      </c>
      <c r="AC1685" s="106">
        <v>3004</v>
      </c>
      <c r="AJ1685" s="80"/>
      <c r="AK1685" s="116" t="s">
        <v>1693</v>
      </c>
      <c r="AN1685" s="80"/>
      <c r="AO1685" s="80"/>
      <c r="AP1685" s="80"/>
      <c r="AQ1685" s="80"/>
      <c r="AR1685" s="130"/>
      <c r="AS1685" s="80"/>
      <c r="AT1685" s="7"/>
      <c r="AU1685" s="7"/>
      <c r="AV1685" s="169"/>
      <c r="AW1685" s="170"/>
      <c r="AX1685" s="140"/>
      <c r="AY1685" s="150"/>
      <c r="AZ1685" s="171"/>
      <c r="BA1685" s="171"/>
      <c r="BB1685" s="150" t="str">
        <f t="shared" si="325"/>
        <v/>
      </c>
      <c r="BC1685" s="172"/>
      <c r="BD1685" s="169"/>
      <c r="BE1685" s="169"/>
      <c r="BF1685" s="169"/>
      <c r="BG1685" s="169"/>
      <c r="BH1685" s="169"/>
      <c r="BI1685" s="169"/>
      <c r="BJ1685" s="169"/>
      <c r="BK1685" s="169"/>
      <c r="BL1685" s="169"/>
      <c r="BM1685" s="169"/>
      <c r="BN1685" s="169"/>
      <c r="BO1685" s="169"/>
      <c r="BP1685" s="169"/>
      <c r="BQ1685" s="169"/>
      <c r="BS1685" s="6"/>
      <c r="BT1685" s="11"/>
      <c r="BU1685" s="6"/>
      <c r="BV1685" s="6"/>
    </row>
    <row r="1686" spans="1:74" ht="15.75" x14ac:dyDescent="0.25">
      <c r="A1686" s="52" t="s">
        <v>7908</v>
      </c>
      <c r="B1686" s="56"/>
      <c r="C1686" s="7" t="s">
        <v>118</v>
      </c>
      <c r="D1686" s="7" t="s">
        <v>6918</v>
      </c>
      <c r="E1686" s="7"/>
      <c r="F1686" s="64"/>
      <c r="G1686" s="6"/>
      <c r="H1686" s="6"/>
      <c r="I1686" s="10" t="s">
        <v>110</v>
      </c>
      <c r="J1686" s="11" t="s">
        <v>3327</v>
      </c>
      <c r="K1686" s="220" t="s">
        <v>600</v>
      </c>
      <c r="L1686" s="180"/>
      <c r="M1686" s="180">
        <v>1000</v>
      </c>
      <c r="N1686" s="80" t="s">
        <v>7214</v>
      </c>
      <c r="O1686" s="165"/>
      <c r="P1686" s="80" t="s">
        <v>3879</v>
      </c>
      <c r="Q1686" s="80"/>
      <c r="R1686" s="80"/>
      <c r="S1686" s="166"/>
      <c r="T1686" s="164"/>
      <c r="U1686" s="167"/>
      <c r="V1686" s="168"/>
      <c r="W1686" s="12" t="str">
        <f t="shared" si="324"/>
        <v>Mqtt1</v>
      </c>
      <c r="X1686" s="222"/>
      <c r="Y1686" s="6" t="str">
        <f t="shared" si="317"/>
        <v>power-tag/hydrophore-2</v>
      </c>
      <c r="Z1686" s="106" t="str" cm="1">
        <f t="array" ref="Z1686">IF(COUNTIF(N1686,"spare"),"","$."&amp;_xlfn.REGEXEXTRACT(J1686,"PT\d+[FQ]\d+_(.*)", 2))</f>
        <v>$.RMS_Current_Phase_Neut</v>
      </c>
      <c r="AA1686" s="12">
        <f t="shared" si="326"/>
        <v>12</v>
      </c>
      <c r="AB1686" s="6" t="s">
        <v>195</v>
      </c>
      <c r="AC1686" s="106">
        <v>3006</v>
      </c>
      <c r="AJ1686" s="80"/>
      <c r="AK1686" s="116" t="s">
        <v>1693</v>
      </c>
      <c r="AN1686" s="80"/>
      <c r="AO1686" s="80"/>
      <c r="AP1686" s="80"/>
      <c r="AQ1686" s="80"/>
      <c r="AR1686" s="130"/>
      <c r="AS1686" s="80"/>
      <c r="AT1686" s="7"/>
      <c r="AU1686" s="7"/>
      <c r="AV1686" s="169"/>
      <c r="AW1686" s="170"/>
      <c r="AX1686" s="140"/>
      <c r="AY1686" s="150"/>
      <c r="AZ1686" s="171"/>
      <c r="BA1686" s="171"/>
      <c r="BB1686" s="150" t="str">
        <f t="shared" si="325"/>
        <v/>
      </c>
      <c r="BC1686" s="172"/>
      <c r="BD1686" s="169"/>
      <c r="BE1686" s="169"/>
      <c r="BF1686" s="169"/>
      <c r="BG1686" s="169"/>
      <c r="BH1686" s="169"/>
      <c r="BI1686" s="169"/>
      <c r="BJ1686" s="169"/>
      <c r="BK1686" s="169"/>
      <c r="BL1686" s="169"/>
      <c r="BM1686" s="169"/>
      <c r="BN1686" s="169"/>
      <c r="BO1686" s="169"/>
      <c r="BP1686" s="169"/>
      <c r="BQ1686" s="169"/>
      <c r="BS1686" s="6"/>
      <c r="BT1686" s="11"/>
      <c r="BU1686" s="6"/>
      <c r="BV1686" s="6"/>
    </row>
    <row r="1687" spans="1:74" ht="15.75" x14ac:dyDescent="0.25">
      <c r="A1687" s="52" t="s">
        <v>7908</v>
      </c>
      <c r="B1687" s="56"/>
      <c r="C1687" s="7" t="s">
        <v>118</v>
      </c>
      <c r="D1687" s="7" t="s">
        <v>6918</v>
      </c>
      <c r="E1687" s="7"/>
      <c r="F1687" s="64"/>
      <c r="G1687" s="6"/>
      <c r="H1687" s="6"/>
      <c r="I1687" s="10" t="s">
        <v>110</v>
      </c>
      <c r="J1687" s="11" t="s">
        <v>7586</v>
      </c>
      <c r="K1687" s="220" t="s">
        <v>600</v>
      </c>
      <c r="L1687" s="180"/>
      <c r="M1687" s="180">
        <v>1000</v>
      </c>
      <c r="N1687" s="80" t="s">
        <v>7214</v>
      </c>
      <c r="O1687" s="165"/>
      <c r="P1687" s="80" t="s">
        <v>3880</v>
      </c>
      <c r="Q1687" s="80"/>
      <c r="R1687" s="80"/>
      <c r="S1687" s="166"/>
      <c r="T1687" s="164"/>
      <c r="U1687" s="167"/>
      <c r="V1687" s="168"/>
      <c r="W1687" s="12" t="str">
        <f t="shared" si="324"/>
        <v>Mqtt1</v>
      </c>
      <c r="X1687" s="222"/>
      <c r="Y1687" s="6" t="str">
        <f t="shared" si="317"/>
        <v>power-tag/hydrophore-2</v>
      </c>
      <c r="Z1687" s="106" t="str" cm="1">
        <f t="array" ref="Z1687">IF(COUNTIF(N1687,"spare"),"","$."&amp;_xlfn.REGEXEXTRACT(J1687,"PT\d+[FQ]\d+_(.*)", 2))</f>
        <v>$.RMS_Voltage_A_N</v>
      </c>
      <c r="AA1687" s="12">
        <f t="shared" si="326"/>
        <v>12</v>
      </c>
      <c r="AB1687" s="6" t="s">
        <v>195</v>
      </c>
      <c r="AC1687" s="106">
        <v>3028</v>
      </c>
      <c r="AJ1687" s="80"/>
      <c r="AK1687" s="116" t="s">
        <v>1694</v>
      </c>
      <c r="AN1687" s="80"/>
      <c r="AO1687" s="80"/>
      <c r="AP1687" s="80"/>
      <c r="AQ1687" s="80"/>
      <c r="AR1687" s="130"/>
      <c r="AS1687" s="80"/>
      <c r="AT1687" s="7"/>
      <c r="AU1687" s="7"/>
      <c r="AV1687" s="169"/>
      <c r="AW1687" s="170"/>
      <c r="AX1687" s="140"/>
      <c r="AY1687" s="150"/>
      <c r="AZ1687" s="171"/>
      <c r="BA1687" s="171"/>
      <c r="BB1687" s="150" t="str">
        <f t="shared" si="325"/>
        <v/>
      </c>
      <c r="BC1687" s="172"/>
      <c r="BD1687" s="169"/>
      <c r="BE1687" s="169"/>
      <c r="BF1687" s="169"/>
      <c r="BG1687" s="169"/>
      <c r="BH1687" s="169"/>
      <c r="BI1687" s="169"/>
      <c r="BJ1687" s="169"/>
      <c r="BK1687" s="169"/>
      <c r="BL1687" s="169"/>
      <c r="BM1687" s="169"/>
      <c r="BN1687" s="169"/>
      <c r="BO1687" s="169"/>
      <c r="BP1687" s="169"/>
      <c r="BQ1687" s="169"/>
      <c r="BS1687" s="6"/>
      <c r="BT1687" s="11"/>
      <c r="BU1687" s="6"/>
      <c r="BV1687" s="6"/>
    </row>
    <row r="1688" spans="1:74" ht="15.75" x14ac:dyDescent="0.25">
      <c r="A1688" s="52" t="s">
        <v>7908</v>
      </c>
      <c r="B1688" s="56"/>
      <c r="C1688" s="7" t="s">
        <v>118</v>
      </c>
      <c r="D1688" s="7" t="s">
        <v>6918</v>
      </c>
      <c r="E1688" s="7"/>
      <c r="F1688" s="64"/>
      <c r="G1688" s="6"/>
      <c r="H1688" s="6"/>
      <c r="I1688" s="10" t="s">
        <v>110</v>
      </c>
      <c r="J1688" s="11" t="s">
        <v>7587</v>
      </c>
      <c r="K1688" s="220" t="s">
        <v>600</v>
      </c>
      <c r="L1688" s="180"/>
      <c r="M1688" s="180">
        <v>1000</v>
      </c>
      <c r="N1688" s="80" t="s">
        <v>7214</v>
      </c>
      <c r="O1688" s="165"/>
      <c r="P1688" s="80" t="s">
        <v>3881</v>
      </c>
      <c r="Q1688" s="80"/>
      <c r="R1688" s="80"/>
      <c r="S1688" s="166"/>
      <c r="T1688" s="164"/>
      <c r="U1688" s="167"/>
      <c r="V1688" s="168"/>
      <c r="W1688" s="12" t="str">
        <f t="shared" si="324"/>
        <v>Mqtt1</v>
      </c>
      <c r="X1688" s="222"/>
      <c r="Y1688" s="6" t="str">
        <f t="shared" si="317"/>
        <v>power-tag/hydrophore-2</v>
      </c>
      <c r="Z1688" s="106" t="str" cm="1">
        <f t="array" ref="Z1688">IF(COUNTIF(N1688,"spare"),"","$."&amp;_xlfn.REGEXEXTRACT(J1688,"PT\d+[FQ]\d+_(.*)", 2))</f>
        <v>$.RMS_Voltage_B_N</v>
      </c>
      <c r="AA1688" s="12">
        <f t="shared" si="326"/>
        <v>12</v>
      </c>
      <c r="AB1688" s="6" t="s">
        <v>195</v>
      </c>
      <c r="AC1688" s="106">
        <v>3030</v>
      </c>
      <c r="AJ1688" s="80"/>
      <c r="AK1688" s="116" t="s">
        <v>1694</v>
      </c>
      <c r="AN1688" s="80"/>
      <c r="AO1688" s="80"/>
      <c r="AP1688" s="80"/>
      <c r="AQ1688" s="80"/>
      <c r="AR1688" s="130"/>
      <c r="AS1688" s="80"/>
      <c r="AT1688" s="7"/>
      <c r="AU1688" s="7"/>
      <c r="AV1688" s="169"/>
      <c r="AW1688" s="170"/>
      <c r="AX1688" s="140"/>
      <c r="AY1688" s="150"/>
      <c r="AZ1688" s="171"/>
      <c r="BA1688" s="171"/>
      <c r="BB1688" s="150" t="str">
        <f t="shared" si="325"/>
        <v/>
      </c>
      <c r="BC1688" s="172"/>
      <c r="BD1688" s="169"/>
      <c r="BE1688" s="169"/>
      <c r="BF1688" s="169"/>
      <c r="BG1688" s="169"/>
      <c r="BH1688" s="169"/>
      <c r="BI1688" s="169"/>
      <c r="BJ1688" s="169"/>
      <c r="BK1688" s="169"/>
      <c r="BL1688" s="169"/>
      <c r="BM1688" s="169"/>
      <c r="BN1688" s="169"/>
      <c r="BO1688" s="169"/>
      <c r="BP1688" s="169"/>
      <c r="BQ1688" s="169"/>
      <c r="BS1688" s="6"/>
      <c r="BT1688" s="11"/>
      <c r="BU1688" s="6"/>
      <c r="BV1688" s="6"/>
    </row>
    <row r="1689" spans="1:74" ht="15.75" x14ac:dyDescent="0.25">
      <c r="A1689" s="52" t="s">
        <v>7908</v>
      </c>
      <c r="B1689" s="56"/>
      <c r="C1689" s="7" t="s">
        <v>118</v>
      </c>
      <c r="D1689" s="7" t="s">
        <v>6918</v>
      </c>
      <c r="E1689" s="7"/>
      <c r="F1689" s="64"/>
      <c r="G1689" s="6"/>
      <c r="H1689" s="6"/>
      <c r="I1689" s="10" t="s">
        <v>110</v>
      </c>
      <c r="J1689" s="11" t="s">
        <v>7588</v>
      </c>
      <c r="K1689" s="220" t="s">
        <v>600</v>
      </c>
      <c r="L1689" s="180"/>
      <c r="M1689" s="180">
        <v>1000</v>
      </c>
      <c r="N1689" s="80" t="s">
        <v>7214</v>
      </c>
      <c r="O1689" s="165"/>
      <c r="P1689" s="80" t="s">
        <v>3882</v>
      </c>
      <c r="Q1689" s="80"/>
      <c r="R1689" s="80"/>
      <c r="S1689" s="166"/>
      <c r="T1689" s="164"/>
      <c r="U1689" s="167"/>
      <c r="V1689" s="168"/>
      <c r="W1689" s="12" t="str">
        <f t="shared" si="324"/>
        <v>Mqtt1</v>
      </c>
      <c r="X1689" s="222"/>
      <c r="Y1689" s="6" t="str">
        <f t="shared" si="317"/>
        <v>power-tag/hydrophore-2</v>
      </c>
      <c r="Z1689" s="106" t="str" cm="1">
        <f t="array" ref="Z1689">IF(COUNTIF(N1689,"spare"),"","$."&amp;_xlfn.REGEXEXTRACT(J1689,"PT\d+[FQ]\d+_(.*)", 2))</f>
        <v>$.RMS_Voltage_C_N</v>
      </c>
      <c r="AA1689" s="12">
        <f t="shared" si="326"/>
        <v>12</v>
      </c>
      <c r="AB1689" s="6" t="s">
        <v>195</v>
      </c>
      <c r="AC1689" s="106">
        <v>3032</v>
      </c>
      <c r="AJ1689" s="80"/>
      <c r="AK1689" s="116" t="s">
        <v>1694</v>
      </c>
      <c r="AN1689" s="80"/>
      <c r="AO1689" s="80"/>
      <c r="AP1689" s="80"/>
      <c r="AQ1689" s="80"/>
      <c r="AR1689" s="130"/>
      <c r="AS1689" s="80"/>
      <c r="AT1689" s="7"/>
      <c r="AU1689" s="7"/>
      <c r="AV1689" s="169"/>
      <c r="AW1689" s="170"/>
      <c r="AX1689" s="140"/>
      <c r="AY1689" s="150"/>
      <c r="AZ1689" s="171"/>
      <c r="BA1689" s="171"/>
      <c r="BB1689" s="150" t="str">
        <f t="shared" si="325"/>
        <v/>
      </c>
      <c r="BC1689" s="172"/>
      <c r="BD1689" s="169"/>
      <c r="BE1689" s="169"/>
      <c r="BF1689" s="169"/>
      <c r="BG1689" s="169"/>
      <c r="BH1689" s="169"/>
      <c r="BI1689" s="169"/>
      <c r="BJ1689" s="169"/>
      <c r="BK1689" s="169"/>
      <c r="BL1689" s="169"/>
      <c r="BM1689" s="169"/>
      <c r="BN1689" s="169"/>
      <c r="BO1689" s="169"/>
      <c r="BP1689" s="169"/>
      <c r="BQ1689" s="169"/>
      <c r="BS1689" s="6"/>
      <c r="BT1689" s="11"/>
      <c r="BU1689" s="6"/>
      <c r="BV1689" s="6"/>
    </row>
    <row r="1690" spans="1:74" ht="15.75" x14ac:dyDescent="0.25">
      <c r="A1690" s="52" t="s">
        <v>7908</v>
      </c>
      <c r="B1690" s="56"/>
      <c r="C1690" s="7" t="s">
        <v>118</v>
      </c>
      <c r="D1690" s="7" t="s">
        <v>6918</v>
      </c>
      <c r="E1690" s="7"/>
      <c r="F1690" s="64"/>
      <c r="G1690" s="6"/>
      <c r="H1690" s="6"/>
      <c r="I1690" s="10" t="s">
        <v>110</v>
      </c>
      <c r="J1690" s="11" t="s">
        <v>3328</v>
      </c>
      <c r="K1690" s="220" t="s">
        <v>600</v>
      </c>
      <c r="L1690" s="180"/>
      <c r="M1690" s="180">
        <v>1000</v>
      </c>
      <c r="N1690" s="80" t="s">
        <v>7214</v>
      </c>
      <c r="O1690" s="165"/>
      <c r="P1690" s="80" t="s">
        <v>3883</v>
      </c>
      <c r="Q1690" s="80"/>
      <c r="R1690" s="80"/>
      <c r="S1690" s="166"/>
      <c r="T1690" s="164"/>
      <c r="U1690" s="167"/>
      <c r="V1690" s="168"/>
      <c r="W1690" s="12" t="str">
        <f t="shared" si="324"/>
        <v>Mqtt1</v>
      </c>
      <c r="X1690" s="222"/>
      <c r="Y1690" s="6" t="str">
        <f t="shared" si="317"/>
        <v>power-tag/hydrophore-2</v>
      </c>
      <c r="Z1690" s="106" t="str" cm="1">
        <f t="array" ref="Z1690">IF(COUNTIF(N1690,"spare"),"","$."&amp;_xlfn.REGEXEXTRACT(J1690,"PT\d+[FQ]\d+_(.*)", 2))</f>
        <v>$.Active_Power_Phase_A</v>
      </c>
      <c r="AA1690" s="12">
        <f t="shared" si="326"/>
        <v>12</v>
      </c>
      <c r="AB1690" s="6" t="s">
        <v>195</v>
      </c>
      <c r="AC1690" s="106">
        <v>3054</v>
      </c>
      <c r="AJ1690" s="80"/>
      <c r="AK1690" s="116" t="s">
        <v>1695</v>
      </c>
      <c r="AN1690" s="80"/>
      <c r="AO1690" s="80"/>
      <c r="AP1690" s="80"/>
      <c r="AQ1690" s="80"/>
      <c r="AR1690" s="130"/>
      <c r="AS1690" s="80"/>
      <c r="AT1690" s="7"/>
      <c r="AU1690" s="7"/>
      <c r="AV1690" s="169"/>
      <c r="AW1690" s="170"/>
      <c r="AX1690" s="140"/>
      <c r="AY1690" s="150"/>
      <c r="AZ1690" s="171"/>
      <c r="BA1690" s="171"/>
      <c r="BB1690" s="150" t="str">
        <f t="shared" si="325"/>
        <v/>
      </c>
      <c r="BC1690" s="172"/>
      <c r="BD1690" s="169"/>
      <c r="BE1690" s="169"/>
      <c r="BF1690" s="169"/>
      <c r="BG1690" s="169"/>
      <c r="BH1690" s="169"/>
      <c r="BI1690" s="169"/>
      <c r="BJ1690" s="169"/>
      <c r="BK1690" s="169"/>
      <c r="BL1690" s="169"/>
      <c r="BM1690" s="169"/>
      <c r="BN1690" s="169"/>
      <c r="BO1690" s="169"/>
      <c r="BP1690" s="169"/>
      <c r="BQ1690" s="169"/>
      <c r="BS1690" s="6"/>
      <c r="BT1690" s="11"/>
      <c r="BU1690" s="6"/>
      <c r="BV1690" s="6"/>
    </row>
    <row r="1691" spans="1:74" ht="15.75" x14ac:dyDescent="0.25">
      <c r="A1691" s="52" t="s">
        <v>7908</v>
      </c>
      <c r="B1691" s="56"/>
      <c r="C1691" s="7" t="s">
        <v>118</v>
      </c>
      <c r="D1691" s="7" t="s">
        <v>6918</v>
      </c>
      <c r="E1691" s="7"/>
      <c r="F1691" s="64"/>
      <c r="G1691" s="6"/>
      <c r="H1691" s="6"/>
      <c r="I1691" s="10" t="s">
        <v>110</v>
      </c>
      <c r="J1691" s="11" t="s">
        <v>3329</v>
      </c>
      <c r="K1691" s="220" t="s">
        <v>600</v>
      </c>
      <c r="L1691" s="180"/>
      <c r="M1691" s="180">
        <v>1000</v>
      </c>
      <c r="N1691" s="80" t="s">
        <v>7214</v>
      </c>
      <c r="O1691" s="165"/>
      <c r="P1691" s="80" t="s">
        <v>3884</v>
      </c>
      <c r="Q1691" s="80"/>
      <c r="R1691" s="80"/>
      <c r="S1691" s="166"/>
      <c r="T1691" s="164"/>
      <c r="U1691" s="167"/>
      <c r="V1691" s="168"/>
      <c r="W1691" s="12" t="str">
        <f t="shared" si="324"/>
        <v>Mqtt1</v>
      </c>
      <c r="X1691" s="222"/>
      <c r="Y1691" s="6" t="str">
        <f t="shared" si="317"/>
        <v>power-tag/hydrophore-2</v>
      </c>
      <c r="Z1691" s="106" t="str" cm="1">
        <f t="array" ref="Z1691">IF(COUNTIF(N1691,"spare"),"","$."&amp;_xlfn.REGEXEXTRACT(J1691,"PT\d+[FQ]\d+_(.*)", 2))</f>
        <v>$.Active_Power_Phase_B</v>
      </c>
      <c r="AA1691" s="12">
        <f t="shared" si="326"/>
        <v>12</v>
      </c>
      <c r="AB1691" s="6" t="s">
        <v>195</v>
      </c>
      <c r="AC1691" s="106">
        <v>3056</v>
      </c>
      <c r="AJ1691" s="80"/>
      <c r="AK1691" s="116" t="s">
        <v>1695</v>
      </c>
      <c r="AN1691" s="80"/>
      <c r="AO1691" s="80"/>
      <c r="AP1691" s="80"/>
      <c r="AQ1691" s="80"/>
      <c r="AR1691" s="130"/>
      <c r="AS1691" s="80"/>
      <c r="AT1691" s="7"/>
      <c r="AU1691" s="7"/>
      <c r="AV1691" s="169"/>
      <c r="AW1691" s="170"/>
      <c r="AX1691" s="140"/>
      <c r="AY1691" s="150"/>
      <c r="AZ1691" s="171"/>
      <c r="BA1691" s="171"/>
      <c r="BB1691" s="150" t="str">
        <f t="shared" si="325"/>
        <v/>
      </c>
      <c r="BC1691" s="172"/>
      <c r="BD1691" s="169"/>
      <c r="BE1691" s="169"/>
      <c r="BF1691" s="169"/>
      <c r="BG1691" s="169"/>
      <c r="BH1691" s="169"/>
      <c r="BI1691" s="169"/>
      <c r="BJ1691" s="169"/>
      <c r="BK1691" s="169"/>
      <c r="BL1691" s="169"/>
      <c r="BM1691" s="169"/>
      <c r="BN1691" s="169"/>
      <c r="BO1691" s="169"/>
      <c r="BP1691" s="169"/>
      <c r="BQ1691" s="169"/>
      <c r="BS1691" s="6"/>
      <c r="BT1691" s="11"/>
      <c r="BU1691" s="6"/>
      <c r="BV1691" s="6"/>
    </row>
    <row r="1692" spans="1:74" ht="15.75" x14ac:dyDescent="0.25">
      <c r="A1692" s="52" t="s">
        <v>7908</v>
      </c>
      <c r="B1692" s="56"/>
      <c r="C1692" s="7" t="s">
        <v>118</v>
      </c>
      <c r="D1692" s="7" t="s">
        <v>6918</v>
      </c>
      <c r="E1692" s="7"/>
      <c r="F1692" s="64"/>
      <c r="G1692" s="6"/>
      <c r="H1692" s="6"/>
      <c r="I1692" s="10" t="s">
        <v>110</v>
      </c>
      <c r="J1692" s="11" t="s">
        <v>3330</v>
      </c>
      <c r="K1692" s="220" t="s">
        <v>600</v>
      </c>
      <c r="L1692" s="180"/>
      <c r="M1692" s="180">
        <v>1000</v>
      </c>
      <c r="N1692" s="80" t="s">
        <v>7214</v>
      </c>
      <c r="O1692" s="165"/>
      <c r="P1692" s="80" t="s">
        <v>3885</v>
      </c>
      <c r="Q1692" s="80"/>
      <c r="R1692" s="80"/>
      <c r="S1692" s="166"/>
      <c r="T1692" s="164"/>
      <c r="U1692" s="167"/>
      <c r="V1692" s="168"/>
      <c r="W1692" s="12" t="str">
        <f t="shared" si="324"/>
        <v>Mqtt1</v>
      </c>
      <c r="X1692" s="222"/>
      <c r="Y1692" s="6" t="str">
        <f t="shared" si="317"/>
        <v>power-tag/hydrophore-2</v>
      </c>
      <c r="Z1692" s="106" t="str" cm="1">
        <f t="array" ref="Z1692">IF(COUNTIF(N1692,"spare"),"","$."&amp;_xlfn.REGEXEXTRACT(J1692,"PT\d+[FQ]\d+_(.*)", 2))</f>
        <v>$.Active_Power_Phase_C</v>
      </c>
      <c r="AA1692" s="12">
        <f t="shared" si="326"/>
        <v>12</v>
      </c>
      <c r="AB1692" s="6" t="s">
        <v>195</v>
      </c>
      <c r="AC1692" s="106">
        <v>3058</v>
      </c>
      <c r="AJ1692" s="80"/>
      <c r="AK1692" s="116" t="s">
        <v>1695</v>
      </c>
      <c r="AN1692" s="80"/>
      <c r="AO1692" s="80"/>
      <c r="AP1692" s="80"/>
      <c r="AQ1692" s="80"/>
      <c r="AR1692" s="130"/>
      <c r="AS1692" s="80"/>
      <c r="AT1692" s="7"/>
      <c r="AU1692" s="7"/>
      <c r="AV1692" s="169"/>
      <c r="AW1692" s="170"/>
      <c r="AX1692" s="140"/>
      <c r="AY1692" s="150"/>
      <c r="AZ1692" s="171"/>
      <c r="BA1692" s="171"/>
      <c r="BB1692" s="150" t="str">
        <f t="shared" si="325"/>
        <v/>
      </c>
      <c r="BC1692" s="172"/>
      <c r="BD1692" s="169"/>
      <c r="BE1692" s="169"/>
      <c r="BF1692" s="169"/>
      <c r="BG1692" s="169"/>
      <c r="BH1692" s="169"/>
      <c r="BI1692" s="169"/>
      <c r="BJ1692" s="169"/>
      <c r="BK1692" s="169"/>
      <c r="BL1692" s="169"/>
      <c r="BM1692" s="169"/>
      <c r="BN1692" s="169"/>
      <c r="BO1692" s="169"/>
      <c r="BP1692" s="169"/>
      <c r="BQ1692" s="169"/>
      <c r="BS1692" s="6"/>
      <c r="BT1692" s="11"/>
      <c r="BU1692" s="6"/>
      <c r="BV1692" s="6"/>
    </row>
    <row r="1693" spans="1:74" ht="15.75" x14ac:dyDescent="0.25">
      <c r="A1693" s="52" t="s">
        <v>7908</v>
      </c>
      <c r="B1693" s="56"/>
      <c r="C1693" s="7" t="s">
        <v>118</v>
      </c>
      <c r="D1693" s="7" t="s">
        <v>6918</v>
      </c>
      <c r="E1693" s="7"/>
      <c r="F1693" s="64"/>
      <c r="G1693" s="6"/>
      <c r="H1693" s="6"/>
      <c r="I1693" s="10" t="s">
        <v>110</v>
      </c>
      <c r="J1693" s="11" t="s">
        <v>3331</v>
      </c>
      <c r="K1693" s="220" t="s">
        <v>600</v>
      </c>
      <c r="L1693" s="180"/>
      <c r="M1693" s="180">
        <v>1000</v>
      </c>
      <c r="N1693" s="80" t="s">
        <v>7214</v>
      </c>
      <c r="O1693" s="165"/>
      <c r="P1693" s="80" t="s">
        <v>3886</v>
      </c>
      <c r="Q1693" s="80"/>
      <c r="R1693" s="80"/>
      <c r="S1693" s="166"/>
      <c r="T1693" s="164"/>
      <c r="U1693" s="167"/>
      <c r="V1693" s="168"/>
      <c r="W1693" s="12" t="str">
        <f t="shared" si="324"/>
        <v>Mqtt1</v>
      </c>
      <c r="X1693" s="222"/>
      <c r="Y1693" s="6" t="str">
        <f t="shared" si="317"/>
        <v>power-tag/hydrophore-2</v>
      </c>
      <c r="Z1693" s="106" t="str" cm="1">
        <f t="array" ref="Z1693">IF(COUNTIF(N1693,"spare"),"","$."&amp;_xlfn.REGEXEXTRACT(J1693,"PT\d+[FQ]\d+_(.*)", 2))</f>
        <v>$.Total_Active_Power</v>
      </c>
      <c r="AA1693" s="12">
        <f t="shared" si="326"/>
        <v>12</v>
      </c>
      <c r="AB1693" s="6" t="s">
        <v>195</v>
      </c>
      <c r="AC1693" s="106">
        <v>3060</v>
      </c>
      <c r="AJ1693" s="80"/>
      <c r="AK1693" s="116" t="s">
        <v>1695</v>
      </c>
      <c r="AN1693" s="80"/>
      <c r="AO1693" s="80"/>
      <c r="AP1693" s="80"/>
      <c r="AQ1693" s="80"/>
      <c r="AR1693" s="130"/>
      <c r="AS1693" s="80"/>
      <c r="AT1693" s="7"/>
      <c r="AU1693" s="7"/>
      <c r="AV1693" s="169"/>
      <c r="AW1693" s="170"/>
      <c r="AX1693" s="140"/>
      <c r="AY1693" s="150"/>
      <c r="AZ1693" s="171"/>
      <c r="BA1693" s="171"/>
      <c r="BB1693" s="150" t="str">
        <f t="shared" si="325"/>
        <v/>
      </c>
      <c r="BC1693" s="172"/>
      <c r="BD1693" s="169"/>
      <c r="BE1693" s="169"/>
      <c r="BF1693" s="169"/>
      <c r="BG1693" s="169"/>
      <c r="BH1693" s="169"/>
      <c r="BI1693" s="169"/>
      <c r="BJ1693" s="169"/>
      <c r="BK1693" s="169"/>
      <c r="BL1693" s="169"/>
      <c r="BM1693" s="169"/>
      <c r="BN1693" s="169"/>
      <c r="BO1693" s="169"/>
      <c r="BP1693" s="169"/>
      <c r="BQ1693" s="169"/>
      <c r="BS1693" s="6"/>
      <c r="BT1693" s="11"/>
      <c r="BU1693" s="6"/>
      <c r="BV1693" s="6"/>
    </row>
    <row r="1694" spans="1:74" ht="15.75" x14ac:dyDescent="0.25">
      <c r="A1694" s="52" t="s">
        <v>7908</v>
      </c>
      <c r="B1694" s="56"/>
      <c r="C1694" s="7" t="s">
        <v>118</v>
      </c>
      <c r="D1694" s="7" t="s">
        <v>6918</v>
      </c>
      <c r="E1694" s="7"/>
      <c r="F1694" s="64"/>
      <c r="G1694" s="6"/>
      <c r="H1694" s="6"/>
      <c r="I1694" s="10" t="s">
        <v>110</v>
      </c>
      <c r="J1694" s="11" t="s">
        <v>3332</v>
      </c>
      <c r="K1694" s="220" t="s">
        <v>600</v>
      </c>
      <c r="L1694" s="180"/>
      <c r="M1694" s="180">
        <v>1000</v>
      </c>
      <c r="N1694" s="80" t="s">
        <v>7214</v>
      </c>
      <c r="O1694" s="165"/>
      <c r="P1694" s="80" t="s">
        <v>3887</v>
      </c>
      <c r="Q1694" s="80"/>
      <c r="R1694" s="80"/>
      <c r="S1694" s="166"/>
      <c r="T1694" s="164"/>
      <c r="U1694" s="167"/>
      <c r="V1694" s="168"/>
      <c r="W1694" s="12" t="str">
        <f t="shared" si="324"/>
        <v>Mqtt1</v>
      </c>
      <c r="X1694" s="222"/>
      <c r="Y1694" s="6" t="str">
        <f t="shared" si="317"/>
        <v>power-tag/hydrophore-2</v>
      </c>
      <c r="Z1694" s="106" t="str" cm="1">
        <f t="array" ref="Z1694">IF(COUNTIF(N1694,"spare"),"","$."&amp;_xlfn.REGEXEXTRACT(J1694,"PT\d+[FQ]\d+_(.*)", 2))</f>
        <v>$.Power_Factor_Phase_A</v>
      </c>
      <c r="AA1694" s="12">
        <f t="shared" si="326"/>
        <v>12</v>
      </c>
      <c r="AB1694" s="6" t="s">
        <v>195</v>
      </c>
      <c r="AC1694" s="106">
        <v>3078</v>
      </c>
      <c r="AJ1694" s="80"/>
      <c r="AK1694" s="116" t="s">
        <v>1696</v>
      </c>
      <c r="AN1694" s="80"/>
      <c r="AO1694" s="80"/>
      <c r="AP1694" s="80"/>
      <c r="AQ1694" s="80"/>
      <c r="AR1694" s="130"/>
      <c r="AS1694" s="80"/>
      <c r="AT1694" s="7"/>
      <c r="AU1694" s="7"/>
      <c r="AV1694" s="169"/>
      <c r="AW1694" s="170"/>
      <c r="AX1694" s="140"/>
      <c r="AY1694" s="150"/>
      <c r="AZ1694" s="171"/>
      <c r="BA1694" s="171"/>
      <c r="BB1694" s="150" t="str">
        <f t="shared" si="325"/>
        <v/>
      </c>
      <c r="BC1694" s="172"/>
      <c r="BD1694" s="169"/>
      <c r="BE1694" s="169"/>
      <c r="BF1694" s="169"/>
      <c r="BG1694" s="169"/>
      <c r="BH1694" s="169"/>
      <c r="BI1694" s="169"/>
      <c r="BJ1694" s="169"/>
      <c r="BK1694" s="169"/>
      <c r="BL1694" s="169"/>
      <c r="BM1694" s="169"/>
      <c r="BN1694" s="169"/>
      <c r="BO1694" s="169"/>
      <c r="BP1694" s="169"/>
      <c r="BQ1694" s="169"/>
      <c r="BS1694" s="6"/>
      <c r="BT1694" s="11"/>
      <c r="BU1694" s="6"/>
      <c r="BV1694" s="6"/>
    </row>
    <row r="1695" spans="1:74" ht="15.75" x14ac:dyDescent="0.25">
      <c r="A1695" s="52" t="s">
        <v>7908</v>
      </c>
      <c r="B1695" s="56"/>
      <c r="C1695" s="7" t="s">
        <v>118</v>
      </c>
      <c r="D1695" s="7" t="s">
        <v>6918</v>
      </c>
      <c r="E1695" s="7"/>
      <c r="F1695" s="64"/>
      <c r="G1695" s="6"/>
      <c r="H1695" s="6"/>
      <c r="I1695" s="10" t="s">
        <v>110</v>
      </c>
      <c r="J1695" s="11" t="s">
        <v>3333</v>
      </c>
      <c r="K1695" s="220" t="s">
        <v>600</v>
      </c>
      <c r="L1695" s="180"/>
      <c r="M1695" s="180">
        <v>1000</v>
      </c>
      <c r="N1695" s="80" t="s">
        <v>7214</v>
      </c>
      <c r="O1695" s="165"/>
      <c r="P1695" s="80" t="s">
        <v>3888</v>
      </c>
      <c r="Q1695" s="80"/>
      <c r="R1695" s="80"/>
      <c r="S1695" s="166"/>
      <c r="T1695" s="164"/>
      <c r="U1695" s="167"/>
      <c r="V1695" s="168"/>
      <c r="W1695" s="12" t="str">
        <f t="shared" si="324"/>
        <v>Mqtt1</v>
      </c>
      <c r="X1695" s="222"/>
      <c r="Y1695" s="6" t="str">
        <f t="shared" si="317"/>
        <v>power-tag/hydrophore-2</v>
      </c>
      <c r="Z1695" s="106" t="str" cm="1">
        <f t="array" ref="Z1695">IF(COUNTIF(N1695,"spare"),"","$."&amp;_xlfn.REGEXEXTRACT(J1695,"PT\d+[FQ]\d+_(.*)", 2))</f>
        <v>$.Power_Factor_Phase_B</v>
      </c>
      <c r="AA1695" s="12">
        <f t="shared" si="326"/>
        <v>12</v>
      </c>
      <c r="AB1695" s="6" t="s">
        <v>195</v>
      </c>
      <c r="AC1695" s="106">
        <v>3080</v>
      </c>
      <c r="AJ1695" s="80"/>
      <c r="AK1695" s="116" t="s">
        <v>1696</v>
      </c>
      <c r="AN1695" s="80"/>
      <c r="AO1695" s="80"/>
      <c r="AP1695" s="80"/>
      <c r="AQ1695" s="80"/>
      <c r="AR1695" s="130"/>
      <c r="AS1695" s="80"/>
      <c r="AT1695" s="7"/>
      <c r="AU1695" s="7"/>
      <c r="AV1695" s="169"/>
      <c r="AW1695" s="170"/>
      <c r="AX1695" s="140"/>
      <c r="AY1695" s="150"/>
      <c r="AZ1695" s="171"/>
      <c r="BA1695" s="171"/>
      <c r="BB1695" s="150" t="str">
        <f t="shared" si="325"/>
        <v/>
      </c>
      <c r="BC1695" s="172"/>
      <c r="BD1695" s="169"/>
      <c r="BE1695" s="169"/>
      <c r="BF1695" s="169"/>
      <c r="BG1695" s="169"/>
      <c r="BH1695" s="169"/>
      <c r="BI1695" s="169"/>
      <c r="BJ1695" s="169"/>
      <c r="BK1695" s="169"/>
      <c r="BL1695" s="169"/>
      <c r="BM1695" s="169"/>
      <c r="BN1695" s="169"/>
      <c r="BO1695" s="169"/>
      <c r="BP1695" s="169"/>
      <c r="BQ1695" s="169"/>
      <c r="BS1695" s="6"/>
      <c r="BT1695" s="11"/>
      <c r="BU1695" s="6"/>
      <c r="BV1695" s="6"/>
    </row>
    <row r="1696" spans="1:74" ht="15.75" x14ac:dyDescent="0.25">
      <c r="A1696" s="52" t="s">
        <v>7908</v>
      </c>
      <c r="B1696" s="56"/>
      <c r="C1696" s="7" t="s">
        <v>118</v>
      </c>
      <c r="D1696" s="7" t="s">
        <v>6918</v>
      </c>
      <c r="E1696" s="7"/>
      <c r="F1696" s="64"/>
      <c r="G1696" s="6"/>
      <c r="H1696" s="6"/>
      <c r="I1696" s="10" t="s">
        <v>110</v>
      </c>
      <c r="J1696" s="11" t="s">
        <v>3334</v>
      </c>
      <c r="K1696" s="220" t="s">
        <v>600</v>
      </c>
      <c r="L1696" s="180"/>
      <c r="M1696" s="180">
        <v>1000</v>
      </c>
      <c r="N1696" s="80" t="s">
        <v>7214</v>
      </c>
      <c r="O1696" s="165"/>
      <c r="P1696" s="80" t="s">
        <v>3889</v>
      </c>
      <c r="Q1696" s="80"/>
      <c r="R1696" s="80"/>
      <c r="S1696" s="166"/>
      <c r="T1696" s="164"/>
      <c r="U1696" s="167"/>
      <c r="V1696" s="168"/>
      <c r="W1696" s="12" t="str">
        <f t="shared" si="324"/>
        <v>Mqtt1</v>
      </c>
      <c r="X1696" s="222"/>
      <c r="Y1696" s="6" t="str">
        <f t="shared" si="317"/>
        <v>power-tag/hydrophore-2</v>
      </c>
      <c r="Z1696" s="106" t="str" cm="1">
        <f t="array" ref="Z1696">IF(COUNTIF(N1696,"spare"),"","$."&amp;_xlfn.REGEXEXTRACT(J1696,"PT\d+[FQ]\d+_(.*)", 2))</f>
        <v>$.Power_Factor_Phase_C</v>
      </c>
      <c r="AA1696" s="12">
        <f t="shared" si="326"/>
        <v>12</v>
      </c>
      <c r="AB1696" s="6" t="s">
        <v>195</v>
      </c>
      <c r="AC1696" s="106">
        <v>3082</v>
      </c>
      <c r="AJ1696" s="80"/>
      <c r="AK1696" s="116" t="s">
        <v>1696</v>
      </c>
      <c r="AN1696" s="80"/>
      <c r="AO1696" s="80"/>
      <c r="AP1696" s="80"/>
      <c r="AQ1696" s="80"/>
      <c r="AR1696" s="130"/>
      <c r="AS1696" s="80"/>
      <c r="AT1696" s="7"/>
      <c r="AU1696" s="7"/>
      <c r="AV1696" s="169"/>
      <c r="AW1696" s="170"/>
      <c r="AX1696" s="140"/>
      <c r="AY1696" s="150"/>
      <c r="AZ1696" s="171"/>
      <c r="BA1696" s="171"/>
      <c r="BB1696" s="150" t="str">
        <f t="shared" si="325"/>
        <v/>
      </c>
      <c r="BC1696" s="172"/>
      <c r="BD1696" s="169"/>
      <c r="BE1696" s="169"/>
      <c r="BF1696" s="169"/>
      <c r="BG1696" s="169"/>
      <c r="BH1696" s="169"/>
      <c r="BI1696" s="169"/>
      <c r="BJ1696" s="169"/>
      <c r="BK1696" s="169"/>
      <c r="BL1696" s="169"/>
      <c r="BM1696" s="169"/>
      <c r="BN1696" s="169"/>
      <c r="BO1696" s="169"/>
      <c r="BP1696" s="169"/>
      <c r="BQ1696" s="169"/>
      <c r="BS1696" s="6"/>
      <c r="BT1696" s="11"/>
      <c r="BU1696" s="6"/>
      <c r="BV1696" s="6"/>
    </row>
    <row r="1697" spans="1:74" ht="15.75" x14ac:dyDescent="0.25">
      <c r="A1697" s="52" t="s">
        <v>7908</v>
      </c>
      <c r="B1697" s="56"/>
      <c r="C1697" s="7" t="s">
        <v>118</v>
      </c>
      <c r="D1697" s="7" t="s">
        <v>6918</v>
      </c>
      <c r="E1697" s="7"/>
      <c r="F1697" s="64"/>
      <c r="G1697" s="6"/>
      <c r="H1697" s="6"/>
      <c r="I1697" s="10" t="s">
        <v>110</v>
      </c>
      <c r="J1697" s="11" t="s">
        <v>3335</v>
      </c>
      <c r="K1697" s="220" t="s">
        <v>600</v>
      </c>
      <c r="L1697" s="180"/>
      <c r="M1697" s="180">
        <v>1000</v>
      </c>
      <c r="N1697" s="80" t="s">
        <v>7214</v>
      </c>
      <c r="O1697" s="165"/>
      <c r="P1697" s="80" t="s">
        <v>3890</v>
      </c>
      <c r="Q1697" s="80"/>
      <c r="R1697" s="80"/>
      <c r="S1697" s="166"/>
      <c r="T1697" s="164"/>
      <c r="U1697" s="167"/>
      <c r="V1697" s="168"/>
      <c r="W1697" s="12" t="str">
        <f t="shared" si="324"/>
        <v>Mqtt1</v>
      </c>
      <c r="X1697" s="222"/>
      <c r="Y1697" s="6" t="str">
        <f t="shared" si="317"/>
        <v>power-tag/hydrophore-2</v>
      </c>
      <c r="Z1697" s="106" t="str" cm="1">
        <f t="array" ref="Z1697">IF(COUNTIF(N1697,"spare"),"","$."&amp;_xlfn.REGEXEXTRACT(J1697,"PT\d+[FQ]\d+_(.*)", 2))</f>
        <v>$.Total_Power_Factor</v>
      </c>
      <c r="AA1697" s="12">
        <f t="shared" si="326"/>
        <v>12</v>
      </c>
      <c r="AB1697" s="6" t="s">
        <v>195</v>
      </c>
      <c r="AC1697" s="106">
        <v>3084</v>
      </c>
      <c r="AJ1697" s="80"/>
      <c r="AK1697" s="116" t="s">
        <v>1696</v>
      </c>
      <c r="AN1697" s="80"/>
      <c r="AO1697" s="80"/>
      <c r="AP1697" s="80"/>
      <c r="AQ1697" s="80"/>
      <c r="AR1697" s="130"/>
      <c r="AS1697" s="80"/>
      <c r="AT1697" s="7"/>
      <c r="AU1697" s="7"/>
      <c r="AV1697" s="169"/>
      <c r="AW1697" s="170"/>
      <c r="AX1697" s="140"/>
      <c r="AY1697" s="150"/>
      <c r="AZ1697" s="171"/>
      <c r="BA1697" s="171"/>
      <c r="BB1697" s="150" t="str">
        <f t="shared" si="325"/>
        <v/>
      </c>
      <c r="BC1697" s="172"/>
      <c r="BD1697" s="169"/>
      <c r="BE1697" s="169"/>
      <c r="BF1697" s="169"/>
      <c r="BG1697" s="169"/>
      <c r="BH1697" s="169"/>
      <c r="BI1697" s="169"/>
      <c r="BJ1697" s="169"/>
      <c r="BK1697" s="169"/>
      <c r="BL1697" s="169"/>
      <c r="BM1697" s="169"/>
      <c r="BN1697" s="169"/>
      <c r="BO1697" s="169"/>
      <c r="BP1697" s="169"/>
      <c r="BQ1697" s="169"/>
      <c r="BS1697" s="6"/>
      <c r="BT1697" s="11"/>
      <c r="BU1697" s="6"/>
      <c r="BV1697" s="6"/>
    </row>
    <row r="1698" spans="1:74" ht="15.75" x14ac:dyDescent="0.25">
      <c r="A1698" s="52" t="s">
        <v>7908</v>
      </c>
      <c r="B1698" s="56"/>
      <c r="C1698" s="7" t="s">
        <v>118</v>
      </c>
      <c r="D1698" s="7" t="s">
        <v>6918</v>
      </c>
      <c r="E1698" s="7"/>
      <c r="F1698" s="64"/>
      <c r="G1698" s="6"/>
      <c r="H1698" s="6"/>
      <c r="I1698" s="10" t="s">
        <v>110</v>
      </c>
      <c r="J1698" s="11" t="s">
        <v>3336</v>
      </c>
      <c r="K1698" s="220" t="s">
        <v>600</v>
      </c>
      <c r="L1698" s="180"/>
      <c r="M1698" s="180">
        <v>1000</v>
      </c>
      <c r="N1698" s="80" t="s">
        <v>7214</v>
      </c>
      <c r="O1698" s="165"/>
      <c r="P1698" s="80" t="s">
        <v>3891</v>
      </c>
      <c r="Q1698" s="80"/>
      <c r="R1698" s="80"/>
      <c r="S1698" s="166"/>
      <c r="T1698" s="164"/>
      <c r="U1698" s="167"/>
      <c r="V1698" s="168"/>
      <c r="W1698" s="12" t="str">
        <f t="shared" ref="W1698:W1712" si="327">IF(COUNTIF(N1698,"spare"),"","Mqtt1")</f>
        <v>Mqtt1</v>
      </c>
      <c r="X1698" s="222"/>
      <c r="Y1698" s="6" t="str">
        <f t="shared" si="317"/>
        <v>power-tag/chlorine-dosing-unit</v>
      </c>
      <c r="Z1698" s="106" t="str" cm="1">
        <f t="array" ref="Z1698">IF(COUNTIF(N1698,"spare"),"","$."&amp;_xlfn.REGEXEXTRACT(J1698,"PT\d+[FQ]\d+_(.*)", 2))</f>
        <v>$.RMS_Current_Phase_A</v>
      </c>
      <c r="AA1698" s="12">
        <f>AA1683+1</f>
        <v>13</v>
      </c>
      <c r="AB1698" s="6" t="s">
        <v>195</v>
      </c>
      <c r="AC1698" s="106">
        <v>3000</v>
      </c>
      <c r="AJ1698" s="80"/>
      <c r="AK1698" s="116" t="s">
        <v>1693</v>
      </c>
      <c r="AN1698" s="80"/>
      <c r="AO1698" s="80"/>
      <c r="AP1698" s="80"/>
      <c r="AQ1698" s="80"/>
      <c r="AR1698" s="130"/>
      <c r="AS1698" s="80"/>
      <c r="AT1698" s="7"/>
      <c r="AU1698" s="7"/>
      <c r="AV1698" s="169"/>
      <c r="AW1698" s="170"/>
      <c r="AX1698" s="140"/>
      <c r="AY1698" s="150"/>
      <c r="AZ1698" s="171"/>
      <c r="BA1698" s="171"/>
      <c r="BB1698" s="150" t="str">
        <f t="shared" ref="BB1698:BB1712" si="328">IF(ISNUMBER(AM1698),"1","")</f>
        <v/>
      </c>
      <c r="BC1698" s="172"/>
      <c r="BD1698" s="169"/>
      <c r="BE1698" s="169"/>
      <c r="BF1698" s="169"/>
      <c r="BG1698" s="169"/>
      <c r="BH1698" s="169"/>
      <c r="BI1698" s="169"/>
      <c r="BJ1698" s="169"/>
      <c r="BK1698" s="169"/>
      <c r="BL1698" s="169"/>
      <c r="BM1698" s="169"/>
      <c r="BN1698" s="169"/>
      <c r="BO1698" s="169"/>
      <c r="BP1698" s="169"/>
      <c r="BQ1698" s="169"/>
      <c r="BS1698" s="6"/>
      <c r="BT1698" s="11"/>
      <c r="BU1698" s="6"/>
      <c r="BV1698" s="6"/>
    </row>
    <row r="1699" spans="1:74" ht="15.75" x14ac:dyDescent="0.25">
      <c r="A1699" s="52" t="s">
        <v>7908</v>
      </c>
      <c r="B1699" s="56"/>
      <c r="C1699" s="7" t="s">
        <v>118</v>
      </c>
      <c r="D1699" s="7" t="s">
        <v>6918</v>
      </c>
      <c r="E1699" s="7"/>
      <c r="F1699" s="64"/>
      <c r="G1699" s="6"/>
      <c r="H1699" s="6"/>
      <c r="I1699" s="10" t="s">
        <v>110</v>
      </c>
      <c r="J1699" s="11" t="s">
        <v>3337</v>
      </c>
      <c r="K1699" s="220" t="s">
        <v>600</v>
      </c>
      <c r="L1699" s="180"/>
      <c r="M1699" s="180">
        <v>1000</v>
      </c>
      <c r="N1699" s="80" t="s">
        <v>7214</v>
      </c>
      <c r="O1699" s="165"/>
      <c r="P1699" s="80" t="s">
        <v>3892</v>
      </c>
      <c r="Q1699" s="80"/>
      <c r="R1699" s="80"/>
      <c r="S1699" s="166"/>
      <c r="T1699" s="164"/>
      <c r="U1699" s="167"/>
      <c r="V1699" s="168"/>
      <c r="W1699" s="12" t="str">
        <f t="shared" si="327"/>
        <v>Mqtt1</v>
      </c>
      <c r="X1699" s="222"/>
      <c r="Y1699" s="6" t="str">
        <f t="shared" si="317"/>
        <v>power-tag/chlorine-dosing-unit</v>
      </c>
      <c r="Z1699" s="106" t="str" cm="1">
        <f t="array" ref="Z1699">IF(COUNTIF(N1699,"spare"),"","$."&amp;_xlfn.REGEXEXTRACT(J1699,"PT\d+[FQ]\d+_(.*)", 2))</f>
        <v>$.RMS_Current_Phase_B</v>
      </c>
      <c r="AA1699" s="12">
        <f t="shared" si="326"/>
        <v>13</v>
      </c>
      <c r="AB1699" s="6" t="s">
        <v>195</v>
      </c>
      <c r="AC1699" s="106">
        <v>3002</v>
      </c>
      <c r="AJ1699" s="80"/>
      <c r="AK1699" s="116" t="s">
        <v>1693</v>
      </c>
      <c r="AN1699" s="80"/>
      <c r="AO1699" s="80"/>
      <c r="AP1699" s="80"/>
      <c r="AQ1699" s="80"/>
      <c r="AR1699" s="130"/>
      <c r="AS1699" s="80"/>
      <c r="AT1699" s="7"/>
      <c r="AU1699" s="7"/>
      <c r="AV1699" s="169"/>
      <c r="AW1699" s="170"/>
      <c r="AX1699" s="140"/>
      <c r="AY1699" s="150"/>
      <c r="AZ1699" s="171"/>
      <c r="BA1699" s="171"/>
      <c r="BB1699" s="150" t="str">
        <f t="shared" si="328"/>
        <v/>
      </c>
      <c r="BC1699" s="172"/>
      <c r="BD1699" s="169"/>
      <c r="BE1699" s="169"/>
      <c r="BF1699" s="169"/>
      <c r="BG1699" s="169"/>
      <c r="BH1699" s="169"/>
      <c r="BI1699" s="169"/>
      <c r="BJ1699" s="169"/>
      <c r="BK1699" s="169"/>
      <c r="BL1699" s="169"/>
      <c r="BM1699" s="169"/>
      <c r="BN1699" s="169"/>
      <c r="BO1699" s="169"/>
      <c r="BP1699" s="169"/>
      <c r="BQ1699" s="169"/>
      <c r="BS1699" s="6"/>
      <c r="BT1699" s="11"/>
      <c r="BU1699" s="6"/>
      <c r="BV1699" s="6"/>
    </row>
    <row r="1700" spans="1:74" ht="15.75" x14ac:dyDescent="0.25">
      <c r="A1700" s="52" t="s">
        <v>7908</v>
      </c>
      <c r="B1700" s="56"/>
      <c r="C1700" s="7" t="s">
        <v>118</v>
      </c>
      <c r="D1700" s="7" t="s">
        <v>6918</v>
      </c>
      <c r="E1700" s="7"/>
      <c r="F1700" s="64"/>
      <c r="G1700" s="6"/>
      <c r="H1700" s="6"/>
      <c r="I1700" s="10" t="s">
        <v>110</v>
      </c>
      <c r="J1700" s="11" t="s">
        <v>3338</v>
      </c>
      <c r="K1700" s="220" t="s">
        <v>600</v>
      </c>
      <c r="L1700" s="180"/>
      <c r="M1700" s="180">
        <v>1000</v>
      </c>
      <c r="N1700" s="80" t="s">
        <v>7214</v>
      </c>
      <c r="O1700" s="165"/>
      <c r="P1700" s="80" t="s">
        <v>3893</v>
      </c>
      <c r="Q1700" s="80"/>
      <c r="R1700" s="80"/>
      <c r="S1700" s="166"/>
      <c r="T1700" s="164"/>
      <c r="U1700" s="167"/>
      <c r="V1700" s="168"/>
      <c r="W1700" s="12" t="str">
        <f t="shared" si="327"/>
        <v>Mqtt1</v>
      </c>
      <c r="X1700" s="222"/>
      <c r="Y1700" s="6" t="str">
        <f t="shared" si="317"/>
        <v>power-tag/chlorine-dosing-unit</v>
      </c>
      <c r="Z1700" s="106" t="str" cm="1">
        <f t="array" ref="Z1700">IF(COUNTIF(N1700,"spare"),"","$."&amp;_xlfn.REGEXEXTRACT(J1700,"PT\d+[FQ]\d+_(.*)", 2))</f>
        <v>$.RMS_Current_Phase_C</v>
      </c>
      <c r="AA1700" s="12">
        <f t="shared" si="326"/>
        <v>13</v>
      </c>
      <c r="AB1700" s="6" t="s">
        <v>195</v>
      </c>
      <c r="AC1700" s="106">
        <v>3004</v>
      </c>
      <c r="AJ1700" s="80"/>
      <c r="AK1700" s="116" t="s">
        <v>1693</v>
      </c>
      <c r="AN1700" s="80"/>
      <c r="AO1700" s="80"/>
      <c r="AP1700" s="80"/>
      <c r="AQ1700" s="80"/>
      <c r="AR1700" s="130"/>
      <c r="AS1700" s="80"/>
      <c r="AT1700" s="7"/>
      <c r="AU1700" s="7"/>
      <c r="AV1700" s="169"/>
      <c r="AW1700" s="170"/>
      <c r="AX1700" s="140"/>
      <c r="AY1700" s="150"/>
      <c r="AZ1700" s="171"/>
      <c r="BA1700" s="171"/>
      <c r="BB1700" s="150" t="str">
        <f t="shared" si="328"/>
        <v/>
      </c>
      <c r="BC1700" s="172"/>
      <c r="BD1700" s="169"/>
      <c r="BE1700" s="169"/>
      <c r="BF1700" s="169"/>
      <c r="BG1700" s="169"/>
      <c r="BH1700" s="169"/>
      <c r="BI1700" s="169"/>
      <c r="BJ1700" s="169"/>
      <c r="BK1700" s="169"/>
      <c r="BL1700" s="169"/>
      <c r="BM1700" s="169"/>
      <c r="BN1700" s="169"/>
      <c r="BO1700" s="169"/>
      <c r="BP1700" s="169"/>
      <c r="BQ1700" s="169"/>
      <c r="BS1700" s="6"/>
      <c r="BT1700" s="11"/>
      <c r="BU1700" s="6"/>
      <c r="BV1700" s="6"/>
    </row>
    <row r="1701" spans="1:74" ht="15.75" x14ac:dyDescent="0.25">
      <c r="A1701" s="52" t="s">
        <v>7908</v>
      </c>
      <c r="B1701" s="56"/>
      <c r="C1701" s="7" t="s">
        <v>118</v>
      </c>
      <c r="D1701" s="7" t="s">
        <v>6918</v>
      </c>
      <c r="E1701" s="7"/>
      <c r="F1701" s="64"/>
      <c r="G1701" s="6"/>
      <c r="H1701" s="6"/>
      <c r="I1701" s="10" t="s">
        <v>110</v>
      </c>
      <c r="J1701" s="11" t="s">
        <v>3339</v>
      </c>
      <c r="K1701" s="220" t="s">
        <v>600</v>
      </c>
      <c r="L1701" s="180"/>
      <c r="M1701" s="180">
        <v>1000</v>
      </c>
      <c r="N1701" s="80" t="s">
        <v>7214</v>
      </c>
      <c r="O1701" s="165"/>
      <c r="P1701" s="80" t="s">
        <v>3894</v>
      </c>
      <c r="Q1701" s="80"/>
      <c r="R1701" s="80"/>
      <c r="S1701" s="166"/>
      <c r="T1701" s="164"/>
      <c r="U1701" s="167"/>
      <c r="V1701" s="168"/>
      <c r="W1701" s="12" t="str">
        <f t="shared" si="327"/>
        <v>Mqtt1</v>
      </c>
      <c r="X1701" s="222"/>
      <c r="Y1701" s="6" t="str">
        <f t="shared" si="317"/>
        <v>power-tag/chlorine-dosing-unit</v>
      </c>
      <c r="Z1701" s="106" t="str" cm="1">
        <f t="array" ref="Z1701">IF(COUNTIF(N1701,"spare"),"","$."&amp;_xlfn.REGEXEXTRACT(J1701,"PT\d+[FQ]\d+_(.*)", 2))</f>
        <v>$.RMS_Current_Phase_Neut</v>
      </c>
      <c r="AA1701" s="12">
        <f t="shared" si="326"/>
        <v>13</v>
      </c>
      <c r="AB1701" s="6" t="s">
        <v>195</v>
      </c>
      <c r="AC1701" s="106">
        <v>3006</v>
      </c>
      <c r="AJ1701" s="80"/>
      <c r="AK1701" s="116" t="s">
        <v>1693</v>
      </c>
      <c r="AN1701" s="80"/>
      <c r="AO1701" s="80"/>
      <c r="AP1701" s="80"/>
      <c r="AQ1701" s="80"/>
      <c r="AR1701" s="130"/>
      <c r="AS1701" s="80"/>
      <c r="AT1701" s="7"/>
      <c r="AU1701" s="7"/>
      <c r="AV1701" s="169"/>
      <c r="AW1701" s="170"/>
      <c r="AX1701" s="140"/>
      <c r="AY1701" s="150"/>
      <c r="AZ1701" s="171"/>
      <c r="BA1701" s="171"/>
      <c r="BB1701" s="150" t="str">
        <f t="shared" si="328"/>
        <v/>
      </c>
      <c r="BC1701" s="172"/>
      <c r="BD1701" s="169"/>
      <c r="BE1701" s="169"/>
      <c r="BF1701" s="169"/>
      <c r="BG1701" s="169"/>
      <c r="BH1701" s="169"/>
      <c r="BI1701" s="169"/>
      <c r="BJ1701" s="169"/>
      <c r="BK1701" s="169"/>
      <c r="BL1701" s="169"/>
      <c r="BM1701" s="169"/>
      <c r="BN1701" s="169"/>
      <c r="BO1701" s="169"/>
      <c r="BP1701" s="169"/>
      <c r="BQ1701" s="169"/>
      <c r="BS1701" s="6"/>
      <c r="BT1701" s="11"/>
      <c r="BU1701" s="6"/>
      <c r="BV1701" s="6"/>
    </row>
    <row r="1702" spans="1:74" ht="15.75" x14ac:dyDescent="0.25">
      <c r="A1702" s="52" t="s">
        <v>7908</v>
      </c>
      <c r="B1702" s="56"/>
      <c r="C1702" s="7" t="s">
        <v>118</v>
      </c>
      <c r="D1702" s="7" t="s">
        <v>6918</v>
      </c>
      <c r="E1702" s="7"/>
      <c r="F1702" s="64"/>
      <c r="G1702" s="6"/>
      <c r="H1702" s="6"/>
      <c r="I1702" s="10" t="s">
        <v>110</v>
      </c>
      <c r="J1702" s="11" t="s">
        <v>7589</v>
      </c>
      <c r="K1702" s="220" t="s">
        <v>600</v>
      </c>
      <c r="L1702" s="180"/>
      <c r="M1702" s="180">
        <v>1000</v>
      </c>
      <c r="N1702" s="80" t="s">
        <v>7214</v>
      </c>
      <c r="O1702" s="165"/>
      <c r="P1702" s="80" t="s">
        <v>3895</v>
      </c>
      <c r="Q1702" s="80"/>
      <c r="R1702" s="80"/>
      <c r="S1702" s="166"/>
      <c r="T1702" s="164"/>
      <c r="U1702" s="167"/>
      <c r="V1702" s="168"/>
      <c r="W1702" s="12" t="str">
        <f t="shared" si="327"/>
        <v>Mqtt1</v>
      </c>
      <c r="X1702" s="222"/>
      <c r="Y1702" s="6" t="str">
        <f t="shared" si="317"/>
        <v>power-tag/chlorine-dosing-unit</v>
      </c>
      <c r="Z1702" s="106" t="str" cm="1">
        <f t="array" ref="Z1702">IF(COUNTIF(N1702,"spare"),"","$."&amp;_xlfn.REGEXEXTRACT(J1702,"PT\d+[FQ]\d+_(.*)", 2))</f>
        <v>$.RMS_Voltage_A_N</v>
      </c>
      <c r="AA1702" s="12">
        <f t="shared" si="326"/>
        <v>13</v>
      </c>
      <c r="AB1702" s="6" t="s">
        <v>195</v>
      </c>
      <c r="AC1702" s="106">
        <v>3028</v>
      </c>
      <c r="AJ1702" s="80"/>
      <c r="AK1702" s="116" t="s">
        <v>1694</v>
      </c>
      <c r="AN1702" s="80"/>
      <c r="AO1702" s="80"/>
      <c r="AP1702" s="80"/>
      <c r="AQ1702" s="80"/>
      <c r="AR1702" s="130"/>
      <c r="AS1702" s="80"/>
      <c r="AT1702" s="7"/>
      <c r="AU1702" s="7"/>
      <c r="AV1702" s="169"/>
      <c r="AW1702" s="170"/>
      <c r="AX1702" s="140"/>
      <c r="AY1702" s="150"/>
      <c r="AZ1702" s="171"/>
      <c r="BA1702" s="171"/>
      <c r="BB1702" s="150" t="str">
        <f t="shared" si="328"/>
        <v/>
      </c>
      <c r="BC1702" s="172"/>
      <c r="BD1702" s="169"/>
      <c r="BE1702" s="169"/>
      <c r="BF1702" s="169"/>
      <c r="BG1702" s="169"/>
      <c r="BH1702" s="169"/>
      <c r="BI1702" s="169"/>
      <c r="BJ1702" s="169"/>
      <c r="BK1702" s="169"/>
      <c r="BL1702" s="169"/>
      <c r="BM1702" s="169"/>
      <c r="BN1702" s="169"/>
      <c r="BO1702" s="169"/>
      <c r="BP1702" s="169"/>
      <c r="BQ1702" s="169"/>
      <c r="BS1702" s="6"/>
      <c r="BT1702" s="11"/>
      <c r="BU1702" s="6"/>
      <c r="BV1702" s="6"/>
    </row>
    <row r="1703" spans="1:74" ht="15.75" x14ac:dyDescent="0.25">
      <c r="A1703" s="52" t="s">
        <v>7908</v>
      </c>
      <c r="B1703" s="56"/>
      <c r="C1703" s="7" t="s">
        <v>118</v>
      </c>
      <c r="D1703" s="7" t="s">
        <v>6918</v>
      </c>
      <c r="E1703" s="7"/>
      <c r="F1703" s="64"/>
      <c r="G1703" s="6"/>
      <c r="H1703" s="6"/>
      <c r="I1703" s="10" t="s">
        <v>110</v>
      </c>
      <c r="J1703" s="11" t="s">
        <v>7590</v>
      </c>
      <c r="K1703" s="220" t="s">
        <v>600</v>
      </c>
      <c r="L1703" s="180"/>
      <c r="M1703" s="180">
        <v>1000</v>
      </c>
      <c r="N1703" s="80" t="s">
        <v>7214</v>
      </c>
      <c r="O1703" s="165"/>
      <c r="P1703" s="80" t="s">
        <v>3896</v>
      </c>
      <c r="Q1703" s="80"/>
      <c r="R1703" s="80"/>
      <c r="S1703" s="166"/>
      <c r="T1703" s="164"/>
      <c r="U1703" s="167"/>
      <c r="V1703" s="168"/>
      <c r="W1703" s="12" t="str">
        <f t="shared" si="327"/>
        <v>Mqtt1</v>
      </c>
      <c r="X1703" s="222"/>
      <c r="Y1703" s="6" t="str">
        <f t="shared" si="317"/>
        <v>power-tag/chlorine-dosing-unit</v>
      </c>
      <c r="Z1703" s="106" t="str" cm="1">
        <f t="array" ref="Z1703">IF(COUNTIF(N1703,"spare"),"","$."&amp;_xlfn.REGEXEXTRACT(J1703,"PT\d+[FQ]\d+_(.*)", 2))</f>
        <v>$.RMS_Voltage_B_N</v>
      </c>
      <c r="AA1703" s="12">
        <f t="shared" si="326"/>
        <v>13</v>
      </c>
      <c r="AB1703" s="6" t="s">
        <v>195</v>
      </c>
      <c r="AC1703" s="106">
        <v>3030</v>
      </c>
      <c r="AJ1703" s="80"/>
      <c r="AK1703" s="116" t="s">
        <v>1694</v>
      </c>
      <c r="AN1703" s="80"/>
      <c r="AO1703" s="80"/>
      <c r="AP1703" s="80"/>
      <c r="AQ1703" s="80"/>
      <c r="AR1703" s="130"/>
      <c r="AS1703" s="80"/>
      <c r="AT1703" s="7"/>
      <c r="AU1703" s="7"/>
      <c r="AV1703" s="169"/>
      <c r="AW1703" s="170"/>
      <c r="AX1703" s="140"/>
      <c r="AY1703" s="150"/>
      <c r="AZ1703" s="171"/>
      <c r="BA1703" s="171"/>
      <c r="BB1703" s="150" t="str">
        <f t="shared" si="328"/>
        <v/>
      </c>
      <c r="BC1703" s="172"/>
      <c r="BD1703" s="169"/>
      <c r="BE1703" s="169"/>
      <c r="BF1703" s="169"/>
      <c r="BG1703" s="169"/>
      <c r="BH1703" s="169"/>
      <c r="BI1703" s="169"/>
      <c r="BJ1703" s="169"/>
      <c r="BK1703" s="169"/>
      <c r="BL1703" s="169"/>
      <c r="BM1703" s="169"/>
      <c r="BN1703" s="169"/>
      <c r="BO1703" s="169"/>
      <c r="BP1703" s="169"/>
      <c r="BQ1703" s="169"/>
      <c r="BS1703" s="6"/>
      <c r="BT1703" s="11"/>
      <c r="BU1703" s="6"/>
      <c r="BV1703" s="6"/>
    </row>
    <row r="1704" spans="1:74" ht="15.75" x14ac:dyDescent="0.25">
      <c r="A1704" s="52" t="s">
        <v>7908</v>
      </c>
      <c r="B1704" s="56"/>
      <c r="C1704" s="7" t="s">
        <v>118</v>
      </c>
      <c r="D1704" s="7" t="s">
        <v>6918</v>
      </c>
      <c r="E1704" s="7"/>
      <c r="F1704" s="64"/>
      <c r="G1704" s="6"/>
      <c r="H1704" s="6"/>
      <c r="I1704" s="10" t="s">
        <v>110</v>
      </c>
      <c r="J1704" s="11" t="s">
        <v>7591</v>
      </c>
      <c r="K1704" s="220" t="s">
        <v>600</v>
      </c>
      <c r="L1704" s="180"/>
      <c r="M1704" s="180">
        <v>1000</v>
      </c>
      <c r="N1704" s="80" t="s">
        <v>7214</v>
      </c>
      <c r="O1704" s="165"/>
      <c r="P1704" s="80" t="s">
        <v>3897</v>
      </c>
      <c r="Q1704" s="80"/>
      <c r="R1704" s="80"/>
      <c r="S1704" s="166"/>
      <c r="T1704" s="164"/>
      <c r="U1704" s="167"/>
      <c r="V1704" s="168"/>
      <c r="W1704" s="12" t="str">
        <f t="shared" si="327"/>
        <v>Mqtt1</v>
      </c>
      <c r="X1704" s="222"/>
      <c r="Y1704" s="6" t="str">
        <f t="shared" si="317"/>
        <v>power-tag/chlorine-dosing-unit</v>
      </c>
      <c r="Z1704" s="106" t="str" cm="1">
        <f t="array" ref="Z1704">IF(COUNTIF(N1704,"spare"),"","$."&amp;_xlfn.REGEXEXTRACT(J1704,"PT\d+[FQ]\d+_(.*)", 2))</f>
        <v>$.RMS_Voltage_C_N</v>
      </c>
      <c r="AA1704" s="12">
        <f t="shared" si="326"/>
        <v>13</v>
      </c>
      <c r="AB1704" s="6" t="s">
        <v>195</v>
      </c>
      <c r="AC1704" s="106">
        <v>3032</v>
      </c>
      <c r="AJ1704" s="80"/>
      <c r="AK1704" s="116" t="s">
        <v>1694</v>
      </c>
      <c r="AN1704" s="80"/>
      <c r="AO1704" s="80"/>
      <c r="AP1704" s="80"/>
      <c r="AQ1704" s="80"/>
      <c r="AR1704" s="130"/>
      <c r="AS1704" s="80"/>
      <c r="AT1704" s="7"/>
      <c r="AU1704" s="7"/>
      <c r="AV1704" s="169"/>
      <c r="AW1704" s="170"/>
      <c r="AX1704" s="140"/>
      <c r="AY1704" s="150"/>
      <c r="AZ1704" s="171"/>
      <c r="BA1704" s="171"/>
      <c r="BB1704" s="150" t="str">
        <f t="shared" si="328"/>
        <v/>
      </c>
      <c r="BC1704" s="172"/>
      <c r="BD1704" s="169"/>
      <c r="BE1704" s="169"/>
      <c r="BF1704" s="169"/>
      <c r="BG1704" s="169"/>
      <c r="BH1704" s="169"/>
      <c r="BI1704" s="169"/>
      <c r="BJ1704" s="169"/>
      <c r="BK1704" s="169"/>
      <c r="BL1704" s="169"/>
      <c r="BM1704" s="169"/>
      <c r="BN1704" s="169"/>
      <c r="BO1704" s="169"/>
      <c r="BP1704" s="169"/>
      <c r="BQ1704" s="169"/>
      <c r="BS1704" s="6"/>
      <c r="BT1704" s="11"/>
      <c r="BU1704" s="6"/>
      <c r="BV1704" s="6"/>
    </row>
    <row r="1705" spans="1:74" ht="15.75" x14ac:dyDescent="0.25">
      <c r="A1705" s="52" t="s">
        <v>7908</v>
      </c>
      <c r="B1705" s="56"/>
      <c r="C1705" s="7" t="s">
        <v>118</v>
      </c>
      <c r="D1705" s="7" t="s">
        <v>6918</v>
      </c>
      <c r="E1705" s="7"/>
      <c r="F1705" s="64"/>
      <c r="G1705" s="6"/>
      <c r="H1705" s="6"/>
      <c r="I1705" s="10" t="s">
        <v>110</v>
      </c>
      <c r="J1705" s="11" t="s">
        <v>3340</v>
      </c>
      <c r="K1705" s="220" t="s">
        <v>600</v>
      </c>
      <c r="L1705" s="180"/>
      <c r="M1705" s="180">
        <v>1000</v>
      </c>
      <c r="N1705" s="80" t="s">
        <v>7214</v>
      </c>
      <c r="O1705" s="165"/>
      <c r="P1705" s="80" t="s">
        <v>3898</v>
      </c>
      <c r="Q1705" s="80"/>
      <c r="R1705" s="80"/>
      <c r="S1705" s="166"/>
      <c r="T1705" s="164"/>
      <c r="U1705" s="167"/>
      <c r="V1705" s="168"/>
      <c r="W1705" s="12" t="str">
        <f t="shared" si="327"/>
        <v>Mqtt1</v>
      </c>
      <c r="X1705" s="222"/>
      <c r="Y1705" s="6" t="str">
        <f t="shared" si="317"/>
        <v>power-tag/chlorine-dosing-unit</v>
      </c>
      <c r="Z1705" s="106" t="str" cm="1">
        <f t="array" ref="Z1705">IF(COUNTIF(N1705,"spare"),"","$."&amp;_xlfn.REGEXEXTRACT(J1705,"PT\d+[FQ]\d+_(.*)", 2))</f>
        <v>$.Active_Power_Phase_A</v>
      </c>
      <c r="AA1705" s="12">
        <f t="shared" si="326"/>
        <v>13</v>
      </c>
      <c r="AB1705" s="6" t="s">
        <v>195</v>
      </c>
      <c r="AC1705" s="106">
        <v>3054</v>
      </c>
      <c r="AJ1705" s="80"/>
      <c r="AK1705" s="116" t="s">
        <v>1695</v>
      </c>
      <c r="AN1705" s="80"/>
      <c r="AO1705" s="80"/>
      <c r="AP1705" s="80"/>
      <c r="AQ1705" s="80"/>
      <c r="AR1705" s="130"/>
      <c r="AS1705" s="80"/>
      <c r="AT1705" s="7"/>
      <c r="AU1705" s="7"/>
      <c r="AV1705" s="169"/>
      <c r="AW1705" s="170"/>
      <c r="AX1705" s="140"/>
      <c r="AY1705" s="150"/>
      <c r="AZ1705" s="171"/>
      <c r="BA1705" s="171"/>
      <c r="BB1705" s="150" t="str">
        <f t="shared" si="328"/>
        <v/>
      </c>
      <c r="BC1705" s="172"/>
      <c r="BD1705" s="169"/>
      <c r="BE1705" s="169"/>
      <c r="BF1705" s="169"/>
      <c r="BG1705" s="169"/>
      <c r="BH1705" s="169"/>
      <c r="BI1705" s="169"/>
      <c r="BJ1705" s="169"/>
      <c r="BK1705" s="169"/>
      <c r="BL1705" s="169"/>
      <c r="BM1705" s="169"/>
      <c r="BN1705" s="169"/>
      <c r="BO1705" s="169"/>
      <c r="BP1705" s="169"/>
      <c r="BQ1705" s="169"/>
      <c r="BS1705" s="6"/>
      <c r="BT1705" s="11"/>
      <c r="BU1705" s="6"/>
      <c r="BV1705" s="6"/>
    </row>
    <row r="1706" spans="1:74" ht="15.75" x14ac:dyDescent="0.25">
      <c r="A1706" s="52" t="s">
        <v>7908</v>
      </c>
      <c r="B1706" s="56"/>
      <c r="C1706" s="7" t="s">
        <v>118</v>
      </c>
      <c r="D1706" s="7" t="s">
        <v>6918</v>
      </c>
      <c r="E1706" s="7"/>
      <c r="F1706" s="64"/>
      <c r="G1706" s="6"/>
      <c r="H1706" s="6"/>
      <c r="I1706" s="10" t="s">
        <v>110</v>
      </c>
      <c r="J1706" s="11" t="s">
        <v>3341</v>
      </c>
      <c r="K1706" s="220" t="s">
        <v>600</v>
      </c>
      <c r="L1706" s="180"/>
      <c r="M1706" s="180">
        <v>1000</v>
      </c>
      <c r="N1706" s="80" t="s">
        <v>7214</v>
      </c>
      <c r="O1706" s="165"/>
      <c r="P1706" s="80" t="s">
        <v>3899</v>
      </c>
      <c r="Q1706" s="80"/>
      <c r="R1706" s="80"/>
      <c r="S1706" s="166"/>
      <c r="T1706" s="164"/>
      <c r="U1706" s="167"/>
      <c r="V1706" s="168"/>
      <c r="W1706" s="12" t="str">
        <f t="shared" si="327"/>
        <v>Mqtt1</v>
      </c>
      <c r="X1706" s="222"/>
      <c r="Y1706" s="6" t="str">
        <f t="shared" si="317"/>
        <v>power-tag/chlorine-dosing-unit</v>
      </c>
      <c r="Z1706" s="106" t="str" cm="1">
        <f t="array" ref="Z1706">IF(COUNTIF(N1706,"spare"),"","$."&amp;_xlfn.REGEXEXTRACT(J1706,"PT\d+[FQ]\d+_(.*)", 2))</f>
        <v>$.Active_Power_Phase_B</v>
      </c>
      <c r="AA1706" s="12">
        <f t="shared" si="326"/>
        <v>13</v>
      </c>
      <c r="AB1706" s="6" t="s">
        <v>195</v>
      </c>
      <c r="AC1706" s="106">
        <v>3056</v>
      </c>
      <c r="AJ1706" s="80"/>
      <c r="AK1706" s="116" t="s">
        <v>1695</v>
      </c>
      <c r="AN1706" s="80"/>
      <c r="AO1706" s="80"/>
      <c r="AP1706" s="80"/>
      <c r="AQ1706" s="80"/>
      <c r="AR1706" s="130"/>
      <c r="AS1706" s="80"/>
      <c r="AT1706" s="7"/>
      <c r="AU1706" s="7"/>
      <c r="AV1706" s="169"/>
      <c r="AW1706" s="170"/>
      <c r="AX1706" s="140"/>
      <c r="AY1706" s="150"/>
      <c r="AZ1706" s="171"/>
      <c r="BA1706" s="171"/>
      <c r="BB1706" s="150" t="str">
        <f t="shared" si="328"/>
        <v/>
      </c>
      <c r="BC1706" s="172"/>
      <c r="BD1706" s="169"/>
      <c r="BE1706" s="169"/>
      <c r="BF1706" s="169"/>
      <c r="BG1706" s="169"/>
      <c r="BH1706" s="169"/>
      <c r="BI1706" s="169"/>
      <c r="BJ1706" s="169"/>
      <c r="BK1706" s="169"/>
      <c r="BL1706" s="169"/>
      <c r="BM1706" s="169"/>
      <c r="BN1706" s="169"/>
      <c r="BO1706" s="169"/>
      <c r="BP1706" s="169"/>
      <c r="BQ1706" s="169"/>
      <c r="BS1706" s="6"/>
      <c r="BT1706" s="11"/>
      <c r="BU1706" s="6"/>
      <c r="BV1706" s="6"/>
    </row>
    <row r="1707" spans="1:74" ht="15.75" x14ac:dyDescent="0.25">
      <c r="A1707" s="52" t="s">
        <v>7908</v>
      </c>
      <c r="B1707" s="56"/>
      <c r="C1707" s="7" t="s">
        <v>118</v>
      </c>
      <c r="D1707" s="7" t="s">
        <v>6918</v>
      </c>
      <c r="E1707" s="7"/>
      <c r="F1707" s="64"/>
      <c r="G1707" s="6"/>
      <c r="H1707" s="6"/>
      <c r="I1707" s="10" t="s">
        <v>110</v>
      </c>
      <c r="J1707" s="11" t="s">
        <v>3342</v>
      </c>
      <c r="K1707" s="220" t="s">
        <v>600</v>
      </c>
      <c r="L1707" s="180"/>
      <c r="M1707" s="180">
        <v>1000</v>
      </c>
      <c r="N1707" s="80" t="s">
        <v>7214</v>
      </c>
      <c r="O1707" s="165"/>
      <c r="P1707" s="80" t="s">
        <v>3900</v>
      </c>
      <c r="Q1707" s="80"/>
      <c r="R1707" s="80"/>
      <c r="S1707" s="166"/>
      <c r="T1707" s="164"/>
      <c r="U1707" s="167"/>
      <c r="V1707" s="168"/>
      <c r="W1707" s="12" t="str">
        <f t="shared" si="327"/>
        <v>Mqtt1</v>
      </c>
      <c r="X1707" s="222"/>
      <c r="Y1707" s="6" t="str">
        <f t="shared" si="317"/>
        <v>power-tag/chlorine-dosing-unit</v>
      </c>
      <c r="Z1707" s="106" t="str" cm="1">
        <f t="array" ref="Z1707">IF(COUNTIF(N1707,"spare"),"","$."&amp;_xlfn.REGEXEXTRACT(J1707,"PT\d+[FQ]\d+_(.*)", 2))</f>
        <v>$.Active_Power_Phase_C</v>
      </c>
      <c r="AA1707" s="12">
        <f t="shared" si="326"/>
        <v>13</v>
      </c>
      <c r="AB1707" s="6" t="s">
        <v>195</v>
      </c>
      <c r="AC1707" s="106">
        <v>3058</v>
      </c>
      <c r="AJ1707" s="80"/>
      <c r="AK1707" s="116" t="s">
        <v>1695</v>
      </c>
      <c r="AN1707" s="80"/>
      <c r="AO1707" s="80"/>
      <c r="AP1707" s="80"/>
      <c r="AQ1707" s="80"/>
      <c r="AR1707" s="130"/>
      <c r="AS1707" s="80"/>
      <c r="AT1707" s="7"/>
      <c r="AU1707" s="7"/>
      <c r="AV1707" s="169"/>
      <c r="AW1707" s="170"/>
      <c r="AX1707" s="140"/>
      <c r="AY1707" s="150"/>
      <c r="AZ1707" s="171"/>
      <c r="BA1707" s="171"/>
      <c r="BB1707" s="150" t="str">
        <f t="shared" si="328"/>
        <v/>
      </c>
      <c r="BC1707" s="172"/>
      <c r="BD1707" s="169"/>
      <c r="BE1707" s="169"/>
      <c r="BF1707" s="169"/>
      <c r="BG1707" s="169"/>
      <c r="BH1707" s="169"/>
      <c r="BI1707" s="169"/>
      <c r="BJ1707" s="169"/>
      <c r="BK1707" s="169"/>
      <c r="BL1707" s="169"/>
      <c r="BM1707" s="169"/>
      <c r="BN1707" s="169"/>
      <c r="BO1707" s="169"/>
      <c r="BP1707" s="169"/>
      <c r="BQ1707" s="169"/>
      <c r="BS1707" s="6"/>
      <c r="BT1707" s="11"/>
      <c r="BU1707" s="6"/>
      <c r="BV1707" s="6"/>
    </row>
    <row r="1708" spans="1:74" ht="15.75" x14ac:dyDescent="0.25">
      <c r="A1708" s="52" t="s">
        <v>7908</v>
      </c>
      <c r="B1708" s="56"/>
      <c r="C1708" s="7" t="s">
        <v>118</v>
      </c>
      <c r="D1708" s="7" t="s">
        <v>6918</v>
      </c>
      <c r="E1708" s="7"/>
      <c r="F1708" s="64"/>
      <c r="G1708" s="6"/>
      <c r="H1708" s="6"/>
      <c r="I1708" s="10" t="s">
        <v>110</v>
      </c>
      <c r="J1708" s="11" t="s">
        <v>3343</v>
      </c>
      <c r="K1708" s="220" t="s">
        <v>600</v>
      </c>
      <c r="L1708" s="180"/>
      <c r="M1708" s="180">
        <v>1000</v>
      </c>
      <c r="N1708" s="80" t="s">
        <v>7214</v>
      </c>
      <c r="O1708" s="165"/>
      <c r="P1708" s="80" t="s">
        <v>3901</v>
      </c>
      <c r="Q1708" s="80"/>
      <c r="R1708" s="80"/>
      <c r="S1708" s="166"/>
      <c r="T1708" s="164"/>
      <c r="U1708" s="167"/>
      <c r="V1708" s="168"/>
      <c r="W1708" s="12" t="str">
        <f t="shared" si="327"/>
        <v>Mqtt1</v>
      </c>
      <c r="X1708" s="222"/>
      <c r="Y1708" s="6" t="str">
        <f t="shared" si="317"/>
        <v>power-tag/chlorine-dosing-unit</v>
      </c>
      <c r="Z1708" s="106" t="str" cm="1">
        <f t="array" ref="Z1708">IF(COUNTIF(N1708,"spare"),"","$."&amp;_xlfn.REGEXEXTRACT(J1708,"PT\d+[FQ]\d+_(.*)", 2))</f>
        <v>$.Total_Active_Power</v>
      </c>
      <c r="AA1708" s="12">
        <f t="shared" si="326"/>
        <v>13</v>
      </c>
      <c r="AB1708" s="6" t="s">
        <v>195</v>
      </c>
      <c r="AC1708" s="106">
        <v>3060</v>
      </c>
      <c r="AJ1708" s="80"/>
      <c r="AK1708" s="116" t="s">
        <v>1695</v>
      </c>
      <c r="AN1708" s="80"/>
      <c r="AO1708" s="80"/>
      <c r="AP1708" s="80"/>
      <c r="AQ1708" s="80"/>
      <c r="AR1708" s="130"/>
      <c r="AS1708" s="80"/>
      <c r="AT1708" s="7"/>
      <c r="AU1708" s="7"/>
      <c r="AV1708" s="169"/>
      <c r="AW1708" s="170"/>
      <c r="AX1708" s="140"/>
      <c r="AY1708" s="150"/>
      <c r="AZ1708" s="171"/>
      <c r="BA1708" s="171"/>
      <c r="BB1708" s="150" t="str">
        <f t="shared" si="328"/>
        <v/>
      </c>
      <c r="BC1708" s="172"/>
      <c r="BD1708" s="169"/>
      <c r="BE1708" s="169"/>
      <c r="BF1708" s="169"/>
      <c r="BG1708" s="169"/>
      <c r="BH1708" s="169"/>
      <c r="BI1708" s="169"/>
      <c r="BJ1708" s="169"/>
      <c r="BK1708" s="169"/>
      <c r="BL1708" s="169"/>
      <c r="BM1708" s="169"/>
      <c r="BN1708" s="169"/>
      <c r="BO1708" s="169"/>
      <c r="BP1708" s="169"/>
      <c r="BQ1708" s="169"/>
      <c r="BS1708" s="6"/>
      <c r="BT1708" s="11"/>
      <c r="BU1708" s="6"/>
      <c r="BV1708" s="6"/>
    </row>
    <row r="1709" spans="1:74" ht="15.75" x14ac:dyDescent="0.25">
      <c r="A1709" s="52" t="s">
        <v>7908</v>
      </c>
      <c r="B1709" s="56"/>
      <c r="C1709" s="7" t="s">
        <v>118</v>
      </c>
      <c r="D1709" s="7" t="s">
        <v>6918</v>
      </c>
      <c r="E1709" s="7"/>
      <c r="F1709" s="64"/>
      <c r="G1709" s="6"/>
      <c r="H1709" s="6"/>
      <c r="I1709" s="10" t="s">
        <v>110</v>
      </c>
      <c r="J1709" s="11" t="s">
        <v>3344</v>
      </c>
      <c r="K1709" s="220" t="s">
        <v>600</v>
      </c>
      <c r="L1709" s="180"/>
      <c r="M1709" s="180">
        <v>1000</v>
      </c>
      <c r="N1709" s="80" t="s">
        <v>7214</v>
      </c>
      <c r="O1709" s="165"/>
      <c r="P1709" s="80" t="s">
        <v>3902</v>
      </c>
      <c r="Q1709" s="80"/>
      <c r="R1709" s="80"/>
      <c r="S1709" s="166"/>
      <c r="T1709" s="164"/>
      <c r="U1709" s="167"/>
      <c r="V1709" s="168"/>
      <c r="W1709" s="12" t="str">
        <f t="shared" si="327"/>
        <v>Mqtt1</v>
      </c>
      <c r="X1709" s="222"/>
      <c r="Y1709" s="6" t="str">
        <f t="shared" si="317"/>
        <v>power-tag/chlorine-dosing-unit</v>
      </c>
      <c r="Z1709" s="106" t="str" cm="1">
        <f t="array" ref="Z1709">IF(COUNTIF(N1709,"spare"),"","$."&amp;_xlfn.REGEXEXTRACT(J1709,"PT\d+[FQ]\d+_(.*)", 2))</f>
        <v>$.Power_Factor_Phase_A</v>
      </c>
      <c r="AA1709" s="12">
        <f t="shared" si="326"/>
        <v>13</v>
      </c>
      <c r="AB1709" s="6" t="s">
        <v>195</v>
      </c>
      <c r="AC1709" s="106">
        <v>3078</v>
      </c>
      <c r="AJ1709" s="80"/>
      <c r="AK1709" s="116" t="s">
        <v>1696</v>
      </c>
      <c r="AN1709" s="80"/>
      <c r="AO1709" s="80"/>
      <c r="AP1709" s="80"/>
      <c r="AQ1709" s="80"/>
      <c r="AR1709" s="130"/>
      <c r="AS1709" s="80"/>
      <c r="AT1709" s="7"/>
      <c r="AU1709" s="7"/>
      <c r="AV1709" s="169"/>
      <c r="AW1709" s="170"/>
      <c r="AX1709" s="140"/>
      <c r="AY1709" s="150"/>
      <c r="AZ1709" s="171"/>
      <c r="BA1709" s="171"/>
      <c r="BB1709" s="150" t="str">
        <f t="shared" si="328"/>
        <v/>
      </c>
      <c r="BC1709" s="172"/>
      <c r="BD1709" s="169"/>
      <c r="BE1709" s="169"/>
      <c r="BF1709" s="169"/>
      <c r="BG1709" s="169"/>
      <c r="BH1709" s="169"/>
      <c r="BI1709" s="169"/>
      <c r="BJ1709" s="169"/>
      <c r="BK1709" s="169"/>
      <c r="BL1709" s="169"/>
      <c r="BM1709" s="169"/>
      <c r="BN1709" s="169"/>
      <c r="BO1709" s="169"/>
      <c r="BP1709" s="169"/>
      <c r="BQ1709" s="169"/>
      <c r="BS1709" s="6"/>
      <c r="BT1709" s="11"/>
      <c r="BU1709" s="6"/>
      <c r="BV1709" s="6"/>
    </row>
    <row r="1710" spans="1:74" ht="15.75" x14ac:dyDescent="0.25">
      <c r="A1710" s="52" t="s">
        <v>7908</v>
      </c>
      <c r="B1710" s="56"/>
      <c r="C1710" s="7" t="s">
        <v>118</v>
      </c>
      <c r="D1710" s="7" t="s">
        <v>6918</v>
      </c>
      <c r="E1710" s="7"/>
      <c r="F1710" s="64"/>
      <c r="G1710" s="6"/>
      <c r="H1710" s="6"/>
      <c r="I1710" s="10" t="s">
        <v>110</v>
      </c>
      <c r="J1710" s="11" t="s">
        <v>3345</v>
      </c>
      <c r="K1710" s="220" t="s">
        <v>600</v>
      </c>
      <c r="L1710" s="180"/>
      <c r="M1710" s="180">
        <v>1000</v>
      </c>
      <c r="N1710" s="80" t="s">
        <v>7214</v>
      </c>
      <c r="O1710" s="165"/>
      <c r="P1710" s="80" t="s">
        <v>3903</v>
      </c>
      <c r="Q1710" s="80"/>
      <c r="R1710" s="80"/>
      <c r="S1710" s="166"/>
      <c r="T1710" s="164"/>
      <c r="U1710" s="167"/>
      <c r="V1710" s="168"/>
      <c r="W1710" s="12" t="str">
        <f t="shared" si="327"/>
        <v>Mqtt1</v>
      </c>
      <c r="X1710" s="222"/>
      <c r="Y1710" s="6" t="str">
        <f t="shared" ref="Y1710:Y1773" si="329">"power-tag/" &amp; LOWER(_xlfn.REGEXREPLACE(_xlfn.REGEXREPLACE(_xlfn.REGEXREPLACE(TRIM(_xlfn.REGEXREPLACE(P1710, " (RMS (Current|Voltage) .+)|(Active Power Phase [ABC])|(Total Active Power)|(Power Factor .+)|(Total Power Factor) *", "")), "[ /\(\)&amp;:\.#]", "-"), "\-+", "-"), "-$", ""))</f>
        <v>power-tag/chlorine-dosing-unit</v>
      </c>
      <c r="Z1710" s="106" t="str" cm="1">
        <f t="array" ref="Z1710">IF(COUNTIF(N1710,"spare"),"","$."&amp;_xlfn.REGEXEXTRACT(J1710,"PT\d+[FQ]\d+_(.*)", 2))</f>
        <v>$.Power_Factor_Phase_B</v>
      </c>
      <c r="AA1710" s="12">
        <f t="shared" si="326"/>
        <v>13</v>
      </c>
      <c r="AB1710" s="6" t="s">
        <v>195</v>
      </c>
      <c r="AC1710" s="106">
        <v>3080</v>
      </c>
      <c r="AJ1710" s="80"/>
      <c r="AK1710" s="116" t="s">
        <v>1696</v>
      </c>
      <c r="AN1710" s="80"/>
      <c r="AO1710" s="80"/>
      <c r="AP1710" s="80"/>
      <c r="AQ1710" s="80"/>
      <c r="AR1710" s="130"/>
      <c r="AS1710" s="80"/>
      <c r="AT1710" s="7"/>
      <c r="AU1710" s="7"/>
      <c r="AV1710" s="169"/>
      <c r="AW1710" s="170"/>
      <c r="AX1710" s="140"/>
      <c r="AY1710" s="150"/>
      <c r="AZ1710" s="171"/>
      <c r="BA1710" s="171"/>
      <c r="BB1710" s="150" t="str">
        <f t="shared" si="328"/>
        <v/>
      </c>
      <c r="BC1710" s="172"/>
      <c r="BD1710" s="169"/>
      <c r="BE1710" s="169"/>
      <c r="BF1710" s="169"/>
      <c r="BG1710" s="169"/>
      <c r="BH1710" s="169"/>
      <c r="BI1710" s="169"/>
      <c r="BJ1710" s="169"/>
      <c r="BK1710" s="169"/>
      <c r="BL1710" s="169"/>
      <c r="BM1710" s="169"/>
      <c r="BN1710" s="169"/>
      <c r="BO1710" s="169"/>
      <c r="BP1710" s="169"/>
      <c r="BQ1710" s="169"/>
      <c r="BS1710" s="6"/>
      <c r="BT1710" s="11"/>
      <c r="BU1710" s="6"/>
      <c r="BV1710" s="6"/>
    </row>
    <row r="1711" spans="1:74" ht="15.75" x14ac:dyDescent="0.25">
      <c r="A1711" s="52" t="s">
        <v>7908</v>
      </c>
      <c r="B1711" s="56"/>
      <c r="C1711" s="7" t="s">
        <v>118</v>
      </c>
      <c r="D1711" s="7" t="s">
        <v>6918</v>
      </c>
      <c r="E1711" s="7"/>
      <c r="F1711" s="64"/>
      <c r="G1711" s="6"/>
      <c r="H1711" s="6"/>
      <c r="I1711" s="10" t="s">
        <v>110</v>
      </c>
      <c r="J1711" s="11" t="s">
        <v>3346</v>
      </c>
      <c r="K1711" s="220" t="s">
        <v>600</v>
      </c>
      <c r="L1711" s="180"/>
      <c r="M1711" s="180">
        <v>1000</v>
      </c>
      <c r="N1711" s="80" t="s">
        <v>7214</v>
      </c>
      <c r="O1711" s="165"/>
      <c r="P1711" s="80" t="s">
        <v>3904</v>
      </c>
      <c r="Q1711" s="80"/>
      <c r="R1711" s="80"/>
      <c r="S1711" s="166"/>
      <c r="T1711" s="164"/>
      <c r="U1711" s="167"/>
      <c r="V1711" s="168"/>
      <c r="W1711" s="12" t="str">
        <f t="shared" si="327"/>
        <v>Mqtt1</v>
      </c>
      <c r="X1711" s="222"/>
      <c r="Y1711" s="6" t="str">
        <f t="shared" si="329"/>
        <v>power-tag/chlorine-dosing-unit</v>
      </c>
      <c r="Z1711" s="106" t="str" cm="1">
        <f t="array" ref="Z1711">IF(COUNTIF(N1711,"spare"),"","$."&amp;_xlfn.REGEXEXTRACT(J1711,"PT\d+[FQ]\d+_(.*)", 2))</f>
        <v>$.Power_Factor_Phase_C</v>
      </c>
      <c r="AA1711" s="12">
        <f t="shared" si="326"/>
        <v>13</v>
      </c>
      <c r="AB1711" s="6" t="s">
        <v>195</v>
      </c>
      <c r="AC1711" s="106">
        <v>3082</v>
      </c>
      <c r="AJ1711" s="80"/>
      <c r="AK1711" s="116" t="s">
        <v>1696</v>
      </c>
      <c r="AN1711" s="80"/>
      <c r="AO1711" s="80"/>
      <c r="AP1711" s="80"/>
      <c r="AQ1711" s="80"/>
      <c r="AR1711" s="130"/>
      <c r="AS1711" s="80"/>
      <c r="AT1711" s="7"/>
      <c r="AU1711" s="7"/>
      <c r="AV1711" s="169"/>
      <c r="AW1711" s="170"/>
      <c r="AX1711" s="140"/>
      <c r="AY1711" s="150"/>
      <c r="AZ1711" s="171"/>
      <c r="BA1711" s="171"/>
      <c r="BB1711" s="150" t="str">
        <f t="shared" si="328"/>
        <v/>
      </c>
      <c r="BC1711" s="172"/>
      <c r="BD1711" s="169"/>
      <c r="BE1711" s="169"/>
      <c r="BF1711" s="169"/>
      <c r="BG1711" s="169"/>
      <c r="BH1711" s="169"/>
      <c r="BI1711" s="169"/>
      <c r="BJ1711" s="169"/>
      <c r="BK1711" s="169"/>
      <c r="BL1711" s="169"/>
      <c r="BM1711" s="169"/>
      <c r="BN1711" s="169"/>
      <c r="BO1711" s="169"/>
      <c r="BP1711" s="169"/>
      <c r="BQ1711" s="169"/>
      <c r="BS1711" s="6"/>
      <c r="BT1711" s="11"/>
      <c r="BU1711" s="6"/>
      <c r="BV1711" s="6"/>
    </row>
    <row r="1712" spans="1:74" ht="15.75" x14ac:dyDescent="0.25">
      <c r="A1712" s="52" t="s">
        <v>7908</v>
      </c>
      <c r="B1712" s="56"/>
      <c r="C1712" s="7" t="s">
        <v>118</v>
      </c>
      <c r="D1712" s="7" t="s">
        <v>6918</v>
      </c>
      <c r="E1712" s="7"/>
      <c r="F1712" s="64"/>
      <c r="G1712" s="6"/>
      <c r="H1712" s="6"/>
      <c r="I1712" s="10" t="s">
        <v>110</v>
      </c>
      <c r="J1712" s="11" t="s">
        <v>3347</v>
      </c>
      <c r="K1712" s="220" t="s">
        <v>600</v>
      </c>
      <c r="L1712" s="180"/>
      <c r="M1712" s="180">
        <v>1000</v>
      </c>
      <c r="N1712" s="80" t="s">
        <v>7214</v>
      </c>
      <c r="O1712" s="165"/>
      <c r="P1712" s="80" t="s">
        <v>3905</v>
      </c>
      <c r="Q1712" s="80"/>
      <c r="R1712" s="80"/>
      <c r="S1712" s="166"/>
      <c r="T1712" s="164"/>
      <c r="U1712" s="167"/>
      <c r="V1712" s="168"/>
      <c r="W1712" s="12" t="str">
        <f t="shared" si="327"/>
        <v>Mqtt1</v>
      </c>
      <c r="X1712" s="222"/>
      <c r="Y1712" s="6" t="str">
        <f t="shared" si="329"/>
        <v>power-tag/chlorine-dosing-unit</v>
      </c>
      <c r="Z1712" s="106" t="str" cm="1">
        <f t="array" ref="Z1712">IF(COUNTIF(N1712,"spare"),"","$."&amp;_xlfn.REGEXEXTRACT(J1712,"PT\d+[FQ]\d+_(.*)", 2))</f>
        <v>$.Total_Power_Factor</v>
      </c>
      <c r="AA1712" s="12">
        <f t="shared" si="326"/>
        <v>13</v>
      </c>
      <c r="AB1712" s="6" t="s">
        <v>195</v>
      </c>
      <c r="AC1712" s="106">
        <v>3084</v>
      </c>
      <c r="AJ1712" s="80"/>
      <c r="AK1712" s="116" t="s">
        <v>1696</v>
      </c>
      <c r="AN1712" s="80"/>
      <c r="AO1712" s="80"/>
      <c r="AP1712" s="80"/>
      <c r="AQ1712" s="80"/>
      <c r="AR1712" s="130"/>
      <c r="AS1712" s="80"/>
      <c r="AT1712" s="7"/>
      <c r="AU1712" s="7"/>
      <c r="AV1712" s="169"/>
      <c r="AW1712" s="170"/>
      <c r="AX1712" s="140"/>
      <c r="AY1712" s="150"/>
      <c r="AZ1712" s="171"/>
      <c r="BA1712" s="171"/>
      <c r="BB1712" s="150" t="str">
        <f t="shared" si="328"/>
        <v/>
      </c>
      <c r="BC1712" s="172"/>
      <c r="BD1712" s="169"/>
      <c r="BE1712" s="169"/>
      <c r="BF1712" s="169"/>
      <c r="BG1712" s="169"/>
      <c r="BH1712" s="169"/>
      <c r="BI1712" s="169"/>
      <c r="BJ1712" s="169"/>
      <c r="BK1712" s="169"/>
      <c r="BL1712" s="169"/>
      <c r="BM1712" s="169"/>
      <c r="BN1712" s="169"/>
      <c r="BO1712" s="169"/>
      <c r="BP1712" s="169"/>
      <c r="BQ1712" s="169"/>
      <c r="BS1712" s="6"/>
      <c r="BT1712" s="11"/>
      <c r="BU1712" s="6"/>
      <c r="BV1712" s="6"/>
    </row>
    <row r="1713" spans="1:74" ht="15.75" x14ac:dyDescent="0.25">
      <c r="A1713" s="52" t="s">
        <v>7908</v>
      </c>
      <c r="B1713" s="56"/>
      <c r="C1713" s="7" t="s">
        <v>118</v>
      </c>
      <c r="D1713" s="7" t="s">
        <v>6918</v>
      </c>
      <c r="E1713" s="7"/>
      <c r="F1713" s="64"/>
      <c r="G1713" s="6"/>
      <c r="H1713" s="6"/>
      <c r="I1713" s="10" t="s">
        <v>110</v>
      </c>
      <c r="J1713" s="11" t="s">
        <v>3348</v>
      </c>
      <c r="K1713" s="220" t="s">
        <v>600</v>
      </c>
      <c r="L1713" s="180"/>
      <c r="M1713" s="180">
        <v>1000</v>
      </c>
      <c r="N1713" s="80" t="s">
        <v>7214</v>
      </c>
      <c r="O1713" s="165"/>
      <c r="P1713" s="80" t="s">
        <v>3906</v>
      </c>
      <c r="Q1713" s="80"/>
      <c r="R1713" s="80"/>
      <c r="S1713" s="166"/>
      <c r="T1713" s="164"/>
      <c r="U1713" s="167"/>
      <c r="V1713" s="168"/>
      <c r="W1713" s="12" t="str">
        <f t="shared" ref="W1713:W1727" si="330">IF(COUNTIF(N1713,"spare"),"","Mqtt1")</f>
        <v>Mqtt1</v>
      </c>
      <c r="X1713" s="222"/>
      <c r="Y1713" s="6" t="str">
        <f t="shared" si="329"/>
        <v>power-tag/quooker-salon</v>
      </c>
      <c r="Z1713" s="106" t="str" cm="1">
        <f t="array" ref="Z1713">IF(COUNTIF(N1713,"spare"),"","$."&amp;_xlfn.REGEXEXTRACT(J1713,"PT\d+[FQ]\d+_(.*)", 2))</f>
        <v>$.RMS_Current_Phase_A</v>
      </c>
      <c r="AA1713" s="12">
        <f>AA1698+1</f>
        <v>14</v>
      </c>
      <c r="AB1713" s="6" t="s">
        <v>195</v>
      </c>
      <c r="AC1713" s="106">
        <v>3000</v>
      </c>
      <c r="AJ1713" s="80"/>
      <c r="AK1713" s="116" t="s">
        <v>1693</v>
      </c>
      <c r="AN1713" s="80"/>
      <c r="AO1713" s="80"/>
      <c r="AP1713" s="80"/>
      <c r="AQ1713" s="80"/>
      <c r="AR1713" s="130"/>
      <c r="AS1713" s="80"/>
      <c r="AT1713" s="7"/>
      <c r="AU1713" s="7"/>
      <c r="AV1713" s="169"/>
      <c r="AW1713" s="170"/>
      <c r="AX1713" s="140"/>
      <c r="AY1713" s="150"/>
      <c r="AZ1713" s="171"/>
      <c r="BA1713" s="171"/>
      <c r="BB1713" s="150" t="str">
        <f t="shared" ref="BB1713:BB1727" si="331">IF(ISNUMBER(AM1713),"1","")</f>
        <v/>
      </c>
      <c r="BC1713" s="172"/>
      <c r="BD1713" s="169"/>
      <c r="BE1713" s="169"/>
      <c r="BF1713" s="169"/>
      <c r="BG1713" s="169"/>
      <c r="BH1713" s="169"/>
      <c r="BI1713" s="169"/>
      <c r="BJ1713" s="169"/>
      <c r="BK1713" s="169"/>
      <c r="BL1713" s="169"/>
      <c r="BM1713" s="169"/>
      <c r="BN1713" s="169"/>
      <c r="BO1713" s="169"/>
      <c r="BP1713" s="169"/>
      <c r="BQ1713" s="169"/>
      <c r="BS1713" s="6"/>
      <c r="BT1713" s="11"/>
      <c r="BU1713" s="6"/>
      <c r="BV1713" s="6"/>
    </row>
    <row r="1714" spans="1:74" ht="15.75" x14ac:dyDescent="0.25">
      <c r="A1714" s="52" t="s">
        <v>7908</v>
      </c>
      <c r="B1714" s="56"/>
      <c r="C1714" s="7" t="s">
        <v>118</v>
      </c>
      <c r="D1714" s="7" t="s">
        <v>6918</v>
      </c>
      <c r="E1714" s="7"/>
      <c r="F1714" s="64"/>
      <c r="G1714" s="6"/>
      <c r="H1714" s="6"/>
      <c r="I1714" s="10" t="s">
        <v>110</v>
      </c>
      <c r="J1714" s="11" t="s">
        <v>3349</v>
      </c>
      <c r="K1714" s="220" t="s">
        <v>600</v>
      </c>
      <c r="L1714" s="180"/>
      <c r="M1714" s="180">
        <v>1000</v>
      </c>
      <c r="N1714" s="80" t="s">
        <v>7214</v>
      </c>
      <c r="O1714" s="165"/>
      <c r="P1714" s="80" t="s">
        <v>3907</v>
      </c>
      <c r="Q1714" s="80"/>
      <c r="R1714" s="80"/>
      <c r="S1714" s="166"/>
      <c r="T1714" s="164"/>
      <c r="U1714" s="167"/>
      <c r="V1714" s="168"/>
      <c r="W1714" s="12" t="str">
        <f t="shared" si="330"/>
        <v>Mqtt1</v>
      </c>
      <c r="X1714" s="222"/>
      <c r="Y1714" s="6" t="str">
        <f t="shared" si="329"/>
        <v>power-tag/quooker-salon</v>
      </c>
      <c r="Z1714" s="106" t="str" cm="1">
        <f t="array" ref="Z1714">IF(COUNTIF(N1714,"spare"),"","$."&amp;_xlfn.REGEXEXTRACT(J1714,"PT\d+[FQ]\d+_(.*)", 2))</f>
        <v>$.RMS_Current_Phase_B</v>
      </c>
      <c r="AA1714" s="12">
        <f t="shared" si="326"/>
        <v>14</v>
      </c>
      <c r="AB1714" s="6" t="s">
        <v>195</v>
      </c>
      <c r="AC1714" s="106">
        <v>3002</v>
      </c>
      <c r="AJ1714" s="80"/>
      <c r="AK1714" s="116" t="s">
        <v>1693</v>
      </c>
      <c r="AN1714" s="80"/>
      <c r="AO1714" s="80"/>
      <c r="AP1714" s="80"/>
      <c r="AQ1714" s="80"/>
      <c r="AR1714" s="130"/>
      <c r="AS1714" s="80"/>
      <c r="AT1714" s="7"/>
      <c r="AU1714" s="7"/>
      <c r="AV1714" s="169"/>
      <c r="AW1714" s="170"/>
      <c r="AX1714" s="140"/>
      <c r="AY1714" s="150"/>
      <c r="AZ1714" s="171"/>
      <c r="BA1714" s="171"/>
      <c r="BB1714" s="150" t="str">
        <f t="shared" si="331"/>
        <v/>
      </c>
      <c r="BC1714" s="172"/>
      <c r="BD1714" s="169"/>
      <c r="BE1714" s="169"/>
      <c r="BF1714" s="169"/>
      <c r="BG1714" s="169"/>
      <c r="BH1714" s="169"/>
      <c r="BI1714" s="169"/>
      <c r="BJ1714" s="169"/>
      <c r="BK1714" s="169"/>
      <c r="BL1714" s="169"/>
      <c r="BM1714" s="169"/>
      <c r="BN1714" s="169"/>
      <c r="BO1714" s="169"/>
      <c r="BP1714" s="169"/>
      <c r="BQ1714" s="169"/>
      <c r="BS1714" s="6"/>
      <c r="BT1714" s="11"/>
      <c r="BU1714" s="6"/>
      <c r="BV1714" s="6"/>
    </row>
    <row r="1715" spans="1:74" ht="15.75" x14ac:dyDescent="0.25">
      <c r="A1715" s="52" t="s">
        <v>7908</v>
      </c>
      <c r="B1715" s="56"/>
      <c r="C1715" s="7" t="s">
        <v>118</v>
      </c>
      <c r="D1715" s="7" t="s">
        <v>6918</v>
      </c>
      <c r="E1715" s="7"/>
      <c r="F1715" s="64"/>
      <c r="G1715" s="6"/>
      <c r="H1715" s="6"/>
      <c r="I1715" s="10" t="s">
        <v>110</v>
      </c>
      <c r="J1715" s="11" t="s">
        <v>3350</v>
      </c>
      <c r="K1715" s="220" t="s">
        <v>600</v>
      </c>
      <c r="L1715" s="180"/>
      <c r="M1715" s="180">
        <v>1000</v>
      </c>
      <c r="N1715" s="80" t="s">
        <v>7214</v>
      </c>
      <c r="O1715" s="165"/>
      <c r="P1715" s="80" t="s">
        <v>3908</v>
      </c>
      <c r="Q1715" s="80"/>
      <c r="R1715" s="80"/>
      <c r="S1715" s="166"/>
      <c r="T1715" s="164"/>
      <c r="U1715" s="167"/>
      <c r="V1715" s="168"/>
      <c r="W1715" s="12" t="str">
        <f t="shared" si="330"/>
        <v>Mqtt1</v>
      </c>
      <c r="X1715" s="222"/>
      <c r="Y1715" s="6" t="str">
        <f t="shared" si="329"/>
        <v>power-tag/quooker-salon</v>
      </c>
      <c r="Z1715" s="106" t="str" cm="1">
        <f t="array" ref="Z1715">IF(COUNTIF(N1715,"spare"),"","$."&amp;_xlfn.REGEXEXTRACT(J1715,"PT\d+[FQ]\d+_(.*)", 2))</f>
        <v>$.RMS_Current_Phase_C</v>
      </c>
      <c r="AA1715" s="12">
        <f t="shared" si="326"/>
        <v>14</v>
      </c>
      <c r="AB1715" s="6" t="s">
        <v>195</v>
      </c>
      <c r="AC1715" s="106">
        <v>3004</v>
      </c>
      <c r="AJ1715" s="80"/>
      <c r="AK1715" s="116" t="s">
        <v>1693</v>
      </c>
      <c r="AN1715" s="80"/>
      <c r="AO1715" s="80"/>
      <c r="AP1715" s="80"/>
      <c r="AQ1715" s="80"/>
      <c r="AR1715" s="130"/>
      <c r="AS1715" s="80"/>
      <c r="AT1715" s="7"/>
      <c r="AU1715" s="7"/>
      <c r="AV1715" s="169"/>
      <c r="AW1715" s="170"/>
      <c r="AX1715" s="140"/>
      <c r="AY1715" s="150"/>
      <c r="AZ1715" s="171"/>
      <c r="BA1715" s="171"/>
      <c r="BB1715" s="150" t="str">
        <f t="shared" si="331"/>
        <v/>
      </c>
      <c r="BC1715" s="172"/>
      <c r="BD1715" s="169"/>
      <c r="BE1715" s="169"/>
      <c r="BF1715" s="169"/>
      <c r="BG1715" s="169"/>
      <c r="BH1715" s="169"/>
      <c r="BI1715" s="169"/>
      <c r="BJ1715" s="169"/>
      <c r="BK1715" s="169"/>
      <c r="BL1715" s="169"/>
      <c r="BM1715" s="169"/>
      <c r="BN1715" s="169"/>
      <c r="BO1715" s="169"/>
      <c r="BP1715" s="169"/>
      <c r="BQ1715" s="169"/>
      <c r="BS1715" s="6"/>
      <c r="BT1715" s="11"/>
      <c r="BU1715" s="6"/>
      <c r="BV1715" s="6"/>
    </row>
    <row r="1716" spans="1:74" ht="15.75" x14ac:dyDescent="0.25">
      <c r="A1716" s="52" t="s">
        <v>7908</v>
      </c>
      <c r="B1716" s="56"/>
      <c r="C1716" s="7" t="s">
        <v>118</v>
      </c>
      <c r="D1716" s="7" t="s">
        <v>6918</v>
      </c>
      <c r="E1716" s="7"/>
      <c r="F1716" s="64"/>
      <c r="G1716" s="6"/>
      <c r="H1716" s="6"/>
      <c r="I1716" s="10" t="s">
        <v>110</v>
      </c>
      <c r="J1716" s="11" t="s">
        <v>3351</v>
      </c>
      <c r="K1716" s="220" t="s">
        <v>600</v>
      </c>
      <c r="L1716" s="180"/>
      <c r="M1716" s="180">
        <v>1000</v>
      </c>
      <c r="N1716" s="80" t="s">
        <v>7214</v>
      </c>
      <c r="O1716" s="165"/>
      <c r="P1716" s="80" t="s">
        <v>3909</v>
      </c>
      <c r="Q1716" s="80"/>
      <c r="R1716" s="80"/>
      <c r="S1716" s="166"/>
      <c r="T1716" s="164"/>
      <c r="U1716" s="167"/>
      <c r="V1716" s="168"/>
      <c r="W1716" s="12" t="str">
        <f t="shared" si="330"/>
        <v>Mqtt1</v>
      </c>
      <c r="X1716" s="222"/>
      <c r="Y1716" s="6" t="str">
        <f t="shared" si="329"/>
        <v>power-tag/quooker-salon</v>
      </c>
      <c r="Z1716" s="106" t="str" cm="1">
        <f t="array" ref="Z1716">IF(COUNTIF(N1716,"spare"),"","$."&amp;_xlfn.REGEXEXTRACT(J1716,"PT\d+[FQ]\d+_(.*)", 2))</f>
        <v>$.RMS_Current_Phase_Neut</v>
      </c>
      <c r="AA1716" s="12">
        <f t="shared" si="326"/>
        <v>14</v>
      </c>
      <c r="AB1716" s="6" t="s">
        <v>195</v>
      </c>
      <c r="AC1716" s="106">
        <v>3006</v>
      </c>
      <c r="AJ1716" s="80"/>
      <c r="AK1716" s="116" t="s">
        <v>1693</v>
      </c>
      <c r="AN1716" s="80"/>
      <c r="AO1716" s="80"/>
      <c r="AP1716" s="80"/>
      <c r="AQ1716" s="80"/>
      <c r="AR1716" s="130"/>
      <c r="AS1716" s="80"/>
      <c r="AT1716" s="7"/>
      <c r="AU1716" s="7"/>
      <c r="AV1716" s="169"/>
      <c r="AW1716" s="170"/>
      <c r="AX1716" s="140"/>
      <c r="AY1716" s="150"/>
      <c r="AZ1716" s="171"/>
      <c r="BA1716" s="171"/>
      <c r="BB1716" s="150" t="str">
        <f t="shared" si="331"/>
        <v/>
      </c>
      <c r="BC1716" s="172"/>
      <c r="BD1716" s="169"/>
      <c r="BE1716" s="169"/>
      <c r="BF1716" s="169"/>
      <c r="BG1716" s="169"/>
      <c r="BH1716" s="169"/>
      <c r="BI1716" s="169"/>
      <c r="BJ1716" s="169"/>
      <c r="BK1716" s="169"/>
      <c r="BL1716" s="169"/>
      <c r="BM1716" s="169"/>
      <c r="BN1716" s="169"/>
      <c r="BO1716" s="169"/>
      <c r="BP1716" s="169"/>
      <c r="BQ1716" s="169"/>
      <c r="BS1716" s="6"/>
      <c r="BT1716" s="11"/>
      <c r="BU1716" s="6"/>
      <c r="BV1716" s="6"/>
    </row>
    <row r="1717" spans="1:74" ht="15.75" x14ac:dyDescent="0.25">
      <c r="A1717" s="52" t="s">
        <v>7908</v>
      </c>
      <c r="B1717" s="56"/>
      <c r="C1717" s="7" t="s">
        <v>118</v>
      </c>
      <c r="D1717" s="7" t="s">
        <v>6918</v>
      </c>
      <c r="E1717" s="7"/>
      <c r="F1717" s="64"/>
      <c r="G1717" s="6"/>
      <c r="H1717" s="6"/>
      <c r="I1717" s="10" t="s">
        <v>110</v>
      </c>
      <c r="J1717" s="11" t="s">
        <v>7592</v>
      </c>
      <c r="K1717" s="220" t="s">
        <v>600</v>
      </c>
      <c r="L1717" s="180"/>
      <c r="M1717" s="180">
        <v>1000</v>
      </c>
      <c r="N1717" s="80" t="s">
        <v>7214</v>
      </c>
      <c r="O1717" s="165"/>
      <c r="P1717" s="80" t="s">
        <v>3910</v>
      </c>
      <c r="Q1717" s="80"/>
      <c r="R1717" s="80"/>
      <c r="S1717" s="166"/>
      <c r="T1717" s="164"/>
      <c r="U1717" s="167"/>
      <c r="V1717" s="168"/>
      <c r="W1717" s="12" t="str">
        <f t="shared" si="330"/>
        <v>Mqtt1</v>
      </c>
      <c r="X1717" s="222"/>
      <c r="Y1717" s="6" t="str">
        <f t="shared" si="329"/>
        <v>power-tag/quooker-salon</v>
      </c>
      <c r="Z1717" s="106" t="str" cm="1">
        <f t="array" ref="Z1717">IF(COUNTIF(N1717,"spare"),"","$."&amp;_xlfn.REGEXEXTRACT(J1717,"PT\d+[FQ]\d+_(.*)", 2))</f>
        <v>$.RMS_Voltage_A_N</v>
      </c>
      <c r="AA1717" s="12">
        <f t="shared" si="326"/>
        <v>14</v>
      </c>
      <c r="AB1717" s="6" t="s">
        <v>195</v>
      </c>
      <c r="AC1717" s="106">
        <v>3028</v>
      </c>
      <c r="AJ1717" s="80"/>
      <c r="AK1717" s="116" t="s">
        <v>1694</v>
      </c>
      <c r="AN1717" s="80"/>
      <c r="AO1717" s="80"/>
      <c r="AP1717" s="80"/>
      <c r="AQ1717" s="80"/>
      <c r="AR1717" s="130"/>
      <c r="AS1717" s="80"/>
      <c r="AT1717" s="7"/>
      <c r="AU1717" s="7"/>
      <c r="AV1717" s="169"/>
      <c r="AW1717" s="170"/>
      <c r="AX1717" s="140"/>
      <c r="AY1717" s="150"/>
      <c r="AZ1717" s="171"/>
      <c r="BA1717" s="171"/>
      <c r="BB1717" s="150" t="str">
        <f t="shared" si="331"/>
        <v/>
      </c>
      <c r="BC1717" s="172"/>
      <c r="BD1717" s="169"/>
      <c r="BE1717" s="169"/>
      <c r="BF1717" s="169"/>
      <c r="BG1717" s="169"/>
      <c r="BH1717" s="169"/>
      <c r="BI1717" s="169"/>
      <c r="BJ1717" s="169"/>
      <c r="BK1717" s="169"/>
      <c r="BL1717" s="169"/>
      <c r="BM1717" s="169"/>
      <c r="BN1717" s="169"/>
      <c r="BO1717" s="169"/>
      <c r="BP1717" s="169"/>
      <c r="BQ1717" s="169"/>
      <c r="BS1717" s="6"/>
      <c r="BT1717" s="11"/>
      <c r="BU1717" s="6"/>
      <c r="BV1717" s="6"/>
    </row>
    <row r="1718" spans="1:74" ht="15.75" x14ac:dyDescent="0.25">
      <c r="A1718" s="52" t="s">
        <v>7908</v>
      </c>
      <c r="B1718" s="56"/>
      <c r="C1718" s="7" t="s">
        <v>118</v>
      </c>
      <c r="D1718" s="7" t="s">
        <v>6918</v>
      </c>
      <c r="E1718" s="7"/>
      <c r="F1718" s="64"/>
      <c r="G1718" s="6"/>
      <c r="H1718" s="6"/>
      <c r="I1718" s="10" t="s">
        <v>110</v>
      </c>
      <c r="J1718" s="11" t="s">
        <v>7593</v>
      </c>
      <c r="K1718" s="220" t="s">
        <v>600</v>
      </c>
      <c r="L1718" s="180"/>
      <c r="M1718" s="180">
        <v>1000</v>
      </c>
      <c r="N1718" s="80" t="s">
        <v>7214</v>
      </c>
      <c r="O1718" s="165"/>
      <c r="P1718" s="80" t="s">
        <v>3911</v>
      </c>
      <c r="Q1718" s="80"/>
      <c r="R1718" s="80"/>
      <c r="S1718" s="166"/>
      <c r="T1718" s="164"/>
      <c r="U1718" s="167"/>
      <c r="V1718" s="168"/>
      <c r="W1718" s="12" t="str">
        <f t="shared" si="330"/>
        <v>Mqtt1</v>
      </c>
      <c r="X1718" s="222"/>
      <c r="Y1718" s="6" t="str">
        <f t="shared" si="329"/>
        <v>power-tag/quooker-salon</v>
      </c>
      <c r="Z1718" s="106" t="str" cm="1">
        <f t="array" ref="Z1718">IF(COUNTIF(N1718,"spare"),"","$."&amp;_xlfn.REGEXEXTRACT(J1718,"PT\d+[FQ]\d+_(.*)", 2))</f>
        <v>$.RMS_Voltage_B_N</v>
      </c>
      <c r="AA1718" s="12">
        <f t="shared" si="326"/>
        <v>14</v>
      </c>
      <c r="AB1718" s="6" t="s">
        <v>195</v>
      </c>
      <c r="AC1718" s="106">
        <v>3030</v>
      </c>
      <c r="AJ1718" s="80"/>
      <c r="AK1718" s="116" t="s">
        <v>1694</v>
      </c>
      <c r="AN1718" s="80"/>
      <c r="AO1718" s="80"/>
      <c r="AP1718" s="80"/>
      <c r="AQ1718" s="80"/>
      <c r="AR1718" s="130"/>
      <c r="AS1718" s="80"/>
      <c r="AT1718" s="7"/>
      <c r="AU1718" s="7"/>
      <c r="AV1718" s="169"/>
      <c r="AW1718" s="170"/>
      <c r="AX1718" s="140"/>
      <c r="AY1718" s="150"/>
      <c r="AZ1718" s="171"/>
      <c r="BA1718" s="171"/>
      <c r="BB1718" s="150" t="str">
        <f t="shared" si="331"/>
        <v/>
      </c>
      <c r="BC1718" s="172"/>
      <c r="BD1718" s="169"/>
      <c r="BE1718" s="169"/>
      <c r="BF1718" s="169"/>
      <c r="BG1718" s="169"/>
      <c r="BH1718" s="169"/>
      <c r="BI1718" s="169"/>
      <c r="BJ1718" s="169"/>
      <c r="BK1718" s="169"/>
      <c r="BL1718" s="169"/>
      <c r="BM1718" s="169"/>
      <c r="BN1718" s="169"/>
      <c r="BO1718" s="169"/>
      <c r="BP1718" s="169"/>
      <c r="BQ1718" s="169"/>
      <c r="BS1718" s="6"/>
      <c r="BT1718" s="11"/>
      <c r="BU1718" s="6"/>
      <c r="BV1718" s="6"/>
    </row>
    <row r="1719" spans="1:74" ht="15.75" x14ac:dyDescent="0.25">
      <c r="A1719" s="52" t="s">
        <v>7908</v>
      </c>
      <c r="B1719" s="56"/>
      <c r="C1719" s="7" t="s">
        <v>118</v>
      </c>
      <c r="D1719" s="7" t="s">
        <v>6918</v>
      </c>
      <c r="E1719" s="7"/>
      <c r="F1719" s="64"/>
      <c r="G1719" s="6"/>
      <c r="H1719" s="6"/>
      <c r="I1719" s="10" t="s">
        <v>110</v>
      </c>
      <c r="J1719" s="11" t="s">
        <v>7594</v>
      </c>
      <c r="K1719" s="220" t="s">
        <v>600</v>
      </c>
      <c r="L1719" s="180"/>
      <c r="M1719" s="180">
        <v>1000</v>
      </c>
      <c r="N1719" s="80" t="s">
        <v>7214</v>
      </c>
      <c r="O1719" s="165"/>
      <c r="P1719" s="80" t="s">
        <v>3912</v>
      </c>
      <c r="Q1719" s="80"/>
      <c r="R1719" s="80"/>
      <c r="S1719" s="166"/>
      <c r="T1719" s="164"/>
      <c r="U1719" s="167"/>
      <c r="V1719" s="168"/>
      <c r="W1719" s="12" t="str">
        <f t="shared" si="330"/>
        <v>Mqtt1</v>
      </c>
      <c r="X1719" s="222"/>
      <c r="Y1719" s="6" t="str">
        <f t="shared" si="329"/>
        <v>power-tag/quooker-salon</v>
      </c>
      <c r="Z1719" s="106" t="str" cm="1">
        <f t="array" ref="Z1719">IF(COUNTIF(N1719,"spare"),"","$."&amp;_xlfn.REGEXEXTRACT(J1719,"PT\d+[FQ]\d+_(.*)", 2))</f>
        <v>$.RMS_Voltage_C_N</v>
      </c>
      <c r="AA1719" s="12">
        <f t="shared" si="326"/>
        <v>14</v>
      </c>
      <c r="AB1719" s="6" t="s">
        <v>195</v>
      </c>
      <c r="AC1719" s="106">
        <v>3032</v>
      </c>
      <c r="AJ1719" s="80"/>
      <c r="AK1719" s="116" t="s">
        <v>1694</v>
      </c>
      <c r="AN1719" s="80"/>
      <c r="AO1719" s="80"/>
      <c r="AP1719" s="80"/>
      <c r="AQ1719" s="80"/>
      <c r="AR1719" s="130"/>
      <c r="AS1719" s="80"/>
      <c r="AT1719" s="7"/>
      <c r="AU1719" s="7"/>
      <c r="AV1719" s="169"/>
      <c r="AW1719" s="170"/>
      <c r="AX1719" s="140"/>
      <c r="AY1719" s="150"/>
      <c r="AZ1719" s="171"/>
      <c r="BA1719" s="171"/>
      <c r="BB1719" s="150" t="str">
        <f t="shared" si="331"/>
        <v/>
      </c>
      <c r="BC1719" s="172"/>
      <c r="BD1719" s="169"/>
      <c r="BE1719" s="169"/>
      <c r="BF1719" s="169"/>
      <c r="BG1719" s="169"/>
      <c r="BH1719" s="169"/>
      <c r="BI1719" s="169"/>
      <c r="BJ1719" s="169"/>
      <c r="BK1719" s="169"/>
      <c r="BL1719" s="169"/>
      <c r="BM1719" s="169"/>
      <c r="BN1719" s="169"/>
      <c r="BO1719" s="169"/>
      <c r="BP1719" s="169"/>
      <c r="BQ1719" s="169"/>
      <c r="BS1719" s="6"/>
      <c r="BT1719" s="11"/>
      <c r="BU1719" s="6"/>
      <c r="BV1719" s="6"/>
    </row>
    <row r="1720" spans="1:74" ht="15.75" x14ac:dyDescent="0.25">
      <c r="A1720" s="52" t="s">
        <v>7908</v>
      </c>
      <c r="B1720" s="56"/>
      <c r="C1720" s="7" t="s">
        <v>118</v>
      </c>
      <c r="D1720" s="7" t="s">
        <v>6918</v>
      </c>
      <c r="E1720" s="7"/>
      <c r="F1720" s="64"/>
      <c r="G1720" s="6"/>
      <c r="H1720" s="6"/>
      <c r="I1720" s="10" t="s">
        <v>110</v>
      </c>
      <c r="J1720" s="11" t="s">
        <v>3352</v>
      </c>
      <c r="K1720" s="220" t="s">
        <v>600</v>
      </c>
      <c r="L1720" s="180"/>
      <c r="M1720" s="180">
        <v>1000</v>
      </c>
      <c r="N1720" s="80" t="s">
        <v>7214</v>
      </c>
      <c r="O1720" s="165"/>
      <c r="P1720" s="80" t="s">
        <v>3913</v>
      </c>
      <c r="Q1720" s="80"/>
      <c r="R1720" s="80"/>
      <c r="S1720" s="166"/>
      <c r="T1720" s="164"/>
      <c r="U1720" s="167"/>
      <c r="V1720" s="168"/>
      <c r="W1720" s="12" t="str">
        <f t="shared" si="330"/>
        <v>Mqtt1</v>
      </c>
      <c r="X1720" s="222"/>
      <c r="Y1720" s="6" t="str">
        <f t="shared" si="329"/>
        <v>power-tag/quooker-salon</v>
      </c>
      <c r="Z1720" s="106" t="str" cm="1">
        <f t="array" ref="Z1720">IF(COUNTIF(N1720,"spare"),"","$."&amp;_xlfn.REGEXEXTRACT(J1720,"PT\d+[FQ]\d+_(.*)", 2))</f>
        <v>$.Active_Power_Phase_A</v>
      </c>
      <c r="AA1720" s="12">
        <f t="shared" si="326"/>
        <v>14</v>
      </c>
      <c r="AB1720" s="6" t="s">
        <v>195</v>
      </c>
      <c r="AC1720" s="106">
        <v>3054</v>
      </c>
      <c r="AJ1720" s="80"/>
      <c r="AK1720" s="116" t="s">
        <v>1695</v>
      </c>
      <c r="AN1720" s="80"/>
      <c r="AO1720" s="80"/>
      <c r="AP1720" s="80"/>
      <c r="AQ1720" s="80"/>
      <c r="AR1720" s="130"/>
      <c r="AS1720" s="80"/>
      <c r="AT1720" s="7"/>
      <c r="AU1720" s="7"/>
      <c r="AV1720" s="169"/>
      <c r="AW1720" s="170"/>
      <c r="AX1720" s="140"/>
      <c r="AY1720" s="150"/>
      <c r="AZ1720" s="171"/>
      <c r="BA1720" s="171"/>
      <c r="BB1720" s="150" t="str">
        <f t="shared" si="331"/>
        <v/>
      </c>
      <c r="BC1720" s="172"/>
      <c r="BD1720" s="169"/>
      <c r="BE1720" s="169"/>
      <c r="BF1720" s="169"/>
      <c r="BG1720" s="169"/>
      <c r="BH1720" s="169"/>
      <c r="BI1720" s="169"/>
      <c r="BJ1720" s="169"/>
      <c r="BK1720" s="169"/>
      <c r="BL1720" s="169"/>
      <c r="BM1720" s="169"/>
      <c r="BN1720" s="169"/>
      <c r="BO1720" s="169"/>
      <c r="BP1720" s="169"/>
      <c r="BQ1720" s="169"/>
      <c r="BS1720" s="6"/>
      <c r="BT1720" s="11"/>
      <c r="BU1720" s="6"/>
      <c r="BV1720" s="6"/>
    </row>
    <row r="1721" spans="1:74" ht="15.75" x14ac:dyDescent="0.25">
      <c r="A1721" s="52" t="s">
        <v>7908</v>
      </c>
      <c r="B1721" s="56"/>
      <c r="C1721" s="7" t="s">
        <v>118</v>
      </c>
      <c r="D1721" s="7" t="s">
        <v>6918</v>
      </c>
      <c r="E1721" s="7"/>
      <c r="F1721" s="64"/>
      <c r="G1721" s="6"/>
      <c r="H1721" s="6"/>
      <c r="I1721" s="10" t="s">
        <v>110</v>
      </c>
      <c r="J1721" s="11" t="s">
        <v>3353</v>
      </c>
      <c r="K1721" s="220" t="s">
        <v>600</v>
      </c>
      <c r="L1721" s="180"/>
      <c r="M1721" s="180">
        <v>1000</v>
      </c>
      <c r="N1721" s="80" t="s">
        <v>7214</v>
      </c>
      <c r="O1721" s="165"/>
      <c r="P1721" s="80" t="s">
        <v>3914</v>
      </c>
      <c r="Q1721" s="80"/>
      <c r="R1721" s="80"/>
      <c r="S1721" s="166"/>
      <c r="T1721" s="164"/>
      <c r="U1721" s="167"/>
      <c r="V1721" s="168"/>
      <c r="W1721" s="12" t="str">
        <f t="shared" si="330"/>
        <v>Mqtt1</v>
      </c>
      <c r="X1721" s="222"/>
      <c r="Y1721" s="6" t="str">
        <f t="shared" si="329"/>
        <v>power-tag/quooker-salon</v>
      </c>
      <c r="Z1721" s="106" t="str" cm="1">
        <f t="array" ref="Z1721">IF(COUNTIF(N1721,"spare"),"","$."&amp;_xlfn.REGEXEXTRACT(J1721,"PT\d+[FQ]\d+_(.*)", 2))</f>
        <v>$.Active_Power_Phase_B</v>
      </c>
      <c r="AA1721" s="12">
        <f t="shared" si="326"/>
        <v>14</v>
      </c>
      <c r="AB1721" s="6" t="s">
        <v>195</v>
      </c>
      <c r="AC1721" s="106">
        <v>3056</v>
      </c>
      <c r="AJ1721" s="80"/>
      <c r="AK1721" s="116" t="s">
        <v>1695</v>
      </c>
      <c r="AN1721" s="80"/>
      <c r="AO1721" s="80"/>
      <c r="AP1721" s="80"/>
      <c r="AQ1721" s="80"/>
      <c r="AR1721" s="130"/>
      <c r="AS1721" s="80"/>
      <c r="AT1721" s="7"/>
      <c r="AU1721" s="7"/>
      <c r="AV1721" s="169"/>
      <c r="AW1721" s="170"/>
      <c r="AX1721" s="140"/>
      <c r="AY1721" s="150"/>
      <c r="AZ1721" s="171"/>
      <c r="BA1721" s="171"/>
      <c r="BB1721" s="150" t="str">
        <f t="shared" si="331"/>
        <v/>
      </c>
      <c r="BC1721" s="172"/>
      <c r="BD1721" s="169"/>
      <c r="BE1721" s="169"/>
      <c r="BF1721" s="169"/>
      <c r="BG1721" s="169"/>
      <c r="BH1721" s="169"/>
      <c r="BI1721" s="169"/>
      <c r="BJ1721" s="169"/>
      <c r="BK1721" s="169"/>
      <c r="BL1721" s="169"/>
      <c r="BM1721" s="169"/>
      <c r="BN1721" s="169"/>
      <c r="BO1721" s="169"/>
      <c r="BP1721" s="169"/>
      <c r="BQ1721" s="169"/>
      <c r="BS1721" s="6"/>
      <c r="BT1721" s="11"/>
      <c r="BU1721" s="6"/>
      <c r="BV1721" s="6"/>
    </row>
    <row r="1722" spans="1:74" ht="15.75" x14ac:dyDescent="0.25">
      <c r="A1722" s="52" t="s">
        <v>7908</v>
      </c>
      <c r="B1722" s="56"/>
      <c r="C1722" s="7" t="s">
        <v>118</v>
      </c>
      <c r="D1722" s="7" t="s">
        <v>6918</v>
      </c>
      <c r="E1722" s="7"/>
      <c r="F1722" s="64"/>
      <c r="G1722" s="6"/>
      <c r="H1722" s="6"/>
      <c r="I1722" s="10" t="s">
        <v>110</v>
      </c>
      <c r="J1722" s="11" t="s">
        <v>3354</v>
      </c>
      <c r="K1722" s="220" t="s">
        <v>600</v>
      </c>
      <c r="L1722" s="180"/>
      <c r="M1722" s="180">
        <v>1000</v>
      </c>
      <c r="N1722" s="80" t="s">
        <v>7214</v>
      </c>
      <c r="O1722" s="165"/>
      <c r="P1722" s="80" t="s">
        <v>3915</v>
      </c>
      <c r="Q1722" s="80"/>
      <c r="R1722" s="80"/>
      <c r="S1722" s="166"/>
      <c r="T1722" s="164"/>
      <c r="U1722" s="167"/>
      <c r="V1722" s="168"/>
      <c r="W1722" s="12" t="str">
        <f t="shared" si="330"/>
        <v>Mqtt1</v>
      </c>
      <c r="X1722" s="222"/>
      <c r="Y1722" s="6" t="str">
        <f t="shared" si="329"/>
        <v>power-tag/quooker-salon</v>
      </c>
      <c r="Z1722" s="106" t="str" cm="1">
        <f t="array" ref="Z1722">IF(COUNTIF(N1722,"spare"),"","$."&amp;_xlfn.REGEXEXTRACT(J1722,"PT\d+[FQ]\d+_(.*)", 2))</f>
        <v>$.Active_Power_Phase_C</v>
      </c>
      <c r="AA1722" s="12">
        <f t="shared" si="326"/>
        <v>14</v>
      </c>
      <c r="AB1722" s="6" t="s">
        <v>195</v>
      </c>
      <c r="AC1722" s="106">
        <v>3058</v>
      </c>
      <c r="AJ1722" s="80"/>
      <c r="AK1722" s="116" t="s">
        <v>1695</v>
      </c>
      <c r="AN1722" s="80"/>
      <c r="AO1722" s="80"/>
      <c r="AP1722" s="80"/>
      <c r="AQ1722" s="80"/>
      <c r="AR1722" s="130"/>
      <c r="AS1722" s="80"/>
      <c r="AT1722" s="7"/>
      <c r="AU1722" s="7"/>
      <c r="AV1722" s="169"/>
      <c r="AW1722" s="170"/>
      <c r="AX1722" s="140"/>
      <c r="AY1722" s="150"/>
      <c r="AZ1722" s="171"/>
      <c r="BA1722" s="171"/>
      <c r="BB1722" s="150" t="str">
        <f t="shared" si="331"/>
        <v/>
      </c>
      <c r="BC1722" s="172"/>
      <c r="BD1722" s="169"/>
      <c r="BE1722" s="169"/>
      <c r="BF1722" s="169"/>
      <c r="BG1722" s="169"/>
      <c r="BH1722" s="169"/>
      <c r="BI1722" s="169"/>
      <c r="BJ1722" s="169"/>
      <c r="BK1722" s="169"/>
      <c r="BL1722" s="169"/>
      <c r="BM1722" s="169"/>
      <c r="BN1722" s="169"/>
      <c r="BO1722" s="169"/>
      <c r="BP1722" s="169"/>
      <c r="BQ1722" s="169"/>
      <c r="BS1722" s="6"/>
      <c r="BT1722" s="11"/>
      <c r="BU1722" s="6"/>
      <c r="BV1722" s="6"/>
    </row>
    <row r="1723" spans="1:74" ht="15.75" x14ac:dyDescent="0.25">
      <c r="A1723" s="52" t="s">
        <v>7908</v>
      </c>
      <c r="B1723" s="56"/>
      <c r="C1723" s="7" t="s">
        <v>118</v>
      </c>
      <c r="D1723" s="7" t="s">
        <v>6918</v>
      </c>
      <c r="E1723" s="7"/>
      <c r="F1723" s="64"/>
      <c r="G1723" s="6"/>
      <c r="H1723" s="6"/>
      <c r="I1723" s="10" t="s">
        <v>110</v>
      </c>
      <c r="J1723" s="11" t="s">
        <v>3355</v>
      </c>
      <c r="K1723" s="220" t="s">
        <v>600</v>
      </c>
      <c r="L1723" s="180"/>
      <c r="M1723" s="180">
        <v>1000</v>
      </c>
      <c r="N1723" s="80" t="s">
        <v>7214</v>
      </c>
      <c r="O1723" s="165"/>
      <c r="P1723" s="80" t="s">
        <v>3916</v>
      </c>
      <c r="Q1723" s="80"/>
      <c r="R1723" s="80"/>
      <c r="S1723" s="166"/>
      <c r="T1723" s="164"/>
      <c r="U1723" s="167"/>
      <c r="V1723" s="168"/>
      <c r="W1723" s="12" t="str">
        <f t="shared" si="330"/>
        <v>Mqtt1</v>
      </c>
      <c r="X1723" s="222"/>
      <c r="Y1723" s="6" t="str">
        <f t="shared" si="329"/>
        <v>power-tag/quooker-salon</v>
      </c>
      <c r="Z1723" s="106" t="str" cm="1">
        <f t="array" ref="Z1723">IF(COUNTIF(N1723,"spare"),"","$."&amp;_xlfn.REGEXEXTRACT(J1723,"PT\d+[FQ]\d+_(.*)", 2))</f>
        <v>$.Total_Active_Power</v>
      </c>
      <c r="AA1723" s="12">
        <f t="shared" si="326"/>
        <v>14</v>
      </c>
      <c r="AB1723" s="6" t="s">
        <v>195</v>
      </c>
      <c r="AC1723" s="106">
        <v>3060</v>
      </c>
      <c r="AJ1723" s="80"/>
      <c r="AK1723" s="116" t="s">
        <v>1695</v>
      </c>
      <c r="AN1723" s="80"/>
      <c r="AO1723" s="80"/>
      <c r="AP1723" s="80"/>
      <c r="AQ1723" s="80"/>
      <c r="AR1723" s="130"/>
      <c r="AS1723" s="80"/>
      <c r="AT1723" s="7"/>
      <c r="AU1723" s="7"/>
      <c r="AV1723" s="169"/>
      <c r="AW1723" s="170"/>
      <c r="AX1723" s="140"/>
      <c r="AY1723" s="150"/>
      <c r="AZ1723" s="171"/>
      <c r="BA1723" s="171"/>
      <c r="BB1723" s="150" t="str">
        <f t="shared" si="331"/>
        <v/>
      </c>
      <c r="BC1723" s="172"/>
      <c r="BD1723" s="169"/>
      <c r="BE1723" s="169"/>
      <c r="BF1723" s="169"/>
      <c r="BG1723" s="169"/>
      <c r="BH1723" s="169"/>
      <c r="BI1723" s="169"/>
      <c r="BJ1723" s="169"/>
      <c r="BK1723" s="169"/>
      <c r="BL1723" s="169"/>
      <c r="BM1723" s="169"/>
      <c r="BN1723" s="169"/>
      <c r="BO1723" s="169"/>
      <c r="BP1723" s="169"/>
      <c r="BQ1723" s="169"/>
      <c r="BS1723" s="6"/>
      <c r="BT1723" s="11"/>
      <c r="BU1723" s="6"/>
      <c r="BV1723" s="6"/>
    </row>
    <row r="1724" spans="1:74" ht="15.75" x14ac:dyDescent="0.25">
      <c r="A1724" s="52" t="s">
        <v>7908</v>
      </c>
      <c r="B1724" s="56"/>
      <c r="C1724" s="7" t="s">
        <v>118</v>
      </c>
      <c r="D1724" s="7" t="s">
        <v>6918</v>
      </c>
      <c r="E1724" s="7"/>
      <c r="F1724" s="64"/>
      <c r="G1724" s="6"/>
      <c r="H1724" s="6"/>
      <c r="I1724" s="10" t="s">
        <v>110</v>
      </c>
      <c r="J1724" s="11" t="s">
        <v>3356</v>
      </c>
      <c r="K1724" s="220" t="s">
        <v>600</v>
      </c>
      <c r="L1724" s="180"/>
      <c r="M1724" s="180">
        <v>1000</v>
      </c>
      <c r="N1724" s="80" t="s">
        <v>7214</v>
      </c>
      <c r="O1724" s="165"/>
      <c r="P1724" s="80" t="s">
        <v>3917</v>
      </c>
      <c r="Q1724" s="80"/>
      <c r="R1724" s="80"/>
      <c r="S1724" s="166"/>
      <c r="T1724" s="164"/>
      <c r="U1724" s="167"/>
      <c r="V1724" s="168"/>
      <c r="W1724" s="12" t="str">
        <f t="shared" si="330"/>
        <v>Mqtt1</v>
      </c>
      <c r="X1724" s="222"/>
      <c r="Y1724" s="6" t="str">
        <f t="shared" si="329"/>
        <v>power-tag/quooker-salon</v>
      </c>
      <c r="Z1724" s="106" t="str" cm="1">
        <f t="array" ref="Z1724">IF(COUNTIF(N1724,"spare"),"","$."&amp;_xlfn.REGEXEXTRACT(J1724,"PT\d+[FQ]\d+_(.*)", 2))</f>
        <v>$.Power_Factor_Phase_A</v>
      </c>
      <c r="AA1724" s="12">
        <f t="shared" si="326"/>
        <v>14</v>
      </c>
      <c r="AB1724" s="6" t="s">
        <v>195</v>
      </c>
      <c r="AC1724" s="106">
        <v>3078</v>
      </c>
      <c r="AJ1724" s="80"/>
      <c r="AK1724" s="116" t="s">
        <v>1696</v>
      </c>
      <c r="AN1724" s="80"/>
      <c r="AO1724" s="80"/>
      <c r="AP1724" s="80"/>
      <c r="AQ1724" s="80"/>
      <c r="AR1724" s="130"/>
      <c r="AS1724" s="80"/>
      <c r="AT1724" s="7"/>
      <c r="AU1724" s="7"/>
      <c r="AV1724" s="169"/>
      <c r="AW1724" s="170"/>
      <c r="AX1724" s="140"/>
      <c r="AY1724" s="150"/>
      <c r="AZ1724" s="171"/>
      <c r="BA1724" s="171"/>
      <c r="BB1724" s="150" t="str">
        <f t="shared" si="331"/>
        <v/>
      </c>
      <c r="BC1724" s="172"/>
      <c r="BD1724" s="169"/>
      <c r="BE1724" s="169"/>
      <c r="BF1724" s="169"/>
      <c r="BG1724" s="169"/>
      <c r="BH1724" s="169"/>
      <c r="BI1724" s="169"/>
      <c r="BJ1724" s="169"/>
      <c r="BK1724" s="169"/>
      <c r="BL1724" s="169"/>
      <c r="BM1724" s="169"/>
      <c r="BN1724" s="169"/>
      <c r="BO1724" s="169"/>
      <c r="BP1724" s="169"/>
      <c r="BQ1724" s="169"/>
      <c r="BS1724" s="6"/>
      <c r="BT1724" s="11"/>
      <c r="BU1724" s="6"/>
      <c r="BV1724" s="6"/>
    </row>
    <row r="1725" spans="1:74" ht="15.75" x14ac:dyDescent="0.25">
      <c r="A1725" s="52" t="s">
        <v>7908</v>
      </c>
      <c r="B1725" s="56"/>
      <c r="C1725" s="7" t="s">
        <v>118</v>
      </c>
      <c r="D1725" s="7" t="s">
        <v>6918</v>
      </c>
      <c r="E1725" s="7"/>
      <c r="F1725" s="64"/>
      <c r="G1725" s="6"/>
      <c r="H1725" s="6"/>
      <c r="I1725" s="10" t="s">
        <v>110</v>
      </c>
      <c r="J1725" s="11" t="s">
        <v>3357</v>
      </c>
      <c r="K1725" s="220" t="s">
        <v>600</v>
      </c>
      <c r="L1725" s="180"/>
      <c r="M1725" s="180">
        <v>1000</v>
      </c>
      <c r="N1725" s="80" t="s">
        <v>7214</v>
      </c>
      <c r="O1725" s="165"/>
      <c r="P1725" s="80" t="s">
        <v>3918</v>
      </c>
      <c r="Q1725" s="80"/>
      <c r="R1725" s="80"/>
      <c r="S1725" s="166"/>
      <c r="T1725" s="164"/>
      <c r="U1725" s="167"/>
      <c r="V1725" s="168"/>
      <c r="W1725" s="12" t="str">
        <f t="shared" si="330"/>
        <v>Mqtt1</v>
      </c>
      <c r="X1725" s="222"/>
      <c r="Y1725" s="6" t="str">
        <f t="shared" si="329"/>
        <v>power-tag/quooker-salon</v>
      </c>
      <c r="Z1725" s="106" t="str" cm="1">
        <f t="array" ref="Z1725">IF(COUNTIF(N1725,"spare"),"","$."&amp;_xlfn.REGEXEXTRACT(J1725,"PT\d+[FQ]\d+_(.*)", 2))</f>
        <v>$.Power_Factor_Phase_B</v>
      </c>
      <c r="AA1725" s="12">
        <f t="shared" si="326"/>
        <v>14</v>
      </c>
      <c r="AB1725" s="6" t="s">
        <v>195</v>
      </c>
      <c r="AC1725" s="106">
        <v>3080</v>
      </c>
      <c r="AJ1725" s="80"/>
      <c r="AK1725" s="116" t="s">
        <v>1696</v>
      </c>
      <c r="AN1725" s="80"/>
      <c r="AO1725" s="80"/>
      <c r="AP1725" s="80"/>
      <c r="AQ1725" s="80"/>
      <c r="AR1725" s="130"/>
      <c r="AS1725" s="80"/>
      <c r="AT1725" s="7"/>
      <c r="AU1725" s="7"/>
      <c r="AV1725" s="169"/>
      <c r="AW1725" s="170"/>
      <c r="AX1725" s="140"/>
      <c r="AY1725" s="150"/>
      <c r="AZ1725" s="171"/>
      <c r="BA1725" s="171"/>
      <c r="BB1725" s="150" t="str">
        <f t="shared" si="331"/>
        <v/>
      </c>
      <c r="BC1725" s="172"/>
      <c r="BD1725" s="169"/>
      <c r="BE1725" s="169"/>
      <c r="BF1725" s="169"/>
      <c r="BG1725" s="169"/>
      <c r="BH1725" s="169"/>
      <c r="BI1725" s="169"/>
      <c r="BJ1725" s="169"/>
      <c r="BK1725" s="169"/>
      <c r="BL1725" s="169"/>
      <c r="BM1725" s="169"/>
      <c r="BN1725" s="169"/>
      <c r="BO1725" s="169"/>
      <c r="BP1725" s="169"/>
      <c r="BQ1725" s="169"/>
      <c r="BS1725" s="6"/>
      <c r="BT1725" s="11"/>
      <c r="BU1725" s="6"/>
      <c r="BV1725" s="6"/>
    </row>
    <row r="1726" spans="1:74" ht="15.75" x14ac:dyDescent="0.25">
      <c r="A1726" s="52" t="s">
        <v>7908</v>
      </c>
      <c r="B1726" s="56"/>
      <c r="C1726" s="7" t="s">
        <v>118</v>
      </c>
      <c r="D1726" s="7" t="s">
        <v>6918</v>
      </c>
      <c r="E1726" s="7"/>
      <c r="F1726" s="64"/>
      <c r="G1726" s="6"/>
      <c r="H1726" s="6"/>
      <c r="I1726" s="10" t="s">
        <v>110</v>
      </c>
      <c r="J1726" s="11" t="s">
        <v>3358</v>
      </c>
      <c r="K1726" s="220" t="s">
        <v>600</v>
      </c>
      <c r="L1726" s="180"/>
      <c r="M1726" s="180">
        <v>1000</v>
      </c>
      <c r="N1726" s="80" t="s">
        <v>7214</v>
      </c>
      <c r="O1726" s="165"/>
      <c r="P1726" s="80" t="s">
        <v>3919</v>
      </c>
      <c r="Q1726" s="80"/>
      <c r="R1726" s="80"/>
      <c r="S1726" s="166"/>
      <c r="T1726" s="164"/>
      <c r="U1726" s="167"/>
      <c r="V1726" s="168"/>
      <c r="W1726" s="12" t="str">
        <f t="shared" si="330"/>
        <v>Mqtt1</v>
      </c>
      <c r="X1726" s="222"/>
      <c r="Y1726" s="6" t="str">
        <f t="shared" si="329"/>
        <v>power-tag/quooker-salon</v>
      </c>
      <c r="Z1726" s="106" t="str" cm="1">
        <f t="array" ref="Z1726">IF(COUNTIF(N1726,"spare"),"","$."&amp;_xlfn.REGEXEXTRACT(J1726,"PT\d+[FQ]\d+_(.*)", 2))</f>
        <v>$.Power_Factor_Phase_C</v>
      </c>
      <c r="AA1726" s="12">
        <f t="shared" si="326"/>
        <v>14</v>
      </c>
      <c r="AB1726" s="6" t="s">
        <v>195</v>
      </c>
      <c r="AC1726" s="106">
        <v>3082</v>
      </c>
      <c r="AJ1726" s="80"/>
      <c r="AK1726" s="116" t="s">
        <v>1696</v>
      </c>
      <c r="AN1726" s="80"/>
      <c r="AO1726" s="80"/>
      <c r="AP1726" s="80"/>
      <c r="AQ1726" s="80"/>
      <c r="AR1726" s="130"/>
      <c r="AS1726" s="80"/>
      <c r="AT1726" s="7"/>
      <c r="AU1726" s="7"/>
      <c r="AV1726" s="169"/>
      <c r="AW1726" s="170"/>
      <c r="AX1726" s="140"/>
      <c r="AY1726" s="150"/>
      <c r="AZ1726" s="171"/>
      <c r="BA1726" s="171"/>
      <c r="BB1726" s="150" t="str">
        <f t="shared" si="331"/>
        <v/>
      </c>
      <c r="BC1726" s="172"/>
      <c r="BD1726" s="169"/>
      <c r="BE1726" s="169"/>
      <c r="BF1726" s="169"/>
      <c r="BG1726" s="169"/>
      <c r="BH1726" s="169"/>
      <c r="BI1726" s="169"/>
      <c r="BJ1726" s="169"/>
      <c r="BK1726" s="169"/>
      <c r="BL1726" s="169"/>
      <c r="BM1726" s="169"/>
      <c r="BN1726" s="169"/>
      <c r="BO1726" s="169"/>
      <c r="BP1726" s="169"/>
      <c r="BQ1726" s="169"/>
      <c r="BS1726" s="6"/>
      <c r="BT1726" s="11"/>
      <c r="BU1726" s="6"/>
      <c r="BV1726" s="6"/>
    </row>
    <row r="1727" spans="1:74" ht="15.75" x14ac:dyDescent="0.25">
      <c r="A1727" s="52" t="s">
        <v>7908</v>
      </c>
      <c r="B1727" s="56"/>
      <c r="C1727" s="7" t="s">
        <v>118</v>
      </c>
      <c r="D1727" s="7" t="s">
        <v>6918</v>
      </c>
      <c r="E1727" s="7"/>
      <c r="F1727" s="64"/>
      <c r="G1727" s="6"/>
      <c r="H1727" s="6"/>
      <c r="I1727" s="10" t="s">
        <v>110</v>
      </c>
      <c r="J1727" s="11" t="s">
        <v>3359</v>
      </c>
      <c r="K1727" s="220" t="s">
        <v>600</v>
      </c>
      <c r="L1727" s="180"/>
      <c r="M1727" s="180">
        <v>1000</v>
      </c>
      <c r="N1727" s="80" t="s">
        <v>7214</v>
      </c>
      <c r="O1727" s="165"/>
      <c r="P1727" s="80" t="s">
        <v>3920</v>
      </c>
      <c r="Q1727" s="80"/>
      <c r="R1727" s="80"/>
      <c r="S1727" s="166"/>
      <c r="T1727" s="164"/>
      <c r="U1727" s="167"/>
      <c r="V1727" s="168"/>
      <c r="W1727" s="12" t="str">
        <f t="shared" si="330"/>
        <v>Mqtt1</v>
      </c>
      <c r="X1727" s="222"/>
      <c r="Y1727" s="6" t="str">
        <f t="shared" si="329"/>
        <v>power-tag/quooker-salon</v>
      </c>
      <c r="Z1727" s="106" t="str" cm="1">
        <f t="array" ref="Z1727">IF(COUNTIF(N1727,"spare"),"","$."&amp;_xlfn.REGEXEXTRACT(J1727,"PT\d+[FQ]\d+_(.*)", 2))</f>
        <v>$.Total_Power_Factor</v>
      </c>
      <c r="AA1727" s="12">
        <f t="shared" si="326"/>
        <v>14</v>
      </c>
      <c r="AB1727" s="6" t="s">
        <v>195</v>
      </c>
      <c r="AC1727" s="106">
        <v>3084</v>
      </c>
      <c r="AJ1727" s="80"/>
      <c r="AK1727" s="116" t="s">
        <v>1696</v>
      </c>
      <c r="AN1727" s="80"/>
      <c r="AO1727" s="80"/>
      <c r="AP1727" s="80"/>
      <c r="AQ1727" s="80"/>
      <c r="AR1727" s="130"/>
      <c r="AS1727" s="80"/>
      <c r="AT1727" s="7"/>
      <c r="AU1727" s="7"/>
      <c r="AV1727" s="169"/>
      <c r="AW1727" s="170"/>
      <c r="AX1727" s="140"/>
      <c r="AY1727" s="150"/>
      <c r="AZ1727" s="171"/>
      <c r="BA1727" s="171"/>
      <c r="BB1727" s="150" t="str">
        <f t="shared" si="331"/>
        <v/>
      </c>
      <c r="BC1727" s="172"/>
      <c r="BD1727" s="169"/>
      <c r="BE1727" s="169"/>
      <c r="BF1727" s="169"/>
      <c r="BG1727" s="169"/>
      <c r="BH1727" s="169"/>
      <c r="BI1727" s="169"/>
      <c r="BJ1727" s="169"/>
      <c r="BK1727" s="169"/>
      <c r="BL1727" s="169"/>
      <c r="BM1727" s="169"/>
      <c r="BN1727" s="169"/>
      <c r="BO1727" s="169"/>
      <c r="BP1727" s="169"/>
      <c r="BQ1727" s="169"/>
      <c r="BS1727" s="6"/>
      <c r="BT1727" s="11"/>
      <c r="BU1727" s="6"/>
      <c r="BV1727" s="6"/>
    </row>
    <row r="1728" spans="1:74" ht="15.75" x14ac:dyDescent="0.25">
      <c r="A1728" s="52" t="s">
        <v>7908</v>
      </c>
      <c r="B1728" s="56"/>
      <c r="C1728" s="7" t="s">
        <v>118</v>
      </c>
      <c r="D1728" s="7" t="s">
        <v>6918</v>
      </c>
      <c r="E1728" s="7"/>
      <c r="F1728" s="64"/>
      <c r="G1728" s="6"/>
      <c r="H1728" s="6"/>
      <c r="I1728" s="10" t="s">
        <v>110</v>
      </c>
      <c r="J1728" s="11" t="s">
        <v>3360</v>
      </c>
      <c r="K1728" s="220" t="s">
        <v>600</v>
      </c>
      <c r="L1728" s="180"/>
      <c r="M1728" s="180">
        <v>1000</v>
      </c>
      <c r="N1728" s="80" t="s">
        <v>7214</v>
      </c>
      <c r="O1728" s="165"/>
      <c r="P1728" s="80" t="s">
        <v>3921</v>
      </c>
      <c r="Q1728" s="80"/>
      <c r="R1728" s="80"/>
      <c r="S1728" s="166"/>
      <c r="T1728" s="164"/>
      <c r="U1728" s="167"/>
      <c r="V1728" s="168"/>
      <c r="W1728" s="12" t="str">
        <f t="shared" ref="W1728:W1742" si="332">IF(COUNTIF(N1728,"spare"),"","Mqtt1")</f>
        <v>Mqtt1</v>
      </c>
      <c r="X1728" s="222"/>
      <c r="Y1728" s="6" t="str">
        <f t="shared" si="329"/>
        <v>power-tag/main-salon-jb-2</v>
      </c>
      <c r="Z1728" s="106" t="str" cm="1">
        <f t="array" ref="Z1728">IF(COUNTIF(N1728,"spare"),"","$."&amp;_xlfn.REGEXEXTRACT(J1728,"PT\d+[FQ]\d+_(.*)", 2))</f>
        <v>$.RMS_Current_Phase_A</v>
      </c>
      <c r="AA1728" s="12">
        <f>AA1713+1</f>
        <v>15</v>
      </c>
      <c r="AB1728" s="6" t="s">
        <v>195</v>
      </c>
      <c r="AC1728" s="106">
        <v>3000</v>
      </c>
      <c r="AJ1728" s="80"/>
      <c r="AK1728" s="116" t="s">
        <v>1693</v>
      </c>
      <c r="AN1728" s="80"/>
      <c r="AO1728" s="80"/>
      <c r="AP1728" s="80"/>
      <c r="AQ1728" s="80"/>
      <c r="AR1728" s="130"/>
      <c r="AS1728" s="80"/>
      <c r="AT1728" s="7"/>
      <c r="AU1728" s="7"/>
      <c r="AV1728" s="169"/>
      <c r="AW1728" s="170"/>
      <c r="AX1728" s="140"/>
      <c r="AY1728" s="150"/>
      <c r="AZ1728" s="171"/>
      <c r="BA1728" s="171"/>
      <c r="BB1728" s="150" t="str">
        <f t="shared" ref="BB1728:BB1742" si="333">IF(ISNUMBER(AM1728),"1","")</f>
        <v/>
      </c>
      <c r="BC1728" s="172"/>
      <c r="BD1728" s="169"/>
      <c r="BE1728" s="169"/>
      <c r="BF1728" s="169"/>
      <c r="BG1728" s="169"/>
      <c r="BH1728" s="169"/>
      <c r="BI1728" s="169"/>
      <c r="BJ1728" s="169"/>
      <c r="BK1728" s="169"/>
      <c r="BL1728" s="169"/>
      <c r="BM1728" s="169"/>
      <c r="BN1728" s="169"/>
      <c r="BO1728" s="169"/>
      <c r="BP1728" s="169"/>
      <c r="BQ1728" s="169"/>
      <c r="BS1728" s="6"/>
      <c r="BT1728" s="11"/>
      <c r="BU1728" s="6"/>
      <c r="BV1728" s="6"/>
    </row>
    <row r="1729" spans="1:74" ht="15.75" x14ac:dyDescent="0.25">
      <c r="A1729" s="52" t="s">
        <v>7908</v>
      </c>
      <c r="B1729" s="56"/>
      <c r="C1729" s="7" t="s">
        <v>118</v>
      </c>
      <c r="D1729" s="7" t="s">
        <v>6918</v>
      </c>
      <c r="E1729" s="7"/>
      <c r="F1729" s="64"/>
      <c r="G1729" s="6"/>
      <c r="H1729" s="6"/>
      <c r="I1729" s="10" t="s">
        <v>110</v>
      </c>
      <c r="J1729" s="11" t="s">
        <v>3361</v>
      </c>
      <c r="K1729" s="220" t="s">
        <v>600</v>
      </c>
      <c r="L1729" s="180"/>
      <c r="M1729" s="180">
        <v>1000</v>
      </c>
      <c r="N1729" s="80" t="s">
        <v>7214</v>
      </c>
      <c r="O1729" s="165"/>
      <c r="P1729" s="80" t="s">
        <v>3922</v>
      </c>
      <c r="Q1729" s="80"/>
      <c r="R1729" s="80"/>
      <c r="S1729" s="166"/>
      <c r="T1729" s="164"/>
      <c r="U1729" s="167"/>
      <c r="V1729" s="168"/>
      <c r="W1729" s="12" t="str">
        <f t="shared" si="332"/>
        <v>Mqtt1</v>
      </c>
      <c r="X1729" s="222"/>
      <c r="Y1729" s="6" t="str">
        <f t="shared" si="329"/>
        <v>power-tag/main-salon-jb-2</v>
      </c>
      <c r="Z1729" s="106" t="str" cm="1">
        <f t="array" ref="Z1729">IF(COUNTIF(N1729,"spare"),"","$."&amp;_xlfn.REGEXEXTRACT(J1729,"PT\d+[FQ]\d+_(.*)", 2))</f>
        <v>$.RMS_Current_Phase_B</v>
      </c>
      <c r="AA1729" s="12">
        <f t="shared" si="326"/>
        <v>15</v>
      </c>
      <c r="AB1729" s="6" t="s">
        <v>195</v>
      </c>
      <c r="AC1729" s="106">
        <v>3002</v>
      </c>
      <c r="AJ1729" s="80"/>
      <c r="AK1729" s="116" t="s">
        <v>1693</v>
      </c>
      <c r="AN1729" s="80"/>
      <c r="AO1729" s="80"/>
      <c r="AP1729" s="80"/>
      <c r="AQ1729" s="80"/>
      <c r="AR1729" s="130"/>
      <c r="AS1729" s="80"/>
      <c r="AT1729" s="7"/>
      <c r="AU1729" s="7"/>
      <c r="AV1729" s="169"/>
      <c r="AW1729" s="170"/>
      <c r="AX1729" s="140"/>
      <c r="AY1729" s="150"/>
      <c r="AZ1729" s="171"/>
      <c r="BA1729" s="171"/>
      <c r="BB1729" s="150" t="str">
        <f t="shared" si="333"/>
        <v/>
      </c>
      <c r="BC1729" s="172"/>
      <c r="BD1729" s="169"/>
      <c r="BE1729" s="169"/>
      <c r="BF1729" s="169"/>
      <c r="BG1729" s="169"/>
      <c r="BH1729" s="169"/>
      <c r="BI1729" s="169"/>
      <c r="BJ1729" s="169"/>
      <c r="BK1729" s="169"/>
      <c r="BL1729" s="169"/>
      <c r="BM1729" s="169"/>
      <c r="BN1729" s="169"/>
      <c r="BO1729" s="169"/>
      <c r="BP1729" s="169"/>
      <c r="BQ1729" s="169"/>
      <c r="BS1729" s="6"/>
      <c r="BT1729" s="11"/>
      <c r="BU1729" s="6"/>
      <c r="BV1729" s="6"/>
    </row>
    <row r="1730" spans="1:74" ht="15.75" x14ac:dyDescent="0.25">
      <c r="A1730" s="52" t="s">
        <v>7908</v>
      </c>
      <c r="B1730" s="56"/>
      <c r="C1730" s="7" t="s">
        <v>118</v>
      </c>
      <c r="D1730" s="7" t="s">
        <v>6918</v>
      </c>
      <c r="E1730" s="7"/>
      <c r="F1730" s="64"/>
      <c r="G1730" s="6"/>
      <c r="H1730" s="6"/>
      <c r="I1730" s="10" t="s">
        <v>110</v>
      </c>
      <c r="J1730" s="11" t="s">
        <v>3362</v>
      </c>
      <c r="K1730" s="220" t="s">
        <v>600</v>
      </c>
      <c r="L1730" s="180"/>
      <c r="M1730" s="180">
        <v>1000</v>
      </c>
      <c r="N1730" s="80" t="s">
        <v>7214</v>
      </c>
      <c r="O1730" s="165"/>
      <c r="P1730" s="80" t="s">
        <v>3923</v>
      </c>
      <c r="Q1730" s="80"/>
      <c r="R1730" s="80"/>
      <c r="S1730" s="166"/>
      <c r="T1730" s="164"/>
      <c r="U1730" s="167"/>
      <c r="V1730" s="168"/>
      <c r="W1730" s="12" t="str">
        <f t="shared" si="332"/>
        <v>Mqtt1</v>
      </c>
      <c r="X1730" s="222"/>
      <c r="Y1730" s="6" t="str">
        <f t="shared" si="329"/>
        <v>power-tag/main-salon-jb-2</v>
      </c>
      <c r="Z1730" s="106" t="str" cm="1">
        <f t="array" ref="Z1730">IF(COUNTIF(N1730,"spare"),"","$."&amp;_xlfn.REGEXEXTRACT(J1730,"PT\d+[FQ]\d+_(.*)", 2))</f>
        <v>$.RMS_Current_Phase_C</v>
      </c>
      <c r="AA1730" s="12">
        <f t="shared" si="326"/>
        <v>15</v>
      </c>
      <c r="AB1730" s="6" t="s">
        <v>195</v>
      </c>
      <c r="AC1730" s="106">
        <v>3004</v>
      </c>
      <c r="AJ1730" s="80"/>
      <c r="AK1730" s="116" t="s">
        <v>1693</v>
      </c>
      <c r="AN1730" s="80"/>
      <c r="AO1730" s="80"/>
      <c r="AP1730" s="80"/>
      <c r="AQ1730" s="80"/>
      <c r="AR1730" s="130"/>
      <c r="AS1730" s="80"/>
      <c r="AT1730" s="7"/>
      <c r="AU1730" s="7"/>
      <c r="AV1730" s="169"/>
      <c r="AW1730" s="170"/>
      <c r="AX1730" s="140"/>
      <c r="AY1730" s="150"/>
      <c r="AZ1730" s="171"/>
      <c r="BA1730" s="171"/>
      <c r="BB1730" s="150" t="str">
        <f t="shared" si="333"/>
        <v/>
      </c>
      <c r="BC1730" s="172"/>
      <c r="BD1730" s="169"/>
      <c r="BE1730" s="169"/>
      <c r="BF1730" s="169"/>
      <c r="BG1730" s="169"/>
      <c r="BH1730" s="169"/>
      <c r="BI1730" s="169"/>
      <c r="BJ1730" s="169"/>
      <c r="BK1730" s="169"/>
      <c r="BL1730" s="169"/>
      <c r="BM1730" s="169"/>
      <c r="BN1730" s="169"/>
      <c r="BO1730" s="169"/>
      <c r="BP1730" s="169"/>
      <c r="BQ1730" s="169"/>
      <c r="BS1730" s="6"/>
      <c r="BT1730" s="11"/>
      <c r="BU1730" s="6"/>
      <c r="BV1730" s="6"/>
    </row>
    <row r="1731" spans="1:74" ht="15.75" x14ac:dyDescent="0.25">
      <c r="A1731" s="52" t="s">
        <v>7908</v>
      </c>
      <c r="B1731" s="56"/>
      <c r="C1731" s="7" t="s">
        <v>118</v>
      </c>
      <c r="D1731" s="7" t="s">
        <v>6918</v>
      </c>
      <c r="E1731" s="7"/>
      <c r="F1731" s="64"/>
      <c r="G1731" s="6"/>
      <c r="H1731" s="6"/>
      <c r="I1731" s="10" t="s">
        <v>110</v>
      </c>
      <c r="J1731" s="11" t="s">
        <v>3363</v>
      </c>
      <c r="K1731" s="220" t="s">
        <v>600</v>
      </c>
      <c r="L1731" s="180"/>
      <c r="M1731" s="180">
        <v>1000</v>
      </c>
      <c r="N1731" s="80" t="s">
        <v>7214</v>
      </c>
      <c r="O1731" s="165"/>
      <c r="P1731" s="80" t="s">
        <v>3924</v>
      </c>
      <c r="Q1731" s="80"/>
      <c r="R1731" s="80"/>
      <c r="S1731" s="166"/>
      <c r="T1731" s="164"/>
      <c r="U1731" s="167"/>
      <c r="V1731" s="168"/>
      <c r="W1731" s="12" t="str">
        <f t="shared" si="332"/>
        <v>Mqtt1</v>
      </c>
      <c r="X1731" s="222"/>
      <c r="Y1731" s="6" t="str">
        <f t="shared" si="329"/>
        <v>power-tag/main-salon-jb-2</v>
      </c>
      <c r="Z1731" s="106" t="str" cm="1">
        <f t="array" ref="Z1731">IF(COUNTIF(N1731,"spare"),"","$."&amp;_xlfn.REGEXEXTRACT(J1731,"PT\d+[FQ]\d+_(.*)", 2))</f>
        <v>$.RMS_Current_Phase_Neut</v>
      </c>
      <c r="AA1731" s="12">
        <f t="shared" si="326"/>
        <v>15</v>
      </c>
      <c r="AB1731" s="6" t="s">
        <v>195</v>
      </c>
      <c r="AC1731" s="106">
        <v>3006</v>
      </c>
      <c r="AJ1731" s="80"/>
      <c r="AK1731" s="116" t="s">
        <v>1693</v>
      </c>
      <c r="AN1731" s="80"/>
      <c r="AO1731" s="80"/>
      <c r="AP1731" s="80"/>
      <c r="AQ1731" s="80"/>
      <c r="AR1731" s="130"/>
      <c r="AS1731" s="80"/>
      <c r="AT1731" s="7"/>
      <c r="AU1731" s="7"/>
      <c r="AV1731" s="169"/>
      <c r="AW1731" s="170"/>
      <c r="AX1731" s="140"/>
      <c r="AY1731" s="150"/>
      <c r="AZ1731" s="171"/>
      <c r="BA1731" s="171"/>
      <c r="BB1731" s="150" t="str">
        <f t="shared" si="333"/>
        <v/>
      </c>
      <c r="BC1731" s="172"/>
      <c r="BD1731" s="169"/>
      <c r="BE1731" s="169"/>
      <c r="BF1731" s="169"/>
      <c r="BG1731" s="169"/>
      <c r="BH1731" s="169"/>
      <c r="BI1731" s="169"/>
      <c r="BJ1731" s="169"/>
      <c r="BK1731" s="169"/>
      <c r="BL1731" s="169"/>
      <c r="BM1731" s="169"/>
      <c r="BN1731" s="169"/>
      <c r="BO1731" s="169"/>
      <c r="BP1731" s="169"/>
      <c r="BQ1731" s="169"/>
      <c r="BS1731" s="6"/>
      <c r="BT1731" s="11"/>
      <c r="BU1731" s="6"/>
      <c r="BV1731" s="6"/>
    </row>
    <row r="1732" spans="1:74" ht="15.75" x14ac:dyDescent="0.25">
      <c r="A1732" s="52" t="s">
        <v>7908</v>
      </c>
      <c r="B1732" s="56"/>
      <c r="C1732" s="7" t="s">
        <v>118</v>
      </c>
      <c r="D1732" s="7" t="s">
        <v>6918</v>
      </c>
      <c r="E1732" s="7"/>
      <c r="F1732" s="64"/>
      <c r="G1732" s="6"/>
      <c r="H1732" s="6"/>
      <c r="I1732" s="10" t="s">
        <v>110</v>
      </c>
      <c r="J1732" s="11" t="s">
        <v>7595</v>
      </c>
      <c r="K1732" s="220" t="s">
        <v>600</v>
      </c>
      <c r="L1732" s="180"/>
      <c r="M1732" s="180">
        <v>1000</v>
      </c>
      <c r="N1732" s="80" t="s">
        <v>7214</v>
      </c>
      <c r="O1732" s="165"/>
      <c r="P1732" s="80" t="s">
        <v>3925</v>
      </c>
      <c r="Q1732" s="80"/>
      <c r="R1732" s="80"/>
      <c r="S1732" s="166"/>
      <c r="T1732" s="164"/>
      <c r="U1732" s="167"/>
      <c r="V1732" s="168"/>
      <c r="W1732" s="12" t="str">
        <f t="shared" si="332"/>
        <v>Mqtt1</v>
      </c>
      <c r="X1732" s="222"/>
      <c r="Y1732" s="6" t="str">
        <f t="shared" si="329"/>
        <v>power-tag/main-salon-jb-2</v>
      </c>
      <c r="Z1732" s="106" t="str" cm="1">
        <f t="array" ref="Z1732">IF(COUNTIF(N1732,"spare"),"","$."&amp;_xlfn.REGEXEXTRACT(J1732,"PT\d+[FQ]\d+_(.*)", 2))</f>
        <v>$.RMS_Voltage_A_N</v>
      </c>
      <c r="AA1732" s="12">
        <f t="shared" si="326"/>
        <v>15</v>
      </c>
      <c r="AB1732" s="6" t="s">
        <v>195</v>
      </c>
      <c r="AC1732" s="106">
        <v>3028</v>
      </c>
      <c r="AJ1732" s="80"/>
      <c r="AK1732" s="116" t="s">
        <v>1694</v>
      </c>
      <c r="AN1732" s="80"/>
      <c r="AO1732" s="80"/>
      <c r="AP1732" s="80"/>
      <c r="AQ1732" s="80"/>
      <c r="AR1732" s="130"/>
      <c r="AS1732" s="80"/>
      <c r="AT1732" s="7"/>
      <c r="AU1732" s="7"/>
      <c r="AV1732" s="169"/>
      <c r="AW1732" s="170"/>
      <c r="AX1732" s="140"/>
      <c r="AY1732" s="150"/>
      <c r="AZ1732" s="171"/>
      <c r="BA1732" s="171"/>
      <c r="BB1732" s="150" t="str">
        <f t="shared" si="333"/>
        <v/>
      </c>
      <c r="BC1732" s="172"/>
      <c r="BD1732" s="169"/>
      <c r="BE1732" s="169"/>
      <c r="BF1732" s="169"/>
      <c r="BG1732" s="169"/>
      <c r="BH1732" s="169"/>
      <c r="BI1732" s="169"/>
      <c r="BJ1732" s="169"/>
      <c r="BK1732" s="169"/>
      <c r="BL1732" s="169"/>
      <c r="BM1732" s="169"/>
      <c r="BN1732" s="169"/>
      <c r="BO1732" s="169"/>
      <c r="BP1732" s="169"/>
      <c r="BQ1732" s="169"/>
      <c r="BS1732" s="6"/>
      <c r="BT1732" s="11"/>
      <c r="BU1732" s="6"/>
      <c r="BV1732" s="6"/>
    </row>
    <row r="1733" spans="1:74" ht="15.75" x14ac:dyDescent="0.25">
      <c r="A1733" s="52" t="s">
        <v>7908</v>
      </c>
      <c r="B1733" s="56"/>
      <c r="C1733" s="7" t="s">
        <v>118</v>
      </c>
      <c r="D1733" s="7" t="s">
        <v>6918</v>
      </c>
      <c r="E1733" s="7"/>
      <c r="F1733" s="64"/>
      <c r="G1733" s="6"/>
      <c r="H1733" s="6"/>
      <c r="I1733" s="10" t="s">
        <v>110</v>
      </c>
      <c r="J1733" s="11" t="s">
        <v>7596</v>
      </c>
      <c r="K1733" s="220" t="s">
        <v>600</v>
      </c>
      <c r="L1733" s="180"/>
      <c r="M1733" s="180">
        <v>1000</v>
      </c>
      <c r="N1733" s="80" t="s">
        <v>7214</v>
      </c>
      <c r="O1733" s="165"/>
      <c r="P1733" s="80" t="s">
        <v>3926</v>
      </c>
      <c r="Q1733" s="80"/>
      <c r="R1733" s="80"/>
      <c r="S1733" s="166"/>
      <c r="T1733" s="164"/>
      <c r="U1733" s="167"/>
      <c r="V1733" s="168"/>
      <c r="W1733" s="12" t="str">
        <f t="shared" si="332"/>
        <v>Mqtt1</v>
      </c>
      <c r="X1733" s="222"/>
      <c r="Y1733" s="6" t="str">
        <f t="shared" si="329"/>
        <v>power-tag/main-salon-jb-2</v>
      </c>
      <c r="Z1733" s="106" t="str" cm="1">
        <f t="array" ref="Z1733">IF(COUNTIF(N1733,"spare"),"","$."&amp;_xlfn.REGEXEXTRACT(J1733,"PT\d+[FQ]\d+_(.*)", 2))</f>
        <v>$.RMS_Voltage_B_N</v>
      </c>
      <c r="AA1733" s="12">
        <f t="shared" si="326"/>
        <v>15</v>
      </c>
      <c r="AB1733" s="6" t="s">
        <v>195</v>
      </c>
      <c r="AC1733" s="106">
        <v>3030</v>
      </c>
      <c r="AJ1733" s="80"/>
      <c r="AK1733" s="116" t="s">
        <v>1694</v>
      </c>
      <c r="AN1733" s="80"/>
      <c r="AO1733" s="80"/>
      <c r="AP1733" s="80"/>
      <c r="AQ1733" s="80"/>
      <c r="AR1733" s="130"/>
      <c r="AS1733" s="80"/>
      <c r="AT1733" s="7"/>
      <c r="AU1733" s="7"/>
      <c r="AV1733" s="169"/>
      <c r="AW1733" s="170"/>
      <c r="AX1733" s="140"/>
      <c r="AY1733" s="150"/>
      <c r="AZ1733" s="171"/>
      <c r="BA1733" s="171"/>
      <c r="BB1733" s="150" t="str">
        <f t="shared" si="333"/>
        <v/>
      </c>
      <c r="BC1733" s="172"/>
      <c r="BD1733" s="169"/>
      <c r="BE1733" s="169"/>
      <c r="BF1733" s="169"/>
      <c r="BG1733" s="169"/>
      <c r="BH1733" s="169"/>
      <c r="BI1733" s="169"/>
      <c r="BJ1733" s="169"/>
      <c r="BK1733" s="169"/>
      <c r="BL1733" s="169"/>
      <c r="BM1733" s="169"/>
      <c r="BN1733" s="169"/>
      <c r="BO1733" s="169"/>
      <c r="BP1733" s="169"/>
      <c r="BQ1733" s="169"/>
      <c r="BS1733" s="6"/>
      <c r="BT1733" s="11"/>
      <c r="BU1733" s="6"/>
      <c r="BV1733" s="6"/>
    </row>
    <row r="1734" spans="1:74" ht="15.75" x14ac:dyDescent="0.25">
      <c r="A1734" s="52" t="s">
        <v>7908</v>
      </c>
      <c r="B1734" s="56"/>
      <c r="C1734" s="7" t="s">
        <v>118</v>
      </c>
      <c r="D1734" s="7" t="s">
        <v>6918</v>
      </c>
      <c r="E1734" s="7"/>
      <c r="F1734" s="64"/>
      <c r="G1734" s="6"/>
      <c r="H1734" s="6"/>
      <c r="I1734" s="10" t="s">
        <v>110</v>
      </c>
      <c r="J1734" s="11" t="s">
        <v>7597</v>
      </c>
      <c r="K1734" s="220" t="s">
        <v>600</v>
      </c>
      <c r="L1734" s="180"/>
      <c r="M1734" s="180">
        <v>1000</v>
      </c>
      <c r="N1734" s="80" t="s">
        <v>7214</v>
      </c>
      <c r="O1734" s="165"/>
      <c r="P1734" s="80" t="s">
        <v>3927</v>
      </c>
      <c r="Q1734" s="80"/>
      <c r="R1734" s="80"/>
      <c r="S1734" s="166"/>
      <c r="T1734" s="164"/>
      <c r="U1734" s="167"/>
      <c r="V1734" s="168"/>
      <c r="W1734" s="12" t="str">
        <f t="shared" si="332"/>
        <v>Mqtt1</v>
      </c>
      <c r="X1734" s="222"/>
      <c r="Y1734" s="6" t="str">
        <f t="shared" si="329"/>
        <v>power-tag/main-salon-jb-2</v>
      </c>
      <c r="Z1734" s="106" t="str" cm="1">
        <f t="array" ref="Z1734">IF(COUNTIF(N1734,"spare"),"","$."&amp;_xlfn.REGEXEXTRACT(J1734,"PT\d+[FQ]\d+_(.*)", 2))</f>
        <v>$.RMS_Voltage_C_N</v>
      </c>
      <c r="AA1734" s="12">
        <f t="shared" si="326"/>
        <v>15</v>
      </c>
      <c r="AB1734" s="6" t="s">
        <v>195</v>
      </c>
      <c r="AC1734" s="106">
        <v>3032</v>
      </c>
      <c r="AJ1734" s="80"/>
      <c r="AK1734" s="116" t="s">
        <v>1694</v>
      </c>
      <c r="AN1734" s="80"/>
      <c r="AO1734" s="80"/>
      <c r="AP1734" s="80"/>
      <c r="AQ1734" s="80"/>
      <c r="AR1734" s="130"/>
      <c r="AS1734" s="80"/>
      <c r="AT1734" s="7"/>
      <c r="AU1734" s="7"/>
      <c r="AV1734" s="169"/>
      <c r="AW1734" s="170"/>
      <c r="AX1734" s="140"/>
      <c r="AY1734" s="150"/>
      <c r="AZ1734" s="171"/>
      <c r="BA1734" s="171"/>
      <c r="BB1734" s="150" t="str">
        <f t="shared" si="333"/>
        <v/>
      </c>
      <c r="BC1734" s="172"/>
      <c r="BD1734" s="169"/>
      <c r="BE1734" s="169"/>
      <c r="BF1734" s="169"/>
      <c r="BG1734" s="169"/>
      <c r="BH1734" s="169"/>
      <c r="BI1734" s="169"/>
      <c r="BJ1734" s="169"/>
      <c r="BK1734" s="169"/>
      <c r="BL1734" s="169"/>
      <c r="BM1734" s="169"/>
      <c r="BN1734" s="169"/>
      <c r="BO1734" s="169"/>
      <c r="BP1734" s="169"/>
      <c r="BQ1734" s="169"/>
      <c r="BS1734" s="6"/>
      <c r="BT1734" s="11"/>
      <c r="BU1734" s="6"/>
      <c r="BV1734" s="6"/>
    </row>
    <row r="1735" spans="1:74" ht="15.75" x14ac:dyDescent="0.25">
      <c r="A1735" s="52" t="s">
        <v>7908</v>
      </c>
      <c r="B1735" s="56"/>
      <c r="C1735" s="7" t="s">
        <v>118</v>
      </c>
      <c r="D1735" s="7" t="s">
        <v>6918</v>
      </c>
      <c r="E1735" s="7"/>
      <c r="F1735" s="64"/>
      <c r="G1735" s="6"/>
      <c r="H1735" s="6"/>
      <c r="I1735" s="10" t="s">
        <v>110</v>
      </c>
      <c r="J1735" s="11" t="s">
        <v>3364</v>
      </c>
      <c r="K1735" s="220" t="s">
        <v>600</v>
      </c>
      <c r="L1735" s="180"/>
      <c r="M1735" s="180">
        <v>1000</v>
      </c>
      <c r="N1735" s="80" t="s">
        <v>7214</v>
      </c>
      <c r="O1735" s="165"/>
      <c r="P1735" s="80" t="s">
        <v>3928</v>
      </c>
      <c r="Q1735" s="80"/>
      <c r="R1735" s="80"/>
      <c r="S1735" s="166"/>
      <c r="T1735" s="164"/>
      <c r="U1735" s="167"/>
      <c r="V1735" s="168"/>
      <c r="W1735" s="12" t="str">
        <f t="shared" si="332"/>
        <v>Mqtt1</v>
      </c>
      <c r="X1735" s="222"/>
      <c r="Y1735" s="6" t="str">
        <f t="shared" si="329"/>
        <v>power-tag/main-salon-jb-2</v>
      </c>
      <c r="Z1735" s="106" t="str" cm="1">
        <f t="array" ref="Z1735">IF(COUNTIF(N1735,"spare"),"","$."&amp;_xlfn.REGEXEXTRACT(J1735,"PT\d+[FQ]\d+_(.*)", 2))</f>
        <v>$.Active_Power_Phase_A</v>
      </c>
      <c r="AA1735" s="12">
        <f t="shared" si="326"/>
        <v>15</v>
      </c>
      <c r="AB1735" s="6" t="s">
        <v>195</v>
      </c>
      <c r="AC1735" s="106">
        <v>3054</v>
      </c>
      <c r="AJ1735" s="80"/>
      <c r="AK1735" s="116" t="s">
        <v>1695</v>
      </c>
      <c r="AN1735" s="80"/>
      <c r="AO1735" s="80"/>
      <c r="AP1735" s="80"/>
      <c r="AQ1735" s="80"/>
      <c r="AR1735" s="130"/>
      <c r="AS1735" s="80"/>
      <c r="AT1735" s="7"/>
      <c r="AU1735" s="7"/>
      <c r="AV1735" s="169"/>
      <c r="AW1735" s="170"/>
      <c r="AX1735" s="140"/>
      <c r="AY1735" s="150"/>
      <c r="AZ1735" s="171"/>
      <c r="BA1735" s="171"/>
      <c r="BB1735" s="150" t="str">
        <f t="shared" si="333"/>
        <v/>
      </c>
      <c r="BC1735" s="172"/>
      <c r="BD1735" s="169"/>
      <c r="BE1735" s="169"/>
      <c r="BF1735" s="169"/>
      <c r="BG1735" s="169"/>
      <c r="BH1735" s="169"/>
      <c r="BI1735" s="169"/>
      <c r="BJ1735" s="169"/>
      <c r="BK1735" s="169"/>
      <c r="BL1735" s="169"/>
      <c r="BM1735" s="169"/>
      <c r="BN1735" s="169"/>
      <c r="BO1735" s="169"/>
      <c r="BP1735" s="169"/>
      <c r="BQ1735" s="169"/>
      <c r="BS1735" s="6"/>
      <c r="BT1735" s="11"/>
      <c r="BU1735" s="6"/>
      <c r="BV1735" s="6"/>
    </row>
    <row r="1736" spans="1:74" ht="15.75" x14ac:dyDescent="0.25">
      <c r="A1736" s="52" t="s">
        <v>7908</v>
      </c>
      <c r="B1736" s="56"/>
      <c r="C1736" s="7" t="s">
        <v>118</v>
      </c>
      <c r="D1736" s="7" t="s">
        <v>6918</v>
      </c>
      <c r="E1736" s="7"/>
      <c r="F1736" s="64"/>
      <c r="G1736" s="6"/>
      <c r="H1736" s="6"/>
      <c r="I1736" s="10" t="s">
        <v>110</v>
      </c>
      <c r="J1736" s="11" t="s">
        <v>3365</v>
      </c>
      <c r="K1736" s="220" t="s">
        <v>600</v>
      </c>
      <c r="L1736" s="180"/>
      <c r="M1736" s="180">
        <v>1000</v>
      </c>
      <c r="N1736" s="80" t="s">
        <v>7214</v>
      </c>
      <c r="O1736" s="165"/>
      <c r="P1736" s="80" t="s">
        <v>3929</v>
      </c>
      <c r="Q1736" s="80"/>
      <c r="R1736" s="80"/>
      <c r="S1736" s="166"/>
      <c r="T1736" s="164"/>
      <c r="U1736" s="167"/>
      <c r="V1736" s="168"/>
      <c r="W1736" s="12" t="str">
        <f t="shared" si="332"/>
        <v>Mqtt1</v>
      </c>
      <c r="X1736" s="222"/>
      <c r="Y1736" s="6" t="str">
        <f t="shared" si="329"/>
        <v>power-tag/main-salon-jb-2</v>
      </c>
      <c r="Z1736" s="106" t="str" cm="1">
        <f t="array" ref="Z1736">IF(COUNTIF(N1736,"spare"),"","$."&amp;_xlfn.REGEXEXTRACT(J1736,"PT\d+[FQ]\d+_(.*)", 2))</f>
        <v>$.Active_Power_Phase_B</v>
      </c>
      <c r="AA1736" s="12">
        <f t="shared" si="326"/>
        <v>15</v>
      </c>
      <c r="AB1736" s="6" t="s">
        <v>195</v>
      </c>
      <c r="AC1736" s="106">
        <v>3056</v>
      </c>
      <c r="AJ1736" s="80"/>
      <c r="AK1736" s="116" t="s">
        <v>1695</v>
      </c>
      <c r="AN1736" s="80"/>
      <c r="AO1736" s="80"/>
      <c r="AP1736" s="80"/>
      <c r="AQ1736" s="80"/>
      <c r="AR1736" s="130"/>
      <c r="AS1736" s="80"/>
      <c r="AT1736" s="7"/>
      <c r="AU1736" s="7"/>
      <c r="AV1736" s="169"/>
      <c r="AW1736" s="170"/>
      <c r="AX1736" s="140"/>
      <c r="AY1736" s="150"/>
      <c r="AZ1736" s="171"/>
      <c r="BA1736" s="171"/>
      <c r="BB1736" s="150" t="str">
        <f t="shared" si="333"/>
        <v/>
      </c>
      <c r="BC1736" s="172"/>
      <c r="BD1736" s="169"/>
      <c r="BE1736" s="169"/>
      <c r="BF1736" s="169"/>
      <c r="BG1736" s="169"/>
      <c r="BH1736" s="169"/>
      <c r="BI1736" s="169"/>
      <c r="BJ1736" s="169"/>
      <c r="BK1736" s="169"/>
      <c r="BL1736" s="169"/>
      <c r="BM1736" s="169"/>
      <c r="BN1736" s="169"/>
      <c r="BO1736" s="169"/>
      <c r="BP1736" s="169"/>
      <c r="BQ1736" s="169"/>
      <c r="BS1736" s="6"/>
      <c r="BT1736" s="11"/>
      <c r="BU1736" s="6"/>
      <c r="BV1736" s="6"/>
    </row>
    <row r="1737" spans="1:74" ht="15.75" x14ac:dyDescent="0.25">
      <c r="A1737" s="52" t="s">
        <v>7908</v>
      </c>
      <c r="B1737" s="56"/>
      <c r="C1737" s="7" t="s">
        <v>118</v>
      </c>
      <c r="D1737" s="7" t="s">
        <v>6918</v>
      </c>
      <c r="E1737" s="7"/>
      <c r="F1737" s="64"/>
      <c r="G1737" s="6"/>
      <c r="H1737" s="6"/>
      <c r="I1737" s="10" t="s">
        <v>110</v>
      </c>
      <c r="J1737" s="11" t="s">
        <v>3366</v>
      </c>
      <c r="K1737" s="220" t="s">
        <v>600</v>
      </c>
      <c r="L1737" s="180"/>
      <c r="M1737" s="180">
        <v>1000</v>
      </c>
      <c r="N1737" s="80" t="s">
        <v>7214</v>
      </c>
      <c r="O1737" s="165"/>
      <c r="P1737" s="80" t="s">
        <v>3930</v>
      </c>
      <c r="Q1737" s="80"/>
      <c r="R1737" s="80"/>
      <c r="S1737" s="166"/>
      <c r="T1737" s="164"/>
      <c r="U1737" s="167"/>
      <c r="V1737" s="168"/>
      <c r="W1737" s="12" t="str">
        <f t="shared" si="332"/>
        <v>Mqtt1</v>
      </c>
      <c r="X1737" s="222"/>
      <c r="Y1737" s="6" t="str">
        <f t="shared" si="329"/>
        <v>power-tag/main-salon-jb-2</v>
      </c>
      <c r="Z1737" s="106" t="str" cm="1">
        <f t="array" ref="Z1737">IF(COUNTIF(N1737,"spare"),"","$."&amp;_xlfn.REGEXEXTRACT(J1737,"PT\d+[FQ]\d+_(.*)", 2))</f>
        <v>$.Active_Power_Phase_C</v>
      </c>
      <c r="AA1737" s="12">
        <f t="shared" si="326"/>
        <v>15</v>
      </c>
      <c r="AB1737" s="6" t="s">
        <v>195</v>
      </c>
      <c r="AC1737" s="106">
        <v>3058</v>
      </c>
      <c r="AJ1737" s="80"/>
      <c r="AK1737" s="116" t="s">
        <v>1695</v>
      </c>
      <c r="AN1737" s="80"/>
      <c r="AO1737" s="80"/>
      <c r="AP1737" s="80"/>
      <c r="AQ1737" s="80"/>
      <c r="AR1737" s="130"/>
      <c r="AS1737" s="80"/>
      <c r="AT1737" s="7"/>
      <c r="AU1737" s="7"/>
      <c r="AV1737" s="169"/>
      <c r="AW1737" s="170"/>
      <c r="AX1737" s="140"/>
      <c r="AY1737" s="150"/>
      <c r="AZ1737" s="171"/>
      <c r="BA1737" s="171"/>
      <c r="BB1737" s="150" t="str">
        <f t="shared" si="333"/>
        <v/>
      </c>
      <c r="BC1737" s="172"/>
      <c r="BD1737" s="169"/>
      <c r="BE1737" s="169"/>
      <c r="BF1737" s="169"/>
      <c r="BG1737" s="169"/>
      <c r="BH1737" s="169"/>
      <c r="BI1737" s="169"/>
      <c r="BJ1737" s="169"/>
      <c r="BK1737" s="169"/>
      <c r="BL1737" s="169"/>
      <c r="BM1737" s="169"/>
      <c r="BN1737" s="169"/>
      <c r="BO1737" s="169"/>
      <c r="BP1737" s="169"/>
      <c r="BQ1737" s="169"/>
      <c r="BS1737" s="6"/>
      <c r="BT1737" s="11"/>
      <c r="BU1737" s="6"/>
      <c r="BV1737" s="6"/>
    </row>
    <row r="1738" spans="1:74" ht="15.75" x14ac:dyDescent="0.25">
      <c r="A1738" s="52" t="s">
        <v>7908</v>
      </c>
      <c r="B1738" s="56"/>
      <c r="C1738" s="7" t="s">
        <v>118</v>
      </c>
      <c r="D1738" s="7" t="s">
        <v>6918</v>
      </c>
      <c r="E1738" s="7"/>
      <c r="F1738" s="64"/>
      <c r="G1738" s="6"/>
      <c r="H1738" s="6"/>
      <c r="I1738" s="10" t="s">
        <v>110</v>
      </c>
      <c r="J1738" s="11" t="s">
        <v>3367</v>
      </c>
      <c r="K1738" s="220" t="s">
        <v>600</v>
      </c>
      <c r="L1738" s="180"/>
      <c r="M1738" s="180">
        <v>1000</v>
      </c>
      <c r="N1738" s="80" t="s">
        <v>7214</v>
      </c>
      <c r="O1738" s="165"/>
      <c r="P1738" s="80" t="s">
        <v>3931</v>
      </c>
      <c r="Q1738" s="80"/>
      <c r="R1738" s="80"/>
      <c r="S1738" s="166"/>
      <c r="T1738" s="164"/>
      <c r="U1738" s="167"/>
      <c r="V1738" s="168"/>
      <c r="W1738" s="12" t="str">
        <f t="shared" si="332"/>
        <v>Mqtt1</v>
      </c>
      <c r="X1738" s="222"/>
      <c r="Y1738" s="6" t="str">
        <f t="shared" si="329"/>
        <v>power-tag/main-salon-jb-2</v>
      </c>
      <c r="Z1738" s="106" t="str" cm="1">
        <f t="array" ref="Z1738">IF(COUNTIF(N1738,"spare"),"","$."&amp;_xlfn.REGEXEXTRACT(J1738,"PT\d+[FQ]\d+_(.*)", 2))</f>
        <v>$.Total_Active_Power</v>
      </c>
      <c r="AA1738" s="12">
        <f t="shared" si="326"/>
        <v>15</v>
      </c>
      <c r="AB1738" s="6" t="s">
        <v>195</v>
      </c>
      <c r="AC1738" s="106">
        <v>3060</v>
      </c>
      <c r="AJ1738" s="80"/>
      <c r="AK1738" s="116" t="s">
        <v>1695</v>
      </c>
      <c r="AN1738" s="80"/>
      <c r="AO1738" s="80"/>
      <c r="AP1738" s="80"/>
      <c r="AQ1738" s="80"/>
      <c r="AR1738" s="130"/>
      <c r="AS1738" s="80"/>
      <c r="AT1738" s="7"/>
      <c r="AU1738" s="7"/>
      <c r="AV1738" s="169"/>
      <c r="AW1738" s="170"/>
      <c r="AX1738" s="140"/>
      <c r="AY1738" s="150"/>
      <c r="AZ1738" s="171"/>
      <c r="BA1738" s="171"/>
      <c r="BB1738" s="150" t="str">
        <f t="shared" si="333"/>
        <v/>
      </c>
      <c r="BC1738" s="172"/>
      <c r="BD1738" s="169"/>
      <c r="BE1738" s="169"/>
      <c r="BF1738" s="169"/>
      <c r="BG1738" s="169"/>
      <c r="BH1738" s="169"/>
      <c r="BI1738" s="169"/>
      <c r="BJ1738" s="169"/>
      <c r="BK1738" s="169"/>
      <c r="BL1738" s="169"/>
      <c r="BM1738" s="169"/>
      <c r="BN1738" s="169"/>
      <c r="BO1738" s="169"/>
      <c r="BP1738" s="169"/>
      <c r="BQ1738" s="169"/>
      <c r="BS1738" s="6"/>
      <c r="BT1738" s="11"/>
      <c r="BU1738" s="6"/>
      <c r="BV1738" s="6"/>
    </row>
    <row r="1739" spans="1:74" ht="15.75" x14ac:dyDescent="0.25">
      <c r="A1739" s="52" t="s">
        <v>7908</v>
      </c>
      <c r="B1739" s="56"/>
      <c r="C1739" s="7" t="s">
        <v>118</v>
      </c>
      <c r="D1739" s="7" t="s">
        <v>6918</v>
      </c>
      <c r="E1739" s="7"/>
      <c r="F1739" s="64"/>
      <c r="G1739" s="6"/>
      <c r="H1739" s="6"/>
      <c r="I1739" s="10" t="s">
        <v>110</v>
      </c>
      <c r="J1739" s="11" t="s">
        <v>3368</v>
      </c>
      <c r="K1739" s="220" t="s">
        <v>600</v>
      </c>
      <c r="L1739" s="180"/>
      <c r="M1739" s="180">
        <v>1000</v>
      </c>
      <c r="N1739" s="80" t="s">
        <v>7214</v>
      </c>
      <c r="O1739" s="165"/>
      <c r="P1739" s="80" t="s">
        <v>3932</v>
      </c>
      <c r="Q1739" s="80"/>
      <c r="R1739" s="80"/>
      <c r="S1739" s="166"/>
      <c r="T1739" s="164"/>
      <c r="U1739" s="167"/>
      <c r="V1739" s="168"/>
      <c r="W1739" s="12" t="str">
        <f t="shared" si="332"/>
        <v>Mqtt1</v>
      </c>
      <c r="X1739" s="222"/>
      <c r="Y1739" s="6" t="str">
        <f t="shared" si="329"/>
        <v>power-tag/main-salon-jb-2</v>
      </c>
      <c r="Z1739" s="106" t="str" cm="1">
        <f t="array" ref="Z1739">IF(COUNTIF(N1739,"spare"),"","$."&amp;_xlfn.REGEXEXTRACT(J1739,"PT\d+[FQ]\d+_(.*)", 2))</f>
        <v>$.Power_Factor_Phase_A</v>
      </c>
      <c r="AA1739" s="12">
        <f t="shared" si="326"/>
        <v>15</v>
      </c>
      <c r="AB1739" s="6" t="s">
        <v>195</v>
      </c>
      <c r="AC1739" s="106">
        <v>3078</v>
      </c>
      <c r="AJ1739" s="80"/>
      <c r="AK1739" s="116" t="s">
        <v>1696</v>
      </c>
      <c r="AN1739" s="80"/>
      <c r="AO1739" s="80"/>
      <c r="AP1739" s="80"/>
      <c r="AQ1739" s="80"/>
      <c r="AR1739" s="130"/>
      <c r="AS1739" s="80"/>
      <c r="AT1739" s="7"/>
      <c r="AU1739" s="7"/>
      <c r="AV1739" s="169"/>
      <c r="AW1739" s="170"/>
      <c r="AX1739" s="140"/>
      <c r="AY1739" s="150"/>
      <c r="AZ1739" s="171"/>
      <c r="BA1739" s="171"/>
      <c r="BB1739" s="150" t="str">
        <f t="shared" si="333"/>
        <v/>
      </c>
      <c r="BC1739" s="172"/>
      <c r="BD1739" s="169"/>
      <c r="BE1739" s="169"/>
      <c r="BF1739" s="169"/>
      <c r="BG1739" s="169"/>
      <c r="BH1739" s="169"/>
      <c r="BI1739" s="169"/>
      <c r="BJ1739" s="169"/>
      <c r="BK1739" s="169"/>
      <c r="BL1739" s="169"/>
      <c r="BM1739" s="169"/>
      <c r="BN1739" s="169"/>
      <c r="BO1739" s="169"/>
      <c r="BP1739" s="169"/>
      <c r="BQ1739" s="169"/>
      <c r="BS1739" s="6"/>
      <c r="BT1739" s="11"/>
      <c r="BU1739" s="6"/>
      <c r="BV1739" s="6"/>
    </row>
    <row r="1740" spans="1:74" ht="15.75" x14ac:dyDescent="0.25">
      <c r="A1740" s="52" t="s">
        <v>7908</v>
      </c>
      <c r="B1740" s="56"/>
      <c r="C1740" s="7" t="s">
        <v>118</v>
      </c>
      <c r="D1740" s="7" t="s">
        <v>6918</v>
      </c>
      <c r="E1740" s="7"/>
      <c r="F1740" s="64"/>
      <c r="G1740" s="6"/>
      <c r="H1740" s="6"/>
      <c r="I1740" s="10" t="s">
        <v>110</v>
      </c>
      <c r="J1740" s="11" t="s">
        <v>3369</v>
      </c>
      <c r="K1740" s="220" t="s">
        <v>600</v>
      </c>
      <c r="L1740" s="180"/>
      <c r="M1740" s="180">
        <v>1000</v>
      </c>
      <c r="N1740" s="80" t="s">
        <v>7214</v>
      </c>
      <c r="O1740" s="165"/>
      <c r="P1740" s="80" t="s">
        <v>3933</v>
      </c>
      <c r="Q1740" s="80"/>
      <c r="R1740" s="80"/>
      <c r="S1740" s="166"/>
      <c r="T1740" s="164"/>
      <c r="U1740" s="167"/>
      <c r="V1740" s="168"/>
      <c r="W1740" s="12" t="str">
        <f t="shared" si="332"/>
        <v>Mqtt1</v>
      </c>
      <c r="X1740" s="222"/>
      <c r="Y1740" s="6" t="str">
        <f t="shared" si="329"/>
        <v>power-tag/main-salon-jb-2</v>
      </c>
      <c r="Z1740" s="106" t="str" cm="1">
        <f t="array" ref="Z1740">IF(COUNTIF(N1740,"spare"),"","$."&amp;_xlfn.REGEXEXTRACT(J1740,"PT\d+[FQ]\d+_(.*)", 2))</f>
        <v>$.Power_Factor_Phase_B</v>
      </c>
      <c r="AA1740" s="12">
        <f t="shared" si="326"/>
        <v>15</v>
      </c>
      <c r="AB1740" s="6" t="s">
        <v>195</v>
      </c>
      <c r="AC1740" s="106">
        <v>3080</v>
      </c>
      <c r="AJ1740" s="80"/>
      <c r="AK1740" s="116" t="s">
        <v>1696</v>
      </c>
      <c r="AN1740" s="80"/>
      <c r="AO1740" s="80"/>
      <c r="AP1740" s="80"/>
      <c r="AQ1740" s="80"/>
      <c r="AR1740" s="130"/>
      <c r="AS1740" s="80"/>
      <c r="AT1740" s="7"/>
      <c r="AU1740" s="7"/>
      <c r="AV1740" s="169"/>
      <c r="AW1740" s="170"/>
      <c r="AX1740" s="140"/>
      <c r="AY1740" s="150"/>
      <c r="AZ1740" s="171"/>
      <c r="BA1740" s="171"/>
      <c r="BB1740" s="150" t="str">
        <f t="shared" si="333"/>
        <v/>
      </c>
      <c r="BC1740" s="172"/>
      <c r="BD1740" s="169"/>
      <c r="BE1740" s="169"/>
      <c r="BF1740" s="169"/>
      <c r="BG1740" s="169"/>
      <c r="BH1740" s="169"/>
      <c r="BI1740" s="169"/>
      <c r="BJ1740" s="169"/>
      <c r="BK1740" s="169"/>
      <c r="BL1740" s="169"/>
      <c r="BM1740" s="169"/>
      <c r="BN1740" s="169"/>
      <c r="BO1740" s="169"/>
      <c r="BP1740" s="169"/>
      <c r="BQ1740" s="169"/>
      <c r="BS1740" s="6"/>
      <c r="BT1740" s="11"/>
      <c r="BU1740" s="6"/>
      <c r="BV1740" s="6"/>
    </row>
    <row r="1741" spans="1:74" ht="15.75" x14ac:dyDescent="0.25">
      <c r="A1741" s="52" t="s">
        <v>7908</v>
      </c>
      <c r="B1741" s="56"/>
      <c r="C1741" s="7" t="s">
        <v>118</v>
      </c>
      <c r="D1741" s="7" t="s">
        <v>6918</v>
      </c>
      <c r="E1741" s="7"/>
      <c r="F1741" s="64"/>
      <c r="G1741" s="6"/>
      <c r="H1741" s="6"/>
      <c r="I1741" s="10" t="s">
        <v>110</v>
      </c>
      <c r="J1741" s="11" t="s">
        <v>3370</v>
      </c>
      <c r="K1741" s="220" t="s">
        <v>600</v>
      </c>
      <c r="L1741" s="180"/>
      <c r="M1741" s="180">
        <v>1000</v>
      </c>
      <c r="N1741" s="80" t="s">
        <v>7214</v>
      </c>
      <c r="O1741" s="165"/>
      <c r="P1741" s="80" t="s">
        <v>3934</v>
      </c>
      <c r="Q1741" s="80"/>
      <c r="R1741" s="80"/>
      <c r="S1741" s="166"/>
      <c r="T1741" s="164"/>
      <c r="U1741" s="167"/>
      <c r="V1741" s="168"/>
      <c r="W1741" s="12" t="str">
        <f t="shared" si="332"/>
        <v>Mqtt1</v>
      </c>
      <c r="X1741" s="222"/>
      <c r="Y1741" s="6" t="str">
        <f t="shared" si="329"/>
        <v>power-tag/main-salon-jb-2</v>
      </c>
      <c r="Z1741" s="106" t="str" cm="1">
        <f t="array" ref="Z1741">IF(COUNTIF(N1741,"spare"),"","$."&amp;_xlfn.REGEXEXTRACT(J1741,"PT\d+[FQ]\d+_(.*)", 2))</f>
        <v>$.Power_Factor_Phase_C</v>
      </c>
      <c r="AA1741" s="12">
        <f t="shared" si="326"/>
        <v>15</v>
      </c>
      <c r="AB1741" s="6" t="s">
        <v>195</v>
      </c>
      <c r="AC1741" s="106">
        <v>3082</v>
      </c>
      <c r="AJ1741" s="80"/>
      <c r="AK1741" s="116" t="s">
        <v>1696</v>
      </c>
      <c r="AN1741" s="80"/>
      <c r="AO1741" s="80"/>
      <c r="AP1741" s="80"/>
      <c r="AQ1741" s="80"/>
      <c r="AR1741" s="130"/>
      <c r="AS1741" s="80"/>
      <c r="AT1741" s="7"/>
      <c r="AU1741" s="7"/>
      <c r="AV1741" s="169"/>
      <c r="AW1741" s="170"/>
      <c r="AX1741" s="140"/>
      <c r="AY1741" s="150"/>
      <c r="AZ1741" s="171"/>
      <c r="BA1741" s="171"/>
      <c r="BB1741" s="150" t="str">
        <f t="shared" si="333"/>
        <v/>
      </c>
      <c r="BC1741" s="172"/>
      <c r="BD1741" s="169"/>
      <c r="BE1741" s="169"/>
      <c r="BF1741" s="169"/>
      <c r="BG1741" s="169"/>
      <c r="BH1741" s="169"/>
      <c r="BI1741" s="169"/>
      <c r="BJ1741" s="169"/>
      <c r="BK1741" s="169"/>
      <c r="BL1741" s="169"/>
      <c r="BM1741" s="169"/>
      <c r="BN1741" s="169"/>
      <c r="BO1741" s="169"/>
      <c r="BP1741" s="169"/>
      <c r="BQ1741" s="169"/>
      <c r="BS1741" s="6"/>
      <c r="BT1741" s="11"/>
      <c r="BU1741" s="6"/>
      <c r="BV1741" s="6"/>
    </row>
    <row r="1742" spans="1:74" ht="15.75" x14ac:dyDescent="0.25">
      <c r="A1742" s="52" t="s">
        <v>7908</v>
      </c>
      <c r="B1742" s="56"/>
      <c r="C1742" s="7" t="s">
        <v>118</v>
      </c>
      <c r="D1742" s="7" t="s">
        <v>6918</v>
      </c>
      <c r="E1742" s="7"/>
      <c r="F1742" s="64"/>
      <c r="G1742" s="6"/>
      <c r="H1742" s="6"/>
      <c r="I1742" s="10" t="s">
        <v>110</v>
      </c>
      <c r="J1742" s="11" t="s">
        <v>3371</v>
      </c>
      <c r="K1742" s="220" t="s">
        <v>600</v>
      </c>
      <c r="L1742" s="180"/>
      <c r="M1742" s="180">
        <v>1000</v>
      </c>
      <c r="N1742" s="80" t="s">
        <v>7214</v>
      </c>
      <c r="O1742" s="165"/>
      <c r="P1742" s="80" t="s">
        <v>3935</v>
      </c>
      <c r="Q1742" s="80"/>
      <c r="R1742" s="80"/>
      <c r="S1742" s="166"/>
      <c r="T1742" s="164"/>
      <c r="U1742" s="167"/>
      <c r="V1742" s="168"/>
      <c r="W1742" s="12" t="str">
        <f t="shared" si="332"/>
        <v>Mqtt1</v>
      </c>
      <c r="X1742" s="222"/>
      <c r="Y1742" s="6" t="str">
        <f t="shared" si="329"/>
        <v>power-tag/main-salon-jb-2</v>
      </c>
      <c r="Z1742" s="106" t="str" cm="1">
        <f t="array" ref="Z1742">IF(COUNTIF(N1742,"spare"),"","$."&amp;_xlfn.REGEXEXTRACT(J1742,"PT\d+[FQ]\d+_(.*)", 2))</f>
        <v>$.Total_Power_Factor</v>
      </c>
      <c r="AA1742" s="12">
        <f t="shared" si="326"/>
        <v>15</v>
      </c>
      <c r="AB1742" s="6" t="s">
        <v>195</v>
      </c>
      <c r="AC1742" s="106">
        <v>3084</v>
      </c>
      <c r="AJ1742" s="80"/>
      <c r="AK1742" s="116" t="s">
        <v>1696</v>
      </c>
      <c r="AN1742" s="80"/>
      <c r="AO1742" s="80"/>
      <c r="AP1742" s="80"/>
      <c r="AQ1742" s="80"/>
      <c r="AR1742" s="130"/>
      <c r="AS1742" s="80"/>
      <c r="AT1742" s="7"/>
      <c r="AU1742" s="7"/>
      <c r="AV1742" s="169"/>
      <c r="AW1742" s="170"/>
      <c r="AX1742" s="140"/>
      <c r="AY1742" s="150"/>
      <c r="AZ1742" s="171"/>
      <c r="BA1742" s="171"/>
      <c r="BB1742" s="150" t="str">
        <f t="shared" si="333"/>
        <v/>
      </c>
      <c r="BC1742" s="172"/>
      <c r="BD1742" s="169"/>
      <c r="BE1742" s="169"/>
      <c r="BF1742" s="169"/>
      <c r="BG1742" s="169"/>
      <c r="BH1742" s="169"/>
      <c r="BI1742" s="169"/>
      <c r="BJ1742" s="169"/>
      <c r="BK1742" s="169"/>
      <c r="BL1742" s="169"/>
      <c r="BM1742" s="169"/>
      <c r="BN1742" s="169"/>
      <c r="BO1742" s="169"/>
      <c r="BP1742" s="169"/>
      <c r="BQ1742" s="169"/>
      <c r="BS1742" s="6"/>
      <c r="BT1742" s="11"/>
      <c r="BU1742" s="6"/>
      <c r="BV1742" s="6"/>
    </row>
    <row r="1743" spans="1:74" ht="15.75" x14ac:dyDescent="0.25">
      <c r="A1743" s="52" t="s">
        <v>7908</v>
      </c>
      <c r="B1743" s="56"/>
      <c r="C1743" s="7" t="s">
        <v>118</v>
      </c>
      <c r="D1743" s="7" t="s">
        <v>6918</v>
      </c>
      <c r="E1743" s="7"/>
      <c r="F1743" s="64"/>
      <c r="G1743" s="6"/>
      <c r="H1743" s="6"/>
      <c r="I1743" s="10" t="s">
        <v>110</v>
      </c>
      <c r="J1743" s="11" t="s">
        <v>3372</v>
      </c>
      <c r="K1743" s="220" t="s">
        <v>600</v>
      </c>
      <c r="L1743" s="180"/>
      <c r="M1743" s="180">
        <v>1000</v>
      </c>
      <c r="N1743" s="80" t="s">
        <v>7214</v>
      </c>
      <c r="O1743" s="165"/>
      <c r="P1743" s="80" t="s">
        <v>3936</v>
      </c>
      <c r="Q1743" s="80"/>
      <c r="R1743" s="80"/>
      <c r="S1743" s="166"/>
      <c r="T1743" s="164"/>
      <c r="U1743" s="167"/>
      <c r="V1743" s="168"/>
      <c r="W1743" s="12" t="str">
        <f t="shared" ref="W1743:W1757" si="334">IF(COUNTIF(N1743,"spare"),"","Mqtt1")</f>
        <v>Mqtt1</v>
      </c>
      <c r="X1743" s="222"/>
      <c r="Y1743" s="6" t="str">
        <f t="shared" si="329"/>
        <v>power-tag/serv-corridor-jb</v>
      </c>
      <c r="Z1743" s="106" t="str" cm="1">
        <f t="array" ref="Z1743">IF(COUNTIF(N1743,"spare"),"","$."&amp;_xlfn.REGEXEXTRACT(J1743,"PT\d+[FQ]\d+_(.*)", 2))</f>
        <v>$.RMS_Current_Phase_A</v>
      </c>
      <c r="AA1743" s="12">
        <f>AA1728+1</f>
        <v>16</v>
      </c>
      <c r="AB1743" s="6" t="s">
        <v>195</v>
      </c>
      <c r="AC1743" s="106">
        <v>3000</v>
      </c>
      <c r="AJ1743" s="80"/>
      <c r="AK1743" s="116" t="s">
        <v>1693</v>
      </c>
      <c r="AN1743" s="80"/>
      <c r="AO1743" s="80"/>
      <c r="AP1743" s="80"/>
      <c r="AQ1743" s="80"/>
      <c r="AR1743" s="130"/>
      <c r="AS1743" s="80"/>
      <c r="AT1743" s="7"/>
      <c r="AU1743" s="7"/>
      <c r="AV1743" s="169"/>
      <c r="AW1743" s="170"/>
      <c r="AX1743" s="140"/>
      <c r="AY1743" s="150"/>
      <c r="AZ1743" s="171"/>
      <c r="BA1743" s="171"/>
      <c r="BB1743" s="150" t="str">
        <f t="shared" ref="BB1743:BB1757" si="335">IF(ISNUMBER(AM1743),"1","")</f>
        <v/>
      </c>
      <c r="BC1743" s="172"/>
      <c r="BD1743" s="169"/>
      <c r="BE1743" s="169"/>
      <c r="BF1743" s="169"/>
      <c r="BG1743" s="169"/>
      <c r="BH1743" s="169"/>
      <c r="BI1743" s="169"/>
      <c r="BJ1743" s="169"/>
      <c r="BK1743" s="169"/>
      <c r="BL1743" s="169"/>
      <c r="BM1743" s="169"/>
      <c r="BN1743" s="169"/>
      <c r="BO1743" s="169"/>
      <c r="BP1743" s="169"/>
      <c r="BQ1743" s="169"/>
      <c r="BS1743" s="6"/>
      <c r="BT1743" s="11"/>
      <c r="BU1743" s="6"/>
      <c r="BV1743" s="6"/>
    </row>
    <row r="1744" spans="1:74" ht="15.75" x14ac:dyDescent="0.25">
      <c r="A1744" s="52" t="s">
        <v>7908</v>
      </c>
      <c r="B1744" s="56"/>
      <c r="C1744" s="7" t="s">
        <v>118</v>
      </c>
      <c r="D1744" s="7" t="s">
        <v>6918</v>
      </c>
      <c r="E1744" s="7"/>
      <c r="F1744" s="64"/>
      <c r="G1744" s="6"/>
      <c r="H1744" s="6"/>
      <c r="I1744" s="10" t="s">
        <v>110</v>
      </c>
      <c r="J1744" s="11" t="s">
        <v>3373</v>
      </c>
      <c r="K1744" s="220" t="s">
        <v>600</v>
      </c>
      <c r="L1744" s="180"/>
      <c r="M1744" s="180">
        <v>1000</v>
      </c>
      <c r="N1744" s="80" t="s">
        <v>7214</v>
      </c>
      <c r="O1744" s="165"/>
      <c r="P1744" s="80" t="s">
        <v>3937</v>
      </c>
      <c r="Q1744" s="80"/>
      <c r="R1744" s="80"/>
      <c r="S1744" s="166"/>
      <c r="T1744" s="164"/>
      <c r="U1744" s="167"/>
      <c r="V1744" s="168"/>
      <c r="W1744" s="12" t="str">
        <f t="shared" si="334"/>
        <v>Mqtt1</v>
      </c>
      <c r="X1744" s="222"/>
      <c r="Y1744" s="6" t="str">
        <f t="shared" si="329"/>
        <v>power-tag/serv-corridor-jb</v>
      </c>
      <c r="Z1744" s="106" t="str" cm="1">
        <f t="array" ref="Z1744">IF(COUNTIF(N1744,"spare"),"","$."&amp;_xlfn.REGEXEXTRACT(J1744,"PT\d+[FQ]\d+_(.*)", 2))</f>
        <v>$.RMS_Current_Phase_B</v>
      </c>
      <c r="AA1744" s="12">
        <f t="shared" si="326"/>
        <v>16</v>
      </c>
      <c r="AB1744" s="6" t="s">
        <v>195</v>
      </c>
      <c r="AC1744" s="106">
        <v>3002</v>
      </c>
      <c r="AJ1744" s="80"/>
      <c r="AK1744" s="116" t="s">
        <v>1693</v>
      </c>
      <c r="AN1744" s="80"/>
      <c r="AO1744" s="80"/>
      <c r="AP1744" s="80"/>
      <c r="AQ1744" s="80"/>
      <c r="AR1744" s="130"/>
      <c r="AS1744" s="80"/>
      <c r="AT1744" s="7"/>
      <c r="AU1744" s="7"/>
      <c r="AV1744" s="169"/>
      <c r="AW1744" s="170"/>
      <c r="AX1744" s="140"/>
      <c r="AY1744" s="150"/>
      <c r="AZ1744" s="171"/>
      <c r="BA1744" s="171"/>
      <c r="BB1744" s="150" t="str">
        <f t="shared" si="335"/>
        <v/>
      </c>
      <c r="BC1744" s="172"/>
      <c r="BD1744" s="169"/>
      <c r="BE1744" s="169"/>
      <c r="BF1744" s="169"/>
      <c r="BG1744" s="169"/>
      <c r="BH1744" s="169"/>
      <c r="BI1744" s="169"/>
      <c r="BJ1744" s="169"/>
      <c r="BK1744" s="169"/>
      <c r="BL1744" s="169"/>
      <c r="BM1744" s="169"/>
      <c r="BN1744" s="169"/>
      <c r="BO1744" s="169"/>
      <c r="BP1744" s="169"/>
      <c r="BQ1744" s="169"/>
      <c r="BS1744" s="6"/>
      <c r="BT1744" s="11"/>
      <c r="BU1744" s="6"/>
      <c r="BV1744" s="6"/>
    </row>
    <row r="1745" spans="1:74" ht="15.75" x14ac:dyDescent="0.25">
      <c r="A1745" s="52" t="s">
        <v>7908</v>
      </c>
      <c r="B1745" s="56"/>
      <c r="C1745" s="7" t="s">
        <v>118</v>
      </c>
      <c r="D1745" s="7" t="s">
        <v>6918</v>
      </c>
      <c r="E1745" s="7"/>
      <c r="F1745" s="64"/>
      <c r="G1745" s="6"/>
      <c r="H1745" s="6"/>
      <c r="I1745" s="10" t="s">
        <v>110</v>
      </c>
      <c r="J1745" s="11" t="s">
        <v>3374</v>
      </c>
      <c r="K1745" s="220" t="s">
        <v>600</v>
      </c>
      <c r="L1745" s="180"/>
      <c r="M1745" s="180">
        <v>1000</v>
      </c>
      <c r="N1745" s="80" t="s">
        <v>7214</v>
      </c>
      <c r="O1745" s="165"/>
      <c r="P1745" s="80" t="s">
        <v>3938</v>
      </c>
      <c r="Q1745" s="80"/>
      <c r="R1745" s="80"/>
      <c r="S1745" s="166"/>
      <c r="T1745" s="164"/>
      <c r="U1745" s="167"/>
      <c r="V1745" s="168"/>
      <c r="W1745" s="12" t="str">
        <f t="shared" si="334"/>
        <v>Mqtt1</v>
      </c>
      <c r="X1745" s="222"/>
      <c r="Y1745" s="6" t="str">
        <f t="shared" si="329"/>
        <v>power-tag/serv-corridor-jb</v>
      </c>
      <c r="Z1745" s="106" t="str" cm="1">
        <f t="array" ref="Z1745">IF(COUNTIF(N1745,"spare"),"","$."&amp;_xlfn.REGEXEXTRACT(J1745,"PT\d+[FQ]\d+_(.*)", 2))</f>
        <v>$.RMS_Current_Phase_C</v>
      </c>
      <c r="AA1745" s="12">
        <f t="shared" si="326"/>
        <v>16</v>
      </c>
      <c r="AB1745" s="6" t="s">
        <v>195</v>
      </c>
      <c r="AC1745" s="106">
        <v>3004</v>
      </c>
      <c r="AJ1745" s="80"/>
      <c r="AK1745" s="116" t="s">
        <v>1693</v>
      </c>
      <c r="AN1745" s="80"/>
      <c r="AO1745" s="80"/>
      <c r="AP1745" s="80"/>
      <c r="AQ1745" s="80"/>
      <c r="AR1745" s="130"/>
      <c r="AS1745" s="80"/>
      <c r="AT1745" s="7"/>
      <c r="AU1745" s="7"/>
      <c r="AV1745" s="169"/>
      <c r="AW1745" s="170"/>
      <c r="AX1745" s="140"/>
      <c r="AY1745" s="150"/>
      <c r="AZ1745" s="171"/>
      <c r="BA1745" s="171"/>
      <c r="BB1745" s="150" t="str">
        <f t="shared" si="335"/>
        <v/>
      </c>
      <c r="BC1745" s="172"/>
      <c r="BD1745" s="169"/>
      <c r="BE1745" s="169"/>
      <c r="BF1745" s="169"/>
      <c r="BG1745" s="169"/>
      <c r="BH1745" s="169"/>
      <c r="BI1745" s="169"/>
      <c r="BJ1745" s="169"/>
      <c r="BK1745" s="169"/>
      <c r="BL1745" s="169"/>
      <c r="BM1745" s="169"/>
      <c r="BN1745" s="169"/>
      <c r="BO1745" s="169"/>
      <c r="BP1745" s="169"/>
      <c r="BQ1745" s="169"/>
      <c r="BS1745" s="6"/>
      <c r="BT1745" s="11"/>
      <c r="BU1745" s="6"/>
      <c r="BV1745" s="6"/>
    </row>
    <row r="1746" spans="1:74" ht="15.75" x14ac:dyDescent="0.25">
      <c r="A1746" s="52" t="s">
        <v>7908</v>
      </c>
      <c r="B1746" s="56"/>
      <c r="C1746" s="7" t="s">
        <v>118</v>
      </c>
      <c r="D1746" s="7" t="s">
        <v>6918</v>
      </c>
      <c r="E1746" s="7"/>
      <c r="F1746" s="64"/>
      <c r="G1746" s="6"/>
      <c r="H1746" s="6"/>
      <c r="I1746" s="10" t="s">
        <v>110</v>
      </c>
      <c r="J1746" s="11" t="s">
        <v>3375</v>
      </c>
      <c r="K1746" s="220" t="s">
        <v>600</v>
      </c>
      <c r="L1746" s="180"/>
      <c r="M1746" s="180">
        <v>1000</v>
      </c>
      <c r="N1746" s="80" t="s">
        <v>7214</v>
      </c>
      <c r="O1746" s="165"/>
      <c r="P1746" s="80" t="s">
        <v>3939</v>
      </c>
      <c r="Q1746" s="80"/>
      <c r="R1746" s="80"/>
      <c r="S1746" s="166"/>
      <c r="T1746" s="164"/>
      <c r="U1746" s="167"/>
      <c r="V1746" s="168"/>
      <c r="W1746" s="12" t="str">
        <f t="shared" si="334"/>
        <v>Mqtt1</v>
      </c>
      <c r="X1746" s="222"/>
      <c r="Y1746" s="6" t="str">
        <f t="shared" si="329"/>
        <v>power-tag/serv-corridor-jb</v>
      </c>
      <c r="Z1746" s="106" t="str" cm="1">
        <f t="array" ref="Z1746">IF(COUNTIF(N1746,"spare"),"","$."&amp;_xlfn.REGEXEXTRACT(J1746,"PT\d+[FQ]\d+_(.*)", 2))</f>
        <v>$.RMS_Current_Phase_Neut</v>
      </c>
      <c r="AA1746" s="12">
        <f t="shared" si="326"/>
        <v>16</v>
      </c>
      <c r="AB1746" s="6" t="s">
        <v>195</v>
      </c>
      <c r="AC1746" s="106">
        <v>3006</v>
      </c>
      <c r="AJ1746" s="80"/>
      <c r="AK1746" s="116" t="s">
        <v>1693</v>
      </c>
      <c r="AN1746" s="80"/>
      <c r="AO1746" s="80"/>
      <c r="AP1746" s="80"/>
      <c r="AQ1746" s="80"/>
      <c r="AR1746" s="130"/>
      <c r="AS1746" s="80"/>
      <c r="AT1746" s="7"/>
      <c r="AU1746" s="7"/>
      <c r="AV1746" s="169"/>
      <c r="AW1746" s="170"/>
      <c r="AX1746" s="140"/>
      <c r="AY1746" s="150"/>
      <c r="AZ1746" s="171"/>
      <c r="BA1746" s="171"/>
      <c r="BB1746" s="150" t="str">
        <f t="shared" si="335"/>
        <v/>
      </c>
      <c r="BC1746" s="172"/>
      <c r="BD1746" s="169"/>
      <c r="BE1746" s="169"/>
      <c r="BF1746" s="169"/>
      <c r="BG1746" s="169"/>
      <c r="BH1746" s="169"/>
      <c r="BI1746" s="169"/>
      <c r="BJ1746" s="169"/>
      <c r="BK1746" s="169"/>
      <c r="BL1746" s="169"/>
      <c r="BM1746" s="169"/>
      <c r="BN1746" s="169"/>
      <c r="BO1746" s="169"/>
      <c r="BP1746" s="169"/>
      <c r="BQ1746" s="169"/>
      <c r="BS1746" s="6"/>
      <c r="BT1746" s="11"/>
      <c r="BU1746" s="6"/>
      <c r="BV1746" s="6"/>
    </row>
    <row r="1747" spans="1:74" ht="15.75" x14ac:dyDescent="0.25">
      <c r="A1747" s="52" t="s">
        <v>7908</v>
      </c>
      <c r="B1747" s="56"/>
      <c r="C1747" s="7" t="s">
        <v>118</v>
      </c>
      <c r="D1747" s="7" t="s">
        <v>6918</v>
      </c>
      <c r="E1747" s="7"/>
      <c r="F1747" s="64"/>
      <c r="G1747" s="6"/>
      <c r="H1747" s="6"/>
      <c r="I1747" s="10" t="s">
        <v>110</v>
      </c>
      <c r="J1747" s="11" t="s">
        <v>7598</v>
      </c>
      <c r="K1747" s="220" t="s">
        <v>600</v>
      </c>
      <c r="L1747" s="180"/>
      <c r="M1747" s="180">
        <v>1000</v>
      </c>
      <c r="N1747" s="80" t="s">
        <v>7214</v>
      </c>
      <c r="O1747" s="165"/>
      <c r="P1747" s="80" t="s">
        <v>3940</v>
      </c>
      <c r="Q1747" s="80"/>
      <c r="R1747" s="80"/>
      <c r="S1747" s="166"/>
      <c r="T1747" s="164"/>
      <c r="U1747" s="167"/>
      <c r="V1747" s="168"/>
      <c r="W1747" s="12" t="str">
        <f t="shared" si="334"/>
        <v>Mqtt1</v>
      </c>
      <c r="X1747" s="222"/>
      <c r="Y1747" s="6" t="str">
        <f t="shared" si="329"/>
        <v>power-tag/serv-corridor-jb</v>
      </c>
      <c r="Z1747" s="106" t="str" cm="1">
        <f t="array" ref="Z1747">IF(COUNTIF(N1747,"spare"),"","$."&amp;_xlfn.REGEXEXTRACT(J1747,"PT\d+[FQ]\d+_(.*)", 2))</f>
        <v>$.RMS_Voltage_A_N</v>
      </c>
      <c r="AA1747" s="12">
        <f t="shared" si="326"/>
        <v>16</v>
      </c>
      <c r="AB1747" s="6" t="s">
        <v>195</v>
      </c>
      <c r="AC1747" s="106">
        <v>3028</v>
      </c>
      <c r="AJ1747" s="80"/>
      <c r="AK1747" s="116" t="s">
        <v>1694</v>
      </c>
      <c r="AN1747" s="80"/>
      <c r="AO1747" s="80"/>
      <c r="AP1747" s="80"/>
      <c r="AQ1747" s="80"/>
      <c r="AR1747" s="130"/>
      <c r="AS1747" s="80"/>
      <c r="AT1747" s="7"/>
      <c r="AU1747" s="7"/>
      <c r="AV1747" s="169"/>
      <c r="AW1747" s="170"/>
      <c r="AX1747" s="140"/>
      <c r="AY1747" s="150"/>
      <c r="AZ1747" s="171"/>
      <c r="BA1747" s="171"/>
      <c r="BB1747" s="150" t="str">
        <f t="shared" si="335"/>
        <v/>
      </c>
      <c r="BC1747" s="172"/>
      <c r="BD1747" s="169"/>
      <c r="BE1747" s="169"/>
      <c r="BF1747" s="169"/>
      <c r="BG1747" s="169"/>
      <c r="BH1747" s="169"/>
      <c r="BI1747" s="169"/>
      <c r="BJ1747" s="169"/>
      <c r="BK1747" s="169"/>
      <c r="BL1747" s="169"/>
      <c r="BM1747" s="169"/>
      <c r="BN1747" s="169"/>
      <c r="BO1747" s="169"/>
      <c r="BP1747" s="169"/>
      <c r="BQ1747" s="169"/>
      <c r="BS1747" s="6"/>
      <c r="BT1747" s="11"/>
      <c r="BU1747" s="6"/>
      <c r="BV1747" s="6"/>
    </row>
    <row r="1748" spans="1:74" ht="15.75" x14ac:dyDescent="0.25">
      <c r="A1748" s="52" t="s">
        <v>7908</v>
      </c>
      <c r="B1748" s="56"/>
      <c r="C1748" s="7" t="s">
        <v>118</v>
      </c>
      <c r="D1748" s="7" t="s">
        <v>6918</v>
      </c>
      <c r="E1748" s="7"/>
      <c r="F1748" s="64"/>
      <c r="G1748" s="6"/>
      <c r="H1748" s="6"/>
      <c r="I1748" s="10" t="s">
        <v>110</v>
      </c>
      <c r="J1748" s="11" t="s">
        <v>7599</v>
      </c>
      <c r="K1748" s="220" t="s">
        <v>600</v>
      </c>
      <c r="L1748" s="180"/>
      <c r="M1748" s="180">
        <v>1000</v>
      </c>
      <c r="N1748" s="80" t="s">
        <v>7214</v>
      </c>
      <c r="O1748" s="165"/>
      <c r="P1748" s="80" t="s">
        <v>3941</v>
      </c>
      <c r="Q1748" s="80"/>
      <c r="R1748" s="80"/>
      <c r="S1748" s="166"/>
      <c r="T1748" s="164"/>
      <c r="U1748" s="167"/>
      <c r="V1748" s="168"/>
      <c r="W1748" s="12" t="str">
        <f t="shared" si="334"/>
        <v>Mqtt1</v>
      </c>
      <c r="X1748" s="222"/>
      <c r="Y1748" s="6" t="str">
        <f t="shared" si="329"/>
        <v>power-tag/serv-corridor-jb</v>
      </c>
      <c r="Z1748" s="106" t="str" cm="1">
        <f t="array" ref="Z1748">IF(COUNTIF(N1748,"spare"),"","$."&amp;_xlfn.REGEXEXTRACT(J1748,"PT\d+[FQ]\d+_(.*)", 2))</f>
        <v>$.RMS_Voltage_B_N</v>
      </c>
      <c r="AA1748" s="12">
        <f t="shared" ref="AA1748:AA1757" si="336">AA1733+1</f>
        <v>16</v>
      </c>
      <c r="AB1748" s="6" t="s">
        <v>195</v>
      </c>
      <c r="AC1748" s="106">
        <v>3030</v>
      </c>
      <c r="AJ1748" s="80"/>
      <c r="AK1748" s="116" t="s">
        <v>1694</v>
      </c>
      <c r="AN1748" s="80"/>
      <c r="AO1748" s="80"/>
      <c r="AP1748" s="80"/>
      <c r="AQ1748" s="80"/>
      <c r="AR1748" s="130"/>
      <c r="AS1748" s="80"/>
      <c r="AT1748" s="7"/>
      <c r="AU1748" s="7"/>
      <c r="AV1748" s="169"/>
      <c r="AW1748" s="170"/>
      <c r="AX1748" s="140"/>
      <c r="AY1748" s="150"/>
      <c r="AZ1748" s="171"/>
      <c r="BA1748" s="171"/>
      <c r="BB1748" s="150" t="str">
        <f t="shared" si="335"/>
        <v/>
      </c>
      <c r="BC1748" s="172"/>
      <c r="BD1748" s="169"/>
      <c r="BE1748" s="169"/>
      <c r="BF1748" s="169"/>
      <c r="BG1748" s="169"/>
      <c r="BH1748" s="169"/>
      <c r="BI1748" s="169"/>
      <c r="BJ1748" s="169"/>
      <c r="BK1748" s="169"/>
      <c r="BL1748" s="169"/>
      <c r="BM1748" s="169"/>
      <c r="BN1748" s="169"/>
      <c r="BO1748" s="169"/>
      <c r="BP1748" s="169"/>
      <c r="BQ1748" s="169"/>
      <c r="BS1748" s="6"/>
      <c r="BT1748" s="11"/>
      <c r="BU1748" s="6"/>
      <c r="BV1748" s="6"/>
    </row>
    <row r="1749" spans="1:74" ht="15.75" x14ac:dyDescent="0.25">
      <c r="A1749" s="52" t="s">
        <v>7908</v>
      </c>
      <c r="B1749" s="56"/>
      <c r="C1749" s="7" t="s">
        <v>118</v>
      </c>
      <c r="D1749" s="7" t="s">
        <v>6918</v>
      </c>
      <c r="E1749" s="7"/>
      <c r="F1749" s="64"/>
      <c r="G1749" s="6"/>
      <c r="H1749" s="6"/>
      <c r="I1749" s="10" t="s">
        <v>110</v>
      </c>
      <c r="J1749" s="11" t="s">
        <v>7600</v>
      </c>
      <c r="K1749" s="220" t="s">
        <v>600</v>
      </c>
      <c r="L1749" s="180"/>
      <c r="M1749" s="180">
        <v>1000</v>
      </c>
      <c r="N1749" s="80" t="s">
        <v>7214</v>
      </c>
      <c r="O1749" s="165"/>
      <c r="P1749" s="80" t="s">
        <v>3942</v>
      </c>
      <c r="Q1749" s="80"/>
      <c r="R1749" s="80"/>
      <c r="S1749" s="166"/>
      <c r="T1749" s="164"/>
      <c r="U1749" s="167"/>
      <c r="V1749" s="168"/>
      <c r="W1749" s="12" t="str">
        <f t="shared" si="334"/>
        <v>Mqtt1</v>
      </c>
      <c r="X1749" s="222"/>
      <c r="Y1749" s="6" t="str">
        <f t="shared" si="329"/>
        <v>power-tag/serv-corridor-jb</v>
      </c>
      <c r="Z1749" s="106" t="str" cm="1">
        <f t="array" ref="Z1749">IF(COUNTIF(N1749,"spare"),"","$."&amp;_xlfn.REGEXEXTRACT(J1749,"PT\d+[FQ]\d+_(.*)", 2))</f>
        <v>$.RMS_Voltage_C_N</v>
      </c>
      <c r="AA1749" s="12">
        <f t="shared" si="336"/>
        <v>16</v>
      </c>
      <c r="AB1749" s="6" t="s">
        <v>195</v>
      </c>
      <c r="AC1749" s="106">
        <v>3032</v>
      </c>
      <c r="AJ1749" s="80"/>
      <c r="AK1749" s="116" t="s">
        <v>1694</v>
      </c>
      <c r="AN1749" s="80"/>
      <c r="AO1749" s="80"/>
      <c r="AP1749" s="80"/>
      <c r="AQ1749" s="80"/>
      <c r="AR1749" s="130"/>
      <c r="AS1749" s="80"/>
      <c r="AT1749" s="7"/>
      <c r="AU1749" s="7"/>
      <c r="AV1749" s="169"/>
      <c r="AW1749" s="170"/>
      <c r="AX1749" s="140"/>
      <c r="AY1749" s="150"/>
      <c r="AZ1749" s="171"/>
      <c r="BA1749" s="171"/>
      <c r="BB1749" s="150" t="str">
        <f t="shared" si="335"/>
        <v/>
      </c>
      <c r="BC1749" s="172"/>
      <c r="BD1749" s="169"/>
      <c r="BE1749" s="169"/>
      <c r="BF1749" s="169"/>
      <c r="BG1749" s="169"/>
      <c r="BH1749" s="169"/>
      <c r="BI1749" s="169"/>
      <c r="BJ1749" s="169"/>
      <c r="BK1749" s="169"/>
      <c r="BL1749" s="169"/>
      <c r="BM1749" s="169"/>
      <c r="BN1749" s="169"/>
      <c r="BO1749" s="169"/>
      <c r="BP1749" s="169"/>
      <c r="BQ1749" s="169"/>
      <c r="BS1749" s="6"/>
      <c r="BT1749" s="11"/>
      <c r="BU1749" s="6"/>
      <c r="BV1749" s="6"/>
    </row>
    <row r="1750" spans="1:74" ht="15.75" x14ac:dyDescent="0.25">
      <c r="A1750" s="52" t="s">
        <v>7908</v>
      </c>
      <c r="B1750" s="56"/>
      <c r="C1750" s="7" t="s">
        <v>118</v>
      </c>
      <c r="D1750" s="7" t="s">
        <v>6918</v>
      </c>
      <c r="E1750" s="7"/>
      <c r="F1750" s="64"/>
      <c r="G1750" s="6"/>
      <c r="H1750" s="6"/>
      <c r="I1750" s="10" t="s">
        <v>110</v>
      </c>
      <c r="J1750" s="11" t="s">
        <v>3376</v>
      </c>
      <c r="K1750" s="220" t="s">
        <v>600</v>
      </c>
      <c r="L1750" s="180"/>
      <c r="M1750" s="180">
        <v>1000</v>
      </c>
      <c r="N1750" s="80" t="s">
        <v>7214</v>
      </c>
      <c r="O1750" s="165"/>
      <c r="P1750" s="80" t="s">
        <v>3943</v>
      </c>
      <c r="Q1750" s="80"/>
      <c r="R1750" s="80"/>
      <c r="S1750" s="166"/>
      <c r="T1750" s="164"/>
      <c r="U1750" s="167"/>
      <c r="V1750" s="168"/>
      <c r="W1750" s="12" t="str">
        <f t="shared" si="334"/>
        <v>Mqtt1</v>
      </c>
      <c r="X1750" s="222"/>
      <c r="Y1750" s="6" t="str">
        <f t="shared" si="329"/>
        <v>power-tag/serv-corridor-jb</v>
      </c>
      <c r="Z1750" s="106" t="str" cm="1">
        <f t="array" ref="Z1750">IF(COUNTIF(N1750,"spare"),"","$."&amp;_xlfn.REGEXEXTRACT(J1750,"PT\d+[FQ]\d+_(.*)", 2))</f>
        <v>$.Active_Power_Phase_A</v>
      </c>
      <c r="AA1750" s="12">
        <f t="shared" si="336"/>
        <v>16</v>
      </c>
      <c r="AB1750" s="6" t="s">
        <v>195</v>
      </c>
      <c r="AC1750" s="106">
        <v>3054</v>
      </c>
      <c r="AJ1750" s="80"/>
      <c r="AK1750" s="116" t="s">
        <v>1695</v>
      </c>
      <c r="AN1750" s="80"/>
      <c r="AO1750" s="80"/>
      <c r="AP1750" s="80"/>
      <c r="AQ1750" s="80"/>
      <c r="AR1750" s="130"/>
      <c r="AS1750" s="80"/>
      <c r="AT1750" s="7"/>
      <c r="AU1750" s="7"/>
      <c r="AV1750" s="169"/>
      <c r="AW1750" s="170"/>
      <c r="AX1750" s="140"/>
      <c r="AY1750" s="150"/>
      <c r="AZ1750" s="171"/>
      <c r="BA1750" s="171"/>
      <c r="BB1750" s="150" t="str">
        <f t="shared" si="335"/>
        <v/>
      </c>
      <c r="BC1750" s="172"/>
      <c r="BD1750" s="169"/>
      <c r="BE1750" s="169"/>
      <c r="BF1750" s="169"/>
      <c r="BG1750" s="169"/>
      <c r="BH1750" s="169"/>
      <c r="BI1750" s="169"/>
      <c r="BJ1750" s="169"/>
      <c r="BK1750" s="169"/>
      <c r="BL1750" s="169"/>
      <c r="BM1750" s="169"/>
      <c r="BN1750" s="169"/>
      <c r="BO1750" s="169"/>
      <c r="BP1750" s="169"/>
      <c r="BQ1750" s="169"/>
      <c r="BS1750" s="6"/>
      <c r="BT1750" s="11"/>
      <c r="BU1750" s="6"/>
      <c r="BV1750" s="6"/>
    </row>
    <row r="1751" spans="1:74" ht="15.75" x14ac:dyDescent="0.25">
      <c r="A1751" s="52" t="s">
        <v>7908</v>
      </c>
      <c r="B1751" s="56"/>
      <c r="C1751" s="7" t="s">
        <v>118</v>
      </c>
      <c r="D1751" s="7" t="s">
        <v>6918</v>
      </c>
      <c r="E1751" s="7"/>
      <c r="F1751" s="64"/>
      <c r="G1751" s="6"/>
      <c r="H1751" s="6"/>
      <c r="I1751" s="10" t="s">
        <v>110</v>
      </c>
      <c r="J1751" s="11" t="s">
        <v>3377</v>
      </c>
      <c r="K1751" s="220" t="s">
        <v>600</v>
      </c>
      <c r="L1751" s="180"/>
      <c r="M1751" s="180">
        <v>1000</v>
      </c>
      <c r="N1751" s="80" t="s">
        <v>7214</v>
      </c>
      <c r="O1751" s="165"/>
      <c r="P1751" s="80" t="s">
        <v>3944</v>
      </c>
      <c r="Q1751" s="80"/>
      <c r="R1751" s="80"/>
      <c r="S1751" s="166"/>
      <c r="T1751" s="164"/>
      <c r="U1751" s="167"/>
      <c r="V1751" s="168"/>
      <c r="W1751" s="12" t="str">
        <f t="shared" si="334"/>
        <v>Mqtt1</v>
      </c>
      <c r="X1751" s="222"/>
      <c r="Y1751" s="6" t="str">
        <f t="shared" si="329"/>
        <v>power-tag/serv-corridor-jb</v>
      </c>
      <c r="Z1751" s="106" t="str" cm="1">
        <f t="array" ref="Z1751">IF(COUNTIF(N1751,"spare"),"","$."&amp;_xlfn.REGEXEXTRACT(J1751,"PT\d+[FQ]\d+_(.*)", 2))</f>
        <v>$.Active_Power_Phase_B</v>
      </c>
      <c r="AA1751" s="12">
        <f t="shared" si="336"/>
        <v>16</v>
      </c>
      <c r="AB1751" s="6" t="s">
        <v>195</v>
      </c>
      <c r="AC1751" s="106">
        <v>3056</v>
      </c>
      <c r="AJ1751" s="80"/>
      <c r="AK1751" s="116" t="s">
        <v>1695</v>
      </c>
      <c r="AN1751" s="80"/>
      <c r="AO1751" s="80"/>
      <c r="AP1751" s="80"/>
      <c r="AQ1751" s="80"/>
      <c r="AR1751" s="130"/>
      <c r="AS1751" s="80"/>
      <c r="AT1751" s="7"/>
      <c r="AU1751" s="7"/>
      <c r="AV1751" s="169"/>
      <c r="AW1751" s="170"/>
      <c r="AX1751" s="140"/>
      <c r="AY1751" s="150"/>
      <c r="AZ1751" s="171"/>
      <c r="BA1751" s="171"/>
      <c r="BB1751" s="150" t="str">
        <f t="shared" si="335"/>
        <v/>
      </c>
      <c r="BC1751" s="172"/>
      <c r="BD1751" s="169"/>
      <c r="BE1751" s="169"/>
      <c r="BF1751" s="169"/>
      <c r="BG1751" s="169"/>
      <c r="BH1751" s="169"/>
      <c r="BI1751" s="169"/>
      <c r="BJ1751" s="169"/>
      <c r="BK1751" s="169"/>
      <c r="BL1751" s="169"/>
      <c r="BM1751" s="169"/>
      <c r="BN1751" s="169"/>
      <c r="BO1751" s="169"/>
      <c r="BP1751" s="169"/>
      <c r="BQ1751" s="169"/>
      <c r="BS1751" s="6"/>
      <c r="BT1751" s="11"/>
      <c r="BU1751" s="6"/>
      <c r="BV1751" s="6"/>
    </row>
    <row r="1752" spans="1:74" ht="15.75" x14ac:dyDescent="0.25">
      <c r="A1752" s="52" t="s">
        <v>7908</v>
      </c>
      <c r="B1752" s="56"/>
      <c r="C1752" s="7" t="s">
        <v>118</v>
      </c>
      <c r="D1752" s="7" t="s">
        <v>6918</v>
      </c>
      <c r="E1752" s="7"/>
      <c r="F1752" s="64"/>
      <c r="G1752" s="6"/>
      <c r="H1752" s="6"/>
      <c r="I1752" s="10" t="s">
        <v>110</v>
      </c>
      <c r="J1752" s="11" t="s">
        <v>3378</v>
      </c>
      <c r="K1752" s="220" t="s">
        <v>600</v>
      </c>
      <c r="L1752" s="180"/>
      <c r="M1752" s="180">
        <v>1000</v>
      </c>
      <c r="N1752" s="80" t="s">
        <v>7214</v>
      </c>
      <c r="O1752" s="165"/>
      <c r="P1752" s="80" t="s">
        <v>3945</v>
      </c>
      <c r="Q1752" s="80"/>
      <c r="R1752" s="80"/>
      <c r="S1752" s="166"/>
      <c r="T1752" s="164"/>
      <c r="U1752" s="167"/>
      <c r="V1752" s="168"/>
      <c r="W1752" s="12" t="str">
        <f t="shared" si="334"/>
        <v>Mqtt1</v>
      </c>
      <c r="X1752" s="222"/>
      <c r="Y1752" s="6" t="str">
        <f t="shared" si="329"/>
        <v>power-tag/serv-corridor-jb</v>
      </c>
      <c r="Z1752" s="106" t="str" cm="1">
        <f t="array" ref="Z1752">IF(COUNTIF(N1752,"spare"),"","$."&amp;_xlfn.REGEXEXTRACT(J1752,"PT\d+[FQ]\d+_(.*)", 2))</f>
        <v>$.Active_Power_Phase_C</v>
      </c>
      <c r="AA1752" s="12">
        <f t="shared" si="336"/>
        <v>16</v>
      </c>
      <c r="AB1752" s="6" t="s">
        <v>195</v>
      </c>
      <c r="AC1752" s="106">
        <v>3058</v>
      </c>
      <c r="AJ1752" s="80"/>
      <c r="AK1752" s="116" t="s">
        <v>1695</v>
      </c>
      <c r="AN1752" s="80"/>
      <c r="AO1752" s="80"/>
      <c r="AP1752" s="80"/>
      <c r="AQ1752" s="80"/>
      <c r="AR1752" s="130"/>
      <c r="AS1752" s="80"/>
      <c r="AT1752" s="7"/>
      <c r="AU1752" s="7"/>
      <c r="AV1752" s="169"/>
      <c r="AW1752" s="170"/>
      <c r="AX1752" s="140"/>
      <c r="AY1752" s="150"/>
      <c r="AZ1752" s="171"/>
      <c r="BA1752" s="171"/>
      <c r="BB1752" s="150" t="str">
        <f t="shared" si="335"/>
        <v/>
      </c>
      <c r="BC1752" s="172"/>
      <c r="BD1752" s="169"/>
      <c r="BE1752" s="169"/>
      <c r="BF1752" s="169"/>
      <c r="BG1752" s="169"/>
      <c r="BH1752" s="169"/>
      <c r="BI1752" s="169"/>
      <c r="BJ1752" s="169"/>
      <c r="BK1752" s="169"/>
      <c r="BL1752" s="169"/>
      <c r="BM1752" s="169"/>
      <c r="BN1752" s="169"/>
      <c r="BO1752" s="169"/>
      <c r="BP1752" s="169"/>
      <c r="BQ1752" s="169"/>
      <c r="BS1752" s="6"/>
      <c r="BT1752" s="11"/>
      <c r="BU1752" s="6"/>
      <c r="BV1752" s="6"/>
    </row>
    <row r="1753" spans="1:74" ht="15.75" x14ac:dyDescent="0.25">
      <c r="A1753" s="52" t="s">
        <v>7908</v>
      </c>
      <c r="B1753" s="56"/>
      <c r="C1753" s="7" t="s">
        <v>118</v>
      </c>
      <c r="D1753" s="7" t="s">
        <v>6918</v>
      </c>
      <c r="E1753" s="7"/>
      <c r="F1753" s="64"/>
      <c r="G1753" s="6"/>
      <c r="H1753" s="6"/>
      <c r="I1753" s="10" t="s">
        <v>110</v>
      </c>
      <c r="J1753" s="11" t="s">
        <v>3379</v>
      </c>
      <c r="K1753" s="220" t="s">
        <v>600</v>
      </c>
      <c r="L1753" s="180"/>
      <c r="M1753" s="180">
        <v>1000</v>
      </c>
      <c r="N1753" s="80" t="s">
        <v>7214</v>
      </c>
      <c r="O1753" s="165"/>
      <c r="P1753" s="80" t="s">
        <v>3946</v>
      </c>
      <c r="Q1753" s="80"/>
      <c r="R1753" s="80"/>
      <c r="S1753" s="166"/>
      <c r="T1753" s="164"/>
      <c r="U1753" s="167"/>
      <c r="V1753" s="168"/>
      <c r="W1753" s="12" t="str">
        <f t="shared" si="334"/>
        <v>Mqtt1</v>
      </c>
      <c r="X1753" s="222"/>
      <c r="Y1753" s="6" t="str">
        <f t="shared" si="329"/>
        <v>power-tag/serv-corridor-jb</v>
      </c>
      <c r="Z1753" s="106" t="str" cm="1">
        <f t="array" ref="Z1753">IF(COUNTIF(N1753,"spare"),"","$."&amp;_xlfn.REGEXEXTRACT(J1753,"PT\d+[FQ]\d+_(.*)", 2))</f>
        <v>$.Total_Active_Power</v>
      </c>
      <c r="AA1753" s="12">
        <f t="shared" si="336"/>
        <v>16</v>
      </c>
      <c r="AB1753" s="6" t="s">
        <v>195</v>
      </c>
      <c r="AC1753" s="106">
        <v>3060</v>
      </c>
      <c r="AJ1753" s="80"/>
      <c r="AK1753" s="116" t="s">
        <v>1695</v>
      </c>
      <c r="AN1753" s="80"/>
      <c r="AO1753" s="80"/>
      <c r="AP1753" s="80"/>
      <c r="AQ1753" s="80"/>
      <c r="AR1753" s="130"/>
      <c r="AS1753" s="80"/>
      <c r="AT1753" s="7"/>
      <c r="AU1753" s="7"/>
      <c r="AV1753" s="169"/>
      <c r="AW1753" s="170"/>
      <c r="AX1753" s="140"/>
      <c r="AY1753" s="150"/>
      <c r="AZ1753" s="171"/>
      <c r="BA1753" s="171"/>
      <c r="BB1753" s="150" t="str">
        <f t="shared" si="335"/>
        <v/>
      </c>
      <c r="BC1753" s="172"/>
      <c r="BD1753" s="169"/>
      <c r="BE1753" s="169"/>
      <c r="BF1753" s="169"/>
      <c r="BG1753" s="169"/>
      <c r="BH1753" s="169"/>
      <c r="BI1753" s="169"/>
      <c r="BJ1753" s="169"/>
      <c r="BK1753" s="169"/>
      <c r="BL1753" s="169"/>
      <c r="BM1753" s="169"/>
      <c r="BN1753" s="169"/>
      <c r="BO1753" s="169"/>
      <c r="BP1753" s="169"/>
      <c r="BQ1753" s="169"/>
      <c r="BS1753" s="6"/>
      <c r="BT1753" s="11"/>
      <c r="BU1753" s="6"/>
      <c r="BV1753" s="6"/>
    </row>
    <row r="1754" spans="1:74" ht="15.75" x14ac:dyDescent="0.25">
      <c r="A1754" s="52" t="s">
        <v>7908</v>
      </c>
      <c r="B1754" s="56"/>
      <c r="C1754" s="7" t="s">
        <v>118</v>
      </c>
      <c r="D1754" s="7" t="s">
        <v>6918</v>
      </c>
      <c r="E1754" s="7"/>
      <c r="F1754" s="64"/>
      <c r="G1754" s="6"/>
      <c r="H1754" s="6"/>
      <c r="I1754" s="10" t="s">
        <v>110</v>
      </c>
      <c r="J1754" s="11" t="s">
        <v>3380</v>
      </c>
      <c r="K1754" s="220" t="s">
        <v>600</v>
      </c>
      <c r="L1754" s="180"/>
      <c r="M1754" s="180">
        <v>1000</v>
      </c>
      <c r="N1754" s="80" t="s">
        <v>7214</v>
      </c>
      <c r="O1754" s="165"/>
      <c r="P1754" s="80" t="s">
        <v>3947</v>
      </c>
      <c r="Q1754" s="80"/>
      <c r="R1754" s="80"/>
      <c r="S1754" s="166"/>
      <c r="T1754" s="164"/>
      <c r="U1754" s="167"/>
      <c r="V1754" s="168"/>
      <c r="W1754" s="12" t="str">
        <f t="shared" si="334"/>
        <v>Mqtt1</v>
      </c>
      <c r="X1754" s="222"/>
      <c r="Y1754" s="6" t="str">
        <f t="shared" si="329"/>
        <v>power-tag/serv-corridor-jb</v>
      </c>
      <c r="Z1754" s="106" t="str" cm="1">
        <f t="array" ref="Z1754">IF(COUNTIF(N1754,"spare"),"","$."&amp;_xlfn.REGEXEXTRACT(J1754,"PT\d+[FQ]\d+_(.*)", 2))</f>
        <v>$.Power_Factor_Phase_A</v>
      </c>
      <c r="AA1754" s="12">
        <f t="shared" si="336"/>
        <v>16</v>
      </c>
      <c r="AB1754" s="6" t="s">
        <v>195</v>
      </c>
      <c r="AC1754" s="106">
        <v>3078</v>
      </c>
      <c r="AJ1754" s="80"/>
      <c r="AK1754" s="116" t="s">
        <v>1696</v>
      </c>
      <c r="AN1754" s="80"/>
      <c r="AO1754" s="80"/>
      <c r="AP1754" s="80"/>
      <c r="AQ1754" s="80"/>
      <c r="AR1754" s="130"/>
      <c r="AS1754" s="80"/>
      <c r="AT1754" s="7"/>
      <c r="AU1754" s="7"/>
      <c r="AV1754" s="169"/>
      <c r="AW1754" s="170"/>
      <c r="AX1754" s="140"/>
      <c r="AY1754" s="150"/>
      <c r="AZ1754" s="171"/>
      <c r="BA1754" s="171"/>
      <c r="BB1754" s="150" t="str">
        <f t="shared" si="335"/>
        <v/>
      </c>
      <c r="BC1754" s="172"/>
      <c r="BD1754" s="169"/>
      <c r="BE1754" s="169"/>
      <c r="BF1754" s="169"/>
      <c r="BG1754" s="169"/>
      <c r="BH1754" s="169"/>
      <c r="BI1754" s="169"/>
      <c r="BJ1754" s="169"/>
      <c r="BK1754" s="169"/>
      <c r="BL1754" s="169"/>
      <c r="BM1754" s="169"/>
      <c r="BN1754" s="169"/>
      <c r="BO1754" s="169"/>
      <c r="BP1754" s="169"/>
      <c r="BQ1754" s="169"/>
      <c r="BS1754" s="6"/>
      <c r="BT1754" s="11"/>
      <c r="BU1754" s="6"/>
      <c r="BV1754" s="6"/>
    </row>
    <row r="1755" spans="1:74" ht="15.75" x14ac:dyDescent="0.25">
      <c r="A1755" s="52" t="s">
        <v>7908</v>
      </c>
      <c r="B1755" s="56"/>
      <c r="C1755" s="7" t="s">
        <v>118</v>
      </c>
      <c r="D1755" s="7" t="s">
        <v>6918</v>
      </c>
      <c r="E1755" s="7"/>
      <c r="F1755" s="64"/>
      <c r="G1755" s="6"/>
      <c r="H1755" s="6"/>
      <c r="I1755" s="10" t="s">
        <v>110</v>
      </c>
      <c r="J1755" s="11" t="s">
        <v>3381</v>
      </c>
      <c r="K1755" s="220" t="s">
        <v>600</v>
      </c>
      <c r="L1755" s="180"/>
      <c r="M1755" s="180">
        <v>1000</v>
      </c>
      <c r="N1755" s="80" t="s">
        <v>7214</v>
      </c>
      <c r="O1755" s="165"/>
      <c r="P1755" s="80" t="s">
        <v>3948</v>
      </c>
      <c r="Q1755" s="80"/>
      <c r="R1755" s="80"/>
      <c r="S1755" s="166"/>
      <c r="T1755" s="164"/>
      <c r="U1755" s="167"/>
      <c r="V1755" s="168"/>
      <c r="W1755" s="12" t="str">
        <f t="shared" si="334"/>
        <v>Mqtt1</v>
      </c>
      <c r="X1755" s="222"/>
      <c r="Y1755" s="6" t="str">
        <f t="shared" si="329"/>
        <v>power-tag/serv-corridor-jb</v>
      </c>
      <c r="Z1755" s="106" t="str" cm="1">
        <f t="array" ref="Z1755">IF(COUNTIF(N1755,"spare"),"","$."&amp;_xlfn.REGEXEXTRACT(J1755,"PT\d+[FQ]\d+_(.*)", 2))</f>
        <v>$.Power_Factor_Phase_B</v>
      </c>
      <c r="AA1755" s="12">
        <f t="shared" si="336"/>
        <v>16</v>
      </c>
      <c r="AB1755" s="6" t="s">
        <v>195</v>
      </c>
      <c r="AC1755" s="106">
        <v>3080</v>
      </c>
      <c r="AJ1755" s="80"/>
      <c r="AK1755" s="116" t="s">
        <v>1696</v>
      </c>
      <c r="AN1755" s="80"/>
      <c r="AO1755" s="80"/>
      <c r="AP1755" s="80"/>
      <c r="AQ1755" s="80"/>
      <c r="AR1755" s="130"/>
      <c r="AS1755" s="80"/>
      <c r="AT1755" s="7"/>
      <c r="AU1755" s="7"/>
      <c r="AV1755" s="169"/>
      <c r="AW1755" s="170"/>
      <c r="AX1755" s="140"/>
      <c r="AY1755" s="150"/>
      <c r="AZ1755" s="171"/>
      <c r="BA1755" s="171"/>
      <c r="BB1755" s="150" t="str">
        <f t="shared" si="335"/>
        <v/>
      </c>
      <c r="BC1755" s="172"/>
      <c r="BD1755" s="169"/>
      <c r="BE1755" s="169"/>
      <c r="BF1755" s="169"/>
      <c r="BG1755" s="169"/>
      <c r="BH1755" s="169"/>
      <c r="BI1755" s="169"/>
      <c r="BJ1755" s="169"/>
      <c r="BK1755" s="169"/>
      <c r="BL1755" s="169"/>
      <c r="BM1755" s="169"/>
      <c r="BN1755" s="169"/>
      <c r="BO1755" s="169"/>
      <c r="BP1755" s="169"/>
      <c r="BQ1755" s="169"/>
      <c r="BS1755" s="6"/>
      <c r="BT1755" s="11"/>
      <c r="BU1755" s="6"/>
      <c r="BV1755" s="6"/>
    </row>
    <row r="1756" spans="1:74" ht="15.75" x14ac:dyDescent="0.25">
      <c r="A1756" s="52" t="s">
        <v>7908</v>
      </c>
      <c r="B1756" s="56"/>
      <c r="C1756" s="7" t="s">
        <v>118</v>
      </c>
      <c r="D1756" s="7" t="s">
        <v>6918</v>
      </c>
      <c r="E1756" s="7"/>
      <c r="F1756" s="64"/>
      <c r="G1756" s="6"/>
      <c r="H1756" s="6"/>
      <c r="I1756" s="10" t="s">
        <v>110</v>
      </c>
      <c r="J1756" s="11" t="s">
        <v>3382</v>
      </c>
      <c r="K1756" s="220" t="s">
        <v>600</v>
      </c>
      <c r="L1756" s="180"/>
      <c r="M1756" s="180">
        <v>1000</v>
      </c>
      <c r="N1756" s="80" t="s">
        <v>7214</v>
      </c>
      <c r="O1756" s="165"/>
      <c r="P1756" s="80" t="s">
        <v>3949</v>
      </c>
      <c r="Q1756" s="80"/>
      <c r="R1756" s="80"/>
      <c r="S1756" s="166"/>
      <c r="T1756" s="164"/>
      <c r="U1756" s="167"/>
      <c r="V1756" s="168"/>
      <c r="W1756" s="12" t="str">
        <f t="shared" si="334"/>
        <v>Mqtt1</v>
      </c>
      <c r="X1756" s="222"/>
      <c r="Y1756" s="6" t="str">
        <f t="shared" si="329"/>
        <v>power-tag/serv-corridor-jb</v>
      </c>
      <c r="Z1756" s="106" t="str" cm="1">
        <f t="array" ref="Z1756">IF(COUNTIF(N1756,"spare"),"","$."&amp;_xlfn.REGEXEXTRACT(J1756,"PT\d+[FQ]\d+_(.*)", 2))</f>
        <v>$.Power_Factor_Phase_C</v>
      </c>
      <c r="AA1756" s="12">
        <f t="shared" si="336"/>
        <v>16</v>
      </c>
      <c r="AB1756" s="6" t="s">
        <v>195</v>
      </c>
      <c r="AC1756" s="106">
        <v>3082</v>
      </c>
      <c r="AJ1756" s="80"/>
      <c r="AK1756" s="116" t="s">
        <v>1696</v>
      </c>
      <c r="AN1756" s="80"/>
      <c r="AO1756" s="80"/>
      <c r="AP1756" s="80"/>
      <c r="AQ1756" s="80"/>
      <c r="AR1756" s="130"/>
      <c r="AS1756" s="80"/>
      <c r="AT1756" s="7"/>
      <c r="AU1756" s="7"/>
      <c r="AV1756" s="169"/>
      <c r="AW1756" s="170"/>
      <c r="AX1756" s="140"/>
      <c r="AY1756" s="150"/>
      <c r="AZ1756" s="171"/>
      <c r="BA1756" s="171"/>
      <c r="BB1756" s="150" t="str">
        <f t="shared" si="335"/>
        <v/>
      </c>
      <c r="BC1756" s="172"/>
      <c r="BD1756" s="169"/>
      <c r="BE1756" s="169"/>
      <c r="BF1756" s="169"/>
      <c r="BG1756" s="169"/>
      <c r="BH1756" s="169"/>
      <c r="BI1756" s="169"/>
      <c r="BJ1756" s="169"/>
      <c r="BK1756" s="169"/>
      <c r="BL1756" s="169"/>
      <c r="BM1756" s="169"/>
      <c r="BN1756" s="169"/>
      <c r="BO1756" s="169"/>
      <c r="BP1756" s="169"/>
      <c r="BQ1756" s="169"/>
      <c r="BS1756" s="6"/>
      <c r="BT1756" s="11"/>
      <c r="BU1756" s="6"/>
      <c r="BV1756" s="6"/>
    </row>
    <row r="1757" spans="1:74" ht="15.75" x14ac:dyDescent="0.25">
      <c r="A1757" s="52" t="s">
        <v>7908</v>
      </c>
      <c r="B1757" s="56"/>
      <c r="C1757" s="7" t="s">
        <v>118</v>
      </c>
      <c r="D1757" s="7" t="s">
        <v>6918</v>
      </c>
      <c r="E1757" s="7"/>
      <c r="F1757" s="64"/>
      <c r="G1757" s="6"/>
      <c r="H1757" s="6"/>
      <c r="I1757" s="10" t="s">
        <v>110</v>
      </c>
      <c r="J1757" s="11" t="s">
        <v>3383</v>
      </c>
      <c r="K1757" s="220" t="s">
        <v>600</v>
      </c>
      <c r="L1757" s="180"/>
      <c r="M1757" s="180">
        <v>1000</v>
      </c>
      <c r="N1757" s="80" t="s">
        <v>7214</v>
      </c>
      <c r="O1757" s="165"/>
      <c r="P1757" s="80" t="s">
        <v>3950</v>
      </c>
      <c r="Q1757" s="80"/>
      <c r="R1757" s="80"/>
      <c r="S1757" s="166"/>
      <c r="T1757" s="164"/>
      <c r="U1757" s="167"/>
      <c r="V1757" s="168"/>
      <c r="W1757" s="12" t="str">
        <f t="shared" si="334"/>
        <v>Mqtt1</v>
      </c>
      <c r="X1757" s="222"/>
      <c r="Y1757" s="6" t="str">
        <f t="shared" si="329"/>
        <v>power-tag/serv-corridor-jb</v>
      </c>
      <c r="Z1757" s="106" t="str" cm="1">
        <f t="array" ref="Z1757">IF(COUNTIF(N1757,"spare"),"","$."&amp;_xlfn.REGEXEXTRACT(J1757,"PT\d+[FQ]\d+_(.*)", 2))</f>
        <v>$.Total_Power_Factor</v>
      </c>
      <c r="AA1757" s="12">
        <f t="shared" si="336"/>
        <v>16</v>
      </c>
      <c r="AB1757" s="6" t="s">
        <v>195</v>
      </c>
      <c r="AC1757" s="106">
        <v>3084</v>
      </c>
      <c r="AJ1757" s="80"/>
      <c r="AK1757" s="116" t="s">
        <v>1696</v>
      </c>
      <c r="AN1757" s="80"/>
      <c r="AO1757" s="80"/>
      <c r="AP1757" s="80"/>
      <c r="AQ1757" s="80"/>
      <c r="AR1757" s="130"/>
      <c r="AS1757" s="80"/>
      <c r="AT1757" s="7"/>
      <c r="AU1757" s="7"/>
      <c r="AV1757" s="169"/>
      <c r="AW1757" s="170"/>
      <c r="AX1757" s="140"/>
      <c r="AY1757" s="150"/>
      <c r="AZ1757" s="171"/>
      <c r="BA1757" s="171"/>
      <c r="BB1757" s="150" t="str">
        <f t="shared" si="335"/>
        <v/>
      </c>
      <c r="BC1757" s="172"/>
      <c r="BD1757" s="169"/>
      <c r="BE1757" s="169"/>
      <c r="BF1757" s="169"/>
      <c r="BG1757" s="169"/>
      <c r="BH1757" s="169"/>
      <c r="BI1757" s="169"/>
      <c r="BJ1757" s="169"/>
      <c r="BK1757" s="169"/>
      <c r="BL1757" s="169"/>
      <c r="BM1757" s="169"/>
      <c r="BN1757" s="169"/>
      <c r="BO1757" s="169"/>
      <c r="BP1757" s="169"/>
      <c r="BQ1757" s="169"/>
      <c r="BS1757" s="6"/>
      <c r="BT1757" s="11"/>
      <c r="BU1757" s="6"/>
      <c r="BV1757" s="6"/>
    </row>
    <row r="1758" spans="1:74" ht="15.75" x14ac:dyDescent="0.25">
      <c r="A1758" s="52" t="s">
        <v>7908</v>
      </c>
      <c r="B1758" s="56"/>
      <c r="C1758" s="7" t="s">
        <v>118</v>
      </c>
      <c r="D1758" s="7" t="s">
        <v>6918</v>
      </c>
      <c r="E1758" s="7"/>
      <c r="F1758" s="64"/>
      <c r="G1758" s="6"/>
      <c r="H1758" s="6"/>
      <c r="I1758" s="10" t="s">
        <v>110</v>
      </c>
      <c r="J1758" s="11" t="s">
        <v>3384</v>
      </c>
      <c r="K1758" s="220" t="s">
        <v>600</v>
      </c>
      <c r="L1758" s="180"/>
      <c r="M1758" s="180">
        <v>1000</v>
      </c>
      <c r="N1758" s="80" t="s">
        <v>7214</v>
      </c>
      <c r="O1758" s="165"/>
      <c r="P1758" s="80" t="s">
        <v>3951</v>
      </c>
      <c r="Q1758" s="80"/>
      <c r="R1758" s="80"/>
      <c r="S1758" s="166"/>
      <c r="T1758" s="164"/>
      <c r="U1758" s="167"/>
      <c r="V1758" s="168"/>
      <c r="W1758" s="12" t="str">
        <f t="shared" ref="W1758:W1772" si="337">IF(COUNTIF(N1758,"spare"),"","Mqtt1")</f>
        <v>Mqtt1</v>
      </c>
      <c r="X1758" s="222"/>
      <c r="Y1758" s="6" t="str">
        <f t="shared" si="329"/>
        <v>power-tag/galley-drain-pump</v>
      </c>
      <c r="Z1758" s="106" t="str" cm="1">
        <f t="array" ref="Z1758">IF(COUNTIF(N1758,"spare"),"","$."&amp;_xlfn.REGEXEXTRACT(J1758,"PT\d+[FQ]\d+_(.*)", 2))</f>
        <v>$.RMS_Current_Phase_A</v>
      </c>
      <c r="AA1758" s="12">
        <f>AA1743+1</f>
        <v>17</v>
      </c>
      <c r="AB1758" s="6" t="s">
        <v>195</v>
      </c>
      <c r="AC1758" s="106">
        <v>3000</v>
      </c>
      <c r="AJ1758" s="80"/>
      <c r="AK1758" s="116" t="s">
        <v>1693</v>
      </c>
      <c r="AN1758" s="80"/>
      <c r="AO1758" s="80"/>
      <c r="AP1758" s="80"/>
      <c r="AQ1758" s="80"/>
      <c r="AR1758" s="130"/>
      <c r="AS1758" s="80"/>
      <c r="AT1758" s="7"/>
      <c r="AU1758" s="7"/>
      <c r="AV1758" s="169"/>
      <c r="AW1758" s="170"/>
      <c r="AX1758" s="140"/>
      <c r="AY1758" s="150"/>
      <c r="AZ1758" s="171"/>
      <c r="BA1758" s="171"/>
      <c r="BB1758" s="150" t="str">
        <f t="shared" ref="BB1758:BB1772" si="338">IF(ISNUMBER(AM1758),"1","")</f>
        <v/>
      </c>
      <c r="BC1758" s="172"/>
      <c r="BD1758" s="169"/>
      <c r="BE1758" s="169"/>
      <c r="BF1758" s="169"/>
      <c r="BG1758" s="169"/>
      <c r="BH1758" s="169"/>
      <c r="BI1758" s="169"/>
      <c r="BJ1758" s="169"/>
      <c r="BK1758" s="169"/>
      <c r="BL1758" s="169"/>
      <c r="BM1758" s="169"/>
      <c r="BN1758" s="169"/>
      <c r="BO1758" s="169"/>
      <c r="BP1758" s="169"/>
      <c r="BQ1758" s="169"/>
      <c r="BS1758" s="6"/>
      <c r="BT1758" s="11"/>
      <c r="BU1758" s="6"/>
      <c r="BV1758" s="6"/>
    </row>
    <row r="1759" spans="1:74" ht="15.75" x14ac:dyDescent="0.25">
      <c r="A1759" s="52" t="s">
        <v>7908</v>
      </c>
      <c r="B1759" s="56"/>
      <c r="C1759" s="7" t="s">
        <v>118</v>
      </c>
      <c r="D1759" s="7" t="s">
        <v>6918</v>
      </c>
      <c r="E1759" s="7"/>
      <c r="F1759" s="64"/>
      <c r="G1759" s="6"/>
      <c r="H1759" s="6"/>
      <c r="I1759" s="10" t="s">
        <v>110</v>
      </c>
      <c r="J1759" s="11" t="s">
        <v>3385</v>
      </c>
      <c r="K1759" s="220" t="s">
        <v>600</v>
      </c>
      <c r="L1759" s="180"/>
      <c r="M1759" s="180">
        <v>1000</v>
      </c>
      <c r="N1759" s="80" t="s">
        <v>7214</v>
      </c>
      <c r="O1759" s="165"/>
      <c r="P1759" s="80" t="s">
        <v>3952</v>
      </c>
      <c r="Q1759" s="80"/>
      <c r="R1759" s="80"/>
      <c r="S1759" s="166"/>
      <c r="T1759" s="164"/>
      <c r="U1759" s="167"/>
      <c r="V1759" s="168"/>
      <c r="W1759" s="12" t="str">
        <f t="shared" si="337"/>
        <v>Mqtt1</v>
      </c>
      <c r="X1759" s="222"/>
      <c r="Y1759" s="6" t="str">
        <f t="shared" si="329"/>
        <v>power-tag/galley-drain-pump</v>
      </c>
      <c r="Z1759" s="106" t="str" cm="1">
        <f t="array" ref="Z1759">IF(COUNTIF(N1759,"spare"),"","$."&amp;_xlfn.REGEXEXTRACT(J1759,"PT\d+[FQ]\d+_(.*)", 2))</f>
        <v>$.RMS_Current_Phase_B</v>
      </c>
      <c r="AA1759" s="12">
        <f t="shared" ref="AA1759:AA1772" si="339">AA1744+1</f>
        <v>17</v>
      </c>
      <c r="AB1759" s="6" t="s">
        <v>195</v>
      </c>
      <c r="AC1759" s="106">
        <v>3002</v>
      </c>
      <c r="AJ1759" s="80"/>
      <c r="AK1759" s="116" t="s">
        <v>1693</v>
      </c>
      <c r="AN1759" s="80"/>
      <c r="AO1759" s="80"/>
      <c r="AP1759" s="80"/>
      <c r="AQ1759" s="80"/>
      <c r="AR1759" s="130"/>
      <c r="AS1759" s="80"/>
      <c r="AT1759" s="7"/>
      <c r="AU1759" s="7"/>
      <c r="AV1759" s="169"/>
      <c r="AW1759" s="170"/>
      <c r="AX1759" s="140"/>
      <c r="AY1759" s="150"/>
      <c r="AZ1759" s="171"/>
      <c r="BA1759" s="171"/>
      <c r="BB1759" s="150" t="str">
        <f t="shared" si="338"/>
        <v/>
      </c>
      <c r="BC1759" s="172"/>
      <c r="BD1759" s="169"/>
      <c r="BE1759" s="169"/>
      <c r="BF1759" s="169"/>
      <c r="BG1759" s="169"/>
      <c r="BH1759" s="169"/>
      <c r="BI1759" s="169"/>
      <c r="BJ1759" s="169"/>
      <c r="BK1759" s="169"/>
      <c r="BL1759" s="169"/>
      <c r="BM1759" s="169"/>
      <c r="BN1759" s="169"/>
      <c r="BO1759" s="169"/>
      <c r="BP1759" s="169"/>
      <c r="BQ1759" s="169"/>
      <c r="BS1759" s="6"/>
      <c r="BT1759" s="11"/>
      <c r="BU1759" s="6"/>
      <c r="BV1759" s="6"/>
    </row>
    <row r="1760" spans="1:74" ht="15.75" x14ac:dyDescent="0.25">
      <c r="A1760" s="52" t="s">
        <v>7908</v>
      </c>
      <c r="B1760" s="56"/>
      <c r="C1760" s="7" t="s">
        <v>118</v>
      </c>
      <c r="D1760" s="7" t="s">
        <v>6918</v>
      </c>
      <c r="E1760" s="7"/>
      <c r="F1760" s="64"/>
      <c r="G1760" s="6"/>
      <c r="H1760" s="6"/>
      <c r="I1760" s="10" t="s">
        <v>110</v>
      </c>
      <c r="J1760" s="11" t="s">
        <v>3386</v>
      </c>
      <c r="K1760" s="220" t="s">
        <v>600</v>
      </c>
      <c r="L1760" s="180"/>
      <c r="M1760" s="180">
        <v>1000</v>
      </c>
      <c r="N1760" s="80" t="s">
        <v>7214</v>
      </c>
      <c r="O1760" s="165"/>
      <c r="P1760" s="80" t="s">
        <v>3953</v>
      </c>
      <c r="Q1760" s="80"/>
      <c r="R1760" s="80"/>
      <c r="S1760" s="166"/>
      <c r="T1760" s="164"/>
      <c r="U1760" s="167"/>
      <c r="V1760" s="168"/>
      <c r="W1760" s="12" t="str">
        <f t="shared" si="337"/>
        <v>Mqtt1</v>
      </c>
      <c r="X1760" s="222"/>
      <c r="Y1760" s="6" t="str">
        <f t="shared" si="329"/>
        <v>power-tag/galley-drain-pump</v>
      </c>
      <c r="Z1760" s="106" t="str" cm="1">
        <f t="array" ref="Z1760">IF(COUNTIF(N1760,"spare"),"","$."&amp;_xlfn.REGEXEXTRACT(J1760,"PT\d+[FQ]\d+_(.*)", 2))</f>
        <v>$.RMS_Current_Phase_C</v>
      </c>
      <c r="AA1760" s="12">
        <f t="shared" si="339"/>
        <v>17</v>
      </c>
      <c r="AB1760" s="6" t="s">
        <v>195</v>
      </c>
      <c r="AC1760" s="106">
        <v>3004</v>
      </c>
      <c r="AJ1760" s="80"/>
      <c r="AK1760" s="116" t="s">
        <v>1693</v>
      </c>
      <c r="AN1760" s="80"/>
      <c r="AO1760" s="80"/>
      <c r="AP1760" s="80"/>
      <c r="AQ1760" s="80"/>
      <c r="AR1760" s="130"/>
      <c r="AS1760" s="80"/>
      <c r="AT1760" s="7"/>
      <c r="AU1760" s="7"/>
      <c r="AV1760" s="169"/>
      <c r="AW1760" s="170"/>
      <c r="AX1760" s="140"/>
      <c r="AY1760" s="150"/>
      <c r="AZ1760" s="171"/>
      <c r="BA1760" s="171"/>
      <c r="BB1760" s="150" t="str">
        <f t="shared" si="338"/>
        <v/>
      </c>
      <c r="BC1760" s="172"/>
      <c r="BD1760" s="169"/>
      <c r="BE1760" s="169"/>
      <c r="BF1760" s="169"/>
      <c r="BG1760" s="169"/>
      <c r="BH1760" s="169"/>
      <c r="BI1760" s="169"/>
      <c r="BJ1760" s="169"/>
      <c r="BK1760" s="169"/>
      <c r="BL1760" s="169"/>
      <c r="BM1760" s="169"/>
      <c r="BN1760" s="169"/>
      <c r="BO1760" s="169"/>
      <c r="BP1760" s="169"/>
      <c r="BQ1760" s="169"/>
      <c r="BS1760" s="6"/>
      <c r="BT1760" s="11"/>
      <c r="BU1760" s="6"/>
      <c r="BV1760" s="6"/>
    </row>
    <row r="1761" spans="1:74" ht="15.75" x14ac:dyDescent="0.25">
      <c r="A1761" s="52" t="s">
        <v>7908</v>
      </c>
      <c r="B1761" s="56"/>
      <c r="C1761" s="7" t="s">
        <v>118</v>
      </c>
      <c r="D1761" s="7" t="s">
        <v>6918</v>
      </c>
      <c r="E1761" s="7"/>
      <c r="F1761" s="64"/>
      <c r="G1761" s="6"/>
      <c r="H1761" s="6"/>
      <c r="I1761" s="10" t="s">
        <v>110</v>
      </c>
      <c r="J1761" s="11" t="s">
        <v>3387</v>
      </c>
      <c r="K1761" s="220" t="s">
        <v>600</v>
      </c>
      <c r="L1761" s="180"/>
      <c r="M1761" s="180">
        <v>1000</v>
      </c>
      <c r="N1761" s="80" t="s">
        <v>7214</v>
      </c>
      <c r="O1761" s="165"/>
      <c r="P1761" s="80" t="s">
        <v>3954</v>
      </c>
      <c r="Q1761" s="80"/>
      <c r="R1761" s="80"/>
      <c r="S1761" s="166"/>
      <c r="T1761" s="164"/>
      <c r="U1761" s="167"/>
      <c r="V1761" s="168"/>
      <c r="W1761" s="12" t="str">
        <f t="shared" si="337"/>
        <v>Mqtt1</v>
      </c>
      <c r="X1761" s="222"/>
      <c r="Y1761" s="6" t="str">
        <f t="shared" si="329"/>
        <v>power-tag/galley-drain-pump</v>
      </c>
      <c r="Z1761" s="106" t="str" cm="1">
        <f t="array" ref="Z1761">IF(COUNTIF(N1761,"spare"),"","$."&amp;_xlfn.REGEXEXTRACT(J1761,"PT\d+[FQ]\d+_(.*)", 2))</f>
        <v>$.RMS_Current_Phase_Neut</v>
      </c>
      <c r="AA1761" s="12">
        <f t="shared" si="339"/>
        <v>17</v>
      </c>
      <c r="AB1761" s="6" t="s">
        <v>195</v>
      </c>
      <c r="AC1761" s="106">
        <v>3006</v>
      </c>
      <c r="AJ1761" s="80"/>
      <c r="AK1761" s="116" t="s">
        <v>1693</v>
      </c>
      <c r="AN1761" s="80"/>
      <c r="AO1761" s="80"/>
      <c r="AP1761" s="80"/>
      <c r="AQ1761" s="80"/>
      <c r="AR1761" s="130"/>
      <c r="AS1761" s="80"/>
      <c r="AT1761" s="7"/>
      <c r="AU1761" s="7"/>
      <c r="AV1761" s="169"/>
      <c r="AW1761" s="170"/>
      <c r="AX1761" s="140"/>
      <c r="AY1761" s="150"/>
      <c r="AZ1761" s="171"/>
      <c r="BA1761" s="171"/>
      <c r="BB1761" s="150" t="str">
        <f t="shared" si="338"/>
        <v/>
      </c>
      <c r="BC1761" s="172"/>
      <c r="BD1761" s="169"/>
      <c r="BE1761" s="169"/>
      <c r="BF1761" s="169"/>
      <c r="BG1761" s="169"/>
      <c r="BH1761" s="169"/>
      <c r="BI1761" s="169"/>
      <c r="BJ1761" s="169"/>
      <c r="BK1761" s="169"/>
      <c r="BL1761" s="169"/>
      <c r="BM1761" s="169"/>
      <c r="BN1761" s="169"/>
      <c r="BO1761" s="169"/>
      <c r="BP1761" s="169"/>
      <c r="BQ1761" s="169"/>
      <c r="BS1761" s="6"/>
      <c r="BT1761" s="11"/>
      <c r="BU1761" s="6"/>
      <c r="BV1761" s="6"/>
    </row>
    <row r="1762" spans="1:74" ht="15.75" x14ac:dyDescent="0.25">
      <c r="A1762" s="52" t="s">
        <v>7908</v>
      </c>
      <c r="B1762" s="56"/>
      <c r="C1762" s="7" t="s">
        <v>118</v>
      </c>
      <c r="D1762" s="7" t="s">
        <v>6918</v>
      </c>
      <c r="E1762" s="7"/>
      <c r="F1762" s="64"/>
      <c r="G1762" s="6"/>
      <c r="H1762" s="6"/>
      <c r="I1762" s="10" t="s">
        <v>110</v>
      </c>
      <c r="J1762" s="11" t="s">
        <v>7601</v>
      </c>
      <c r="K1762" s="220" t="s">
        <v>600</v>
      </c>
      <c r="L1762" s="180"/>
      <c r="M1762" s="180">
        <v>1000</v>
      </c>
      <c r="N1762" s="80" t="s">
        <v>7214</v>
      </c>
      <c r="O1762" s="165"/>
      <c r="P1762" s="80" t="s">
        <v>3955</v>
      </c>
      <c r="Q1762" s="80"/>
      <c r="R1762" s="80"/>
      <c r="S1762" s="166"/>
      <c r="T1762" s="164"/>
      <c r="U1762" s="167"/>
      <c r="V1762" s="168"/>
      <c r="W1762" s="12" t="str">
        <f t="shared" si="337"/>
        <v>Mqtt1</v>
      </c>
      <c r="X1762" s="222"/>
      <c r="Y1762" s="6" t="str">
        <f t="shared" si="329"/>
        <v>power-tag/galley-drain-pump</v>
      </c>
      <c r="Z1762" s="106" t="str" cm="1">
        <f t="array" ref="Z1762">IF(COUNTIF(N1762,"spare"),"","$."&amp;_xlfn.REGEXEXTRACT(J1762,"PT\d+[FQ]\d+_(.*)", 2))</f>
        <v>$.RMS_Voltage_A_N</v>
      </c>
      <c r="AA1762" s="12">
        <f t="shared" si="339"/>
        <v>17</v>
      </c>
      <c r="AB1762" s="6" t="s">
        <v>195</v>
      </c>
      <c r="AC1762" s="106">
        <v>3028</v>
      </c>
      <c r="AJ1762" s="80"/>
      <c r="AK1762" s="116" t="s">
        <v>1694</v>
      </c>
      <c r="AN1762" s="80"/>
      <c r="AO1762" s="80"/>
      <c r="AP1762" s="80"/>
      <c r="AQ1762" s="80"/>
      <c r="AR1762" s="130"/>
      <c r="AS1762" s="80"/>
      <c r="AT1762" s="7"/>
      <c r="AU1762" s="7"/>
      <c r="AV1762" s="169"/>
      <c r="AW1762" s="170"/>
      <c r="AX1762" s="140"/>
      <c r="AY1762" s="150"/>
      <c r="AZ1762" s="171"/>
      <c r="BA1762" s="171"/>
      <c r="BB1762" s="150" t="str">
        <f t="shared" si="338"/>
        <v/>
      </c>
      <c r="BC1762" s="172"/>
      <c r="BD1762" s="169"/>
      <c r="BE1762" s="169"/>
      <c r="BF1762" s="169"/>
      <c r="BG1762" s="169"/>
      <c r="BH1762" s="169"/>
      <c r="BI1762" s="169"/>
      <c r="BJ1762" s="169"/>
      <c r="BK1762" s="169"/>
      <c r="BL1762" s="169"/>
      <c r="BM1762" s="169"/>
      <c r="BN1762" s="169"/>
      <c r="BO1762" s="169"/>
      <c r="BP1762" s="169"/>
      <c r="BQ1762" s="169"/>
      <c r="BS1762" s="6"/>
      <c r="BT1762" s="11"/>
      <c r="BU1762" s="6"/>
      <c r="BV1762" s="6"/>
    </row>
    <row r="1763" spans="1:74" ht="15.75" x14ac:dyDescent="0.25">
      <c r="A1763" s="52" t="s">
        <v>7908</v>
      </c>
      <c r="B1763" s="56"/>
      <c r="C1763" s="7" t="s">
        <v>118</v>
      </c>
      <c r="D1763" s="7" t="s">
        <v>6918</v>
      </c>
      <c r="E1763" s="7"/>
      <c r="F1763" s="64"/>
      <c r="G1763" s="6"/>
      <c r="H1763" s="6"/>
      <c r="I1763" s="10" t="s">
        <v>110</v>
      </c>
      <c r="J1763" s="11" t="s">
        <v>7602</v>
      </c>
      <c r="K1763" s="220" t="s">
        <v>600</v>
      </c>
      <c r="L1763" s="180"/>
      <c r="M1763" s="180">
        <v>1000</v>
      </c>
      <c r="N1763" s="80" t="s">
        <v>7214</v>
      </c>
      <c r="O1763" s="165"/>
      <c r="P1763" s="80" t="s">
        <v>3956</v>
      </c>
      <c r="Q1763" s="80"/>
      <c r="R1763" s="80"/>
      <c r="S1763" s="166"/>
      <c r="T1763" s="164"/>
      <c r="U1763" s="167"/>
      <c r="V1763" s="168"/>
      <c r="W1763" s="12" t="str">
        <f t="shared" si="337"/>
        <v>Mqtt1</v>
      </c>
      <c r="X1763" s="222"/>
      <c r="Y1763" s="6" t="str">
        <f t="shared" si="329"/>
        <v>power-tag/galley-drain-pump</v>
      </c>
      <c r="Z1763" s="106" t="str" cm="1">
        <f t="array" ref="Z1763">IF(COUNTIF(N1763,"spare"),"","$."&amp;_xlfn.REGEXEXTRACT(J1763,"PT\d+[FQ]\d+_(.*)", 2))</f>
        <v>$.RMS_Voltage_B_N</v>
      </c>
      <c r="AA1763" s="12">
        <f t="shared" si="339"/>
        <v>17</v>
      </c>
      <c r="AB1763" s="6" t="s">
        <v>195</v>
      </c>
      <c r="AC1763" s="106">
        <v>3030</v>
      </c>
      <c r="AJ1763" s="80"/>
      <c r="AK1763" s="116" t="s">
        <v>1694</v>
      </c>
      <c r="AN1763" s="80"/>
      <c r="AO1763" s="80"/>
      <c r="AP1763" s="80"/>
      <c r="AQ1763" s="80"/>
      <c r="AR1763" s="130"/>
      <c r="AS1763" s="80"/>
      <c r="AT1763" s="7"/>
      <c r="AU1763" s="7"/>
      <c r="AV1763" s="169"/>
      <c r="AW1763" s="170"/>
      <c r="AX1763" s="140"/>
      <c r="AY1763" s="150"/>
      <c r="AZ1763" s="171"/>
      <c r="BA1763" s="171"/>
      <c r="BB1763" s="150" t="str">
        <f t="shared" si="338"/>
        <v/>
      </c>
      <c r="BC1763" s="172"/>
      <c r="BD1763" s="169"/>
      <c r="BE1763" s="169"/>
      <c r="BF1763" s="169"/>
      <c r="BG1763" s="169"/>
      <c r="BH1763" s="169"/>
      <c r="BI1763" s="169"/>
      <c r="BJ1763" s="169"/>
      <c r="BK1763" s="169"/>
      <c r="BL1763" s="169"/>
      <c r="BM1763" s="169"/>
      <c r="BN1763" s="169"/>
      <c r="BO1763" s="169"/>
      <c r="BP1763" s="169"/>
      <c r="BQ1763" s="169"/>
      <c r="BS1763" s="6"/>
      <c r="BT1763" s="11"/>
      <c r="BU1763" s="6"/>
      <c r="BV1763" s="6"/>
    </row>
    <row r="1764" spans="1:74" ht="15.75" x14ac:dyDescent="0.25">
      <c r="A1764" s="52" t="s">
        <v>7908</v>
      </c>
      <c r="B1764" s="56"/>
      <c r="C1764" s="7" t="s">
        <v>118</v>
      </c>
      <c r="D1764" s="7" t="s">
        <v>6918</v>
      </c>
      <c r="E1764" s="7"/>
      <c r="F1764" s="64"/>
      <c r="G1764" s="6"/>
      <c r="H1764" s="6"/>
      <c r="I1764" s="10" t="s">
        <v>110</v>
      </c>
      <c r="J1764" s="11" t="s">
        <v>7603</v>
      </c>
      <c r="K1764" s="220" t="s">
        <v>600</v>
      </c>
      <c r="L1764" s="180"/>
      <c r="M1764" s="180">
        <v>1000</v>
      </c>
      <c r="N1764" s="80" t="s">
        <v>7214</v>
      </c>
      <c r="O1764" s="165"/>
      <c r="P1764" s="80" t="s">
        <v>3957</v>
      </c>
      <c r="Q1764" s="80"/>
      <c r="R1764" s="80"/>
      <c r="S1764" s="166"/>
      <c r="T1764" s="164"/>
      <c r="U1764" s="167"/>
      <c r="V1764" s="168"/>
      <c r="W1764" s="12" t="str">
        <f t="shared" si="337"/>
        <v>Mqtt1</v>
      </c>
      <c r="X1764" s="222"/>
      <c r="Y1764" s="6" t="str">
        <f t="shared" si="329"/>
        <v>power-tag/galley-drain-pump</v>
      </c>
      <c r="Z1764" s="106" t="str" cm="1">
        <f t="array" ref="Z1764">IF(COUNTIF(N1764,"spare"),"","$."&amp;_xlfn.REGEXEXTRACT(J1764,"PT\d+[FQ]\d+_(.*)", 2))</f>
        <v>$.RMS_Voltage_C_N</v>
      </c>
      <c r="AA1764" s="12">
        <f t="shared" si="339"/>
        <v>17</v>
      </c>
      <c r="AB1764" s="6" t="s">
        <v>195</v>
      </c>
      <c r="AC1764" s="106">
        <v>3032</v>
      </c>
      <c r="AJ1764" s="80"/>
      <c r="AK1764" s="116" t="s">
        <v>1694</v>
      </c>
      <c r="AN1764" s="80"/>
      <c r="AO1764" s="80"/>
      <c r="AP1764" s="80"/>
      <c r="AQ1764" s="80"/>
      <c r="AR1764" s="130"/>
      <c r="AS1764" s="80"/>
      <c r="AT1764" s="7"/>
      <c r="AU1764" s="7"/>
      <c r="AV1764" s="169"/>
      <c r="AW1764" s="170"/>
      <c r="AX1764" s="140"/>
      <c r="AY1764" s="150"/>
      <c r="AZ1764" s="171"/>
      <c r="BA1764" s="171"/>
      <c r="BB1764" s="150" t="str">
        <f t="shared" si="338"/>
        <v/>
      </c>
      <c r="BC1764" s="172"/>
      <c r="BD1764" s="169"/>
      <c r="BE1764" s="169"/>
      <c r="BF1764" s="169"/>
      <c r="BG1764" s="169"/>
      <c r="BH1764" s="169"/>
      <c r="BI1764" s="169"/>
      <c r="BJ1764" s="169"/>
      <c r="BK1764" s="169"/>
      <c r="BL1764" s="169"/>
      <c r="BM1764" s="169"/>
      <c r="BN1764" s="169"/>
      <c r="BO1764" s="169"/>
      <c r="BP1764" s="169"/>
      <c r="BQ1764" s="169"/>
      <c r="BS1764" s="6"/>
      <c r="BT1764" s="11"/>
      <c r="BU1764" s="6"/>
      <c r="BV1764" s="6"/>
    </row>
    <row r="1765" spans="1:74" ht="15.75" x14ac:dyDescent="0.25">
      <c r="A1765" s="52" t="s">
        <v>7908</v>
      </c>
      <c r="B1765" s="56"/>
      <c r="C1765" s="7" t="s">
        <v>118</v>
      </c>
      <c r="D1765" s="7" t="s">
        <v>6918</v>
      </c>
      <c r="E1765" s="7"/>
      <c r="F1765" s="64"/>
      <c r="G1765" s="6"/>
      <c r="H1765" s="6"/>
      <c r="I1765" s="10" t="s">
        <v>110</v>
      </c>
      <c r="J1765" s="11" t="s">
        <v>3388</v>
      </c>
      <c r="K1765" s="220" t="s">
        <v>600</v>
      </c>
      <c r="L1765" s="180"/>
      <c r="M1765" s="180">
        <v>1000</v>
      </c>
      <c r="N1765" s="80" t="s">
        <v>7214</v>
      </c>
      <c r="O1765" s="165"/>
      <c r="P1765" s="80" t="s">
        <v>3958</v>
      </c>
      <c r="Q1765" s="80"/>
      <c r="R1765" s="80"/>
      <c r="S1765" s="166"/>
      <c r="T1765" s="164"/>
      <c r="U1765" s="167"/>
      <c r="V1765" s="168"/>
      <c r="W1765" s="12" t="str">
        <f t="shared" si="337"/>
        <v>Mqtt1</v>
      </c>
      <c r="X1765" s="222"/>
      <c r="Y1765" s="6" t="str">
        <f t="shared" si="329"/>
        <v>power-tag/galley-drain-pump</v>
      </c>
      <c r="Z1765" s="106" t="str" cm="1">
        <f t="array" ref="Z1765">IF(COUNTIF(N1765,"spare"),"","$."&amp;_xlfn.REGEXEXTRACT(J1765,"PT\d+[FQ]\d+_(.*)", 2))</f>
        <v>$.Active_Power_Phase_A</v>
      </c>
      <c r="AA1765" s="12">
        <f t="shared" si="339"/>
        <v>17</v>
      </c>
      <c r="AB1765" s="6" t="s">
        <v>195</v>
      </c>
      <c r="AC1765" s="106">
        <v>3054</v>
      </c>
      <c r="AJ1765" s="80"/>
      <c r="AK1765" s="116" t="s">
        <v>1695</v>
      </c>
      <c r="AN1765" s="80"/>
      <c r="AO1765" s="80"/>
      <c r="AP1765" s="80"/>
      <c r="AQ1765" s="80"/>
      <c r="AR1765" s="130"/>
      <c r="AS1765" s="80"/>
      <c r="AT1765" s="7"/>
      <c r="AU1765" s="7"/>
      <c r="AV1765" s="169"/>
      <c r="AW1765" s="170"/>
      <c r="AX1765" s="140"/>
      <c r="AY1765" s="150"/>
      <c r="AZ1765" s="171"/>
      <c r="BA1765" s="171"/>
      <c r="BB1765" s="150" t="str">
        <f t="shared" si="338"/>
        <v/>
      </c>
      <c r="BC1765" s="172"/>
      <c r="BD1765" s="169"/>
      <c r="BE1765" s="169"/>
      <c r="BF1765" s="169"/>
      <c r="BG1765" s="169"/>
      <c r="BH1765" s="169"/>
      <c r="BI1765" s="169"/>
      <c r="BJ1765" s="169"/>
      <c r="BK1765" s="169"/>
      <c r="BL1765" s="169"/>
      <c r="BM1765" s="169"/>
      <c r="BN1765" s="169"/>
      <c r="BO1765" s="169"/>
      <c r="BP1765" s="169"/>
      <c r="BQ1765" s="169"/>
      <c r="BS1765" s="6"/>
      <c r="BT1765" s="11"/>
      <c r="BU1765" s="6"/>
      <c r="BV1765" s="6"/>
    </row>
    <row r="1766" spans="1:74" ht="15.75" x14ac:dyDescent="0.25">
      <c r="A1766" s="52" t="s">
        <v>7908</v>
      </c>
      <c r="B1766" s="56"/>
      <c r="C1766" s="7" t="s">
        <v>118</v>
      </c>
      <c r="D1766" s="7" t="s">
        <v>6918</v>
      </c>
      <c r="E1766" s="7"/>
      <c r="F1766" s="64"/>
      <c r="G1766" s="6"/>
      <c r="H1766" s="6"/>
      <c r="I1766" s="10" t="s">
        <v>110</v>
      </c>
      <c r="J1766" s="11" t="s">
        <v>3389</v>
      </c>
      <c r="K1766" s="220" t="s">
        <v>600</v>
      </c>
      <c r="L1766" s="180"/>
      <c r="M1766" s="180">
        <v>1000</v>
      </c>
      <c r="N1766" s="80" t="s">
        <v>7214</v>
      </c>
      <c r="O1766" s="165"/>
      <c r="P1766" s="80" t="s">
        <v>3959</v>
      </c>
      <c r="Q1766" s="80"/>
      <c r="R1766" s="80"/>
      <c r="S1766" s="166"/>
      <c r="T1766" s="164"/>
      <c r="U1766" s="167"/>
      <c r="V1766" s="168"/>
      <c r="W1766" s="12" t="str">
        <f t="shared" si="337"/>
        <v>Mqtt1</v>
      </c>
      <c r="X1766" s="222"/>
      <c r="Y1766" s="6" t="str">
        <f t="shared" si="329"/>
        <v>power-tag/galley-drain-pump</v>
      </c>
      <c r="Z1766" s="106" t="str" cm="1">
        <f t="array" ref="Z1766">IF(COUNTIF(N1766,"spare"),"","$."&amp;_xlfn.REGEXEXTRACT(J1766,"PT\d+[FQ]\d+_(.*)", 2))</f>
        <v>$.Active_Power_Phase_B</v>
      </c>
      <c r="AA1766" s="12">
        <f t="shared" si="339"/>
        <v>17</v>
      </c>
      <c r="AB1766" s="6" t="s">
        <v>195</v>
      </c>
      <c r="AC1766" s="106">
        <v>3056</v>
      </c>
      <c r="AJ1766" s="80"/>
      <c r="AK1766" s="116" t="s">
        <v>1695</v>
      </c>
      <c r="AN1766" s="80"/>
      <c r="AO1766" s="80"/>
      <c r="AP1766" s="80"/>
      <c r="AQ1766" s="80"/>
      <c r="AR1766" s="130"/>
      <c r="AS1766" s="80"/>
      <c r="AT1766" s="7"/>
      <c r="AU1766" s="7"/>
      <c r="AV1766" s="169"/>
      <c r="AW1766" s="170"/>
      <c r="AX1766" s="140"/>
      <c r="AY1766" s="150"/>
      <c r="AZ1766" s="171"/>
      <c r="BA1766" s="171"/>
      <c r="BB1766" s="150" t="str">
        <f t="shared" si="338"/>
        <v/>
      </c>
      <c r="BC1766" s="172"/>
      <c r="BD1766" s="169"/>
      <c r="BE1766" s="169"/>
      <c r="BF1766" s="169"/>
      <c r="BG1766" s="169"/>
      <c r="BH1766" s="169"/>
      <c r="BI1766" s="169"/>
      <c r="BJ1766" s="169"/>
      <c r="BK1766" s="169"/>
      <c r="BL1766" s="169"/>
      <c r="BM1766" s="169"/>
      <c r="BN1766" s="169"/>
      <c r="BO1766" s="169"/>
      <c r="BP1766" s="169"/>
      <c r="BQ1766" s="169"/>
      <c r="BS1766" s="6"/>
      <c r="BT1766" s="11"/>
      <c r="BU1766" s="6"/>
      <c r="BV1766" s="6"/>
    </row>
    <row r="1767" spans="1:74" ht="15.75" x14ac:dyDescent="0.25">
      <c r="A1767" s="52" t="s">
        <v>7908</v>
      </c>
      <c r="B1767" s="56"/>
      <c r="C1767" s="7" t="s">
        <v>118</v>
      </c>
      <c r="D1767" s="7" t="s">
        <v>6918</v>
      </c>
      <c r="E1767" s="7"/>
      <c r="F1767" s="64"/>
      <c r="G1767" s="6"/>
      <c r="H1767" s="6"/>
      <c r="I1767" s="10" t="s">
        <v>110</v>
      </c>
      <c r="J1767" s="11" t="s">
        <v>3390</v>
      </c>
      <c r="K1767" s="220" t="s">
        <v>600</v>
      </c>
      <c r="L1767" s="180"/>
      <c r="M1767" s="180">
        <v>1000</v>
      </c>
      <c r="N1767" s="80" t="s">
        <v>7214</v>
      </c>
      <c r="O1767" s="165"/>
      <c r="P1767" s="80" t="s">
        <v>3960</v>
      </c>
      <c r="Q1767" s="80"/>
      <c r="R1767" s="80"/>
      <c r="S1767" s="166"/>
      <c r="T1767" s="164"/>
      <c r="U1767" s="167"/>
      <c r="V1767" s="168"/>
      <c r="W1767" s="12" t="str">
        <f t="shared" si="337"/>
        <v>Mqtt1</v>
      </c>
      <c r="X1767" s="222"/>
      <c r="Y1767" s="6" t="str">
        <f t="shared" si="329"/>
        <v>power-tag/galley-drain-pump</v>
      </c>
      <c r="Z1767" s="106" t="str" cm="1">
        <f t="array" ref="Z1767">IF(COUNTIF(N1767,"spare"),"","$."&amp;_xlfn.REGEXEXTRACT(J1767,"PT\d+[FQ]\d+_(.*)", 2))</f>
        <v>$.Active_Power_Phase_C</v>
      </c>
      <c r="AA1767" s="12">
        <f t="shared" si="339"/>
        <v>17</v>
      </c>
      <c r="AB1767" s="6" t="s">
        <v>195</v>
      </c>
      <c r="AC1767" s="106">
        <v>3058</v>
      </c>
      <c r="AJ1767" s="80"/>
      <c r="AK1767" s="116" t="s">
        <v>1695</v>
      </c>
      <c r="AN1767" s="80"/>
      <c r="AO1767" s="80"/>
      <c r="AP1767" s="80"/>
      <c r="AQ1767" s="80"/>
      <c r="AR1767" s="130"/>
      <c r="AS1767" s="80"/>
      <c r="AT1767" s="7"/>
      <c r="AU1767" s="7"/>
      <c r="AV1767" s="169"/>
      <c r="AW1767" s="170"/>
      <c r="AX1767" s="140"/>
      <c r="AY1767" s="150"/>
      <c r="AZ1767" s="171"/>
      <c r="BA1767" s="171"/>
      <c r="BB1767" s="150" t="str">
        <f t="shared" si="338"/>
        <v/>
      </c>
      <c r="BC1767" s="172"/>
      <c r="BD1767" s="169"/>
      <c r="BE1767" s="169"/>
      <c r="BF1767" s="169"/>
      <c r="BG1767" s="169"/>
      <c r="BH1767" s="169"/>
      <c r="BI1767" s="169"/>
      <c r="BJ1767" s="169"/>
      <c r="BK1767" s="169"/>
      <c r="BL1767" s="169"/>
      <c r="BM1767" s="169"/>
      <c r="BN1767" s="169"/>
      <c r="BO1767" s="169"/>
      <c r="BP1767" s="169"/>
      <c r="BQ1767" s="169"/>
      <c r="BS1767" s="6"/>
      <c r="BT1767" s="11"/>
      <c r="BU1767" s="6"/>
      <c r="BV1767" s="6"/>
    </row>
    <row r="1768" spans="1:74" ht="15.75" x14ac:dyDescent="0.25">
      <c r="A1768" s="52" t="s">
        <v>7908</v>
      </c>
      <c r="B1768" s="56"/>
      <c r="C1768" s="7" t="s">
        <v>118</v>
      </c>
      <c r="D1768" s="7" t="s">
        <v>6918</v>
      </c>
      <c r="E1768" s="7"/>
      <c r="F1768" s="64"/>
      <c r="G1768" s="6"/>
      <c r="H1768" s="6"/>
      <c r="I1768" s="10" t="s">
        <v>110</v>
      </c>
      <c r="J1768" s="11" t="s">
        <v>3391</v>
      </c>
      <c r="K1768" s="220" t="s">
        <v>600</v>
      </c>
      <c r="L1768" s="180"/>
      <c r="M1768" s="180">
        <v>1000</v>
      </c>
      <c r="N1768" s="80" t="s">
        <v>7214</v>
      </c>
      <c r="O1768" s="165"/>
      <c r="P1768" s="80" t="s">
        <v>3961</v>
      </c>
      <c r="Q1768" s="80"/>
      <c r="R1768" s="80"/>
      <c r="S1768" s="166"/>
      <c r="T1768" s="164"/>
      <c r="U1768" s="167"/>
      <c r="V1768" s="168"/>
      <c r="W1768" s="12" t="str">
        <f t="shared" si="337"/>
        <v>Mqtt1</v>
      </c>
      <c r="X1768" s="222"/>
      <c r="Y1768" s="6" t="str">
        <f t="shared" si="329"/>
        <v>power-tag/galley-drain-pump</v>
      </c>
      <c r="Z1768" s="106" t="str" cm="1">
        <f t="array" ref="Z1768">IF(COUNTIF(N1768,"spare"),"","$."&amp;_xlfn.REGEXEXTRACT(J1768,"PT\d+[FQ]\d+_(.*)", 2))</f>
        <v>$.Total_Active_Power</v>
      </c>
      <c r="AA1768" s="12">
        <f t="shared" si="339"/>
        <v>17</v>
      </c>
      <c r="AB1768" s="6" t="s">
        <v>195</v>
      </c>
      <c r="AC1768" s="106">
        <v>3060</v>
      </c>
      <c r="AJ1768" s="80"/>
      <c r="AK1768" s="116" t="s">
        <v>1695</v>
      </c>
      <c r="AN1768" s="80"/>
      <c r="AO1768" s="80"/>
      <c r="AP1768" s="80"/>
      <c r="AQ1768" s="80"/>
      <c r="AR1768" s="130"/>
      <c r="AS1768" s="80"/>
      <c r="AT1768" s="7"/>
      <c r="AU1768" s="7"/>
      <c r="AV1768" s="169"/>
      <c r="AW1768" s="170"/>
      <c r="AX1768" s="140"/>
      <c r="AY1768" s="150"/>
      <c r="AZ1768" s="171"/>
      <c r="BA1768" s="171"/>
      <c r="BB1768" s="150" t="str">
        <f t="shared" si="338"/>
        <v/>
      </c>
      <c r="BC1768" s="172"/>
      <c r="BD1768" s="169"/>
      <c r="BE1768" s="169"/>
      <c r="BF1768" s="169"/>
      <c r="BG1768" s="169"/>
      <c r="BH1768" s="169"/>
      <c r="BI1768" s="169"/>
      <c r="BJ1768" s="169"/>
      <c r="BK1768" s="169"/>
      <c r="BL1768" s="169"/>
      <c r="BM1768" s="169"/>
      <c r="BN1768" s="169"/>
      <c r="BO1768" s="169"/>
      <c r="BP1768" s="169"/>
      <c r="BQ1768" s="169"/>
      <c r="BS1768" s="6"/>
      <c r="BT1768" s="11"/>
      <c r="BU1768" s="6"/>
      <c r="BV1768" s="6"/>
    </row>
    <row r="1769" spans="1:74" ht="15.75" x14ac:dyDescent="0.25">
      <c r="A1769" s="52" t="s">
        <v>7908</v>
      </c>
      <c r="B1769" s="56"/>
      <c r="C1769" s="7" t="s">
        <v>118</v>
      </c>
      <c r="D1769" s="7" t="s">
        <v>6918</v>
      </c>
      <c r="E1769" s="7"/>
      <c r="F1769" s="64"/>
      <c r="G1769" s="6"/>
      <c r="H1769" s="6"/>
      <c r="I1769" s="10" t="s">
        <v>110</v>
      </c>
      <c r="J1769" s="11" t="s">
        <v>3392</v>
      </c>
      <c r="K1769" s="220" t="s">
        <v>600</v>
      </c>
      <c r="L1769" s="180"/>
      <c r="M1769" s="180">
        <v>1000</v>
      </c>
      <c r="N1769" s="80" t="s">
        <v>7214</v>
      </c>
      <c r="O1769" s="165"/>
      <c r="P1769" s="80" t="s">
        <v>3962</v>
      </c>
      <c r="Q1769" s="80"/>
      <c r="R1769" s="80"/>
      <c r="S1769" s="166"/>
      <c r="T1769" s="164"/>
      <c r="U1769" s="167"/>
      <c r="V1769" s="168"/>
      <c r="W1769" s="12" t="str">
        <f t="shared" si="337"/>
        <v>Mqtt1</v>
      </c>
      <c r="X1769" s="222"/>
      <c r="Y1769" s="6" t="str">
        <f t="shared" si="329"/>
        <v>power-tag/galley-drain-pump</v>
      </c>
      <c r="Z1769" s="106" t="str" cm="1">
        <f t="array" ref="Z1769">IF(COUNTIF(N1769,"spare"),"","$."&amp;_xlfn.REGEXEXTRACT(J1769,"PT\d+[FQ]\d+_(.*)", 2))</f>
        <v>$.Power_Factor_Phase_A</v>
      </c>
      <c r="AA1769" s="12">
        <f t="shared" si="339"/>
        <v>17</v>
      </c>
      <c r="AB1769" s="6" t="s">
        <v>195</v>
      </c>
      <c r="AC1769" s="106">
        <v>3078</v>
      </c>
      <c r="AJ1769" s="80"/>
      <c r="AK1769" s="116" t="s">
        <v>1696</v>
      </c>
      <c r="AN1769" s="80"/>
      <c r="AO1769" s="80"/>
      <c r="AP1769" s="80"/>
      <c r="AQ1769" s="80"/>
      <c r="AR1769" s="130"/>
      <c r="AS1769" s="80"/>
      <c r="AT1769" s="7"/>
      <c r="AU1769" s="7"/>
      <c r="AV1769" s="169"/>
      <c r="AW1769" s="170"/>
      <c r="AX1769" s="140"/>
      <c r="AY1769" s="150"/>
      <c r="AZ1769" s="171"/>
      <c r="BA1769" s="171"/>
      <c r="BB1769" s="150" t="str">
        <f t="shared" si="338"/>
        <v/>
      </c>
      <c r="BC1769" s="172"/>
      <c r="BD1769" s="169"/>
      <c r="BE1769" s="169"/>
      <c r="BF1769" s="169"/>
      <c r="BG1769" s="169"/>
      <c r="BH1769" s="169"/>
      <c r="BI1769" s="169"/>
      <c r="BJ1769" s="169"/>
      <c r="BK1769" s="169"/>
      <c r="BL1769" s="169"/>
      <c r="BM1769" s="169"/>
      <c r="BN1769" s="169"/>
      <c r="BO1769" s="169"/>
      <c r="BP1769" s="169"/>
      <c r="BQ1769" s="169"/>
      <c r="BS1769" s="6"/>
      <c r="BT1769" s="11"/>
      <c r="BU1769" s="6"/>
      <c r="BV1769" s="6"/>
    </row>
    <row r="1770" spans="1:74" ht="15.75" x14ac:dyDescent="0.25">
      <c r="A1770" s="52" t="s">
        <v>7908</v>
      </c>
      <c r="B1770" s="56"/>
      <c r="C1770" s="7" t="s">
        <v>118</v>
      </c>
      <c r="D1770" s="7" t="s">
        <v>6918</v>
      </c>
      <c r="E1770" s="7"/>
      <c r="F1770" s="64"/>
      <c r="G1770" s="6"/>
      <c r="H1770" s="6"/>
      <c r="I1770" s="10" t="s">
        <v>110</v>
      </c>
      <c r="J1770" s="11" t="s">
        <v>3393</v>
      </c>
      <c r="K1770" s="220" t="s">
        <v>600</v>
      </c>
      <c r="L1770" s="180"/>
      <c r="M1770" s="180">
        <v>1000</v>
      </c>
      <c r="N1770" s="80" t="s">
        <v>7214</v>
      </c>
      <c r="O1770" s="165"/>
      <c r="P1770" s="80" t="s">
        <v>3963</v>
      </c>
      <c r="Q1770" s="80"/>
      <c r="R1770" s="80"/>
      <c r="S1770" s="166"/>
      <c r="T1770" s="164"/>
      <c r="U1770" s="167"/>
      <c r="V1770" s="168"/>
      <c r="W1770" s="12" t="str">
        <f t="shared" si="337"/>
        <v>Mqtt1</v>
      </c>
      <c r="X1770" s="222"/>
      <c r="Y1770" s="6" t="str">
        <f t="shared" si="329"/>
        <v>power-tag/galley-drain-pump</v>
      </c>
      <c r="Z1770" s="106" t="str" cm="1">
        <f t="array" ref="Z1770">IF(COUNTIF(N1770,"spare"),"","$."&amp;_xlfn.REGEXEXTRACT(J1770,"PT\d+[FQ]\d+_(.*)", 2))</f>
        <v>$.Power_Factor_Phase_B</v>
      </c>
      <c r="AA1770" s="12">
        <f t="shared" si="339"/>
        <v>17</v>
      </c>
      <c r="AB1770" s="6" t="s">
        <v>195</v>
      </c>
      <c r="AC1770" s="106">
        <v>3080</v>
      </c>
      <c r="AJ1770" s="80"/>
      <c r="AK1770" s="116" t="s">
        <v>1696</v>
      </c>
      <c r="AN1770" s="80"/>
      <c r="AO1770" s="80"/>
      <c r="AP1770" s="80"/>
      <c r="AQ1770" s="80"/>
      <c r="AR1770" s="130"/>
      <c r="AS1770" s="80"/>
      <c r="AT1770" s="7"/>
      <c r="AU1770" s="7"/>
      <c r="AV1770" s="169"/>
      <c r="AW1770" s="170"/>
      <c r="AX1770" s="140"/>
      <c r="AY1770" s="150"/>
      <c r="AZ1770" s="171"/>
      <c r="BA1770" s="171"/>
      <c r="BB1770" s="150" t="str">
        <f t="shared" si="338"/>
        <v/>
      </c>
      <c r="BC1770" s="172"/>
      <c r="BD1770" s="169"/>
      <c r="BE1770" s="169"/>
      <c r="BF1770" s="169"/>
      <c r="BG1770" s="169"/>
      <c r="BH1770" s="169"/>
      <c r="BI1770" s="169"/>
      <c r="BJ1770" s="169"/>
      <c r="BK1770" s="169"/>
      <c r="BL1770" s="169"/>
      <c r="BM1770" s="169"/>
      <c r="BN1770" s="169"/>
      <c r="BO1770" s="169"/>
      <c r="BP1770" s="169"/>
      <c r="BQ1770" s="169"/>
      <c r="BS1770" s="6"/>
      <c r="BT1770" s="11"/>
      <c r="BU1770" s="6"/>
      <c r="BV1770" s="6"/>
    </row>
    <row r="1771" spans="1:74" ht="15.75" x14ac:dyDescent="0.25">
      <c r="A1771" s="52" t="s">
        <v>7908</v>
      </c>
      <c r="B1771" s="56"/>
      <c r="C1771" s="7" t="s">
        <v>118</v>
      </c>
      <c r="D1771" s="7" t="s">
        <v>6918</v>
      </c>
      <c r="E1771" s="7"/>
      <c r="F1771" s="64"/>
      <c r="G1771" s="6"/>
      <c r="H1771" s="6"/>
      <c r="I1771" s="10" t="s">
        <v>110</v>
      </c>
      <c r="J1771" s="11" t="s">
        <v>3394</v>
      </c>
      <c r="K1771" s="220" t="s">
        <v>600</v>
      </c>
      <c r="L1771" s="180"/>
      <c r="M1771" s="180">
        <v>1000</v>
      </c>
      <c r="N1771" s="80" t="s">
        <v>7214</v>
      </c>
      <c r="O1771" s="165"/>
      <c r="P1771" s="80" t="s">
        <v>3964</v>
      </c>
      <c r="Q1771" s="80"/>
      <c r="R1771" s="80"/>
      <c r="S1771" s="166"/>
      <c r="T1771" s="164"/>
      <c r="U1771" s="167"/>
      <c r="V1771" s="168"/>
      <c r="W1771" s="12" t="str">
        <f t="shared" si="337"/>
        <v>Mqtt1</v>
      </c>
      <c r="X1771" s="222"/>
      <c r="Y1771" s="6" t="str">
        <f t="shared" si="329"/>
        <v>power-tag/galley-drain-pump</v>
      </c>
      <c r="Z1771" s="106" t="str" cm="1">
        <f t="array" ref="Z1771">IF(COUNTIF(N1771,"spare"),"","$."&amp;_xlfn.REGEXEXTRACT(J1771,"PT\d+[FQ]\d+_(.*)", 2))</f>
        <v>$.Power_Factor_Phase_C</v>
      </c>
      <c r="AA1771" s="12">
        <f t="shared" si="339"/>
        <v>17</v>
      </c>
      <c r="AB1771" s="6" t="s">
        <v>195</v>
      </c>
      <c r="AC1771" s="106">
        <v>3082</v>
      </c>
      <c r="AJ1771" s="80"/>
      <c r="AK1771" s="116" t="s">
        <v>1696</v>
      </c>
      <c r="AN1771" s="80"/>
      <c r="AO1771" s="80"/>
      <c r="AP1771" s="80"/>
      <c r="AQ1771" s="80"/>
      <c r="AR1771" s="130"/>
      <c r="AS1771" s="80"/>
      <c r="AT1771" s="7"/>
      <c r="AU1771" s="7"/>
      <c r="AV1771" s="169"/>
      <c r="AW1771" s="170"/>
      <c r="AX1771" s="140"/>
      <c r="AY1771" s="150"/>
      <c r="AZ1771" s="171"/>
      <c r="BA1771" s="171"/>
      <c r="BB1771" s="150" t="str">
        <f t="shared" si="338"/>
        <v/>
      </c>
      <c r="BC1771" s="172"/>
      <c r="BD1771" s="169"/>
      <c r="BE1771" s="169"/>
      <c r="BF1771" s="169"/>
      <c r="BG1771" s="169"/>
      <c r="BH1771" s="169"/>
      <c r="BI1771" s="169"/>
      <c r="BJ1771" s="169"/>
      <c r="BK1771" s="169"/>
      <c r="BL1771" s="169"/>
      <c r="BM1771" s="169"/>
      <c r="BN1771" s="169"/>
      <c r="BO1771" s="169"/>
      <c r="BP1771" s="169"/>
      <c r="BQ1771" s="169"/>
      <c r="BS1771" s="6"/>
      <c r="BT1771" s="11"/>
      <c r="BU1771" s="6"/>
      <c r="BV1771" s="6"/>
    </row>
    <row r="1772" spans="1:74" ht="15.75" x14ac:dyDescent="0.25">
      <c r="A1772" s="52" t="s">
        <v>7908</v>
      </c>
      <c r="B1772" s="56"/>
      <c r="C1772" s="7" t="s">
        <v>118</v>
      </c>
      <c r="D1772" s="7" t="s">
        <v>6918</v>
      </c>
      <c r="E1772" s="7"/>
      <c r="F1772" s="64"/>
      <c r="G1772" s="6"/>
      <c r="H1772" s="6"/>
      <c r="I1772" s="10" t="s">
        <v>110</v>
      </c>
      <c r="J1772" s="11" t="s">
        <v>3395</v>
      </c>
      <c r="K1772" s="220" t="s">
        <v>600</v>
      </c>
      <c r="L1772" s="180"/>
      <c r="M1772" s="180">
        <v>1000</v>
      </c>
      <c r="N1772" s="80" t="s">
        <v>7214</v>
      </c>
      <c r="O1772" s="165"/>
      <c r="P1772" s="80" t="s">
        <v>3965</v>
      </c>
      <c r="Q1772" s="80"/>
      <c r="R1772" s="80"/>
      <c r="S1772" s="166"/>
      <c r="T1772" s="164"/>
      <c r="U1772" s="167"/>
      <c r="V1772" s="168"/>
      <c r="W1772" s="12" t="str">
        <f t="shared" si="337"/>
        <v>Mqtt1</v>
      </c>
      <c r="X1772" s="222"/>
      <c r="Y1772" s="6" t="str">
        <f t="shared" si="329"/>
        <v>power-tag/galley-drain-pump</v>
      </c>
      <c r="Z1772" s="106" t="str" cm="1">
        <f t="array" ref="Z1772">IF(COUNTIF(N1772,"spare"),"","$."&amp;_xlfn.REGEXEXTRACT(J1772,"PT\d+[FQ]\d+_(.*)", 2))</f>
        <v>$.Total_Power_Factor</v>
      </c>
      <c r="AA1772" s="12">
        <f t="shared" si="339"/>
        <v>17</v>
      </c>
      <c r="AB1772" s="6" t="s">
        <v>195</v>
      </c>
      <c r="AC1772" s="106">
        <v>3084</v>
      </c>
      <c r="AJ1772" s="80"/>
      <c r="AK1772" s="116" t="s">
        <v>1696</v>
      </c>
      <c r="AN1772" s="80"/>
      <c r="AO1772" s="80"/>
      <c r="AP1772" s="80"/>
      <c r="AQ1772" s="80"/>
      <c r="AR1772" s="130"/>
      <c r="AS1772" s="80"/>
      <c r="AT1772" s="7"/>
      <c r="AU1772" s="7"/>
      <c r="AV1772" s="169"/>
      <c r="AW1772" s="170"/>
      <c r="AX1772" s="140"/>
      <c r="AY1772" s="150"/>
      <c r="AZ1772" s="171"/>
      <c r="BA1772" s="171"/>
      <c r="BB1772" s="150" t="str">
        <f t="shared" si="338"/>
        <v/>
      </c>
      <c r="BC1772" s="172"/>
      <c r="BD1772" s="169"/>
      <c r="BE1772" s="169"/>
      <c r="BF1772" s="169"/>
      <c r="BG1772" s="169"/>
      <c r="BH1772" s="169"/>
      <c r="BI1772" s="169"/>
      <c r="BJ1772" s="169"/>
      <c r="BK1772" s="169"/>
      <c r="BL1772" s="169"/>
      <c r="BM1772" s="169"/>
      <c r="BN1772" s="169"/>
      <c r="BO1772" s="169"/>
      <c r="BP1772" s="169"/>
      <c r="BQ1772" s="169"/>
      <c r="BS1772" s="6"/>
      <c r="BT1772" s="11"/>
      <c r="BU1772" s="6"/>
      <c r="BV1772" s="6"/>
    </row>
    <row r="1773" spans="1:74" ht="15.75" x14ac:dyDescent="0.25">
      <c r="A1773" s="52" t="s">
        <v>7908</v>
      </c>
      <c r="B1773" s="56"/>
      <c r="C1773" s="7" t="s">
        <v>118</v>
      </c>
      <c r="D1773" s="7" t="s">
        <v>6918</v>
      </c>
      <c r="E1773" s="7"/>
      <c r="F1773" s="64"/>
      <c r="G1773" s="6"/>
      <c r="H1773" s="6"/>
      <c r="I1773" s="10" t="s">
        <v>110</v>
      </c>
      <c r="J1773" s="11" t="s">
        <v>3396</v>
      </c>
      <c r="K1773" s="220" t="s">
        <v>600</v>
      </c>
      <c r="L1773" s="180"/>
      <c r="M1773" s="180">
        <v>1000</v>
      </c>
      <c r="N1773" s="80" t="s">
        <v>7214</v>
      </c>
      <c r="O1773" s="165"/>
      <c r="P1773" s="80" t="s">
        <v>3966</v>
      </c>
      <c r="Q1773" s="80"/>
      <c r="R1773" s="80"/>
      <c r="S1773" s="166"/>
      <c r="T1773" s="164"/>
      <c r="U1773" s="167"/>
      <c r="V1773" s="168"/>
      <c r="W1773" s="12" t="str">
        <f t="shared" ref="W1773:W1802" si="340">IF(COUNTIF(N1773,"spare"),"","Mqtt1")</f>
        <v>Mqtt1</v>
      </c>
      <c r="X1773" s="222"/>
      <c r="Y1773" s="6" t="str">
        <f t="shared" si="329"/>
        <v>power-tag/kvm-helmstation-ps-sb</v>
      </c>
      <c r="Z1773" s="106" t="str" cm="1">
        <f t="array" ref="Z1773">IF(COUNTIF(N1773,"spare"),"","$."&amp;_xlfn.REGEXEXTRACT(J1773,"PT\d+[FQ]\d+_(.*)", 2))</f>
        <v>$.RMS_Current_Phase_A</v>
      </c>
      <c r="AA1773" s="12">
        <f>AA1758+1</f>
        <v>18</v>
      </c>
      <c r="AB1773" s="6" t="s">
        <v>195</v>
      </c>
      <c r="AC1773" s="106">
        <v>3000</v>
      </c>
      <c r="AJ1773" s="80"/>
      <c r="AK1773" s="116" t="s">
        <v>1693</v>
      </c>
      <c r="AN1773" s="80"/>
      <c r="AO1773" s="80"/>
      <c r="AP1773" s="80"/>
      <c r="AQ1773" s="80"/>
      <c r="AR1773" s="130"/>
      <c r="AS1773" s="80"/>
      <c r="AT1773" s="7"/>
      <c r="AU1773" s="7"/>
      <c r="AV1773" s="169"/>
      <c r="AW1773" s="170"/>
      <c r="AX1773" s="140"/>
      <c r="AY1773" s="150"/>
      <c r="AZ1773" s="171"/>
      <c r="BA1773" s="171"/>
      <c r="BB1773" s="150" t="str">
        <f t="shared" ref="BB1773:BB1802" si="341">IF(ISNUMBER(AM1773),"1","")</f>
        <v/>
      </c>
      <c r="BC1773" s="172"/>
      <c r="BD1773" s="169"/>
      <c r="BE1773" s="169"/>
      <c r="BF1773" s="169"/>
      <c r="BG1773" s="169"/>
      <c r="BH1773" s="169"/>
      <c r="BI1773" s="169"/>
      <c r="BJ1773" s="169"/>
      <c r="BK1773" s="169"/>
      <c r="BL1773" s="169"/>
      <c r="BM1773" s="169"/>
      <c r="BN1773" s="169"/>
      <c r="BO1773" s="169"/>
      <c r="BP1773" s="169"/>
      <c r="BQ1773" s="169"/>
      <c r="BS1773" s="6"/>
      <c r="BT1773" s="11"/>
      <c r="BU1773" s="6"/>
      <c r="BV1773" s="6"/>
    </row>
    <row r="1774" spans="1:74" ht="15.75" x14ac:dyDescent="0.25">
      <c r="A1774" s="52" t="s">
        <v>7908</v>
      </c>
      <c r="B1774" s="56"/>
      <c r="C1774" s="7" t="s">
        <v>118</v>
      </c>
      <c r="D1774" s="7" t="s">
        <v>6918</v>
      </c>
      <c r="E1774" s="7"/>
      <c r="F1774" s="64"/>
      <c r="G1774" s="6"/>
      <c r="H1774" s="6"/>
      <c r="I1774" s="10" t="s">
        <v>110</v>
      </c>
      <c r="J1774" s="11" t="s">
        <v>3397</v>
      </c>
      <c r="K1774" s="220" t="s">
        <v>600</v>
      </c>
      <c r="L1774" s="180"/>
      <c r="M1774" s="180">
        <v>1000</v>
      </c>
      <c r="N1774" s="80" t="s">
        <v>7214</v>
      </c>
      <c r="O1774" s="165"/>
      <c r="P1774" s="80" t="s">
        <v>3967</v>
      </c>
      <c r="Q1774" s="80"/>
      <c r="R1774" s="80"/>
      <c r="S1774" s="166"/>
      <c r="T1774" s="164"/>
      <c r="U1774" s="167"/>
      <c r="V1774" s="168"/>
      <c r="W1774" s="12" t="str">
        <f t="shared" si="340"/>
        <v>Mqtt1</v>
      </c>
      <c r="X1774" s="222"/>
      <c r="Y1774" s="6" t="str">
        <f t="shared" ref="Y1774:Y1837" si="342">"power-tag/" &amp; LOWER(_xlfn.REGEXREPLACE(_xlfn.REGEXREPLACE(_xlfn.REGEXREPLACE(TRIM(_xlfn.REGEXREPLACE(P1774, " (RMS (Current|Voltage) .+)|(Active Power Phase [ABC])|(Total Active Power)|(Power Factor .+)|(Total Power Factor) *", "")), "[ /\(\)&amp;:\.#]", "-"), "\-+", "-"), "-$", ""))</f>
        <v>power-tag/kvm-helmstation-ps-sb</v>
      </c>
      <c r="Z1774" s="106" t="str" cm="1">
        <f t="array" ref="Z1774">IF(COUNTIF(N1774,"spare"),"","$."&amp;_xlfn.REGEXEXTRACT(J1774,"PT\d+[FQ]\d+_(.*)", 2))</f>
        <v>$.RMS_Current_Phase_B</v>
      </c>
      <c r="AA1774" s="12">
        <f t="shared" ref="AA1774:AA1787" si="343">AA1759+1</f>
        <v>18</v>
      </c>
      <c r="AB1774" s="6" t="s">
        <v>195</v>
      </c>
      <c r="AC1774" s="106">
        <v>3002</v>
      </c>
      <c r="AJ1774" s="80"/>
      <c r="AK1774" s="116" t="s">
        <v>1693</v>
      </c>
      <c r="AN1774" s="80"/>
      <c r="AO1774" s="80"/>
      <c r="AP1774" s="80"/>
      <c r="AQ1774" s="80"/>
      <c r="AR1774" s="130"/>
      <c r="AS1774" s="80"/>
      <c r="AT1774" s="7"/>
      <c r="AU1774" s="7"/>
      <c r="AV1774" s="169"/>
      <c r="AW1774" s="170"/>
      <c r="AX1774" s="140"/>
      <c r="AY1774" s="150"/>
      <c r="AZ1774" s="171"/>
      <c r="BA1774" s="171"/>
      <c r="BB1774" s="150" t="str">
        <f t="shared" si="341"/>
        <v/>
      </c>
      <c r="BC1774" s="172"/>
      <c r="BD1774" s="169"/>
      <c r="BE1774" s="169"/>
      <c r="BF1774" s="169"/>
      <c r="BG1774" s="169"/>
      <c r="BH1774" s="169"/>
      <c r="BI1774" s="169"/>
      <c r="BJ1774" s="169"/>
      <c r="BK1774" s="169"/>
      <c r="BL1774" s="169"/>
      <c r="BM1774" s="169"/>
      <c r="BN1774" s="169"/>
      <c r="BO1774" s="169"/>
      <c r="BP1774" s="169"/>
      <c r="BQ1774" s="169"/>
      <c r="BS1774" s="6"/>
      <c r="BT1774" s="11"/>
      <c r="BU1774" s="6"/>
      <c r="BV1774" s="6"/>
    </row>
    <row r="1775" spans="1:74" ht="15.75" x14ac:dyDescent="0.25">
      <c r="A1775" s="52" t="s">
        <v>7908</v>
      </c>
      <c r="B1775" s="56"/>
      <c r="C1775" s="7" t="s">
        <v>118</v>
      </c>
      <c r="D1775" s="7" t="s">
        <v>6918</v>
      </c>
      <c r="E1775" s="7"/>
      <c r="F1775" s="64"/>
      <c r="G1775" s="6"/>
      <c r="H1775" s="6"/>
      <c r="I1775" s="10" t="s">
        <v>110</v>
      </c>
      <c r="J1775" s="11" t="s">
        <v>3398</v>
      </c>
      <c r="K1775" s="220" t="s">
        <v>600</v>
      </c>
      <c r="L1775" s="180"/>
      <c r="M1775" s="180">
        <v>1000</v>
      </c>
      <c r="N1775" s="80" t="s">
        <v>7214</v>
      </c>
      <c r="O1775" s="165"/>
      <c r="P1775" s="80" t="s">
        <v>3968</v>
      </c>
      <c r="Q1775" s="80"/>
      <c r="R1775" s="80"/>
      <c r="S1775" s="166"/>
      <c r="T1775" s="164"/>
      <c r="U1775" s="167"/>
      <c r="V1775" s="168"/>
      <c r="W1775" s="12" t="str">
        <f t="shared" si="340"/>
        <v>Mqtt1</v>
      </c>
      <c r="X1775" s="222"/>
      <c r="Y1775" s="6" t="str">
        <f t="shared" si="342"/>
        <v>power-tag/kvm-helmstation-ps-sb</v>
      </c>
      <c r="Z1775" s="106" t="str" cm="1">
        <f t="array" ref="Z1775">IF(COUNTIF(N1775,"spare"),"","$."&amp;_xlfn.REGEXEXTRACT(J1775,"PT\d+[FQ]\d+_(.*)", 2))</f>
        <v>$.RMS_Current_Phase_C</v>
      </c>
      <c r="AA1775" s="12">
        <f t="shared" si="343"/>
        <v>18</v>
      </c>
      <c r="AB1775" s="6" t="s">
        <v>195</v>
      </c>
      <c r="AC1775" s="106">
        <v>3004</v>
      </c>
      <c r="AJ1775" s="80"/>
      <c r="AK1775" s="116" t="s">
        <v>1693</v>
      </c>
      <c r="AN1775" s="80"/>
      <c r="AO1775" s="80"/>
      <c r="AP1775" s="80"/>
      <c r="AQ1775" s="80"/>
      <c r="AR1775" s="130"/>
      <c r="AS1775" s="80"/>
      <c r="AT1775" s="7"/>
      <c r="AU1775" s="7"/>
      <c r="AV1775" s="169"/>
      <c r="AW1775" s="170"/>
      <c r="AX1775" s="140"/>
      <c r="AY1775" s="150"/>
      <c r="AZ1775" s="171"/>
      <c r="BA1775" s="171"/>
      <c r="BB1775" s="150" t="str">
        <f t="shared" si="341"/>
        <v/>
      </c>
      <c r="BC1775" s="172"/>
      <c r="BD1775" s="169"/>
      <c r="BE1775" s="169"/>
      <c r="BF1775" s="169"/>
      <c r="BG1775" s="169"/>
      <c r="BH1775" s="169"/>
      <c r="BI1775" s="169"/>
      <c r="BJ1775" s="169"/>
      <c r="BK1775" s="169"/>
      <c r="BL1775" s="169"/>
      <c r="BM1775" s="169"/>
      <c r="BN1775" s="169"/>
      <c r="BO1775" s="169"/>
      <c r="BP1775" s="169"/>
      <c r="BQ1775" s="169"/>
      <c r="BS1775" s="6"/>
      <c r="BT1775" s="11"/>
      <c r="BU1775" s="6"/>
      <c r="BV1775" s="6"/>
    </row>
    <row r="1776" spans="1:74" ht="15.75" x14ac:dyDescent="0.25">
      <c r="A1776" s="52" t="s">
        <v>7908</v>
      </c>
      <c r="B1776" s="56"/>
      <c r="C1776" s="7" t="s">
        <v>118</v>
      </c>
      <c r="D1776" s="7" t="s">
        <v>6918</v>
      </c>
      <c r="E1776" s="7"/>
      <c r="F1776" s="64"/>
      <c r="G1776" s="6"/>
      <c r="H1776" s="6"/>
      <c r="I1776" s="10" t="s">
        <v>110</v>
      </c>
      <c r="J1776" s="11" t="s">
        <v>3399</v>
      </c>
      <c r="K1776" s="220" t="s">
        <v>600</v>
      </c>
      <c r="L1776" s="180"/>
      <c r="M1776" s="180">
        <v>1000</v>
      </c>
      <c r="N1776" s="80" t="s">
        <v>7214</v>
      </c>
      <c r="O1776" s="165"/>
      <c r="P1776" s="80" t="s">
        <v>3969</v>
      </c>
      <c r="Q1776" s="80"/>
      <c r="R1776" s="80"/>
      <c r="S1776" s="166"/>
      <c r="T1776" s="164"/>
      <c r="U1776" s="167"/>
      <c r="V1776" s="168"/>
      <c r="W1776" s="12" t="str">
        <f t="shared" si="340"/>
        <v>Mqtt1</v>
      </c>
      <c r="X1776" s="222"/>
      <c r="Y1776" s="6" t="str">
        <f t="shared" si="342"/>
        <v>power-tag/kvm-helmstation-ps-sb</v>
      </c>
      <c r="Z1776" s="106" t="str" cm="1">
        <f t="array" ref="Z1776">IF(COUNTIF(N1776,"spare"),"","$."&amp;_xlfn.REGEXEXTRACT(J1776,"PT\d+[FQ]\d+_(.*)", 2))</f>
        <v>$.RMS_Current_Phase_Neut</v>
      </c>
      <c r="AA1776" s="12">
        <f t="shared" si="343"/>
        <v>18</v>
      </c>
      <c r="AB1776" s="6" t="s">
        <v>195</v>
      </c>
      <c r="AC1776" s="106">
        <v>3006</v>
      </c>
      <c r="AJ1776" s="80"/>
      <c r="AK1776" s="116" t="s">
        <v>1693</v>
      </c>
      <c r="AN1776" s="80"/>
      <c r="AO1776" s="80"/>
      <c r="AP1776" s="80"/>
      <c r="AQ1776" s="80"/>
      <c r="AR1776" s="130"/>
      <c r="AS1776" s="80"/>
      <c r="AT1776" s="7"/>
      <c r="AU1776" s="7"/>
      <c r="AV1776" s="169"/>
      <c r="AW1776" s="170"/>
      <c r="AX1776" s="140"/>
      <c r="AY1776" s="150"/>
      <c r="AZ1776" s="171"/>
      <c r="BA1776" s="171"/>
      <c r="BB1776" s="150" t="str">
        <f t="shared" si="341"/>
        <v/>
      </c>
      <c r="BC1776" s="172"/>
      <c r="BD1776" s="169"/>
      <c r="BE1776" s="169"/>
      <c r="BF1776" s="169"/>
      <c r="BG1776" s="169"/>
      <c r="BH1776" s="169"/>
      <c r="BI1776" s="169"/>
      <c r="BJ1776" s="169"/>
      <c r="BK1776" s="169"/>
      <c r="BL1776" s="169"/>
      <c r="BM1776" s="169"/>
      <c r="BN1776" s="169"/>
      <c r="BO1776" s="169"/>
      <c r="BP1776" s="169"/>
      <c r="BQ1776" s="169"/>
      <c r="BS1776" s="6"/>
      <c r="BT1776" s="11"/>
      <c r="BU1776" s="6"/>
      <c r="BV1776" s="6"/>
    </row>
    <row r="1777" spans="1:74" ht="15.75" x14ac:dyDescent="0.25">
      <c r="A1777" s="52" t="s">
        <v>7908</v>
      </c>
      <c r="B1777" s="56"/>
      <c r="C1777" s="7" t="s">
        <v>118</v>
      </c>
      <c r="D1777" s="7" t="s">
        <v>6918</v>
      </c>
      <c r="E1777" s="7"/>
      <c r="F1777" s="64"/>
      <c r="G1777" s="6"/>
      <c r="H1777" s="6"/>
      <c r="I1777" s="10" t="s">
        <v>110</v>
      </c>
      <c r="J1777" s="11" t="s">
        <v>7604</v>
      </c>
      <c r="K1777" s="220" t="s">
        <v>600</v>
      </c>
      <c r="L1777" s="180"/>
      <c r="M1777" s="180">
        <v>1000</v>
      </c>
      <c r="N1777" s="80" t="s">
        <v>7214</v>
      </c>
      <c r="O1777" s="165"/>
      <c r="P1777" s="80" t="s">
        <v>3970</v>
      </c>
      <c r="Q1777" s="80"/>
      <c r="R1777" s="80"/>
      <c r="S1777" s="166"/>
      <c r="T1777" s="164"/>
      <c r="U1777" s="167"/>
      <c r="V1777" s="168"/>
      <c r="W1777" s="12" t="str">
        <f t="shared" si="340"/>
        <v>Mqtt1</v>
      </c>
      <c r="X1777" s="222"/>
      <c r="Y1777" s="6" t="str">
        <f t="shared" si="342"/>
        <v>power-tag/kvm-helmstation-ps-sb</v>
      </c>
      <c r="Z1777" s="106" t="str" cm="1">
        <f t="array" ref="Z1777">IF(COUNTIF(N1777,"spare"),"","$."&amp;_xlfn.REGEXEXTRACT(J1777,"PT\d+[FQ]\d+_(.*)", 2))</f>
        <v>$.RMS_Voltage_A_N</v>
      </c>
      <c r="AA1777" s="12">
        <f t="shared" si="343"/>
        <v>18</v>
      </c>
      <c r="AB1777" s="6" t="s">
        <v>195</v>
      </c>
      <c r="AC1777" s="106">
        <v>3028</v>
      </c>
      <c r="AJ1777" s="80"/>
      <c r="AK1777" s="116" t="s">
        <v>1694</v>
      </c>
      <c r="AN1777" s="80"/>
      <c r="AO1777" s="80"/>
      <c r="AP1777" s="80"/>
      <c r="AQ1777" s="80"/>
      <c r="AR1777" s="130"/>
      <c r="AS1777" s="80"/>
      <c r="AT1777" s="7"/>
      <c r="AU1777" s="7"/>
      <c r="AV1777" s="169"/>
      <c r="AW1777" s="170"/>
      <c r="AX1777" s="140"/>
      <c r="AY1777" s="150"/>
      <c r="AZ1777" s="171"/>
      <c r="BA1777" s="171"/>
      <c r="BB1777" s="150" t="str">
        <f t="shared" si="341"/>
        <v/>
      </c>
      <c r="BC1777" s="172"/>
      <c r="BD1777" s="169"/>
      <c r="BE1777" s="169"/>
      <c r="BF1777" s="169"/>
      <c r="BG1777" s="169"/>
      <c r="BH1777" s="169"/>
      <c r="BI1777" s="169"/>
      <c r="BJ1777" s="169"/>
      <c r="BK1777" s="169"/>
      <c r="BL1777" s="169"/>
      <c r="BM1777" s="169"/>
      <c r="BN1777" s="169"/>
      <c r="BO1777" s="169"/>
      <c r="BP1777" s="169"/>
      <c r="BQ1777" s="169"/>
      <c r="BS1777" s="6"/>
      <c r="BT1777" s="11"/>
      <c r="BU1777" s="6"/>
      <c r="BV1777" s="6"/>
    </row>
    <row r="1778" spans="1:74" ht="15.75" x14ac:dyDescent="0.25">
      <c r="A1778" s="52" t="s">
        <v>7908</v>
      </c>
      <c r="B1778" s="56"/>
      <c r="C1778" s="7" t="s">
        <v>118</v>
      </c>
      <c r="D1778" s="7" t="s">
        <v>6918</v>
      </c>
      <c r="E1778" s="7"/>
      <c r="F1778" s="64"/>
      <c r="G1778" s="6"/>
      <c r="H1778" s="6"/>
      <c r="I1778" s="10" t="s">
        <v>110</v>
      </c>
      <c r="J1778" s="11" t="s">
        <v>7605</v>
      </c>
      <c r="K1778" s="220" t="s">
        <v>600</v>
      </c>
      <c r="L1778" s="180"/>
      <c r="M1778" s="180">
        <v>1000</v>
      </c>
      <c r="N1778" s="80" t="s">
        <v>7214</v>
      </c>
      <c r="O1778" s="165"/>
      <c r="P1778" s="80" t="s">
        <v>3971</v>
      </c>
      <c r="Q1778" s="80"/>
      <c r="R1778" s="80"/>
      <c r="S1778" s="166"/>
      <c r="T1778" s="164"/>
      <c r="U1778" s="167"/>
      <c r="V1778" s="168"/>
      <c r="W1778" s="12" t="str">
        <f t="shared" si="340"/>
        <v>Mqtt1</v>
      </c>
      <c r="X1778" s="222"/>
      <c r="Y1778" s="6" t="str">
        <f t="shared" si="342"/>
        <v>power-tag/kvm-helmstation-ps-sb</v>
      </c>
      <c r="Z1778" s="106" t="str" cm="1">
        <f t="array" ref="Z1778">IF(COUNTIF(N1778,"spare"),"","$."&amp;_xlfn.REGEXEXTRACT(J1778,"PT\d+[FQ]\d+_(.*)", 2))</f>
        <v>$.RMS_Voltage_B_N</v>
      </c>
      <c r="AA1778" s="12">
        <f t="shared" si="343"/>
        <v>18</v>
      </c>
      <c r="AB1778" s="6" t="s">
        <v>195</v>
      </c>
      <c r="AC1778" s="106">
        <v>3030</v>
      </c>
      <c r="AJ1778" s="80"/>
      <c r="AK1778" s="116" t="s">
        <v>1694</v>
      </c>
      <c r="AN1778" s="80"/>
      <c r="AO1778" s="80"/>
      <c r="AP1778" s="80"/>
      <c r="AQ1778" s="80"/>
      <c r="AR1778" s="130"/>
      <c r="AS1778" s="80"/>
      <c r="AT1778" s="7"/>
      <c r="AU1778" s="7"/>
      <c r="AV1778" s="169"/>
      <c r="AW1778" s="170"/>
      <c r="AX1778" s="140"/>
      <c r="AY1778" s="150"/>
      <c r="AZ1778" s="171"/>
      <c r="BA1778" s="171"/>
      <c r="BB1778" s="150" t="str">
        <f t="shared" si="341"/>
        <v/>
      </c>
      <c r="BC1778" s="172"/>
      <c r="BD1778" s="169"/>
      <c r="BE1778" s="169"/>
      <c r="BF1778" s="169"/>
      <c r="BG1778" s="169"/>
      <c r="BH1778" s="169"/>
      <c r="BI1778" s="169"/>
      <c r="BJ1778" s="169"/>
      <c r="BK1778" s="169"/>
      <c r="BL1778" s="169"/>
      <c r="BM1778" s="169"/>
      <c r="BN1778" s="169"/>
      <c r="BO1778" s="169"/>
      <c r="BP1778" s="169"/>
      <c r="BQ1778" s="169"/>
      <c r="BS1778" s="6"/>
      <c r="BT1778" s="11"/>
      <c r="BU1778" s="6"/>
      <c r="BV1778" s="6"/>
    </row>
    <row r="1779" spans="1:74" ht="15.75" x14ac:dyDescent="0.25">
      <c r="A1779" s="52" t="s">
        <v>7908</v>
      </c>
      <c r="B1779" s="56"/>
      <c r="C1779" s="7" t="s">
        <v>118</v>
      </c>
      <c r="D1779" s="7" t="s">
        <v>6918</v>
      </c>
      <c r="E1779" s="7"/>
      <c r="F1779" s="64"/>
      <c r="G1779" s="6"/>
      <c r="H1779" s="6"/>
      <c r="I1779" s="10" t="s">
        <v>110</v>
      </c>
      <c r="J1779" s="11" t="s">
        <v>7606</v>
      </c>
      <c r="K1779" s="220" t="s">
        <v>600</v>
      </c>
      <c r="L1779" s="180"/>
      <c r="M1779" s="180">
        <v>1000</v>
      </c>
      <c r="N1779" s="80" t="s">
        <v>7214</v>
      </c>
      <c r="O1779" s="165"/>
      <c r="P1779" s="80" t="s">
        <v>3972</v>
      </c>
      <c r="Q1779" s="80"/>
      <c r="R1779" s="80"/>
      <c r="S1779" s="166"/>
      <c r="T1779" s="164"/>
      <c r="U1779" s="167"/>
      <c r="V1779" s="168"/>
      <c r="W1779" s="12" t="str">
        <f t="shared" si="340"/>
        <v>Mqtt1</v>
      </c>
      <c r="X1779" s="222"/>
      <c r="Y1779" s="6" t="str">
        <f t="shared" si="342"/>
        <v>power-tag/kvm-helmstation-ps-sb</v>
      </c>
      <c r="Z1779" s="106" t="str" cm="1">
        <f t="array" ref="Z1779">IF(COUNTIF(N1779,"spare"),"","$."&amp;_xlfn.REGEXEXTRACT(J1779,"PT\d+[FQ]\d+_(.*)", 2))</f>
        <v>$.RMS_Voltage_C_N</v>
      </c>
      <c r="AA1779" s="12">
        <f t="shared" si="343"/>
        <v>18</v>
      </c>
      <c r="AB1779" s="6" t="s">
        <v>195</v>
      </c>
      <c r="AC1779" s="106">
        <v>3032</v>
      </c>
      <c r="AJ1779" s="80"/>
      <c r="AK1779" s="116" t="s">
        <v>1694</v>
      </c>
      <c r="AN1779" s="80"/>
      <c r="AO1779" s="80"/>
      <c r="AP1779" s="80"/>
      <c r="AQ1779" s="80"/>
      <c r="AR1779" s="130"/>
      <c r="AS1779" s="80"/>
      <c r="AT1779" s="7"/>
      <c r="AU1779" s="7"/>
      <c r="AV1779" s="169"/>
      <c r="AW1779" s="170"/>
      <c r="AX1779" s="140"/>
      <c r="AY1779" s="150"/>
      <c r="AZ1779" s="171"/>
      <c r="BA1779" s="171"/>
      <c r="BB1779" s="150" t="str">
        <f t="shared" si="341"/>
        <v/>
      </c>
      <c r="BC1779" s="172"/>
      <c r="BD1779" s="169"/>
      <c r="BE1779" s="169"/>
      <c r="BF1779" s="169"/>
      <c r="BG1779" s="169"/>
      <c r="BH1779" s="169"/>
      <c r="BI1779" s="169"/>
      <c r="BJ1779" s="169"/>
      <c r="BK1779" s="169"/>
      <c r="BL1779" s="169"/>
      <c r="BM1779" s="169"/>
      <c r="BN1779" s="169"/>
      <c r="BO1779" s="169"/>
      <c r="BP1779" s="169"/>
      <c r="BQ1779" s="169"/>
      <c r="BS1779" s="6"/>
      <c r="BT1779" s="11"/>
      <c r="BU1779" s="6"/>
      <c r="BV1779" s="6"/>
    </row>
    <row r="1780" spans="1:74" ht="15.75" x14ac:dyDescent="0.25">
      <c r="A1780" s="52" t="s">
        <v>7908</v>
      </c>
      <c r="B1780" s="56"/>
      <c r="C1780" s="7" t="s">
        <v>118</v>
      </c>
      <c r="D1780" s="7" t="s">
        <v>6918</v>
      </c>
      <c r="E1780" s="7"/>
      <c r="F1780" s="64"/>
      <c r="G1780" s="6"/>
      <c r="H1780" s="6"/>
      <c r="I1780" s="10" t="s">
        <v>110</v>
      </c>
      <c r="J1780" s="11" t="s">
        <v>3400</v>
      </c>
      <c r="K1780" s="220" t="s">
        <v>600</v>
      </c>
      <c r="L1780" s="180"/>
      <c r="M1780" s="180">
        <v>1000</v>
      </c>
      <c r="N1780" s="80" t="s">
        <v>7214</v>
      </c>
      <c r="O1780" s="165"/>
      <c r="P1780" s="80" t="s">
        <v>3973</v>
      </c>
      <c r="Q1780" s="80"/>
      <c r="R1780" s="80"/>
      <c r="S1780" s="166"/>
      <c r="T1780" s="164"/>
      <c r="U1780" s="167"/>
      <c r="V1780" s="168"/>
      <c r="W1780" s="12" t="str">
        <f t="shared" si="340"/>
        <v>Mqtt1</v>
      </c>
      <c r="X1780" s="222"/>
      <c r="Y1780" s="6" t="str">
        <f t="shared" si="342"/>
        <v>power-tag/kvm-helmstation-ps-sb</v>
      </c>
      <c r="Z1780" s="106" t="str" cm="1">
        <f t="array" ref="Z1780">IF(COUNTIF(N1780,"spare"),"","$."&amp;_xlfn.REGEXEXTRACT(J1780,"PT\d+[FQ]\d+_(.*)", 2))</f>
        <v>$.Active_Power_Phase_A</v>
      </c>
      <c r="AA1780" s="12">
        <f t="shared" si="343"/>
        <v>18</v>
      </c>
      <c r="AB1780" s="6" t="s">
        <v>195</v>
      </c>
      <c r="AC1780" s="106">
        <v>3054</v>
      </c>
      <c r="AJ1780" s="80"/>
      <c r="AK1780" s="116" t="s">
        <v>1695</v>
      </c>
      <c r="AN1780" s="80"/>
      <c r="AO1780" s="80"/>
      <c r="AP1780" s="80"/>
      <c r="AQ1780" s="80"/>
      <c r="AR1780" s="130"/>
      <c r="AS1780" s="80"/>
      <c r="AT1780" s="7"/>
      <c r="AU1780" s="7"/>
      <c r="AV1780" s="169"/>
      <c r="AW1780" s="170"/>
      <c r="AX1780" s="140"/>
      <c r="AY1780" s="150"/>
      <c r="AZ1780" s="171"/>
      <c r="BA1780" s="171"/>
      <c r="BB1780" s="150" t="str">
        <f t="shared" si="341"/>
        <v/>
      </c>
      <c r="BC1780" s="172"/>
      <c r="BD1780" s="169"/>
      <c r="BE1780" s="169"/>
      <c r="BF1780" s="169"/>
      <c r="BG1780" s="169"/>
      <c r="BH1780" s="169"/>
      <c r="BI1780" s="169"/>
      <c r="BJ1780" s="169"/>
      <c r="BK1780" s="169"/>
      <c r="BL1780" s="169"/>
      <c r="BM1780" s="169"/>
      <c r="BN1780" s="169"/>
      <c r="BO1780" s="169"/>
      <c r="BP1780" s="169"/>
      <c r="BQ1780" s="169"/>
      <c r="BS1780" s="6"/>
      <c r="BT1780" s="11"/>
      <c r="BU1780" s="6"/>
      <c r="BV1780" s="6"/>
    </row>
    <row r="1781" spans="1:74" ht="15.75" x14ac:dyDescent="0.25">
      <c r="A1781" s="52" t="s">
        <v>7908</v>
      </c>
      <c r="B1781" s="56"/>
      <c r="C1781" s="7" t="s">
        <v>118</v>
      </c>
      <c r="D1781" s="7" t="s">
        <v>6918</v>
      </c>
      <c r="E1781" s="7"/>
      <c r="F1781" s="64"/>
      <c r="G1781" s="6"/>
      <c r="H1781" s="6"/>
      <c r="I1781" s="10" t="s">
        <v>110</v>
      </c>
      <c r="J1781" s="11" t="s">
        <v>3401</v>
      </c>
      <c r="K1781" s="220" t="s">
        <v>600</v>
      </c>
      <c r="L1781" s="180"/>
      <c r="M1781" s="180">
        <v>1000</v>
      </c>
      <c r="N1781" s="80" t="s">
        <v>7214</v>
      </c>
      <c r="O1781" s="165"/>
      <c r="P1781" s="80" t="s">
        <v>3974</v>
      </c>
      <c r="Q1781" s="80"/>
      <c r="R1781" s="80"/>
      <c r="S1781" s="166"/>
      <c r="T1781" s="164"/>
      <c r="U1781" s="167"/>
      <c r="V1781" s="168"/>
      <c r="W1781" s="12" t="str">
        <f t="shared" si="340"/>
        <v>Mqtt1</v>
      </c>
      <c r="X1781" s="222"/>
      <c r="Y1781" s="6" t="str">
        <f t="shared" si="342"/>
        <v>power-tag/kvm-helmstation-ps-sb</v>
      </c>
      <c r="Z1781" s="106" t="str" cm="1">
        <f t="array" ref="Z1781">IF(COUNTIF(N1781,"spare"),"","$."&amp;_xlfn.REGEXEXTRACT(J1781,"PT\d+[FQ]\d+_(.*)", 2))</f>
        <v>$.Active_Power_Phase_B</v>
      </c>
      <c r="AA1781" s="12">
        <f t="shared" si="343"/>
        <v>18</v>
      </c>
      <c r="AB1781" s="6" t="s">
        <v>195</v>
      </c>
      <c r="AC1781" s="106">
        <v>3056</v>
      </c>
      <c r="AJ1781" s="80"/>
      <c r="AK1781" s="116" t="s">
        <v>1695</v>
      </c>
      <c r="AN1781" s="80"/>
      <c r="AO1781" s="80"/>
      <c r="AP1781" s="80"/>
      <c r="AQ1781" s="80"/>
      <c r="AR1781" s="130"/>
      <c r="AS1781" s="80"/>
      <c r="AT1781" s="7"/>
      <c r="AU1781" s="7"/>
      <c r="AV1781" s="169"/>
      <c r="AW1781" s="170"/>
      <c r="AX1781" s="140"/>
      <c r="AY1781" s="150"/>
      <c r="AZ1781" s="171"/>
      <c r="BA1781" s="171"/>
      <c r="BB1781" s="150" t="str">
        <f t="shared" si="341"/>
        <v/>
      </c>
      <c r="BC1781" s="172"/>
      <c r="BD1781" s="169"/>
      <c r="BE1781" s="169"/>
      <c r="BF1781" s="169"/>
      <c r="BG1781" s="169"/>
      <c r="BH1781" s="169"/>
      <c r="BI1781" s="169"/>
      <c r="BJ1781" s="169"/>
      <c r="BK1781" s="169"/>
      <c r="BL1781" s="169"/>
      <c r="BM1781" s="169"/>
      <c r="BN1781" s="169"/>
      <c r="BO1781" s="169"/>
      <c r="BP1781" s="169"/>
      <c r="BQ1781" s="169"/>
      <c r="BS1781" s="6"/>
      <c r="BT1781" s="11"/>
      <c r="BU1781" s="6"/>
      <c r="BV1781" s="6"/>
    </row>
    <row r="1782" spans="1:74" ht="15.75" x14ac:dyDescent="0.25">
      <c r="A1782" s="52" t="s">
        <v>7908</v>
      </c>
      <c r="B1782" s="56"/>
      <c r="C1782" s="7" t="s">
        <v>118</v>
      </c>
      <c r="D1782" s="7" t="s">
        <v>6918</v>
      </c>
      <c r="E1782" s="7"/>
      <c r="F1782" s="64"/>
      <c r="G1782" s="6"/>
      <c r="H1782" s="6"/>
      <c r="I1782" s="10" t="s">
        <v>110</v>
      </c>
      <c r="J1782" s="11" t="s">
        <v>3402</v>
      </c>
      <c r="K1782" s="220" t="s">
        <v>600</v>
      </c>
      <c r="L1782" s="180"/>
      <c r="M1782" s="180">
        <v>1000</v>
      </c>
      <c r="N1782" s="80" t="s">
        <v>7214</v>
      </c>
      <c r="O1782" s="165"/>
      <c r="P1782" s="80" t="s">
        <v>3975</v>
      </c>
      <c r="Q1782" s="80"/>
      <c r="R1782" s="80"/>
      <c r="S1782" s="166"/>
      <c r="T1782" s="164"/>
      <c r="U1782" s="167"/>
      <c r="V1782" s="168"/>
      <c r="W1782" s="12" t="str">
        <f t="shared" si="340"/>
        <v>Mqtt1</v>
      </c>
      <c r="X1782" s="222"/>
      <c r="Y1782" s="6" t="str">
        <f t="shared" si="342"/>
        <v>power-tag/kvm-helmstation-ps-sb</v>
      </c>
      <c r="Z1782" s="106" t="str" cm="1">
        <f t="array" ref="Z1782">IF(COUNTIF(N1782,"spare"),"","$."&amp;_xlfn.REGEXEXTRACT(J1782,"PT\d+[FQ]\d+_(.*)", 2))</f>
        <v>$.Active_Power_Phase_C</v>
      </c>
      <c r="AA1782" s="12">
        <f t="shared" si="343"/>
        <v>18</v>
      </c>
      <c r="AB1782" s="6" t="s">
        <v>195</v>
      </c>
      <c r="AC1782" s="106">
        <v>3058</v>
      </c>
      <c r="AJ1782" s="80"/>
      <c r="AK1782" s="116" t="s">
        <v>1695</v>
      </c>
      <c r="AN1782" s="80"/>
      <c r="AO1782" s="80"/>
      <c r="AP1782" s="80"/>
      <c r="AQ1782" s="80"/>
      <c r="AR1782" s="130"/>
      <c r="AS1782" s="80"/>
      <c r="AT1782" s="7"/>
      <c r="AU1782" s="7"/>
      <c r="AV1782" s="169"/>
      <c r="AW1782" s="170"/>
      <c r="AX1782" s="140"/>
      <c r="AY1782" s="150"/>
      <c r="AZ1782" s="171"/>
      <c r="BA1782" s="171"/>
      <c r="BB1782" s="150" t="str">
        <f t="shared" si="341"/>
        <v/>
      </c>
      <c r="BC1782" s="172"/>
      <c r="BD1782" s="169"/>
      <c r="BE1782" s="169"/>
      <c r="BF1782" s="169"/>
      <c r="BG1782" s="169"/>
      <c r="BH1782" s="169"/>
      <c r="BI1782" s="169"/>
      <c r="BJ1782" s="169"/>
      <c r="BK1782" s="169"/>
      <c r="BL1782" s="169"/>
      <c r="BM1782" s="169"/>
      <c r="BN1782" s="169"/>
      <c r="BO1782" s="169"/>
      <c r="BP1782" s="169"/>
      <c r="BQ1782" s="169"/>
      <c r="BS1782" s="6"/>
      <c r="BT1782" s="11"/>
      <c r="BU1782" s="6"/>
      <c r="BV1782" s="6"/>
    </row>
    <row r="1783" spans="1:74" ht="15.75" x14ac:dyDescent="0.25">
      <c r="A1783" s="52" t="s">
        <v>7908</v>
      </c>
      <c r="B1783" s="56"/>
      <c r="C1783" s="7" t="s">
        <v>118</v>
      </c>
      <c r="D1783" s="7" t="s">
        <v>6918</v>
      </c>
      <c r="E1783" s="7"/>
      <c r="F1783" s="64"/>
      <c r="G1783" s="6"/>
      <c r="H1783" s="6"/>
      <c r="I1783" s="10" t="s">
        <v>110</v>
      </c>
      <c r="J1783" s="11" t="s">
        <v>3403</v>
      </c>
      <c r="K1783" s="220" t="s">
        <v>600</v>
      </c>
      <c r="L1783" s="180"/>
      <c r="M1783" s="180">
        <v>1000</v>
      </c>
      <c r="N1783" s="80" t="s">
        <v>7214</v>
      </c>
      <c r="O1783" s="165"/>
      <c r="P1783" s="80" t="s">
        <v>3976</v>
      </c>
      <c r="Q1783" s="80"/>
      <c r="R1783" s="80"/>
      <c r="S1783" s="166"/>
      <c r="T1783" s="164"/>
      <c r="U1783" s="167"/>
      <c r="V1783" s="168"/>
      <c r="W1783" s="12" t="str">
        <f t="shared" si="340"/>
        <v>Mqtt1</v>
      </c>
      <c r="X1783" s="222"/>
      <c r="Y1783" s="6" t="str">
        <f t="shared" si="342"/>
        <v>power-tag/kvm-helmstation-ps-sb</v>
      </c>
      <c r="Z1783" s="106" t="str" cm="1">
        <f t="array" ref="Z1783">IF(COUNTIF(N1783,"spare"),"","$."&amp;_xlfn.REGEXEXTRACT(J1783,"PT\d+[FQ]\d+_(.*)", 2))</f>
        <v>$.Total_Active_Power</v>
      </c>
      <c r="AA1783" s="12">
        <f t="shared" si="343"/>
        <v>18</v>
      </c>
      <c r="AB1783" s="6" t="s">
        <v>195</v>
      </c>
      <c r="AC1783" s="106">
        <v>3060</v>
      </c>
      <c r="AJ1783" s="80"/>
      <c r="AK1783" s="116" t="s">
        <v>1695</v>
      </c>
      <c r="AN1783" s="80"/>
      <c r="AO1783" s="80"/>
      <c r="AP1783" s="80"/>
      <c r="AQ1783" s="80"/>
      <c r="AR1783" s="130"/>
      <c r="AS1783" s="80"/>
      <c r="AT1783" s="7"/>
      <c r="AU1783" s="7"/>
      <c r="AV1783" s="169"/>
      <c r="AW1783" s="170"/>
      <c r="AX1783" s="140"/>
      <c r="AY1783" s="150"/>
      <c r="AZ1783" s="171"/>
      <c r="BA1783" s="171"/>
      <c r="BB1783" s="150" t="str">
        <f t="shared" si="341"/>
        <v/>
      </c>
      <c r="BC1783" s="172"/>
      <c r="BD1783" s="169"/>
      <c r="BE1783" s="169"/>
      <c r="BF1783" s="169"/>
      <c r="BG1783" s="169"/>
      <c r="BH1783" s="169"/>
      <c r="BI1783" s="169"/>
      <c r="BJ1783" s="169"/>
      <c r="BK1783" s="169"/>
      <c r="BL1783" s="169"/>
      <c r="BM1783" s="169"/>
      <c r="BN1783" s="169"/>
      <c r="BO1783" s="169"/>
      <c r="BP1783" s="169"/>
      <c r="BQ1783" s="169"/>
      <c r="BS1783" s="6"/>
      <c r="BT1783" s="11"/>
      <c r="BU1783" s="6"/>
      <c r="BV1783" s="6"/>
    </row>
    <row r="1784" spans="1:74" ht="15.75" x14ac:dyDescent="0.25">
      <c r="A1784" s="52" t="s">
        <v>7908</v>
      </c>
      <c r="B1784" s="56"/>
      <c r="C1784" s="7" t="s">
        <v>118</v>
      </c>
      <c r="D1784" s="7" t="s">
        <v>6918</v>
      </c>
      <c r="E1784" s="7"/>
      <c r="F1784" s="64"/>
      <c r="G1784" s="6"/>
      <c r="H1784" s="6"/>
      <c r="I1784" s="10" t="s">
        <v>110</v>
      </c>
      <c r="J1784" s="11" t="s">
        <v>3404</v>
      </c>
      <c r="K1784" s="220" t="s">
        <v>600</v>
      </c>
      <c r="L1784" s="180"/>
      <c r="M1784" s="180">
        <v>1000</v>
      </c>
      <c r="N1784" s="80" t="s">
        <v>7214</v>
      </c>
      <c r="O1784" s="165"/>
      <c r="P1784" s="80" t="s">
        <v>3977</v>
      </c>
      <c r="Q1784" s="80"/>
      <c r="R1784" s="80"/>
      <c r="S1784" s="166"/>
      <c r="T1784" s="164"/>
      <c r="U1784" s="167"/>
      <c r="V1784" s="168"/>
      <c r="W1784" s="12" t="str">
        <f t="shared" si="340"/>
        <v>Mqtt1</v>
      </c>
      <c r="X1784" s="222"/>
      <c r="Y1784" s="6" t="str">
        <f t="shared" si="342"/>
        <v>power-tag/kvm-helmstation-ps-sb</v>
      </c>
      <c r="Z1784" s="106" t="str" cm="1">
        <f t="array" ref="Z1784">IF(COUNTIF(N1784,"spare"),"","$."&amp;_xlfn.REGEXEXTRACT(J1784,"PT\d+[FQ]\d+_(.*)", 2))</f>
        <v>$.Power_Factor_Phase_A</v>
      </c>
      <c r="AA1784" s="12">
        <f t="shared" si="343"/>
        <v>18</v>
      </c>
      <c r="AB1784" s="6" t="s">
        <v>195</v>
      </c>
      <c r="AC1784" s="106">
        <v>3078</v>
      </c>
      <c r="AJ1784" s="80"/>
      <c r="AK1784" s="116" t="s">
        <v>1696</v>
      </c>
      <c r="AN1784" s="80"/>
      <c r="AO1784" s="80"/>
      <c r="AP1784" s="80"/>
      <c r="AQ1784" s="80"/>
      <c r="AR1784" s="130"/>
      <c r="AS1784" s="80"/>
      <c r="AT1784" s="7"/>
      <c r="AU1784" s="7"/>
      <c r="AV1784" s="169"/>
      <c r="AW1784" s="170"/>
      <c r="AX1784" s="140"/>
      <c r="AY1784" s="150"/>
      <c r="AZ1784" s="171"/>
      <c r="BA1784" s="171"/>
      <c r="BB1784" s="150" t="str">
        <f t="shared" si="341"/>
        <v/>
      </c>
      <c r="BC1784" s="172"/>
      <c r="BD1784" s="169"/>
      <c r="BE1784" s="169"/>
      <c r="BF1784" s="169"/>
      <c r="BG1784" s="169"/>
      <c r="BH1784" s="169"/>
      <c r="BI1784" s="169"/>
      <c r="BJ1784" s="169"/>
      <c r="BK1784" s="169"/>
      <c r="BL1784" s="169"/>
      <c r="BM1784" s="169"/>
      <c r="BN1784" s="169"/>
      <c r="BO1784" s="169"/>
      <c r="BP1784" s="169"/>
      <c r="BQ1784" s="169"/>
      <c r="BS1784" s="6"/>
      <c r="BT1784" s="11"/>
      <c r="BU1784" s="6"/>
      <c r="BV1784" s="6"/>
    </row>
    <row r="1785" spans="1:74" ht="15.75" x14ac:dyDescent="0.25">
      <c r="A1785" s="52" t="s">
        <v>7908</v>
      </c>
      <c r="B1785" s="56"/>
      <c r="C1785" s="7" t="s">
        <v>118</v>
      </c>
      <c r="D1785" s="7" t="s">
        <v>6918</v>
      </c>
      <c r="E1785" s="7"/>
      <c r="F1785" s="64"/>
      <c r="G1785" s="6"/>
      <c r="H1785" s="6"/>
      <c r="I1785" s="10" t="s">
        <v>110</v>
      </c>
      <c r="J1785" s="11" t="s">
        <v>3405</v>
      </c>
      <c r="K1785" s="220" t="s">
        <v>600</v>
      </c>
      <c r="L1785" s="180"/>
      <c r="M1785" s="180">
        <v>1000</v>
      </c>
      <c r="N1785" s="80" t="s">
        <v>7214</v>
      </c>
      <c r="O1785" s="165"/>
      <c r="P1785" s="80" t="s">
        <v>3978</v>
      </c>
      <c r="Q1785" s="80"/>
      <c r="R1785" s="80"/>
      <c r="S1785" s="166"/>
      <c r="T1785" s="164"/>
      <c r="U1785" s="167"/>
      <c r="V1785" s="168"/>
      <c r="W1785" s="12" t="str">
        <f t="shared" si="340"/>
        <v>Mqtt1</v>
      </c>
      <c r="X1785" s="222"/>
      <c r="Y1785" s="6" t="str">
        <f t="shared" si="342"/>
        <v>power-tag/kvm-helmstation-ps-sb</v>
      </c>
      <c r="Z1785" s="106" t="str" cm="1">
        <f t="array" ref="Z1785">IF(COUNTIF(N1785,"spare"),"","$."&amp;_xlfn.REGEXEXTRACT(J1785,"PT\d+[FQ]\d+_(.*)", 2))</f>
        <v>$.Power_Factor_Phase_B</v>
      </c>
      <c r="AA1785" s="12">
        <f t="shared" si="343"/>
        <v>18</v>
      </c>
      <c r="AB1785" s="6" t="s">
        <v>195</v>
      </c>
      <c r="AC1785" s="106">
        <v>3080</v>
      </c>
      <c r="AJ1785" s="80"/>
      <c r="AK1785" s="116" t="s">
        <v>1696</v>
      </c>
      <c r="AN1785" s="80"/>
      <c r="AO1785" s="80"/>
      <c r="AP1785" s="80"/>
      <c r="AQ1785" s="80"/>
      <c r="AR1785" s="130"/>
      <c r="AS1785" s="80"/>
      <c r="AT1785" s="7"/>
      <c r="AU1785" s="7"/>
      <c r="AV1785" s="169"/>
      <c r="AW1785" s="170"/>
      <c r="AX1785" s="140"/>
      <c r="AY1785" s="150"/>
      <c r="AZ1785" s="171"/>
      <c r="BA1785" s="171"/>
      <c r="BB1785" s="150" t="str">
        <f t="shared" si="341"/>
        <v/>
      </c>
      <c r="BC1785" s="172"/>
      <c r="BD1785" s="169"/>
      <c r="BE1785" s="169"/>
      <c r="BF1785" s="169"/>
      <c r="BG1785" s="169"/>
      <c r="BH1785" s="169"/>
      <c r="BI1785" s="169"/>
      <c r="BJ1785" s="169"/>
      <c r="BK1785" s="169"/>
      <c r="BL1785" s="169"/>
      <c r="BM1785" s="169"/>
      <c r="BN1785" s="169"/>
      <c r="BO1785" s="169"/>
      <c r="BP1785" s="169"/>
      <c r="BQ1785" s="169"/>
      <c r="BS1785" s="6"/>
      <c r="BT1785" s="11"/>
      <c r="BU1785" s="6"/>
      <c r="BV1785" s="6"/>
    </row>
    <row r="1786" spans="1:74" ht="15.75" x14ac:dyDescent="0.25">
      <c r="A1786" s="52" t="s">
        <v>7908</v>
      </c>
      <c r="B1786" s="56"/>
      <c r="C1786" s="7" t="s">
        <v>118</v>
      </c>
      <c r="D1786" s="7" t="s">
        <v>6918</v>
      </c>
      <c r="E1786" s="7"/>
      <c r="F1786" s="64"/>
      <c r="G1786" s="6"/>
      <c r="H1786" s="6"/>
      <c r="I1786" s="10" t="s">
        <v>110</v>
      </c>
      <c r="J1786" s="11" t="s">
        <v>3406</v>
      </c>
      <c r="K1786" s="220" t="s">
        <v>600</v>
      </c>
      <c r="L1786" s="180"/>
      <c r="M1786" s="180">
        <v>1000</v>
      </c>
      <c r="N1786" s="80" t="s">
        <v>7214</v>
      </c>
      <c r="O1786" s="165"/>
      <c r="P1786" s="80" t="s">
        <v>3979</v>
      </c>
      <c r="Q1786" s="80"/>
      <c r="R1786" s="80"/>
      <c r="S1786" s="166"/>
      <c r="T1786" s="164"/>
      <c r="U1786" s="167"/>
      <c r="V1786" s="168"/>
      <c r="W1786" s="12" t="str">
        <f t="shared" si="340"/>
        <v>Mqtt1</v>
      </c>
      <c r="X1786" s="222"/>
      <c r="Y1786" s="6" t="str">
        <f t="shared" si="342"/>
        <v>power-tag/kvm-helmstation-ps-sb</v>
      </c>
      <c r="Z1786" s="106" t="str" cm="1">
        <f t="array" ref="Z1786">IF(COUNTIF(N1786,"spare"),"","$."&amp;_xlfn.REGEXEXTRACT(J1786,"PT\d+[FQ]\d+_(.*)", 2))</f>
        <v>$.Power_Factor_Phase_C</v>
      </c>
      <c r="AA1786" s="12">
        <f t="shared" si="343"/>
        <v>18</v>
      </c>
      <c r="AB1786" s="6" t="s">
        <v>195</v>
      </c>
      <c r="AC1786" s="106">
        <v>3082</v>
      </c>
      <c r="AJ1786" s="80"/>
      <c r="AK1786" s="116" t="s">
        <v>1696</v>
      </c>
      <c r="AN1786" s="80"/>
      <c r="AO1786" s="80"/>
      <c r="AP1786" s="80"/>
      <c r="AQ1786" s="80"/>
      <c r="AR1786" s="130"/>
      <c r="AS1786" s="80"/>
      <c r="AT1786" s="7"/>
      <c r="AU1786" s="7"/>
      <c r="AV1786" s="169"/>
      <c r="AW1786" s="170"/>
      <c r="AX1786" s="140"/>
      <c r="AY1786" s="150"/>
      <c r="AZ1786" s="171"/>
      <c r="BA1786" s="171"/>
      <c r="BB1786" s="150" t="str">
        <f t="shared" si="341"/>
        <v/>
      </c>
      <c r="BC1786" s="172"/>
      <c r="BD1786" s="169"/>
      <c r="BE1786" s="169"/>
      <c r="BF1786" s="169"/>
      <c r="BG1786" s="169"/>
      <c r="BH1786" s="169"/>
      <c r="BI1786" s="169"/>
      <c r="BJ1786" s="169"/>
      <c r="BK1786" s="169"/>
      <c r="BL1786" s="169"/>
      <c r="BM1786" s="169"/>
      <c r="BN1786" s="169"/>
      <c r="BO1786" s="169"/>
      <c r="BP1786" s="169"/>
      <c r="BQ1786" s="169"/>
      <c r="BS1786" s="6"/>
      <c r="BT1786" s="11"/>
      <c r="BU1786" s="6"/>
      <c r="BV1786" s="6"/>
    </row>
    <row r="1787" spans="1:74" ht="15.75" x14ac:dyDescent="0.25">
      <c r="A1787" s="52" t="s">
        <v>7908</v>
      </c>
      <c r="B1787" s="56"/>
      <c r="C1787" s="7" t="s">
        <v>118</v>
      </c>
      <c r="D1787" s="7" t="s">
        <v>6918</v>
      </c>
      <c r="E1787" s="7"/>
      <c r="F1787" s="64"/>
      <c r="G1787" s="6"/>
      <c r="H1787" s="6"/>
      <c r="I1787" s="10" t="s">
        <v>110</v>
      </c>
      <c r="J1787" s="11" t="s">
        <v>3407</v>
      </c>
      <c r="K1787" s="220" t="s">
        <v>600</v>
      </c>
      <c r="L1787" s="180"/>
      <c r="M1787" s="180">
        <v>1000</v>
      </c>
      <c r="N1787" s="80" t="s">
        <v>7214</v>
      </c>
      <c r="O1787" s="165"/>
      <c r="P1787" s="80" t="s">
        <v>3980</v>
      </c>
      <c r="Q1787" s="80"/>
      <c r="R1787" s="80"/>
      <c r="S1787" s="166"/>
      <c r="T1787" s="164"/>
      <c r="U1787" s="167"/>
      <c r="V1787" s="168"/>
      <c r="W1787" s="12" t="str">
        <f t="shared" si="340"/>
        <v>Mqtt1</v>
      </c>
      <c r="X1787" s="222"/>
      <c r="Y1787" s="6" t="str">
        <f t="shared" si="342"/>
        <v>power-tag/kvm-helmstation-ps-sb</v>
      </c>
      <c r="Z1787" s="106" t="str" cm="1">
        <f t="array" ref="Z1787">IF(COUNTIF(N1787,"spare"),"","$."&amp;_xlfn.REGEXEXTRACT(J1787,"PT\d+[FQ]\d+_(.*)", 2))</f>
        <v>$.Total_Power_Factor</v>
      </c>
      <c r="AA1787" s="12">
        <f t="shared" si="343"/>
        <v>18</v>
      </c>
      <c r="AB1787" s="6" t="s">
        <v>195</v>
      </c>
      <c r="AC1787" s="106">
        <v>3084</v>
      </c>
      <c r="AJ1787" s="80"/>
      <c r="AK1787" s="116" t="s">
        <v>1696</v>
      </c>
      <c r="AN1787" s="80"/>
      <c r="AO1787" s="80"/>
      <c r="AP1787" s="80"/>
      <c r="AQ1787" s="80"/>
      <c r="AR1787" s="130"/>
      <c r="AS1787" s="80"/>
      <c r="AT1787" s="7"/>
      <c r="AU1787" s="7"/>
      <c r="AV1787" s="169"/>
      <c r="AW1787" s="170"/>
      <c r="AX1787" s="140"/>
      <c r="AY1787" s="150"/>
      <c r="AZ1787" s="171"/>
      <c r="BA1787" s="171"/>
      <c r="BB1787" s="150" t="str">
        <f t="shared" si="341"/>
        <v/>
      </c>
      <c r="BC1787" s="172"/>
      <c r="BD1787" s="169"/>
      <c r="BE1787" s="169"/>
      <c r="BF1787" s="169"/>
      <c r="BG1787" s="169"/>
      <c r="BH1787" s="169"/>
      <c r="BI1787" s="169"/>
      <c r="BJ1787" s="169"/>
      <c r="BK1787" s="169"/>
      <c r="BL1787" s="169"/>
      <c r="BM1787" s="169"/>
      <c r="BN1787" s="169"/>
      <c r="BO1787" s="169"/>
      <c r="BP1787" s="169"/>
      <c r="BQ1787" s="169"/>
      <c r="BS1787" s="6"/>
      <c r="BT1787" s="11"/>
      <c r="BU1787" s="6"/>
      <c r="BV1787" s="6"/>
    </row>
    <row r="1788" spans="1:74" ht="15.75" x14ac:dyDescent="0.25">
      <c r="A1788" s="52" t="s">
        <v>7908</v>
      </c>
      <c r="B1788" s="56"/>
      <c r="C1788" s="7" t="s">
        <v>118</v>
      </c>
      <c r="D1788" s="7" t="s">
        <v>6918</v>
      </c>
      <c r="E1788" s="7"/>
      <c r="F1788" s="64"/>
      <c r="G1788" s="6"/>
      <c r="H1788" s="6"/>
      <c r="I1788" s="10" t="s">
        <v>110</v>
      </c>
      <c r="J1788" s="11" t="s">
        <v>3408</v>
      </c>
      <c r="K1788" s="220" t="s">
        <v>600</v>
      </c>
      <c r="L1788" s="180"/>
      <c r="M1788" s="180">
        <v>1000</v>
      </c>
      <c r="N1788" s="80" t="s">
        <v>7214</v>
      </c>
      <c r="O1788" s="165"/>
      <c r="P1788" s="80" t="s">
        <v>3981</v>
      </c>
      <c r="Q1788" s="80"/>
      <c r="R1788" s="80"/>
      <c r="S1788" s="166"/>
      <c r="T1788" s="164"/>
      <c r="U1788" s="167"/>
      <c r="V1788" s="168"/>
      <c r="W1788" s="12" t="str">
        <f t="shared" si="340"/>
        <v>Mqtt1</v>
      </c>
      <c r="X1788" s="222"/>
      <c r="Y1788" s="6" t="str">
        <f t="shared" si="342"/>
        <v>power-tag/underwater-lights-sb-group-1</v>
      </c>
      <c r="Z1788" s="106" t="str" cm="1">
        <f t="array" ref="Z1788">IF(COUNTIF(N1788,"spare"),"","$."&amp;_xlfn.REGEXEXTRACT(J1788,"PT\d+[FQ]\d+_(.*)", 2))</f>
        <v>$.RMS_Current_Phase_A</v>
      </c>
      <c r="AA1788" s="12">
        <f>AA1773+1</f>
        <v>19</v>
      </c>
      <c r="AB1788" s="6" t="s">
        <v>195</v>
      </c>
      <c r="AC1788" s="106">
        <v>3000</v>
      </c>
      <c r="AJ1788" s="80"/>
      <c r="AK1788" s="116" t="s">
        <v>1693</v>
      </c>
      <c r="AN1788" s="80"/>
      <c r="AO1788" s="80"/>
      <c r="AP1788" s="80"/>
      <c r="AQ1788" s="80"/>
      <c r="AR1788" s="130"/>
      <c r="AS1788" s="80"/>
      <c r="AT1788" s="7"/>
      <c r="AU1788" s="7"/>
      <c r="AV1788" s="169"/>
      <c r="AW1788" s="170"/>
      <c r="AX1788" s="140"/>
      <c r="AY1788" s="150"/>
      <c r="AZ1788" s="171"/>
      <c r="BA1788" s="171"/>
      <c r="BB1788" s="150" t="str">
        <f t="shared" si="341"/>
        <v/>
      </c>
      <c r="BC1788" s="172"/>
      <c r="BD1788" s="169"/>
      <c r="BE1788" s="169"/>
      <c r="BF1788" s="169"/>
      <c r="BG1788" s="169"/>
      <c r="BH1788" s="169"/>
      <c r="BI1788" s="169"/>
      <c r="BJ1788" s="169"/>
      <c r="BK1788" s="169"/>
      <c r="BL1788" s="169"/>
      <c r="BM1788" s="169"/>
      <c r="BN1788" s="169"/>
      <c r="BO1788" s="169"/>
      <c r="BP1788" s="169"/>
      <c r="BQ1788" s="169"/>
      <c r="BS1788" s="6"/>
      <c r="BT1788" s="11"/>
      <c r="BU1788" s="6"/>
      <c r="BV1788" s="6"/>
    </row>
    <row r="1789" spans="1:74" ht="15.75" x14ac:dyDescent="0.25">
      <c r="A1789" s="52" t="s">
        <v>7908</v>
      </c>
      <c r="B1789" s="56"/>
      <c r="C1789" s="7" t="s">
        <v>118</v>
      </c>
      <c r="D1789" s="7" t="s">
        <v>6918</v>
      </c>
      <c r="E1789" s="7"/>
      <c r="F1789" s="64"/>
      <c r="G1789" s="6"/>
      <c r="H1789" s="6"/>
      <c r="I1789" s="10" t="s">
        <v>110</v>
      </c>
      <c r="J1789" s="11" t="s">
        <v>3409</v>
      </c>
      <c r="K1789" s="220" t="s">
        <v>600</v>
      </c>
      <c r="L1789" s="180"/>
      <c r="M1789" s="180">
        <v>1000</v>
      </c>
      <c r="N1789" s="80" t="s">
        <v>7214</v>
      </c>
      <c r="O1789" s="165"/>
      <c r="P1789" s="80" t="s">
        <v>3982</v>
      </c>
      <c r="Q1789" s="80"/>
      <c r="R1789" s="80"/>
      <c r="S1789" s="166"/>
      <c r="T1789" s="164"/>
      <c r="U1789" s="167"/>
      <c r="V1789" s="168"/>
      <c r="W1789" s="12" t="str">
        <f t="shared" si="340"/>
        <v>Mqtt1</v>
      </c>
      <c r="X1789" s="222"/>
      <c r="Y1789" s="6" t="str">
        <f t="shared" si="342"/>
        <v>power-tag/underwater-lights-sb-group-1</v>
      </c>
      <c r="Z1789" s="106" t="str" cm="1">
        <f t="array" ref="Z1789">IF(COUNTIF(N1789,"spare"),"","$."&amp;_xlfn.REGEXEXTRACT(J1789,"PT\d+[FQ]\d+_(.*)", 2))</f>
        <v>$.RMS_Current_Phase_B</v>
      </c>
      <c r="AA1789" s="12">
        <f t="shared" ref="AA1789:AA1802" si="344">AA1774+1</f>
        <v>19</v>
      </c>
      <c r="AB1789" s="6" t="s">
        <v>195</v>
      </c>
      <c r="AC1789" s="106">
        <v>3002</v>
      </c>
      <c r="AJ1789" s="80"/>
      <c r="AK1789" s="116" t="s">
        <v>1693</v>
      </c>
      <c r="AN1789" s="80"/>
      <c r="AO1789" s="80"/>
      <c r="AP1789" s="80"/>
      <c r="AQ1789" s="80"/>
      <c r="AR1789" s="130"/>
      <c r="AS1789" s="80"/>
      <c r="AT1789" s="7"/>
      <c r="AU1789" s="7"/>
      <c r="AV1789" s="169"/>
      <c r="AW1789" s="170"/>
      <c r="AX1789" s="140"/>
      <c r="AY1789" s="150"/>
      <c r="AZ1789" s="171"/>
      <c r="BA1789" s="171"/>
      <c r="BB1789" s="150" t="str">
        <f t="shared" si="341"/>
        <v/>
      </c>
      <c r="BC1789" s="172"/>
      <c r="BD1789" s="169"/>
      <c r="BE1789" s="169"/>
      <c r="BF1789" s="169"/>
      <c r="BG1789" s="169"/>
      <c r="BH1789" s="169"/>
      <c r="BI1789" s="169"/>
      <c r="BJ1789" s="169"/>
      <c r="BK1789" s="169"/>
      <c r="BL1789" s="169"/>
      <c r="BM1789" s="169"/>
      <c r="BN1789" s="169"/>
      <c r="BO1789" s="169"/>
      <c r="BP1789" s="169"/>
      <c r="BQ1789" s="169"/>
      <c r="BS1789" s="6"/>
      <c r="BT1789" s="11"/>
      <c r="BU1789" s="6"/>
      <c r="BV1789" s="6"/>
    </row>
    <row r="1790" spans="1:74" ht="15.75" x14ac:dyDescent="0.25">
      <c r="A1790" s="52" t="s">
        <v>7908</v>
      </c>
      <c r="B1790" s="56"/>
      <c r="C1790" s="7" t="s">
        <v>118</v>
      </c>
      <c r="D1790" s="7" t="s">
        <v>6918</v>
      </c>
      <c r="E1790" s="7"/>
      <c r="F1790" s="64"/>
      <c r="G1790" s="6"/>
      <c r="H1790" s="6"/>
      <c r="I1790" s="10" t="s">
        <v>110</v>
      </c>
      <c r="J1790" s="11" t="s">
        <v>3410</v>
      </c>
      <c r="K1790" s="220" t="s">
        <v>600</v>
      </c>
      <c r="L1790" s="180"/>
      <c r="M1790" s="180">
        <v>1000</v>
      </c>
      <c r="N1790" s="80" t="s">
        <v>7214</v>
      </c>
      <c r="O1790" s="165"/>
      <c r="P1790" s="80" t="s">
        <v>3983</v>
      </c>
      <c r="Q1790" s="80"/>
      <c r="R1790" s="80"/>
      <c r="S1790" s="166"/>
      <c r="T1790" s="164"/>
      <c r="U1790" s="167"/>
      <c r="V1790" s="168"/>
      <c r="W1790" s="12" t="str">
        <f t="shared" si="340"/>
        <v>Mqtt1</v>
      </c>
      <c r="X1790" s="222"/>
      <c r="Y1790" s="6" t="str">
        <f t="shared" si="342"/>
        <v>power-tag/underwater-lights-sb-group-1</v>
      </c>
      <c r="Z1790" s="106" t="str" cm="1">
        <f t="array" ref="Z1790">IF(COUNTIF(N1790,"spare"),"","$."&amp;_xlfn.REGEXEXTRACT(J1790,"PT\d+[FQ]\d+_(.*)", 2))</f>
        <v>$.RMS_Current_Phase_C</v>
      </c>
      <c r="AA1790" s="12">
        <f t="shared" si="344"/>
        <v>19</v>
      </c>
      <c r="AB1790" s="6" t="s">
        <v>195</v>
      </c>
      <c r="AC1790" s="106">
        <v>3004</v>
      </c>
      <c r="AJ1790" s="80"/>
      <c r="AK1790" s="116" t="s">
        <v>1693</v>
      </c>
      <c r="AN1790" s="80"/>
      <c r="AO1790" s="80"/>
      <c r="AP1790" s="80"/>
      <c r="AQ1790" s="80"/>
      <c r="AR1790" s="130"/>
      <c r="AS1790" s="80"/>
      <c r="AT1790" s="7"/>
      <c r="AU1790" s="7"/>
      <c r="AV1790" s="169"/>
      <c r="AW1790" s="170"/>
      <c r="AX1790" s="140"/>
      <c r="AY1790" s="150"/>
      <c r="AZ1790" s="171"/>
      <c r="BA1790" s="171"/>
      <c r="BB1790" s="150" t="str">
        <f t="shared" si="341"/>
        <v/>
      </c>
      <c r="BC1790" s="172"/>
      <c r="BD1790" s="169"/>
      <c r="BE1790" s="169"/>
      <c r="BF1790" s="169"/>
      <c r="BG1790" s="169"/>
      <c r="BH1790" s="169"/>
      <c r="BI1790" s="169"/>
      <c r="BJ1790" s="169"/>
      <c r="BK1790" s="169"/>
      <c r="BL1790" s="169"/>
      <c r="BM1790" s="169"/>
      <c r="BN1790" s="169"/>
      <c r="BO1790" s="169"/>
      <c r="BP1790" s="169"/>
      <c r="BQ1790" s="169"/>
      <c r="BS1790" s="6"/>
      <c r="BT1790" s="11"/>
      <c r="BU1790" s="6"/>
      <c r="BV1790" s="6"/>
    </row>
    <row r="1791" spans="1:74" ht="15.75" x14ac:dyDescent="0.25">
      <c r="A1791" s="52" t="s">
        <v>7908</v>
      </c>
      <c r="B1791" s="56"/>
      <c r="C1791" s="7" t="s">
        <v>118</v>
      </c>
      <c r="D1791" s="7" t="s">
        <v>6918</v>
      </c>
      <c r="E1791" s="7"/>
      <c r="F1791" s="64"/>
      <c r="G1791" s="6"/>
      <c r="H1791" s="6"/>
      <c r="I1791" s="10" t="s">
        <v>110</v>
      </c>
      <c r="J1791" s="11" t="s">
        <v>3411</v>
      </c>
      <c r="K1791" s="220" t="s">
        <v>600</v>
      </c>
      <c r="L1791" s="180"/>
      <c r="M1791" s="180">
        <v>1000</v>
      </c>
      <c r="N1791" s="80" t="s">
        <v>7214</v>
      </c>
      <c r="O1791" s="165"/>
      <c r="P1791" s="80" t="s">
        <v>3984</v>
      </c>
      <c r="Q1791" s="80"/>
      <c r="R1791" s="80"/>
      <c r="S1791" s="166"/>
      <c r="T1791" s="164"/>
      <c r="U1791" s="167"/>
      <c r="V1791" s="168"/>
      <c r="W1791" s="12" t="str">
        <f t="shared" si="340"/>
        <v>Mqtt1</v>
      </c>
      <c r="X1791" s="222"/>
      <c r="Y1791" s="6" t="str">
        <f t="shared" si="342"/>
        <v>power-tag/underwater-lights-sb-group-1</v>
      </c>
      <c r="Z1791" s="106" t="str" cm="1">
        <f t="array" ref="Z1791">IF(COUNTIF(N1791,"spare"),"","$."&amp;_xlfn.REGEXEXTRACT(J1791,"PT\d+[FQ]\d+_(.*)", 2))</f>
        <v>$.RMS_Current_Phase_Neut</v>
      </c>
      <c r="AA1791" s="12">
        <f t="shared" si="344"/>
        <v>19</v>
      </c>
      <c r="AB1791" s="6" t="s">
        <v>195</v>
      </c>
      <c r="AC1791" s="106">
        <v>3006</v>
      </c>
      <c r="AJ1791" s="80"/>
      <c r="AK1791" s="116" t="s">
        <v>1693</v>
      </c>
      <c r="AN1791" s="80"/>
      <c r="AO1791" s="80"/>
      <c r="AP1791" s="80"/>
      <c r="AQ1791" s="80"/>
      <c r="AR1791" s="130"/>
      <c r="AS1791" s="80"/>
      <c r="AT1791" s="7"/>
      <c r="AU1791" s="7"/>
      <c r="AV1791" s="169"/>
      <c r="AW1791" s="170"/>
      <c r="AX1791" s="140"/>
      <c r="AY1791" s="150"/>
      <c r="AZ1791" s="171"/>
      <c r="BA1791" s="171"/>
      <c r="BB1791" s="150" t="str">
        <f t="shared" si="341"/>
        <v/>
      </c>
      <c r="BC1791" s="172"/>
      <c r="BD1791" s="169"/>
      <c r="BE1791" s="169"/>
      <c r="BF1791" s="169"/>
      <c r="BG1791" s="169"/>
      <c r="BH1791" s="169"/>
      <c r="BI1791" s="169"/>
      <c r="BJ1791" s="169"/>
      <c r="BK1791" s="169"/>
      <c r="BL1791" s="169"/>
      <c r="BM1791" s="169"/>
      <c r="BN1791" s="169"/>
      <c r="BO1791" s="169"/>
      <c r="BP1791" s="169"/>
      <c r="BQ1791" s="169"/>
      <c r="BS1791" s="6"/>
      <c r="BT1791" s="11"/>
      <c r="BU1791" s="6"/>
      <c r="BV1791" s="6"/>
    </row>
    <row r="1792" spans="1:74" ht="15.75" x14ac:dyDescent="0.25">
      <c r="A1792" s="52" t="s">
        <v>7908</v>
      </c>
      <c r="B1792" s="56"/>
      <c r="C1792" s="7" t="s">
        <v>118</v>
      </c>
      <c r="D1792" s="7" t="s">
        <v>6918</v>
      </c>
      <c r="E1792" s="7"/>
      <c r="F1792" s="64"/>
      <c r="G1792" s="6"/>
      <c r="H1792" s="6"/>
      <c r="I1792" s="10" t="s">
        <v>110</v>
      </c>
      <c r="J1792" s="11" t="s">
        <v>7607</v>
      </c>
      <c r="K1792" s="220" t="s">
        <v>600</v>
      </c>
      <c r="L1792" s="180"/>
      <c r="M1792" s="180">
        <v>1000</v>
      </c>
      <c r="N1792" s="80" t="s">
        <v>7214</v>
      </c>
      <c r="O1792" s="165"/>
      <c r="P1792" s="80" t="s">
        <v>3985</v>
      </c>
      <c r="Q1792" s="80"/>
      <c r="R1792" s="80"/>
      <c r="S1792" s="166"/>
      <c r="T1792" s="164"/>
      <c r="U1792" s="167"/>
      <c r="V1792" s="168"/>
      <c r="W1792" s="12" t="str">
        <f t="shared" si="340"/>
        <v>Mqtt1</v>
      </c>
      <c r="X1792" s="222"/>
      <c r="Y1792" s="6" t="str">
        <f t="shared" si="342"/>
        <v>power-tag/underwater-lights-sb-group-1</v>
      </c>
      <c r="Z1792" s="106" t="str" cm="1">
        <f t="array" ref="Z1792">IF(COUNTIF(N1792,"spare"),"","$."&amp;_xlfn.REGEXEXTRACT(J1792,"PT\d+[FQ]\d+_(.*)", 2))</f>
        <v>$.RMS_Voltage_A_N</v>
      </c>
      <c r="AA1792" s="12">
        <f t="shared" si="344"/>
        <v>19</v>
      </c>
      <c r="AB1792" s="6" t="s">
        <v>195</v>
      </c>
      <c r="AC1792" s="106">
        <v>3028</v>
      </c>
      <c r="AJ1792" s="80"/>
      <c r="AK1792" s="116" t="s">
        <v>1694</v>
      </c>
      <c r="AN1792" s="80"/>
      <c r="AO1792" s="80"/>
      <c r="AP1792" s="80"/>
      <c r="AQ1792" s="80"/>
      <c r="AR1792" s="130"/>
      <c r="AS1792" s="80"/>
      <c r="AT1792" s="7"/>
      <c r="AU1792" s="7"/>
      <c r="AV1792" s="169"/>
      <c r="AW1792" s="170"/>
      <c r="AX1792" s="140"/>
      <c r="AY1792" s="150"/>
      <c r="AZ1792" s="171"/>
      <c r="BA1792" s="171"/>
      <c r="BB1792" s="150" t="str">
        <f t="shared" si="341"/>
        <v/>
      </c>
      <c r="BC1792" s="172"/>
      <c r="BD1792" s="169"/>
      <c r="BE1792" s="169"/>
      <c r="BF1792" s="169"/>
      <c r="BG1792" s="169"/>
      <c r="BH1792" s="169"/>
      <c r="BI1792" s="169"/>
      <c r="BJ1792" s="169"/>
      <c r="BK1792" s="169"/>
      <c r="BL1792" s="169"/>
      <c r="BM1792" s="169"/>
      <c r="BN1792" s="169"/>
      <c r="BO1792" s="169"/>
      <c r="BP1792" s="169"/>
      <c r="BQ1792" s="169"/>
      <c r="BS1792" s="6"/>
      <c r="BT1792" s="11"/>
      <c r="BU1792" s="6"/>
      <c r="BV1792" s="6"/>
    </row>
    <row r="1793" spans="1:74" ht="15.75" x14ac:dyDescent="0.25">
      <c r="A1793" s="52" t="s">
        <v>7908</v>
      </c>
      <c r="B1793" s="56"/>
      <c r="C1793" s="7" t="s">
        <v>118</v>
      </c>
      <c r="D1793" s="7" t="s">
        <v>6918</v>
      </c>
      <c r="E1793" s="7"/>
      <c r="F1793" s="64"/>
      <c r="G1793" s="6"/>
      <c r="H1793" s="6"/>
      <c r="I1793" s="10" t="s">
        <v>110</v>
      </c>
      <c r="J1793" s="11" t="s">
        <v>7608</v>
      </c>
      <c r="K1793" s="220" t="s">
        <v>600</v>
      </c>
      <c r="L1793" s="180"/>
      <c r="M1793" s="180">
        <v>1000</v>
      </c>
      <c r="N1793" s="80" t="s">
        <v>7214</v>
      </c>
      <c r="O1793" s="165"/>
      <c r="P1793" s="80" t="s">
        <v>3986</v>
      </c>
      <c r="Q1793" s="80"/>
      <c r="R1793" s="80"/>
      <c r="S1793" s="166"/>
      <c r="T1793" s="164"/>
      <c r="U1793" s="167"/>
      <c r="V1793" s="168"/>
      <c r="W1793" s="12" t="str">
        <f t="shared" si="340"/>
        <v>Mqtt1</v>
      </c>
      <c r="X1793" s="222"/>
      <c r="Y1793" s="6" t="str">
        <f t="shared" si="342"/>
        <v>power-tag/underwater-lights-sb-group-1</v>
      </c>
      <c r="Z1793" s="106" t="str" cm="1">
        <f t="array" ref="Z1793">IF(COUNTIF(N1793,"spare"),"","$."&amp;_xlfn.REGEXEXTRACT(J1793,"PT\d+[FQ]\d+_(.*)", 2))</f>
        <v>$.RMS_Voltage_B_N</v>
      </c>
      <c r="AA1793" s="12">
        <f t="shared" si="344"/>
        <v>19</v>
      </c>
      <c r="AB1793" s="6" t="s">
        <v>195</v>
      </c>
      <c r="AC1793" s="106">
        <v>3030</v>
      </c>
      <c r="AJ1793" s="80"/>
      <c r="AK1793" s="116" t="s">
        <v>1694</v>
      </c>
      <c r="AN1793" s="80"/>
      <c r="AO1793" s="80"/>
      <c r="AP1793" s="80"/>
      <c r="AQ1793" s="80"/>
      <c r="AR1793" s="130"/>
      <c r="AS1793" s="80"/>
      <c r="AT1793" s="7"/>
      <c r="AU1793" s="7"/>
      <c r="AV1793" s="169"/>
      <c r="AW1793" s="170"/>
      <c r="AX1793" s="140"/>
      <c r="AY1793" s="150"/>
      <c r="AZ1793" s="171"/>
      <c r="BA1793" s="171"/>
      <c r="BB1793" s="150" t="str">
        <f t="shared" si="341"/>
        <v/>
      </c>
      <c r="BC1793" s="172"/>
      <c r="BD1793" s="169"/>
      <c r="BE1793" s="169"/>
      <c r="BF1793" s="169"/>
      <c r="BG1793" s="169"/>
      <c r="BH1793" s="169"/>
      <c r="BI1793" s="169"/>
      <c r="BJ1793" s="169"/>
      <c r="BK1793" s="169"/>
      <c r="BL1793" s="169"/>
      <c r="BM1793" s="169"/>
      <c r="BN1793" s="169"/>
      <c r="BO1793" s="169"/>
      <c r="BP1793" s="169"/>
      <c r="BQ1793" s="169"/>
      <c r="BS1793" s="6"/>
      <c r="BT1793" s="11"/>
      <c r="BU1793" s="6"/>
      <c r="BV1793" s="6"/>
    </row>
    <row r="1794" spans="1:74" ht="15.75" x14ac:dyDescent="0.25">
      <c r="A1794" s="52" t="s">
        <v>7908</v>
      </c>
      <c r="B1794" s="56"/>
      <c r="C1794" s="7" t="s">
        <v>118</v>
      </c>
      <c r="D1794" s="7" t="s">
        <v>6918</v>
      </c>
      <c r="E1794" s="7"/>
      <c r="F1794" s="64"/>
      <c r="G1794" s="6"/>
      <c r="H1794" s="6"/>
      <c r="I1794" s="10" t="s">
        <v>110</v>
      </c>
      <c r="J1794" s="11" t="s">
        <v>7609</v>
      </c>
      <c r="K1794" s="220" t="s">
        <v>600</v>
      </c>
      <c r="L1794" s="180"/>
      <c r="M1794" s="180">
        <v>1000</v>
      </c>
      <c r="N1794" s="80" t="s">
        <v>7214</v>
      </c>
      <c r="O1794" s="165"/>
      <c r="P1794" s="80" t="s">
        <v>3987</v>
      </c>
      <c r="Q1794" s="80"/>
      <c r="R1794" s="80"/>
      <c r="S1794" s="166"/>
      <c r="T1794" s="164"/>
      <c r="U1794" s="167"/>
      <c r="V1794" s="168"/>
      <c r="W1794" s="12" t="str">
        <f t="shared" si="340"/>
        <v>Mqtt1</v>
      </c>
      <c r="X1794" s="222"/>
      <c r="Y1794" s="6" t="str">
        <f t="shared" si="342"/>
        <v>power-tag/underwater-lights-sb-group-1</v>
      </c>
      <c r="Z1794" s="106" t="str" cm="1">
        <f t="array" ref="Z1794">IF(COUNTIF(N1794,"spare"),"","$."&amp;_xlfn.REGEXEXTRACT(J1794,"PT\d+[FQ]\d+_(.*)", 2))</f>
        <v>$.RMS_Voltage_C_N</v>
      </c>
      <c r="AA1794" s="12">
        <f t="shared" si="344"/>
        <v>19</v>
      </c>
      <c r="AB1794" s="6" t="s">
        <v>195</v>
      </c>
      <c r="AC1794" s="106">
        <v>3032</v>
      </c>
      <c r="AJ1794" s="80"/>
      <c r="AK1794" s="116" t="s">
        <v>1694</v>
      </c>
      <c r="AN1794" s="80"/>
      <c r="AO1794" s="80"/>
      <c r="AP1794" s="80"/>
      <c r="AQ1794" s="80"/>
      <c r="AR1794" s="130"/>
      <c r="AS1794" s="80"/>
      <c r="AT1794" s="7"/>
      <c r="AU1794" s="7"/>
      <c r="AV1794" s="169"/>
      <c r="AW1794" s="170"/>
      <c r="AX1794" s="140"/>
      <c r="AY1794" s="150"/>
      <c r="AZ1794" s="171"/>
      <c r="BA1794" s="171"/>
      <c r="BB1794" s="150" t="str">
        <f t="shared" si="341"/>
        <v/>
      </c>
      <c r="BC1794" s="172"/>
      <c r="BD1794" s="169"/>
      <c r="BE1794" s="169"/>
      <c r="BF1794" s="169"/>
      <c r="BG1794" s="169"/>
      <c r="BH1794" s="169"/>
      <c r="BI1794" s="169"/>
      <c r="BJ1794" s="169"/>
      <c r="BK1794" s="169"/>
      <c r="BL1794" s="169"/>
      <c r="BM1794" s="169"/>
      <c r="BN1794" s="169"/>
      <c r="BO1794" s="169"/>
      <c r="BP1794" s="169"/>
      <c r="BQ1794" s="169"/>
      <c r="BS1794" s="6"/>
      <c r="BT1794" s="11"/>
      <c r="BU1794" s="6"/>
      <c r="BV1794" s="6"/>
    </row>
    <row r="1795" spans="1:74" ht="15.75" x14ac:dyDescent="0.25">
      <c r="A1795" s="52" t="s">
        <v>7908</v>
      </c>
      <c r="B1795" s="56"/>
      <c r="C1795" s="7" t="s">
        <v>118</v>
      </c>
      <c r="D1795" s="7" t="s">
        <v>6918</v>
      </c>
      <c r="E1795" s="7"/>
      <c r="F1795" s="64"/>
      <c r="G1795" s="6"/>
      <c r="H1795" s="6"/>
      <c r="I1795" s="10" t="s">
        <v>110</v>
      </c>
      <c r="J1795" s="11" t="s">
        <v>3412</v>
      </c>
      <c r="K1795" s="220" t="s">
        <v>600</v>
      </c>
      <c r="L1795" s="180"/>
      <c r="M1795" s="180">
        <v>1000</v>
      </c>
      <c r="N1795" s="80" t="s">
        <v>7214</v>
      </c>
      <c r="O1795" s="165"/>
      <c r="P1795" s="80" t="s">
        <v>3988</v>
      </c>
      <c r="Q1795" s="80"/>
      <c r="R1795" s="80"/>
      <c r="S1795" s="166"/>
      <c r="T1795" s="164"/>
      <c r="U1795" s="167"/>
      <c r="V1795" s="168"/>
      <c r="W1795" s="12" t="str">
        <f t="shared" si="340"/>
        <v>Mqtt1</v>
      </c>
      <c r="X1795" s="222"/>
      <c r="Y1795" s="6" t="str">
        <f t="shared" si="342"/>
        <v>power-tag/underwater-lights-sb-group-1</v>
      </c>
      <c r="Z1795" s="106" t="str" cm="1">
        <f t="array" ref="Z1795">IF(COUNTIF(N1795,"spare"),"","$."&amp;_xlfn.REGEXEXTRACT(J1795,"PT\d+[FQ]\d+_(.*)", 2))</f>
        <v>$.Active_Power_Phase_A</v>
      </c>
      <c r="AA1795" s="12">
        <f t="shared" si="344"/>
        <v>19</v>
      </c>
      <c r="AB1795" s="6" t="s">
        <v>195</v>
      </c>
      <c r="AC1795" s="106">
        <v>3054</v>
      </c>
      <c r="AJ1795" s="80"/>
      <c r="AK1795" s="116" t="s">
        <v>1695</v>
      </c>
      <c r="AN1795" s="80"/>
      <c r="AO1795" s="80"/>
      <c r="AP1795" s="80"/>
      <c r="AQ1795" s="80"/>
      <c r="AR1795" s="130"/>
      <c r="AS1795" s="80"/>
      <c r="AT1795" s="7"/>
      <c r="AU1795" s="7"/>
      <c r="AV1795" s="169"/>
      <c r="AW1795" s="170"/>
      <c r="AX1795" s="140"/>
      <c r="AY1795" s="150"/>
      <c r="AZ1795" s="171"/>
      <c r="BA1795" s="171"/>
      <c r="BB1795" s="150" t="str">
        <f t="shared" si="341"/>
        <v/>
      </c>
      <c r="BC1795" s="172"/>
      <c r="BD1795" s="169"/>
      <c r="BE1795" s="169"/>
      <c r="BF1795" s="169"/>
      <c r="BG1795" s="169"/>
      <c r="BH1795" s="169"/>
      <c r="BI1795" s="169"/>
      <c r="BJ1795" s="169"/>
      <c r="BK1795" s="169"/>
      <c r="BL1795" s="169"/>
      <c r="BM1795" s="169"/>
      <c r="BN1795" s="169"/>
      <c r="BO1795" s="169"/>
      <c r="BP1795" s="169"/>
      <c r="BQ1795" s="169"/>
      <c r="BS1795" s="6"/>
      <c r="BT1795" s="11"/>
      <c r="BU1795" s="6"/>
      <c r="BV1795" s="6"/>
    </row>
    <row r="1796" spans="1:74" ht="15.75" x14ac:dyDescent="0.25">
      <c r="A1796" s="52" t="s">
        <v>7908</v>
      </c>
      <c r="B1796" s="56"/>
      <c r="C1796" s="7" t="s">
        <v>118</v>
      </c>
      <c r="D1796" s="7" t="s">
        <v>6918</v>
      </c>
      <c r="E1796" s="7"/>
      <c r="F1796" s="64"/>
      <c r="G1796" s="6"/>
      <c r="H1796" s="6"/>
      <c r="I1796" s="10" t="s">
        <v>110</v>
      </c>
      <c r="J1796" s="11" t="s">
        <v>3413</v>
      </c>
      <c r="K1796" s="220" t="s">
        <v>600</v>
      </c>
      <c r="L1796" s="180"/>
      <c r="M1796" s="180">
        <v>1000</v>
      </c>
      <c r="N1796" s="80" t="s">
        <v>7214</v>
      </c>
      <c r="O1796" s="165"/>
      <c r="P1796" s="80" t="s">
        <v>3989</v>
      </c>
      <c r="Q1796" s="80"/>
      <c r="R1796" s="80"/>
      <c r="S1796" s="166"/>
      <c r="T1796" s="164"/>
      <c r="U1796" s="167"/>
      <c r="V1796" s="168"/>
      <c r="W1796" s="12" t="str">
        <f t="shared" si="340"/>
        <v>Mqtt1</v>
      </c>
      <c r="X1796" s="222"/>
      <c r="Y1796" s="6" t="str">
        <f t="shared" si="342"/>
        <v>power-tag/underwater-lights-sb-group-1</v>
      </c>
      <c r="Z1796" s="106" t="str" cm="1">
        <f t="array" ref="Z1796">IF(COUNTIF(N1796,"spare"),"","$."&amp;_xlfn.REGEXEXTRACT(J1796,"PT\d+[FQ]\d+_(.*)", 2))</f>
        <v>$.Active_Power_Phase_B</v>
      </c>
      <c r="AA1796" s="12">
        <f t="shared" si="344"/>
        <v>19</v>
      </c>
      <c r="AB1796" s="6" t="s">
        <v>195</v>
      </c>
      <c r="AC1796" s="106">
        <v>3056</v>
      </c>
      <c r="AJ1796" s="80"/>
      <c r="AK1796" s="116" t="s">
        <v>1695</v>
      </c>
      <c r="AN1796" s="80"/>
      <c r="AO1796" s="80"/>
      <c r="AP1796" s="80"/>
      <c r="AQ1796" s="80"/>
      <c r="AR1796" s="130"/>
      <c r="AS1796" s="80"/>
      <c r="AT1796" s="7"/>
      <c r="AU1796" s="7"/>
      <c r="AV1796" s="169"/>
      <c r="AW1796" s="170"/>
      <c r="AX1796" s="140"/>
      <c r="AY1796" s="150"/>
      <c r="AZ1796" s="171"/>
      <c r="BA1796" s="171"/>
      <c r="BB1796" s="150" t="str">
        <f t="shared" si="341"/>
        <v/>
      </c>
      <c r="BC1796" s="172"/>
      <c r="BD1796" s="169"/>
      <c r="BE1796" s="169"/>
      <c r="BF1796" s="169"/>
      <c r="BG1796" s="169"/>
      <c r="BH1796" s="169"/>
      <c r="BI1796" s="169"/>
      <c r="BJ1796" s="169"/>
      <c r="BK1796" s="169"/>
      <c r="BL1796" s="169"/>
      <c r="BM1796" s="169"/>
      <c r="BN1796" s="169"/>
      <c r="BO1796" s="169"/>
      <c r="BP1796" s="169"/>
      <c r="BQ1796" s="169"/>
      <c r="BS1796" s="6"/>
      <c r="BT1796" s="11"/>
      <c r="BU1796" s="6"/>
      <c r="BV1796" s="6"/>
    </row>
    <row r="1797" spans="1:74" ht="15.75" x14ac:dyDescent="0.25">
      <c r="A1797" s="52" t="s">
        <v>7908</v>
      </c>
      <c r="B1797" s="56"/>
      <c r="C1797" s="7" t="s">
        <v>118</v>
      </c>
      <c r="D1797" s="7" t="s">
        <v>6918</v>
      </c>
      <c r="E1797" s="7"/>
      <c r="F1797" s="64"/>
      <c r="G1797" s="6"/>
      <c r="H1797" s="6"/>
      <c r="I1797" s="10" t="s">
        <v>110</v>
      </c>
      <c r="J1797" s="11" t="s">
        <v>3414</v>
      </c>
      <c r="K1797" s="220" t="s">
        <v>600</v>
      </c>
      <c r="L1797" s="180"/>
      <c r="M1797" s="180">
        <v>1000</v>
      </c>
      <c r="N1797" s="80" t="s">
        <v>7214</v>
      </c>
      <c r="O1797" s="165"/>
      <c r="P1797" s="80" t="s">
        <v>3990</v>
      </c>
      <c r="Q1797" s="80"/>
      <c r="R1797" s="80"/>
      <c r="S1797" s="166"/>
      <c r="T1797" s="164"/>
      <c r="U1797" s="167"/>
      <c r="V1797" s="168"/>
      <c r="W1797" s="12" t="str">
        <f t="shared" si="340"/>
        <v>Mqtt1</v>
      </c>
      <c r="X1797" s="222"/>
      <c r="Y1797" s="6" t="str">
        <f t="shared" si="342"/>
        <v>power-tag/underwater-lights-sb-group-1</v>
      </c>
      <c r="Z1797" s="106" t="str" cm="1">
        <f t="array" ref="Z1797">IF(COUNTIF(N1797,"spare"),"","$."&amp;_xlfn.REGEXEXTRACT(J1797,"PT\d+[FQ]\d+_(.*)", 2))</f>
        <v>$.Active_Power_Phase_C</v>
      </c>
      <c r="AA1797" s="12">
        <f t="shared" si="344"/>
        <v>19</v>
      </c>
      <c r="AB1797" s="6" t="s">
        <v>195</v>
      </c>
      <c r="AC1797" s="106">
        <v>3058</v>
      </c>
      <c r="AJ1797" s="80"/>
      <c r="AK1797" s="116" t="s">
        <v>1695</v>
      </c>
      <c r="AN1797" s="80"/>
      <c r="AO1797" s="80"/>
      <c r="AP1797" s="80"/>
      <c r="AQ1797" s="80"/>
      <c r="AR1797" s="130"/>
      <c r="AS1797" s="80"/>
      <c r="AT1797" s="7"/>
      <c r="AU1797" s="7"/>
      <c r="AV1797" s="169"/>
      <c r="AW1797" s="170"/>
      <c r="AX1797" s="140"/>
      <c r="AY1797" s="150"/>
      <c r="AZ1797" s="171"/>
      <c r="BA1797" s="171"/>
      <c r="BB1797" s="150" t="str">
        <f t="shared" si="341"/>
        <v/>
      </c>
      <c r="BC1797" s="172"/>
      <c r="BD1797" s="169"/>
      <c r="BE1797" s="169"/>
      <c r="BF1797" s="169"/>
      <c r="BG1797" s="169"/>
      <c r="BH1797" s="169"/>
      <c r="BI1797" s="169"/>
      <c r="BJ1797" s="169"/>
      <c r="BK1797" s="169"/>
      <c r="BL1797" s="169"/>
      <c r="BM1797" s="169"/>
      <c r="BN1797" s="169"/>
      <c r="BO1797" s="169"/>
      <c r="BP1797" s="169"/>
      <c r="BQ1797" s="169"/>
      <c r="BS1797" s="6"/>
      <c r="BT1797" s="11"/>
      <c r="BU1797" s="6"/>
      <c r="BV1797" s="6"/>
    </row>
    <row r="1798" spans="1:74" ht="15.75" x14ac:dyDescent="0.25">
      <c r="A1798" s="52" t="s">
        <v>7908</v>
      </c>
      <c r="B1798" s="56"/>
      <c r="C1798" s="7" t="s">
        <v>118</v>
      </c>
      <c r="D1798" s="7" t="s">
        <v>6918</v>
      </c>
      <c r="E1798" s="7"/>
      <c r="F1798" s="64"/>
      <c r="G1798" s="6"/>
      <c r="H1798" s="6"/>
      <c r="I1798" s="10" t="s">
        <v>110</v>
      </c>
      <c r="J1798" s="11" t="s">
        <v>3415</v>
      </c>
      <c r="K1798" s="220" t="s">
        <v>600</v>
      </c>
      <c r="L1798" s="180"/>
      <c r="M1798" s="180">
        <v>1000</v>
      </c>
      <c r="N1798" s="80" t="s">
        <v>7214</v>
      </c>
      <c r="O1798" s="165"/>
      <c r="P1798" s="80" t="s">
        <v>3991</v>
      </c>
      <c r="Q1798" s="80"/>
      <c r="R1798" s="80"/>
      <c r="S1798" s="166"/>
      <c r="T1798" s="164"/>
      <c r="U1798" s="167"/>
      <c r="V1798" s="168"/>
      <c r="W1798" s="12" t="str">
        <f t="shared" si="340"/>
        <v>Mqtt1</v>
      </c>
      <c r="X1798" s="222"/>
      <c r="Y1798" s="6" t="str">
        <f t="shared" si="342"/>
        <v>power-tag/underwater-lights-sb-group-1</v>
      </c>
      <c r="Z1798" s="106" t="str" cm="1">
        <f t="array" ref="Z1798">IF(COUNTIF(N1798,"spare"),"","$."&amp;_xlfn.REGEXEXTRACT(J1798,"PT\d+[FQ]\d+_(.*)", 2))</f>
        <v>$.Total_Active_Power</v>
      </c>
      <c r="AA1798" s="12">
        <f t="shared" si="344"/>
        <v>19</v>
      </c>
      <c r="AB1798" s="6" t="s">
        <v>195</v>
      </c>
      <c r="AC1798" s="106">
        <v>3060</v>
      </c>
      <c r="AJ1798" s="80"/>
      <c r="AK1798" s="116" t="s">
        <v>1695</v>
      </c>
      <c r="AN1798" s="80"/>
      <c r="AO1798" s="80"/>
      <c r="AP1798" s="80"/>
      <c r="AQ1798" s="80"/>
      <c r="AR1798" s="130"/>
      <c r="AS1798" s="80"/>
      <c r="AT1798" s="7"/>
      <c r="AU1798" s="7"/>
      <c r="AV1798" s="169"/>
      <c r="AW1798" s="170"/>
      <c r="AX1798" s="140"/>
      <c r="AY1798" s="150"/>
      <c r="AZ1798" s="171"/>
      <c r="BA1798" s="171"/>
      <c r="BB1798" s="150" t="str">
        <f t="shared" si="341"/>
        <v/>
      </c>
      <c r="BC1798" s="172"/>
      <c r="BD1798" s="169"/>
      <c r="BE1798" s="169"/>
      <c r="BF1798" s="169"/>
      <c r="BG1798" s="169"/>
      <c r="BH1798" s="169"/>
      <c r="BI1798" s="169"/>
      <c r="BJ1798" s="169"/>
      <c r="BK1798" s="169"/>
      <c r="BL1798" s="169"/>
      <c r="BM1798" s="169"/>
      <c r="BN1798" s="169"/>
      <c r="BO1798" s="169"/>
      <c r="BP1798" s="169"/>
      <c r="BQ1798" s="169"/>
      <c r="BS1798" s="6"/>
      <c r="BT1798" s="11"/>
      <c r="BU1798" s="6"/>
      <c r="BV1798" s="6"/>
    </row>
    <row r="1799" spans="1:74" ht="15.75" x14ac:dyDescent="0.25">
      <c r="A1799" s="52" t="s">
        <v>7908</v>
      </c>
      <c r="B1799" s="56"/>
      <c r="C1799" s="7" t="s">
        <v>118</v>
      </c>
      <c r="D1799" s="7" t="s">
        <v>6918</v>
      </c>
      <c r="E1799" s="7"/>
      <c r="F1799" s="64"/>
      <c r="G1799" s="6"/>
      <c r="H1799" s="6"/>
      <c r="I1799" s="10" t="s">
        <v>110</v>
      </c>
      <c r="J1799" s="11" t="s">
        <v>3416</v>
      </c>
      <c r="K1799" s="220" t="s">
        <v>600</v>
      </c>
      <c r="L1799" s="180"/>
      <c r="M1799" s="180">
        <v>1000</v>
      </c>
      <c r="N1799" s="80" t="s">
        <v>7214</v>
      </c>
      <c r="O1799" s="165"/>
      <c r="P1799" s="80" t="s">
        <v>3992</v>
      </c>
      <c r="Q1799" s="80"/>
      <c r="R1799" s="80"/>
      <c r="S1799" s="166"/>
      <c r="T1799" s="164"/>
      <c r="U1799" s="167"/>
      <c r="V1799" s="168"/>
      <c r="W1799" s="12" t="str">
        <f t="shared" si="340"/>
        <v>Mqtt1</v>
      </c>
      <c r="X1799" s="222"/>
      <c r="Y1799" s="6" t="str">
        <f t="shared" si="342"/>
        <v>power-tag/underwater-lights-sb-group-1</v>
      </c>
      <c r="Z1799" s="106" t="str" cm="1">
        <f t="array" ref="Z1799">IF(COUNTIF(N1799,"spare"),"","$."&amp;_xlfn.REGEXEXTRACT(J1799,"PT\d+[FQ]\d+_(.*)", 2))</f>
        <v>$.Power_Factor_Phase_A</v>
      </c>
      <c r="AA1799" s="12">
        <f t="shared" si="344"/>
        <v>19</v>
      </c>
      <c r="AB1799" s="6" t="s">
        <v>195</v>
      </c>
      <c r="AC1799" s="106">
        <v>3078</v>
      </c>
      <c r="AJ1799" s="80"/>
      <c r="AK1799" s="116" t="s">
        <v>1696</v>
      </c>
      <c r="AN1799" s="80"/>
      <c r="AO1799" s="80"/>
      <c r="AP1799" s="80"/>
      <c r="AQ1799" s="80"/>
      <c r="AR1799" s="130"/>
      <c r="AS1799" s="80"/>
      <c r="AT1799" s="7"/>
      <c r="AU1799" s="7"/>
      <c r="AV1799" s="169"/>
      <c r="AW1799" s="170"/>
      <c r="AX1799" s="140"/>
      <c r="AY1799" s="150"/>
      <c r="AZ1799" s="171"/>
      <c r="BA1799" s="171"/>
      <c r="BB1799" s="150" t="str">
        <f t="shared" si="341"/>
        <v/>
      </c>
      <c r="BC1799" s="172"/>
      <c r="BD1799" s="169"/>
      <c r="BE1799" s="169"/>
      <c r="BF1799" s="169"/>
      <c r="BG1799" s="169"/>
      <c r="BH1799" s="169"/>
      <c r="BI1799" s="169"/>
      <c r="BJ1799" s="169"/>
      <c r="BK1799" s="169"/>
      <c r="BL1799" s="169"/>
      <c r="BM1799" s="169"/>
      <c r="BN1799" s="169"/>
      <c r="BO1799" s="169"/>
      <c r="BP1799" s="169"/>
      <c r="BQ1799" s="169"/>
      <c r="BS1799" s="6"/>
      <c r="BT1799" s="11"/>
      <c r="BU1799" s="6"/>
      <c r="BV1799" s="6"/>
    </row>
    <row r="1800" spans="1:74" ht="15.75" x14ac:dyDescent="0.25">
      <c r="A1800" s="52" t="s">
        <v>7908</v>
      </c>
      <c r="B1800" s="56"/>
      <c r="C1800" s="7" t="s">
        <v>118</v>
      </c>
      <c r="D1800" s="7" t="s">
        <v>6918</v>
      </c>
      <c r="E1800" s="7"/>
      <c r="F1800" s="64"/>
      <c r="G1800" s="6"/>
      <c r="H1800" s="6"/>
      <c r="I1800" s="10" t="s">
        <v>110</v>
      </c>
      <c r="J1800" s="11" t="s">
        <v>3417</v>
      </c>
      <c r="K1800" s="220" t="s">
        <v>600</v>
      </c>
      <c r="L1800" s="180"/>
      <c r="M1800" s="180">
        <v>1000</v>
      </c>
      <c r="N1800" s="80" t="s">
        <v>7214</v>
      </c>
      <c r="O1800" s="165"/>
      <c r="P1800" s="80" t="s">
        <v>3993</v>
      </c>
      <c r="Q1800" s="80"/>
      <c r="R1800" s="80"/>
      <c r="S1800" s="166"/>
      <c r="T1800" s="164"/>
      <c r="U1800" s="167"/>
      <c r="V1800" s="168"/>
      <c r="W1800" s="12" t="str">
        <f t="shared" si="340"/>
        <v>Mqtt1</v>
      </c>
      <c r="X1800" s="222"/>
      <c r="Y1800" s="6" t="str">
        <f t="shared" si="342"/>
        <v>power-tag/underwater-lights-sb-group-1</v>
      </c>
      <c r="Z1800" s="106" t="str" cm="1">
        <f t="array" ref="Z1800">IF(COUNTIF(N1800,"spare"),"","$."&amp;_xlfn.REGEXEXTRACT(J1800,"PT\d+[FQ]\d+_(.*)", 2))</f>
        <v>$.Power_Factor_Phase_B</v>
      </c>
      <c r="AA1800" s="12">
        <f t="shared" si="344"/>
        <v>19</v>
      </c>
      <c r="AB1800" s="6" t="s">
        <v>195</v>
      </c>
      <c r="AC1800" s="106">
        <v>3080</v>
      </c>
      <c r="AJ1800" s="80"/>
      <c r="AK1800" s="116" t="s">
        <v>1696</v>
      </c>
      <c r="AN1800" s="80"/>
      <c r="AO1800" s="80"/>
      <c r="AP1800" s="80"/>
      <c r="AQ1800" s="80"/>
      <c r="AR1800" s="130"/>
      <c r="AS1800" s="80"/>
      <c r="AT1800" s="7"/>
      <c r="AU1800" s="7"/>
      <c r="AV1800" s="169"/>
      <c r="AW1800" s="170"/>
      <c r="AX1800" s="140"/>
      <c r="AY1800" s="150"/>
      <c r="AZ1800" s="171"/>
      <c r="BA1800" s="171"/>
      <c r="BB1800" s="150" t="str">
        <f t="shared" si="341"/>
        <v/>
      </c>
      <c r="BC1800" s="172"/>
      <c r="BD1800" s="169"/>
      <c r="BE1800" s="169"/>
      <c r="BF1800" s="169"/>
      <c r="BG1800" s="169"/>
      <c r="BH1800" s="169"/>
      <c r="BI1800" s="169"/>
      <c r="BJ1800" s="169"/>
      <c r="BK1800" s="169"/>
      <c r="BL1800" s="169"/>
      <c r="BM1800" s="169"/>
      <c r="BN1800" s="169"/>
      <c r="BO1800" s="169"/>
      <c r="BP1800" s="169"/>
      <c r="BQ1800" s="169"/>
      <c r="BS1800" s="6"/>
      <c r="BT1800" s="11"/>
      <c r="BU1800" s="6"/>
      <c r="BV1800" s="6"/>
    </row>
    <row r="1801" spans="1:74" ht="15.75" x14ac:dyDescent="0.25">
      <c r="A1801" s="52" t="s">
        <v>7908</v>
      </c>
      <c r="B1801" s="56"/>
      <c r="C1801" s="7" t="s">
        <v>118</v>
      </c>
      <c r="D1801" s="7" t="s">
        <v>6918</v>
      </c>
      <c r="E1801" s="7"/>
      <c r="F1801" s="64"/>
      <c r="G1801" s="6"/>
      <c r="H1801" s="6"/>
      <c r="I1801" s="10" t="s">
        <v>110</v>
      </c>
      <c r="J1801" s="11" t="s">
        <v>3418</v>
      </c>
      <c r="K1801" s="220" t="s">
        <v>600</v>
      </c>
      <c r="L1801" s="180"/>
      <c r="M1801" s="180">
        <v>1000</v>
      </c>
      <c r="N1801" s="80" t="s">
        <v>7214</v>
      </c>
      <c r="O1801" s="165"/>
      <c r="P1801" s="80" t="s">
        <v>3994</v>
      </c>
      <c r="Q1801" s="80"/>
      <c r="R1801" s="80"/>
      <c r="S1801" s="166"/>
      <c r="T1801" s="164"/>
      <c r="U1801" s="167"/>
      <c r="V1801" s="168"/>
      <c r="W1801" s="12" t="str">
        <f t="shared" si="340"/>
        <v>Mqtt1</v>
      </c>
      <c r="X1801" s="222"/>
      <c r="Y1801" s="6" t="str">
        <f t="shared" si="342"/>
        <v>power-tag/underwater-lights-sb-group-1</v>
      </c>
      <c r="Z1801" s="106" t="str" cm="1">
        <f t="array" ref="Z1801">IF(COUNTIF(N1801,"spare"),"","$."&amp;_xlfn.REGEXEXTRACT(J1801,"PT\d+[FQ]\d+_(.*)", 2))</f>
        <v>$.Power_Factor_Phase_C</v>
      </c>
      <c r="AA1801" s="12">
        <f t="shared" si="344"/>
        <v>19</v>
      </c>
      <c r="AB1801" s="6" t="s">
        <v>195</v>
      </c>
      <c r="AC1801" s="106">
        <v>3082</v>
      </c>
      <c r="AJ1801" s="80"/>
      <c r="AK1801" s="116" t="s">
        <v>1696</v>
      </c>
      <c r="AN1801" s="80"/>
      <c r="AO1801" s="80"/>
      <c r="AP1801" s="80"/>
      <c r="AQ1801" s="80"/>
      <c r="AR1801" s="130"/>
      <c r="AS1801" s="80"/>
      <c r="AT1801" s="7"/>
      <c r="AU1801" s="7"/>
      <c r="AV1801" s="169"/>
      <c r="AW1801" s="170"/>
      <c r="AX1801" s="140"/>
      <c r="AY1801" s="150"/>
      <c r="AZ1801" s="171"/>
      <c r="BA1801" s="171"/>
      <c r="BB1801" s="150" t="str">
        <f t="shared" si="341"/>
        <v/>
      </c>
      <c r="BC1801" s="172"/>
      <c r="BD1801" s="169"/>
      <c r="BE1801" s="169"/>
      <c r="BF1801" s="169"/>
      <c r="BG1801" s="169"/>
      <c r="BH1801" s="169"/>
      <c r="BI1801" s="169"/>
      <c r="BJ1801" s="169"/>
      <c r="BK1801" s="169"/>
      <c r="BL1801" s="169"/>
      <c r="BM1801" s="169"/>
      <c r="BN1801" s="169"/>
      <c r="BO1801" s="169"/>
      <c r="BP1801" s="169"/>
      <c r="BQ1801" s="169"/>
      <c r="BS1801" s="6"/>
      <c r="BT1801" s="11"/>
      <c r="BU1801" s="6"/>
      <c r="BV1801" s="6"/>
    </row>
    <row r="1802" spans="1:74" ht="15.75" x14ac:dyDescent="0.25">
      <c r="A1802" s="52" t="s">
        <v>7908</v>
      </c>
      <c r="B1802" s="56"/>
      <c r="C1802" s="7" t="s">
        <v>118</v>
      </c>
      <c r="D1802" s="7" t="s">
        <v>6918</v>
      </c>
      <c r="E1802" s="7"/>
      <c r="F1802" s="64"/>
      <c r="G1802" s="6"/>
      <c r="H1802" s="6"/>
      <c r="I1802" s="10" t="s">
        <v>110</v>
      </c>
      <c r="J1802" s="11" t="s">
        <v>3419</v>
      </c>
      <c r="K1802" s="220" t="s">
        <v>600</v>
      </c>
      <c r="L1802" s="180"/>
      <c r="M1802" s="180">
        <v>1000</v>
      </c>
      <c r="N1802" s="80" t="s">
        <v>7214</v>
      </c>
      <c r="O1802" s="165"/>
      <c r="P1802" s="80" t="s">
        <v>3995</v>
      </c>
      <c r="Q1802" s="80"/>
      <c r="R1802" s="80"/>
      <c r="S1802" s="166"/>
      <c r="T1802" s="164"/>
      <c r="U1802" s="167"/>
      <c r="V1802" s="168"/>
      <c r="W1802" s="12" t="str">
        <f t="shared" si="340"/>
        <v>Mqtt1</v>
      </c>
      <c r="X1802" s="222"/>
      <c r="Y1802" s="6" t="str">
        <f t="shared" si="342"/>
        <v>power-tag/underwater-lights-sb-group-1</v>
      </c>
      <c r="Z1802" s="106" t="str" cm="1">
        <f t="array" ref="Z1802">IF(COUNTIF(N1802,"spare"),"","$."&amp;_xlfn.REGEXEXTRACT(J1802,"PT\d+[FQ]\d+_(.*)", 2))</f>
        <v>$.Total_Power_Factor</v>
      </c>
      <c r="AA1802" s="12">
        <f t="shared" si="344"/>
        <v>19</v>
      </c>
      <c r="AB1802" s="6" t="s">
        <v>195</v>
      </c>
      <c r="AC1802" s="106">
        <v>3084</v>
      </c>
      <c r="AJ1802" s="80"/>
      <c r="AK1802" s="116" t="s">
        <v>1696</v>
      </c>
      <c r="AN1802" s="80"/>
      <c r="AO1802" s="80"/>
      <c r="AP1802" s="80"/>
      <c r="AQ1802" s="80"/>
      <c r="AR1802" s="130"/>
      <c r="AS1802" s="80"/>
      <c r="AT1802" s="7"/>
      <c r="AU1802" s="7"/>
      <c r="AV1802" s="169"/>
      <c r="AW1802" s="170"/>
      <c r="AX1802" s="140"/>
      <c r="AY1802" s="150"/>
      <c r="AZ1802" s="171"/>
      <c r="BA1802" s="171"/>
      <c r="BB1802" s="150" t="str">
        <f t="shared" si="341"/>
        <v/>
      </c>
      <c r="BC1802" s="172"/>
      <c r="BD1802" s="169"/>
      <c r="BE1802" s="169"/>
      <c r="BF1802" s="169"/>
      <c r="BG1802" s="169"/>
      <c r="BH1802" s="169"/>
      <c r="BI1802" s="169"/>
      <c r="BJ1802" s="169"/>
      <c r="BK1802" s="169"/>
      <c r="BL1802" s="169"/>
      <c r="BM1802" s="169"/>
      <c r="BN1802" s="169"/>
      <c r="BO1802" s="169"/>
      <c r="BP1802" s="169"/>
      <c r="BQ1802" s="169"/>
      <c r="BS1802" s="6"/>
      <c r="BT1802" s="11"/>
      <c r="BU1802" s="6"/>
      <c r="BV1802" s="6"/>
    </row>
    <row r="1803" spans="1:74" ht="15.75" x14ac:dyDescent="0.25">
      <c r="A1803" s="52" t="s">
        <v>7908</v>
      </c>
      <c r="B1803" s="56"/>
      <c r="C1803" s="7" t="s">
        <v>118</v>
      </c>
      <c r="D1803" s="7" t="s">
        <v>6918</v>
      </c>
      <c r="E1803" s="7"/>
      <c r="F1803" s="64"/>
      <c r="G1803" s="6"/>
      <c r="H1803" s="6"/>
      <c r="I1803" s="10" t="s">
        <v>110</v>
      </c>
      <c r="J1803" s="11" t="s">
        <v>3420</v>
      </c>
      <c r="K1803" s="220" t="s">
        <v>600</v>
      </c>
      <c r="L1803" s="180"/>
      <c r="M1803" s="180">
        <v>1000</v>
      </c>
      <c r="N1803" s="80" t="s">
        <v>7214</v>
      </c>
      <c r="O1803" s="165"/>
      <c r="P1803" s="80" t="s">
        <v>3996</v>
      </c>
      <c r="Q1803" s="80"/>
      <c r="R1803" s="80"/>
      <c r="S1803" s="166"/>
      <c r="T1803" s="164"/>
      <c r="U1803" s="167"/>
      <c r="V1803" s="168"/>
      <c r="W1803" s="12" t="str">
        <f t="shared" ref="W1803:W1817" si="345">IF(COUNTIF(N1803,"spare"),"","Mqtt1")</f>
        <v>Mqtt1</v>
      </c>
      <c r="X1803" s="222"/>
      <c r="Y1803" s="6" t="str">
        <f t="shared" si="342"/>
        <v>power-tag/underwater-lights-sb-group-2</v>
      </c>
      <c r="Z1803" s="106" t="str" cm="1">
        <f t="array" ref="Z1803">IF(COUNTIF(N1803,"spare"),"","$."&amp;_xlfn.REGEXEXTRACT(J1803,"PT\d+[FQ]\d+_(.*)", 2))</f>
        <v>$.RMS_Current_Phase_A</v>
      </c>
      <c r="AA1803" s="12">
        <f>AA1788+1</f>
        <v>20</v>
      </c>
      <c r="AB1803" s="6" t="s">
        <v>195</v>
      </c>
      <c r="AC1803" s="106">
        <v>3000</v>
      </c>
      <c r="AJ1803" s="80"/>
      <c r="AK1803" s="116" t="s">
        <v>1693</v>
      </c>
      <c r="AN1803" s="80"/>
      <c r="AO1803" s="80"/>
      <c r="AP1803" s="80"/>
      <c r="AQ1803" s="80"/>
      <c r="AR1803" s="130"/>
      <c r="AS1803" s="80"/>
      <c r="AT1803" s="7"/>
      <c r="AU1803" s="7"/>
      <c r="AV1803" s="169"/>
      <c r="AW1803" s="170"/>
      <c r="AX1803" s="140"/>
      <c r="AY1803" s="150"/>
      <c r="AZ1803" s="171"/>
      <c r="BA1803" s="171"/>
      <c r="BB1803" s="150" t="str">
        <f t="shared" ref="BB1803:BB1817" si="346">IF(ISNUMBER(AM1803),"1","")</f>
        <v/>
      </c>
      <c r="BC1803" s="172"/>
      <c r="BD1803" s="169"/>
      <c r="BE1803" s="169"/>
      <c r="BF1803" s="169"/>
      <c r="BG1803" s="169"/>
      <c r="BH1803" s="169"/>
      <c r="BI1803" s="169"/>
      <c r="BJ1803" s="169"/>
      <c r="BK1803" s="169"/>
      <c r="BL1803" s="169"/>
      <c r="BM1803" s="169"/>
      <c r="BN1803" s="169"/>
      <c r="BO1803" s="169"/>
      <c r="BP1803" s="169"/>
      <c r="BQ1803" s="169"/>
      <c r="BS1803" s="6"/>
      <c r="BT1803" s="11"/>
      <c r="BU1803" s="6"/>
      <c r="BV1803" s="6"/>
    </row>
    <row r="1804" spans="1:74" ht="15.75" x14ac:dyDescent="0.25">
      <c r="A1804" s="52" t="s">
        <v>7908</v>
      </c>
      <c r="B1804" s="56"/>
      <c r="C1804" s="7" t="s">
        <v>118</v>
      </c>
      <c r="D1804" s="7" t="s">
        <v>6918</v>
      </c>
      <c r="E1804" s="7"/>
      <c r="F1804" s="64"/>
      <c r="G1804" s="6"/>
      <c r="H1804" s="6"/>
      <c r="I1804" s="10" t="s">
        <v>110</v>
      </c>
      <c r="J1804" s="11" t="s">
        <v>3421</v>
      </c>
      <c r="K1804" s="220" t="s">
        <v>600</v>
      </c>
      <c r="L1804" s="180"/>
      <c r="M1804" s="180">
        <v>1000</v>
      </c>
      <c r="N1804" s="80" t="s">
        <v>7214</v>
      </c>
      <c r="O1804" s="165"/>
      <c r="P1804" s="80" t="s">
        <v>3997</v>
      </c>
      <c r="Q1804" s="80"/>
      <c r="R1804" s="80"/>
      <c r="S1804" s="166"/>
      <c r="T1804" s="164"/>
      <c r="U1804" s="167"/>
      <c r="V1804" s="168"/>
      <c r="W1804" s="12" t="str">
        <f t="shared" si="345"/>
        <v>Mqtt1</v>
      </c>
      <c r="X1804" s="222"/>
      <c r="Y1804" s="6" t="str">
        <f t="shared" si="342"/>
        <v>power-tag/underwater-lights-sb-group-2</v>
      </c>
      <c r="Z1804" s="106" t="str" cm="1">
        <f t="array" ref="Z1804">IF(COUNTIF(N1804,"spare"),"","$."&amp;_xlfn.REGEXEXTRACT(J1804,"PT\d+[FQ]\d+_(.*)", 2))</f>
        <v>$.RMS_Current_Phase_B</v>
      </c>
      <c r="AA1804" s="12">
        <f t="shared" ref="AA1804:AA1817" si="347">AA1789+1</f>
        <v>20</v>
      </c>
      <c r="AB1804" s="6" t="s">
        <v>195</v>
      </c>
      <c r="AC1804" s="106">
        <v>3002</v>
      </c>
      <c r="AJ1804" s="80"/>
      <c r="AK1804" s="116" t="s">
        <v>1693</v>
      </c>
      <c r="AN1804" s="80"/>
      <c r="AO1804" s="80"/>
      <c r="AP1804" s="80"/>
      <c r="AQ1804" s="80"/>
      <c r="AR1804" s="130"/>
      <c r="AS1804" s="80"/>
      <c r="AT1804" s="7"/>
      <c r="AU1804" s="7"/>
      <c r="AV1804" s="169"/>
      <c r="AW1804" s="170"/>
      <c r="AX1804" s="140"/>
      <c r="AY1804" s="150"/>
      <c r="AZ1804" s="171"/>
      <c r="BA1804" s="171"/>
      <c r="BB1804" s="150" t="str">
        <f t="shared" si="346"/>
        <v/>
      </c>
      <c r="BC1804" s="172"/>
      <c r="BD1804" s="169"/>
      <c r="BE1804" s="169"/>
      <c r="BF1804" s="169"/>
      <c r="BG1804" s="169"/>
      <c r="BH1804" s="169"/>
      <c r="BI1804" s="169"/>
      <c r="BJ1804" s="169"/>
      <c r="BK1804" s="169"/>
      <c r="BL1804" s="169"/>
      <c r="BM1804" s="169"/>
      <c r="BN1804" s="169"/>
      <c r="BO1804" s="169"/>
      <c r="BP1804" s="169"/>
      <c r="BQ1804" s="169"/>
      <c r="BS1804" s="6"/>
      <c r="BT1804" s="11"/>
      <c r="BU1804" s="6"/>
      <c r="BV1804" s="6"/>
    </row>
    <row r="1805" spans="1:74" ht="15.75" x14ac:dyDescent="0.25">
      <c r="A1805" s="52" t="s">
        <v>7908</v>
      </c>
      <c r="B1805" s="56"/>
      <c r="C1805" s="7" t="s">
        <v>118</v>
      </c>
      <c r="D1805" s="7" t="s">
        <v>6918</v>
      </c>
      <c r="E1805" s="7"/>
      <c r="F1805" s="64"/>
      <c r="G1805" s="6"/>
      <c r="H1805" s="6"/>
      <c r="I1805" s="10" t="s">
        <v>110</v>
      </c>
      <c r="J1805" s="11" t="s">
        <v>3422</v>
      </c>
      <c r="K1805" s="220" t="s">
        <v>600</v>
      </c>
      <c r="L1805" s="180"/>
      <c r="M1805" s="180">
        <v>1000</v>
      </c>
      <c r="N1805" s="80" t="s">
        <v>7214</v>
      </c>
      <c r="O1805" s="165"/>
      <c r="P1805" s="80" t="s">
        <v>3998</v>
      </c>
      <c r="Q1805" s="80"/>
      <c r="R1805" s="80"/>
      <c r="S1805" s="166"/>
      <c r="T1805" s="164"/>
      <c r="U1805" s="167"/>
      <c r="V1805" s="168"/>
      <c r="W1805" s="12" t="str">
        <f t="shared" si="345"/>
        <v>Mqtt1</v>
      </c>
      <c r="X1805" s="222"/>
      <c r="Y1805" s="6" t="str">
        <f t="shared" si="342"/>
        <v>power-tag/underwater-lights-sb-group-2</v>
      </c>
      <c r="Z1805" s="106" t="str" cm="1">
        <f t="array" ref="Z1805">IF(COUNTIF(N1805,"spare"),"","$."&amp;_xlfn.REGEXEXTRACT(J1805,"PT\d+[FQ]\d+_(.*)", 2))</f>
        <v>$.RMS_Current_Phase_C</v>
      </c>
      <c r="AA1805" s="12">
        <f t="shared" si="347"/>
        <v>20</v>
      </c>
      <c r="AB1805" s="6" t="s">
        <v>195</v>
      </c>
      <c r="AC1805" s="106">
        <v>3004</v>
      </c>
      <c r="AJ1805" s="80"/>
      <c r="AK1805" s="116" t="s">
        <v>1693</v>
      </c>
      <c r="AN1805" s="80"/>
      <c r="AO1805" s="80"/>
      <c r="AP1805" s="80"/>
      <c r="AQ1805" s="80"/>
      <c r="AR1805" s="130"/>
      <c r="AS1805" s="80"/>
      <c r="AT1805" s="7"/>
      <c r="AU1805" s="7"/>
      <c r="AV1805" s="169"/>
      <c r="AW1805" s="170"/>
      <c r="AX1805" s="140"/>
      <c r="AY1805" s="150"/>
      <c r="AZ1805" s="171"/>
      <c r="BA1805" s="171"/>
      <c r="BB1805" s="150" t="str">
        <f t="shared" si="346"/>
        <v/>
      </c>
      <c r="BC1805" s="172"/>
      <c r="BD1805" s="169"/>
      <c r="BE1805" s="169"/>
      <c r="BF1805" s="169"/>
      <c r="BG1805" s="169"/>
      <c r="BH1805" s="169"/>
      <c r="BI1805" s="169"/>
      <c r="BJ1805" s="169"/>
      <c r="BK1805" s="169"/>
      <c r="BL1805" s="169"/>
      <c r="BM1805" s="169"/>
      <c r="BN1805" s="169"/>
      <c r="BO1805" s="169"/>
      <c r="BP1805" s="169"/>
      <c r="BQ1805" s="169"/>
      <c r="BS1805" s="6"/>
      <c r="BT1805" s="11"/>
      <c r="BU1805" s="6"/>
      <c r="BV1805" s="6"/>
    </row>
    <row r="1806" spans="1:74" ht="15.75" x14ac:dyDescent="0.25">
      <c r="A1806" s="52" t="s">
        <v>7908</v>
      </c>
      <c r="B1806" s="56"/>
      <c r="C1806" s="7" t="s">
        <v>118</v>
      </c>
      <c r="D1806" s="7" t="s">
        <v>6918</v>
      </c>
      <c r="E1806" s="7"/>
      <c r="F1806" s="64"/>
      <c r="G1806" s="6"/>
      <c r="H1806" s="6"/>
      <c r="I1806" s="10" t="s">
        <v>110</v>
      </c>
      <c r="J1806" s="11" t="s">
        <v>3423</v>
      </c>
      <c r="K1806" s="220" t="s">
        <v>600</v>
      </c>
      <c r="L1806" s="180"/>
      <c r="M1806" s="180">
        <v>1000</v>
      </c>
      <c r="N1806" s="80" t="s">
        <v>7214</v>
      </c>
      <c r="O1806" s="165"/>
      <c r="P1806" s="80" t="s">
        <v>3999</v>
      </c>
      <c r="Q1806" s="80"/>
      <c r="R1806" s="80"/>
      <c r="S1806" s="166"/>
      <c r="T1806" s="164"/>
      <c r="U1806" s="167"/>
      <c r="V1806" s="168"/>
      <c r="W1806" s="12" t="str">
        <f t="shared" si="345"/>
        <v>Mqtt1</v>
      </c>
      <c r="X1806" s="222"/>
      <c r="Y1806" s="6" t="str">
        <f t="shared" si="342"/>
        <v>power-tag/underwater-lights-sb-group-2</v>
      </c>
      <c r="Z1806" s="106" t="str" cm="1">
        <f t="array" ref="Z1806">IF(COUNTIF(N1806,"spare"),"","$."&amp;_xlfn.REGEXEXTRACT(J1806,"PT\d+[FQ]\d+_(.*)", 2))</f>
        <v>$.RMS_Current_Phase_Neut</v>
      </c>
      <c r="AA1806" s="12">
        <f t="shared" si="347"/>
        <v>20</v>
      </c>
      <c r="AB1806" s="6" t="s">
        <v>195</v>
      </c>
      <c r="AC1806" s="106">
        <v>3006</v>
      </c>
      <c r="AJ1806" s="80"/>
      <c r="AK1806" s="116" t="s">
        <v>1693</v>
      </c>
      <c r="AN1806" s="80"/>
      <c r="AO1806" s="80"/>
      <c r="AP1806" s="80"/>
      <c r="AQ1806" s="80"/>
      <c r="AR1806" s="130"/>
      <c r="AS1806" s="80"/>
      <c r="AT1806" s="7"/>
      <c r="AU1806" s="7"/>
      <c r="AV1806" s="169"/>
      <c r="AW1806" s="170"/>
      <c r="AX1806" s="140"/>
      <c r="AY1806" s="150"/>
      <c r="AZ1806" s="171"/>
      <c r="BA1806" s="171"/>
      <c r="BB1806" s="150" t="str">
        <f t="shared" si="346"/>
        <v/>
      </c>
      <c r="BC1806" s="172"/>
      <c r="BD1806" s="169"/>
      <c r="BE1806" s="169"/>
      <c r="BF1806" s="169"/>
      <c r="BG1806" s="169"/>
      <c r="BH1806" s="169"/>
      <c r="BI1806" s="169"/>
      <c r="BJ1806" s="169"/>
      <c r="BK1806" s="169"/>
      <c r="BL1806" s="169"/>
      <c r="BM1806" s="169"/>
      <c r="BN1806" s="169"/>
      <c r="BO1806" s="169"/>
      <c r="BP1806" s="169"/>
      <c r="BQ1806" s="169"/>
      <c r="BS1806" s="6"/>
      <c r="BT1806" s="11"/>
      <c r="BU1806" s="6"/>
      <c r="BV1806" s="6"/>
    </row>
    <row r="1807" spans="1:74" ht="15.75" x14ac:dyDescent="0.25">
      <c r="A1807" s="52" t="s">
        <v>7908</v>
      </c>
      <c r="B1807" s="56"/>
      <c r="C1807" s="7" t="s">
        <v>118</v>
      </c>
      <c r="D1807" s="7" t="s">
        <v>6918</v>
      </c>
      <c r="E1807" s="7"/>
      <c r="F1807" s="64"/>
      <c r="G1807" s="6"/>
      <c r="H1807" s="6"/>
      <c r="I1807" s="10" t="s">
        <v>110</v>
      </c>
      <c r="J1807" s="11" t="s">
        <v>7610</v>
      </c>
      <c r="K1807" s="220" t="s">
        <v>600</v>
      </c>
      <c r="L1807" s="180"/>
      <c r="M1807" s="180">
        <v>1000</v>
      </c>
      <c r="N1807" s="80" t="s">
        <v>7214</v>
      </c>
      <c r="O1807" s="165"/>
      <c r="P1807" s="80" t="s">
        <v>4000</v>
      </c>
      <c r="Q1807" s="80"/>
      <c r="R1807" s="80"/>
      <c r="S1807" s="166"/>
      <c r="T1807" s="164"/>
      <c r="U1807" s="167"/>
      <c r="V1807" s="168"/>
      <c r="W1807" s="12" t="str">
        <f t="shared" si="345"/>
        <v>Mqtt1</v>
      </c>
      <c r="X1807" s="222"/>
      <c r="Y1807" s="6" t="str">
        <f t="shared" si="342"/>
        <v>power-tag/underwater-lights-sb-group-2</v>
      </c>
      <c r="Z1807" s="106" t="str" cm="1">
        <f t="array" ref="Z1807">IF(COUNTIF(N1807,"spare"),"","$."&amp;_xlfn.REGEXEXTRACT(J1807,"PT\d+[FQ]\d+_(.*)", 2))</f>
        <v>$.RMS_Voltage_A_N</v>
      </c>
      <c r="AA1807" s="12">
        <f t="shared" si="347"/>
        <v>20</v>
      </c>
      <c r="AB1807" s="6" t="s">
        <v>195</v>
      </c>
      <c r="AC1807" s="106">
        <v>3028</v>
      </c>
      <c r="AJ1807" s="80"/>
      <c r="AK1807" s="116" t="s">
        <v>1694</v>
      </c>
      <c r="AN1807" s="80"/>
      <c r="AO1807" s="80"/>
      <c r="AP1807" s="80"/>
      <c r="AQ1807" s="80"/>
      <c r="AR1807" s="130"/>
      <c r="AS1807" s="80"/>
      <c r="AT1807" s="7"/>
      <c r="AU1807" s="7"/>
      <c r="AV1807" s="169"/>
      <c r="AW1807" s="170"/>
      <c r="AX1807" s="140"/>
      <c r="AY1807" s="150"/>
      <c r="AZ1807" s="171"/>
      <c r="BA1807" s="171"/>
      <c r="BB1807" s="150" t="str">
        <f t="shared" si="346"/>
        <v/>
      </c>
      <c r="BC1807" s="172"/>
      <c r="BD1807" s="169"/>
      <c r="BE1807" s="169"/>
      <c r="BF1807" s="169"/>
      <c r="BG1807" s="169"/>
      <c r="BH1807" s="169"/>
      <c r="BI1807" s="169"/>
      <c r="BJ1807" s="169"/>
      <c r="BK1807" s="169"/>
      <c r="BL1807" s="169"/>
      <c r="BM1807" s="169"/>
      <c r="BN1807" s="169"/>
      <c r="BO1807" s="169"/>
      <c r="BP1807" s="169"/>
      <c r="BQ1807" s="169"/>
      <c r="BS1807" s="6"/>
      <c r="BT1807" s="11"/>
      <c r="BU1807" s="6"/>
      <c r="BV1807" s="6"/>
    </row>
    <row r="1808" spans="1:74" ht="15.75" x14ac:dyDescent="0.25">
      <c r="A1808" s="52" t="s">
        <v>7908</v>
      </c>
      <c r="B1808" s="56"/>
      <c r="C1808" s="7" t="s">
        <v>118</v>
      </c>
      <c r="D1808" s="7" t="s">
        <v>6918</v>
      </c>
      <c r="E1808" s="7"/>
      <c r="F1808" s="64"/>
      <c r="G1808" s="6"/>
      <c r="H1808" s="6"/>
      <c r="I1808" s="10" t="s">
        <v>110</v>
      </c>
      <c r="J1808" s="11" t="s">
        <v>7611</v>
      </c>
      <c r="K1808" s="220" t="s">
        <v>600</v>
      </c>
      <c r="L1808" s="180"/>
      <c r="M1808" s="180">
        <v>1000</v>
      </c>
      <c r="N1808" s="80" t="s">
        <v>7214</v>
      </c>
      <c r="O1808" s="165"/>
      <c r="P1808" s="80" t="s">
        <v>4001</v>
      </c>
      <c r="Q1808" s="80"/>
      <c r="R1808" s="80"/>
      <c r="S1808" s="166"/>
      <c r="T1808" s="164"/>
      <c r="U1808" s="167"/>
      <c r="V1808" s="168"/>
      <c r="W1808" s="12" t="str">
        <f t="shared" si="345"/>
        <v>Mqtt1</v>
      </c>
      <c r="X1808" s="222"/>
      <c r="Y1808" s="6" t="str">
        <f t="shared" si="342"/>
        <v>power-tag/underwater-lights-sb-group-2</v>
      </c>
      <c r="Z1808" s="106" t="str" cm="1">
        <f t="array" ref="Z1808">IF(COUNTIF(N1808,"spare"),"","$."&amp;_xlfn.REGEXEXTRACT(J1808,"PT\d+[FQ]\d+_(.*)", 2))</f>
        <v>$.RMS_Voltage_B_N</v>
      </c>
      <c r="AA1808" s="12">
        <f t="shared" si="347"/>
        <v>20</v>
      </c>
      <c r="AB1808" s="6" t="s">
        <v>195</v>
      </c>
      <c r="AC1808" s="106">
        <v>3030</v>
      </c>
      <c r="AJ1808" s="80"/>
      <c r="AK1808" s="116" t="s">
        <v>1694</v>
      </c>
      <c r="AN1808" s="80"/>
      <c r="AO1808" s="80"/>
      <c r="AP1808" s="80"/>
      <c r="AQ1808" s="80"/>
      <c r="AR1808" s="130"/>
      <c r="AS1808" s="80"/>
      <c r="AT1808" s="7"/>
      <c r="AU1808" s="7"/>
      <c r="AV1808" s="169"/>
      <c r="AW1808" s="170"/>
      <c r="AX1808" s="140"/>
      <c r="AY1808" s="150"/>
      <c r="AZ1808" s="171"/>
      <c r="BA1808" s="171"/>
      <c r="BB1808" s="150" t="str">
        <f t="shared" si="346"/>
        <v/>
      </c>
      <c r="BC1808" s="172"/>
      <c r="BD1808" s="169"/>
      <c r="BE1808" s="169"/>
      <c r="BF1808" s="169"/>
      <c r="BG1808" s="169"/>
      <c r="BH1808" s="169"/>
      <c r="BI1808" s="169"/>
      <c r="BJ1808" s="169"/>
      <c r="BK1808" s="169"/>
      <c r="BL1808" s="169"/>
      <c r="BM1808" s="169"/>
      <c r="BN1808" s="169"/>
      <c r="BO1808" s="169"/>
      <c r="BP1808" s="169"/>
      <c r="BQ1808" s="169"/>
      <c r="BS1808" s="6"/>
      <c r="BT1808" s="11"/>
      <c r="BU1808" s="6"/>
      <c r="BV1808" s="6"/>
    </row>
    <row r="1809" spans="1:74" ht="15.75" x14ac:dyDescent="0.25">
      <c r="A1809" s="52" t="s">
        <v>7908</v>
      </c>
      <c r="B1809" s="56"/>
      <c r="C1809" s="7" t="s">
        <v>118</v>
      </c>
      <c r="D1809" s="7" t="s">
        <v>6918</v>
      </c>
      <c r="E1809" s="7"/>
      <c r="F1809" s="64"/>
      <c r="G1809" s="6"/>
      <c r="H1809" s="6"/>
      <c r="I1809" s="10" t="s">
        <v>110</v>
      </c>
      <c r="J1809" s="11" t="s">
        <v>7612</v>
      </c>
      <c r="K1809" s="220" t="s">
        <v>600</v>
      </c>
      <c r="L1809" s="180"/>
      <c r="M1809" s="180">
        <v>1000</v>
      </c>
      <c r="N1809" s="80" t="s">
        <v>7214</v>
      </c>
      <c r="O1809" s="165"/>
      <c r="P1809" s="80" t="s">
        <v>4002</v>
      </c>
      <c r="Q1809" s="80"/>
      <c r="R1809" s="80"/>
      <c r="S1809" s="166"/>
      <c r="T1809" s="164"/>
      <c r="U1809" s="167"/>
      <c r="V1809" s="168"/>
      <c r="W1809" s="12" t="str">
        <f t="shared" si="345"/>
        <v>Mqtt1</v>
      </c>
      <c r="X1809" s="222"/>
      <c r="Y1809" s="6" t="str">
        <f t="shared" si="342"/>
        <v>power-tag/underwater-lights-sb-group-2</v>
      </c>
      <c r="Z1809" s="106" t="str" cm="1">
        <f t="array" ref="Z1809">IF(COUNTIF(N1809,"spare"),"","$."&amp;_xlfn.REGEXEXTRACT(J1809,"PT\d+[FQ]\d+_(.*)", 2))</f>
        <v>$.RMS_Voltage_C_N</v>
      </c>
      <c r="AA1809" s="12">
        <f t="shared" si="347"/>
        <v>20</v>
      </c>
      <c r="AB1809" s="6" t="s">
        <v>195</v>
      </c>
      <c r="AC1809" s="106">
        <v>3032</v>
      </c>
      <c r="AJ1809" s="80"/>
      <c r="AK1809" s="116" t="s">
        <v>1694</v>
      </c>
      <c r="AN1809" s="80"/>
      <c r="AO1809" s="80"/>
      <c r="AP1809" s="80"/>
      <c r="AQ1809" s="80"/>
      <c r="AR1809" s="130"/>
      <c r="AS1809" s="80"/>
      <c r="AT1809" s="7"/>
      <c r="AU1809" s="7"/>
      <c r="AV1809" s="169"/>
      <c r="AW1809" s="170"/>
      <c r="AX1809" s="140"/>
      <c r="AY1809" s="150"/>
      <c r="AZ1809" s="171"/>
      <c r="BA1809" s="171"/>
      <c r="BB1809" s="150" t="str">
        <f t="shared" si="346"/>
        <v/>
      </c>
      <c r="BC1809" s="172"/>
      <c r="BD1809" s="169"/>
      <c r="BE1809" s="169"/>
      <c r="BF1809" s="169"/>
      <c r="BG1809" s="169"/>
      <c r="BH1809" s="169"/>
      <c r="BI1809" s="169"/>
      <c r="BJ1809" s="169"/>
      <c r="BK1809" s="169"/>
      <c r="BL1809" s="169"/>
      <c r="BM1809" s="169"/>
      <c r="BN1809" s="169"/>
      <c r="BO1809" s="169"/>
      <c r="BP1809" s="169"/>
      <c r="BQ1809" s="169"/>
      <c r="BS1809" s="6"/>
      <c r="BT1809" s="11"/>
      <c r="BU1809" s="6"/>
      <c r="BV1809" s="6"/>
    </row>
    <row r="1810" spans="1:74" ht="15.75" x14ac:dyDescent="0.25">
      <c r="A1810" s="52" t="s">
        <v>7908</v>
      </c>
      <c r="B1810" s="56"/>
      <c r="C1810" s="7" t="s">
        <v>118</v>
      </c>
      <c r="D1810" s="7" t="s">
        <v>6918</v>
      </c>
      <c r="E1810" s="7"/>
      <c r="F1810" s="64"/>
      <c r="G1810" s="6"/>
      <c r="H1810" s="6"/>
      <c r="I1810" s="10" t="s">
        <v>110</v>
      </c>
      <c r="J1810" s="11" t="s">
        <v>3424</v>
      </c>
      <c r="K1810" s="220" t="s">
        <v>600</v>
      </c>
      <c r="L1810" s="180"/>
      <c r="M1810" s="180">
        <v>1000</v>
      </c>
      <c r="N1810" s="80" t="s">
        <v>7214</v>
      </c>
      <c r="O1810" s="165"/>
      <c r="P1810" s="80" t="s">
        <v>4003</v>
      </c>
      <c r="Q1810" s="80"/>
      <c r="R1810" s="80"/>
      <c r="S1810" s="166"/>
      <c r="T1810" s="164"/>
      <c r="U1810" s="167"/>
      <c r="V1810" s="168"/>
      <c r="W1810" s="12" t="str">
        <f t="shared" si="345"/>
        <v>Mqtt1</v>
      </c>
      <c r="X1810" s="222"/>
      <c r="Y1810" s="6" t="str">
        <f t="shared" si="342"/>
        <v>power-tag/underwater-lights-sb-group-2</v>
      </c>
      <c r="Z1810" s="106" t="str" cm="1">
        <f t="array" ref="Z1810">IF(COUNTIF(N1810,"spare"),"","$."&amp;_xlfn.REGEXEXTRACT(J1810,"PT\d+[FQ]\d+_(.*)", 2))</f>
        <v>$.Active_Power_Phase_A</v>
      </c>
      <c r="AA1810" s="12">
        <f t="shared" si="347"/>
        <v>20</v>
      </c>
      <c r="AB1810" s="6" t="s">
        <v>195</v>
      </c>
      <c r="AC1810" s="106">
        <v>3054</v>
      </c>
      <c r="AJ1810" s="80"/>
      <c r="AK1810" s="116" t="s">
        <v>1695</v>
      </c>
      <c r="AN1810" s="80"/>
      <c r="AO1810" s="80"/>
      <c r="AP1810" s="80"/>
      <c r="AQ1810" s="80"/>
      <c r="AR1810" s="130"/>
      <c r="AS1810" s="80"/>
      <c r="AT1810" s="7"/>
      <c r="AU1810" s="7"/>
      <c r="AV1810" s="169"/>
      <c r="AW1810" s="170"/>
      <c r="AX1810" s="140"/>
      <c r="AY1810" s="150"/>
      <c r="AZ1810" s="171"/>
      <c r="BA1810" s="171"/>
      <c r="BB1810" s="150" t="str">
        <f t="shared" si="346"/>
        <v/>
      </c>
      <c r="BC1810" s="172"/>
      <c r="BD1810" s="169"/>
      <c r="BE1810" s="169"/>
      <c r="BF1810" s="169"/>
      <c r="BG1810" s="169"/>
      <c r="BH1810" s="169"/>
      <c r="BI1810" s="169"/>
      <c r="BJ1810" s="169"/>
      <c r="BK1810" s="169"/>
      <c r="BL1810" s="169"/>
      <c r="BM1810" s="169"/>
      <c r="BN1810" s="169"/>
      <c r="BO1810" s="169"/>
      <c r="BP1810" s="169"/>
      <c r="BQ1810" s="169"/>
      <c r="BS1810" s="6"/>
      <c r="BT1810" s="11"/>
      <c r="BU1810" s="6"/>
      <c r="BV1810" s="6"/>
    </row>
    <row r="1811" spans="1:74" ht="15.75" x14ac:dyDescent="0.25">
      <c r="A1811" s="52" t="s">
        <v>7908</v>
      </c>
      <c r="B1811" s="56"/>
      <c r="C1811" s="7" t="s">
        <v>118</v>
      </c>
      <c r="D1811" s="7" t="s">
        <v>6918</v>
      </c>
      <c r="E1811" s="7"/>
      <c r="F1811" s="64"/>
      <c r="G1811" s="6"/>
      <c r="H1811" s="6"/>
      <c r="I1811" s="10" t="s">
        <v>110</v>
      </c>
      <c r="J1811" s="11" t="s">
        <v>3425</v>
      </c>
      <c r="K1811" s="220" t="s">
        <v>600</v>
      </c>
      <c r="L1811" s="180"/>
      <c r="M1811" s="180">
        <v>1000</v>
      </c>
      <c r="N1811" s="80" t="s">
        <v>7214</v>
      </c>
      <c r="O1811" s="165"/>
      <c r="P1811" s="80" t="s">
        <v>4004</v>
      </c>
      <c r="Q1811" s="80"/>
      <c r="R1811" s="80"/>
      <c r="S1811" s="166"/>
      <c r="T1811" s="164"/>
      <c r="U1811" s="167"/>
      <c r="V1811" s="168"/>
      <c r="W1811" s="12" t="str">
        <f t="shared" si="345"/>
        <v>Mqtt1</v>
      </c>
      <c r="X1811" s="222"/>
      <c r="Y1811" s="6" t="str">
        <f t="shared" si="342"/>
        <v>power-tag/underwater-lights-sb-group-2</v>
      </c>
      <c r="Z1811" s="106" t="str" cm="1">
        <f t="array" ref="Z1811">IF(COUNTIF(N1811,"spare"),"","$."&amp;_xlfn.REGEXEXTRACT(J1811,"PT\d+[FQ]\d+_(.*)", 2))</f>
        <v>$.Active_Power_Phase_B</v>
      </c>
      <c r="AA1811" s="12">
        <f t="shared" si="347"/>
        <v>20</v>
      </c>
      <c r="AB1811" s="6" t="s">
        <v>195</v>
      </c>
      <c r="AC1811" s="106">
        <v>3056</v>
      </c>
      <c r="AJ1811" s="80"/>
      <c r="AK1811" s="116" t="s">
        <v>1695</v>
      </c>
      <c r="AN1811" s="80"/>
      <c r="AO1811" s="80"/>
      <c r="AP1811" s="80"/>
      <c r="AQ1811" s="80"/>
      <c r="AR1811" s="130"/>
      <c r="AS1811" s="80"/>
      <c r="AT1811" s="7"/>
      <c r="AU1811" s="7"/>
      <c r="AV1811" s="169"/>
      <c r="AW1811" s="170"/>
      <c r="AX1811" s="140"/>
      <c r="AY1811" s="150"/>
      <c r="AZ1811" s="171"/>
      <c r="BA1811" s="171"/>
      <c r="BB1811" s="150" t="str">
        <f t="shared" si="346"/>
        <v/>
      </c>
      <c r="BC1811" s="172"/>
      <c r="BD1811" s="169"/>
      <c r="BE1811" s="169"/>
      <c r="BF1811" s="169"/>
      <c r="BG1811" s="169"/>
      <c r="BH1811" s="169"/>
      <c r="BI1811" s="169"/>
      <c r="BJ1811" s="169"/>
      <c r="BK1811" s="169"/>
      <c r="BL1811" s="169"/>
      <c r="BM1811" s="169"/>
      <c r="BN1811" s="169"/>
      <c r="BO1811" s="169"/>
      <c r="BP1811" s="169"/>
      <c r="BQ1811" s="169"/>
      <c r="BS1811" s="6"/>
      <c r="BT1811" s="11"/>
      <c r="BU1811" s="6"/>
      <c r="BV1811" s="6"/>
    </row>
    <row r="1812" spans="1:74" ht="15.75" x14ac:dyDescent="0.25">
      <c r="A1812" s="52" t="s">
        <v>7908</v>
      </c>
      <c r="B1812" s="56"/>
      <c r="C1812" s="7" t="s">
        <v>118</v>
      </c>
      <c r="D1812" s="7" t="s">
        <v>6918</v>
      </c>
      <c r="E1812" s="7"/>
      <c r="F1812" s="64"/>
      <c r="G1812" s="6"/>
      <c r="H1812" s="6"/>
      <c r="I1812" s="10" t="s">
        <v>110</v>
      </c>
      <c r="J1812" s="11" t="s">
        <v>3426</v>
      </c>
      <c r="K1812" s="220" t="s">
        <v>600</v>
      </c>
      <c r="L1812" s="180"/>
      <c r="M1812" s="180">
        <v>1000</v>
      </c>
      <c r="N1812" s="80" t="s">
        <v>7214</v>
      </c>
      <c r="O1812" s="165"/>
      <c r="P1812" s="80" t="s">
        <v>4005</v>
      </c>
      <c r="Q1812" s="80"/>
      <c r="R1812" s="80"/>
      <c r="S1812" s="166"/>
      <c r="T1812" s="164"/>
      <c r="U1812" s="167"/>
      <c r="V1812" s="168"/>
      <c r="W1812" s="12" t="str">
        <f t="shared" si="345"/>
        <v>Mqtt1</v>
      </c>
      <c r="X1812" s="222"/>
      <c r="Y1812" s="6" t="str">
        <f t="shared" si="342"/>
        <v>power-tag/underwater-lights-sb-group-2</v>
      </c>
      <c r="Z1812" s="106" t="str" cm="1">
        <f t="array" ref="Z1812">IF(COUNTIF(N1812,"spare"),"","$."&amp;_xlfn.REGEXEXTRACT(J1812,"PT\d+[FQ]\d+_(.*)", 2))</f>
        <v>$.Active_Power_Phase_C</v>
      </c>
      <c r="AA1812" s="12">
        <f t="shared" si="347"/>
        <v>20</v>
      </c>
      <c r="AB1812" s="6" t="s">
        <v>195</v>
      </c>
      <c r="AC1812" s="106">
        <v>3058</v>
      </c>
      <c r="AJ1812" s="80"/>
      <c r="AK1812" s="116" t="s">
        <v>1695</v>
      </c>
      <c r="AN1812" s="80"/>
      <c r="AO1812" s="80"/>
      <c r="AP1812" s="80"/>
      <c r="AQ1812" s="80"/>
      <c r="AR1812" s="130"/>
      <c r="AS1812" s="80"/>
      <c r="AT1812" s="7"/>
      <c r="AU1812" s="7"/>
      <c r="AV1812" s="169"/>
      <c r="AW1812" s="170"/>
      <c r="AX1812" s="140"/>
      <c r="AY1812" s="150"/>
      <c r="AZ1812" s="171"/>
      <c r="BA1812" s="171"/>
      <c r="BB1812" s="150" t="str">
        <f t="shared" si="346"/>
        <v/>
      </c>
      <c r="BC1812" s="172"/>
      <c r="BD1812" s="169"/>
      <c r="BE1812" s="169"/>
      <c r="BF1812" s="169"/>
      <c r="BG1812" s="169"/>
      <c r="BH1812" s="169"/>
      <c r="BI1812" s="169"/>
      <c r="BJ1812" s="169"/>
      <c r="BK1812" s="169"/>
      <c r="BL1812" s="169"/>
      <c r="BM1812" s="169"/>
      <c r="BN1812" s="169"/>
      <c r="BO1812" s="169"/>
      <c r="BP1812" s="169"/>
      <c r="BQ1812" s="169"/>
      <c r="BS1812" s="6"/>
      <c r="BT1812" s="11"/>
      <c r="BU1812" s="6"/>
      <c r="BV1812" s="6"/>
    </row>
    <row r="1813" spans="1:74" ht="15.75" x14ac:dyDescent="0.25">
      <c r="A1813" s="52" t="s">
        <v>7908</v>
      </c>
      <c r="B1813" s="56"/>
      <c r="C1813" s="7" t="s">
        <v>118</v>
      </c>
      <c r="D1813" s="7" t="s">
        <v>6918</v>
      </c>
      <c r="E1813" s="7"/>
      <c r="F1813" s="64"/>
      <c r="G1813" s="6"/>
      <c r="H1813" s="6"/>
      <c r="I1813" s="10" t="s">
        <v>110</v>
      </c>
      <c r="J1813" s="11" t="s">
        <v>3427</v>
      </c>
      <c r="K1813" s="220" t="s">
        <v>600</v>
      </c>
      <c r="L1813" s="180"/>
      <c r="M1813" s="180">
        <v>1000</v>
      </c>
      <c r="N1813" s="80" t="s">
        <v>7214</v>
      </c>
      <c r="O1813" s="165"/>
      <c r="P1813" s="80" t="s">
        <v>4006</v>
      </c>
      <c r="Q1813" s="80"/>
      <c r="R1813" s="80"/>
      <c r="S1813" s="166"/>
      <c r="T1813" s="164"/>
      <c r="U1813" s="167"/>
      <c r="V1813" s="168"/>
      <c r="W1813" s="12" t="str">
        <f t="shared" si="345"/>
        <v>Mqtt1</v>
      </c>
      <c r="X1813" s="222"/>
      <c r="Y1813" s="6" t="str">
        <f t="shared" si="342"/>
        <v>power-tag/underwater-lights-sb-group-2</v>
      </c>
      <c r="Z1813" s="106" t="str" cm="1">
        <f t="array" ref="Z1813">IF(COUNTIF(N1813,"spare"),"","$."&amp;_xlfn.REGEXEXTRACT(J1813,"PT\d+[FQ]\d+_(.*)", 2))</f>
        <v>$.Total_Active_Power</v>
      </c>
      <c r="AA1813" s="12">
        <f t="shared" si="347"/>
        <v>20</v>
      </c>
      <c r="AB1813" s="6" t="s">
        <v>195</v>
      </c>
      <c r="AC1813" s="106">
        <v>3060</v>
      </c>
      <c r="AJ1813" s="80"/>
      <c r="AK1813" s="116" t="s">
        <v>1695</v>
      </c>
      <c r="AN1813" s="80"/>
      <c r="AO1813" s="80"/>
      <c r="AP1813" s="80"/>
      <c r="AQ1813" s="80"/>
      <c r="AR1813" s="130"/>
      <c r="AS1813" s="80"/>
      <c r="AT1813" s="7"/>
      <c r="AU1813" s="7"/>
      <c r="AV1813" s="169"/>
      <c r="AW1813" s="170"/>
      <c r="AX1813" s="140"/>
      <c r="AY1813" s="150"/>
      <c r="AZ1813" s="171"/>
      <c r="BA1813" s="171"/>
      <c r="BB1813" s="150" t="str">
        <f t="shared" si="346"/>
        <v/>
      </c>
      <c r="BC1813" s="172"/>
      <c r="BD1813" s="169"/>
      <c r="BE1813" s="169"/>
      <c r="BF1813" s="169"/>
      <c r="BG1813" s="169"/>
      <c r="BH1813" s="169"/>
      <c r="BI1813" s="169"/>
      <c r="BJ1813" s="169"/>
      <c r="BK1813" s="169"/>
      <c r="BL1813" s="169"/>
      <c r="BM1813" s="169"/>
      <c r="BN1813" s="169"/>
      <c r="BO1813" s="169"/>
      <c r="BP1813" s="169"/>
      <c r="BQ1813" s="169"/>
      <c r="BS1813" s="6"/>
      <c r="BT1813" s="11"/>
      <c r="BU1813" s="6"/>
      <c r="BV1813" s="6"/>
    </row>
    <row r="1814" spans="1:74" ht="15.75" x14ac:dyDescent="0.25">
      <c r="A1814" s="52" t="s">
        <v>7908</v>
      </c>
      <c r="B1814" s="56"/>
      <c r="C1814" s="7" t="s">
        <v>118</v>
      </c>
      <c r="D1814" s="7" t="s">
        <v>6918</v>
      </c>
      <c r="E1814" s="7"/>
      <c r="F1814" s="64"/>
      <c r="G1814" s="6"/>
      <c r="H1814" s="6"/>
      <c r="I1814" s="10" t="s">
        <v>110</v>
      </c>
      <c r="J1814" s="11" t="s">
        <v>3428</v>
      </c>
      <c r="K1814" s="220" t="s">
        <v>600</v>
      </c>
      <c r="L1814" s="180"/>
      <c r="M1814" s="180">
        <v>1000</v>
      </c>
      <c r="N1814" s="80" t="s">
        <v>7214</v>
      </c>
      <c r="O1814" s="165"/>
      <c r="P1814" s="80" t="s">
        <v>4007</v>
      </c>
      <c r="Q1814" s="80"/>
      <c r="R1814" s="80"/>
      <c r="S1814" s="166"/>
      <c r="T1814" s="164"/>
      <c r="U1814" s="167"/>
      <c r="V1814" s="168"/>
      <c r="W1814" s="12" t="str">
        <f t="shared" si="345"/>
        <v>Mqtt1</v>
      </c>
      <c r="X1814" s="222"/>
      <c r="Y1814" s="6" t="str">
        <f t="shared" si="342"/>
        <v>power-tag/underwater-lights-sb-group-2</v>
      </c>
      <c r="Z1814" s="106" t="str" cm="1">
        <f t="array" ref="Z1814">IF(COUNTIF(N1814,"spare"),"","$."&amp;_xlfn.REGEXEXTRACT(J1814,"PT\d+[FQ]\d+_(.*)", 2))</f>
        <v>$.Power_Factor_Phase_A</v>
      </c>
      <c r="AA1814" s="12">
        <f t="shared" si="347"/>
        <v>20</v>
      </c>
      <c r="AB1814" s="6" t="s">
        <v>195</v>
      </c>
      <c r="AC1814" s="106">
        <v>3078</v>
      </c>
      <c r="AJ1814" s="80"/>
      <c r="AK1814" s="116" t="s">
        <v>1696</v>
      </c>
      <c r="AN1814" s="80"/>
      <c r="AO1814" s="80"/>
      <c r="AP1814" s="80"/>
      <c r="AQ1814" s="80"/>
      <c r="AR1814" s="130"/>
      <c r="AS1814" s="80"/>
      <c r="AT1814" s="7"/>
      <c r="AU1814" s="7"/>
      <c r="AV1814" s="169"/>
      <c r="AW1814" s="170"/>
      <c r="AX1814" s="140"/>
      <c r="AY1814" s="150"/>
      <c r="AZ1814" s="171"/>
      <c r="BA1814" s="171"/>
      <c r="BB1814" s="150" t="str">
        <f t="shared" si="346"/>
        <v/>
      </c>
      <c r="BC1814" s="172"/>
      <c r="BD1814" s="169"/>
      <c r="BE1814" s="169"/>
      <c r="BF1814" s="169"/>
      <c r="BG1814" s="169"/>
      <c r="BH1814" s="169"/>
      <c r="BI1814" s="169"/>
      <c r="BJ1814" s="169"/>
      <c r="BK1814" s="169"/>
      <c r="BL1814" s="169"/>
      <c r="BM1814" s="169"/>
      <c r="BN1814" s="169"/>
      <c r="BO1814" s="169"/>
      <c r="BP1814" s="169"/>
      <c r="BQ1814" s="169"/>
      <c r="BS1814" s="6"/>
      <c r="BT1814" s="11"/>
      <c r="BU1814" s="6"/>
      <c r="BV1814" s="6"/>
    </row>
    <row r="1815" spans="1:74" ht="15.75" x14ac:dyDescent="0.25">
      <c r="A1815" s="52" t="s">
        <v>7908</v>
      </c>
      <c r="B1815" s="56"/>
      <c r="C1815" s="7" t="s">
        <v>118</v>
      </c>
      <c r="D1815" s="7" t="s">
        <v>6918</v>
      </c>
      <c r="E1815" s="7"/>
      <c r="F1815" s="64"/>
      <c r="G1815" s="6"/>
      <c r="H1815" s="6"/>
      <c r="I1815" s="10" t="s">
        <v>110</v>
      </c>
      <c r="J1815" s="11" t="s">
        <v>3429</v>
      </c>
      <c r="K1815" s="220" t="s">
        <v>600</v>
      </c>
      <c r="L1815" s="180"/>
      <c r="M1815" s="180">
        <v>1000</v>
      </c>
      <c r="N1815" s="80" t="s">
        <v>7214</v>
      </c>
      <c r="O1815" s="165"/>
      <c r="P1815" s="80" t="s">
        <v>4008</v>
      </c>
      <c r="Q1815" s="80"/>
      <c r="R1815" s="80"/>
      <c r="S1815" s="166"/>
      <c r="T1815" s="164"/>
      <c r="U1815" s="167"/>
      <c r="V1815" s="168"/>
      <c r="W1815" s="12" t="str">
        <f t="shared" si="345"/>
        <v>Mqtt1</v>
      </c>
      <c r="X1815" s="222"/>
      <c r="Y1815" s="6" t="str">
        <f t="shared" si="342"/>
        <v>power-tag/underwater-lights-sb-group-2</v>
      </c>
      <c r="Z1815" s="106" t="str" cm="1">
        <f t="array" ref="Z1815">IF(COUNTIF(N1815,"spare"),"","$."&amp;_xlfn.REGEXEXTRACT(J1815,"PT\d+[FQ]\d+_(.*)", 2))</f>
        <v>$.Power_Factor_Phase_B</v>
      </c>
      <c r="AA1815" s="12">
        <f t="shared" si="347"/>
        <v>20</v>
      </c>
      <c r="AB1815" s="6" t="s">
        <v>195</v>
      </c>
      <c r="AC1815" s="106">
        <v>3080</v>
      </c>
      <c r="AJ1815" s="80"/>
      <c r="AK1815" s="116" t="s">
        <v>1696</v>
      </c>
      <c r="AN1815" s="80"/>
      <c r="AO1815" s="80"/>
      <c r="AP1815" s="80"/>
      <c r="AQ1815" s="80"/>
      <c r="AR1815" s="130"/>
      <c r="AS1815" s="80"/>
      <c r="AT1815" s="7"/>
      <c r="AU1815" s="7"/>
      <c r="AV1815" s="169"/>
      <c r="AW1815" s="170"/>
      <c r="AX1815" s="140"/>
      <c r="AY1815" s="150"/>
      <c r="AZ1815" s="171"/>
      <c r="BA1815" s="171"/>
      <c r="BB1815" s="150" t="str">
        <f t="shared" si="346"/>
        <v/>
      </c>
      <c r="BC1815" s="172"/>
      <c r="BD1815" s="169"/>
      <c r="BE1815" s="169"/>
      <c r="BF1815" s="169"/>
      <c r="BG1815" s="169"/>
      <c r="BH1815" s="169"/>
      <c r="BI1815" s="169"/>
      <c r="BJ1815" s="169"/>
      <c r="BK1815" s="169"/>
      <c r="BL1815" s="169"/>
      <c r="BM1815" s="169"/>
      <c r="BN1815" s="169"/>
      <c r="BO1815" s="169"/>
      <c r="BP1815" s="169"/>
      <c r="BQ1815" s="169"/>
      <c r="BS1815" s="6"/>
      <c r="BT1815" s="11"/>
      <c r="BU1815" s="6"/>
      <c r="BV1815" s="6"/>
    </row>
    <row r="1816" spans="1:74" ht="15.75" x14ac:dyDescent="0.25">
      <c r="A1816" s="52" t="s">
        <v>7908</v>
      </c>
      <c r="B1816" s="56"/>
      <c r="C1816" s="7" t="s">
        <v>118</v>
      </c>
      <c r="D1816" s="7" t="s">
        <v>6918</v>
      </c>
      <c r="E1816" s="7"/>
      <c r="F1816" s="64"/>
      <c r="G1816" s="6"/>
      <c r="H1816" s="6"/>
      <c r="I1816" s="10" t="s">
        <v>110</v>
      </c>
      <c r="J1816" s="11" t="s">
        <v>3430</v>
      </c>
      <c r="K1816" s="220" t="s">
        <v>600</v>
      </c>
      <c r="L1816" s="180"/>
      <c r="M1816" s="180">
        <v>1000</v>
      </c>
      <c r="N1816" s="80" t="s">
        <v>7214</v>
      </c>
      <c r="O1816" s="165"/>
      <c r="P1816" s="80" t="s">
        <v>4009</v>
      </c>
      <c r="Q1816" s="80"/>
      <c r="R1816" s="80"/>
      <c r="S1816" s="166"/>
      <c r="T1816" s="164"/>
      <c r="U1816" s="167"/>
      <c r="V1816" s="168"/>
      <c r="W1816" s="12" t="str">
        <f t="shared" si="345"/>
        <v>Mqtt1</v>
      </c>
      <c r="X1816" s="222"/>
      <c r="Y1816" s="6" t="str">
        <f t="shared" si="342"/>
        <v>power-tag/underwater-lights-sb-group-2</v>
      </c>
      <c r="Z1816" s="106" t="str" cm="1">
        <f t="array" ref="Z1816">IF(COUNTIF(N1816,"spare"),"","$."&amp;_xlfn.REGEXEXTRACT(J1816,"PT\d+[FQ]\d+_(.*)", 2))</f>
        <v>$.Power_Factor_Phase_C</v>
      </c>
      <c r="AA1816" s="12">
        <f t="shared" si="347"/>
        <v>20</v>
      </c>
      <c r="AB1816" s="6" t="s">
        <v>195</v>
      </c>
      <c r="AC1816" s="106">
        <v>3082</v>
      </c>
      <c r="AJ1816" s="80"/>
      <c r="AK1816" s="116" t="s">
        <v>1696</v>
      </c>
      <c r="AN1816" s="80"/>
      <c r="AO1816" s="80"/>
      <c r="AP1816" s="80"/>
      <c r="AQ1816" s="80"/>
      <c r="AR1816" s="130"/>
      <c r="AS1816" s="80"/>
      <c r="AT1816" s="7"/>
      <c r="AU1816" s="7"/>
      <c r="AV1816" s="169"/>
      <c r="AW1816" s="170"/>
      <c r="AX1816" s="140"/>
      <c r="AY1816" s="150"/>
      <c r="AZ1816" s="171"/>
      <c r="BA1816" s="171"/>
      <c r="BB1816" s="150" t="str">
        <f t="shared" si="346"/>
        <v/>
      </c>
      <c r="BC1816" s="172"/>
      <c r="BD1816" s="169"/>
      <c r="BE1816" s="169"/>
      <c r="BF1816" s="169"/>
      <c r="BG1816" s="169"/>
      <c r="BH1816" s="169"/>
      <c r="BI1816" s="169"/>
      <c r="BJ1816" s="169"/>
      <c r="BK1816" s="169"/>
      <c r="BL1816" s="169"/>
      <c r="BM1816" s="169"/>
      <c r="BN1816" s="169"/>
      <c r="BO1816" s="169"/>
      <c r="BP1816" s="169"/>
      <c r="BQ1816" s="169"/>
      <c r="BS1816" s="6"/>
      <c r="BT1816" s="11"/>
      <c r="BU1816" s="6"/>
      <c r="BV1816" s="6"/>
    </row>
    <row r="1817" spans="1:74" ht="15.75" x14ac:dyDescent="0.25">
      <c r="A1817" s="52" t="s">
        <v>7908</v>
      </c>
      <c r="B1817" s="56"/>
      <c r="C1817" s="7" t="s">
        <v>118</v>
      </c>
      <c r="D1817" s="7" t="s">
        <v>6918</v>
      </c>
      <c r="E1817" s="7"/>
      <c r="F1817" s="64"/>
      <c r="G1817" s="6"/>
      <c r="H1817" s="6"/>
      <c r="I1817" s="10" t="s">
        <v>110</v>
      </c>
      <c r="J1817" s="11" t="s">
        <v>3431</v>
      </c>
      <c r="K1817" s="220" t="s">
        <v>600</v>
      </c>
      <c r="L1817" s="180"/>
      <c r="M1817" s="180">
        <v>1000</v>
      </c>
      <c r="N1817" s="80" t="s">
        <v>7214</v>
      </c>
      <c r="O1817" s="165"/>
      <c r="P1817" s="80" t="s">
        <v>4010</v>
      </c>
      <c r="Q1817" s="80"/>
      <c r="R1817" s="80"/>
      <c r="S1817" s="166"/>
      <c r="T1817" s="164"/>
      <c r="U1817" s="167"/>
      <c r="V1817" s="168"/>
      <c r="W1817" s="12" t="str">
        <f t="shared" si="345"/>
        <v>Mqtt1</v>
      </c>
      <c r="X1817" s="222"/>
      <c r="Y1817" s="6" t="str">
        <f t="shared" si="342"/>
        <v>power-tag/underwater-lights-sb-group-2</v>
      </c>
      <c r="Z1817" s="106" t="str" cm="1">
        <f t="array" ref="Z1817">IF(COUNTIF(N1817,"spare"),"","$."&amp;_xlfn.REGEXEXTRACT(J1817,"PT\d+[FQ]\d+_(.*)", 2))</f>
        <v>$.Total_Power_Factor</v>
      </c>
      <c r="AA1817" s="12">
        <f t="shared" si="347"/>
        <v>20</v>
      </c>
      <c r="AB1817" s="6" t="s">
        <v>195</v>
      </c>
      <c r="AC1817" s="106">
        <v>3084</v>
      </c>
      <c r="AJ1817" s="80"/>
      <c r="AK1817" s="116" t="s">
        <v>1696</v>
      </c>
      <c r="AN1817" s="80"/>
      <c r="AO1817" s="80"/>
      <c r="AP1817" s="80"/>
      <c r="AQ1817" s="80"/>
      <c r="AR1817" s="130"/>
      <c r="AS1817" s="80"/>
      <c r="AT1817" s="7"/>
      <c r="AU1817" s="7"/>
      <c r="AV1817" s="169"/>
      <c r="AW1817" s="170"/>
      <c r="AX1817" s="140"/>
      <c r="AY1817" s="150"/>
      <c r="AZ1817" s="171"/>
      <c r="BA1817" s="171"/>
      <c r="BB1817" s="150" t="str">
        <f t="shared" si="346"/>
        <v/>
      </c>
      <c r="BC1817" s="172"/>
      <c r="BD1817" s="169"/>
      <c r="BE1817" s="169"/>
      <c r="BF1817" s="169"/>
      <c r="BG1817" s="169"/>
      <c r="BH1817" s="169"/>
      <c r="BI1817" s="169"/>
      <c r="BJ1817" s="169"/>
      <c r="BK1817" s="169"/>
      <c r="BL1817" s="169"/>
      <c r="BM1817" s="169"/>
      <c r="BN1817" s="169"/>
      <c r="BO1817" s="169"/>
      <c r="BP1817" s="169"/>
      <c r="BQ1817" s="169"/>
      <c r="BS1817" s="6"/>
      <c r="BT1817" s="11"/>
      <c r="BU1817" s="6"/>
      <c r="BV1817" s="6"/>
    </row>
    <row r="1818" spans="1:74" ht="15.75" x14ac:dyDescent="0.25">
      <c r="A1818" s="52" t="s">
        <v>7908</v>
      </c>
      <c r="B1818" s="56"/>
      <c r="C1818" s="7" t="s">
        <v>118</v>
      </c>
      <c r="D1818" s="7" t="s">
        <v>6918</v>
      </c>
      <c r="E1818" s="7"/>
      <c r="F1818" s="64"/>
      <c r="G1818" s="6"/>
      <c r="H1818" s="6"/>
      <c r="I1818" s="10" t="s">
        <v>110</v>
      </c>
      <c r="J1818" s="11" t="s">
        <v>3432</v>
      </c>
      <c r="K1818" s="220" t="s">
        <v>600</v>
      </c>
      <c r="L1818" s="180"/>
      <c r="M1818" s="180">
        <v>1000</v>
      </c>
      <c r="N1818" s="80" t="s">
        <v>7214</v>
      </c>
      <c r="O1818" s="165"/>
      <c r="P1818" s="80" t="s">
        <v>4011</v>
      </c>
      <c r="Q1818" s="80"/>
      <c r="R1818" s="80"/>
      <c r="S1818" s="166"/>
      <c r="T1818" s="164"/>
      <c r="U1818" s="167"/>
      <c r="V1818" s="168"/>
      <c r="W1818" s="12" t="str">
        <f t="shared" ref="W1818:W1832" si="348">IF(COUNTIF(N1818,"spare"),"","Mqtt1")</f>
        <v>Mqtt1</v>
      </c>
      <c r="X1818" s="222"/>
      <c r="Y1818" s="6" t="str">
        <f t="shared" si="342"/>
        <v>power-tag/lighting-technical-space</v>
      </c>
      <c r="Z1818" s="106" t="str" cm="1">
        <f t="array" ref="Z1818">IF(COUNTIF(N1818,"spare"),"","$."&amp;_xlfn.REGEXEXTRACT(J1818,"PT\d+[FQ]\d+_(.*)", 2))</f>
        <v>$.RMS_Current_Phase_A</v>
      </c>
      <c r="AA1818" s="12">
        <f>AA1803+1</f>
        <v>21</v>
      </c>
      <c r="AB1818" s="6" t="s">
        <v>195</v>
      </c>
      <c r="AC1818" s="106">
        <v>3000</v>
      </c>
      <c r="AJ1818" s="80"/>
      <c r="AK1818" s="116" t="s">
        <v>1693</v>
      </c>
      <c r="AN1818" s="80"/>
      <c r="AO1818" s="80"/>
      <c r="AP1818" s="80"/>
      <c r="AQ1818" s="80"/>
      <c r="AR1818" s="130"/>
      <c r="AS1818" s="80"/>
      <c r="AT1818" s="7"/>
      <c r="AU1818" s="7"/>
      <c r="AV1818" s="169"/>
      <c r="AW1818" s="170"/>
      <c r="AX1818" s="140"/>
      <c r="AY1818" s="150"/>
      <c r="AZ1818" s="171"/>
      <c r="BA1818" s="171"/>
      <c r="BB1818" s="150" t="str">
        <f t="shared" ref="BB1818:BB1832" si="349">IF(ISNUMBER(AM1818),"1","")</f>
        <v/>
      </c>
      <c r="BC1818" s="172"/>
      <c r="BD1818" s="169"/>
      <c r="BE1818" s="169"/>
      <c r="BF1818" s="169"/>
      <c r="BG1818" s="169"/>
      <c r="BH1818" s="169"/>
      <c r="BI1818" s="169"/>
      <c r="BJ1818" s="169"/>
      <c r="BK1818" s="169"/>
      <c r="BL1818" s="169"/>
      <c r="BM1818" s="169"/>
      <c r="BN1818" s="169"/>
      <c r="BO1818" s="169"/>
      <c r="BP1818" s="169"/>
      <c r="BQ1818" s="169"/>
      <c r="BS1818" s="6"/>
      <c r="BT1818" s="11"/>
      <c r="BU1818" s="6"/>
      <c r="BV1818" s="6"/>
    </row>
    <row r="1819" spans="1:74" ht="15.75" x14ac:dyDescent="0.25">
      <c r="A1819" s="52" t="s">
        <v>7908</v>
      </c>
      <c r="B1819" s="56"/>
      <c r="C1819" s="7" t="s">
        <v>118</v>
      </c>
      <c r="D1819" s="7" t="s">
        <v>6918</v>
      </c>
      <c r="E1819" s="7"/>
      <c r="F1819" s="64"/>
      <c r="G1819" s="6"/>
      <c r="H1819" s="6"/>
      <c r="I1819" s="10" t="s">
        <v>110</v>
      </c>
      <c r="J1819" s="11" t="s">
        <v>3433</v>
      </c>
      <c r="K1819" s="220" t="s">
        <v>600</v>
      </c>
      <c r="L1819" s="180"/>
      <c r="M1819" s="180">
        <v>1000</v>
      </c>
      <c r="N1819" s="80" t="s">
        <v>7214</v>
      </c>
      <c r="O1819" s="165"/>
      <c r="P1819" s="80" t="s">
        <v>4012</v>
      </c>
      <c r="Q1819" s="80"/>
      <c r="R1819" s="80"/>
      <c r="S1819" s="166"/>
      <c r="T1819" s="164"/>
      <c r="U1819" s="167"/>
      <c r="V1819" s="168"/>
      <c r="W1819" s="12" t="str">
        <f t="shared" si="348"/>
        <v>Mqtt1</v>
      </c>
      <c r="X1819" s="222"/>
      <c r="Y1819" s="6" t="str">
        <f t="shared" si="342"/>
        <v>power-tag/lighting-technical-space</v>
      </c>
      <c r="Z1819" s="106" t="str" cm="1">
        <f t="array" ref="Z1819">IF(COUNTIF(N1819,"spare"),"","$."&amp;_xlfn.REGEXEXTRACT(J1819,"PT\d+[FQ]\d+_(.*)", 2))</f>
        <v>$.RMS_Current_Phase_B</v>
      </c>
      <c r="AA1819" s="12">
        <f t="shared" ref="AA1819:AA1832" si="350">AA1804+1</f>
        <v>21</v>
      </c>
      <c r="AB1819" s="6" t="s">
        <v>195</v>
      </c>
      <c r="AC1819" s="106">
        <v>3002</v>
      </c>
      <c r="AJ1819" s="80"/>
      <c r="AK1819" s="116" t="s">
        <v>1693</v>
      </c>
      <c r="AN1819" s="80"/>
      <c r="AO1819" s="80"/>
      <c r="AP1819" s="80"/>
      <c r="AQ1819" s="80"/>
      <c r="AR1819" s="130"/>
      <c r="AS1819" s="80"/>
      <c r="AT1819" s="7"/>
      <c r="AU1819" s="7"/>
      <c r="AV1819" s="169"/>
      <c r="AW1819" s="170"/>
      <c r="AX1819" s="140"/>
      <c r="AY1819" s="150"/>
      <c r="AZ1819" s="171"/>
      <c r="BA1819" s="171"/>
      <c r="BB1819" s="150" t="str">
        <f t="shared" si="349"/>
        <v/>
      </c>
      <c r="BC1819" s="172"/>
      <c r="BD1819" s="169"/>
      <c r="BE1819" s="169"/>
      <c r="BF1819" s="169"/>
      <c r="BG1819" s="169"/>
      <c r="BH1819" s="169"/>
      <c r="BI1819" s="169"/>
      <c r="BJ1819" s="169"/>
      <c r="BK1819" s="169"/>
      <c r="BL1819" s="169"/>
      <c r="BM1819" s="169"/>
      <c r="BN1819" s="169"/>
      <c r="BO1819" s="169"/>
      <c r="BP1819" s="169"/>
      <c r="BQ1819" s="169"/>
      <c r="BS1819" s="6"/>
      <c r="BT1819" s="11"/>
      <c r="BU1819" s="6"/>
      <c r="BV1819" s="6"/>
    </row>
    <row r="1820" spans="1:74" ht="15.75" x14ac:dyDescent="0.25">
      <c r="A1820" s="52" t="s">
        <v>7908</v>
      </c>
      <c r="B1820" s="56"/>
      <c r="C1820" s="7" t="s">
        <v>118</v>
      </c>
      <c r="D1820" s="7" t="s">
        <v>6918</v>
      </c>
      <c r="E1820" s="7"/>
      <c r="F1820" s="64"/>
      <c r="G1820" s="6"/>
      <c r="H1820" s="6"/>
      <c r="I1820" s="10" t="s">
        <v>110</v>
      </c>
      <c r="J1820" s="11" t="s">
        <v>3434</v>
      </c>
      <c r="K1820" s="220" t="s">
        <v>600</v>
      </c>
      <c r="L1820" s="180"/>
      <c r="M1820" s="180">
        <v>1000</v>
      </c>
      <c r="N1820" s="80" t="s">
        <v>7214</v>
      </c>
      <c r="O1820" s="165"/>
      <c r="P1820" s="80" t="s">
        <v>4013</v>
      </c>
      <c r="Q1820" s="80"/>
      <c r="R1820" s="80"/>
      <c r="S1820" s="166"/>
      <c r="T1820" s="164"/>
      <c r="U1820" s="167"/>
      <c r="V1820" s="168"/>
      <c r="W1820" s="12" t="str">
        <f t="shared" si="348"/>
        <v>Mqtt1</v>
      </c>
      <c r="X1820" s="222"/>
      <c r="Y1820" s="6" t="str">
        <f t="shared" si="342"/>
        <v>power-tag/lighting-technical-space</v>
      </c>
      <c r="Z1820" s="106" t="str" cm="1">
        <f t="array" ref="Z1820">IF(COUNTIF(N1820,"spare"),"","$."&amp;_xlfn.REGEXEXTRACT(J1820,"PT\d+[FQ]\d+_(.*)", 2))</f>
        <v>$.RMS_Current_Phase_C</v>
      </c>
      <c r="AA1820" s="12">
        <f t="shared" si="350"/>
        <v>21</v>
      </c>
      <c r="AB1820" s="6" t="s">
        <v>195</v>
      </c>
      <c r="AC1820" s="106">
        <v>3004</v>
      </c>
      <c r="AJ1820" s="80"/>
      <c r="AK1820" s="116" t="s">
        <v>1693</v>
      </c>
      <c r="AN1820" s="80"/>
      <c r="AO1820" s="80"/>
      <c r="AP1820" s="80"/>
      <c r="AQ1820" s="80"/>
      <c r="AR1820" s="130"/>
      <c r="AS1820" s="80"/>
      <c r="AT1820" s="7"/>
      <c r="AU1820" s="7"/>
      <c r="AV1820" s="169"/>
      <c r="AW1820" s="170"/>
      <c r="AX1820" s="140"/>
      <c r="AY1820" s="150"/>
      <c r="AZ1820" s="171"/>
      <c r="BA1820" s="171"/>
      <c r="BB1820" s="150" t="str">
        <f t="shared" si="349"/>
        <v/>
      </c>
      <c r="BC1820" s="172"/>
      <c r="BD1820" s="169"/>
      <c r="BE1820" s="169"/>
      <c r="BF1820" s="169"/>
      <c r="BG1820" s="169"/>
      <c r="BH1820" s="169"/>
      <c r="BI1820" s="169"/>
      <c r="BJ1820" s="169"/>
      <c r="BK1820" s="169"/>
      <c r="BL1820" s="169"/>
      <c r="BM1820" s="169"/>
      <c r="BN1820" s="169"/>
      <c r="BO1820" s="169"/>
      <c r="BP1820" s="169"/>
      <c r="BQ1820" s="169"/>
      <c r="BS1820" s="6"/>
      <c r="BT1820" s="11"/>
      <c r="BU1820" s="6"/>
      <c r="BV1820" s="6"/>
    </row>
    <row r="1821" spans="1:74" ht="15.75" x14ac:dyDescent="0.25">
      <c r="A1821" s="52" t="s">
        <v>7908</v>
      </c>
      <c r="B1821" s="56"/>
      <c r="C1821" s="7" t="s">
        <v>118</v>
      </c>
      <c r="D1821" s="7" t="s">
        <v>6918</v>
      </c>
      <c r="E1821" s="7"/>
      <c r="F1821" s="64"/>
      <c r="G1821" s="6"/>
      <c r="H1821" s="6"/>
      <c r="I1821" s="10" t="s">
        <v>110</v>
      </c>
      <c r="J1821" s="11" t="s">
        <v>3435</v>
      </c>
      <c r="K1821" s="220" t="s">
        <v>600</v>
      </c>
      <c r="L1821" s="180"/>
      <c r="M1821" s="180">
        <v>1000</v>
      </c>
      <c r="N1821" s="80" t="s">
        <v>7214</v>
      </c>
      <c r="O1821" s="165"/>
      <c r="P1821" s="80" t="s">
        <v>4014</v>
      </c>
      <c r="Q1821" s="80"/>
      <c r="R1821" s="80"/>
      <c r="S1821" s="166"/>
      <c r="T1821" s="164"/>
      <c r="U1821" s="167"/>
      <c r="V1821" s="168"/>
      <c r="W1821" s="12" t="str">
        <f t="shared" si="348"/>
        <v>Mqtt1</v>
      </c>
      <c r="X1821" s="222"/>
      <c r="Y1821" s="6" t="str">
        <f t="shared" si="342"/>
        <v>power-tag/lighting-technical-space</v>
      </c>
      <c r="Z1821" s="106" t="str" cm="1">
        <f t="array" ref="Z1821">IF(COUNTIF(N1821,"spare"),"","$."&amp;_xlfn.REGEXEXTRACT(J1821,"PT\d+[FQ]\d+_(.*)", 2))</f>
        <v>$.RMS_Current_Phase_Neut</v>
      </c>
      <c r="AA1821" s="12">
        <f t="shared" si="350"/>
        <v>21</v>
      </c>
      <c r="AB1821" s="6" t="s">
        <v>195</v>
      </c>
      <c r="AC1821" s="106">
        <v>3006</v>
      </c>
      <c r="AJ1821" s="80"/>
      <c r="AK1821" s="116" t="s">
        <v>1693</v>
      </c>
      <c r="AN1821" s="80"/>
      <c r="AO1821" s="80"/>
      <c r="AP1821" s="80"/>
      <c r="AQ1821" s="80"/>
      <c r="AR1821" s="130"/>
      <c r="AS1821" s="80"/>
      <c r="AT1821" s="7"/>
      <c r="AU1821" s="7"/>
      <c r="AV1821" s="169"/>
      <c r="AW1821" s="170"/>
      <c r="AX1821" s="140"/>
      <c r="AY1821" s="150"/>
      <c r="AZ1821" s="171"/>
      <c r="BA1821" s="171"/>
      <c r="BB1821" s="150" t="str">
        <f t="shared" si="349"/>
        <v/>
      </c>
      <c r="BC1821" s="172"/>
      <c r="BD1821" s="169"/>
      <c r="BE1821" s="169"/>
      <c r="BF1821" s="169"/>
      <c r="BG1821" s="169"/>
      <c r="BH1821" s="169"/>
      <c r="BI1821" s="169"/>
      <c r="BJ1821" s="169"/>
      <c r="BK1821" s="169"/>
      <c r="BL1821" s="169"/>
      <c r="BM1821" s="169"/>
      <c r="BN1821" s="169"/>
      <c r="BO1821" s="169"/>
      <c r="BP1821" s="169"/>
      <c r="BQ1821" s="169"/>
      <c r="BS1821" s="6"/>
      <c r="BT1821" s="11"/>
      <c r="BU1821" s="6"/>
      <c r="BV1821" s="6"/>
    </row>
    <row r="1822" spans="1:74" ht="15.75" x14ac:dyDescent="0.25">
      <c r="A1822" s="52" t="s">
        <v>7908</v>
      </c>
      <c r="B1822" s="56"/>
      <c r="C1822" s="7" t="s">
        <v>118</v>
      </c>
      <c r="D1822" s="7" t="s">
        <v>6918</v>
      </c>
      <c r="E1822" s="7"/>
      <c r="F1822" s="64"/>
      <c r="G1822" s="6"/>
      <c r="H1822" s="6"/>
      <c r="I1822" s="10" t="s">
        <v>110</v>
      </c>
      <c r="J1822" s="11" t="s">
        <v>7613</v>
      </c>
      <c r="K1822" s="220" t="s">
        <v>600</v>
      </c>
      <c r="L1822" s="180"/>
      <c r="M1822" s="180">
        <v>1000</v>
      </c>
      <c r="N1822" s="80" t="s">
        <v>7214</v>
      </c>
      <c r="O1822" s="165"/>
      <c r="P1822" s="80" t="s">
        <v>4015</v>
      </c>
      <c r="Q1822" s="80"/>
      <c r="R1822" s="80"/>
      <c r="S1822" s="166"/>
      <c r="T1822" s="164"/>
      <c r="U1822" s="167"/>
      <c r="V1822" s="168"/>
      <c r="W1822" s="12" t="str">
        <f t="shared" si="348"/>
        <v>Mqtt1</v>
      </c>
      <c r="X1822" s="222"/>
      <c r="Y1822" s="6" t="str">
        <f t="shared" si="342"/>
        <v>power-tag/lighting-technical-space</v>
      </c>
      <c r="Z1822" s="106" t="str" cm="1">
        <f t="array" ref="Z1822">IF(COUNTIF(N1822,"spare"),"","$."&amp;_xlfn.REGEXEXTRACT(J1822,"PT\d+[FQ]\d+_(.*)", 2))</f>
        <v>$.RMS_Voltage_A_N</v>
      </c>
      <c r="AA1822" s="12">
        <f t="shared" si="350"/>
        <v>21</v>
      </c>
      <c r="AB1822" s="6" t="s">
        <v>195</v>
      </c>
      <c r="AC1822" s="106">
        <v>3028</v>
      </c>
      <c r="AJ1822" s="80"/>
      <c r="AK1822" s="116" t="s">
        <v>1694</v>
      </c>
      <c r="AN1822" s="80"/>
      <c r="AO1822" s="80"/>
      <c r="AP1822" s="80"/>
      <c r="AQ1822" s="80"/>
      <c r="AR1822" s="130"/>
      <c r="AS1822" s="80"/>
      <c r="AT1822" s="7"/>
      <c r="AU1822" s="7"/>
      <c r="AV1822" s="169"/>
      <c r="AW1822" s="170"/>
      <c r="AX1822" s="140"/>
      <c r="AY1822" s="150"/>
      <c r="AZ1822" s="171"/>
      <c r="BA1822" s="171"/>
      <c r="BB1822" s="150" t="str">
        <f t="shared" si="349"/>
        <v/>
      </c>
      <c r="BC1822" s="172"/>
      <c r="BD1822" s="169"/>
      <c r="BE1822" s="169"/>
      <c r="BF1822" s="169"/>
      <c r="BG1822" s="169"/>
      <c r="BH1822" s="169"/>
      <c r="BI1822" s="169"/>
      <c r="BJ1822" s="169"/>
      <c r="BK1822" s="169"/>
      <c r="BL1822" s="169"/>
      <c r="BM1822" s="169"/>
      <c r="BN1822" s="169"/>
      <c r="BO1822" s="169"/>
      <c r="BP1822" s="169"/>
      <c r="BQ1822" s="169"/>
      <c r="BS1822" s="6"/>
      <c r="BT1822" s="11"/>
      <c r="BU1822" s="6"/>
      <c r="BV1822" s="6"/>
    </row>
    <row r="1823" spans="1:74" ht="15.75" x14ac:dyDescent="0.25">
      <c r="A1823" s="52" t="s">
        <v>7908</v>
      </c>
      <c r="B1823" s="56"/>
      <c r="C1823" s="7" t="s">
        <v>118</v>
      </c>
      <c r="D1823" s="7" t="s">
        <v>6918</v>
      </c>
      <c r="E1823" s="7"/>
      <c r="F1823" s="64"/>
      <c r="G1823" s="6"/>
      <c r="H1823" s="6"/>
      <c r="I1823" s="10" t="s">
        <v>110</v>
      </c>
      <c r="J1823" s="11" t="s">
        <v>7614</v>
      </c>
      <c r="K1823" s="220" t="s">
        <v>600</v>
      </c>
      <c r="L1823" s="180"/>
      <c r="M1823" s="180">
        <v>1000</v>
      </c>
      <c r="N1823" s="80" t="s">
        <v>7214</v>
      </c>
      <c r="O1823" s="165"/>
      <c r="P1823" s="80" t="s">
        <v>4016</v>
      </c>
      <c r="Q1823" s="80"/>
      <c r="R1823" s="80"/>
      <c r="S1823" s="166"/>
      <c r="T1823" s="164"/>
      <c r="U1823" s="167"/>
      <c r="V1823" s="168"/>
      <c r="W1823" s="12" t="str">
        <f t="shared" si="348"/>
        <v>Mqtt1</v>
      </c>
      <c r="X1823" s="222"/>
      <c r="Y1823" s="6" t="str">
        <f t="shared" si="342"/>
        <v>power-tag/lighting-technical-space</v>
      </c>
      <c r="Z1823" s="106" t="str" cm="1">
        <f t="array" ref="Z1823">IF(COUNTIF(N1823,"spare"),"","$."&amp;_xlfn.REGEXEXTRACT(J1823,"PT\d+[FQ]\d+_(.*)", 2))</f>
        <v>$.RMS_Voltage_B_N</v>
      </c>
      <c r="AA1823" s="12">
        <f t="shared" si="350"/>
        <v>21</v>
      </c>
      <c r="AB1823" s="6" t="s">
        <v>195</v>
      </c>
      <c r="AC1823" s="106">
        <v>3030</v>
      </c>
      <c r="AJ1823" s="80"/>
      <c r="AK1823" s="116" t="s">
        <v>1694</v>
      </c>
      <c r="AN1823" s="80"/>
      <c r="AO1823" s="80"/>
      <c r="AP1823" s="80"/>
      <c r="AQ1823" s="80"/>
      <c r="AR1823" s="130"/>
      <c r="AS1823" s="80"/>
      <c r="AT1823" s="7"/>
      <c r="AU1823" s="7"/>
      <c r="AV1823" s="169"/>
      <c r="AW1823" s="170"/>
      <c r="AX1823" s="140"/>
      <c r="AY1823" s="150"/>
      <c r="AZ1823" s="171"/>
      <c r="BA1823" s="171"/>
      <c r="BB1823" s="150" t="str">
        <f t="shared" si="349"/>
        <v/>
      </c>
      <c r="BC1823" s="172"/>
      <c r="BD1823" s="169"/>
      <c r="BE1823" s="169"/>
      <c r="BF1823" s="169"/>
      <c r="BG1823" s="169"/>
      <c r="BH1823" s="169"/>
      <c r="BI1823" s="169"/>
      <c r="BJ1823" s="169"/>
      <c r="BK1823" s="169"/>
      <c r="BL1823" s="169"/>
      <c r="BM1823" s="169"/>
      <c r="BN1823" s="169"/>
      <c r="BO1823" s="169"/>
      <c r="BP1823" s="169"/>
      <c r="BQ1823" s="169"/>
      <c r="BS1823" s="6"/>
      <c r="BT1823" s="11"/>
      <c r="BU1823" s="6"/>
      <c r="BV1823" s="6"/>
    </row>
    <row r="1824" spans="1:74" ht="15.75" x14ac:dyDescent="0.25">
      <c r="A1824" s="52" t="s">
        <v>7908</v>
      </c>
      <c r="B1824" s="56"/>
      <c r="C1824" s="7" t="s">
        <v>118</v>
      </c>
      <c r="D1824" s="7" t="s">
        <v>6918</v>
      </c>
      <c r="E1824" s="7"/>
      <c r="F1824" s="64"/>
      <c r="G1824" s="6"/>
      <c r="H1824" s="6"/>
      <c r="I1824" s="10" t="s">
        <v>110</v>
      </c>
      <c r="J1824" s="11" t="s">
        <v>7615</v>
      </c>
      <c r="K1824" s="220" t="s">
        <v>600</v>
      </c>
      <c r="L1824" s="180"/>
      <c r="M1824" s="180">
        <v>1000</v>
      </c>
      <c r="N1824" s="80" t="s">
        <v>7214</v>
      </c>
      <c r="O1824" s="165"/>
      <c r="P1824" s="80" t="s">
        <v>4017</v>
      </c>
      <c r="Q1824" s="80"/>
      <c r="R1824" s="80"/>
      <c r="S1824" s="166"/>
      <c r="T1824" s="164"/>
      <c r="U1824" s="167"/>
      <c r="V1824" s="168"/>
      <c r="W1824" s="12" t="str">
        <f t="shared" si="348"/>
        <v>Mqtt1</v>
      </c>
      <c r="X1824" s="222"/>
      <c r="Y1824" s="6" t="str">
        <f t="shared" si="342"/>
        <v>power-tag/lighting-technical-space</v>
      </c>
      <c r="Z1824" s="106" t="str" cm="1">
        <f t="array" ref="Z1824">IF(COUNTIF(N1824,"spare"),"","$."&amp;_xlfn.REGEXEXTRACT(J1824,"PT\d+[FQ]\d+_(.*)", 2))</f>
        <v>$.RMS_Voltage_C_N</v>
      </c>
      <c r="AA1824" s="12">
        <f t="shared" si="350"/>
        <v>21</v>
      </c>
      <c r="AB1824" s="6" t="s">
        <v>195</v>
      </c>
      <c r="AC1824" s="106">
        <v>3032</v>
      </c>
      <c r="AJ1824" s="80"/>
      <c r="AK1824" s="116" t="s">
        <v>1694</v>
      </c>
      <c r="AN1824" s="80"/>
      <c r="AO1824" s="80"/>
      <c r="AP1824" s="80"/>
      <c r="AQ1824" s="80"/>
      <c r="AR1824" s="130"/>
      <c r="AS1824" s="80"/>
      <c r="AT1824" s="7"/>
      <c r="AU1824" s="7"/>
      <c r="AV1824" s="169"/>
      <c r="AW1824" s="170"/>
      <c r="AX1824" s="140"/>
      <c r="AY1824" s="150"/>
      <c r="AZ1824" s="171"/>
      <c r="BA1824" s="171"/>
      <c r="BB1824" s="150" t="str">
        <f t="shared" si="349"/>
        <v/>
      </c>
      <c r="BC1824" s="172"/>
      <c r="BD1824" s="169"/>
      <c r="BE1824" s="169"/>
      <c r="BF1824" s="169"/>
      <c r="BG1824" s="169"/>
      <c r="BH1824" s="169"/>
      <c r="BI1824" s="169"/>
      <c r="BJ1824" s="169"/>
      <c r="BK1824" s="169"/>
      <c r="BL1824" s="169"/>
      <c r="BM1824" s="169"/>
      <c r="BN1824" s="169"/>
      <c r="BO1824" s="169"/>
      <c r="BP1824" s="169"/>
      <c r="BQ1824" s="169"/>
      <c r="BS1824" s="6"/>
      <c r="BT1824" s="11"/>
      <c r="BU1824" s="6"/>
      <c r="BV1824" s="6"/>
    </row>
    <row r="1825" spans="1:74" ht="15.75" x14ac:dyDescent="0.25">
      <c r="A1825" s="52" t="s">
        <v>7908</v>
      </c>
      <c r="B1825" s="56"/>
      <c r="C1825" s="7" t="s">
        <v>118</v>
      </c>
      <c r="D1825" s="7" t="s">
        <v>6918</v>
      </c>
      <c r="E1825" s="7"/>
      <c r="F1825" s="64"/>
      <c r="G1825" s="6"/>
      <c r="H1825" s="6"/>
      <c r="I1825" s="10" t="s">
        <v>110</v>
      </c>
      <c r="J1825" s="11" t="s">
        <v>3436</v>
      </c>
      <c r="K1825" s="220" t="s">
        <v>600</v>
      </c>
      <c r="L1825" s="180"/>
      <c r="M1825" s="180">
        <v>1000</v>
      </c>
      <c r="N1825" s="80" t="s">
        <v>7214</v>
      </c>
      <c r="O1825" s="165"/>
      <c r="P1825" s="80" t="s">
        <v>4018</v>
      </c>
      <c r="Q1825" s="80"/>
      <c r="R1825" s="80"/>
      <c r="S1825" s="166"/>
      <c r="T1825" s="164"/>
      <c r="U1825" s="167"/>
      <c r="V1825" s="168"/>
      <c r="W1825" s="12" t="str">
        <f t="shared" si="348"/>
        <v>Mqtt1</v>
      </c>
      <c r="X1825" s="222"/>
      <c r="Y1825" s="6" t="str">
        <f t="shared" si="342"/>
        <v>power-tag/lighting-technical-space</v>
      </c>
      <c r="Z1825" s="106" t="str" cm="1">
        <f t="array" ref="Z1825">IF(COUNTIF(N1825,"spare"),"","$."&amp;_xlfn.REGEXEXTRACT(J1825,"PT\d+[FQ]\d+_(.*)", 2))</f>
        <v>$.Active_Power_Phase_A</v>
      </c>
      <c r="AA1825" s="12">
        <f t="shared" si="350"/>
        <v>21</v>
      </c>
      <c r="AB1825" s="6" t="s">
        <v>195</v>
      </c>
      <c r="AC1825" s="106">
        <v>3054</v>
      </c>
      <c r="AJ1825" s="80"/>
      <c r="AK1825" s="116" t="s">
        <v>1695</v>
      </c>
      <c r="AN1825" s="80"/>
      <c r="AO1825" s="80"/>
      <c r="AP1825" s="80"/>
      <c r="AQ1825" s="80"/>
      <c r="AR1825" s="130"/>
      <c r="AS1825" s="80"/>
      <c r="AT1825" s="7"/>
      <c r="AU1825" s="7"/>
      <c r="AV1825" s="169"/>
      <c r="AW1825" s="170"/>
      <c r="AX1825" s="140"/>
      <c r="AY1825" s="150"/>
      <c r="AZ1825" s="171"/>
      <c r="BA1825" s="171"/>
      <c r="BB1825" s="150" t="str">
        <f t="shared" si="349"/>
        <v/>
      </c>
      <c r="BC1825" s="172"/>
      <c r="BD1825" s="169"/>
      <c r="BE1825" s="169"/>
      <c r="BF1825" s="169"/>
      <c r="BG1825" s="169"/>
      <c r="BH1825" s="169"/>
      <c r="BI1825" s="169"/>
      <c r="BJ1825" s="169"/>
      <c r="BK1825" s="169"/>
      <c r="BL1825" s="169"/>
      <c r="BM1825" s="169"/>
      <c r="BN1825" s="169"/>
      <c r="BO1825" s="169"/>
      <c r="BP1825" s="169"/>
      <c r="BQ1825" s="169"/>
      <c r="BS1825" s="6"/>
      <c r="BT1825" s="11"/>
      <c r="BU1825" s="6"/>
      <c r="BV1825" s="6"/>
    </row>
    <row r="1826" spans="1:74" ht="15.75" x14ac:dyDescent="0.25">
      <c r="A1826" s="52" t="s">
        <v>7908</v>
      </c>
      <c r="B1826" s="56"/>
      <c r="C1826" s="7" t="s">
        <v>118</v>
      </c>
      <c r="D1826" s="7" t="s">
        <v>6918</v>
      </c>
      <c r="E1826" s="7"/>
      <c r="F1826" s="64"/>
      <c r="G1826" s="6"/>
      <c r="H1826" s="6"/>
      <c r="I1826" s="10" t="s">
        <v>110</v>
      </c>
      <c r="J1826" s="11" t="s">
        <v>3437</v>
      </c>
      <c r="K1826" s="220" t="s">
        <v>600</v>
      </c>
      <c r="L1826" s="180"/>
      <c r="M1826" s="180">
        <v>1000</v>
      </c>
      <c r="N1826" s="80" t="s">
        <v>7214</v>
      </c>
      <c r="O1826" s="165"/>
      <c r="P1826" s="80" t="s">
        <v>4019</v>
      </c>
      <c r="Q1826" s="80"/>
      <c r="R1826" s="80"/>
      <c r="S1826" s="166"/>
      <c r="T1826" s="164"/>
      <c r="U1826" s="167"/>
      <c r="V1826" s="168"/>
      <c r="W1826" s="12" t="str">
        <f t="shared" si="348"/>
        <v>Mqtt1</v>
      </c>
      <c r="X1826" s="222"/>
      <c r="Y1826" s="6" t="str">
        <f t="shared" si="342"/>
        <v>power-tag/lighting-technical-space</v>
      </c>
      <c r="Z1826" s="106" t="str" cm="1">
        <f t="array" ref="Z1826">IF(COUNTIF(N1826,"spare"),"","$."&amp;_xlfn.REGEXEXTRACT(J1826,"PT\d+[FQ]\d+_(.*)", 2))</f>
        <v>$.Active_Power_Phase_B</v>
      </c>
      <c r="AA1826" s="12">
        <f t="shared" si="350"/>
        <v>21</v>
      </c>
      <c r="AB1826" s="6" t="s">
        <v>195</v>
      </c>
      <c r="AC1826" s="106">
        <v>3056</v>
      </c>
      <c r="AJ1826" s="80"/>
      <c r="AK1826" s="116" t="s">
        <v>1695</v>
      </c>
      <c r="AN1826" s="80"/>
      <c r="AO1826" s="80"/>
      <c r="AP1826" s="80"/>
      <c r="AQ1826" s="80"/>
      <c r="AR1826" s="130"/>
      <c r="AS1826" s="80"/>
      <c r="AT1826" s="7"/>
      <c r="AU1826" s="7"/>
      <c r="AV1826" s="169"/>
      <c r="AW1826" s="170"/>
      <c r="AX1826" s="140"/>
      <c r="AY1826" s="150"/>
      <c r="AZ1826" s="171"/>
      <c r="BA1826" s="171"/>
      <c r="BB1826" s="150" t="str">
        <f t="shared" si="349"/>
        <v/>
      </c>
      <c r="BC1826" s="172"/>
      <c r="BD1826" s="169"/>
      <c r="BE1826" s="169"/>
      <c r="BF1826" s="169"/>
      <c r="BG1826" s="169"/>
      <c r="BH1826" s="169"/>
      <c r="BI1826" s="169"/>
      <c r="BJ1826" s="169"/>
      <c r="BK1826" s="169"/>
      <c r="BL1826" s="169"/>
      <c r="BM1826" s="169"/>
      <c r="BN1826" s="169"/>
      <c r="BO1826" s="169"/>
      <c r="BP1826" s="169"/>
      <c r="BQ1826" s="169"/>
      <c r="BS1826" s="6"/>
      <c r="BT1826" s="11"/>
      <c r="BU1826" s="6"/>
      <c r="BV1826" s="6"/>
    </row>
    <row r="1827" spans="1:74" ht="15.75" x14ac:dyDescent="0.25">
      <c r="A1827" s="52" t="s">
        <v>7908</v>
      </c>
      <c r="B1827" s="56"/>
      <c r="C1827" s="7" t="s">
        <v>118</v>
      </c>
      <c r="D1827" s="7" t="s">
        <v>6918</v>
      </c>
      <c r="E1827" s="7"/>
      <c r="F1827" s="64"/>
      <c r="G1827" s="6"/>
      <c r="H1827" s="6"/>
      <c r="I1827" s="10" t="s">
        <v>110</v>
      </c>
      <c r="J1827" s="11" t="s">
        <v>3438</v>
      </c>
      <c r="K1827" s="220" t="s">
        <v>600</v>
      </c>
      <c r="L1827" s="180"/>
      <c r="M1827" s="180">
        <v>1000</v>
      </c>
      <c r="N1827" s="80" t="s">
        <v>7214</v>
      </c>
      <c r="O1827" s="165"/>
      <c r="P1827" s="80" t="s">
        <v>4020</v>
      </c>
      <c r="Q1827" s="80"/>
      <c r="R1827" s="80"/>
      <c r="S1827" s="166"/>
      <c r="T1827" s="164"/>
      <c r="U1827" s="167"/>
      <c r="V1827" s="168"/>
      <c r="W1827" s="12" t="str">
        <f t="shared" si="348"/>
        <v>Mqtt1</v>
      </c>
      <c r="X1827" s="222"/>
      <c r="Y1827" s="6" t="str">
        <f t="shared" si="342"/>
        <v>power-tag/lighting-technical-space</v>
      </c>
      <c r="Z1827" s="106" t="str" cm="1">
        <f t="array" ref="Z1827">IF(COUNTIF(N1827,"spare"),"","$."&amp;_xlfn.REGEXEXTRACT(J1827,"PT\d+[FQ]\d+_(.*)", 2))</f>
        <v>$.Active_Power_Phase_C</v>
      </c>
      <c r="AA1827" s="12">
        <f t="shared" si="350"/>
        <v>21</v>
      </c>
      <c r="AB1827" s="6" t="s">
        <v>195</v>
      </c>
      <c r="AC1827" s="106">
        <v>3058</v>
      </c>
      <c r="AJ1827" s="80"/>
      <c r="AK1827" s="116" t="s">
        <v>1695</v>
      </c>
      <c r="AN1827" s="80"/>
      <c r="AO1827" s="80"/>
      <c r="AP1827" s="80"/>
      <c r="AQ1827" s="80"/>
      <c r="AR1827" s="130"/>
      <c r="AS1827" s="80"/>
      <c r="AT1827" s="7"/>
      <c r="AU1827" s="7"/>
      <c r="AV1827" s="169"/>
      <c r="AW1827" s="170"/>
      <c r="AX1827" s="140"/>
      <c r="AY1827" s="150"/>
      <c r="AZ1827" s="171"/>
      <c r="BA1827" s="171"/>
      <c r="BB1827" s="150" t="str">
        <f t="shared" si="349"/>
        <v/>
      </c>
      <c r="BC1827" s="172"/>
      <c r="BD1827" s="169"/>
      <c r="BE1827" s="169"/>
      <c r="BF1827" s="169"/>
      <c r="BG1827" s="169"/>
      <c r="BH1827" s="169"/>
      <c r="BI1827" s="169"/>
      <c r="BJ1827" s="169"/>
      <c r="BK1827" s="169"/>
      <c r="BL1827" s="169"/>
      <c r="BM1827" s="169"/>
      <c r="BN1827" s="169"/>
      <c r="BO1827" s="169"/>
      <c r="BP1827" s="169"/>
      <c r="BQ1827" s="169"/>
      <c r="BS1827" s="6"/>
      <c r="BT1827" s="11"/>
      <c r="BU1827" s="6"/>
      <c r="BV1827" s="6"/>
    </row>
    <row r="1828" spans="1:74" ht="15.75" x14ac:dyDescent="0.25">
      <c r="A1828" s="52" t="s">
        <v>7908</v>
      </c>
      <c r="B1828" s="56"/>
      <c r="C1828" s="7" t="s">
        <v>118</v>
      </c>
      <c r="D1828" s="7" t="s">
        <v>6918</v>
      </c>
      <c r="E1828" s="7"/>
      <c r="F1828" s="64"/>
      <c r="G1828" s="6"/>
      <c r="H1828" s="6"/>
      <c r="I1828" s="10" t="s">
        <v>110</v>
      </c>
      <c r="J1828" s="11" t="s">
        <v>3439</v>
      </c>
      <c r="K1828" s="220" t="s">
        <v>600</v>
      </c>
      <c r="L1828" s="180"/>
      <c r="M1828" s="180">
        <v>1000</v>
      </c>
      <c r="N1828" s="80" t="s">
        <v>7214</v>
      </c>
      <c r="O1828" s="165"/>
      <c r="P1828" s="80" t="s">
        <v>4021</v>
      </c>
      <c r="Q1828" s="80"/>
      <c r="R1828" s="80"/>
      <c r="S1828" s="166"/>
      <c r="T1828" s="164"/>
      <c r="U1828" s="167"/>
      <c r="V1828" s="168"/>
      <c r="W1828" s="12" t="str">
        <f t="shared" si="348"/>
        <v>Mqtt1</v>
      </c>
      <c r="X1828" s="222"/>
      <c r="Y1828" s="6" t="str">
        <f t="shared" si="342"/>
        <v>power-tag/lighting-technical-space</v>
      </c>
      <c r="Z1828" s="106" t="str" cm="1">
        <f t="array" ref="Z1828">IF(COUNTIF(N1828,"spare"),"","$."&amp;_xlfn.REGEXEXTRACT(J1828,"PT\d+[FQ]\d+_(.*)", 2))</f>
        <v>$.Total_Active_Power</v>
      </c>
      <c r="AA1828" s="12">
        <f t="shared" si="350"/>
        <v>21</v>
      </c>
      <c r="AB1828" s="6" t="s">
        <v>195</v>
      </c>
      <c r="AC1828" s="106">
        <v>3060</v>
      </c>
      <c r="AJ1828" s="80"/>
      <c r="AK1828" s="116" t="s">
        <v>1695</v>
      </c>
      <c r="AN1828" s="80"/>
      <c r="AO1828" s="80"/>
      <c r="AP1828" s="80"/>
      <c r="AQ1828" s="80"/>
      <c r="AR1828" s="130"/>
      <c r="AS1828" s="80"/>
      <c r="AT1828" s="7"/>
      <c r="AU1828" s="7"/>
      <c r="AV1828" s="169"/>
      <c r="AW1828" s="170"/>
      <c r="AX1828" s="140"/>
      <c r="AY1828" s="150"/>
      <c r="AZ1828" s="171"/>
      <c r="BA1828" s="171"/>
      <c r="BB1828" s="150" t="str">
        <f t="shared" si="349"/>
        <v/>
      </c>
      <c r="BC1828" s="172"/>
      <c r="BD1828" s="169"/>
      <c r="BE1828" s="169"/>
      <c r="BF1828" s="169"/>
      <c r="BG1828" s="169"/>
      <c r="BH1828" s="169"/>
      <c r="BI1828" s="169"/>
      <c r="BJ1828" s="169"/>
      <c r="BK1828" s="169"/>
      <c r="BL1828" s="169"/>
      <c r="BM1828" s="169"/>
      <c r="BN1828" s="169"/>
      <c r="BO1828" s="169"/>
      <c r="BP1828" s="169"/>
      <c r="BQ1828" s="169"/>
      <c r="BS1828" s="6"/>
      <c r="BT1828" s="11"/>
      <c r="BU1828" s="6"/>
      <c r="BV1828" s="6"/>
    </row>
    <row r="1829" spans="1:74" ht="15.75" x14ac:dyDescent="0.25">
      <c r="A1829" s="52" t="s">
        <v>7908</v>
      </c>
      <c r="B1829" s="56"/>
      <c r="C1829" s="7" t="s">
        <v>118</v>
      </c>
      <c r="D1829" s="7" t="s">
        <v>6918</v>
      </c>
      <c r="E1829" s="7"/>
      <c r="F1829" s="64"/>
      <c r="G1829" s="6"/>
      <c r="H1829" s="6"/>
      <c r="I1829" s="10" t="s">
        <v>110</v>
      </c>
      <c r="J1829" s="11" t="s">
        <v>3440</v>
      </c>
      <c r="K1829" s="220" t="s">
        <v>600</v>
      </c>
      <c r="L1829" s="180"/>
      <c r="M1829" s="180">
        <v>1000</v>
      </c>
      <c r="N1829" s="80" t="s">
        <v>7214</v>
      </c>
      <c r="O1829" s="165"/>
      <c r="P1829" s="80" t="s">
        <v>4022</v>
      </c>
      <c r="Q1829" s="80"/>
      <c r="R1829" s="80"/>
      <c r="S1829" s="166"/>
      <c r="T1829" s="164"/>
      <c r="U1829" s="167"/>
      <c r="V1829" s="168"/>
      <c r="W1829" s="12" t="str">
        <f t="shared" si="348"/>
        <v>Mqtt1</v>
      </c>
      <c r="X1829" s="222"/>
      <c r="Y1829" s="6" t="str">
        <f t="shared" si="342"/>
        <v>power-tag/lighting-technical-space</v>
      </c>
      <c r="Z1829" s="106" t="str" cm="1">
        <f t="array" ref="Z1829">IF(COUNTIF(N1829,"spare"),"","$."&amp;_xlfn.REGEXEXTRACT(J1829,"PT\d+[FQ]\d+_(.*)", 2))</f>
        <v>$.Power_Factor_Phase_A</v>
      </c>
      <c r="AA1829" s="12">
        <f t="shared" si="350"/>
        <v>21</v>
      </c>
      <c r="AB1829" s="6" t="s">
        <v>195</v>
      </c>
      <c r="AC1829" s="106">
        <v>3078</v>
      </c>
      <c r="AJ1829" s="80"/>
      <c r="AK1829" s="116" t="s">
        <v>1696</v>
      </c>
      <c r="AN1829" s="80"/>
      <c r="AO1829" s="80"/>
      <c r="AP1829" s="80"/>
      <c r="AQ1829" s="80"/>
      <c r="AR1829" s="130"/>
      <c r="AS1829" s="80"/>
      <c r="AT1829" s="7"/>
      <c r="AU1829" s="7"/>
      <c r="AV1829" s="169"/>
      <c r="AW1829" s="170"/>
      <c r="AX1829" s="140"/>
      <c r="AY1829" s="150"/>
      <c r="AZ1829" s="171"/>
      <c r="BA1829" s="171"/>
      <c r="BB1829" s="150" t="str">
        <f t="shared" si="349"/>
        <v/>
      </c>
      <c r="BC1829" s="172"/>
      <c r="BD1829" s="169"/>
      <c r="BE1829" s="169"/>
      <c r="BF1829" s="169"/>
      <c r="BG1829" s="169"/>
      <c r="BH1829" s="169"/>
      <c r="BI1829" s="169"/>
      <c r="BJ1829" s="169"/>
      <c r="BK1829" s="169"/>
      <c r="BL1829" s="169"/>
      <c r="BM1829" s="169"/>
      <c r="BN1829" s="169"/>
      <c r="BO1829" s="169"/>
      <c r="BP1829" s="169"/>
      <c r="BQ1829" s="169"/>
      <c r="BS1829" s="6"/>
      <c r="BT1829" s="11"/>
      <c r="BU1829" s="6"/>
      <c r="BV1829" s="6"/>
    </row>
    <row r="1830" spans="1:74" ht="15.75" x14ac:dyDescent="0.25">
      <c r="A1830" s="52" t="s">
        <v>7908</v>
      </c>
      <c r="B1830" s="56"/>
      <c r="C1830" s="7" t="s">
        <v>118</v>
      </c>
      <c r="D1830" s="7" t="s">
        <v>6918</v>
      </c>
      <c r="E1830" s="7"/>
      <c r="F1830" s="64"/>
      <c r="G1830" s="6"/>
      <c r="H1830" s="6"/>
      <c r="I1830" s="10" t="s">
        <v>110</v>
      </c>
      <c r="J1830" s="11" t="s">
        <v>3441</v>
      </c>
      <c r="K1830" s="220" t="s">
        <v>600</v>
      </c>
      <c r="L1830" s="180"/>
      <c r="M1830" s="180">
        <v>1000</v>
      </c>
      <c r="N1830" s="80" t="s">
        <v>7214</v>
      </c>
      <c r="O1830" s="165"/>
      <c r="P1830" s="80" t="s">
        <v>4023</v>
      </c>
      <c r="Q1830" s="80"/>
      <c r="R1830" s="80"/>
      <c r="S1830" s="166"/>
      <c r="T1830" s="164"/>
      <c r="U1830" s="167"/>
      <c r="V1830" s="168"/>
      <c r="W1830" s="12" t="str">
        <f t="shared" si="348"/>
        <v>Mqtt1</v>
      </c>
      <c r="X1830" s="222"/>
      <c r="Y1830" s="6" t="str">
        <f t="shared" si="342"/>
        <v>power-tag/lighting-technical-space</v>
      </c>
      <c r="Z1830" s="106" t="str" cm="1">
        <f t="array" ref="Z1830">IF(COUNTIF(N1830,"spare"),"","$."&amp;_xlfn.REGEXEXTRACT(J1830,"PT\d+[FQ]\d+_(.*)", 2))</f>
        <v>$.Power_Factor_Phase_B</v>
      </c>
      <c r="AA1830" s="12">
        <f t="shared" si="350"/>
        <v>21</v>
      </c>
      <c r="AB1830" s="6" t="s">
        <v>195</v>
      </c>
      <c r="AC1830" s="106">
        <v>3080</v>
      </c>
      <c r="AJ1830" s="80"/>
      <c r="AK1830" s="116" t="s">
        <v>1696</v>
      </c>
      <c r="AN1830" s="80"/>
      <c r="AO1830" s="80"/>
      <c r="AP1830" s="80"/>
      <c r="AQ1830" s="80"/>
      <c r="AR1830" s="130"/>
      <c r="AS1830" s="80"/>
      <c r="AT1830" s="7"/>
      <c r="AU1830" s="7"/>
      <c r="AV1830" s="169"/>
      <c r="AW1830" s="170"/>
      <c r="AX1830" s="140"/>
      <c r="AY1830" s="150"/>
      <c r="AZ1830" s="171"/>
      <c r="BA1830" s="171"/>
      <c r="BB1830" s="150" t="str">
        <f t="shared" si="349"/>
        <v/>
      </c>
      <c r="BC1830" s="172"/>
      <c r="BD1830" s="169"/>
      <c r="BE1830" s="169"/>
      <c r="BF1830" s="169"/>
      <c r="BG1830" s="169"/>
      <c r="BH1830" s="169"/>
      <c r="BI1830" s="169"/>
      <c r="BJ1830" s="169"/>
      <c r="BK1830" s="169"/>
      <c r="BL1830" s="169"/>
      <c r="BM1830" s="169"/>
      <c r="BN1830" s="169"/>
      <c r="BO1830" s="169"/>
      <c r="BP1830" s="169"/>
      <c r="BQ1830" s="169"/>
      <c r="BS1830" s="6"/>
      <c r="BT1830" s="11"/>
      <c r="BU1830" s="6"/>
      <c r="BV1830" s="6"/>
    </row>
    <row r="1831" spans="1:74" ht="15.75" x14ac:dyDescent="0.25">
      <c r="A1831" s="52" t="s">
        <v>7908</v>
      </c>
      <c r="B1831" s="56"/>
      <c r="C1831" s="7" t="s">
        <v>118</v>
      </c>
      <c r="D1831" s="7" t="s">
        <v>6918</v>
      </c>
      <c r="E1831" s="7"/>
      <c r="F1831" s="64"/>
      <c r="G1831" s="6"/>
      <c r="H1831" s="6"/>
      <c r="I1831" s="10" t="s">
        <v>110</v>
      </c>
      <c r="J1831" s="11" t="s">
        <v>3442</v>
      </c>
      <c r="K1831" s="220" t="s">
        <v>600</v>
      </c>
      <c r="L1831" s="180"/>
      <c r="M1831" s="180">
        <v>1000</v>
      </c>
      <c r="N1831" s="80" t="s">
        <v>7214</v>
      </c>
      <c r="O1831" s="165"/>
      <c r="P1831" s="80" t="s">
        <v>4024</v>
      </c>
      <c r="Q1831" s="80"/>
      <c r="R1831" s="80"/>
      <c r="S1831" s="166"/>
      <c r="T1831" s="164"/>
      <c r="U1831" s="167"/>
      <c r="V1831" s="168"/>
      <c r="W1831" s="12" t="str">
        <f t="shared" si="348"/>
        <v>Mqtt1</v>
      </c>
      <c r="X1831" s="222"/>
      <c r="Y1831" s="6" t="str">
        <f t="shared" si="342"/>
        <v>power-tag/lighting-technical-space</v>
      </c>
      <c r="Z1831" s="106" t="str" cm="1">
        <f t="array" ref="Z1831">IF(COUNTIF(N1831,"spare"),"","$."&amp;_xlfn.REGEXEXTRACT(J1831,"PT\d+[FQ]\d+_(.*)", 2))</f>
        <v>$.Power_Factor_Phase_C</v>
      </c>
      <c r="AA1831" s="12">
        <f t="shared" si="350"/>
        <v>21</v>
      </c>
      <c r="AB1831" s="6" t="s">
        <v>195</v>
      </c>
      <c r="AC1831" s="106">
        <v>3082</v>
      </c>
      <c r="AJ1831" s="80"/>
      <c r="AK1831" s="116" t="s">
        <v>1696</v>
      </c>
      <c r="AN1831" s="80"/>
      <c r="AO1831" s="80"/>
      <c r="AP1831" s="80"/>
      <c r="AQ1831" s="80"/>
      <c r="AR1831" s="130"/>
      <c r="AS1831" s="80"/>
      <c r="AT1831" s="7"/>
      <c r="AU1831" s="7"/>
      <c r="AV1831" s="169"/>
      <c r="AW1831" s="170"/>
      <c r="AX1831" s="140"/>
      <c r="AY1831" s="150"/>
      <c r="AZ1831" s="171"/>
      <c r="BA1831" s="171"/>
      <c r="BB1831" s="150" t="str">
        <f t="shared" si="349"/>
        <v/>
      </c>
      <c r="BC1831" s="172"/>
      <c r="BD1831" s="169"/>
      <c r="BE1831" s="169"/>
      <c r="BF1831" s="169"/>
      <c r="BG1831" s="169"/>
      <c r="BH1831" s="169"/>
      <c r="BI1831" s="169"/>
      <c r="BJ1831" s="169"/>
      <c r="BK1831" s="169"/>
      <c r="BL1831" s="169"/>
      <c r="BM1831" s="169"/>
      <c r="BN1831" s="169"/>
      <c r="BO1831" s="169"/>
      <c r="BP1831" s="169"/>
      <c r="BQ1831" s="169"/>
      <c r="BS1831" s="6"/>
      <c r="BT1831" s="11"/>
      <c r="BU1831" s="6"/>
      <c r="BV1831" s="6"/>
    </row>
    <row r="1832" spans="1:74" ht="15.75" x14ac:dyDescent="0.25">
      <c r="A1832" s="52" t="s">
        <v>7908</v>
      </c>
      <c r="B1832" s="56"/>
      <c r="C1832" s="7" t="s">
        <v>118</v>
      </c>
      <c r="D1832" s="7" t="s">
        <v>6918</v>
      </c>
      <c r="E1832" s="7"/>
      <c r="F1832" s="64"/>
      <c r="G1832" s="6"/>
      <c r="H1832" s="6"/>
      <c r="I1832" s="10" t="s">
        <v>110</v>
      </c>
      <c r="J1832" s="11" t="s">
        <v>3443</v>
      </c>
      <c r="K1832" s="220" t="s">
        <v>600</v>
      </c>
      <c r="L1832" s="180"/>
      <c r="M1832" s="180">
        <v>1000</v>
      </c>
      <c r="N1832" s="80" t="s">
        <v>7214</v>
      </c>
      <c r="O1832" s="165"/>
      <c r="P1832" s="80" t="s">
        <v>4025</v>
      </c>
      <c r="Q1832" s="80"/>
      <c r="R1832" s="80"/>
      <c r="S1832" s="166"/>
      <c r="T1832" s="164"/>
      <c r="U1832" s="167"/>
      <c r="V1832" s="168"/>
      <c r="W1832" s="12" t="str">
        <f t="shared" si="348"/>
        <v>Mqtt1</v>
      </c>
      <c r="X1832" s="222"/>
      <c r="Y1832" s="6" t="str">
        <f t="shared" si="342"/>
        <v>power-tag/lighting-technical-space</v>
      </c>
      <c r="Z1832" s="106" t="str" cm="1">
        <f t="array" ref="Z1832">IF(COUNTIF(N1832,"spare"),"","$."&amp;_xlfn.REGEXEXTRACT(J1832,"PT\d+[FQ]\d+_(.*)", 2))</f>
        <v>$.Total_Power_Factor</v>
      </c>
      <c r="AA1832" s="12">
        <f t="shared" si="350"/>
        <v>21</v>
      </c>
      <c r="AB1832" s="6" t="s">
        <v>195</v>
      </c>
      <c r="AC1832" s="106">
        <v>3084</v>
      </c>
      <c r="AJ1832" s="80"/>
      <c r="AK1832" s="116" t="s">
        <v>1696</v>
      </c>
      <c r="AN1832" s="80"/>
      <c r="AO1832" s="80"/>
      <c r="AP1832" s="80"/>
      <c r="AQ1832" s="80"/>
      <c r="AR1832" s="130"/>
      <c r="AS1832" s="80"/>
      <c r="AT1832" s="7"/>
      <c r="AU1832" s="7"/>
      <c r="AV1832" s="169"/>
      <c r="AW1832" s="170"/>
      <c r="AX1832" s="140"/>
      <c r="AY1832" s="150"/>
      <c r="AZ1832" s="171"/>
      <c r="BA1832" s="171"/>
      <c r="BB1832" s="150" t="str">
        <f t="shared" si="349"/>
        <v/>
      </c>
      <c r="BC1832" s="172"/>
      <c r="BD1832" s="169"/>
      <c r="BE1832" s="169"/>
      <c r="BF1832" s="169"/>
      <c r="BG1832" s="169"/>
      <c r="BH1832" s="169"/>
      <c r="BI1832" s="169"/>
      <c r="BJ1832" s="169"/>
      <c r="BK1832" s="169"/>
      <c r="BL1832" s="169"/>
      <c r="BM1832" s="169"/>
      <c r="BN1832" s="169"/>
      <c r="BO1832" s="169"/>
      <c r="BP1832" s="169"/>
      <c r="BQ1832" s="169"/>
      <c r="BS1832" s="6"/>
      <c r="BT1832" s="11"/>
      <c r="BU1832" s="6"/>
      <c r="BV1832" s="6"/>
    </row>
    <row r="1833" spans="1:74" ht="15.75" x14ac:dyDescent="0.25">
      <c r="A1833" s="52" t="s">
        <v>7908</v>
      </c>
      <c r="B1833" s="56"/>
      <c r="C1833" s="7" t="s">
        <v>118</v>
      </c>
      <c r="D1833" s="7" t="s">
        <v>6918</v>
      </c>
      <c r="E1833" s="7"/>
      <c r="F1833" s="64"/>
      <c r="G1833" s="6"/>
      <c r="H1833" s="6"/>
      <c r="I1833" s="10" t="s">
        <v>110</v>
      </c>
      <c r="J1833" s="11" t="s">
        <v>3444</v>
      </c>
      <c r="K1833" s="220" t="s">
        <v>600</v>
      </c>
      <c r="L1833" s="180"/>
      <c r="M1833" s="180">
        <v>1000</v>
      </c>
      <c r="N1833" s="80" t="s">
        <v>7214</v>
      </c>
      <c r="O1833" s="165"/>
      <c r="P1833" s="80" t="s">
        <v>3756</v>
      </c>
      <c r="Q1833" s="80"/>
      <c r="R1833" s="80"/>
      <c r="S1833" s="166"/>
      <c r="T1833" s="164"/>
      <c r="U1833" s="167"/>
      <c r="V1833" s="168"/>
      <c r="W1833" s="12" t="str">
        <f t="shared" ref="W1833:W1847" si="351">IF(COUNTIF(N1833,"spare"),"","Mqtt1")</f>
        <v>Mqtt1</v>
      </c>
      <c r="X1833" s="222"/>
      <c r="Y1833" s="6" t="str">
        <f t="shared" si="342"/>
        <v>power-tag/fan-coil-engine-office</v>
      </c>
      <c r="Z1833" s="106" t="str" cm="1">
        <f t="array" ref="Z1833">IF(COUNTIF(N1833,"spare"),"","$."&amp;_xlfn.REGEXEXTRACT(J1833,"PT\d+[FQ]\d+_(.*)", 2))</f>
        <v>$.RMS_Current_Phase_A</v>
      </c>
      <c r="AA1833" s="12">
        <f>AA1818+1</f>
        <v>22</v>
      </c>
      <c r="AB1833" s="6" t="s">
        <v>195</v>
      </c>
      <c r="AC1833" s="106">
        <v>3000</v>
      </c>
      <c r="AJ1833" s="80"/>
      <c r="AK1833" s="116" t="s">
        <v>1693</v>
      </c>
      <c r="AN1833" s="80"/>
      <c r="AO1833" s="80"/>
      <c r="AP1833" s="80"/>
      <c r="AQ1833" s="80"/>
      <c r="AR1833" s="130"/>
      <c r="AS1833" s="80"/>
      <c r="AT1833" s="7"/>
      <c r="AU1833" s="7"/>
      <c r="AV1833" s="169"/>
      <c r="AW1833" s="170"/>
      <c r="AX1833" s="140"/>
      <c r="AY1833" s="150"/>
      <c r="AZ1833" s="171"/>
      <c r="BA1833" s="171"/>
      <c r="BB1833" s="150" t="str">
        <f t="shared" ref="BB1833:BB1847" si="352">IF(ISNUMBER(AM1833),"1","")</f>
        <v/>
      </c>
      <c r="BC1833" s="172"/>
      <c r="BD1833" s="169"/>
      <c r="BE1833" s="169"/>
      <c r="BF1833" s="169"/>
      <c r="BG1833" s="169"/>
      <c r="BH1833" s="169"/>
      <c r="BI1833" s="169"/>
      <c r="BJ1833" s="169"/>
      <c r="BK1833" s="169"/>
      <c r="BL1833" s="169"/>
      <c r="BM1833" s="169"/>
      <c r="BN1833" s="169"/>
      <c r="BO1833" s="169"/>
      <c r="BP1833" s="169"/>
      <c r="BQ1833" s="169"/>
      <c r="BS1833" s="6"/>
      <c r="BT1833" s="11"/>
      <c r="BU1833" s="6"/>
      <c r="BV1833" s="6"/>
    </row>
    <row r="1834" spans="1:74" ht="15.75" x14ac:dyDescent="0.25">
      <c r="A1834" s="52" t="s">
        <v>7908</v>
      </c>
      <c r="B1834" s="56"/>
      <c r="C1834" s="7" t="s">
        <v>118</v>
      </c>
      <c r="D1834" s="7" t="s">
        <v>6918</v>
      </c>
      <c r="E1834" s="7"/>
      <c r="F1834" s="64"/>
      <c r="G1834" s="6"/>
      <c r="H1834" s="6"/>
      <c r="I1834" s="10" t="s">
        <v>110</v>
      </c>
      <c r="J1834" s="11" t="s">
        <v>3445</v>
      </c>
      <c r="K1834" s="220" t="s">
        <v>600</v>
      </c>
      <c r="L1834" s="180"/>
      <c r="M1834" s="180">
        <v>1000</v>
      </c>
      <c r="N1834" s="80" t="s">
        <v>7214</v>
      </c>
      <c r="O1834" s="165"/>
      <c r="P1834" s="80" t="s">
        <v>3757</v>
      </c>
      <c r="Q1834" s="80"/>
      <c r="R1834" s="80"/>
      <c r="S1834" s="166"/>
      <c r="T1834" s="164"/>
      <c r="U1834" s="167"/>
      <c r="V1834" s="168"/>
      <c r="W1834" s="12" t="str">
        <f t="shared" si="351"/>
        <v>Mqtt1</v>
      </c>
      <c r="X1834" s="222"/>
      <c r="Y1834" s="6" t="str">
        <f t="shared" si="342"/>
        <v>power-tag/fan-coil-engine-office</v>
      </c>
      <c r="Z1834" s="106" t="str" cm="1">
        <f t="array" ref="Z1834">IF(COUNTIF(N1834,"spare"),"","$."&amp;_xlfn.REGEXEXTRACT(J1834,"PT\d+[FQ]\d+_(.*)", 2))</f>
        <v>$.RMS_Current_Phase_B</v>
      </c>
      <c r="AA1834" s="12">
        <f t="shared" ref="AA1834:AA1847" si="353">AA1819+1</f>
        <v>22</v>
      </c>
      <c r="AB1834" s="6" t="s">
        <v>195</v>
      </c>
      <c r="AC1834" s="106">
        <v>3002</v>
      </c>
      <c r="AJ1834" s="80"/>
      <c r="AK1834" s="116" t="s">
        <v>1693</v>
      </c>
      <c r="AN1834" s="80"/>
      <c r="AO1834" s="80"/>
      <c r="AP1834" s="80"/>
      <c r="AQ1834" s="80"/>
      <c r="AR1834" s="130"/>
      <c r="AS1834" s="80"/>
      <c r="AT1834" s="7"/>
      <c r="AU1834" s="7"/>
      <c r="AV1834" s="169"/>
      <c r="AW1834" s="170"/>
      <c r="AX1834" s="140"/>
      <c r="AY1834" s="150"/>
      <c r="AZ1834" s="171"/>
      <c r="BA1834" s="171"/>
      <c r="BB1834" s="150" t="str">
        <f t="shared" si="352"/>
        <v/>
      </c>
      <c r="BC1834" s="172"/>
      <c r="BD1834" s="169"/>
      <c r="BE1834" s="169"/>
      <c r="BF1834" s="169"/>
      <c r="BG1834" s="169"/>
      <c r="BH1834" s="169"/>
      <c r="BI1834" s="169"/>
      <c r="BJ1834" s="169"/>
      <c r="BK1834" s="169"/>
      <c r="BL1834" s="169"/>
      <c r="BM1834" s="169"/>
      <c r="BN1834" s="169"/>
      <c r="BO1834" s="169"/>
      <c r="BP1834" s="169"/>
      <c r="BQ1834" s="169"/>
      <c r="BS1834" s="6"/>
      <c r="BT1834" s="11"/>
      <c r="BU1834" s="6"/>
      <c r="BV1834" s="6"/>
    </row>
    <row r="1835" spans="1:74" ht="15.75" x14ac:dyDescent="0.25">
      <c r="A1835" s="52" t="s">
        <v>7908</v>
      </c>
      <c r="B1835" s="56"/>
      <c r="C1835" s="7" t="s">
        <v>118</v>
      </c>
      <c r="D1835" s="7" t="s">
        <v>6918</v>
      </c>
      <c r="E1835" s="7"/>
      <c r="F1835" s="64"/>
      <c r="G1835" s="6"/>
      <c r="H1835" s="6"/>
      <c r="I1835" s="10" t="s">
        <v>110</v>
      </c>
      <c r="J1835" s="11" t="s">
        <v>3446</v>
      </c>
      <c r="K1835" s="220" t="s">
        <v>600</v>
      </c>
      <c r="L1835" s="180"/>
      <c r="M1835" s="180">
        <v>1000</v>
      </c>
      <c r="N1835" s="80" t="s">
        <v>7214</v>
      </c>
      <c r="O1835" s="165"/>
      <c r="P1835" s="80" t="s">
        <v>3758</v>
      </c>
      <c r="Q1835" s="80"/>
      <c r="R1835" s="80"/>
      <c r="S1835" s="166"/>
      <c r="T1835" s="164"/>
      <c r="U1835" s="167"/>
      <c r="V1835" s="168"/>
      <c r="W1835" s="12" t="str">
        <f t="shared" si="351"/>
        <v>Mqtt1</v>
      </c>
      <c r="X1835" s="222"/>
      <c r="Y1835" s="6" t="str">
        <f t="shared" si="342"/>
        <v>power-tag/fan-coil-engine-office</v>
      </c>
      <c r="Z1835" s="106" t="str" cm="1">
        <f t="array" ref="Z1835">IF(COUNTIF(N1835,"spare"),"","$."&amp;_xlfn.REGEXEXTRACT(J1835,"PT\d+[FQ]\d+_(.*)", 2))</f>
        <v>$.RMS_Current_Phase_C</v>
      </c>
      <c r="AA1835" s="12">
        <f t="shared" si="353"/>
        <v>22</v>
      </c>
      <c r="AB1835" s="6" t="s">
        <v>195</v>
      </c>
      <c r="AC1835" s="106">
        <v>3004</v>
      </c>
      <c r="AJ1835" s="80"/>
      <c r="AK1835" s="116" t="s">
        <v>1693</v>
      </c>
      <c r="AN1835" s="80"/>
      <c r="AO1835" s="80"/>
      <c r="AP1835" s="80"/>
      <c r="AQ1835" s="80"/>
      <c r="AR1835" s="130"/>
      <c r="AS1835" s="80"/>
      <c r="AT1835" s="7"/>
      <c r="AU1835" s="7"/>
      <c r="AV1835" s="169"/>
      <c r="AW1835" s="170"/>
      <c r="AX1835" s="140"/>
      <c r="AY1835" s="150"/>
      <c r="AZ1835" s="171"/>
      <c r="BA1835" s="171"/>
      <c r="BB1835" s="150" t="str">
        <f t="shared" si="352"/>
        <v/>
      </c>
      <c r="BC1835" s="172"/>
      <c r="BD1835" s="169"/>
      <c r="BE1835" s="169"/>
      <c r="BF1835" s="169"/>
      <c r="BG1835" s="169"/>
      <c r="BH1835" s="169"/>
      <c r="BI1835" s="169"/>
      <c r="BJ1835" s="169"/>
      <c r="BK1835" s="169"/>
      <c r="BL1835" s="169"/>
      <c r="BM1835" s="169"/>
      <c r="BN1835" s="169"/>
      <c r="BO1835" s="169"/>
      <c r="BP1835" s="169"/>
      <c r="BQ1835" s="169"/>
      <c r="BS1835" s="6"/>
      <c r="BT1835" s="11"/>
      <c r="BU1835" s="6"/>
      <c r="BV1835" s="6"/>
    </row>
    <row r="1836" spans="1:74" ht="15.75" x14ac:dyDescent="0.25">
      <c r="A1836" s="52" t="s">
        <v>7908</v>
      </c>
      <c r="B1836" s="56"/>
      <c r="C1836" s="7" t="s">
        <v>118</v>
      </c>
      <c r="D1836" s="7" t="s">
        <v>6918</v>
      </c>
      <c r="E1836" s="7"/>
      <c r="F1836" s="64"/>
      <c r="G1836" s="6"/>
      <c r="H1836" s="6"/>
      <c r="I1836" s="10" t="s">
        <v>110</v>
      </c>
      <c r="J1836" s="11" t="s">
        <v>3447</v>
      </c>
      <c r="K1836" s="220" t="s">
        <v>600</v>
      </c>
      <c r="L1836" s="180"/>
      <c r="M1836" s="180">
        <v>1000</v>
      </c>
      <c r="N1836" s="80" t="s">
        <v>7214</v>
      </c>
      <c r="O1836" s="165"/>
      <c r="P1836" s="80" t="s">
        <v>3759</v>
      </c>
      <c r="Q1836" s="80"/>
      <c r="R1836" s="80"/>
      <c r="S1836" s="166"/>
      <c r="T1836" s="164"/>
      <c r="U1836" s="167"/>
      <c r="V1836" s="168"/>
      <c r="W1836" s="12" t="str">
        <f t="shared" si="351"/>
        <v>Mqtt1</v>
      </c>
      <c r="X1836" s="222"/>
      <c r="Y1836" s="6" t="str">
        <f t="shared" si="342"/>
        <v>power-tag/fan-coil-engine-office</v>
      </c>
      <c r="Z1836" s="106" t="str" cm="1">
        <f t="array" ref="Z1836">IF(COUNTIF(N1836,"spare"),"","$."&amp;_xlfn.REGEXEXTRACT(J1836,"PT\d+[FQ]\d+_(.*)", 2))</f>
        <v>$.RMS_Current_Phase_Neut</v>
      </c>
      <c r="AA1836" s="12">
        <f t="shared" si="353"/>
        <v>22</v>
      </c>
      <c r="AB1836" s="6" t="s">
        <v>195</v>
      </c>
      <c r="AC1836" s="106">
        <v>3006</v>
      </c>
      <c r="AJ1836" s="80"/>
      <c r="AK1836" s="116" t="s">
        <v>1693</v>
      </c>
      <c r="AN1836" s="80"/>
      <c r="AO1836" s="80"/>
      <c r="AP1836" s="80"/>
      <c r="AQ1836" s="80"/>
      <c r="AR1836" s="130"/>
      <c r="AS1836" s="80"/>
      <c r="AT1836" s="7"/>
      <c r="AU1836" s="7"/>
      <c r="AV1836" s="169"/>
      <c r="AW1836" s="170"/>
      <c r="AX1836" s="140"/>
      <c r="AY1836" s="150"/>
      <c r="AZ1836" s="171"/>
      <c r="BA1836" s="171"/>
      <c r="BB1836" s="150" t="str">
        <f t="shared" si="352"/>
        <v/>
      </c>
      <c r="BC1836" s="172"/>
      <c r="BD1836" s="169"/>
      <c r="BE1836" s="169"/>
      <c r="BF1836" s="169"/>
      <c r="BG1836" s="169"/>
      <c r="BH1836" s="169"/>
      <c r="BI1836" s="169"/>
      <c r="BJ1836" s="169"/>
      <c r="BK1836" s="169"/>
      <c r="BL1836" s="169"/>
      <c r="BM1836" s="169"/>
      <c r="BN1836" s="169"/>
      <c r="BO1836" s="169"/>
      <c r="BP1836" s="169"/>
      <c r="BQ1836" s="169"/>
      <c r="BS1836" s="6"/>
      <c r="BT1836" s="11"/>
      <c r="BU1836" s="6"/>
      <c r="BV1836" s="6"/>
    </row>
    <row r="1837" spans="1:74" ht="15.75" x14ac:dyDescent="0.25">
      <c r="A1837" s="52" t="s">
        <v>7908</v>
      </c>
      <c r="B1837" s="56"/>
      <c r="C1837" s="7" t="s">
        <v>118</v>
      </c>
      <c r="D1837" s="7" t="s">
        <v>6918</v>
      </c>
      <c r="E1837" s="7"/>
      <c r="F1837" s="64"/>
      <c r="G1837" s="6"/>
      <c r="H1837" s="6"/>
      <c r="I1837" s="10" t="s">
        <v>110</v>
      </c>
      <c r="J1837" s="11" t="s">
        <v>7616</v>
      </c>
      <c r="K1837" s="220" t="s">
        <v>600</v>
      </c>
      <c r="L1837" s="180"/>
      <c r="M1837" s="180">
        <v>1000</v>
      </c>
      <c r="N1837" s="80" t="s">
        <v>7214</v>
      </c>
      <c r="O1837" s="165"/>
      <c r="P1837" s="80" t="s">
        <v>3760</v>
      </c>
      <c r="Q1837" s="80"/>
      <c r="R1837" s="80"/>
      <c r="S1837" s="166"/>
      <c r="T1837" s="164"/>
      <c r="U1837" s="167"/>
      <c r="V1837" s="168"/>
      <c r="W1837" s="12" t="str">
        <f t="shared" si="351"/>
        <v>Mqtt1</v>
      </c>
      <c r="X1837" s="222"/>
      <c r="Y1837" s="6" t="str">
        <f t="shared" si="342"/>
        <v>power-tag/fan-coil-engine-office</v>
      </c>
      <c r="Z1837" s="106" t="str" cm="1">
        <f t="array" ref="Z1837">IF(COUNTIF(N1837,"spare"),"","$."&amp;_xlfn.REGEXEXTRACT(J1837,"PT\d+[FQ]\d+_(.*)", 2))</f>
        <v>$.RMS_Voltage_A_N</v>
      </c>
      <c r="AA1837" s="12">
        <f t="shared" si="353"/>
        <v>22</v>
      </c>
      <c r="AB1837" s="6" t="s">
        <v>195</v>
      </c>
      <c r="AC1837" s="106">
        <v>3028</v>
      </c>
      <c r="AJ1837" s="80"/>
      <c r="AK1837" s="116" t="s">
        <v>1694</v>
      </c>
      <c r="AN1837" s="80"/>
      <c r="AO1837" s="80"/>
      <c r="AP1837" s="80"/>
      <c r="AQ1837" s="80"/>
      <c r="AR1837" s="130"/>
      <c r="AS1837" s="80"/>
      <c r="AT1837" s="7"/>
      <c r="AU1837" s="7"/>
      <c r="AV1837" s="169"/>
      <c r="AW1837" s="170"/>
      <c r="AX1837" s="140"/>
      <c r="AY1837" s="150"/>
      <c r="AZ1837" s="171"/>
      <c r="BA1837" s="171"/>
      <c r="BB1837" s="150" t="str">
        <f t="shared" si="352"/>
        <v/>
      </c>
      <c r="BC1837" s="172"/>
      <c r="BD1837" s="169"/>
      <c r="BE1837" s="169"/>
      <c r="BF1837" s="169"/>
      <c r="BG1837" s="169"/>
      <c r="BH1837" s="169"/>
      <c r="BI1837" s="169"/>
      <c r="BJ1837" s="169"/>
      <c r="BK1837" s="169"/>
      <c r="BL1837" s="169"/>
      <c r="BM1837" s="169"/>
      <c r="BN1837" s="169"/>
      <c r="BO1837" s="169"/>
      <c r="BP1837" s="169"/>
      <c r="BQ1837" s="169"/>
      <c r="BS1837" s="6"/>
      <c r="BT1837" s="11"/>
      <c r="BU1837" s="6"/>
      <c r="BV1837" s="6"/>
    </row>
    <row r="1838" spans="1:74" ht="15.75" x14ac:dyDescent="0.25">
      <c r="A1838" s="52" t="s">
        <v>7908</v>
      </c>
      <c r="B1838" s="56"/>
      <c r="C1838" s="7" t="s">
        <v>118</v>
      </c>
      <c r="D1838" s="7" t="s">
        <v>6918</v>
      </c>
      <c r="E1838" s="7"/>
      <c r="F1838" s="64"/>
      <c r="G1838" s="6"/>
      <c r="H1838" s="6"/>
      <c r="I1838" s="10" t="s">
        <v>110</v>
      </c>
      <c r="J1838" s="11" t="s">
        <v>7617</v>
      </c>
      <c r="K1838" s="220" t="s">
        <v>600</v>
      </c>
      <c r="L1838" s="180"/>
      <c r="M1838" s="180">
        <v>1000</v>
      </c>
      <c r="N1838" s="80" t="s">
        <v>7214</v>
      </c>
      <c r="O1838" s="165"/>
      <c r="P1838" s="80" t="s">
        <v>3761</v>
      </c>
      <c r="Q1838" s="80"/>
      <c r="R1838" s="80"/>
      <c r="S1838" s="166"/>
      <c r="T1838" s="164"/>
      <c r="U1838" s="167"/>
      <c r="V1838" s="168"/>
      <c r="W1838" s="12" t="str">
        <f t="shared" si="351"/>
        <v>Mqtt1</v>
      </c>
      <c r="X1838" s="222"/>
      <c r="Y1838" s="6" t="str">
        <f t="shared" ref="Y1838:Y1901" si="354">"power-tag/" &amp; LOWER(_xlfn.REGEXREPLACE(_xlfn.REGEXREPLACE(_xlfn.REGEXREPLACE(TRIM(_xlfn.REGEXREPLACE(P1838, " (RMS (Current|Voltage) .+)|(Active Power Phase [ABC])|(Total Active Power)|(Power Factor .+)|(Total Power Factor) *", "")), "[ /\(\)&amp;:\.#]", "-"), "\-+", "-"), "-$", ""))</f>
        <v>power-tag/fan-coil-engine-office</v>
      </c>
      <c r="Z1838" s="106" t="str" cm="1">
        <f t="array" ref="Z1838">IF(COUNTIF(N1838,"spare"),"","$."&amp;_xlfn.REGEXEXTRACT(J1838,"PT\d+[FQ]\d+_(.*)", 2))</f>
        <v>$.RMS_Voltage_B_N</v>
      </c>
      <c r="AA1838" s="12">
        <f t="shared" si="353"/>
        <v>22</v>
      </c>
      <c r="AB1838" s="6" t="s">
        <v>195</v>
      </c>
      <c r="AC1838" s="106">
        <v>3030</v>
      </c>
      <c r="AJ1838" s="80"/>
      <c r="AK1838" s="116" t="s">
        <v>1694</v>
      </c>
      <c r="AN1838" s="80"/>
      <c r="AO1838" s="80"/>
      <c r="AP1838" s="80"/>
      <c r="AQ1838" s="80"/>
      <c r="AR1838" s="130"/>
      <c r="AS1838" s="80"/>
      <c r="AT1838" s="7"/>
      <c r="AU1838" s="7"/>
      <c r="AV1838" s="169"/>
      <c r="AW1838" s="170"/>
      <c r="AX1838" s="140"/>
      <c r="AY1838" s="150"/>
      <c r="AZ1838" s="171"/>
      <c r="BA1838" s="171"/>
      <c r="BB1838" s="150" t="str">
        <f t="shared" si="352"/>
        <v/>
      </c>
      <c r="BC1838" s="172"/>
      <c r="BD1838" s="169"/>
      <c r="BE1838" s="169"/>
      <c r="BF1838" s="169"/>
      <c r="BG1838" s="169"/>
      <c r="BH1838" s="169"/>
      <c r="BI1838" s="169"/>
      <c r="BJ1838" s="169"/>
      <c r="BK1838" s="169"/>
      <c r="BL1838" s="169"/>
      <c r="BM1838" s="169"/>
      <c r="BN1838" s="169"/>
      <c r="BO1838" s="169"/>
      <c r="BP1838" s="169"/>
      <c r="BQ1838" s="169"/>
      <c r="BS1838" s="6"/>
      <c r="BT1838" s="11"/>
      <c r="BU1838" s="6"/>
      <c r="BV1838" s="6"/>
    </row>
    <row r="1839" spans="1:74" ht="15.75" x14ac:dyDescent="0.25">
      <c r="A1839" s="52" t="s">
        <v>7908</v>
      </c>
      <c r="B1839" s="56"/>
      <c r="C1839" s="7" t="s">
        <v>118</v>
      </c>
      <c r="D1839" s="7" t="s">
        <v>6918</v>
      </c>
      <c r="E1839" s="7"/>
      <c r="F1839" s="64"/>
      <c r="G1839" s="6"/>
      <c r="H1839" s="6"/>
      <c r="I1839" s="10" t="s">
        <v>110</v>
      </c>
      <c r="J1839" s="11" t="s">
        <v>7618</v>
      </c>
      <c r="K1839" s="220" t="s">
        <v>600</v>
      </c>
      <c r="L1839" s="180"/>
      <c r="M1839" s="180">
        <v>1000</v>
      </c>
      <c r="N1839" s="80" t="s">
        <v>7214</v>
      </c>
      <c r="O1839" s="165"/>
      <c r="P1839" s="80" t="s">
        <v>3762</v>
      </c>
      <c r="Q1839" s="80"/>
      <c r="R1839" s="80"/>
      <c r="S1839" s="166"/>
      <c r="T1839" s="164"/>
      <c r="U1839" s="167"/>
      <c r="V1839" s="168"/>
      <c r="W1839" s="12" t="str">
        <f t="shared" si="351"/>
        <v>Mqtt1</v>
      </c>
      <c r="X1839" s="222"/>
      <c r="Y1839" s="6" t="str">
        <f t="shared" si="354"/>
        <v>power-tag/fan-coil-engine-office</v>
      </c>
      <c r="Z1839" s="106" t="str" cm="1">
        <f t="array" ref="Z1839">IF(COUNTIF(N1839,"spare"),"","$."&amp;_xlfn.REGEXEXTRACT(J1839,"PT\d+[FQ]\d+_(.*)", 2))</f>
        <v>$.RMS_Voltage_C_N</v>
      </c>
      <c r="AA1839" s="12">
        <f t="shared" si="353"/>
        <v>22</v>
      </c>
      <c r="AB1839" s="6" t="s">
        <v>195</v>
      </c>
      <c r="AC1839" s="106">
        <v>3032</v>
      </c>
      <c r="AJ1839" s="80"/>
      <c r="AK1839" s="116" t="s">
        <v>1694</v>
      </c>
      <c r="AN1839" s="80"/>
      <c r="AO1839" s="80"/>
      <c r="AP1839" s="80"/>
      <c r="AQ1839" s="80"/>
      <c r="AR1839" s="130"/>
      <c r="AS1839" s="80"/>
      <c r="AT1839" s="7"/>
      <c r="AU1839" s="7"/>
      <c r="AV1839" s="169"/>
      <c r="AW1839" s="170"/>
      <c r="AX1839" s="140"/>
      <c r="AY1839" s="150"/>
      <c r="AZ1839" s="171"/>
      <c r="BA1839" s="171"/>
      <c r="BB1839" s="150" t="str">
        <f t="shared" si="352"/>
        <v/>
      </c>
      <c r="BC1839" s="172"/>
      <c r="BD1839" s="169"/>
      <c r="BE1839" s="169"/>
      <c r="BF1839" s="169"/>
      <c r="BG1839" s="169"/>
      <c r="BH1839" s="169"/>
      <c r="BI1839" s="169"/>
      <c r="BJ1839" s="169"/>
      <c r="BK1839" s="169"/>
      <c r="BL1839" s="169"/>
      <c r="BM1839" s="169"/>
      <c r="BN1839" s="169"/>
      <c r="BO1839" s="169"/>
      <c r="BP1839" s="169"/>
      <c r="BQ1839" s="169"/>
      <c r="BS1839" s="6"/>
      <c r="BT1839" s="11"/>
      <c r="BU1839" s="6"/>
      <c r="BV1839" s="6"/>
    </row>
    <row r="1840" spans="1:74" ht="15.75" x14ac:dyDescent="0.25">
      <c r="A1840" s="52" t="s">
        <v>7908</v>
      </c>
      <c r="B1840" s="56"/>
      <c r="C1840" s="7" t="s">
        <v>118</v>
      </c>
      <c r="D1840" s="7" t="s">
        <v>6918</v>
      </c>
      <c r="E1840" s="7"/>
      <c r="F1840" s="64"/>
      <c r="G1840" s="6"/>
      <c r="H1840" s="6"/>
      <c r="I1840" s="10" t="s">
        <v>110</v>
      </c>
      <c r="J1840" s="11" t="s">
        <v>3448</v>
      </c>
      <c r="K1840" s="220" t="s">
        <v>600</v>
      </c>
      <c r="L1840" s="180"/>
      <c r="M1840" s="180">
        <v>1000</v>
      </c>
      <c r="N1840" s="80" t="s">
        <v>7214</v>
      </c>
      <c r="O1840" s="165"/>
      <c r="P1840" s="80" t="s">
        <v>3763</v>
      </c>
      <c r="Q1840" s="80"/>
      <c r="R1840" s="80"/>
      <c r="S1840" s="166"/>
      <c r="T1840" s="164"/>
      <c r="U1840" s="167"/>
      <c r="V1840" s="168"/>
      <c r="W1840" s="12" t="str">
        <f t="shared" si="351"/>
        <v>Mqtt1</v>
      </c>
      <c r="X1840" s="222"/>
      <c r="Y1840" s="6" t="str">
        <f t="shared" si="354"/>
        <v>power-tag/fan-coil-engine-office</v>
      </c>
      <c r="Z1840" s="106" t="str" cm="1">
        <f t="array" ref="Z1840">IF(COUNTIF(N1840,"spare"),"","$."&amp;_xlfn.REGEXEXTRACT(J1840,"PT\d+[FQ]\d+_(.*)", 2))</f>
        <v>$.Active_Power_Phase_A</v>
      </c>
      <c r="AA1840" s="12">
        <f t="shared" si="353"/>
        <v>22</v>
      </c>
      <c r="AB1840" s="6" t="s">
        <v>195</v>
      </c>
      <c r="AC1840" s="106">
        <v>3054</v>
      </c>
      <c r="AJ1840" s="80"/>
      <c r="AK1840" s="116" t="s">
        <v>1695</v>
      </c>
      <c r="AN1840" s="80"/>
      <c r="AO1840" s="80"/>
      <c r="AP1840" s="80"/>
      <c r="AQ1840" s="80"/>
      <c r="AR1840" s="130"/>
      <c r="AS1840" s="80"/>
      <c r="AT1840" s="7"/>
      <c r="AU1840" s="7"/>
      <c r="AV1840" s="169"/>
      <c r="AW1840" s="170"/>
      <c r="AX1840" s="140"/>
      <c r="AY1840" s="150"/>
      <c r="AZ1840" s="171"/>
      <c r="BA1840" s="171"/>
      <c r="BB1840" s="150" t="str">
        <f t="shared" si="352"/>
        <v/>
      </c>
      <c r="BC1840" s="172"/>
      <c r="BD1840" s="169"/>
      <c r="BE1840" s="169"/>
      <c r="BF1840" s="169"/>
      <c r="BG1840" s="169"/>
      <c r="BH1840" s="169"/>
      <c r="BI1840" s="169"/>
      <c r="BJ1840" s="169"/>
      <c r="BK1840" s="169"/>
      <c r="BL1840" s="169"/>
      <c r="BM1840" s="169"/>
      <c r="BN1840" s="169"/>
      <c r="BO1840" s="169"/>
      <c r="BP1840" s="169"/>
      <c r="BQ1840" s="169"/>
      <c r="BS1840" s="6"/>
      <c r="BT1840" s="11"/>
      <c r="BU1840" s="6"/>
      <c r="BV1840" s="6"/>
    </row>
    <row r="1841" spans="1:74" ht="15.75" x14ac:dyDescent="0.25">
      <c r="A1841" s="52" t="s">
        <v>7908</v>
      </c>
      <c r="B1841" s="56"/>
      <c r="C1841" s="7" t="s">
        <v>118</v>
      </c>
      <c r="D1841" s="7" t="s">
        <v>6918</v>
      </c>
      <c r="E1841" s="7"/>
      <c r="F1841" s="64"/>
      <c r="G1841" s="6"/>
      <c r="H1841" s="6"/>
      <c r="I1841" s="10" t="s">
        <v>110</v>
      </c>
      <c r="J1841" s="11" t="s">
        <v>3449</v>
      </c>
      <c r="K1841" s="220" t="s">
        <v>600</v>
      </c>
      <c r="L1841" s="180"/>
      <c r="M1841" s="180">
        <v>1000</v>
      </c>
      <c r="N1841" s="80" t="s">
        <v>7214</v>
      </c>
      <c r="O1841" s="165"/>
      <c r="P1841" s="80" t="s">
        <v>3764</v>
      </c>
      <c r="Q1841" s="80"/>
      <c r="R1841" s="80"/>
      <c r="S1841" s="166"/>
      <c r="T1841" s="164"/>
      <c r="U1841" s="167"/>
      <c r="V1841" s="168"/>
      <c r="W1841" s="12" t="str">
        <f t="shared" si="351"/>
        <v>Mqtt1</v>
      </c>
      <c r="X1841" s="222"/>
      <c r="Y1841" s="6" t="str">
        <f t="shared" si="354"/>
        <v>power-tag/fan-coil-engine-office</v>
      </c>
      <c r="Z1841" s="106" t="str" cm="1">
        <f t="array" ref="Z1841">IF(COUNTIF(N1841,"spare"),"","$."&amp;_xlfn.REGEXEXTRACT(J1841,"PT\d+[FQ]\d+_(.*)", 2))</f>
        <v>$.Active_Power_Phase_B</v>
      </c>
      <c r="AA1841" s="12">
        <f t="shared" si="353"/>
        <v>22</v>
      </c>
      <c r="AB1841" s="6" t="s">
        <v>195</v>
      </c>
      <c r="AC1841" s="106">
        <v>3056</v>
      </c>
      <c r="AJ1841" s="80"/>
      <c r="AK1841" s="116" t="s">
        <v>1695</v>
      </c>
      <c r="AN1841" s="80"/>
      <c r="AO1841" s="80"/>
      <c r="AP1841" s="80"/>
      <c r="AQ1841" s="80"/>
      <c r="AR1841" s="130"/>
      <c r="AS1841" s="80"/>
      <c r="AT1841" s="7"/>
      <c r="AU1841" s="7"/>
      <c r="AV1841" s="169"/>
      <c r="AW1841" s="170"/>
      <c r="AX1841" s="140"/>
      <c r="AY1841" s="150"/>
      <c r="AZ1841" s="171"/>
      <c r="BA1841" s="171"/>
      <c r="BB1841" s="150" t="str">
        <f t="shared" si="352"/>
        <v/>
      </c>
      <c r="BC1841" s="172"/>
      <c r="BD1841" s="169"/>
      <c r="BE1841" s="169"/>
      <c r="BF1841" s="169"/>
      <c r="BG1841" s="169"/>
      <c r="BH1841" s="169"/>
      <c r="BI1841" s="169"/>
      <c r="BJ1841" s="169"/>
      <c r="BK1841" s="169"/>
      <c r="BL1841" s="169"/>
      <c r="BM1841" s="169"/>
      <c r="BN1841" s="169"/>
      <c r="BO1841" s="169"/>
      <c r="BP1841" s="169"/>
      <c r="BQ1841" s="169"/>
      <c r="BS1841" s="6"/>
      <c r="BT1841" s="11"/>
      <c r="BU1841" s="6"/>
      <c r="BV1841" s="6"/>
    </row>
    <row r="1842" spans="1:74" ht="15.75" x14ac:dyDescent="0.25">
      <c r="A1842" s="52" t="s">
        <v>7908</v>
      </c>
      <c r="B1842" s="56"/>
      <c r="C1842" s="7" t="s">
        <v>118</v>
      </c>
      <c r="D1842" s="7" t="s">
        <v>6918</v>
      </c>
      <c r="E1842" s="7"/>
      <c r="F1842" s="64"/>
      <c r="G1842" s="6"/>
      <c r="H1842" s="6"/>
      <c r="I1842" s="10" t="s">
        <v>110</v>
      </c>
      <c r="J1842" s="11" t="s">
        <v>3450</v>
      </c>
      <c r="K1842" s="220" t="s">
        <v>600</v>
      </c>
      <c r="L1842" s="180"/>
      <c r="M1842" s="180">
        <v>1000</v>
      </c>
      <c r="N1842" s="80" t="s">
        <v>7214</v>
      </c>
      <c r="O1842" s="165"/>
      <c r="P1842" s="80" t="s">
        <v>3765</v>
      </c>
      <c r="Q1842" s="80"/>
      <c r="R1842" s="80"/>
      <c r="S1842" s="166"/>
      <c r="T1842" s="164"/>
      <c r="U1842" s="167"/>
      <c r="V1842" s="168"/>
      <c r="W1842" s="12" t="str">
        <f t="shared" si="351"/>
        <v>Mqtt1</v>
      </c>
      <c r="X1842" s="222"/>
      <c r="Y1842" s="6" t="str">
        <f t="shared" si="354"/>
        <v>power-tag/fan-coil-engine-office</v>
      </c>
      <c r="Z1842" s="106" t="str" cm="1">
        <f t="array" ref="Z1842">IF(COUNTIF(N1842,"spare"),"","$."&amp;_xlfn.REGEXEXTRACT(J1842,"PT\d+[FQ]\d+_(.*)", 2))</f>
        <v>$.Active_Power_Phase_C</v>
      </c>
      <c r="AA1842" s="12">
        <f t="shared" si="353"/>
        <v>22</v>
      </c>
      <c r="AB1842" s="6" t="s">
        <v>195</v>
      </c>
      <c r="AC1842" s="106">
        <v>3058</v>
      </c>
      <c r="AJ1842" s="80"/>
      <c r="AK1842" s="116" t="s">
        <v>1695</v>
      </c>
      <c r="AN1842" s="80"/>
      <c r="AO1842" s="80"/>
      <c r="AP1842" s="80"/>
      <c r="AQ1842" s="80"/>
      <c r="AR1842" s="130"/>
      <c r="AS1842" s="80"/>
      <c r="AT1842" s="7"/>
      <c r="AU1842" s="7"/>
      <c r="AV1842" s="169"/>
      <c r="AW1842" s="170"/>
      <c r="AX1842" s="140"/>
      <c r="AY1842" s="150"/>
      <c r="AZ1842" s="171"/>
      <c r="BA1842" s="171"/>
      <c r="BB1842" s="150" t="str">
        <f t="shared" si="352"/>
        <v/>
      </c>
      <c r="BC1842" s="172"/>
      <c r="BD1842" s="169"/>
      <c r="BE1842" s="169"/>
      <c r="BF1842" s="169"/>
      <c r="BG1842" s="169"/>
      <c r="BH1842" s="169"/>
      <c r="BI1842" s="169"/>
      <c r="BJ1842" s="169"/>
      <c r="BK1842" s="169"/>
      <c r="BL1842" s="169"/>
      <c r="BM1842" s="169"/>
      <c r="BN1842" s="169"/>
      <c r="BO1842" s="169"/>
      <c r="BP1842" s="169"/>
      <c r="BQ1842" s="169"/>
      <c r="BS1842" s="6"/>
      <c r="BT1842" s="11"/>
      <c r="BU1842" s="6"/>
      <c r="BV1842" s="6"/>
    </row>
    <row r="1843" spans="1:74" ht="15.75" x14ac:dyDescent="0.25">
      <c r="A1843" s="52" t="s">
        <v>7908</v>
      </c>
      <c r="B1843" s="56"/>
      <c r="C1843" s="7" t="s">
        <v>118</v>
      </c>
      <c r="D1843" s="7" t="s">
        <v>6918</v>
      </c>
      <c r="E1843" s="7"/>
      <c r="F1843" s="64"/>
      <c r="G1843" s="6"/>
      <c r="H1843" s="6"/>
      <c r="I1843" s="10" t="s">
        <v>110</v>
      </c>
      <c r="J1843" s="11" t="s">
        <v>3451</v>
      </c>
      <c r="K1843" s="220" t="s">
        <v>600</v>
      </c>
      <c r="L1843" s="180"/>
      <c r="M1843" s="180">
        <v>1000</v>
      </c>
      <c r="N1843" s="80" t="s">
        <v>7214</v>
      </c>
      <c r="O1843" s="165"/>
      <c r="P1843" s="80" t="s">
        <v>3766</v>
      </c>
      <c r="Q1843" s="80"/>
      <c r="R1843" s="80"/>
      <c r="S1843" s="166"/>
      <c r="T1843" s="164"/>
      <c r="U1843" s="167"/>
      <c r="V1843" s="168"/>
      <c r="W1843" s="12" t="str">
        <f t="shared" si="351"/>
        <v>Mqtt1</v>
      </c>
      <c r="X1843" s="222"/>
      <c r="Y1843" s="6" t="str">
        <f t="shared" si="354"/>
        <v>power-tag/fan-coil-engine-office</v>
      </c>
      <c r="Z1843" s="106" t="str" cm="1">
        <f t="array" ref="Z1843">IF(COUNTIF(N1843,"spare"),"","$."&amp;_xlfn.REGEXEXTRACT(J1843,"PT\d+[FQ]\d+_(.*)", 2))</f>
        <v>$.Total_Active_Power</v>
      </c>
      <c r="AA1843" s="12">
        <f t="shared" si="353"/>
        <v>22</v>
      </c>
      <c r="AB1843" s="6" t="s">
        <v>195</v>
      </c>
      <c r="AC1843" s="106">
        <v>3060</v>
      </c>
      <c r="AJ1843" s="80"/>
      <c r="AK1843" s="116" t="s">
        <v>1695</v>
      </c>
      <c r="AN1843" s="80"/>
      <c r="AO1843" s="80"/>
      <c r="AP1843" s="80"/>
      <c r="AQ1843" s="80"/>
      <c r="AR1843" s="130"/>
      <c r="AS1843" s="80"/>
      <c r="AT1843" s="7"/>
      <c r="AU1843" s="7"/>
      <c r="AV1843" s="169"/>
      <c r="AW1843" s="170"/>
      <c r="AX1843" s="140"/>
      <c r="AY1843" s="150"/>
      <c r="AZ1843" s="171"/>
      <c r="BA1843" s="171"/>
      <c r="BB1843" s="150" t="str">
        <f t="shared" si="352"/>
        <v/>
      </c>
      <c r="BC1843" s="172"/>
      <c r="BD1843" s="169"/>
      <c r="BE1843" s="169"/>
      <c r="BF1843" s="169"/>
      <c r="BG1843" s="169"/>
      <c r="BH1843" s="169"/>
      <c r="BI1843" s="169"/>
      <c r="BJ1843" s="169"/>
      <c r="BK1843" s="169"/>
      <c r="BL1843" s="169"/>
      <c r="BM1843" s="169"/>
      <c r="BN1843" s="169"/>
      <c r="BO1843" s="169"/>
      <c r="BP1843" s="169"/>
      <c r="BQ1843" s="169"/>
      <c r="BS1843" s="6"/>
      <c r="BT1843" s="11"/>
      <c r="BU1843" s="6"/>
      <c r="BV1843" s="6"/>
    </row>
    <row r="1844" spans="1:74" ht="15.75" x14ac:dyDescent="0.25">
      <c r="A1844" s="52" t="s">
        <v>7908</v>
      </c>
      <c r="B1844" s="56"/>
      <c r="C1844" s="7" t="s">
        <v>118</v>
      </c>
      <c r="D1844" s="7" t="s">
        <v>6918</v>
      </c>
      <c r="E1844" s="7"/>
      <c r="F1844" s="64"/>
      <c r="G1844" s="6"/>
      <c r="H1844" s="6"/>
      <c r="I1844" s="10" t="s">
        <v>110</v>
      </c>
      <c r="J1844" s="11" t="s">
        <v>3452</v>
      </c>
      <c r="K1844" s="220" t="s">
        <v>600</v>
      </c>
      <c r="L1844" s="180"/>
      <c r="M1844" s="180">
        <v>1000</v>
      </c>
      <c r="N1844" s="80" t="s">
        <v>7214</v>
      </c>
      <c r="O1844" s="165"/>
      <c r="P1844" s="80" t="s">
        <v>3767</v>
      </c>
      <c r="Q1844" s="80"/>
      <c r="R1844" s="80"/>
      <c r="S1844" s="166"/>
      <c r="T1844" s="164"/>
      <c r="U1844" s="167"/>
      <c r="V1844" s="168"/>
      <c r="W1844" s="12" t="str">
        <f t="shared" si="351"/>
        <v>Mqtt1</v>
      </c>
      <c r="X1844" s="222"/>
      <c r="Y1844" s="6" t="str">
        <f t="shared" si="354"/>
        <v>power-tag/fan-coil-engine-office</v>
      </c>
      <c r="Z1844" s="106" t="str" cm="1">
        <f t="array" ref="Z1844">IF(COUNTIF(N1844,"spare"),"","$."&amp;_xlfn.REGEXEXTRACT(J1844,"PT\d+[FQ]\d+_(.*)", 2))</f>
        <v>$.Power_Factor_Phase_A</v>
      </c>
      <c r="AA1844" s="12">
        <f t="shared" si="353"/>
        <v>22</v>
      </c>
      <c r="AB1844" s="6" t="s">
        <v>195</v>
      </c>
      <c r="AC1844" s="106">
        <v>3078</v>
      </c>
      <c r="AJ1844" s="80"/>
      <c r="AK1844" s="116" t="s">
        <v>1696</v>
      </c>
      <c r="AN1844" s="80"/>
      <c r="AO1844" s="80"/>
      <c r="AP1844" s="80"/>
      <c r="AQ1844" s="80"/>
      <c r="AR1844" s="130"/>
      <c r="AS1844" s="80"/>
      <c r="AT1844" s="7"/>
      <c r="AU1844" s="7"/>
      <c r="AV1844" s="169"/>
      <c r="AW1844" s="170"/>
      <c r="AX1844" s="140"/>
      <c r="AY1844" s="150"/>
      <c r="AZ1844" s="171"/>
      <c r="BA1844" s="171"/>
      <c r="BB1844" s="150" t="str">
        <f t="shared" si="352"/>
        <v/>
      </c>
      <c r="BC1844" s="172"/>
      <c r="BD1844" s="169"/>
      <c r="BE1844" s="169"/>
      <c r="BF1844" s="169"/>
      <c r="BG1844" s="169"/>
      <c r="BH1844" s="169"/>
      <c r="BI1844" s="169"/>
      <c r="BJ1844" s="169"/>
      <c r="BK1844" s="169"/>
      <c r="BL1844" s="169"/>
      <c r="BM1844" s="169"/>
      <c r="BN1844" s="169"/>
      <c r="BO1844" s="169"/>
      <c r="BP1844" s="169"/>
      <c r="BQ1844" s="169"/>
      <c r="BS1844" s="6"/>
      <c r="BT1844" s="11"/>
      <c r="BU1844" s="6"/>
      <c r="BV1844" s="6"/>
    </row>
    <row r="1845" spans="1:74" ht="15.75" x14ac:dyDescent="0.25">
      <c r="A1845" s="52" t="s">
        <v>7908</v>
      </c>
      <c r="B1845" s="56"/>
      <c r="C1845" s="7" t="s">
        <v>118</v>
      </c>
      <c r="D1845" s="7" t="s">
        <v>6918</v>
      </c>
      <c r="E1845" s="7"/>
      <c r="F1845" s="64"/>
      <c r="G1845" s="6"/>
      <c r="H1845" s="6"/>
      <c r="I1845" s="10" t="s">
        <v>110</v>
      </c>
      <c r="J1845" s="11" t="s">
        <v>3453</v>
      </c>
      <c r="K1845" s="220" t="s">
        <v>600</v>
      </c>
      <c r="L1845" s="180"/>
      <c r="M1845" s="180">
        <v>1000</v>
      </c>
      <c r="N1845" s="80" t="s">
        <v>7214</v>
      </c>
      <c r="O1845" s="165"/>
      <c r="P1845" s="80" t="s">
        <v>3768</v>
      </c>
      <c r="Q1845" s="80"/>
      <c r="R1845" s="80"/>
      <c r="S1845" s="166"/>
      <c r="T1845" s="164"/>
      <c r="U1845" s="167"/>
      <c r="V1845" s="168"/>
      <c r="W1845" s="12" t="str">
        <f t="shared" si="351"/>
        <v>Mqtt1</v>
      </c>
      <c r="X1845" s="222"/>
      <c r="Y1845" s="6" t="str">
        <f t="shared" si="354"/>
        <v>power-tag/fan-coil-engine-office</v>
      </c>
      <c r="Z1845" s="106" t="str" cm="1">
        <f t="array" ref="Z1845">IF(COUNTIF(N1845,"spare"),"","$."&amp;_xlfn.REGEXEXTRACT(J1845,"PT\d+[FQ]\d+_(.*)", 2))</f>
        <v>$.Power_Factor_Phase_B</v>
      </c>
      <c r="AA1845" s="12">
        <f t="shared" si="353"/>
        <v>22</v>
      </c>
      <c r="AB1845" s="6" t="s">
        <v>195</v>
      </c>
      <c r="AC1845" s="106">
        <v>3080</v>
      </c>
      <c r="AJ1845" s="80"/>
      <c r="AK1845" s="116" t="s">
        <v>1696</v>
      </c>
      <c r="AN1845" s="80"/>
      <c r="AO1845" s="80"/>
      <c r="AP1845" s="80"/>
      <c r="AQ1845" s="80"/>
      <c r="AR1845" s="130"/>
      <c r="AS1845" s="80"/>
      <c r="AT1845" s="7"/>
      <c r="AU1845" s="7"/>
      <c r="AV1845" s="169"/>
      <c r="AW1845" s="170"/>
      <c r="AX1845" s="140"/>
      <c r="AY1845" s="150"/>
      <c r="AZ1845" s="171"/>
      <c r="BA1845" s="171"/>
      <c r="BB1845" s="150" t="str">
        <f t="shared" si="352"/>
        <v/>
      </c>
      <c r="BC1845" s="172"/>
      <c r="BD1845" s="169"/>
      <c r="BE1845" s="169"/>
      <c r="BF1845" s="169"/>
      <c r="BG1845" s="169"/>
      <c r="BH1845" s="169"/>
      <c r="BI1845" s="169"/>
      <c r="BJ1845" s="169"/>
      <c r="BK1845" s="169"/>
      <c r="BL1845" s="169"/>
      <c r="BM1845" s="169"/>
      <c r="BN1845" s="169"/>
      <c r="BO1845" s="169"/>
      <c r="BP1845" s="169"/>
      <c r="BQ1845" s="169"/>
      <c r="BS1845" s="6"/>
      <c r="BT1845" s="11"/>
      <c r="BU1845" s="6"/>
      <c r="BV1845" s="6"/>
    </row>
    <row r="1846" spans="1:74" ht="15.75" x14ac:dyDescent="0.25">
      <c r="A1846" s="52" t="s">
        <v>7908</v>
      </c>
      <c r="B1846" s="56"/>
      <c r="C1846" s="7" t="s">
        <v>118</v>
      </c>
      <c r="D1846" s="7" t="s">
        <v>6918</v>
      </c>
      <c r="E1846" s="7"/>
      <c r="F1846" s="64"/>
      <c r="G1846" s="6"/>
      <c r="H1846" s="6"/>
      <c r="I1846" s="10" t="s">
        <v>110</v>
      </c>
      <c r="J1846" s="11" t="s">
        <v>3454</v>
      </c>
      <c r="K1846" s="220" t="s">
        <v>600</v>
      </c>
      <c r="L1846" s="180"/>
      <c r="M1846" s="180">
        <v>1000</v>
      </c>
      <c r="N1846" s="80" t="s">
        <v>7214</v>
      </c>
      <c r="O1846" s="165"/>
      <c r="P1846" s="80" t="s">
        <v>3769</v>
      </c>
      <c r="Q1846" s="80"/>
      <c r="R1846" s="80"/>
      <c r="S1846" s="166"/>
      <c r="T1846" s="164"/>
      <c r="U1846" s="167"/>
      <c r="V1846" s="168"/>
      <c r="W1846" s="12" t="str">
        <f t="shared" si="351"/>
        <v>Mqtt1</v>
      </c>
      <c r="X1846" s="222"/>
      <c r="Y1846" s="6" t="str">
        <f t="shared" si="354"/>
        <v>power-tag/fan-coil-engine-office</v>
      </c>
      <c r="Z1846" s="106" t="str" cm="1">
        <f t="array" ref="Z1846">IF(COUNTIF(N1846,"spare"),"","$."&amp;_xlfn.REGEXEXTRACT(J1846,"PT\d+[FQ]\d+_(.*)", 2))</f>
        <v>$.Power_Factor_Phase_C</v>
      </c>
      <c r="AA1846" s="12">
        <f t="shared" si="353"/>
        <v>22</v>
      </c>
      <c r="AB1846" s="6" t="s">
        <v>195</v>
      </c>
      <c r="AC1846" s="106">
        <v>3082</v>
      </c>
      <c r="AJ1846" s="80"/>
      <c r="AK1846" s="116" t="s">
        <v>1696</v>
      </c>
      <c r="AN1846" s="80"/>
      <c r="AO1846" s="80"/>
      <c r="AP1846" s="80"/>
      <c r="AQ1846" s="80"/>
      <c r="AR1846" s="130"/>
      <c r="AS1846" s="80"/>
      <c r="AT1846" s="7"/>
      <c r="AU1846" s="7"/>
      <c r="AV1846" s="169"/>
      <c r="AW1846" s="170"/>
      <c r="AX1846" s="140"/>
      <c r="AY1846" s="150"/>
      <c r="AZ1846" s="171"/>
      <c r="BA1846" s="171"/>
      <c r="BB1846" s="150" t="str">
        <f t="shared" si="352"/>
        <v/>
      </c>
      <c r="BC1846" s="172"/>
      <c r="BD1846" s="169"/>
      <c r="BE1846" s="169"/>
      <c r="BF1846" s="169"/>
      <c r="BG1846" s="169"/>
      <c r="BH1846" s="169"/>
      <c r="BI1846" s="169"/>
      <c r="BJ1846" s="169"/>
      <c r="BK1846" s="169"/>
      <c r="BL1846" s="169"/>
      <c r="BM1846" s="169"/>
      <c r="BN1846" s="169"/>
      <c r="BO1846" s="169"/>
      <c r="BP1846" s="169"/>
      <c r="BQ1846" s="169"/>
      <c r="BS1846" s="6"/>
      <c r="BT1846" s="11"/>
      <c r="BU1846" s="6"/>
      <c r="BV1846" s="6"/>
    </row>
    <row r="1847" spans="1:74" ht="15.75" x14ac:dyDescent="0.25">
      <c r="A1847" s="52" t="s">
        <v>7908</v>
      </c>
      <c r="B1847" s="56"/>
      <c r="C1847" s="7" t="s">
        <v>118</v>
      </c>
      <c r="D1847" s="7" t="s">
        <v>6918</v>
      </c>
      <c r="E1847" s="7"/>
      <c r="F1847" s="64"/>
      <c r="G1847" s="6"/>
      <c r="H1847" s="6"/>
      <c r="I1847" s="10" t="s">
        <v>110</v>
      </c>
      <c r="J1847" s="11" t="s">
        <v>3455</v>
      </c>
      <c r="K1847" s="220" t="s">
        <v>600</v>
      </c>
      <c r="L1847" s="180"/>
      <c r="M1847" s="180">
        <v>1000</v>
      </c>
      <c r="N1847" s="80" t="s">
        <v>7214</v>
      </c>
      <c r="O1847" s="165"/>
      <c r="P1847" s="80" t="s">
        <v>3770</v>
      </c>
      <c r="Q1847" s="80"/>
      <c r="R1847" s="80"/>
      <c r="S1847" s="166"/>
      <c r="T1847" s="164"/>
      <c r="U1847" s="167"/>
      <c r="V1847" s="168"/>
      <c r="W1847" s="12" t="str">
        <f t="shared" si="351"/>
        <v>Mqtt1</v>
      </c>
      <c r="X1847" s="222"/>
      <c r="Y1847" s="6" t="str">
        <f t="shared" si="354"/>
        <v>power-tag/fan-coil-engine-office</v>
      </c>
      <c r="Z1847" s="106" t="str" cm="1">
        <f t="array" ref="Z1847">IF(COUNTIF(N1847,"spare"),"","$."&amp;_xlfn.REGEXEXTRACT(J1847,"PT\d+[FQ]\d+_(.*)", 2))</f>
        <v>$.Total_Power_Factor</v>
      </c>
      <c r="AA1847" s="12">
        <f t="shared" si="353"/>
        <v>22</v>
      </c>
      <c r="AB1847" s="6" t="s">
        <v>195</v>
      </c>
      <c r="AC1847" s="106">
        <v>3084</v>
      </c>
      <c r="AJ1847" s="80"/>
      <c r="AK1847" s="116" t="s">
        <v>1696</v>
      </c>
      <c r="AN1847" s="80"/>
      <c r="AO1847" s="80"/>
      <c r="AP1847" s="80"/>
      <c r="AQ1847" s="80"/>
      <c r="AR1847" s="130"/>
      <c r="AS1847" s="80"/>
      <c r="AT1847" s="7"/>
      <c r="AU1847" s="7"/>
      <c r="AV1847" s="169"/>
      <c r="AW1847" s="170"/>
      <c r="AX1847" s="140"/>
      <c r="AY1847" s="150"/>
      <c r="AZ1847" s="171"/>
      <c r="BA1847" s="171"/>
      <c r="BB1847" s="150" t="str">
        <f t="shared" si="352"/>
        <v/>
      </c>
      <c r="BC1847" s="172"/>
      <c r="BD1847" s="169"/>
      <c r="BE1847" s="169"/>
      <c r="BF1847" s="169"/>
      <c r="BG1847" s="169"/>
      <c r="BH1847" s="169"/>
      <c r="BI1847" s="169"/>
      <c r="BJ1847" s="169"/>
      <c r="BK1847" s="169"/>
      <c r="BL1847" s="169"/>
      <c r="BM1847" s="169"/>
      <c r="BN1847" s="169"/>
      <c r="BO1847" s="169"/>
      <c r="BP1847" s="169"/>
      <c r="BQ1847" s="169"/>
      <c r="BS1847" s="6"/>
      <c r="BT1847" s="11"/>
      <c r="BU1847" s="6"/>
      <c r="BV1847" s="6"/>
    </row>
    <row r="1848" spans="1:74" ht="15.75" x14ac:dyDescent="0.25">
      <c r="A1848" s="52" t="s">
        <v>7908</v>
      </c>
      <c r="B1848" s="56"/>
      <c r="C1848" s="7" t="s">
        <v>118</v>
      </c>
      <c r="D1848" s="7" t="s">
        <v>6918</v>
      </c>
      <c r="E1848" s="7"/>
      <c r="F1848" s="64"/>
      <c r="G1848" s="6"/>
      <c r="H1848" s="6"/>
      <c r="I1848" s="10" t="s">
        <v>110</v>
      </c>
      <c r="J1848" s="11" t="s">
        <v>3456</v>
      </c>
      <c r="K1848" s="220" t="s">
        <v>600</v>
      </c>
      <c r="L1848" s="180"/>
      <c r="M1848" s="180">
        <v>1000</v>
      </c>
      <c r="N1848" s="80" t="s">
        <v>7214</v>
      </c>
      <c r="O1848" s="165"/>
      <c r="P1848" s="80" t="s">
        <v>3771</v>
      </c>
      <c r="Q1848" s="80"/>
      <c r="R1848" s="80"/>
      <c r="S1848" s="166"/>
      <c r="T1848" s="164"/>
      <c r="U1848" s="167"/>
      <c r="V1848" s="168"/>
      <c r="W1848" s="12" t="str">
        <f t="shared" ref="W1848:W1862" si="355">IF(COUNTIF(N1848,"spare"),"","Mqtt1")</f>
        <v>Mqtt1</v>
      </c>
      <c r="X1848" s="222"/>
      <c r="Y1848" s="6" t="str">
        <f t="shared" si="354"/>
        <v>power-tag/sockets-main-technical-space</v>
      </c>
      <c r="Z1848" s="106" t="str" cm="1">
        <f t="array" ref="Z1848">IF(COUNTIF(N1848,"spare"),"","$."&amp;_xlfn.REGEXEXTRACT(J1848,"PT\d+[FQ]\d+_(.*)", 2))</f>
        <v>$.RMS_Current_Phase_A</v>
      </c>
      <c r="AA1848" s="12">
        <f>AA1833+1</f>
        <v>23</v>
      </c>
      <c r="AB1848" s="6" t="s">
        <v>195</v>
      </c>
      <c r="AC1848" s="106">
        <v>3000</v>
      </c>
      <c r="AJ1848" s="80"/>
      <c r="AK1848" s="116" t="s">
        <v>1693</v>
      </c>
      <c r="AN1848" s="80"/>
      <c r="AO1848" s="80"/>
      <c r="AP1848" s="80"/>
      <c r="AQ1848" s="80"/>
      <c r="AR1848" s="130"/>
      <c r="AS1848" s="80"/>
      <c r="AT1848" s="7"/>
      <c r="AU1848" s="7"/>
      <c r="AV1848" s="169"/>
      <c r="AW1848" s="170"/>
      <c r="AX1848" s="140"/>
      <c r="AY1848" s="150"/>
      <c r="AZ1848" s="171"/>
      <c r="BA1848" s="171"/>
      <c r="BB1848" s="150" t="str">
        <f t="shared" ref="BB1848:BB1862" si="356">IF(ISNUMBER(AM1848),"1","")</f>
        <v/>
      </c>
      <c r="BC1848" s="172"/>
      <c r="BD1848" s="169"/>
      <c r="BE1848" s="169"/>
      <c r="BF1848" s="169"/>
      <c r="BG1848" s="169"/>
      <c r="BH1848" s="169"/>
      <c r="BI1848" s="169"/>
      <c r="BJ1848" s="169"/>
      <c r="BK1848" s="169"/>
      <c r="BL1848" s="169"/>
      <c r="BM1848" s="169"/>
      <c r="BN1848" s="169"/>
      <c r="BO1848" s="169"/>
      <c r="BP1848" s="169"/>
      <c r="BQ1848" s="169"/>
      <c r="BS1848" s="6"/>
      <c r="BT1848" s="11"/>
      <c r="BU1848" s="6"/>
      <c r="BV1848" s="6"/>
    </row>
    <row r="1849" spans="1:74" ht="15.75" x14ac:dyDescent="0.25">
      <c r="A1849" s="52" t="s">
        <v>7908</v>
      </c>
      <c r="B1849" s="56"/>
      <c r="C1849" s="7" t="s">
        <v>118</v>
      </c>
      <c r="D1849" s="7" t="s">
        <v>6918</v>
      </c>
      <c r="E1849" s="7"/>
      <c r="F1849" s="64"/>
      <c r="G1849" s="6"/>
      <c r="H1849" s="6"/>
      <c r="I1849" s="10" t="s">
        <v>110</v>
      </c>
      <c r="J1849" s="11" t="s">
        <v>3457</v>
      </c>
      <c r="K1849" s="220" t="s">
        <v>600</v>
      </c>
      <c r="L1849" s="180"/>
      <c r="M1849" s="180">
        <v>1000</v>
      </c>
      <c r="N1849" s="80" t="s">
        <v>7214</v>
      </c>
      <c r="O1849" s="165"/>
      <c r="P1849" s="80" t="s">
        <v>3772</v>
      </c>
      <c r="Q1849" s="80"/>
      <c r="R1849" s="80"/>
      <c r="S1849" s="166"/>
      <c r="T1849" s="164"/>
      <c r="U1849" s="167"/>
      <c r="V1849" s="168"/>
      <c r="W1849" s="12" t="str">
        <f t="shared" si="355"/>
        <v>Mqtt1</v>
      </c>
      <c r="X1849" s="222"/>
      <c r="Y1849" s="6" t="str">
        <f t="shared" si="354"/>
        <v>power-tag/sockets-main-technical-space</v>
      </c>
      <c r="Z1849" s="106" t="str" cm="1">
        <f t="array" ref="Z1849">IF(COUNTIF(N1849,"spare"),"","$."&amp;_xlfn.REGEXEXTRACT(J1849,"PT\d+[FQ]\d+_(.*)", 2))</f>
        <v>$.RMS_Current_Phase_B</v>
      </c>
      <c r="AA1849" s="12">
        <f t="shared" ref="AA1849:AA1862" si="357">AA1834+1</f>
        <v>23</v>
      </c>
      <c r="AB1849" s="6" t="s">
        <v>195</v>
      </c>
      <c r="AC1849" s="106">
        <v>3002</v>
      </c>
      <c r="AJ1849" s="80"/>
      <c r="AK1849" s="116" t="s">
        <v>1693</v>
      </c>
      <c r="AN1849" s="80"/>
      <c r="AO1849" s="80"/>
      <c r="AP1849" s="80"/>
      <c r="AQ1849" s="80"/>
      <c r="AR1849" s="130"/>
      <c r="AS1849" s="80"/>
      <c r="AT1849" s="7"/>
      <c r="AU1849" s="7"/>
      <c r="AV1849" s="169"/>
      <c r="AW1849" s="170"/>
      <c r="AX1849" s="140"/>
      <c r="AY1849" s="150"/>
      <c r="AZ1849" s="171"/>
      <c r="BA1849" s="171"/>
      <c r="BB1849" s="150" t="str">
        <f t="shared" si="356"/>
        <v/>
      </c>
      <c r="BC1849" s="172"/>
      <c r="BD1849" s="169"/>
      <c r="BE1849" s="169"/>
      <c r="BF1849" s="169"/>
      <c r="BG1849" s="169"/>
      <c r="BH1849" s="169"/>
      <c r="BI1849" s="169"/>
      <c r="BJ1849" s="169"/>
      <c r="BK1849" s="169"/>
      <c r="BL1849" s="169"/>
      <c r="BM1849" s="169"/>
      <c r="BN1849" s="169"/>
      <c r="BO1849" s="169"/>
      <c r="BP1849" s="169"/>
      <c r="BQ1849" s="169"/>
      <c r="BS1849" s="6"/>
      <c r="BT1849" s="11"/>
      <c r="BU1849" s="6"/>
      <c r="BV1849" s="6"/>
    </row>
    <row r="1850" spans="1:74" ht="15.75" x14ac:dyDescent="0.25">
      <c r="A1850" s="52" t="s">
        <v>7908</v>
      </c>
      <c r="B1850" s="56"/>
      <c r="C1850" s="7" t="s">
        <v>118</v>
      </c>
      <c r="D1850" s="7" t="s">
        <v>6918</v>
      </c>
      <c r="E1850" s="7"/>
      <c r="F1850" s="64"/>
      <c r="G1850" s="6"/>
      <c r="H1850" s="6"/>
      <c r="I1850" s="10" t="s">
        <v>110</v>
      </c>
      <c r="J1850" s="11" t="s">
        <v>3458</v>
      </c>
      <c r="K1850" s="220" t="s">
        <v>600</v>
      </c>
      <c r="L1850" s="180"/>
      <c r="M1850" s="180">
        <v>1000</v>
      </c>
      <c r="N1850" s="80" t="s">
        <v>7214</v>
      </c>
      <c r="O1850" s="165"/>
      <c r="P1850" s="80" t="s">
        <v>3773</v>
      </c>
      <c r="Q1850" s="80"/>
      <c r="R1850" s="80"/>
      <c r="S1850" s="166"/>
      <c r="T1850" s="164"/>
      <c r="U1850" s="167"/>
      <c r="V1850" s="168"/>
      <c r="W1850" s="12" t="str">
        <f t="shared" si="355"/>
        <v>Mqtt1</v>
      </c>
      <c r="X1850" s="222"/>
      <c r="Y1850" s="6" t="str">
        <f t="shared" si="354"/>
        <v>power-tag/sockets-main-technical-space</v>
      </c>
      <c r="Z1850" s="106" t="str" cm="1">
        <f t="array" ref="Z1850">IF(COUNTIF(N1850,"spare"),"","$."&amp;_xlfn.REGEXEXTRACT(J1850,"PT\d+[FQ]\d+_(.*)", 2))</f>
        <v>$.RMS_Current_Phase_C</v>
      </c>
      <c r="AA1850" s="12">
        <f t="shared" si="357"/>
        <v>23</v>
      </c>
      <c r="AB1850" s="6" t="s">
        <v>195</v>
      </c>
      <c r="AC1850" s="106">
        <v>3004</v>
      </c>
      <c r="AJ1850" s="80"/>
      <c r="AK1850" s="116" t="s">
        <v>1693</v>
      </c>
      <c r="AN1850" s="80"/>
      <c r="AO1850" s="80"/>
      <c r="AP1850" s="80"/>
      <c r="AQ1850" s="80"/>
      <c r="AR1850" s="130"/>
      <c r="AS1850" s="80"/>
      <c r="AT1850" s="7"/>
      <c r="AU1850" s="7"/>
      <c r="AV1850" s="169"/>
      <c r="AW1850" s="170"/>
      <c r="AX1850" s="140"/>
      <c r="AY1850" s="150"/>
      <c r="AZ1850" s="171"/>
      <c r="BA1850" s="171"/>
      <c r="BB1850" s="150" t="str">
        <f t="shared" si="356"/>
        <v/>
      </c>
      <c r="BC1850" s="172"/>
      <c r="BD1850" s="169"/>
      <c r="BE1850" s="169"/>
      <c r="BF1850" s="169"/>
      <c r="BG1850" s="169"/>
      <c r="BH1850" s="169"/>
      <c r="BI1850" s="169"/>
      <c r="BJ1850" s="169"/>
      <c r="BK1850" s="169"/>
      <c r="BL1850" s="169"/>
      <c r="BM1850" s="169"/>
      <c r="BN1850" s="169"/>
      <c r="BO1850" s="169"/>
      <c r="BP1850" s="169"/>
      <c r="BQ1850" s="169"/>
      <c r="BS1850" s="6"/>
      <c r="BT1850" s="11"/>
      <c r="BU1850" s="6"/>
      <c r="BV1850" s="6"/>
    </row>
    <row r="1851" spans="1:74" ht="15.75" x14ac:dyDescent="0.25">
      <c r="A1851" s="52" t="s">
        <v>7908</v>
      </c>
      <c r="B1851" s="56"/>
      <c r="C1851" s="7" t="s">
        <v>118</v>
      </c>
      <c r="D1851" s="7" t="s">
        <v>6918</v>
      </c>
      <c r="E1851" s="7"/>
      <c r="F1851" s="64"/>
      <c r="G1851" s="6"/>
      <c r="H1851" s="6"/>
      <c r="I1851" s="10" t="s">
        <v>110</v>
      </c>
      <c r="J1851" s="11" t="s">
        <v>3459</v>
      </c>
      <c r="K1851" s="220" t="s">
        <v>600</v>
      </c>
      <c r="L1851" s="180"/>
      <c r="M1851" s="180">
        <v>1000</v>
      </c>
      <c r="N1851" s="80" t="s">
        <v>7214</v>
      </c>
      <c r="O1851" s="165"/>
      <c r="P1851" s="80" t="s">
        <v>3774</v>
      </c>
      <c r="Q1851" s="80"/>
      <c r="R1851" s="80"/>
      <c r="S1851" s="166"/>
      <c r="T1851" s="164"/>
      <c r="U1851" s="167"/>
      <c r="V1851" s="168"/>
      <c r="W1851" s="12" t="str">
        <f t="shared" si="355"/>
        <v>Mqtt1</v>
      </c>
      <c r="X1851" s="222"/>
      <c r="Y1851" s="6" t="str">
        <f t="shared" si="354"/>
        <v>power-tag/sockets-main-technical-space</v>
      </c>
      <c r="Z1851" s="106" t="str" cm="1">
        <f t="array" ref="Z1851">IF(COUNTIF(N1851,"spare"),"","$."&amp;_xlfn.REGEXEXTRACT(J1851,"PT\d+[FQ]\d+_(.*)", 2))</f>
        <v>$.RMS_Current_Phase_Neut</v>
      </c>
      <c r="AA1851" s="12">
        <f t="shared" si="357"/>
        <v>23</v>
      </c>
      <c r="AB1851" s="6" t="s">
        <v>195</v>
      </c>
      <c r="AC1851" s="106">
        <v>3006</v>
      </c>
      <c r="AJ1851" s="80"/>
      <c r="AK1851" s="116" t="s">
        <v>1693</v>
      </c>
      <c r="AN1851" s="80"/>
      <c r="AO1851" s="80"/>
      <c r="AP1851" s="80"/>
      <c r="AQ1851" s="80"/>
      <c r="AR1851" s="130"/>
      <c r="AS1851" s="80"/>
      <c r="AT1851" s="7"/>
      <c r="AU1851" s="7"/>
      <c r="AV1851" s="169"/>
      <c r="AW1851" s="170"/>
      <c r="AX1851" s="140"/>
      <c r="AY1851" s="150"/>
      <c r="AZ1851" s="171"/>
      <c r="BA1851" s="171"/>
      <c r="BB1851" s="150" t="str">
        <f t="shared" si="356"/>
        <v/>
      </c>
      <c r="BC1851" s="172"/>
      <c r="BD1851" s="169"/>
      <c r="BE1851" s="169"/>
      <c r="BF1851" s="169"/>
      <c r="BG1851" s="169"/>
      <c r="BH1851" s="169"/>
      <c r="BI1851" s="169"/>
      <c r="BJ1851" s="169"/>
      <c r="BK1851" s="169"/>
      <c r="BL1851" s="169"/>
      <c r="BM1851" s="169"/>
      <c r="BN1851" s="169"/>
      <c r="BO1851" s="169"/>
      <c r="BP1851" s="169"/>
      <c r="BQ1851" s="169"/>
      <c r="BS1851" s="6"/>
      <c r="BT1851" s="11"/>
      <c r="BU1851" s="6"/>
      <c r="BV1851" s="6"/>
    </row>
    <row r="1852" spans="1:74" ht="15.75" x14ac:dyDescent="0.25">
      <c r="A1852" s="52" t="s">
        <v>7908</v>
      </c>
      <c r="B1852" s="56"/>
      <c r="C1852" s="7" t="s">
        <v>118</v>
      </c>
      <c r="D1852" s="7" t="s">
        <v>6918</v>
      </c>
      <c r="E1852" s="7"/>
      <c r="F1852" s="64"/>
      <c r="G1852" s="6"/>
      <c r="H1852" s="6"/>
      <c r="I1852" s="10" t="s">
        <v>110</v>
      </c>
      <c r="J1852" s="11" t="s">
        <v>7619</v>
      </c>
      <c r="K1852" s="220" t="s">
        <v>600</v>
      </c>
      <c r="L1852" s="180"/>
      <c r="M1852" s="180">
        <v>1000</v>
      </c>
      <c r="N1852" s="80" t="s">
        <v>7214</v>
      </c>
      <c r="O1852" s="165"/>
      <c r="P1852" s="80" t="s">
        <v>3775</v>
      </c>
      <c r="Q1852" s="80"/>
      <c r="R1852" s="80"/>
      <c r="S1852" s="166"/>
      <c r="T1852" s="164"/>
      <c r="U1852" s="167"/>
      <c r="V1852" s="168"/>
      <c r="W1852" s="12" t="str">
        <f t="shared" si="355"/>
        <v>Mqtt1</v>
      </c>
      <c r="X1852" s="222"/>
      <c r="Y1852" s="6" t="str">
        <f t="shared" si="354"/>
        <v>power-tag/sockets-main-technical-space</v>
      </c>
      <c r="Z1852" s="106" t="str" cm="1">
        <f t="array" ref="Z1852">IF(COUNTIF(N1852,"spare"),"","$."&amp;_xlfn.REGEXEXTRACT(J1852,"PT\d+[FQ]\d+_(.*)", 2))</f>
        <v>$.RMS_Voltage_A_N</v>
      </c>
      <c r="AA1852" s="12">
        <f t="shared" si="357"/>
        <v>23</v>
      </c>
      <c r="AB1852" s="6" t="s">
        <v>195</v>
      </c>
      <c r="AC1852" s="106">
        <v>3028</v>
      </c>
      <c r="AJ1852" s="80"/>
      <c r="AK1852" s="116" t="s">
        <v>1694</v>
      </c>
      <c r="AN1852" s="80"/>
      <c r="AO1852" s="80"/>
      <c r="AP1852" s="80"/>
      <c r="AQ1852" s="80"/>
      <c r="AR1852" s="130"/>
      <c r="AS1852" s="80"/>
      <c r="AT1852" s="7"/>
      <c r="AU1852" s="7"/>
      <c r="AV1852" s="169"/>
      <c r="AW1852" s="170"/>
      <c r="AX1852" s="140"/>
      <c r="AY1852" s="150"/>
      <c r="AZ1852" s="171"/>
      <c r="BA1852" s="171"/>
      <c r="BB1852" s="150" t="str">
        <f t="shared" si="356"/>
        <v/>
      </c>
      <c r="BC1852" s="172"/>
      <c r="BD1852" s="169"/>
      <c r="BE1852" s="169"/>
      <c r="BF1852" s="169"/>
      <c r="BG1852" s="169"/>
      <c r="BH1852" s="169"/>
      <c r="BI1852" s="169"/>
      <c r="BJ1852" s="169"/>
      <c r="BK1852" s="169"/>
      <c r="BL1852" s="169"/>
      <c r="BM1852" s="169"/>
      <c r="BN1852" s="169"/>
      <c r="BO1852" s="169"/>
      <c r="BP1852" s="169"/>
      <c r="BQ1852" s="169"/>
      <c r="BS1852" s="6"/>
      <c r="BT1852" s="11"/>
      <c r="BU1852" s="6"/>
      <c r="BV1852" s="6"/>
    </row>
    <row r="1853" spans="1:74" ht="15.75" x14ac:dyDescent="0.25">
      <c r="A1853" s="52" t="s">
        <v>7908</v>
      </c>
      <c r="B1853" s="56"/>
      <c r="C1853" s="7" t="s">
        <v>118</v>
      </c>
      <c r="D1853" s="7" t="s">
        <v>6918</v>
      </c>
      <c r="E1853" s="7"/>
      <c r="F1853" s="64"/>
      <c r="G1853" s="6"/>
      <c r="H1853" s="6"/>
      <c r="I1853" s="10" t="s">
        <v>110</v>
      </c>
      <c r="J1853" s="11" t="s">
        <v>7620</v>
      </c>
      <c r="K1853" s="220" t="s">
        <v>600</v>
      </c>
      <c r="L1853" s="180"/>
      <c r="M1853" s="180">
        <v>1000</v>
      </c>
      <c r="N1853" s="80" t="s">
        <v>7214</v>
      </c>
      <c r="O1853" s="165"/>
      <c r="P1853" s="80" t="s">
        <v>3776</v>
      </c>
      <c r="Q1853" s="80"/>
      <c r="R1853" s="80"/>
      <c r="S1853" s="166"/>
      <c r="T1853" s="164"/>
      <c r="U1853" s="167"/>
      <c r="V1853" s="168"/>
      <c r="W1853" s="12" t="str">
        <f t="shared" si="355"/>
        <v>Mqtt1</v>
      </c>
      <c r="X1853" s="222"/>
      <c r="Y1853" s="6" t="str">
        <f t="shared" si="354"/>
        <v>power-tag/sockets-main-technical-space</v>
      </c>
      <c r="Z1853" s="106" t="str" cm="1">
        <f t="array" ref="Z1853">IF(COUNTIF(N1853,"spare"),"","$."&amp;_xlfn.REGEXEXTRACT(J1853,"PT\d+[FQ]\d+_(.*)", 2))</f>
        <v>$.RMS_Voltage_B_N</v>
      </c>
      <c r="AA1853" s="12">
        <f t="shared" si="357"/>
        <v>23</v>
      </c>
      <c r="AB1853" s="6" t="s">
        <v>195</v>
      </c>
      <c r="AC1853" s="106">
        <v>3030</v>
      </c>
      <c r="AJ1853" s="80"/>
      <c r="AK1853" s="116" t="s">
        <v>1694</v>
      </c>
      <c r="AN1853" s="80"/>
      <c r="AO1853" s="80"/>
      <c r="AP1853" s="80"/>
      <c r="AQ1853" s="80"/>
      <c r="AR1853" s="130"/>
      <c r="AS1853" s="80"/>
      <c r="AT1853" s="7"/>
      <c r="AU1853" s="7"/>
      <c r="AV1853" s="169"/>
      <c r="AW1853" s="170"/>
      <c r="AX1853" s="140"/>
      <c r="AY1853" s="150"/>
      <c r="AZ1853" s="171"/>
      <c r="BA1853" s="171"/>
      <c r="BB1853" s="150" t="str">
        <f t="shared" si="356"/>
        <v/>
      </c>
      <c r="BC1853" s="172"/>
      <c r="BD1853" s="169"/>
      <c r="BE1853" s="169"/>
      <c r="BF1853" s="169"/>
      <c r="BG1853" s="169"/>
      <c r="BH1853" s="169"/>
      <c r="BI1853" s="169"/>
      <c r="BJ1853" s="169"/>
      <c r="BK1853" s="169"/>
      <c r="BL1853" s="169"/>
      <c r="BM1853" s="169"/>
      <c r="BN1853" s="169"/>
      <c r="BO1853" s="169"/>
      <c r="BP1853" s="169"/>
      <c r="BQ1853" s="169"/>
      <c r="BS1853" s="6"/>
      <c r="BT1853" s="11"/>
      <c r="BU1853" s="6"/>
      <c r="BV1853" s="6"/>
    </row>
    <row r="1854" spans="1:74" ht="15.75" x14ac:dyDescent="0.25">
      <c r="A1854" s="52" t="s">
        <v>7908</v>
      </c>
      <c r="B1854" s="56"/>
      <c r="C1854" s="7" t="s">
        <v>118</v>
      </c>
      <c r="D1854" s="7" t="s">
        <v>6918</v>
      </c>
      <c r="E1854" s="7"/>
      <c r="F1854" s="64"/>
      <c r="G1854" s="6"/>
      <c r="H1854" s="6"/>
      <c r="I1854" s="10" t="s">
        <v>110</v>
      </c>
      <c r="J1854" s="11" t="s">
        <v>7621</v>
      </c>
      <c r="K1854" s="220" t="s">
        <v>600</v>
      </c>
      <c r="L1854" s="180"/>
      <c r="M1854" s="180">
        <v>1000</v>
      </c>
      <c r="N1854" s="80" t="s">
        <v>7214</v>
      </c>
      <c r="O1854" s="165"/>
      <c r="P1854" s="80" t="s">
        <v>3777</v>
      </c>
      <c r="Q1854" s="80"/>
      <c r="R1854" s="80"/>
      <c r="S1854" s="166"/>
      <c r="T1854" s="164"/>
      <c r="U1854" s="167"/>
      <c r="V1854" s="168"/>
      <c r="W1854" s="12" t="str">
        <f t="shared" si="355"/>
        <v>Mqtt1</v>
      </c>
      <c r="X1854" s="222"/>
      <c r="Y1854" s="6" t="str">
        <f t="shared" si="354"/>
        <v>power-tag/sockets-main-technical-space</v>
      </c>
      <c r="Z1854" s="106" t="str" cm="1">
        <f t="array" ref="Z1854">IF(COUNTIF(N1854,"spare"),"","$."&amp;_xlfn.REGEXEXTRACT(J1854,"PT\d+[FQ]\d+_(.*)", 2))</f>
        <v>$.RMS_Voltage_C_N</v>
      </c>
      <c r="AA1854" s="12">
        <f t="shared" si="357"/>
        <v>23</v>
      </c>
      <c r="AB1854" s="6" t="s">
        <v>195</v>
      </c>
      <c r="AC1854" s="106">
        <v>3032</v>
      </c>
      <c r="AJ1854" s="80"/>
      <c r="AK1854" s="116" t="s">
        <v>1694</v>
      </c>
      <c r="AN1854" s="80"/>
      <c r="AO1854" s="80"/>
      <c r="AP1854" s="80"/>
      <c r="AQ1854" s="80"/>
      <c r="AR1854" s="130"/>
      <c r="AS1854" s="80"/>
      <c r="AT1854" s="7"/>
      <c r="AU1854" s="7"/>
      <c r="AV1854" s="169"/>
      <c r="AW1854" s="170"/>
      <c r="AX1854" s="140"/>
      <c r="AY1854" s="150"/>
      <c r="AZ1854" s="171"/>
      <c r="BA1854" s="171"/>
      <c r="BB1854" s="150" t="str">
        <f t="shared" si="356"/>
        <v/>
      </c>
      <c r="BC1854" s="172"/>
      <c r="BD1854" s="169"/>
      <c r="BE1854" s="169"/>
      <c r="BF1854" s="169"/>
      <c r="BG1854" s="169"/>
      <c r="BH1854" s="169"/>
      <c r="BI1854" s="169"/>
      <c r="BJ1854" s="169"/>
      <c r="BK1854" s="169"/>
      <c r="BL1854" s="169"/>
      <c r="BM1854" s="169"/>
      <c r="BN1854" s="169"/>
      <c r="BO1854" s="169"/>
      <c r="BP1854" s="169"/>
      <c r="BQ1854" s="169"/>
      <c r="BS1854" s="6"/>
      <c r="BT1854" s="11"/>
      <c r="BU1854" s="6"/>
      <c r="BV1854" s="6"/>
    </row>
    <row r="1855" spans="1:74" ht="15.75" x14ac:dyDescent="0.25">
      <c r="A1855" s="52" t="s">
        <v>7908</v>
      </c>
      <c r="B1855" s="56"/>
      <c r="C1855" s="7" t="s">
        <v>118</v>
      </c>
      <c r="D1855" s="7" t="s">
        <v>6918</v>
      </c>
      <c r="E1855" s="7"/>
      <c r="F1855" s="64"/>
      <c r="G1855" s="6"/>
      <c r="H1855" s="6"/>
      <c r="I1855" s="10" t="s">
        <v>110</v>
      </c>
      <c r="J1855" s="11" t="s">
        <v>3460</v>
      </c>
      <c r="K1855" s="220" t="s">
        <v>600</v>
      </c>
      <c r="L1855" s="180"/>
      <c r="M1855" s="180">
        <v>1000</v>
      </c>
      <c r="N1855" s="80" t="s">
        <v>7214</v>
      </c>
      <c r="O1855" s="165"/>
      <c r="P1855" s="80" t="s">
        <v>3778</v>
      </c>
      <c r="Q1855" s="80"/>
      <c r="R1855" s="80"/>
      <c r="S1855" s="166"/>
      <c r="T1855" s="164"/>
      <c r="U1855" s="167"/>
      <c r="V1855" s="168"/>
      <c r="W1855" s="12" t="str">
        <f t="shared" si="355"/>
        <v>Mqtt1</v>
      </c>
      <c r="X1855" s="222"/>
      <c r="Y1855" s="6" t="str">
        <f t="shared" si="354"/>
        <v>power-tag/sockets-main-technical-space</v>
      </c>
      <c r="Z1855" s="106" t="str" cm="1">
        <f t="array" ref="Z1855">IF(COUNTIF(N1855,"spare"),"","$."&amp;_xlfn.REGEXEXTRACT(J1855,"PT\d+[FQ]\d+_(.*)", 2))</f>
        <v>$.Active_Power_Phase_A</v>
      </c>
      <c r="AA1855" s="12">
        <f t="shared" si="357"/>
        <v>23</v>
      </c>
      <c r="AB1855" s="6" t="s">
        <v>195</v>
      </c>
      <c r="AC1855" s="106">
        <v>3054</v>
      </c>
      <c r="AJ1855" s="80"/>
      <c r="AK1855" s="116" t="s">
        <v>1695</v>
      </c>
      <c r="AN1855" s="80"/>
      <c r="AO1855" s="80"/>
      <c r="AP1855" s="80"/>
      <c r="AQ1855" s="80"/>
      <c r="AR1855" s="130"/>
      <c r="AS1855" s="80"/>
      <c r="AT1855" s="7"/>
      <c r="AU1855" s="7"/>
      <c r="AV1855" s="169"/>
      <c r="AW1855" s="170"/>
      <c r="AX1855" s="140"/>
      <c r="AY1855" s="150"/>
      <c r="AZ1855" s="171"/>
      <c r="BA1855" s="171"/>
      <c r="BB1855" s="150" t="str">
        <f t="shared" si="356"/>
        <v/>
      </c>
      <c r="BC1855" s="172"/>
      <c r="BD1855" s="169"/>
      <c r="BE1855" s="169"/>
      <c r="BF1855" s="169"/>
      <c r="BG1855" s="169"/>
      <c r="BH1855" s="169"/>
      <c r="BI1855" s="169"/>
      <c r="BJ1855" s="169"/>
      <c r="BK1855" s="169"/>
      <c r="BL1855" s="169"/>
      <c r="BM1855" s="169"/>
      <c r="BN1855" s="169"/>
      <c r="BO1855" s="169"/>
      <c r="BP1855" s="169"/>
      <c r="BQ1855" s="169"/>
      <c r="BS1855" s="6"/>
      <c r="BT1855" s="11"/>
      <c r="BU1855" s="6"/>
      <c r="BV1855" s="6"/>
    </row>
    <row r="1856" spans="1:74" ht="15.75" x14ac:dyDescent="0.25">
      <c r="A1856" s="52" t="s">
        <v>7908</v>
      </c>
      <c r="B1856" s="56"/>
      <c r="C1856" s="7" t="s">
        <v>118</v>
      </c>
      <c r="D1856" s="7" t="s">
        <v>6918</v>
      </c>
      <c r="E1856" s="7"/>
      <c r="F1856" s="64"/>
      <c r="G1856" s="6"/>
      <c r="H1856" s="6"/>
      <c r="I1856" s="10" t="s">
        <v>110</v>
      </c>
      <c r="J1856" s="11" t="s">
        <v>3461</v>
      </c>
      <c r="K1856" s="220" t="s">
        <v>600</v>
      </c>
      <c r="L1856" s="180"/>
      <c r="M1856" s="180">
        <v>1000</v>
      </c>
      <c r="N1856" s="80" t="s">
        <v>7214</v>
      </c>
      <c r="O1856" s="165"/>
      <c r="P1856" s="80" t="s">
        <v>3779</v>
      </c>
      <c r="Q1856" s="80"/>
      <c r="R1856" s="80"/>
      <c r="S1856" s="166"/>
      <c r="T1856" s="164"/>
      <c r="U1856" s="167"/>
      <c r="V1856" s="168"/>
      <c r="W1856" s="12" t="str">
        <f t="shared" si="355"/>
        <v>Mqtt1</v>
      </c>
      <c r="X1856" s="222"/>
      <c r="Y1856" s="6" t="str">
        <f t="shared" si="354"/>
        <v>power-tag/sockets-main-technical-space</v>
      </c>
      <c r="Z1856" s="106" t="str" cm="1">
        <f t="array" ref="Z1856">IF(COUNTIF(N1856,"spare"),"","$."&amp;_xlfn.REGEXEXTRACT(J1856,"PT\d+[FQ]\d+_(.*)", 2))</f>
        <v>$.Active_Power_Phase_B</v>
      </c>
      <c r="AA1856" s="12">
        <f t="shared" si="357"/>
        <v>23</v>
      </c>
      <c r="AB1856" s="6" t="s">
        <v>195</v>
      </c>
      <c r="AC1856" s="106">
        <v>3056</v>
      </c>
      <c r="AJ1856" s="80"/>
      <c r="AK1856" s="116" t="s">
        <v>1695</v>
      </c>
      <c r="AN1856" s="80"/>
      <c r="AO1856" s="80"/>
      <c r="AP1856" s="80"/>
      <c r="AQ1856" s="80"/>
      <c r="AR1856" s="130"/>
      <c r="AS1856" s="80"/>
      <c r="AT1856" s="7"/>
      <c r="AU1856" s="7"/>
      <c r="AV1856" s="169"/>
      <c r="AW1856" s="170"/>
      <c r="AX1856" s="140"/>
      <c r="AY1856" s="150"/>
      <c r="AZ1856" s="171"/>
      <c r="BA1856" s="171"/>
      <c r="BB1856" s="150" t="str">
        <f t="shared" si="356"/>
        <v/>
      </c>
      <c r="BC1856" s="172"/>
      <c r="BD1856" s="169"/>
      <c r="BE1856" s="169"/>
      <c r="BF1856" s="169"/>
      <c r="BG1856" s="169"/>
      <c r="BH1856" s="169"/>
      <c r="BI1856" s="169"/>
      <c r="BJ1856" s="169"/>
      <c r="BK1856" s="169"/>
      <c r="BL1856" s="169"/>
      <c r="BM1856" s="169"/>
      <c r="BN1856" s="169"/>
      <c r="BO1856" s="169"/>
      <c r="BP1856" s="169"/>
      <c r="BQ1856" s="169"/>
      <c r="BS1856" s="6"/>
      <c r="BT1856" s="11"/>
      <c r="BU1856" s="6"/>
      <c r="BV1856" s="6"/>
    </row>
    <row r="1857" spans="1:74" ht="15.75" x14ac:dyDescent="0.25">
      <c r="A1857" s="52" t="s">
        <v>7908</v>
      </c>
      <c r="B1857" s="56"/>
      <c r="C1857" s="7" t="s">
        <v>118</v>
      </c>
      <c r="D1857" s="7" t="s">
        <v>6918</v>
      </c>
      <c r="E1857" s="7"/>
      <c r="F1857" s="64"/>
      <c r="G1857" s="6"/>
      <c r="H1857" s="6"/>
      <c r="I1857" s="10" t="s">
        <v>110</v>
      </c>
      <c r="J1857" s="11" t="s">
        <v>3462</v>
      </c>
      <c r="K1857" s="220" t="s">
        <v>600</v>
      </c>
      <c r="L1857" s="180"/>
      <c r="M1857" s="180">
        <v>1000</v>
      </c>
      <c r="N1857" s="80" t="s">
        <v>7214</v>
      </c>
      <c r="O1857" s="165"/>
      <c r="P1857" s="80" t="s">
        <v>3780</v>
      </c>
      <c r="Q1857" s="80"/>
      <c r="R1857" s="80"/>
      <c r="S1857" s="166"/>
      <c r="T1857" s="164"/>
      <c r="U1857" s="167"/>
      <c r="V1857" s="168"/>
      <c r="W1857" s="12" t="str">
        <f t="shared" si="355"/>
        <v>Mqtt1</v>
      </c>
      <c r="X1857" s="222"/>
      <c r="Y1857" s="6" t="str">
        <f t="shared" si="354"/>
        <v>power-tag/sockets-main-technical-space</v>
      </c>
      <c r="Z1857" s="106" t="str" cm="1">
        <f t="array" ref="Z1857">IF(COUNTIF(N1857,"spare"),"","$."&amp;_xlfn.REGEXEXTRACT(J1857,"PT\d+[FQ]\d+_(.*)", 2))</f>
        <v>$.Active_Power_Phase_C</v>
      </c>
      <c r="AA1857" s="12">
        <f t="shared" si="357"/>
        <v>23</v>
      </c>
      <c r="AB1857" s="6" t="s">
        <v>195</v>
      </c>
      <c r="AC1857" s="106">
        <v>3058</v>
      </c>
      <c r="AJ1857" s="80"/>
      <c r="AK1857" s="116" t="s">
        <v>1695</v>
      </c>
      <c r="AN1857" s="80"/>
      <c r="AO1857" s="80"/>
      <c r="AP1857" s="80"/>
      <c r="AQ1857" s="80"/>
      <c r="AR1857" s="130"/>
      <c r="AS1857" s="80"/>
      <c r="AT1857" s="7"/>
      <c r="AU1857" s="7"/>
      <c r="AV1857" s="169"/>
      <c r="AW1857" s="170"/>
      <c r="AX1857" s="140"/>
      <c r="AY1857" s="150"/>
      <c r="AZ1857" s="171"/>
      <c r="BA1857" s="171"/>
      <c r="BB1857" s="150" t="str">
        <f t="shared" si="356"/>
        <v/>
      </c>
      <c r="BC1857" s="172"/>
      <c r="BD1857" s="169"/>
      <c r="BE1857" s="169"/>
      <c r="BF1857" s="169"/>
      <c r="BG1857" s="169"/>
      <c r="BH1857" s="169"/>
      <c r="BI1857" s="169"/>
      <c r="BJ1857" s="169"/>
      <c r="BK1857" s="169"/>
      <c r="BL1857" s="169"/>
      <c r="BM1857" s="169"/>
      <c r="BN1857" s="169"/>
      <c r="BO1857" s="169"/>
      <c r="BP1857" s="169"/>
      <c r="BQ1857" s="169"/>
      <c r="BS1857" s="6"/>
      <c r="BT1857" s="11"/>
      <c r="BU1857" s="6"/>
      <c r="BV1857" s="6"/>
    </row>
    <row r="1858" spans="1:74" ht="15.75" x14ac:dyDescent="0.25">
      <c r="A1858" s="52" t="s">
        <v>7908</v>
      </c>
      <c r="B1858" s="56"/>
      <c r="C1858" s="7" t="s">
        <v>118</v>
      </c>
      <c r="D1858" s="7" t="s">
        <v>6918</v>
      </c>
      <c r="E1858" s="7"/>
      <c r="F1858" s="64"/>
      <c r="G1858" s="6"/>
      <c r="H1858" s="6"/>
      <c r="I1858" s="10" t="s">
        <v>110</v>
      </c>
      <c r="J1858" s="11" t="s">
        <v>3463</v>
      </c>
      <c r="K1858" s="220" t="s">
        <v>600</v>
      </c>
      <c r="L1858" s="180"/>
      <c r="M1858" s="180">
        <v>1000</v>
      </c>
      <c r="N1858" s="80" t="s">
        <v>7214</v>
      </c>
      <c r="O1858" s="165"/>
      <c r="P1858" s="80" t="s">
        <v>3781</v>
      </c>
      <c r="Q1858" s="80"/>
      <c r="R1858" s="80"/>
      <c r="S1858" s="166"/>
      <c r="T1858" s="164"/>
      <c r="U1858" s="167"/>
      <c r="V1858" s="168"/>
      <c r="W1858" s="12" t="str">
        <f t="shared" si="355"/>
        <v>Mqtt1</v>
      </c>
      <c r="X1858" s="222"/>
      <c r="Y1858" s="6" t="str">
        <f t="shared" si="354"/>
        <v>power-tag/sockets-main-technical-space</v>
      </c>
      <c r="Z1858" s="106" t="str" cm="1">
        <f t="array" ref="Z1858">IF(COUNTIF(N1858,"spare"),"","$."&amp;_xlfn.REGEXEXTRACT(J1858,"PT\d+[FQ]\d+_(.*)", 2))</f>
        <v>$.Total_Active_Power</v>
      </c>
      <c r="AA1858" s="12">
        <f t="shared" si="357"/>
        <v>23</v>
      </c>
      <c r="AB1858" s="6" t="s">
        <v>195</v>
      </c>
      <c r="AC1858" s="106">
        <v>3060</v>
      </c>
      <c r="AJ1858" s="80"/>
      <c r="AK1858" s="116" t="s">
        <v>1695</v>
      </c>
      <c r="AN1858" s="80"/>
      <c r="AO1858" s="80"/>
      <c r="AP1858" s="80"/>
      <c r="AQ1858" s="80"/>
      <c r="AR1858" s="130"/>
      <c r="AS1858" s="80"/>
      <c r="AT1858" s="7"/>
      <c r="AU1858" s="7"/>
      <c r="AV1858" s="169"/>
      <c r="AW1858" s="170"/>
      <c r="AX1858" s="140"/>
      <c r="AY1858" s="150"/>
      <c r="AZ1858" s="171"/>
      <c r="BA1858" s="171"/>
      <c r="BB1858" s="150" t="str">
        <f t="shared" si="356"/>
        <v/>
      </c>
      <c r="BC1858" s="172"/>
      <c r="BD1858" s="169"/>
      <c r="BE1858" s="169"/>
      <c r="BF1858" s="169"/>
      <c r="BG1858" s="169"/>
      <c r="BH1858" s="169"/>
      <c r="BI1858" s="169"/>
      <c r="BJ1858" s="169"/>
      <c r="BK1858" s="169"/>
      <c r="BL1858" s="169"/>
      <c r="BM1858" s="169"/>
      <c r="BN1858" s="169"/>
      <c r="BO1858" s="169"/>
      <c r="BP1858" s="169"/>
      <c r="BQ1858" s="169"/>
      <c r="BS1858" s="6"/>
      <c r="BT1858" s="11"/>
      <c r="BU1858" s="6"/>
      <c r="BV1858" s="6"/>
    </row>
    <row r="1859" spans="1:74" ht="15.75" x14ac:dyDescent="0.25">
      <c r="A1859" s="52" t="s">
        <v>7908</v>
      </c>
      <c r="B1859" s="56"/>
      <c r="C1859" s="7" t="s">
        <v>118</v>
      </c>
      <c r="D1859" s="7" t="s">
        <v>6918</v>
      </c>
      <c r="E1859" s="7"/>
      <c r="F1859" s="64"/>
      <c r="G1859" s="6"/>
      <c r="H1859" s="6"/>
      <c r="I1859" s="10" t="s">
        <v>110</v>
      </c>
      <c r="J1859" s="11" t="s">
        <v>3464</v>
      </c>
      <c r="K1859" s="220" t="s">
        <v>600</v>
      </c>
      <c r="L1859" s="180"/>
      <c r="M1859" s="180">
        <v>1000</v>
      </c>
      <c r="N1859" s="80" t="s">
        <v>7214</v>
      </c>
      <c r="O1859" s="165"/>
      <c r="P1859" s="80" t="s">
        <v>3782</v>
      </c>
      <c r="Q1859" s="80"/>
      <c r="R1859" s="80"/>
      <c r="S1859" s="166"/>
      <c r="T1859" s="164"/>
      <c r="U1859" s="167"/>
      <c r="V1859" s="168"/>
      <c r="W1859" s="12" t="str">
        <f t="shared" si="355"/>
        <v>Mqtt1</v>
      </c>
      <c r="X1859" s="222"/>
      <c r="Y1859" s="6" t="str">
        <f t="shared" si="354"/>
        <v>power-tag/sockets-main-technical-space</v>
      </c>
      <c r="Z1859" s="106" t="str" cm="1">
        <f t="array" ref="Z1859">IF(COUNTIF(N1859,"spare"),"","$."&amp;_xlfn.REGEXEXTRACT(J1859,"PT\d+[FQ]\d+_(.*)", 2))</f>
        <v>$.Power_Factor_Phase_A</v>
      </c>
      <c r="AA1859" s="12">
        <f t="shared" si="357"/>
        <v>23</v>
      </c>
      <c r="AB1859" s="6" t="s">
        <v>195</v>
      </c>
      <c r="AC1859" s="106">
        <v>3078</v>
      </c>
      <c r="AJ1859" s="80"/>
      <c r="AK1859" s="116" t="s">
        <v>1696</v>
      </c>
      <c r="AN1859" s="80"/>
      <c r="AO1859" s="80"/>
      <c r="AP1859" s="80"/>
      <c r="AQ1859" s="80"/>
      <c r="AR1859" s="130"/>
      <c r="AS1859" s="80"/>
      <c r="AT1859" s="7"/>
      <c r="AU1859" s="7"/>
      <c r="AV1859" s="169"/>
      <c r="AW1859" s="170"/>
      <c r="AX1859" s="140"/>
      <c r="AY1859" s="150"/>
      <c r="AZ1859" s="171"/>
      <c r="BA1859" s="171"/>
      <c r="BB1859" s="150" t="str">
        <f t="shared" si="356"/>
        <v/>
      </c>
      <c r="BC1859" s="172"/>
      <c r="BD1859" s="169"/>
      <c r="BE1859" s="169"/>
      <c r="BF1859" s="169"/>
      <c r="BG1859" s="169"/>
      <c r="BH1859" s="169"/>
      <c r="BI1859" s="169"/>
      <c r="BJ1859" s="169"/>
      <c r="BK1859" s="169"/>
      <c r="BL1859" s="169"/>
      <c r="BM1859" s="169"/>
      <c r="BN1859" s="169"/>
      <c r="BO1859" s="169"/>
      <c r="BP1859" s="169"/>
      <c r="BQ1859" s="169"/>
      <c r="BS1859" s="6"/>
      <c r="BT1859" s="11"/>
      <c r="BU1859" s="6"/>
      <c r="BV1859" s="6"/>
    </row>
    <row r="1860" spans="1:74" ht="15.75" x14ac:dyDescent="0.25">
      <c r="A1860" s="52" t="s">
        <v>7908</v>
      </c>
      <c r="B1860" s="56"/>
      <c r="C1860" s="7" t="s">
        <v>118</v>
      </c>
      <c r="D1860" s="7" t="s">
        <v>6918</v>
      </c>
      <c r="E1860" s="7"/>
      <c r="F1860" s="64"/>
      <c r="G1860" s="6"/>
      <c r="H1860" s="6"/>
      <c r="I1860" s="10" t="s">
        <v>110</v>
      </c>
      <c r="J1860" s="11" t="s">
        <v>3465</v>
      </c>
      <c r="K1860" s="220" t="s">
        <v>600</v>
      </c>
      <c r="L1860" s="180"/>
      <c r="M1860" s="180">
        <v>1000</v>
      </c>
      <c r="N1860" s="80" t="s">
        <v>7214</v>
      </c>
      <c r="O1860" s="165"/>
      <c r="P1860" s="80" t="s">
        <v>3783</v>
      </c>
      <c r="Q1860" s="80"/>
      <c r="R1860" s="80"/>
      <c r="S1860" s="166"/>
      <c r="T1860" s="164"/>
      <c r="U1860" s="167"/>
      <c r="V1860" s="168"/>
      <c r="W1860" s="12" t="str">
        <f t="shared" si="355"/>
        <v>Mqtt1</v>
      </c>
      <c r="X1860" s="222"/>
      <c r="Y1860" s="6" t="str">
        <f t="shared" si="354"/>
        <v>power-tag/sockets-main-technical-space</v>
      </c>
      <c r="Z1860" s="106" t="str" cm="1">
        <f t="array" ref="Z1860">IF(COUNTIF(N1860,"spare"),"","$."&amp;_xlfn.REGEXEXTRACT(J1860,"PT\d+[FQ]\d+_(.*)", 2))</f>
        <v>$.Power_Factor_Phase_B</v>
      </c>
      <c r="AA1860" s="12">
        <f t="shared" si="357"/>
        <v>23</v>
      </c>
      <c r="AB1860" s="6" t="s">
        <v>195</v>
      </c>
      <c r="AC1860" s="106">
        <v>3080</v>
      </c>
      <c r="AJ1860" s="80"/>
      <c r="AK1860" s="116" t="s">
        <v>1696</v>
      </c>
      <c r="AN1860" s="80"/>
      <c r="AO1860" s="80"/>
      <c r="AP1860" s="80"/>
      <c r="AQ1860" s="80"/>
      <c r="AR1860" s="130"/>
      <c r="AS1860" s="80"/>
      <c r="AT1860" s="7"/>
      <c r="AU1860" s="7"/>
      <c r="AV1860" s="169"/>
      <c r="AW1860" s="170"/>
      <c r="AX1860" s="140"/>
      <c r="AY1860" s="150"/>
      <c r="AZ1860" s="171"/>
      <c r="BA1860" s="171"/>
      <c r="BB1860" s="150" t="str">
        <f t="shared" si="356"/>
        <v/>
      </c>
      <c r="BC1860" s="172"/>
      <c r="BD1860" s="169"/>
      <c r="BE1860" s="169"/>
      <c r="BF1860" s="169"/>
      <c r="BG1860" s="169"/>
      <c r="BH1860" s="169"/>
      <c r="BI1860" s="169"/>
      <c r="BJ1860" s="169"/>
      <c r="BK1860" s="169"/>
      <c r="BL1860" s="169"/>
      <c r="BM1860" s="169"/>
      <c r="BN1860" s="169"/>
      <c r="BO1860" s="169"/>
      <c r="BP1860" s="169"/>
      <c r="BQ1860" s="169"/>
      <c r="BS1860" s="6"/>
      <c r="BT1860" s="11"/>
      <c r="BU1860" s="6"/>
      <c r="BV1860" s="6"/>
    </row>
    <row r="1861" spans="1:74" ht="15.75" x14ac:dyDescent="0.25">
      <c r="A1861" s="52" t="s">
        <v>7908</v>
      </c>
      <c r="B1861" s="56"/>
      <c r="C1861" s="7" t="s">
        <v>118</v>
      </c>
      <c r="D1861" s="7" t="s">
        <v>6918</v>
      </c>
      <c r="E1861" s="7"/>
      <c r="F1861" s="64"/>
      <c r="G1861" s="6"/>
      <c r="H1861" s="6"/>
      <c r="I1861" s="10" t="s">
        <v>110</v>
      </c>
      <c r="J1861" s="11" t="s">
        <v>3466</v>
      </c>
      <c r="K1861" s="220" t="s">
        <v>600</v>
      </c>
      <c r="L1861" s="180"/>
      <c r="M1861" s="180">
        <v>1000</v>
      </c>
      <c r="N1861" s="80" t="s">
        <v>7214</v>
      </c>
      <c r="O1861" s="165"/>
      <c r="P1861" s="80" t="s">
        <v>3784</v>
      </c>
      <c r="Q1861" s="80"/>
      <c r="R1861" s="80"/>
      <c r="S1861" s="166"/>
      <c r="T1861" s="164"/>
      <c r="U1861" s="167"/>
      <c r="V1861" s="168"/>
      <c r="W1861" s="12" t="str">
        <f t="shared" si="355"/>
        <v>Mqtt1</v>
      </c>
      <c r="X1861" s="222"/>
      <c r="Y1861" s="6" t="str">
        <f t="shared" si="354"/>
        <v>power-tag/sockets-main-technical-space</v>
      </c>
      <c r="Z1861" s="106" t="str" cm="1">
        <f t="array" ref="Z1861">IF(COUNTIF(N1861,"spare"),"","$."&amp;_xlfn.REGEXEXTRACT(J1861,"PT\d+[FQ]\d+_(.*)", 2))</f>
        <v>$.Power_Factor_Phase_C</v>
      </c>
      <c r="AA1861" s="12">
        <f t="shared" si="357"/>
        <v>23</v>
      </c>
      <c r="AB1861" s="6" t="s">
        <v>195</v>
      </c>
      <c r="AC1861" s="106">
        <v>3082</v>
      </c>
      <c r="AJ1861" s="80"/>
      <c r="AK1861" s="116" t="s">
        <v>1696</v>
      </c>
      <c r="AN1861" s="80"/>
      <c r="AO1861" s="80"/>
      <c r="AP1861" s="80"/>
      <c r="AQ1861" s="80"/>
      <c r="AR1861" s="130"/>
      <c r="AS1861" s="80"/>
      <c r="AT1861" s="7"/>
      <c r="AU1861" s="7"/>
      <c r="AV1861" s="169"/>
      <c r="AW1861" s="170"/>
      <c r="AX1861" s="140"/>
      <c r="AY1861" s="150"/>
      <c r="AZ1861" s="171"/>
      <c r="BA1861" s="171"/>
      <c r="BB1861" s="150" t="str">
        <f t="shared" si="356"/>
        <v/>
      </c>
      <c r="BC1861" s="172"/>
      <c r="BD1861" s="169"/>
      <c r="BE1861" s="169"/>
      <c r="BF1861" s="169"/>
      <c r="BG1861" s="169"/>
      <c r="BH1861" s="169"/>
      <c r="BI1861" s="169"/>
      <c r="BJ1861" s="169"/>
      <c r="BK1861" s="169"/>
      <c r="BL1861" s="169"/>
      <c r="BM1861" s="169"/>
      <c r="BN1861" s="169"/>
      <c r="BO1861" s="169"/>
      <c r="BP1861" s="169"/>
      <c r="BQ1861" s="169"/>
      <c r="BS1861" s="6"/>
      <c r="BT1861" s="11"/>
      <c r="BU1861" s="6"/>
      <c r="BV1861" s="6"/>
    </row>
    <row r="1862" spans="1:74" ht="15.75" x14ac:dyDescent="0.25">
      <c r="A1862" s="52" t="s">
        <v>7908</v>
      </c>
      <c r="B1862" s="56"/>
      <c r="C1862" s="7" t="s">
        <v>118</v>
      </c>
      <c r="D1862" s="7" t="s">
        <v>6918</v>
      </c>
      <c r="E1862" s="7"/>
      <c r="F1862" s="64"/>
      <c r="G1862" s="6"/>
      <c r="H1862" s="6"/>
      <c r="I1862" s="10" t="s">
        <v>110</v>
      </c>
      <c r="J1862" s="11" t="s">
        <v>3467</v>
      </c>
      <c r="K1862" s="220" t="s">
        <v>600</v>
      </c>
      <c r="L1862" s="180"/>
      <c r="M1862" s="180">
        <v>1000</v>
      </c>
      <c r="N1862" s="80" t="s">
        <v>7214</v>
      </c>
      <c r="O1862" s="165"/>
      <c r="P1862" s="80" t="s">
        <v>3785</v>
      </c>
      <c r="Q1862" s="80"/>
      <c r="R1862" s="80"/>
      <c r="S1862" s="166"/>
      <c r="T1862" s="164"/>
      <c r="U1862" s="167"/>
      <c r="V1862" s="168"/>
      <c r="W1862" s="12" t="str">
        <f t="shared" si="355"/>
        <v>Mqtt1</v>
      </c>
      <c r="X1862" s="222"/>
      <c r="Y1862" s="6" t="str">
        <f t="shared" si="354"/>
        <v>power-tag/sockets-main-technical-space</v>
      </c>
      <c r="Z1862" s="106" t="str" cm="1">
        <f t="array" ref="Z1862">IF(COUNTIF(N1862,"spare"),"","$."&amp;_xlfn.REGEXEXTRACT(J1862,"PT\d+[FQ]\d+_(.*)", 2))</f>
        <v>$.Total_Power_Factor</v>
      </c>
      <c r="AA1862" s="12">
        <f t="shared" si="357"/>
        <v>23</v>
      </c>
      <c r="AB1862" s="6" t="s">
        <v>195</v>
      </c>
      <c r="AC1862" s="106">
        <v>3084</v>
      </c>
      <c r="AJ1862" s="80"/>
      <c r="AK1862" s="116" t="s">
        <v>1696</v>
      </c>
      <c r="AN1862" s="80"/>
      <c r="AO1862" s="80"/>
      <c r="AP1862" s="80"/>
      <c r="AQ1862" s="80"/>
      <c r="AR1862" s="130"/>
      <c r="AS1862" s="80"/>
      <c r="AT1862" s="7"/>
      <c r="AU1862" s="7"/>
      <c r="AV1862" s="169"/>
      <c r="AW1862" s="170"/>
      <c r="AX1862" s="140"/>
      <c r="AY1862" s="150"/>
      <c r="AZ1862" s="171"/>
      <c r="BA1862" s="171"/>
      <c r="BB1862" s="150" t="str">
        <f t="shared" si="356"/>
        <v/>
      </c>
      <c r="BC1862" s="172"/>
      <c r="BD1862" s="169"/>
      <c r="BE1862" s="169"/>
      <c r="BF1862" s="169"/>
      <c r="BG1862" s="169"/>
      <c r="BH1862" s="169"/>
      <c r="BI1862" s="169"/>
      <c r="BJ1862" s="169"/>
      <c r="BK1862" s="169"/>
      <c r="BL1862" s="169"/>
      <c r="BM1862" s="169"/>
      <c r="BN1862" s="169"/>
      <c r="BO1862" s="169"/>
      <c r="BP1862" s="169"/>
      <c r="BQ1862" s="169"/>
      <c r="BS1862" s="6"/>
      <c r="BT1862" s="11"/>
      <c r="BU1862" s="6"/>
      <c r="BV1862" s="6"/>
    </row>
    <row r="1863" spans="1:74" ht="15.75" x14ac:dyDescent="0.25">
      <c r="A1863" s="52" t="s">
        <v>7908</v>
      </c>
      <c r="B1863" s="56"/>
      <c r="C1863" s="7" t="s">
        <v>118</v>
      </c>
      <c r="D1863" s="7" t="s">
        <v>6918</v>
      </c>
      <c r="E1863" s="7"/>
      <c r="F1863" s="64"/>
      <c r="G1863" s="6"/>
      <c r="H1863" s="6"/>
      <c r="I1863" s="10" t="s">
        <v>110</v>
      </c>
      <c r="J1863" s="11" t="s">
        <v>3468</v>
      </c>
      <c r="K1863" s="220" t="s">
        <v>600</v>
      </c>
      <c r="L1863" s="180"/>
      <c r="M1863" s="180">
        <v>1000</v>
      </c>
      <c r="N1863" s="80" t="s">
        <v>7214</v>
      </c>
      <c r="O1863" s="165"/>
      <c r="P1863" s="80" t="s">
        <v>3786</v>
      </c>
      <c r="Q1863" s="80"/>
      <c r="R1863" s="80"/>
      <c r="S1863" s="166"/>
      <c r="T1863" s="164"/>
      <c r="U1863" s="167"/>
      <c r="V1863" s="168"/>
      <c r="W1863" s="12" t="str">
        <f t="shared" ref="W1863:W1892" si="358">IF(COUNTIF(N1863,"spare"),"","Mqtt1")</f>
        <v>Mqtt1</v>
      </c>
      <c r="X1863" s="222"/>
      <c r="Y1863" s="6" t="str">
        <f t="shared" si="354"/>
        <v>power-tag/ecdis-2</v>
      </c>
      <c r="Z1863" s="106" t="str" cm="1">
        <f t="array" ref="Z1863">IF(COUNTIF(N1863,"spare"),"","$."&amp;_xlfn.REGEXEXTRACT(J1863,"PT\d+[FQ]\d+_(.*)", 2))</f>
        <v>$.RMS_Current_Phase_A</v>
      </c>
      <c r="AA1863" s="12">
        <f>AA1848+1</f>
        <v>24</v>
      </c>
      <c r="AB1863" s="6" t="s">
        <v>195</v>
      </c>
      <c r="AC1863" s="106">
        <v>3000</v>
      </c>
      <c r="AJ1863" s="80"/>
      <c r="AK1863" s="116" t="s">
        <v>1693</v>
      </c>
      <c r="AN1863" s="80"/>
      <c r="AO1863" s="80"/>
      <c r="AP1863" s="80"/>
      <c r="AQ1863" s="80"/>
      <c r="AR1863" s="130"/>
      <c r="AS1863" s="80"/>
      <c r="AT1863" s="7"/>
      <c r="AU1863" s="7"/>
      <c r="AV1863" s="169"/>
      <c r="AW1863" s="170"/>
      <c r="AX1863" s="140"/>
      <c r="AY1863" s="150"/>
      <c r="AZ1863" s="171"/>
      <c r="BA1863" s="171"/>
      <c r="BB1863" s="150" t="str">
        <f t="shared" ref="BB1863:BB1892" si="359">IF(ISNUMBER(AM1863),"1","")</f>
        <v/>
      </c>
      <c r="BC1863" s="172"/>
      <c r="BD1863" s="169"/>
      <c r="BE1863" s="169"/>
      <c r="BF1863" s="169"/>
      <c r="BG1863" s="169"/>
      <c r="BH1863" s="169"/>
      <c r="BI1863" s="169"/>
      <c r="BJ1863" s="169"/>
      <c r="BK1863" s="169"/>
      <c r="BL1863" s="169"/>
      <c r="BM1863" s="169"/>
      <c r="BN1863" s="169"/>
      <c r="BO1863" s="169"/>
      <c r="BP1863" s="169"/>
      <c r="BQ1863" s="169"/>
      <c r="BS1863" s="6"/>
      <c r="BT1863" s="11"/>
      <c r="BU1863" s="6"/>
      <c r="BV1863" s="6"/>
    </row>
    <row r="1864" spans="1:74" ht="15.75" x14ac:dyDescent="0.25">
      <c r="A1864" s="52" t="s">
        <v>7908</v>
      </c>
      <c r="B1864" s="56"/>
      <c r="C1864" s="7" t="s">
        <v>118</v>
      </c>
      <c r="D1864" s="7" t="s">
        <v>6918</v>
      </c>
      <c r="E1864" s="7"/>
      <c r="F1864" s="64"/>
      <c r="G1864" s="6"/>
      <c r="H1864" s="6"/>
      <c r="I1864" s="10" t="s">
        <v>110</v>
      </c>
      <c r="J1864" s="11" t="s">
        <v>3469</v>
      </c>
      <c r="K1864" s="220" t="s">
        <v>600</v>
      </c>
      <c r="L1864" s="180"/>
      <c r="M1864" s="180">
        <v>1000</v>
      </c>
      <c r="N1864" s="80" t="s">
        <v>7214</v>
      </c>
      <c r="O1864" s="165"/>
      <c r="P1864" s="80" t="s">
        <v>3787</v>
      </c>
      <c r="Q1864" s="80"/>
      <c r="R1864" s="80"/>
      <c r="S1864" s="166"/>
      <c r="T1864" s="164"/>
      <c r="U1864" s="167"/>
      <c r="V1864" s="168"/>
      <c r="W1864" s="12" t="str">
        <f t="shared" si="358"/>
        <v>Mqtt1</v>
      </c>
      <c r="X1864" s="222"/>
      <c r="Y1864" s="6" t="str">
        <f t="shared" si="354"/>
        <v>power-tag/ecdis-2</v>
      </c>
      <c r="Z1864" s="106" t="str" cm="1">
        <f t="array" ref="Z1864">IF(COUNTIF(N1864,"spare"),"","$."&amp;_xlfn.REGEXEXTRACT(J1864,"PT\d+[FQ]\d+_(.*)", 2))</f>
        <v>$.RMS_Current_Phase_B</v>
      </c>
      <c r="AA1864" s="12">
        <f t="shared" ref="AA1864:AA1877" si="360">AA1849+1</f>
        <v>24</v>
      </c>
      <c r="AB1864" s="6" t="s">
        <v>195</v>
      </c>
      <c r="AC1864" s="106">
        <v>3002</v>
      </c>
      <c r="AJ1864" s="80"/>
      <c r="AK1864" s="116" t="s">
        <v>1693</v>
      </c>
      <c r="AN1864" s="80"/>
      <c r="AO1864" s="80"/>
      <c r="AP1864" s="80"/>
      <c r="AQ1864" s="80"/>
      <c r="AR1864" s="130"/>
      <c r="AS1864" s="80"/>
      <c r="AT1864" s="7"/>
      <c r="AU1864" s="7"/>
      <c r="AV1864" s="169"/>
      <c r="AW1864" s="170"/>
      <c r="AX1864" s="140"/>
      <c r="AY1864" s="150"/>
      <c r="AZ1864" s="171"/>
      <c r="BA1864" s="171"/>
      <c r="BB1864" s="150" t="str">
        <f t="shared" si="359"/>
        <v/>
      </c>
      <c r="BC1864" s="172"/>
      <c r="BD1864" s="169"/>
      <c r="BE1864" s="169"/>
      <c r="BF1864" s="169"/>
      <c r="BG1864" s="169"/>
      <c r="BH1864" s="169"/>
      <c r="BI1864" s="169"/>
      <c r="BJ1864" s="169"/>
      <c r="BK1864" s="169"/>
      <c r="BL1864" s="169"/>
      <c r="BM1864" s="169"/>
      <c r="BN1864" s="169"/>
      <c r="BO1864" s="169"/>
      <c r="BP1864" s="169"/>
      <c r="BQ1864" s="169"/>
      <c r="BS1864" s="6"/>
      <c r="BT1864" s="11"/>
      <c r="BU1864" s="6"/>
      <c r="BV1864" s="6"/>
    </row>
    <row r="1865" spans="1:74" ht="15.75" x14ac:dyDescent="0.25">
      <c r="A1865" s="52" t="s">
        <v>7908</v>
      </c>
      <c r="B1865" s="56"/>
      <c r="C1865" s="7" t="s">
        <v>118</v>
      </c>
      <c r="D1865" s="7" t="s">
        <v>6918</v>
      </c>
      <c r="E1865" s="7"/>
      <c r="F1865" s="64"/>
      <c r="G1865" s="6"/>
      <c r="H1865" s="6"/>
      <c r="I1865" s="10" t="s">
        <v>110</v>
      </c>
      <c r="J1865" s="11" t="s">
        <v>3470</v>
      </c>
      <c r="K1865" s="220" t="s">
        <v>600</v>
      </c>
      <c r="L1865" s="180"/>
      <c r="M1865" s="180">
        <v>1000</v>
      </c>
      <c r="N1865" s="80" t="s">
        <v>7214</v>
      </c>
      <c r="O1865" s="165"/>
      <c r="P1865" s="80" t="s">
        <v>3788</v>
      </c>
      <c r="Q1865" s="80"/>
      <c r="R1865" s="80"/>
      <c r="S1865" s="166"/>
      <c r="T1865" s="164"/>
      <c r="U1865" s="167"/>
      <c r="V1865" s="168"/>
      <c r="W1865" s="12" t="str">
        <f t="shared" si="358"/>
        <v>Mqtt1</v>
      </c>
      <c r="X1865" s="222"/>
      <c r="Y1865" s="6" t="str">
        <f t="shared" si="354"/>
        <v>power-tag/ecdis-2</v>
      </c>
      <c r="Z1865" s="106" t="str" cm="1">
        <f t="array" ref="Z1865">IF(COUNTIF(N1865,"spare"),"","$."&amp;_xlfn.REGEXEXTRACT(J1865,"PT\d+[FQ]\d+_(.*)", 2))</f>
        <v>$.RMS_Current_Phase_C</v>
      </c>
      <c r="AA1865" s="12">
        <f t="shared" si="360"/>
        <v>24</v>
      </c>
      <c r="AB1865" s="6" t="s">
        <v>195</v>
      </c>
      <c r="AC1865" s="106">
        <v>3004</v>
      </c>
      <c r="AJ1865" s="80"/>
      <c r="AK1865" s="116" t="s">
        <v>1693</v>
      </c>
      <c r="AN1865" s="80"/>
      <c r="AO1865" s="80"/>
      <c r="AP1865" s="80"/>
      <c r="AQ1865" s="80"/>
      <c r="AR1865" s="130"/>
      <c r="AS1865" s="80"/>
      <c r="AT1865" s="7"/>
      <c r="AU1865" s="7"/>
      <c r="AV1865" s="169"/>
      <c r="AW1865" s="170"/>
      <c r="AX1865" s="140"/>
      <c r="AY1865" s="150"/>
      <c r="AZ1865" s="171"/>
      <c r="BA1865" s="171"/>
      <c r="BB1865" s="150" t="str">
        <f t="shared" si="359"/>
        <v/>
      </c>
      <c r="BC1865" s="172"/>
      <c r="BD1865" s="169"/>
      <c r="BE1865" s="169"/>
      <c r="BF1865" s="169"/>
      <c r="BG1865" s="169"/>
      <c r="BH1865" s="169"/>
      <c r="BI1865" s="169"/>
      <c r="BJ1865" s="169"/>
      <c r="BK1865" s="169"/>
      <c r="BL1865" s="169"/>
      <c r="BM1865" s="169"/>
      <c r="BN1865" s="169"/>
      <c r="BO1865" s="169"/>
      <c r="BP1865" s="169"/>
      <c r="BQ1865" s="169"/>
      <c r="BS1865" s="6"/>
      <c r="BT1865" s="11"/>
      <c r="BU1865" s="6"/>
      <c r="BV1865" s="6"/>
    </row>
    <row r="1866" spans="1:74" ht="15.75" x14ac:dyDescent="0.25">
      <c r="A1866" s="52" t="s">
        <v>7908</v>
      </c>
      <c r="B1866" s="56"/>
      <c r="C1866" s="7" t="s">
        <v>118</v>
      </c>
      <c r="D1866" s="7" t="s">
        <v>6918</v>
      </c>
      <c r="E1866" s="7"/>
      <c r="F1866" s="64"/>
      <c r="G1866" s="6"/>
      <c r="H1866" s="6"/>
      <c r="I1866" s="10" t="s">
        <v>110</v>
      </c>
      <c r="J1866" s="11" t="s">
        <v>3471</v>
      </c>
      <c r="K1866" s="220" t="s">
        <v>600</v>
      </c>
      <c r="L1866" s="180"/>
      <c r="M1866" s="180">
        <v>1000</v>
      </c>
      <c r="N1866" s="80" t="s">
        <v>7214</v>
      </c>
      <c r="O1866" s="165"/>
      <c r="P1866" s="80" t="s">
        <v>3789</v>
      </c>
      <c r="Q1866" s="80"/>
      <c r="R1866" s="80"/>
      <c r="S1866" s="166"/>
      <c r="T1866" s="164"/>
      <c r="U1866" s="167"/>
      <c r="V1866" s="168"/>
      <c r="W1866" s="12" t="str">
        <f t="shared" si="358"/>
        <v>Mqtt1</v>
      </c>
      <c r="X1866" s="222"/>
      <c r="Y1866" s="6" t="str">
        <f t="shared" si="354"/>
        <v>power-tag/ecdis-2</v>
      </c>
      <c r="Z1866" s="106" t="str" cm="1">
        <f t="array" ref="Z1866">IF(COUNTIF(N1866,"spare"),"","$."&amp;_xlfn.REGEXEXTRACT(J1866,"PT\d+[FQ]\d+_(.*)", 2))</f>
        <v>$.RMS_Current_Phase_Neut</v>
      </c>
      <c r="AA1866" s="12">
        <f t="shared" si="360"/>
        <v>24</v>
      </c>
      <c r="AB1866" s="6" t="s">
        <v>195</v>
      </c>
      <c r="AC1866" s="106">
        <v>3006</v>
      </c>
      <c r="AJ1866" s="80"/>
      <c r="AK1866" s="116" t="s">
        <v>1693</v>
      </c>
      <c r="AN1866" s="80"/>
      <c r="AO1866" s="80"/>
      <c r="AP1866" s="80"/>
      <c r="AQ1866" s="80"/>
      <c r="AR1866" s="130"/>
      <c r="AS1866" s="80"/>
      <c r="AT1866" s="7"/>
      <c r="AU1866" s="7"/>
      <c r="AV1866" s="169"/>
      <c r="AW1866" s="170"/>
      <c r="AX1866" s="140"/>
      <c r="AY1866" s="150"/>
      <c r="AZ1866" s="171"/>
      <c r="BA1866" s="171"/>
      <c r="BB1866" s="150" t="str">
        <f t="shared" si="359"/>
        <v/>
      </c>
      <c r="BC1866" s="172"/>
      <c r="BD1866" s="169"/>
      <c r="BE1866" s="169"/>
      <c r="BF1866" s="169"/>
      <c r="BG1866" s="169"/>
      <c r="BH1866" s="169"/>
      <c r="BI1866" s="169"/>
      <c r="BJ1866" s="169"/>
      <c r="BK1866" s="169"/>
      <c r="BL1866" s="169"/>
      <c r="BM1866" s="169"/>
      <c r="BN1866" s="169"/>
      <c r="BO1866" s="169"/>
      <c r="BP1866" s="169"/>
      <c r="BQ1866" s="169"/>
      <c r="BS1866" s="6"/>
      <c r="BT1866" s="11"/>
      <c r="BU1866" s="6"/>
      <c r="BV1866" s="6"/>
    </row>
    <row r="1867" spans="1:74" ht="15.75" x14ac:dyDescent="0.25">
      <c r="A1867" s="52" t="s">
        <v>7908</v>
      </c>
      <c r="B1867" s="56"/>
      <c r="C1867" s="7" t="s">
        <v>118</v>
      </c>
      <c r="D1867" s="7" t="s">
        <v>6918</v>
      </c>
      <c r="E1867" s="7"/>
      <c r="F1867" s="64"/>
      <c r="G1867" s="6"/>
      <c r="H1867" s="6"/>
      <c r="I1867" s="10" t="s">
        <v>110</v>
      </c>
      <c r="J1867" s="11" t="s">
        <v>7622</v>
      </c>
      <c r="K1867" s="220" t="s">
        <v>600</v>
      </c>
      <c r="L1867" s="180"/>
      <c r="M1867" s="180">
        <v>1000</v>
      </c>
      <c r="N1867" s="80" t="s">
        <v>7214</v>
      </c>
      <c r="O1867" s="165"/>
      <c r="P1867" s="80" t="s">
        <v>3790</v>
      </c>
      <c r="Q1867" s="80"/>
      <c r="R1867" s="80"/>
      <c r="S1867" s="166"/>
      <c r="T1867" s="164"/>
      <c r="U1867" s="167"/>
      <c r="V1867" s="168"/>
      <c r="W1867" s="12" t="str">
        <f t="shared" si="358"/>
        <v>Mqtt1</v>
      </c>
      <c r="X1867" s="222"/>
      <c r="Y1867" s="6" t="str">
        <f t="shared" si="354"/>
        <v>power-tag/ecdis-2</v>
      </c>
      <c r="Z1867" s="106" t="str" cm="1">
        <f t="array" ref="Z1867">IF(COUNTIF(N1867,"spare"),"","$."&amp;_xlfn.REGEXEXTRACT(J1867,"PT\d+[FQ]\d+_(.*)", 2))</f>
        <v>$.RMS_Voltage_A_N</v>
      </c>
      <c r="AA1867" s="12">
        <f t="shared" si="360"/>
        <v>24</v>
      </c>
      <c r="AB1867" s="6" t="s">
        <v>195</v>
      </c>
      <c r="AC1867" s="106">
        <v>3028</v>
      </c>
      <c r="AJ1867" s="80"/>
      <c r="AK1867" s="116" t="s">
        <v>1694</v>
      </c>
      <c r="AN1867" s="80"/>
      <c r="AO1867" s="80"/>
      <c r="AP1867" s="80"/>
      <c r="AQ1867" s="80"/>
      <c r="AR1867" s="130"/>
      <c r="AS1867" s="80"/>
      <c r="AT1867" s="7"/>
      <c r="AU1867" s="7"/>
      <c r="AV1867" s="169"/>
      <c r="AW1867" s="170"/>
      <c r="AX1867" s="140"/>
      <c r="AY1867" s="150"/>
      <c r="AZ1867" s="171"/>
      <c r="BA1867" s="171"/>
      <c r="BB1867" s="150" t="str">
        <f t="shared" si="359"/>
        <v/>
      </c>
      <c r="BC1867" s="172"/>
      <c r="BD1867" s="169"/>
      <c r="BE1867" s="169"/>
      <c r="BF1867" s="169"/>
      <c r="BG1867" s="169"/>
      <c r="BH1867" s="169"/>
      <c r="BI1867" s="169"/>
      <c r="BJ1867" s="169"/>
      <c r="BK1867" s="169"/>
      <c r="BL1867" s="169"/>
      <c r="BM1867" s="169"/>
      <c r="BN1867" s="169"/>
      <c r="BO1867" s="169"/>
      <c r="BP1867" s="169"/>
      <c r="BQ1867" s="169"/>
      <c r="BS1867" s="6"/>
      <c r="BT1867" s="11"/>
      <c r="BU1867" s="6"/>
      <c r="BV1867" s="6"/>
    </row>
    <row r="1868" spans="1:74" ht="15.75" x14ac:dyDescent="0.25">
      <c r="A1868" s="52" t="s">
        <v>7908</v>
      </c>
      <c r="B1868" s="56"/>
      <c r="C1868" s="7" t="s">
        <v>118</v>
      </c>
      <c r="D1868" s="7" t="s">
        <v>6918</v>
      </c>
      <c r="E1868" s="7"/>
      <c r="F1868" s="64"/>
      <c r="G1868" s="6"/>
      <c r="H1868" s="6"/>
      <c r="I1868" s="10" t="s">
        <v>110</v>
      </c>
      <c r="J1868" s="11" t="s">
        <v>7623</v>
      </c>
      <c r="K1868" s="220" t="s">
        <v>600</v>
      </c>
      <c r="L1868" s="180"/>
      <c r="M1868" s="180">
        <v>1000</v>
      </c>
      <c r="N1868" s="80" t="s">
        <v>7214</v>
      </c>
      <c r="O1868" s="165"/>
      <c r="P1868" s="80" t="s">
        <v>3791</v>
      </c>
      <c r="Q1868" s="80"/>
      <c r="R1868" s="80"/>
      <c r="S1868" s="166"/>
      <c r="T1868" s="164"/>
      <c r="U1868" s="167"/>
      <c r="V1868" s="168"/>
      <c r="W1868" s="12" t="str">
        <f t="shared" si="358"/>
        <v>Mqtt1</v>
      </c>
      <c r="X1868" s="222"/>
      <c r="Y1868" s="6" t="str">
        <f t="shared" si="354"/>
        <v>power-tag/ecdis-2</v>
      </c>
      <c r="Z1868" s="106" t="str" cm="1">
        <f t="array" ref="Z1868">IF(COUNTIF(N1868,"spare"),"","$."&amp;_xlfn.REGEXEXTRACT(J1868,"PT\d+[FQ]\d+_(.*)", 2))</f>
        <v>$.RMS_Voltage_B_N</v>
      </c>
      <c r="AA1868" s="12">
        <f t="shared" si="360"/>
        <v>24</v>
      </c>
      <c r="AB1868" s="6" t="s">
        <v>195</v>
      </c>
      <c r="AC1868" s="106">
        <v>3030</v>
      </c>
      <c r="AJ1868" s="80"/>
      <c r="AK1868" s="116" t="s">
        <v>1694</v>
      </c>
      <c r="AN1868" s="80"/>
      <c r="AO1868" s="80"/>
      <c r="AP1868" s="80"/>
      <c r="AQ1868" s="80"/>
      <c r="AR1868" s="130"/>
      <c r="AS1868" s="80"/>
      <c r="AT1868" s="7"/>
      <c r="AU1868" s="7"/>
      <c r="AV1868" s="169"/>
      <c r="AW1868" s="170"/>
      <c r="AX1868" s="140"/>
      <c r="AY1868" s="150"/>
      <c r="AZ1868" s="171"/>
      <c r="BA1868" s="171"/>
      <c r="BB1868" s="150" t="str">
        <f t="shared" si="359"/>
        <v/>
      </c>
      <c r="BC1868" s="172"/>
      <c r="BD1868" s="169"/>
      <c r="BE1868" s="169"/>
      <c r="BF1868" s="169"/>
      <c r="BG1868" s="169"/>
      <c r="BH1868" s="169"/>
      <c r="BI1868" s="169"/>
      <c r="BJ1868" s="169"/>
      <c r="BK1868" s="169"/>
      <c r="BL1868" s="169"/>
      <c r="BM1868" s="169"/>
      <c r="BN1868" s="169"/>
      <c r="BO1868" s="169"/>
      <c r="BP1868" s="169"/>
      <c r="BQ1868" s="169"/>
      <c r="BS1868" s="6"/>
      <c r="BT1868" s="11"/>
      <c r="BU1868" s="6"/>
      <c r="BV1868" s="6"/>
    </row>
    <row r="1869" spans="1:74" ht="15.75" x14ac:dyDescent="0.25">
      <c r="A1869" s="52" t="s">
        <v>7908</v>
      </c>
      <c r="B1869" s="56"/>
      <c r="C1869" s="7" t="s">
        <v>118</v>
      </c>
      <c r="D1869" s="7" t="s">
        <v>6918</v>
      </c>
      <c r="E1869" s="7"/>
      <c r="F1869" s="64"/>
      <c r="G1869" s="6"/>
      <c r="H1869" s="6"/>
      <c r="I1869" s="10" t="s">
        <v>110</v>
      </c>
      <c r="J1869" s="11" t="s">
        <v>7624</v>
      </c>
      <c r="K1869" s="220" t="s">
        <v>600</v>
      </c>
      <c r="L1869" s="180"/>
      <c r="M1869" s="180">
        <v>1000</v>
      </c>
      <c r="N1869" s="80" t="s">
        <v>7214</v>
      </c>
      <c r="O1869" s="165"/>
      <c r="P1869" s="80" t="s">
        <v>3792</v>
      </c>
      <c r="Q1869" s="80"/>
      <c r="R1869" s="80"/>
      <c r="S1869" s="166"/>
      <c r="T1869" s="164"/>
      <c r="U1869" s="167"/>
      <c r="V1869" s="168"/>
      <c r="W1869" s="12" t="str">
        <f t="shared" si="358"/>
        <v>Mqtt1</v>
      </c>
      <c r="X1869" s="222"/>
      <c r="Y1869" s="6" t="str">
        <f t="shared" si="354"/>
        <v>power-tag/ecdis-2</v>
      </c>
      <c r="Z1869" s="106" t="str" cm="1">
        <f t="array" ref="Z1869">IF(COUNTIF(N1869,"spare"),"","$."&amp;_xlfn.REGEXEXTRACT(J1869,"PT\d+[FQ]\d+_(.*)", 2))</f>
        <v>$.RMS_Voltage_C_N</v>
      </c>
      <c r="AA1869" s="12">
        <f t="shared" si="360"/>
        <v>24</v>
      </c>
      <c r="AB1869" s="6" t="s">
        <v>195</v>
      </c>
      <c r="AC1869" s="106">
        <v>3032</v>
      </c>
      <c r="AJ1869" s="80"/>
      <c r="AK1869" s="116" t="s">
        <v>1694</v>
      </c>
      <c r="AN1869" s="80"/>
      <c r="AO1869" s="80"/>
      <c r="AP1869" s="80"/>
      <c r="AQ1869" s="80"/>
      <c r="AR1869" s="130"/>
      <c r="AS1869" s="80"/>
      <c r="AT1869" s="7"/>
      <c r="AU1869" s="7"/>
      <c r="AV1869" s="169"/>
      <c r="AW1869" s="170"/>
      <c r="AX1869" s="140"/>
      <c r="AY1869" s="150"/>
      <c r="AZ1869" s="171"/>
      <c r="BA1869" s="171"/>
      <c r="BB1869" s="150" t="str">
        <f t="shared" si="359"/>
        <v/>
      </c>
      <c r="BC1869" s="172"/>
      <c r="BD1869" s="169"/>
      <c r="BE1869" s="169"/>
      <c r="BF1869" s="169"/>
      <c r="BG1869" s="169"/>
      <c r="BH1869" s="169"/>
      <c r="BI1869" s="169"/>
      <c r="BJ1869" s="169"/>
      <c r="BK1869" s="169"/>
      <c r="BL1869" s="169"/>
      <c r="BM1869" s="169"/>
      <c r="BN1869" s="169"/>
      <c r="BO1869" s="169"/>
      <c r="BP1869" s="169"/>
      <c r="BQ1869" s="169"/>
      <c r="BS1869" s="6"/>
      <c r="BT1869" s="11"/>
      <c r="BU1869" s="6"/>
      <c r="BV1869" s="6"/>
    </row>
    <row r="1870" spans="1:74" ht="15.75" x14ac:dyDescent="0.25">
      <c r="A1870" s="52" t="s">
        <v>7908</v>
      </c>
      <c r="B1870" s="56"/>
      <c r="C1870" s="7" t="s">
        <v>118</v>
      </c>
      <c r="D1870" s="7" t="s">
        <v>6918</v>
      </c>
      <c r="E1870" s="7"/>
      <c r="F1870" s="64"/>
      <c r="G1870" s="6"/>
      <c r="H1870" s="6"/>
      <c r="I1870" s="10" t="s">
        <v>110</v>
      </c>
      <c r="J1870" s="11" t="s">
        <v>3472</v>
      </c>
      <c r="K1870" s="220" t="s">
        <v>600</v>
      </c>
      <c r="L1870" s="180"/>
      <c r="M1870" s="180">
        <v>1000</v>
      </c>
      <c r="N1870" s="80" t="s">
        <v>7214</v>
      </c>
      <c r="O1870" s="165"/>
      <c r="P1870" s="80" t="s">
        <v>3793</v>
      </c>
      <c r="Q1870" s="80"/>
      <c r="R1870" s="80"/>
      <c r="S1870" s="166"/>
      <c r="T1870" s="164"/>
      <c r="U1870" s="167"/>
      <c r="V1870" s="168"/>
      <c r="W1870" s="12" t="str">
        <f t="shared" si="358"/>
        <v>Mqtt1</v>
      </c>
      <c r="X1870" s="222"/>
      <c r="Y1870" s="6" t="str">
        <f t="shared" si="354"/>
        <v>power-tag/ecdis-2</v>
      </c>
      <c r="Z1870" s="106" t="str" cm="1">
        <f t="array" ref="Z1870">IF(COUNTIF(N1870,"spare"),"","$."&amp;_xlfn.REGEXEXTRACT(J1870,"PT\d+[FQ]\d+_(.*)", 2))</f>
        <v>$.Active_Power_Phase_A</v>
      </c>
      <c r="AA1870" s="12">
        <f t="shared" si="360"/>
        <v>24</v>
      </c>
      <c r="AB1870" s="6" t="s">
        <v>195</v>
      </c>
      <c r="AC1870" s="106">
        <v>3054</v>
      </c>
      <c r="AJ1870" s="80"/>
      <c r="AK1870" s="116" t="s">
        <v>1695</v>
      </c>
      <c r="AN1870" s="80"/>
      <c r="AO1870" s="80"/>
      <c r="AP1870" s="80"/>
      <c r="AQ1870" s="80"/>
      <c r="AR1870" s="130"/>
      <c r="AS1870" s="80"/>
      <c r="AT1870" s="7"/>
      <c r="AU1870" s="7"/>
      <c r="AV1870" s="169"/>
      <c r="AW1870" s="170"/>
      <c r="AX1870" s="140"/>
      <c r="AY1870" s="150"/>
      <c r="AZ1870" s="171"/>
      <c r="BA1870" s="171"/>
      <c r="BB1870" s="150" t="str">
        <f t="shared" si="359"/>
        <v/>
      </c>
      <c r="BC1870" s="172"/>
      <c r="BD1870" s="169"/>
      <c r="BE1870" s="169"/>
      <c r="BF1870" s="169"/>
      <c r="BG1870" s="169"/>
      <c r="BH1870" s="169"/>
      <c r="BI1870" s="169"/>
      <c r="BJ1870" s="169"/>
      <c r="BK1870" s="169"/>
      <c r="BL1870" s="169"/>
      <c r="BM1870" s="169"/>
      <c r="BN1870" s="169"/>
      <c r="BO1870" s="169"/>
      <c r="BP1870" s="169"/>
      <c r="BQ1870" s="169"/>
      <c r="BS1870" s="6"/>
      <c r="BT1870" s="11"/>
      <c r="BU1870" s="6"/>
      <c r="BV1870" s="6"/>
    </row>
    <row r="1871" spans="1:74" ht="15.75" x14ac:dyDescent="0.25">
      <c r="A1871" s="52" t="s">
        <v>7908</v>
      </c>
      <c r="B1871" s="56"/>
      <c r="C1871" s="7" t="s">
        <v>118</v>
      </c>
      <c r="D1871" s="7" t="s">
        <v>6918</v>
      </c>
      <c r="E1871" s="7"/>
      <c r="F1871" s="64"/>
      <c r="G1871" s="6"/>
      <c r="H1871" s="6"/>
      <c r="I1871" s="10" t="s">
        <v>110</v>
      </c>
      <c r="J1871" s="11" t="s">
        <v>3473</v>
      </c>
      <c r="K1871" s="220" t="s">
        <v>600</v>
      </c>
      <c r="L1871" s="180"/>
      <c r="M1871" s="180">
        <v>1000</v>
      </c>
      <c r="N1871" s="80" t="s">
        <v>7214</v>
      </c>
      <c r="O1871" s="165"/>
      <c r="P1871" s="80" t="s">
        <v>3794</v>
      </c>
      <c r="Q1871" s="80"/>
      <c r="R1871" s="80"/>
      <c r="S1871" s="166"/>
      <c r="T1871" s="164"/>
      <c r="U1871" s="167"/>
      <c r="V1871" s="168"/>
      <c r="W1871" s="12" t="str">
        <f t="shared" si="358"/>
        <v>Mqtt1</v>
      </c>
      <c r="X1871" s="222"/>
      <c r="Y1871" s="6" t="str">
        <f t="shared" si="354"/>
        <v>power-tag/ecdis-2</v>
      </c>
      <c r="Z1871" s="106" t="str" cm="1">
        <f t="array" ref="Z1871">IF(COUNTIF(N1871,"spare"),"","$."&amp;_xlfn.REGEXEXTRACT(J1871,"PT\d+[FQ]\d+_(.*)", 2))</f>
        <v>$.Active_Power_Phase_B</v>
      </c>
      <c r="AA1871" s="12">
        <f t="shared" si="360"/>
        <v>24</v>
      </c>
      <c r="AB1871" s="6" t="s">
        <v>195</v>
      </c>
      <c r="AC1871" s="106">
        <v>3056</v>
      </c>
      <c r="AJ1871" s="80"/>
      <c r="AK1871" s="116" t="s">
        <v>1695</v>
      </c>
      <c r="AN1871" s="80"/>
      <c r="AO1871" s="80"/>
      <c r="AP1871" s="80"/>
      <c r="AQ1871" s="80"/>
      <c r="AR1871" s="130"/>
      <c r="AS1871" s="80"/>
      <c r="AT1871" s="7"/>
      <c r="AU1871" s="7"/>
      <c r="AV1871" s="169"/>
      <c r="AW1871" s="170"/>
      <c r="AX1871" s="140"/>
      <c r="AY1871" s="150"/>
      <c r="AZ1871" s="171"/>
      <c r="BA1871" s="171"/>
      <c r="BB1871" s="150" t="str">
        <f t="shared" si="359"/>
        <v/>
      </c>
      <c r="BC1871" s="172"/>
      <c r="BD1871" s="169"/>
      <c r="BE1871" s="169"/>
      <c r="BF1871" s="169"/>
      <c r="BG1871" s="169"/>
      <c r="BH1871" s="169"/>
      <c r="BI1871" s="169"/>
      <c r="BJ1871" s="169"/>
      <c r="BK1871" s="169"/>
      <c r="BL1871" s="169"/>
      <c r="BM1871" s="169"/>
      <c r="BN1871" s="169"/>
      <c r="BO1871" s="169"/>
      <c r="BP1871" s="169"/>
      <c r="BQ1871" s="169"/>
      <c r="BS1871" s="6"/>
      <c r="BT1871" s="11"/>
      <c r="BU1871" s="6"/>
      <c r="BV1871" s="6"/>
    </row>
    <row r="1872" spans="1:74" ht="15.75" x14ac:dyDescent="0.25">
      <c r="A1872" s="52" t="s">
        <v>7908</v>
      </c>
      <c r="B1872" s="56"/>
      <c r="C1872" s="7" t="s">
        <v>118</v>
      </c>
      <c r="D1872" s="7" t="s">
        <v>6918</v>
      </c>
      <c r="E1872" s="7"/>
      <c r="F1872" s="64"/>
      <c r="G1872" s="6"/>
      <c r="H1872" s="6"/>
      <c r="I1872" s="10" t="s">
        <v>110</v>
      </c>
      <c r="J1872" s="11" t="s">
        <v>3474</v>
      </c>
      <c r="K1872" s="220" t="s">
        <v>600</v>
      </c>
      <c r="L1872" s="180"/>
      <c r="M1872" s="180">
        <v>1000</v>
      </c>
      <c r="N1872" s="80" t="s">
        <v>7214</v>
      </c>
      <c r="O1872" s="165"/>
      <c r="P1872" s="80" t="s">
        <v>3795</v>
      </c>
      <c r="Q1872" s="80"/>
      <c r="R1872" s="80"/>
      <c r="S1872" s="166"/>
      <c r="T1872" s="164"/>
      <c r="U1872" s="167"/>
      <c r="V1872" s="168"/>
      <c r="W1872" s="12" t="str">
        <f t="shared" si="358"/>
        <v>Mqtt1</v>
      </c>
      <c r="X1872" s="222"/>
      <c r="Y1872" s="6" t="str">
        <f t="shared" si="354"/>
        <v>power-tag/ecdis-2</v>
      </c>
      <c r="Z1872" s="106" t="str" cm="1">
        <f t="array" ref="Z1872">IF(COUNTIF(N1872,"spare"),"","$."&amp;_xlfn.REGEXEXTRACT(J1872,"PT\d+[FQ]\d+_(.*)", 2))</f>
        <v>$.Active_Power_Phase_C</v>
      </c>
      <c r="AA1872" s="12">
        <f t="shared" si="360"/>
        <v>24</v>
      </c>
      <c r="AB1872" s="6" t="s">
        <v>195</v>
      </c>
      <c r="AC1872" s="106">
        <v>3058</v>
      </c>
      <c r="AJ1872" s="80"/>
      <c r="AK1872" s="116" t="s">
        <v>1695</v>
      </c>
      <c r="AN1872" s="80"/>
      <c r="AO1872" s="80"/>
      <c r="AP1872" s="80"/>
      <c r="AQ1872" s="80"/>
      <c r="AR1872" s="130"/>
      <c r="AS1872" s="80"/>
      <c r="AT1872" s="7"/>
      <c r="AU1872" s="7"/>
      <c r="AV1872" s="169"/>
      <c r="AW1872" s="170"/>
      <c r="AX1872" s="140"/>
      <c r="AY1872" s="150"/>
      <c r="AZ1872" s="171"/>
      <c r="BA1872" s="171"/>
      <c r="BB1872" s="150" t="str">
        <f t="shared" si="359"/>
        <v/>
      </c>
      <c r="BC1872" s="172"/>
      <c r="BD1872" s="169"/>
      <c r="BE1872" s="169"/>
      <c r="BF1872" s="169"/>
      <c r="BG1872" s="169"/>
      <c r="BH1872" s="169"/>
      <c r="BI1872" s="169"/>
      <c r="BJ1872" s="169"/>
      <c r="BK1872" s="169"/>
      <c r="BL1872" s="169"/>
      <c r="BM1872" s="169"/>
      <c r="BN1872" s="169"/>
      <c r="BO1872" s="169"/>
      <c r="BP1872" s="169"/>
      <c r="BQ1872" s="169"/>
      <c r="BS1872" s="6"/>
      <c r="BT1872" s="11"/>
      <c r="BU1872" s="6"/>
      <c r="BV1872" s="6"/>
    </row>
    <row r="1873" spans="1:74" ht="15.75" x14ac:dyDescent="0.25">
      <c r="A1873" s="52" t="s">
        <v>7908</v>
      </c>
      <c r="B1873" s="56"/>
      <c r="C1873" s="7" t="s">
        <v>118</v>
      </c>
      <c r="D1873" s="7" t="s">
        <v>6918</v>
      </c>
      <c r="E1873" s="7"/>
      <c r="F1873" s="64"/>
      <c r="G1873" s="6"/>
      <c r="H1873" s="6"/>
      <c r="I1873" s="10" t="s">
        <v>110</v>
      </c>
      <c r="J1873" s="11" t="s">
        <v>3475</v>
      </c>
      <c r="K1873" s="220" t="s">
        <v>600</v>
      </c>
      <c r="L1873" s="180"/>
      <c r="M1873" s="180">
        <v>1000</v>
      </c>
      <c r="N1873" s="80" t="s">
        <v>7214</v>
      </c>
      <c r="O1873" s="165"/>
      <c r="P1873" s="80" t="s">
        <v>3796</v>
      </c>
      <c r="Q1873" s="80"/>
      <c r="R1873" s="80"/>
      <c r="S1873" s="166"/>
      <c r="T1873" s="164"/>
      <c r="U1873" s="167"/>
      <c r="V1873" s="168"/>
      <c r="W1873" s="12" t="str">
        <f t="shared" si="358"/>
        <v>Mqtt1</v>
      </c>
      <c r="X1873" s="222"/>
      <c r="Y1873" s="6" t="str">
        <f t="shared" si="354"/>
        <v>power-tag/ecdis-2</v>
      </c>
      <c r="Z1873" s="106" t="str" cm="1">
        <f t="array" ref="Z1873">IF(COUNTIF(N1873,"spare"),"","$."&amp;_xlfn.REGEXEXTRACT(J1873,"PT\d+[FQ]\d+_(.*)", 2))</f>
        <v>$.Total_Active_Power</v>
      </c>
      <c r="AA1873" s="12">
        <f t="shared" si="360"/>
        <v>24</v>
      </c>
      <c r="AB1873" s="6" t="s">
        <v>195</v>
      </c>
      <c r="AC1873" s="106">
        <v>3060</v>
      </c>
      <c r="AJ1873" s="80"/>
      <c r="AK1873" s="116" t="s">
        <v>1695</v>
      </c>
      <c r="AN1873" s="80"/>
      <c r="AO1873" s="80"/>
      <c r="AP1873" s="80"/>
      <c r="AQ1873" s="80"/>
      <c r="AR1873" s="130"/>
      <c r="AS1873" s="80"/>
      <c r="AT1873" s="7"/>
      <c r="AU1873" s="7"/>
      <c r="AV1873" s="169"/>
      <c r="AW1873" s="170"/>
      <c r="AX1873" s="140"/>
      <c r="AY1873" s="150"/>
      <c r="AZ1873" s="171"/>
      <c r="BA1873" s="171"/>
      <c r="BB1873" s="150" t="str">
        <f t="shared" si="359"/>
        <v/>
      </c>
      <c r="BC1873" s="172"/>
      <c r="BD1873" s="169"/>
      <c r="BE1873" s="169"/>
      <c r="BF1873" s="169"/>
      <c r="BG1873" s="169"/>
      <c r="BH1873" s="169"/>
      <c r="BI1873" s="169"/>
      <c r="BJ1873" s="169"/>
      <c r="BK1873" s="169"/>
      <c r="BL1873" s="169"/>
      <c r="BM1873" s="169"/>
      <c r="BN1873" s="169"/>
      <c r="BO1873" s="169"/>
      <c r="BP1873" s="169"/>
      <c r="BQ1873" s="169"/>
      <c r="BS1873" s="6"/>
      <c r="BT1873" s="11"/>
      <c r="BU1873" s="6"/>
      <c r="BV1873" s="6"/>
    </row>
    <row r="1874" spans="1:74" ht="15.75" x14ac:dyDescent="0.25">
      <c r="A1874" s="52" t="s">
        <v>7908</v>
      </c>
      <c r="B1874" s="56"/>
      <c r="C1874" s="7" t="s">
        <v>118</v>
      </c>
      <c r="D1874" s="7" t="s">
        <v>6918</v>
      </c>
      <c r="E1874" s="7"/>
      <c r="F1874" s="64"/>
      <c r="G1874" s="6"/>
      <c r="H1874" s="6"/>
      <c r="I1874" s="10" t="s">
        <v>110</v>
      </c>
      <c r="J1874" s="11" t="s">
        <v>3476</v>
      </c>
      <c r="K1874" s="220" t="s">
        <v>600</v>
      </c>
      <c r="L1874" s="180"/>
      <c r="M1874" s="180">
        <v>1000</v>
      </c>
      <c r="N1874" s="80" t="s">
        <v>7214</v>
      </c>
      <c r="O1874" s="165"/>
      <c r="P1874" s="80" t="s">
        <v>3797</v>
      </c>
      <c r="Q1874" s="80"/>
      <c r="R1874" s="80"/>
      <c r="S1874" s="166"/>
      <c r="T1874" s="164"/>
      <c r="U1874" s="167"/>
      <c r="V1874" s="168"/>
      <c r="W1874" s="12" t="str">
        <f t="shared" si="358"/>
        <v>Mqtt1</v>
      </c>
      <c r="X1874" s="222"/>
      <c r="Y1874" s="6" t="str">
        <f t="shared" si="354"/>
        <v>power-tag/ecdis-2</v>
      </c>
      <c r="Z1874" s="106" t="str" cm="1">
        <f t="array" ref="Z1874">IF(COUNTIF(N1874,"spare"),"","$."&amp;_xlfn.REGEXEXTRACT(J1874,"PT\d+[FQ]\d+_(.*)", 2))</f>
        <v>$.Power_Factor_Phase_A</v>
      </c>
      <c r="AA1874" s="12">
        <f t="shared" si="360"/>
        <v>24</v>
      </c>
      <c r="AB1874" s="6" t="s">
        <v>195</v>
      </c>
      <c r="AC1874" s="106">
        <v>3078</v>
      </c>
      <c r="AJ1874" s="80"/>
      <c r="AK1874" s="116" t="s">
        <v>1696</v>
      </c>
      <c r="AN1874" s="80"/>
      <c r="AO1874" s="80"/>
      <c r="AP1874" s="80"/>
      <c r="AQ1874" s="80"/>
      <c r="AR1874" s="130"/>
      <c r="AS1874" s="80"/>
      <c r="AT1874" s="7"/>
      <c r="AU1874" s="7"/>
      <c r="AV1874" s="169"/>
      <c r="AW1874" s="170"/>
      <c r="AX1874" s="140"/>
      <c r="AY1874" s="150"/>
      <c r="AZ1874" s="171"/>
      <c r="BA1874" s="171"/>
      <c r="BB1874" s="150" t="str">
        <f t="shared" si="359"/>
        <v/>
      </c>
      <c r="BC1874" s="172"/>
      <c r="BD1874" s="169"/>
      <c r="BE1874" s="169"/>
      <c r="BF1874" s="169"/>
      <c r="BG1874" s="169"/>
      <c r="BH1874" s="169"/>
      <c r="BI1874" s="169"/>
      <c r="BJ1874" s="169"/>
      <c r="BK1874" s="169"/>
      <c r="BL1874" s="169"/>
      <c r="BM1874" s="169"/>
      <c r="BN1874" s="169"/>
      <c r="BO1874" s="169"/>
      <c r="BP1874" s="169"/>
      <c r="BQ1874" s="169"/>
      <c r="BS1874" s="6"/>
      <c r="BT1874" s="11"/>
      <c r="BU1874" s="6"/>
      <c r="BV1874" s="6"/>
    </row>
    <row r="1875" spans="1:74" ht="15.75" x14ac:dyDescent="0.25">
      <c r="A1875" s="52" t="s">
        <v>7908</v>
      </c>
      <c r="B1875" s="56"/>
      <c r="C1875" s="7" t="s">
        <v>118</v>
      </c>
      <c r="D1875" s="7" t="s">
        <v>6918</v>
      </c>
      <c r="E1875" s="7"/>
      <c r="F1875" s="64"/>
      <c r="G1875" s="6"/>
      <c r="H1875" s="6"/>
      <c r="I1875" s="10" t="s">
        <v>110</v>
      </c>
      <c r="J1875" s="11" t="s">
        <v>3477</v>
      </c>
      <c r="K1875" s="220" t="s">
        <v>600</v>
      </c>
      <c r="L1875" s="180"/>
      <c r="M1875" s="180">
        <v>1000</v>
      </c>
      <c r="N1875" s="80" t="s">
        <v>7214</v>
      </c>
      <c r="O1875" s="165"/>
      <c r="P1875" s="80" t="s">
        <v>3798</v>
      </c>
      <c r="Q1875" s="80"/>
      <c r="R1875" s="80"/>
      <c r="S1875" s="166"/>
      <c r="T1875" s="164"/>
      <c r="U1875" s="167"/>
      <c r="V1875" s="168"/>
      <c r="W1875" s="12" t="str">
        <f t="shared" si="358"/>
        <v>Mqtt1</v>
      </c>
      <c r="X1875" s="222"/>
      <c r="Y1875" s="6" t="str">
        <f t="shared" si="354"/>
        <v>power-tag/ecdis-2</v>
      </c>
      <c r="Z1875" s="106" t="str" cm="1">
        <f t="array" ref="Z1875">IF(COUNTIF(N1875,"spare"),"","$."&amp;_xlfn.REGEXEXTRACT(J1875,"PT\d+[FQ]\d+_(.*)", 2))</f>
        <v>$.Power_Factor_Phase_B</v>
      </c>
      <c r="AA1875" s="12">
        <f t="shared" si="360"/>
        <v>24</v>
      </c>
      <c r="AB1875" s="6" t="s">
        <v>195</v>
      </c>
      <c r="AC1875" s="106">
        <v>3080</v>
      </c>
      <c r="AJ1875" s="80"/>
      <c r="AK1875" s="116" t="s">
        <v>1696</v>
      </c>
      <c r="AN1875" s="80"/>
      <c r="AO1875" s="80"/>
      <c r="AP1875" s="80"/>
      <c r="AQ1875" s="80"/>
      <c r="AR1875" s="130"/>
      <c r="AS1875" s="80"/>
      <c r="AT1875" s="7"/>
      <c r="AU1875" s="7"/>
      <c r="AV1875" s="169"/>
      <c r="AW1875" s="170"/>
      <c r="AX1875" s="140"/>
      <c r="AY1875" s="150"/>
      <c r="AZ1875" s="171"/>
      <c r="BA1875" s="171"/>
      <c r="BB1875" s="150" t="str">
        <f t="shared" si="359"/>
        <v/>
      </c>
      <c r="BC1875" s="172"/>
      <c r="BD1875" s="169"/>
      <c r="BE1875" s="169"/>
      <c r="BF1875" s="169"/>
      <c r="BG1875" s="169"/>
      <c r="BH1875" s="169"/>
      <c r="BI1875" s="169"/>
      <c r="BJ1875" s="169"/>
      <c r="BK1875" s="169"/>
      <c r="BL1875" s="169"/>
      <c r="BM1875" s="169"/>
      <c r="BN1875" s="169"/>
      <c r="BO1875" s="169"/>
      <c r="BP1875" s="169"/>
      <c r="BQ1875" s="169"/>
      <c r="BS1875" s="6"/>
      <c r="BT1875" s="11"/>
      <c r="BU1875" s="6"/>
      <c r="BV1875" s="6"/>
    </row>
    <row r="1876" spans="1:74" ht="15.75" x14ac:dyDescent="0.25">
      <c r="A1876" s="52" t="s">
        <v>7908</v>
      </c>
      <c r="B1876" s="56"/>
      <c r="C1876" s="7" t="s">
        <v>118</v>
      </c>
      <c r="D1876" s="7" t="s">
        <v>6918</v>
      </c>
      <c r="E1876" s="7"/>
      <c r="F1876" s="64"/>
      <c r="G1876" s="6"/>
      <c r="H1876" s="6"/>
      <c r="I1876" s="10" t="s">
        <v>110</v>
      </c>
      <c r="J1876" s="11" t="s">
        <v>3478</v>
      </c>
      <c r="K1876" s="220" t="s">
        <v>600</v>
      </c>
      <c r="L1876" s="180"/>
      <c r="M1876" s="180">
        <v>1000</v>
      </c>
      <c r="N1876" s="80" t="s">
        <v>7214</v>
      </c>
      <c r="O1876" s="165"/>
      <c r="P1876" s="80" t="s">
        <v>3799</v>
      </c>
      <c r="Q1876" s="80"/>
      <c r="R1876" s="80"/>
      <c r="S1876" s="166"/>
      <c r="T1876" s="164"/>
      <c r="U1876" s="167"/>
      <c r="V1876" s="168"/>
      <c r="W1876" s="12" t="str">
        <f t="shared" si="358"/>
        <v>Mqtt1</v>
      </c>
      <c r="X1876" s="222"/>
      <c r="Y1876" s="6" t="str">
        <f t="shared" si="354"/>
        <v>power-tag/ecdis-2</v>
      </c>
      <c r="Z1876" s="106" t="str" cm="1">
        <f t="array" ref="Z1876">IF(COUNTIF(N1876,"spare"),"","$."&amp;_xlfn.REGEXEXTRACT(J1876,"PT\d+[FQ]\d+_(.*)", 2))</f>
        <v>$.Power_Factor_Phase_C</v>
      </c>
      <c r="AA1876" s="12">
        <f t="shared" si="360"/>
        <v>24</v>
      </c>
      <c r="AB1876" s="6" t="s">
        <v>195</v>
      </c>
      <c r="AC1876" s="106">
        <v>3082</v>
      </c>
      <c r="AJ1876" s="80"/>
      <c r="AK1876" s="116" t="s">
        <v>1696</v>
      </c>
      <c r="AN1876" s="80"/>
      <c r="AO1876" s="80"/>
      <c r="AP1876" s="80"/>
      <c r="AQ1876" s="80"/>
      <c r="AR1876" s="130"/>
      <c r="AS1876" s="80"/>
      <c r="AT1876" s="7"/>
      <c r="AU1876" s="7"/>
      <c r="AV1876" s="169"/>
      <c r="AW1876" s="170"/>
      <c r="AX1876" s="140"/>
      <c r="AY1876" s="150"/>
      <c r="AZ1876" s="171"/>
      <c r="BA1876" s="171"/>
      <c r="BB1876" s="150" t="str">
        <f t="shared" si="359"/>
        <v/>
      </c>
      <c r="BC1876" s="172"/>
      <c r="BD1876" s="169"/>
      <c r="BE1876" s="169"/>
      <c r="BF1876" s="169"/>
      <c r="BG1876" s="169"/>
      <c r="BH1876" s="169"/>
      <c r="BI1876" s="169"/>
      <c r="BJ1876" s="169"/>
      <c r="BK1876" s="169"/>
      <c r="BL1876" s="169"/>
      <c r="BM1876" s="169"/>
      <c r="BN1876" s="169"/>
      <c r="BO1876" s="169"/>
      <c r="BP1876" s="169"/>
      <c r="BQ1876" s="169"/>
      <c r="BS1876" s="6"/>
      <c r="BT1876" s="11"/>
      <c r="BU1876" s="6"/>
      <c r="BV1876" s="6"/>
    </row>
    <row r="1877" spans="1:74" ht="15.75" x14ac:dyDescent="0.25">
      <c r="A1877" s="52" t="s">
        <v>7908</v>
      </c>
      <c r="B1877" s="56"/>
      <c r="C1877" s="7" t="s">
        <v>118</v>
      </c>
      <c r="D1877" s="7" t="s">
        <v>6918</v>
      </c>
      <c r="E1877" s="7"/>
      <c r="F1877" s="64"/>
      <c r="G1877" s="6"/>
      <c r="H1877" s="6"/>
      <c r="I1877" s="10" t="s">
        <v>110</v>
      </c>
      <c r="J1877" s="11" t="s">
        <v>3479</v>
      </c>
      <c r="K1877" s="220" t="s">
        <v>600</v>
      </c>
      <c r="L1877" s="180"/>
      <c r="M1877" s="180">
        <v>1000</v>
      </c>
      <c r="N1877" s="80" t="s">
        <v>7214</v>
      </c>
      <c r="O1877" s="165"/>
      <c r="P1877" s="80" t="s">
        <v>3800</v>
      </c>
      <c r="Q1877" s="80"/>
      <c r="R1877" s="80"/>
      <c r="S1877" s="166"/>
      <c r="T1877" s="164"/>
      <c r="U1877" s="167"/>
      <c r="V1877" s="168"/>
      <c r="W1877" s="12" t="str">
        <f t="shared" si="358"/>
        <v>Mqtt1</v>
      </c>
      <c r="X1877" s="222"/>
      <c r="Y1877" s="6" t="str">
        <f t="shared" si="354"/>
        <v>power-tag/ecdis-2</v>
      </c>
      <c r="Z1877" s="106" t="str" cm="1">
        <f t="array" ref="Z1877">IF(COUNTIF(N1877,"spare"),"","$."&amp;_xlfn.REGEXEXTRACT(J1877,"PT\d+[FQ]\d+_(.*)", 2))</f>
        <v>$.Total_Power_Factor</v>
      </c>
      <c r="AA1877" s="12">
        <f t="shared" si="360"/>
        <v>24</v>
      </c>
      <c r="AB1877" s="6" t="s">
        <v>195</v>
      </c>
      <c r="AC1877" s="106">
        <v>3084</v>
      </c>
      <c r="AJ1877" s="80"/>
      <c r="AK1877" s="116" t="s">
        <v>1696</v>
      </c>
      <c r="AN1877" s="80"/>
      <c r="AO1877" s="80"/>
      <c r="AP1877" s="80"/>
      <c r="AQ1877" s="80"/>
      <c r="AR1877" s="130"/>
      <c r="AS1877" s="80"/>
      <c r="AT1877" s="7"/>
      <c r="AU1877" s="7"/>
      <c r="AV1877" s="169"/>
      <c r="AW1877" s="170"/>
      <c r="AX1877" s="140"/>
      <c r="AY1877" s="150"/>
      <c r="AZ1877" s="171"/>
      <c r="BA1877" s="171"/>
      <c r="BB1877" s="150" t="str">
        <f t="shared" si="359"/>
        <v/>
      </c>
      <c r="BC1877" s="172"/>
      <c r="BD1877" s="169"/>
      <c r="BE1877" s="169"/>
      <c r="BF1877" s="169"/>
      <c r="BG1877" s="169"/>
      <c r="BH1877" s="169"/>
      <c r="BI1877" s="169"/>
      <c r="BJ1877" s="169"/>
      <c r="BK1877" s="169"/>
      <c r="BL1877" s="169"/>
      <c r="BM1877" s="169"/>
      <c r="BN1877" s="169"/>
      <c r="BO1877" s="169"/>
      <c r="BP1877" s="169"/>
      <c r="BQ1877" s="169"/>
      <c r="BS1877" s="6"/>
      <c r="BT1877" s="11"/>
      <c r="BU1877" s="6"/>
      <c r="BV1877" s="6"/>
    </row>
    <row r="1878" spans="1:74" ht="15.75" x14ac:dyDescent="0.25">
      <c r="A1878" s="52" t="s">
        <v>7908</v>
      </c>
      <c r="B1878" s="56"/>
      <c r="C1878" s="7" t="s">
        <v>118</v>
      </c>
      <c r="D1878" s="7" t="s">
        <v>6918</v>
      </c>
      <c r="E1878" s="7"/>
      <c r="F1878" s="64"/>
      <c r="G1878" s="6"/>
      <c r="H1878" s="6"/>
      <c r="I1878" s="10" t="s">
        <v>110</v>
      </c>
      <c r="J1878" s="11" t="s">
        <v>3480</v>
      </c>
      <c r="K1878" s="220" t="s">
        <v>600</v>
      </c>
      <c r="L1878" s="180"/>
      <c r="M1878" s="180">
        <v>1000</v>
      </c>
      <c r="N1878" s="80" t="s">
        <v>7214</v>
      </c>
      <c r="O1878" s="165"/>
      <c r="P1878" s="80" t="s">
        <v>3801</v>
      </c>
      <c r="Q1878" s="80"/>
      <c r="R1878" s="80"/>
      <c r="S1878" s="166"/>
      <c r="T1878" s="164"/>
      <c r="U1878" s="167"/>
      <c r="V1878" s="168"/>
      <c r="W1878" s="12" t="str">
        <f t="shared" si="358"/>
        <v>Mqtt1</v>
      </c>
      <c r="X1878" s="222"/>
      <c r="Y1878" s="6" t="str">
        <f t="shared" si="354"/>
        <v>power-tag/kvm-captains-cabin-ships-office</v>
      </c>
      <c r="Z1878" s="106" t="str" cm="1">
        <f t="array" ref="Z1878">IF(COUNTIF(N1878,"spare"),"","$."&amp;_xlfn.REGEXEXTRACT(J1878,"PT\d+[FQ]\d+_(.*)", 2))</f>
        <v>$.RMS_Current_Phase_A</v>
      </c>
      <c r="AA1878" s="12">
        <f>AA1863+1</f>
        <v>25</v>
      </c>
      <c r="AB1878" s="6" t="s">
        <v>195</v>
      </c>
      <c r="AC1878" s="106">
        <v>3000</v>
      </c>
      <c r="AJ1878" s="80"/>
      <c r="AK1878" s="116" t="s">
        <v>1693</v>
      </c>
      <c r="AN1878" s="80"/>
      <c r="AO1878" s="80"/>
      <c r="AP1878" s="80"/>
      <c r="AQ1878" s="80"/>
      <c r="AR1878" s="130"/>
      <c r="AS1878" s="80"/>
      <c r="AT1878" s="7"/>
      <c r="AU1878" s="7"/>
      <c r="AV1878" s="169"/>
      <c r="AW1878" s="170"/>
      <c r="AX1878" s="140"/>
      <c r="AY1878" s="150"/>
      <c r="AZ1878" s="171"/>
      <c r="BA1878" s="171"/>
      <c r="BB1878" s="150" t="str">
        <f t="shared" si="359"/>
        <v/>
      </c>
      <c r="BC1878" s="172"/>
      <c r="BD1878" s="169"/>
      <c r="BE1878" s="169"/>
      <c r="BF1878" s="169"/>
      <c r="BG1878" s="169"/>
      <c r="BH1878" s="169"/>
      <c r="BI1878" s="169"/>
      <c r="BJ1878" s="169"/>
      <c r="BK1878" s="169"/>
      <c r="BL1878" s="169"/>
      <c r="BM1878" s="169"/>
      <c r="BN1878" s="169"/>
      <c r="BO1878" s="169"/>
      <c r="BP1878" s="169"/>
      <c r="BQ1878" s="169"/>
      <c r="BS1878" s="6"/>
      <c r="BT1878" s="11"/>
      <c r="BU1878" s="6"/>
      <c r="BV1878" s="6"/>
    </row>
    <row r="1879" spans="1:74" ht="15.75" x14ac:dyDescent="0.25">
      <c r="A1879" s="52" t="s">
        <v>7908</v>
      </c>
      <c r="B1879" s="56"/>
      <c r="C1879" s="7" t="s">
        <v>118</v>
      </c>
      <c r="D1879" s="7" t="s">
        <v>6918</v>
      </c>
      <c r="E1879" s="7"/>
      <c r="F1879" s="64"/>
      <c r="G1879" s="6"/>
      <c r="H1879" s="6"/>
      <c r="I1879" s="10" t="s">
        <v>110</v>
      </c>
      <c r="J1879" s="11" t="s">
        <v>3481</v>
      </c>
      <c r="K1879" s="220" t="s">
        <v>600</v>
      </c>
      <c r="L1879" s="180"/>
      <c r="M1879" s="180">
        <v>1000</v>
      </c>
      <c r="N1879" s="80" t="s">
        <v>7214</v>
      </c>
      <c r="O1879" s="165"/>
      <c r="P1879" s="80" t="s">
        <v>3802</v>
      </c>
      <c r="Q1879" s="80"/>
      <c r="R1879" s="80"/>
      <c r="S1879" s="166"/>
      <c r="T1879" s="164"/>
      <c r="U1879" s="167"/>
      <c r="V1879" s="168"/>
      <c r="W1879" s="12" t="str">
        <f t="shared" si="358"/>
        <v>Mqtt1</v>
      </c>
      <c r="X1879" s="222"/>
      <c r="Y1879" s="6" t="str">
        <f t="shared" si="354"/>
        <v>power-tag/kvm-captains-cabin-ships-office</v>
      </c>
      <c r="Z1879" s="106" t="str" cm="1">
        <f t="array" ref="Z1879">IF(COUNTIF(N1879,"spare"),"","$."&amp;_xlfn.REGEXEXTRACT(J1879,"PT\d+[FQ]\d+_(.*)", 2))</f>
        <v>$.RMS_Current_Phase_B</v>
      </c>
      <c r="AA1879" s="12">
        <f t="shared" ref="AA1879:AA1892" si="361">AA1864+1</f>
        <v>25</v>
      </c>
      <c r="AB1879" s="6" t="s">
        <v>195</v>
      </c>
      <c r="AC1879" s="106">
        <v>3002</v>
      </c>
      <c r="AJ1879" s="80"/>
      <c r="AK1879" s="116" t="s">
        <v>1693</v>
      </c>
      <c r="AN1879" s="80"/>
      <c r="AO1879" s="80"/>
      <c r="AP1879" s="80"/>
      <c r="AQ1879" s="80"/>
      <c r="AR1879" s="130"/>
      <c r="AS1879" s="80"/>
      <c r="AT1879" s="7"/>
      <c r="AU1879" s="7"/>
      <c r="AV1879" s="169"/>
      <c r="AW1879" s="170"/>
      <c r="AX1879" s="140"/>
      <c r="AY1879" s="150"/>
      <c r="AZ1879" s="171"/>
      <c r="BA1879" s="171"/>
      <c r="BB1879" s="150" t="str">
        <f t="shared" si="359"/>
        <v/>
      </c>
      <c r="BC1879" s="172"/>
      <c r="BD1879" s="169"/>
      <c r="BE1879" s="169"/>
      <c r="BF1879" s="169"/>
      <c r="BG1879" s="169"/>
      <c r="BH1879" s="169"/>
      <c r="BI1879" s="169"/>
      <c r="BJ1879" s="169"/>
      <c r="BK1879" s="169"/>
      <c r="BL1879" s="169"/>
      <c r="BM1879" s="169"/>
      <c r="BN1879" s="169"/>
      <c r="BO1879" s="169"/>
      <c r="BP1879" s="169"/>
      <c r="BQ1879" s="169"/>
      <c r="BS1879" s="6"/>
      <c r="BT1879" s="11"/>
      <c r="BU1879" s="6"/>
      <c r="BV1879" s="6"/>
    </row>
    <row r="1880" spans="1:74" ht="15.75" x14ac:dyDescent="0.25">
      <c r="A1880" s="52" t="s">
        <v>7908</v>
      </c>
      <c r="B1880" s="56"/>
      <c r="C1880" s="7" t="s">
        <v>118</v>
      </c>
      <c r="D1880" s="7" t="s">
        <v>6918</v>
      </c>
      <c r="E1880" s="7"/>
      <c r="F1880" s="64"/>
      <c r="G1880" s="6"/>
      <c r="H1880" s="6"/>
      <c r="I1880" s="10" t="s">
        <v>110</v>
      </c>
      <c r="J1880" s="11" t="s">
        <v>3482</v>
      </c>
      <c r="K1880" s="220" t="s">
        <v>600</v>
      </c>
      <c r="L1880" s="180"/>
      <c r="M1880" s="180">
        <v>1000</v>
      </c>
      <c r="N1880" s="80" t="s">
        <v>7214</v>
      </c>
      <c r="O1880" s="165"/>
      <c r="P1880" s="80" t="s">
        <v>3803</v>
      </c>
      <c r="Q1880" s="80"/>
      <c r="R1880" s="80"/>
      <c r="S1880" s="166"/>
      <c r="T1880" s="164"/>
      <c r="U1880" s="167"/>
      <c r="V1880" s="168"/>
      <c r="W1880" s="12" t="str">
        <f t="shared" si="358"/>
        <v>Mqtt1</v>
      </c>
      <c r="X1880" s="222"/>
      <c r="Y1880" s="6" t="str">
        <f t="shared" si="354"/>
        <v>power-tag/kvm-captains-cabin-ships-office</v>
      </c>
      <c r="Z1880" s="106" t="str" cm="1">
        <f t="array" ref="Z1880">IF(COUNTIF(N1880,"spare"),"","$."&amp;_xlfn.REGEXEXTRACT(J1880,"PT\d+[FQ]\d+_(.*)", 2))</f>
        <v>$.RMS_Current_Phase_C</v>
      </c>
      <c r="AA1880" s="12">
        <f t="shared" si="361"/>
        <v>25</v>
      </c>
      <c r="AB1880" s="6" t="s">
        <v>195</v>
      </c>
      <c r="AC1880" s="106">
        <v>3004</v>
      </c>
      <c r="AJ1880" s="80"/>
      <c r="AK1880" s="116" t="s">
        <v>1693</v>
      </c>
      <c r="AN1880" s="80"/>
      <c r="AO1880" s="80"/>
      <c r="AP1880" s="80"/>
      <c r="AQ1880" s="80"/>
      <c r="AR1880" s="130"/>
      <c r="AS1880" s="80"/>
      <c r="AT1880" s="7"/>
      <c r="AU1880" s="7"/>
      <c r="AV1880" s="169"/>
      <c r="AW1880" s="170"/>
      <c r="AX1880" s="140"/>
      <c r="AY1880" s="150"/>
      <c r="AZ1880" s="171"/>
      <c r="BA1880" s="171"/>
      <c r="BB1880" s="150" t="str">
        <f t="shared" si="359"/>
        <v/>
      </c>
      <c r="BC1880" s="172"/>
      <c r="BD1880" s="169"/>
      <c r="BE1880" s="169"/>
      <c r="BF1880" s="169"/>
      <c r="BG1880" s="169"/>
      <c r="BH1880" s="169"/>
      <c r="BI1880" s="169"/>
      <c r="BJ1880" s="169"/>
      <c r="BK1880" s="169"/>
      <c r="BL1880" s="169"/>
      <c r="BM1880" s="169"/>
      <c r="BN1880" s="169"/>
      <c r="BO1880" s="169"/>
      <c r="BP1880" s="169"/>
      <c r="BQ1880" s="169"/>
      <c r="BS1880" s="6"/>
      <c r="BT1880" s="11"/>
      <c r="BU1880" s="6"/>
      <c r="BV1880" s="6"/>
    </row>
    <row r="1881" spans="1:74" ht="15.75" x14ac:dyDescent="0.25">
      <c r="A1881" s="52" t="s">
        <v>7908</v>
      </c>
      <c r="B1881" s="56"/>
      <c r="C1881" s="7" t="s">
        <v>118</v>
      </c>
      <c r="D1881" s="7" t="s">
        <v>6918</v>
      </c>
      <c r="E1881" s="7"/>
      <c r="F1881" s="64"/>
      <c r="G1881" s="6"/>
      <c r="H1881" s="6"/>
      <c r="I1881" s="10" t="s">
        <v>110</v>
      </c>
      <c r="J1881" s="11" t="s">
        <v>3483</v>
      </c>
      <c r="K1881" s="220" t="s">
        <v>600</v>
      </c>
      <c r="L1881" s="180"/>
      <c r="M1881" s="180">
        <v>1000</v>
      </c>
      <c r="N1881" s="80" t="s">
        <v>7214</v>
      </c>
      <c r="O1881" s="165"/>
      <c r="P1881" s="80" t="s">
        <v>3804</v>
      </c>
      <c r="Q1881" s="80"/>
      <c r="R1881" s="80"/>
      <c r="S1881" s="166"/>
      <c r="T1881" s="164"/>
      <c r="U1881" s="167"/>
      <c r="V1881" s="168"/>
      <c r="W1881" s="12" t="str">
        <f t="shared" si="358"/>
        <v>Mqtt1</v>
      </c>
      <c r="X1881" s="222"/>
      <c r="Y1881" s="6" t="str">
        <f t="shared" si="354"/>
        <v>power-tag/kvm-captains-cabin-ships-office</v>
      </c>
      <c r="Z1881" s="106" t="str" cm="1">
        <f t="array" ref="Z1881">IF(COUNTIF(N1881,"spare"),"","$."&amp;_xlfn.REGEXEXTRACT(J1881,"PT\d+[FQ]\d+_(.*)", 2))</f>
        <v>$.RMS_Current_Phase_Neut</v>
      </c>
      <c r="AA1881" s="12">
        <f t="shared" si="361"/>
        <v>25</v>
      </c>
      <c r="AB1881" s="6" t="s">
        <v>195</v>
      </c>
      <c r="AC1881" s="106">
        <v>3006</v>
      </c>
      <c r="AJ1881" s="80"/>
      <c r="AK1881" s="116" t="s">
        <v>1693</v>
      </c>
      <c r="AN1881" s="80"/>
      <c r="AO1881" s="80"/>
      <c r="AP1881" s="80"/>
      <c r="AQ1881" s="80"/>
      <c r="AR1881" s="130"/>
      <c r="AS1881" s="80"/>
      <c r="AT1881" s="7"/>
      <c r="AU1881" s="7"/>
      <c r="AV1881" s="169"/>
      <c r="AW1881" s="170"/>
      <c r="AX1881" s="140"/>
      <c r="AY1881" s="150"/>
      <c r="AZ1881" s="171"/>
      <c r="BA1881" s="171"/>
      <c r="BB1881" s="150" t="str">
        <f t="shared" si="359"/>
        <v/>
      </c>
      <c r="BC1881" s="172"/>
      <c r="BD1881" s="169"/>
      <c r="BE1881" s="169"/>
      <c r="BF1881" s="169"/>
      <c r="BG1881" s="169"/>
      <c r="BH1881" s="169"/>
      <c r="BI1881" s="169"/>
      <c r="BJ1881" s="169"/>
      <c r="BK1881" s="169"/>
      <c r="BL1881" s="169"/>
      <c r="BM1881" s="169"/>
      <c r="BN1881" s="169"/>
      <c r="BO1881" s="169"/>
      <c r="BP1881" s="169"/>
      <c r="BQ1881" s="169"/>
      <c r="BS1881" s="6"/>
      <c r="BT1881" s="11"/>
      <c r="BU1881" s="6"/>
      <c r="BV1881" s="6"/>
    </row>
    <row r="1882" spans="1:74" ht="15.75" x14ac:dyDescent="0.25">
      <c r="A1882" s="52" t="s">
        <v>7908</v>
      </c>
      <c r="B1882" s="56"/>
      <c r="C1882" s="7" t="s">
        <v>118</v>
      </c>
      <c r="D1882" s="7" t="s">
        <v>6918</v>
      </c>
      <c r="E1882" s="7"/>
      <c r="F1882" s="64"/>
      <c r="G1882" s="6"/>
      <c r="H1882" s="6"/>
      <c r="I1882" s="10" t="s">
        <v>110</v>
      </c>
      <c r="J1882" s="11" t="s">
        <v>7625</v>
      </c>
      <c r="K1882" s="220" t="s">
        <v>600</v>
      </c>
      <c r="L1882" s="180"/>
      <c r="M1882" s="180">
        <v>1000</v>
      </c>
      <c r="N1882" s="80" t="s">
        <v>7214</v>
      </c>
      <c r="O1882" s="165"/>
      <c r="P1882" s="80" t="s">
        <v>3805</v>
      </c>
      <c r="Q1882" s="80"/>
      <c r="R1882" s="80"/>
      <c r="S1882" s="166"/>
      <c r="T1882" s="164"/>
      <c r="U1882" s="167"/>
      <c r="V1882" s="168"/>
      <c r="W1882" s="12" t="str">
        <f t="shared" si="358"/>
        <v>Mqtt1</v>
      </c>
      <c r="X1882" s="222"/>
      <c r="Y1882" s="6" t="str">
        <f t="shared" si="354"/>
        <v>power-tag/kvm-captains-cabin-ships-office</v>
      </c>
      <c r="Z1882" s="106" t="str" cm="1">
        <f t="array" ref="Z1882">IF(COUNTIF(N1882,"spare"),"","$."&amp;_xlfn.REGEXEXTRACT(J1882,"PT\d+[FQ]\d+_(.*)", 2))</f>
        <v>$.RMS_Voltage_A_N</v>
      </c>
      <c r="AA1882" s="12">
        <f t="shared" si="361"/>
        <v>25</v>
      </c>
      <c r="AB1882" s="6" t="s">
        <v>195</v>
      </c>
      <c r="AC1882" s="106">
        <v>3028</v>
      </c>
      <c r="AJ1882" s="80"/>
      <c r="AK1882" s="116" t="s">
        <v>1694</v>
      </c>
      <c r="AN1882" s="80"/>
      <c r="AO1882" s="80"/>
      <c r="AP1882" s="80"/>
      <c r="AQ1882" s="80"/>
      <c r="AR1882" s="130"/>
      <c r="AS1882" s="80"/>
      <c r="AT1882" s="7"/>
      <c r="AU1882" s="7"/>
      <c r="AV1882" s="169"/>
      <c r="AW1882" s="170"/>
      <c r="AX1882" s="140"/>
      <c r="AY1882" s="150"/>
      <c r="AZ1882" s="171"/>
      <c r="BA1882" s="171"/>
      <c r="BB1882" s="150" t="str">
        <f t="shared" si="359"/>
        <v/>
      </c>
      <c r="BC1882" s="172"/>
      <c r="BD1882" s="169"/>
      <c r="BE1882" s="169"/>
      <c r="BF1882" s="169"/>
      <c r="BG1882" s="169"/>
      <c r="BH1882" s="169"/>
      <c r="BI1882" s="169"/>
      <c r="BJ1882" s="169"/>
      <c r="BK1882" s="169"/>
      <c r="BL1882" s="169"/>
      <c r="BM1882" s="169"/>
      <c r="BN1882" s="169"/>
      <c r="BO1882" s="169"/>
      <c r="BP1882" s="169"/>
      <c r="BQ1882" s="169"/>
      <c r="BS1882" s="6"/>
      <c r="BT1882" s="11"/>
      <c r="BU1882" s="6"/>
      <c r="BV1882" s="6"/>
    </row>
    <row r="1883" spans="1:74" ht="15.75" x14ac:dyDescent="0.25">
      <c r="A1883" s="52" t="s">
        <v>7908</v>
      </c>
      <c r="B1883" s="56"/>
      <c r="C1883" s="7" t="s">
        <v>118</v>
      </c>
      <c r="D1883" s="7" t="s">
        <v>6918</v>
      </c>
      <c r="E1883" s="7"/>
      <c r="F1883" s="64"/>
      <c r="G1883" s="6"/>
      <c r="H1883" s="6"/>
      <c r="I1883" s="10" t="s">
        <v>110</v>
      </c>
      <c r="J1883" s="11" t="s">
        <v>7626</v>
      </c>
      <c r="K1883" s="220" t="s">
        <v>600</v>
      </c>
      <c r="L1883" s="180"/>
      <c r="M1883" s="180">
        <v>1000</v>
      </c>
      <c r="N1883" s="80" t="s">
        <v>7214</v>
      </c>
      <c r="O1883" s="165"/>
      <c r="P1883" s="80" t="s">
        <v>3806</v>
      </c>
      <c r="Q1883" s="80"/>
      <c r="R1883" s="80"/>
      <c r="S1883" s="166"/>
      <c r="T1883" s="164"/>
      <c r="U1883" s="167"/>
      <c r="V1883" s="168"/>
      <c r="W1883" s="12" t="str">
        <f t="shared" si="358"/>
        <v>Mqtt1</v>
      </c>
      <c r="X1883" s="222"/>
      <c r="Y1883" s="6" t="str">
        <f t="shared" si="354"/>
        <v>power-tag/kvm-captains-cabin-ships-office</v>
      </c>
      <c r="Z1883" s="106" t="str" cm="1">
        <f t="array" ref="Z1883">IF(COUNTIF(N1883,"spare"),"","$."&amp;_xlfn.REGEXEXTRACT(J1883,"PT\d+[FQ]\d+_(.*)", 2))</f>
        <v>$.RMS_Voltage_B_N</v>
      </c>
      <c r="AA1883" s="12">
        <f t="shared" si="361"/>
        <v>25</v>
      </c>
      <c r="AB1883" s="6" t="s">
        <v>195</v>
      </c>
      <c r="AC1883" s="106">
        <v>3030</v>
      </c>
      <c r="AJ1883" s="80"/>
      <c r="AK1883" s="116" t="s">
        <v>1694</v>
      </c>
      <c r="AN1883" s="80"/>
      <c r="AO1883" s="80"/>
      <c r="AP1883" s="80"/>
      <c r="AQ1883" s="80"/>
      <c r="AR1883" s="130"/>
      <c r="AS1883" s="80"/>
      <c r="AT1883" s="7"/>
      <c r="AU1883" s="7"/>
      <c r="AV1883" s="169"/>
      <c r="AW1883" s="170"/>
      <c r="AX1883" s="140"/>
      <c r="AY1883" s="150"/>
      <c r="AZ1883" s="171"/>
      <c r="BA1883" s="171"/>
      <c r="BB1883" s="150" t="str">
        <f t="shared" si="359"/>
        <v/>
      </c>
      <c r="BC1883" s="172"/>
      <c r="BD1883" s="169"/>
      <c r="BE1883" s="169"/>
      <c r="BF1883" s="169"/>
      <c r="BG1883" s="169"/>
      <c r="BH1883" s="169"/>
      <c r="BI1883" s="169"/>
      <c r="BJ1883" s="169"/>
      <c r="BK1883" s="169"/>
      <c r="BL1883" s="169"/>
      <c r="BM1883" s="169"/>
      <c r="BN1883" s="169"/>
      <c r="BO1883" s="169"/>
      <c r="BP1883" s="169"/>
      <c r="BQ1883" s="169"/>
      <c r="BS1883" s="6"/>
      <c r="BT1883" s="11"/>
      <c r="BU1883" s="6"/>
      <c r="BV1883" s="6"/>
    </row>
    <row r="1884" spans="1:74" ht="15.75" x14ac:dyDescent="0.25">
      <c r="A1884" s="52" t="s">
        <v>7908</v>
      </c>
      <c r="B1884" s="56"/>
      <c r="C1884" s="7" t="s">
        <v>118</v>
      </c>
      <c r="D1884" s="7" t="s">
        <v>6918</v>
      </c>
      <c r="E1884" s="7"/>
      <c r="F1884" s="64"/>
      <c r="G1884" s="6"/>
      <c r="H1884" s="6"/>
      <c r="I1884" s="10" t="s">
        <v>110</v>
      </c>
      <c r="J1884" s="11" t="s">
        <v>7627</v>
      </c>
      <c r="K1884" s="220" t="s">
        <v>600</v>
      </c>
      <c r="L1884" s="180"/>
      <c r="M1884" s="180">
        <v>1000</v>
      </c>
      <c r="N1884" s="80" t="s">
        <v>7214</v>
      </c>
      <c r="O1884" s="165"/>
      <c r="P1884" s="80" t="s">
        <v>3807</v>
      </c>
      <c r="Q1884" s="80"/>
      <c r="R1884" s="80"/>
      <c r="S1884" s="166"/>
      <c r="T1884" s="164"/>
      <c r="U1884" s="167"/>
      <c r="V1884" s="168"/>
      <c r="W1884" s="12" t="str">
        <f t="shared" si="358"/>
        <v>Mqtt1</v>
      </c>
      <c r="X1884" s="222"/>
      <c r="Y1884" s="6" t="str">
        <f t="shared" si="354"/>
        <v>power-tag/kvm-captains-cabin-ships-office</v>
      </c>
      <c r="Z1884" s="106" t="str" cm="1">
        <f t="array" ref="Z1884">IF(COUNTIF(N1884,"spare"),"","$."&amp;_xlfn.REGEXEXTRACT(J1884,"PT\d+[FQ]\d+_(.*)", 2))</f>
        <v>$.RMS_Voltage_C_N</v>
      </c>
      <c r="AA1884" s="12">
        <f t="shared" si="361"/>
        <v>25</v>
      </c>
      <c r="AB1884" s="6" t="s">
        <v>195</v>
      </c>
      <c r="AC1884" s="106">
        <v>3032</v>
      </c>
      <c r="AJ1884" s="80"/>
      <c r="AK1884" s="116" t="s">
        <v>1694</v>
      </c>
      <c r="AN1884" s="80"/>
      <c r="AO1884" s="80"/>
      <c r="AP1884" s="80"/>
      <c r="AQ1884" s="80"/>
      <c r="AR1884" s="130"/>
      <c r="AS1884" s="80"/>
      <c r="AT1884" s="7"/>
      <c r="AU1884" s="7"/>
      <c r="AV1884" s="169"/>
      <c r="AW1884" s="170"/>
      <c r="AX1884" s="140"/>
      <c r="AY1884" s="150"/>
      <c r="AZ1884" s="171"/>
      <c r="BA1884" s="171"/>
      <c r="BB1884" s="150" t="str">
        <f t="shared" si="359"/>
        <v/>
      </c>
      <c r="BC1884" s="172"/>
      <c r="BD1884" s="169"/>
      <c r="BE1884" s="169"/>
      <c r="BF1884" s="169"/>
      <c r="BG1884" s="169"/>
      <c r="BH1884" s="169"/>
      <c r="BI1884" s="169"/>
      <c r="BJ1884" s="169"/>
      <c r="BK1884" s="169"/>
      <c r="BL1884" s="169"/>
      <c r="BM1884" s="169"/>
      <c r="BN1884" s="169"/>
      <c r="BO1884" s="169"/>
      <c r="BP1884" s="169"/>
      <c r="BQ1884" s="169"/>
      <c r="BS1884" s="6"/>
      <c r="BT1884" s="11"/>
      <c r="BU1884" s="6"/>
      <c r="BV1884" s="6"/>
    </row>
    <row r="1885" spans="1:74" ht="15.75" x14ac:dyDescent="0.25">
      <c r="A1885" s="52" t="s">
        <v>7908</v>
      </c>
      <c r="B1885" s="56"/>
      <c r="C1885" s="7" t="s">
        <v>118</v>
      </c>
      <c r="D1885" s="7" t="s">
        <v>6918</v>
      </c>
      <c r="E1885" s="7"/>
      <c r="F1885" s="64"/>
      <c r="G1885" s="6"/>
      <c r="H1885" s="6"/>
      <c r="I1885" s="10" t="s">
        <v>110</v>
      </c>
      <c r="J1885" s="11" t="s">
        <v>3484</v>
      </c>
      <c r="K1885" s="220" t="s">
        <v>600</v>
      </c>
      <c r="L1885" s="180"/>
      <c r="M1885" s="180">
        <v>1000</v>
      </c>
      <c r="N1885" s="80" t="s">
        <v>7214</v>
      </c>
      <c r="O1885" s="165"/>
      <c r="P1885" s="80" t="s">
        <v>3808</v>
      </c>
      <c r="Q1885" s="80"/>
      <c r="R1885" s="80"/>
      <c r="S1885" s="166"/>
      <c r="T1885" s="164"/>
      <c r="U1885" s="167"/>
      <c r="V1885" s="168"/>
      <c r="W1885" s="12" t="str">
        <f t="shared" si="358"/>
        <v>Mqtt1</v>
      </c>
      <c r="X1885" s="222"/>
      <c r="Y1885" s="6" t="str">
        <f t="shared" si="354"/>
        <v>power-tag/kvm-captains-cabin-ships-office</v>
      </c>
      <c r="Z1885" s="106" t="str" cm="1">
        <f t="array" ref="Z1885">IF(COUNTIF(N1885,"spare"),"","$."&amp;_xlfn.REGEXEXTRACT(J1885,"PT\d+[FQ]\d+_(.*)", 2))</f>
        <v>$.Active_Power_Phase_A</v>
      </c>
      <c r="AA1885" s="12">
        <f t="shared" si="361"/>
        <v>25</v>
      </c>
      <c r="AB1885" s="6" t="s">
        <v>195</v>
      </c>
      <c r="AC1885" s="106">
        <v>3054</v>
      </c>
      <c r="AJ1885" s="80"/>
      <c r="AK1885" s="116" t="s">
        <v>1695</v>
      </c>
      <c r="AN1885" s="80"/>
      <c r="AO1885" s="80"/>
      <c r="AP1885" s="80"/>
      <c r="AQ1885" s="80"/>
      <c r="AR1885" s="130"/>
      <c r="AS1885" s="80"/>
      <c r="AT1885" s="7"/>
      <c r="AU1885" s="7"/>
      <c r="AV1885" s="169"/>
      <c r="AW1885" s="170"/>
      <c r="AX1885" s="140"/>
      <c r="AY1885" s="150"/>
      <c r="AZ1885" s="171"/>
      <c r="BA1885" s="171"/>
      <c r="BB1885" s="150" t="str">
        <f t="shared" si="359"/>
        <v/>
      </c>
      <c r="BC1885" s="172"/>
      <c r="BD1885" s="169"/>
      <c r="BE1885" s="169"/>
      <c r="BF1885" s="169"/>
      <c r="BG1885" s="169"/>
      <c r="BH1885" s="169"/>
      <c r="BI1885" s="169"/>
      <c r="BJ1885" s="169"/>
      <c r="BK1885" s="169"/>
      <c r="BL1885" s="169"/>
      <c r="BM1885" s="169"/>
      <c r="BN1885" s="169"/>
      <c r="BO1885" s="169"/>
      <c r="BP1885" s="169"/>
      <c r="BQ1885" s="169"/>
      <c r="BS1885" s="6"/>
      <c r="BT1885" s="11"/>
      <c r="BU1885" s="6"/>
      <c r="BV1885" s="6"/>
    </row>
    <row r="1886" spans="1:74" ht="15.75" x14ac:dyDescent="0.25">
      <c r="A1886" s="52" t="s">
        <v>7908</v>
      </c>
      <c r="B1886" s="56"/>
      <c r="C1886" s="7" t="s">
        <v>118</v>
      </c>
      <c r="D1886" s="7" t="s">
        <v>6918</v>
      </c>
      <c r="E1886" s="7"/>
      <c r="F1886" s="64"/>
      <c r="G1886" s="6"/>
      <c r="H1886" s="6"/>
      <c r="I1886" s="10" t="s">
        <v>110</v>
      </c>
      <c r="J1886" s="11" t="s">
        <v>3485</v>
      </c>
      <c r="K1886" s="220" t="s">
        <v>600</v>
      </c>
      <c r="L1886" s="180"/>
      <c r="M1886" s="180">
        <v>1000</v>
      </c>
      <c r="N1886" s="80" t="s">
        <v>7214</v>
      </c>
      <c r="O1886" s="165"/>
      <c r="P1886" s="80" t="s">
        <v>3809</v>
      </c>
      <c r="Q1886" s="80"/>
      <c r="R1886" s="80"/>
      <c r="S1886" s="166"/>
      <c r="T1886" s="164"/>
      <c r="U1886" s="167"/>
      <c r="V1886" s="168"/>
      <c r="W1886" s="12" t="str">
        <f t="shared" si="358"/>
        <v>Mqtt1</v>
      </c>
      <c r="X1886" s="222"/>
      <c r="Y1886" s="6" t="str">
        <f t="shared" si="354"/>
        <v>power-tag/kvm-captains-cabin-ships-office</v>
      </c>
      <c r="Z1886" s="106" t="str" cm="1">
        <f t="array" ref="Z1886">IF(COUNTIF(N1886,"spare"),"","$."&amp;_xlfn.REGEXEXTRACT(J1886,"PT\d+[FQ]\d+_(.*)", 2))</f>
        <v>$.Active_Power_Phase_B</v>
      </c>
      <c r="AA1886" s="12">
        <f t="shared" si="361"/>
        <v>25</v>
      </c>
      <c r="AB1886" s="6" t="s">
        <v>195</v>
      </c>
      <c r="AC1886" s="106">
        <v>3056</v>
      </c>
      <c r="AJ1886" s="80"/>
      <c r="AK1886" s="116" t="s">
        <v>1695</v>
      </c>
      <c r="AN1886" s="80"/>
      <c r="AO1886" s="80"/>
      <c r="AP1886" s="80"/>
      <c r="AQ1886" s="80"/>
      <c r="AR1886" s="130"/>
      <c r="AS1886" s="80"/>
      <c r="AT1886" s="7"/>
      <c r="AU1886" s="7"/>
      <c r="AV1886" s="169"/>
      <c r="AW1886" s="170"/>
      <c r="AX1886" s="140"/>
      <c r="AY1886" s="150"/>
      <c r="AZ1886" s="171"/>
      <c r="BA1886" s="171"/>
      <c r="BB1886" s="150" t="str">
        <f t="shared" si="359"/>
        <v/>
      </c>
      <c r="BC1886" s="172"/>
      <c r="BD1886" s="169"/>
      <c r="BE1886" s="169"/>
      <c r="BF1886" s="169"/>
      <c r="BG1886" s="169"/>
      <c r="BH1886" s="169"/>
      <c r="BI1886" s="169"/>
      <c r="BJ1886" s="169"/>
      <c r="BK1886" s="169"/>
      <c r="BL1886" s="169"/>
      <c r="BM1886" s="169"/>
      <c r="BN1886" s="169"/>
      <c r="BO1886" s="169"/>
      <c r="BP1886" s="169"/>
      <c r="BQ1886" s="169"/>
      <c r="BS1886" s="6"/>
      <c r="BT1886" s="11"/>
      <c r="BU1886" s="6"/>
      <c r="BV1886" s="6"/>
    </row>
    <row r="1887" spans="1:74" ht="15.75" x14ac:dyDescent="0.25">
      <c r="A1887" s="52" t="s">
        <v>7908</v>
      </c>
      <c r="B1887" s="56"/>
      <c r="C1887" s="7" t="s">
        <v>118</v>
      </c>
      <c r="D1887" s="7" t="s">
        <v>6918</v>
      </c>
      <c r="E1887" s="7"/>
      <c r="F1887" s="64"/>
      <c r="G1887" s="6"/>
      <c r="H1887" s="6"/>
      <c r="I1887" s="10" t="s">
        <v>110</v>
      </c>
      <c r="J1887" s="11" t="s">
        <v>3486</v>
      </c>
      <c r="K1887" s="220" t="s">
        <v>600</v>
      </c>
      <c r="L1887" s="180"/>
      <c r="M1887" s="180">
        <v>1000</v>
      </c>
      <c r="N1887" s="80" t="s">
        <v>7214</v>
      </c>
      <c r="O1887" s="165"/>
      <c r="P1887" s="80" t="s">
        <v>3810</v>
      </c>
      <c r="Q1887" s="80"/>
      <c r="R1887" s="80"/>
      <c r="S1887" s="166"/>
      <c r="T1887" s="164"/>
      <c r="U1887" s="167"/>
      <c r="V1887" s="168"/>
      <c r="W1887" s="12" t="str">
        <f t="shared" si="358"/>
        <v>Mqtt1</v>
      </c>
      <c r="X1887" s="222"/>
      <c r="Y1887" s="6" t="str">
        <f t="shared" si="354"/>
        <v>power-tag/kvm-captains-cabin-ships-office</v>
      </c>
      <c r="Z1887" s="106" t="str" cm="1">
        <f t="array" ref="Z1887">IF(COUNTIF(N1887,"spare"),"","$."&amp;_xlfn.REGEXEXTRACT(J1887,"PT\d+[FQ]\d+_(.*)", 2))</f>
        <v>$.Active_Power_Phase_C</v>
      </c>
      <c r="AA1887" s="12">
        <f t="shared" si="361"/>
        <v>25</v>
      </c>
      <c r="AB1887" s="6" t="s">
        <v>195</v>
      </c>
      <c r="AC1887" s="106">
        <v>3058</v>
      </c>
      <c r="AJ1887" s="80"/>
      <c r="AK1887" s="116" t="s">
        <v>1695</v>
      </c>
      <c r="AN1887" s="80"/>
      <c r="AO1887" s="80"/>
      <c r="AP1887" s="80"/>
      <c r="AQ1887" s="80"/>
      <c r="AR1887" s="130"/>
      <c r="AS1887" s="80"/>
      <c r="AT1887" s="7"/>
      <c r="AU1887" s="7"/>
      <c r="AV1887" s="169"/>
      <c r="AW1887" s="170"/>
      <c r="AX1887" s="140"/>
      <c r="AY1887" s="150"/>
      <c r="AZ1887" s="171"/>
      <c r="BA1887" s="171"/>
      <c r="BB1887" s="150" t="str">
        <f t="shared" si="359"/>
        <v/>
      </c>
      <c r="BC1887" s="172"/>
      <c r="BD1887" s="169"/>
      <c r="BE1887" s="169"/>
      <c r="BF1887" s="169"/>
      <c r="BG1887" s="169"/>
      <c r="BH1887" s="169"/>
      <c r="BI1887" s="169"/>
      <c r="BJ1887" s="169"/>
      <c r="BK1887" s="169"/>
      <c r="BL1887" s="169"/>
      <c r="BM1887" s="169"/>
      <c r="BN1887" s="169"/>
      <c r="BO1887" s="169"/>
      <c r="BP1887" s="169"/>
      <c r="BQ1887" s="169"/>
      <c r="BS1887" s="6"/>
      <c r="BT1887" s="11"/>
      <c r="BU1887" s="6"/>
      <c r="BV1887" s="6"/>
    </row>
    <row r="1888" spans="1:74" ht="15.75" x14ac:dyDescent="0.25">
      <c r="A1888" s="52" t="s">
        <v>7908</v>
      </c>
      <c r="B1888" s="56"/>
      <c r="C1888" s="7" t="s">
        <v>118</v>
      </c>
      <c r="D1888" s="7" t="s">
        <v>6918</v>
      </c>
      <c r="E1888" s="7"/>
      <c r="F1888" s="64"/>
      <c r="G1888" s="6"/>
      <c r="H1888" s="6"/>
      <c r="I1888" s="10" t="s">
        <v>110</v>
      </c>
      <c r="J1888" s="11" t="s">
        <v>3487</v>
      </c>
      <c r="K1888" s="220" t="s">
        <v>600</v>
      </c>
      <c r="L1888" s="180"/>
      <c r="M1888" s="180">
        <v>1000</v>
      </c>
      <c r="N1888" s="80" t="s">
        <v>7214</v>
      </c>
      <c r="O1888" s="165"/>
      <c r="P1888" s="80" t="s">
        <v>3811</v>
      </c>
      <c r="Q1888" s="80"/>
      <c r="R1888" s="80"/>
      <c r="S1888" s="166"/>
      <c r="T1888" s="164"/>
      <c r="U1888" s="167"/>
      <c r="V1888" s="168"/>
      <c r="W1888" s="12" t="str">
        <f t="shared" si="358"/>
        <v>Mqtt1</v>
      </c>
      <c r="X1888" s="222"/>
      <c r="Y1888" s="6" t="str">
        <f t="shared" si="354"/>
        <v>power-tag/kvm-captains-cabin-ships-office</v>
      </c>
      <c r="Z1888" s="106" t="str" cm="1">
        <f t="array" ref="Z1888">IF(COUNTIF(N1888,"spare"),"","$."&amp;_xlfn.REGEXEXTRACT(J1888,"PT\d+[FQ]\d+_(.*)", 2))</f>
        <v>$.Total_Active_Power</v>
      </c>
      <c r="AA1888" s="12">
        <f t="shared" si="361"/>
        <v>25</v>
      </c>
      <c r="AB1888" s="6" t="s">
        <v>195</v>
      </c>
      <c r="AC1888" s="106">
        <v>3060</v>
      </c>
      <c r="AJ1888" s="80"/>
      <c r="AK1888" s="116" t="s">
        <v>1695</v>
      </c>
      <c r="AN1888" s="80"/>
      <c r="AO1888" s="80"/>
      <c r="AP1888" s="80"/>
      <c r="AQ1888" s="80"/>
      <c r="AR1888" s="130"/>
      <c r="AS1888" s="80"/>
      <c r="AT1888" s="7"/>
      <c r="AU1888" s="7"/>
      <c r="AV1888" s="169"/>
      <c r="AW1888" s="170"/>
      <c r="AX1888" s="140"/>
      <c r="AY1888" s="150"/>
      <c r="AZ1888" s="171"/>
      <c r="BA1888" s="171"/>
      <c r="BB1888" s="150" t="str">
        <f t="shared" si="359"/>
        <v/>
      </c>
      <c r="BC1888" s="172"/>
      <c r="BD1888" s="169"/>
      <c r="BE1888" s="169"/>
      <c r="BF1888" s="169"/>
      <c r="BG1888" s="169"/>
      <c r="BH1888" s="169"/>
      <c r="BI1888" s="169"/>
      <c r="BJ1888" s="169"/>
      <c r="BK1888" s="169"/>
      <c r="BL1888" s="169"/>
      <c r="BM1888" s="169"/>
      <c r="BN1888" s="169"/>
      <c r="BO1888" s="169"/>
      <c r="BP1888" s="169"/>
      <c r="BQ1888" s="169"/>
      <c r="BS1888" s="6"/>
      <c r="BT1888" s="11"/>
      <c r="BU1888" s="6"/>
      <c r="BV1888" s="6"/>
    </row>
    <row r="1889" spans="1:74" ht="15.75" x14ac:dyDescent="0.25">
      <c r="A1889" s="52" t="s">
        <v>7908</v>
      </c>
      <c r="B1889" s="56"/>
      <c r="C1889" s="7" t="s">
        <v>118</v>
      </c>
      <c r="D1889" s="7" t="s">
        <v>6918</v>
      </c>
      <c r="E1889" s="7"/>
      <c r="F1889" s="64"/>
      <c r="G1889" s="6"/>
      <c r="H1889" s="6"/>
      <c r="I1889" s="10" t="s">
        <v>110</v>
      </c>
      <c r="J1889" s="11" t="s">
        <v>3488</v>
      </c>
      <c r="K1889" s="220" t="s">
        <v>600</v>
      </c>
      <c r="L1889" s="180"/>
      <c r="M1889" s="180">
        <v>1000</v>
      </c>
      <c r="N1889" s="80" t="s">
        <v>7214</v>
      </c>
      <c r="O1889" s="165"/>
      <c r="P1889" s="80" t="s">
        <v>3812</v>
      </c>
      <c r="Q1889" s="80"/>
      <c r="R1889" s="80"/>
      <c r="S1889" s="166"/>
      <c r="T1889" s="164"/>
      <c r="U1889" s="167"/>
      <c r="V1889" s="168"/>
      <c r="W1889" s="12" t="str">
        <f t="shared" si="358"/>
        <v>Mqtt1</v>
      </c>
      <c r="X1889" s="222"/>
      <c r="Y1889" s="6" t="str">
        <f t="shared" si="354"/>
        <v>power-tag/kvm-captains-cabin-ships-office</v>
      </c>
      <c r="Z1889" s="106" t="str" cm="1">
        <f t="array" ref="Z1889">IF(COUNTIF(N1889,"spare"),"","$."&amp;_xlfn.REGEXEXTRACT(J1889,"PT\d+[FQ]\d+_(.*)", 2))</f>
        <v>$.Power_Factor_Phase_A</v>
      </c>
      <c r="AA1889" s="12">
        <f t="shared" si="361"/>
        <v>25</v>
      </c>
      <c r="AB1889" s="6" t="s">
        <v>195</v>
      </c>
      <c r="AC1889" s="106">
        <v>3078</v>
      </c>
      <c r="AJ1889" s="80"/>
      <c r="AK1889" s="116" t="s">
        <v>1696</v>
      </c>
      <c r="AN1889" s="80"/>
      <c r="AO1889" s="80"/>
      <c r="AP1889" s="80"/>
      <c r="AQ1889" s="80"/>
      <c r="AR1889" s="130"/>
      <c r="AS1889" s="80"/>
      <c r="AT1889" s="7"/>
      <c r="AU1889" s="7"/>
      <c r="AV1889" s="169"/>
      <c r="AW1889" s="170"/>
      <c r="AX1889" s="140"/>
      <c r="AY1889" s="150"/>
      <c r="AZ1889" s="171"/>
      <c r="BA1889" s="171"/>
      <c r="BB1889" s="150" t="str">
        <f t="shared" si="359"/>
        <v/>
      </c>
      <c r="BC1889" s="172"/>
      <c r="BD1889" s="169"/>
      <c r="BE1889" s="169"/>
      <c r="BF1889" s="169"/>
      <c r="BG1889" s="169"/>
      <c r="BH1889" s="169"/>
      <c r="BI1889" s="169"/>
      <c r="BJ1889" s="169"/>
      <c r="BK1889" s="169"/>
      <c r="BL1889" s="169"/>
      <c r="BM1889" s="169"/>
      <c r="BN1889" s="169"/>
      <c r="BO1889" s="169"/>
      <c r="BP1889" s="169"/>
      <c r="BQ1889" s="169"/>
      <c r="BS1889" s="6"/>
      <c r="BT1889" s="11"/>
      <c r="BU1889" s="6"/>
      <c r="BV1889" s="6"/>
    </row>
    <row r="1890" spans="1:74" ht="15.75" x14ac:dyDescent="0.25">
      <c r="A1890" s="52" t="s">
        <v>7908</v>
      </c>
      <c r="B1890" s="56"/>
      <c r="C1890" s="7" t="s">
        <v>118</v>
      </c>
      <c r="D1890" s="7" t="s">
        <v>6918</v>
      </c>
      <c r="E1890" s="7"/>
      <c r="F1890" s="64"/>
      <c r="G1890" s="6"/>
      <c r="H1890" s="6"/>
      <c r="I1890" s="10" t="s">
        <v>110</v>
      </c>
      <c r="J1890" s="11" t="s">
        <v>3489</v>
      </c>
      <c r="K1890" s="220" t="s">
        <v>600</v>
      </c>
      <c r="L1890" s="180"/>
      <c r="M1890" s="180">
        <v>1000</v>
      </c>
      <c r="N1890" s="80" t="s">
        <v>7214</v>
      </c>
      <c r="O1890" s="165"/>
      <c r="P1890" s="80" t="s">
        <v>3813</v>
      </c>
      <c r="Q1890" s="80"/>
      <c r="R1890" s="80"/>
      <c r="S1890" s="166"/>
      <c r="T1890" s="164"/>
      <c r="U1890" s="167"/>
      <c r="V1890" s="168"/>
      <c r="W1890" s="12" t="str">
        <f t="shared" si="358"/>
        <v>Mqtt1</v>
      </c>
      <c r="X1890" s="222"/>
      <c r="Y1890" s="6" t="str">
        <f t="shared" si="354"/>
        <v>power-tag/kvm-captains-cabin-ships-office</v>
      </c>
      <c r="Z1890" s="106" t="str" cm="1">
        <f t="array" ref="Z1890">IF(COUNTIF(N1890,"spare"),"","$."&amp;_xlfn.REGEXEXTRACT(J1890,"PT\d+[FQ]\d+_(.*)", 2))</f>
        <v>$.Power_Factor_Phase_B</v>
      </c>
      <c r="AA1890" s="12">
        <f t="shared" si="361"/>
        <v>25</v>
      </c>
      <c r="AB1890" s="6" t="s">
        <v>195</v>
      </c>
      <c r="AC1890" s="106">
        <v>3080</v>
      </c>
      <c r="AJ1890" s="80"/>
      <c r="AK1890" s="116" t="s">
        <v>1696</v>
      </c>
      <c r="AN1890" s="80"/>
      <c r="AO1890" s="80"/>
      <c r="AP1890" s="80"/>
      <c r="AQ1890" s="80"/>
      <c r="AR1890" s="130"/>
      <c r="AS1890" s="80"/>
      <c r="AT1890" s="7"/>
      <c r="AU1890" s="7"/>
      <c r="AV1890" s="169"/>
      <c r="AW1890" s="170"/>
      <c r="AX1890" s="140"/>
      <c r="AY1890" s="150"/>
      <c r="AZ1890" s="171"/>
      <c r="BA1890" s="171"/>
      <c r="BB1890" s="150" t="str">
        <f t="shared" si="359"/>
        <v/>
      </c>
      <c r="BC1890" s="172"/>
      <c r="BD1890" s="169"/>
      <c r="BE1890" s="169"/>
      <c r="BF1890" s="169"/>
      <c r="BG1890" s="169"/>
      <c r="BH1890" s="169"/>
      <c r="BI1890" s="169"/>
      <c r="BJ1890" s="169"/>
      <c r="BK1890" s="169"/>
      <c r="BL1890" s="169"/>
      <c r="BM1890" s="169"/>
      <c r="BN1890" s="169"/>
      <c r="BO1890" s="169"/>
      <c r="BP1890" s="169"/>
      <c r="BQ1890" s="169"/>
      <c r="BS1890" s="6"/>
      <c r="BT1890" s="11"/>
      <c r="BU1890" s="6"/>
      <c r="BV1890" s="6"/>
    </row>
    <row r="1891" spans="1:74" ht="15.75" x14ac:dyDescent="0.25">
      <c r="A1891" s="52" t="s">
        <v>7908</v>
      </c>
      <c r="B1891" s="56"/>
      <c r="C1891" s="7" t="s">
        <v>118</v>
      </c>
      <c r="D1891" s="7" t="s">
        <v>6918</v>
      </c>
      <c r="E1891" s="7"/>
      <c r="F1891" s="64"/>
      <c r="G1891" s="6"/>
      <c r="H1891" s="6"/>
      <c r="I1891" s="10" t="s">
        <v>110</v>
      </c>
      <c r="J1891" s="11" t="s">
        <v>3490</v>
      </c>
      <c r="K1891" s="220" t="s">
        <v>600</v>
      </c>
      <c r="L1891" s="180"/>
      <c r="M1891" s="180">
        <v>1000</v>
      </c>
      <c r="N1891" s="80" t="s">
        <v>7214</v>
      </c>
      <c r="O1891" s="165"/>
      <c r="P1891" s="80" t="s">
        <v>3814</v>
      </c>
      <c r="Q1891" s="80"/>
      <c r="R1891" s="80"/>
      <c r="S1891" s="166"/>
      <c r="T1891" s="164"/>
      <c r="U1891" s="167"/>
      <c r="V1891" s="168"/>
      <c r="W1891" s="12" t="str">
        <f t="shared" si="358"/>
        <v>Mqtt1</v>
      </c>
      <c r="X1891" s="222"/>
      <c r="Y1891" s="6" t="str">
        <f t="shared" si="354"/>
        <v>power-tag/kvm-captains-cabin-ships-office</v>
      </c>
      <c r="Z1891" s="106" t="str" cm="1">
        <f t="array" ref="Z1891">IF(COUNTIF(N1891,"spare"),"","$."&amp;_xlfn.REGEXEXTRACT(J1891,"PT\d+[FQ]\d+_(.*)", 2))</f>
        <v>$.Power_Factor_Phase_C</v>
      </c>
      <c r="AA1891" s="12">
        <f t="shared" si="361"/>
        <v>25</v>
      </c>
      <c r="AB1891" s="6" t="s">
        <v>195</v>
      </c>
      <c r="AC1891" s="106">
        <v>3082</v>
      </c>
      <c r="AJ1891" s="80"/>
      <c r="AK1891" s="116" t="s">
        <v>1696</v>
      </c>
      <c r="AN1891" s="80"/>
      <c r="AO1891" s="80"/>
      <c r="AP1891" s="80"/>
      <c r="AQ1891" s="80"/>
      <c r="AR1891" s="130"/>
      <c r="AS1891" s="80"/>
      <c r="AT1891" s="7"/>
      <c r="AU1891" s="7"/>
      <c r="AV1891" s="169"/>
      <c r="AW1891" s="170"/>
      <c r="AX1891" s="140"/>
      <c r="AY1891" s="150"/>
      <c r="AZ1891" s="171"/>
      <c r="BA1891" s="171"/>
      <c r="BB1891" s="150" t="str">
        <f t="shared" si="359"/>
        <v/>
      </c>
      <c r="BC1891" s="172"/>
      <c r="BD1891" s="169"/>
      <c r="BE1891" s="169"/>
      <c r="BF1891" s="169"/>
      <c r="BG1891" s="169"/>
      <c r="BH1891" s="169"/>
      <c r="BI1891" s="169"/>
      <c r="BJ1891" s="169"/>
      <c r="BK1891" s="169"/>
      <c r="BL1891" s="169"/>
      <c r="BM1891" s="169"/>
      <c r="BN1891" s="169"/>
      <c r="BO1891" s="169"/>
      <c r="BP1891" s="169"/>
      <c r="BQ1891" s="169"/>
      <c r="BS1891" s="6"/>
      <c r="BT1891" s="11"/>
      <c r="BU1891" s="6"/>
      <c r="BV1891" s="6"/>
    </row>
    <row r="1892" spans="1:74" ht="15.75" x14ac:dyDescent="0.25">
      <c r="A1892" s="52" t="s">
        <v>7908</v>
      </c>
      <c r="B1892" s="56"/>
      <c r="C1892" s="7" t="s">
        <v>118</v>
      </c>
      <c r="D1892" s="7" t="s">
        <v>6918</v>
      </c>
      <c r="E1892" s="7"/>
      <c r="F1892" s="64"/>
      <c r="G1892" s="6"/>
      <c r="H1892" s="6"/>
      <c r="I1892" s="10" t="s">
        <v>110</v>
      </c>
      <c r="J1892" s="11" t="s">
        <v>3491</v>
      </c>
      <c r="K1892" s="220" t="s">
        <v>600</v>
      </c>
      <c r="L1892" s="180"/>
      <c r="M1892" s="180">
        <v>1000</v>
      </c>
      <c r="N1892" s="80" t="s">
        <v>7214</v>
      </c>
      <c r="O1892" s="165"/>
      <c r="P1892" s="80" t="s">
        <v>3815</v>
      </c>
      <c r="Q1892" s="80"/>
      <c r="R1892" s="80"/>
      <c r="S1892" s="166"/>
      <c r="T1892" s="164"/>
      <c r="U1892" s="167"/>
      <c r="V1892" s="168"/>
      <c r="W1892" s="12" t="str">
        <f t="shared" si="358"/>
        <v>Mqtt1</v>
      </c>
      <c r="X1892" s="222"/>
      <c r="Y1892" s="6" t="str">
        <f t="shared" si="354"/>
        <v>power-tag/kvm-captains-cabin-ships-office</v>
      </c>
      <c r="Z1892" s="106" t="str" cm="1">
        <f t="array" ref="Z1892">IF(COUNTIF(N1892,"spare"),"","$."&amp;_xlfn.REGEXEXTRACT(J1892,"PT\d+[FQ]\d+_(.*)", 2))</f>
        <v>$.Total_Power_Factor</v>
      </c>
      <c r="AA1892" s="12">
        <f t="shared" si="361"/>
        <v>25</v>
      </c>
      <c r="AB1892" s="6" t="s">
        <v>195</v>
      </c>
      <c r="AC1892" s="106">
        <v>3084</v>
      </c>
      <c r="AJ1892" s="80"/>
      <c r="AK1892" s="116" t="s">
        <v>1696</v>
      </c>
      <c r="AN1892" s="80"/>
      <c r="AO1892" s="80"/>
      <c r="AP1892" s="80"/>
      <c r="AQ1892" s="80"/>
      <c r="AR1892" s="130"/>
      <c r="AS1892" s="80"/>
      <c r="AT1892" s="7"/>
      <c r="AU1892" s="7"/>
      <c r="AV1892" s="169"/>
      <c r="AW1892" s="170"/>
      <c r="AX1892" s="140"/>
      <c r="AY1892" s="150"/>
      <c r="AZ1892" s="171"/>
      <c r="BA1892" s="171"/>
      <c r="BB1892" s="150" t="str">
        <f t="shared" si="359"/>
        <v/>
      </c>
      <c r="BC1892" s="172"/>
      <c r="BD1892" s="169"/>
      <c r="BE1892" s="169"/>
      <c r="BF1892" s="169"/>
      <c r="BG1892" s="169"/>
      <c r="BH1892" s="169"/>
      <c r="BI1892" s="169"/>
      <c r="BJ1892" s="169"/>
      <c r="BK1892" s="169"/>
      <c r="BL1892" s="169"/>
      <c r="BM1892" s="169"/>
      <c r="BN1892" s="169"/>
      <c r="BO1892" s="169"/>
      <c r="BP1892" s="169"/>
      <c r="BQ1892" s="169"/>
      <c r="BS1892" s="6"/>
      <c r="BT1892" s="11"/>
      <c r="BU1892" s="6"/>
      <c r="BV1892" s="6"/>
    </row>
    <row r="1893" spans="1:74" ht="15.75" x14ac:dyDescent="0.25">
      <c r="A1893" s="52" t="s">
        <v>7908</v>
      </c>
      <c r="B1893" s="56"/>
      <c r="C1893" s="7" t="s">
        <v>118</v>
      </c>
      <c r="D1893" s="7" t="s">
        <v>6918</v>
      </c>
      <c r="E1893" s="7"/>
      <c r="F1893" s="64"/>
      <c r="G1893" s="6"/>
      <c r="H1893" s="6"/>
      <c r="I1893" s="10" t="s">
        <v>110</v>
      </c>
      <c r="J1893" s="11" t="s">
        <v>3492</v>
      </c>
      <c r="K1893" s="220" t="s">
        <v>600</v>
      </c>
      <c r="L1893" s="180"/>
      <c r="M1893" s="180">
        <v>1000</v>
      </c>
      <c r="N1893" s="80" t="s">
        <v>7214</v>
      </c>
      <c r="O1893" s="165"/>
      <c r="P1893" s="80" t="s">
        <v>4038</v>
      </c>
      <c r="Q1893" s="80"/>
      <c r="R1893" s="80"/>
      <c r="S1893" s="166"/>
      <c r="T1893" s="164"/>
      <c r="U1893" s="167"/>
      <c r="V1893" s="168"/>
      <c r="W1893" s="12" t="str">
        <f t="shared" ref="W1893:W1922" si="362">IF(COUNTIF(N1893,"spare"),"","Mqtt1")</f>
        <v>Mqtt1</v>
      </c>
      <c r="X1893" s="222"/>
      <c r="Y1893" s="6" t="str">
        <f t="shared" si="354"/>
        <v>power-tag/kvm-mission-room-nav-comm-locker-fwd-rack</v>
      </c>
      <c r="Z1893" s="106" t="str" cm="1">
        <f t="array" ref="Z1893">IF(COUNTIF(N1893,"spare"),"","$."&amp;_xlfn.REGEXEXTRACT(J1893,"PT\d+[FQ]\d+_(.*)", 2))</f>
        <v>$.RMS_Current_Phase_A</v>
      </c>
      <c r="AA1893" s="12">
        <f>AA1878+1</f>
        <v>26</v>
      </c>
      <c r="AB1893" s="6" t="s">
        <v>195</v>
      </c>
      <c r="AC1893" s="106">
        <v>3000</v>
      </c>
      <c r="AJ1893" s="80"/>
      <c r="AK1893" s="116" t="s">
        <v>1693</v>
      </c>
      <c r="AN1893" s="80"/>
      <c r="AO1893" s="80"/>
      <c r="AP1893" s="80"/>
      <c r="AQ1893" s="80"/>
      <c r="AR1893" s="130"/>
      <c r="AS1893" s="80"/>
      <c r="AT1893" s="7"/>
      <c r="AU1893" s="7"/>
      <c r="AV1893" s="169"/>
      <c r="AW1893" s="170"/>
      <c r="AX1893" s="140"/>
      <c r="AY1893" s="150"/>
      <c r="AZ1893" s="171"/>
      <c r="BA1893" s="171"/>
      <c r="BB1893" s="150" t="str">
        <f t="shared" ref="BB1893:BB1922" si="363">IF(ISNUMBER(AM1893),"1","")</f>
        <v/>
      </c>
      <c r="BC1893" s="172"/>
      <c r="BD1893" s="169"/>
      <c r="BE1893" s="169"/>
      <c r="BF1893" s="169"/>
      <c r="BG1893" s="169"/>
      <c r="BH1893" s="169"/>
      <c r="BI1893" s="169"/>
      <c r="BJ1893" s="169"/>
      <c r="BK1893" s="169"/>
      <c r="BL1893" s="169"/>
      <c r="BM1893" s="169"/>
      <c r="BN1893" s="169"/>
      <c r="BO1893" s="169"/>
      <c r="BP1893" s="169"/>
      <c r="BQ1893" s="169"/>
      <c r="BS1893" s="6"/>
      <c r="BT1893" s="11"/>
      <c r="BU1893" s="6"/>
      <c r="BV1893" s="6"/>
    </row>
    <row r="1894" spans="1:74" ht="15.75" x14ac:dyDescent="0.25">
      <c r="A1894" s="52" t="s">
        <v>7908</v>
      </c>
      <c r="B1894" s="56"/>
      <c r="C1894" s="7" t="s">
        <v>118</v>
      </c>
      <c r="D1894" s="7" t="s">
        <v>6918</v>
      </c>
      <c r="E1894" s="7"/>
      <c r="F1894" s="64"/>
      <c r="G1894" s="6"/>
      <c r="H1894" s="6"/>
      <c r="I1894" s="10" t="s">
        <v>110</v>
      </c>
      <c r="J1894" s="11" t="s">
        <v>3493</v>
      </c>
      <c r="K1894" s="220" t="s">
        <v>600</v>
      </c>
      <c r="L1894" s="180"/>
      <c r="M1894" s="180">
        <v>1000</v>
      </c>
      <c r="N1894" s="80" t="s">
        <v>7214</v>
      </c>
      <c r="O1894" s="165"/>
      <c r="P1894" s="80" t="s">
        <v>4039</v>
      </c>
      <c r="Q1894" s="80"/>
      <c r="R1894" s="80"/>
      <c r="S1894" s="166"/>
      <c r="T1894" s="164"/>
      <c r="U1894" s="167"/>
      <c r="V1894" s="168"/>
      <c r="W1894" s="12" t="str">
        <f t="shared" si="362"/>
        <v>Mqtt1</v>
      </c>
      <c r="X1894" s="222"/>
      <c r="Y1894" s="6" t="str">
        <f t="shared" si="354"/>
        <v>power-tag/kvm-mission-room-nav-comm-locker-fwd-rack</v>
      </c>
      <c r="Z1894" s="106" t="str" cm="1">
        <f t="array" ref="Z1894">IF(COUNTIF(N1894,"spare"),"","$."&amp;_xlfn.REGEXEXTRACT(J1894,"PT\d+[FQ]\d+_(.*)", 2))</f>
        <v>$.RMS_Current_Phase_B</v>
      </c>
      <c r="AA1894" s="12">
        <f t="shared" ref="AA1894:AA1907" si="364">AA1879+1</f>
        <v>26</v>
      </c>
      <c r="AB1894" s="6" t="s">
        <v>195</v>
      </c>
      <c r="AC1894" s="106">
        <v>3002</v>
      </c>
      <c r="AJ1894" s="80"/>
      <c r="AK1894" s="116" t="s">
        <v>1693</v>
      </c>
      <c r="AN1894" s="80"/>
      <c r="AO1894" s="80"/>
      <c r="AP1894" s="80"/>
      <c r="AQ1894" s="80"/>
      <c r="AR1894" s="130"/>
      <c r="AS1894" s="80"/>
      <c r="AT1894" s="7"/>
      <c r="AU1894" s="7"/>
      <c r="AV1894" s="169"/>
      <c r="AW1894" s="170"/>
      <c r="AX1894" s="140"/>
      <c r="AY1894" s="150"/>
      <c r="AZ1894" s="171"/>
      <c r="BA1894" s="171"/>
      <c r="BB1894" s="150" t="str">
        <f t="shared" si="363"/>
        <v/>
      </c>
      <c r="BC1894" s="172"/>
      <c r="BD1894" s="169"/>
      <c r="BE1894" s="169"/>
      <c r="BF1894" s="169"/>
      <c r="BG1894" s="169"/>
      <c r="BH1894" s="169"/>
      <c r="BI1894" s="169"/>
      <c r="BJ1894" s="169"/>
      <c r="BK1894" s="169"/>
      <c r="BL1894" s="169"/>
      <c r="BM1894" s="169"/>
      <c r="BN1894" s="169"/>
      <c r="BO1894" s="169"/>
      <c r="BP1894" s="169"/>
      <c r="BQ1894" s="169"/>
      <c r="BS1894" s="6"/>
      <c r="BT1894" s="11"/>
      <c r="BU1894" s="6"/>
      <c r="BV1894" s="6"/>
    </row>
    <row r="1895" spans="1:74" ht="15.75" x14ac:dyDescent="0.25">
      <c r="A1895" s="52" t="s">
        <v>7908</v>
      </c>
      <c r="B1895" s="56"/>
      <c r="C1895" s="7" t="s">
        <v>118</v>
      </c>
      <c r="D1895" s="7" t="s">
        <v>6918</v>
      </c>
      <c r="E1895" s="7"/>
      <c r="F1895" s="64"/>
      <c r="G1895" s="6"/>
      <c r="H1895" s="6"/>
      <c r="I1895" s="10" t="s">
        <v>110</v>
      </c>
      <c r="J1895" s="11" t="s">
        <v>3494</v>
      </c>
      <c r="K1895" s="220" t="s">
        <v>600</v>
      </c>
      <c r="L1895" s="180"/>
      <c r="M1895" s="180">
        <v>1000</v>
      </c>
      <c r="N1895" s="80" t="s">
        <v>7214</v>
      </c>
      <c r="O1895" s="165"/>
      <c r="P1895" s="80" t="s">
        <v>4040</v>
      </c>
      <c r="Q1895" s="80"/>
      <c r="R1895" s="80"/>
      <c r="S1895" s="166"/>
      <c r="T1895" s="164"/>
      <c r="U1895" s="167"/>
      <c r="V1895" s="168"/>
      <c r="W1895" s="12" t="str">
        <f t="shared" si="362"/>
        <v>Mqtt1</v>
      </c>
      <c r="X1895" s="222"/>
      <c r="Y1895" s="6" t="str">
        <f t="shared" si="354"/>
        <v>power-tag/kvm-mission-room-nav-comm-locker-fwd-rack</v>
      </c>
      <c r="Z1895" s="106" t="str" cm="1">
        <f t="array" ref="Z1895">IF(COUNTIF(N1895,"spare"),"","$."&amp;_xlfn.REGEXEXTRACT(J1895,"PT\d+[FQ]\d+_(.*)", 2))</f>
        <v>$.RMS_Current_Phase_C</v>
      </c>
      <c r="AA1895" s="12">
        <f t="shared" si="364"/>
        <v>26</v>
      </c>
      <c r="AB1895" s="6" t="s">
        <v>195</v>
      </c>
      <c r="AC1895" s="106">
        <v>3004</v>
      </c>
      <c r="AJ1895" s="80"/>
      <c r="AK1895" s="116" t="s">
        <v>1693</v>
      </c>
      <c r="AN1895" s="80"/>
      <c r="AO1895" s="80"/>
      <c r="AP1895" s="80"/>
      <c r="AQ1895" s="80"/>
      <c r="AR1895" s="130"/>
      <c r="AS1895" s="80"/>
      <c r="AT1895" s="7"/>
      <c r="AU1895" s="7"/>
      <c r="AV1895" s="169"/>
      <c r="AW1895" s="170"/>
      <c r="AX1895" s="140"/>
      <c r="AY1895" s="150"/>
      <c r="AZ1895" s="171"/>
      <c r="BA1895" s="171"/>
      <c r="BB1895" s="150" t="str">
        <f t="shared" si="363"/>
        <v/>
      </c>
      <c r="BC1895" s="172"/>
      <c r="BD1895" s="169"/>
      <c r="BE1895" s="169"/>
      <c r="BF1895" s="169"/>
      <c r="BG1895" s="169"/>
      <c r="BH1895" s="169"/>
      <c r="BI1895" s="169"/>
      <c r="BJ1895" s="169"/>
      <c r="BK1895" s="169"/>
      <c r="BL1895" s="169"/>
      <c r="BM1895" s="169"/>
      <c r="BN1895" s="169"/>
      <c r="BO1895" s="169"/>
      <c r="BP1895" s="169"/>
      <c r="BQ1895" s="169"/>
      <c r="BS1895" s="6"/>
      <c r="BT1895" s="11"/>
      <c r="BU1895" s="6"/>
      <c r="BV1895" s="6"/>
    </row>
    <row r="1896" spans="1:74" ht="15.75" x14ac:dyDescent="0.25">
      <c r="A1896" s="52" t="s">
        <v>7908</v>
      </c>
      <c r="B1896" s="56"/>
      <c r="C1896" s="7" t="s">
        <v>118</v>
      </c>
      <c r="D1896" s="7" t="s">
        <v>6918</v>
      </c>
      <c r="E1896" s="7"/>
      <c r="F1896" s="64"/>
      <c r="G1896" s="6"/>
      <c r="H1896" s="6"/>
      <c r="I1896" s="10" t="s">
        <v>110</v>
      </c>
      <c r="J1896" s="11" t="s">
        <v>3495</v>
      </c>
      <c r="K1896" s="220" t="s">
        <v>600</v>
      </c>
      <c r="L1896" s="180"/>
      <c r="M1896" s="180">
        <v>1000</v>
      </c>
      <c r="N1896" s="80" t="s">
        <v>7214</v>
      </c>
      <c r="O1896" s="165"/>
      <c r="P1896" s="80" t="s">
        <v>4041</v>
      </c>
      <c r="Q1896" s="80"/>
      <c r="R1896" s="80"/>
      <c r="S1896" s="166"/>
      <c r="T1896" s="164"/>
      <c r="U1896" s="167"/>
      <c r="V1896" s="168"/>
      <c r="W1896" s="12" t="str">
        <f t="shared" si="362"/>
        <v>Mqtt1</v>
      </c>
      <c r="X1896" s="222"/>
      <c r="Y1896" s="6" t="str">
        <f t="shared" si="354"/>
        <v>power-tag/kvm-mission-room-nav-comm-locker-fwd-rack</v>
      </c>
      <c r="Z1896" s="106" t="str" cm="1">
        <f t="array" ref="Z1896">IF(COUNTIF(N1896,"spare"),"","$."&amp;_xlfn.REGEXEXTRACT(J1896,"PT\d+[FQ]\d+_(.*)", 2))</f>
        <v>$.RMS_Current_Phase_Neut</v>
      </c>
      <c r="AA1896" s="12">
        <f t="shared" si="364"/>
        <v>26</v>
      </c>
      <c r="AB1896" s="6" t="s">
        <v>195</v>
      </c>
      <c r="AC1896" s="106">
        <v>3006</v>
      </c>
      <c r="AJ1896" s="80"/>
      <c r="AK1896" s="116" t="s">
        <v>1693</v>
      </c>
      <c r="AN1896" s="80"/>
      <c r="AO1896" s="80"/>
      <c r="AP1896" s="80"/>
      <c r="AQ1896" s="80"/>
      <c r="AR1896" s="130"/>
      <c r="AS1896" s="80"/>
      <c r="AT1896" s="7"/>
      <c r="AU1896" s="7"/>
      <c r="AV1896" s="169"/>
      <c r="AW1896" s="170"/>
      <c r="AX1896" s="140"/>
      <c r="AY1896" s="150"/>
      <c r="AZ1896" s="171"/>
      <c r="BA1896" s="171"/>
      <c r="BB1896" s="150" t="str">
        <f t="shared" si="363"/>
        <v/>
      </c>
      <c r="BC1896" s="172"/>
      <c r="BD1896" s="169"/>
      <c r="BE1896" s="169"/>
      <c r="BF1896" s="169"/>
      <c r="BG1896" s="169"/>
      <c r="BH1896" s="169"/>
      <c r="BI1896" s="169"/>
      <c r="BJ1896" s="169"/>
      <c r="BK1896" s="169"/>
      <c r="BL1896" s="169"/>
      <c r="BM1896" s="169"/>
      <c r="BN1896" s="169"/>
      <c r="BO1896" s="169"/>
      <c r="BP1896" s="169"/>
      <c r="BQ1896" s="169"/>
      <c r="BS1896" s="6"/>
      <c r="BT1896" s="11"/>
      <c r="BU1896" s="6"/>
      <c r="BV1896" s="6"/>
    </row>
    <row r="1897" spans="1:74" ht="15.75" x14ac:dyDescent="0.25">
      <c r="A1897" s="52" t="s">
        <v>7908</v>
      </c>
      <c r="B1897" s="56"/>
      <c r="C1897" s="7" t="s">
        <v>118</v>
      </c>
      <c r="D1897" s="7" t="s">
        <v>6918</v>
      </c>
      <c r="E1897" s="7"/>
      <c r="F1897" s="64"/>
      <c r="G1897" s="6"/>
      <c r="H1897" s="6"/>
      <c r="I1897" s="10" t="s">
        <v>110</v>
      </c>
      <c r="J1897" s="11" t="s">
        <v>7628</v>
      </c>
      <c r="K1897" s="220" t="s">
        <v>600</v>
      </c>
      <c r="L1897" s="180"/>
      <c r="M1897" s="180">
        <v>1000</v>
      </c>
      <c r="N1897" s="80" t="s">
        <v>7214</v>
      </c>
      <c r="O1897" s="165"/>
      <c r="P1897" s="80" t="s">
        <v>4042</v>
      </c>
      <c r="Q1897" s="80"/>
      <c r="R1897" s="80"/>
      <c r="S1897" s="166"/>
      <c r="T1897" s="164"/>
      <c r="U1897" s="167"/>
      <c r="V1897" s="168"/>
      <c r="W1897" s="12" t="str">
        <f t="shared" si="362"/>
        <v>Mqtt1</v>
      </c>
      <c r="X1897" s="222"/>
      <c r="Y1897" s="6" t="str">
        <f t="shared" si="354"/>
        <v>power-tag/kvm-mission-room-nav-comm-locker-fwd-rack</v>
      </c>
      <c r="Z1897" s="106" t="str" cm="1">
        <f t="array" ref="Z1897">IF(COUNTIF(N1897,"spare"),"","$."&amp;_xlfn.REGEXEXTRACT(J1897,"PT\d+[FQ]\d+_(.*)", 2))</f>
        <v>$.RMS_Voltage_A_N</v>
      </c>
      <c r="AA1897" s="12">
        <f t="shared" si="364"/>
        <v>26</v>
      </c>
      <c r="AB1897" s="6" t="s">
        <v>195</v>
      </c>
      <c r="AC1897" s="106">
        <v>3028</v>
      </c>
      <c r="AJ1897" s="80"/>
      <c r="AK1897" s="116" t="s">
        <v>1694</v>
      </c>
      <c r="AN1897" s="80"/>
      <c r="AO1897" s="80"/>
      <c r="AP1897" s="80"/>
      <c r="AQ1897" s="80"/>
      <c r="AR1897" s="130"/>
      <c r="AS1897" s="80"/>
      <c r="AT1897" s="7"/>
      <c r="AU1897" s="7"/>
      <c r="AV1897" s="169"/>
      <c r="AW1897" s="170"/>
      <c r="AX1897" s="140"/>
      <c r="AY1897" s="150"/>
      <c r="AZ1897" s="171"/>
      <c r="BA1897" s="171"/>
      <c r="BB1897" s="150" t="str">
        <f t="shared" si="363"/>
        <v/>
      </c>
      <c r="BC1897" s="172"/>
      <c r="BD1897" s="169"/>
      <c r="BE1897" s="169"/>
      <c r="BF1897" s="169"/>
      <c r="BG1897" s="169"/>
      <c r="BH1897" s="169"/>
      <c r="BI1897" s="169"/>
      <c r="BJ1897" s="169"/>
      <c r="BK1897" s="169"/>
      <c r="BL1897" s="169"/>
      <c r="BM1897" s="169"/>
      <c r="BN1897" s="169"/>
      <c r="BO1897" s="169"/>
      <c r="BP1897" s="169"/>
      <c r="BQ1897" s="169"/>
      <c r="BS1897" s="6"/>
      <c r="BT1897" s="11"/>
      <c r="BU1897" s="6"/>
      <c r="BV1897" s="6"/>
    </row>
    <row r="1898" spans="1:74" ht="15.75" x14ac:dyDescent="0.25">
      <c r="A1898" s="52" t="s">
        <v>7908</v>
      </c>
      <c r="B1898" s="56"/>
      <c r="C1898" s="7" t="s">
        <v>118</v>
      </c>
      <c r="D1898" s="7" t="s">
        <v>6918</v>
      </c>
      <c r="E1898" s="7"/>
      <c r="F1898" s="64"/>
      <c r="G1898" s="6"/>
      <c r="H1898" s="6"/>
      <c r="I1898" s="10" t="s">
        <v>110</v>
      </c>
      <c r="J1898" s="11" t="s">
        <v>7629</v>
      </c>
      <c r="K1898" s="220" t="s">
        <v>600</v>
      </c>
      <c r="L1898" s="180"/>
      <c r="M1898" s="180">
        <v>1000</v>
      </c>
      <c r="N1898" s="80" t="s">
        <v>7214</v>
      </c>
      <c r="O1898" s="165"/>
      <c r="P1898" s="80" t="s">
        <v>4043</v>
      </c>
      <c r="Q1898" s="80"/>
      <c r="R1898" s="80"/>
      <c r="S1898" s="166"/>
      <c r="T1898" s="164"/>
      <c r="U1898" s="167"/>
      <c r="V1898" s="168"/>
      <c r="W1898" s="12" t="str">
        <f t="shared" si="362"/>
        <v>Mqtt1</v>
      </c>
      <c r="X1898" s="222"/>
      <c r="Y1898" s="6" t="str">
        <f t="shared" si="354"/>
        <v>power-tag/kvm-mission-room-nav-comm-locker-fwd-rack</v>
      </c>
      <c r="Z1898" s="106" t="str" cm="1">
        <f t="array" ref="Z1898">IF(COUNTIF(N1898,"spare"),"","$."&amp;_xlfn.REGEXEXTRACT(J1898,"PT\d+[FQ]\d+_(.*)", 2))</f>
        <v>$.RMS_Voltage_B_N</v>
      </c>
      <c r="AA1898" s="12">
        <f t="shared" si="364"/>
        <v>26</v>
      </c>
      <c r="AB1898" s="6" t="s">
        <v>195</v>
      </c>
      <c r="AC1898" s="106">
        <v>3030</v>
      </c>
      <c r="AJ1898" s="80"/>
      <c r="AK1898" s="116" t="s">
        <v>1694</v>
      </c>
      <c r="AN1898" s="80"/>
      <c r="AO1898" s="80"/>
      <c r="AP1898" s="80"/>
      <c r="AQ1898" s="80"/>
      <c r="AR1898" s="130"/>
      <c r="AS1898" s="80"/>
      <c r="AT1898" s="7"/>
      <c r="AU1898" s="7"/>
      <c r="AV1898" s="169"/>
      <c r="AW1898" s="170"/>
      <c r="AX1898" s="140"/>
      <c r="AY1898" s="150"/>
      <c r="AZ1898" s="171"/>
      <c r="BA1898" s="171"/>
      <c r="BB1898" s="150" t="str">
        <f t="shared" si="363"/>
        <v/>
      </c>
      <c r="BC1898" s="172"/>
      <c r="BD1898" s="169"/>
      <c r="BE1898" s="169"/>
      <c r="BF1898" s="169"/>
      <c r="BG1898" s="169"/>
      <c r="BH1898" s="169"/>
      <c r="BI1898" s="169"/>
      <c r="BJ1898" s="169"/>
      <c r="BK1898" s="169"/>
      <c r="BL1898" s="169"/>
      <c r="BM1898" s="169"/>
      <c r="BN1898" s="169"/>
      <c r="BO1898" s="169"/>
      <c r="BP1898" s="169"/>
      <c r="BQ1898" s="169"/>
      <c r="BS1898" s="6"/>
      <c r="BT1898" s="11"/>
      <c r="BU1898" s="6"/>
      <c r="BV1898" s="6"/>
    </row>
    <row r="1899" spans="1:74" ht="15.75" x14ac:dyDescent="0.25">
      <c r="A1899" s="52" t="s">
        <v>7908</v>
      </c>
      <c r="B1899" s="56"/>
      <c r="C1899" s="7" t="s">
        <v>118</v>
      </c>
      <c r="D1899" s="7" t="s">
        <v>6918</v>
      </c>
      <c r="E1899" s="7"/>
      <c r="F1899" s="64"/>
      <c r="G1899" s="6"/>
      <c r="H1899" s="6"/>
      <c r="I1899" s="10" t="s">
        <v>110</v>
      </c>
      <c r="J1899" s="11" t="s">
        <v>7630</v>
      </c>
      <c r="K1899" s="220" t="s">
        <v>600</v>
      </c>
      <c r="L1899" s="180"/>
      <c r="M1899" s="180">
        <v>1000</v>
      </c>
      <c r="N1899" s="80" t="s">
        <v>7214</v>
      </c>
      <c r="O1899" s="165"/>
      <c r="P1899" s="80" t="s">
        <v>4044</v>
      </c>
      <c r="Q1899" s="80"/>
      <c r="R1899" s="80"/>
      <c r="S1899" s="166"/>
      <c r="T1899" s="164"/>
      <c r="U1899" s="167"/>
      <c r="V1899" s="168"/>
      <c r="W1899" s="12" t="str">
        <f t="shared" si="362"/>
        <v>Mqtt1</v>
      </c>
      <c r="X1899" s="222"/>
      <c r="Y1899" s="6" t="str">
        <f t="shared" si="354"/>
        <v>power-tag/kvm-mission-room-nav-comm-locker-fwd-rack</v>
      </c>
      <c r="Z1899" s="106" t="str" cm="1">
        <f t="array" ref="Z1899">IF(COUNTIF(N1899,"spare"),"","$."&amp;_xlfn.REGEXEXTRACT(J1899,"PT\d+[FQ]\d+_(.*)", 2))</f>
        <v>$.RMS_Voltage_C_N</v>
      </c>
      <c r="AA1899" s="12">
        <f t="shared" si="364"/>
        <v>26</v>
      </c>
      <c r="AB1899" s="6" t="s">
        <v>195</v>
      </c>
      <c r="AC1899" s="106">
        <v>3032</v>
      </c>
      <c r="AJ1899" s="80"/>
      <c r="AK1899" s="116" t="s">
        <v>1694</v>
      </c>
      <c r="AN1899" s="80"/>
      <c r="AO1899" s="80"/>
      <c r="AP1899" s="80"/>
      <c r="AQ1899" s="80"/>
      <c r="AR1899" s="130"/>
      <c r="AS1899" s="80"/>
      <c r="AT1899" s="7"/>
      <c r="AU1899" s="7"/>
      <c r="AV1899" s="169"/>
      <c r="AW1899" s="170"/>
      <c r="AX1899" s="140"/>
      <c r="AY1899" s="150"/>
      <c r="AZ1899" s="171"/>
      <c r="BA1899" s="171"/>
      <c r="BB1899" s="150" t="str">
        <f t="shared" si="363"/>
        <v/>
      </c>
      <c r="BC1899" s="172"/>
      <c r="BD1899" s="169"/>
      <c r="BE1899" s="169"/>
      <c r="BF1899" s="169"/>
      <c r="BG1899" s="169"/>
      <c r="BH1899" s="169"/>
      <c r="BI1899" s="169"/>
      <c r="BJ1899" s="169"/>
      <c r="BK1899" s="169"/>
      <c r="BL1899" s="169"/>
      <c r="BM1899" s="169"/>
      <c r="BN1899" s="169"/>
      <c r="BO1899" s="169"/>
      <c r="BP1899" s="169"/>
      <c r="BQ1899" s="169"/>
      <c r="BS1899" s="6"/>
      <c r="BT1899" s="11"/>
      <c r="BU1899" s="6"/>
      <c r="BV1899" s="6"/>
    </row>
    <row r="1900" spans="1:74" ht="15.75" x14ac:dyDescent="0.25">
      <c r="A1900" s="52" t="s">
        <v>7908</v>
      </c>
      <c r="B1900" s="56"/>
      <c r="C1900" s="7" t="s">
        <v>118</v>
      </c>
      <c r="D1900" s="7" t="s">
        <v>6918</v>
      </c>
      <c r="E1900" s="7"/>
      <c r="F1900" s="64"/>
      <c r="G1900" s="6"/>
      <c r="H1900" s="6"/>
      <c r="I1900" s="10" t="s">
        <v>110</v>
      </c>
      <c r="J1900" s="11" t="s">
        <v>3496</v>
      </c>
      <c r="K1900" s="220" t="s">
        <v>600</v>
      </c>
      <c r="L1900" s="180"/>
      <c r="M1900" s="180">
        <v>1000</v>
      </c>
      <c r="N1900" s="80" t="s">
        <v>7214</v>
      </c>
      <c r="O1900" s="165"/>
      <c r="P1900" s="80" t="s">
        <v>4045</v>
      </c>
      <c r="Q1900" s="80"/>
      <c r="R1900" s="80"/>
      <c r="S1900" s="166"/>
      <c r="T1900" s="164"/>
      <c r="U1900" s="167"/>
      <c r="V1900" s="168"/>
      <c r="W1900" s="12" t="str">
        <f t="shared" si="362"/>
        <v>Mqtt1</v>
      </c>
      <c r="X1900" s="222"/>
      <c r="Y1900" s="6" t="str">
        <f t="shared" si="354"/>
        <v>power-tag/kvm-mission-room-nav-comm-locker-fwd-rack</v>
      </c>
      <c r="Z1900" s="106" t="str" cm="1">
        <f t="array" ref="Z1900">IF(COUNTIF(N1900,"spare"),"","$."&amp;_xlfn.REGEXEXTRACT(J1900,"PT\d+[FQ]\d+_(.*)", 2))</f>
        <v>$.Active_Power_Phase_A</v>
      </c>
      <c r="AA1900" s="12">
        <f t="shared" si="364"/>
        <v>26</v>
      </c>
      <c r="AB1900" s="6" t="s">
        <v>195</v>
      </c>
      <c r="AC1900" s="106">
        <v>3054</v>
      </c>
      <c r="AJ1900" s="80"/>
      <c r="AK1900" s="116" t="s">
        <v>1695</v>
      </c>
      <c r="AN1900" s="80"/>
      <c r="AO1900" s="80"/>
      <c r="AP1900" s="80"/>
      <c r="AQ1900" s="80"/>
      <c r="AR1900" s="130"/>
      <c r="AS1900" s="80"/>
      <c r="AT1900" s="7"/>
      <c r="AU1900" s="7"/>
      <c r="AV1900" s="169"/>
      <c r="AW1900" s="170"/>
      <c r="AX1900" s="140"/>
      <c r="AY1900" s="150"/>
      <c r="AZ1900" s="171"/>
      <c r="BA1900" s="171"/>
      <c r="BB1900" s="150" t="str">
        <f t="shared" si="363"/>
        <v/>
      </c>
      <c r="BC1900" s="172"/>
      <c r="BD1900" s="169"/>
      <c r="BE1900" s="169"/>
      <c r="BF1900" s="169"/>
      <c r="BG1900" s="169"/>
      <c r="BH1900" s="169"/>
      <c r="BI1900" s="169"/>
      <c r="BJ1900" s="169"/>
      <c r="BK1900" s="169"/>
      <c r="BL1900" s="169"/>
      <c r="BM1900" s="169"/>
      <c r="BN1900" s="169"/>
      <c r="BO1900" s="169"/>
      <c r="BP1900" s="169"/>
      <c r="BQ1900" s="169"/>
      <c r="BS1900" s="6"/>
      <c r="BT1900" s="11"/>
      <c r="BU1900" s="6"/>
      <c r="BV1900" s="6"/>
    </row>
    <row r="1901" spans="1:74" ht="15.75" x14ac:dyDescent="0.25">
      <c r="A1901" s="52" t="s">
        <v>7908</v>
      </c>
      <c r="B1901" s="56"/>
      <c r="C1901" s="7" t="s">
        <v>118</v>
      </c>
      <c r="D1901" s="7" t="s">
        <v>6918</v>
      </c>
      <c r="E1901" s="7"/>
      <c r="F1901" s="64"/>
      <c r="G1901" s="6"/>
      <c r="H1901" s="6"/>
      <c r="I1901" s="10" t="s">
        <v>110</v>
      </c>
      <c r="J1901" s="11" t="s">
        <v>3497</v>
      </c>
      <c r="K1901" s="220" t="s">
        <v>600</v>
      </c>
      <c r="L1901" s="180"/>
      <c r="M1901" s="180">
        <v>1000</v>
      </c>
      <c r="N1901" s="80" t="s">
        <v>7214</v>
      </c>
      <c r="O1901" s="165"/>
      <c r="P1901" s="80" t="s">
        <v>4046</v>
      </c>
      <c r="Q1901" s="80"/>
      <c r="R1901" s="80"/>
      <c r="S1901" s="166"/>
      <c r="T1901" s="164"/>
      <c r="U1901" s="167"/>
      <c r="V1901" s="168"/>
      <c r="W1901" s="12" t="str">
        <f t="shared" si="362"/>
        <v>Mqtt1</v>
      </c>
      <c r="X1901" s="222"/>
      <c r="Y1901" s="6" t="str">
        <f t="shared" si="354"/>
        <v>power-tag/kvm-mission-room-nav-comm-locker-fwd-rack</v>
      </c>
      <c r="Z1901" s="106" t="str" cm="1">
        <f t="array" ref="Z1901">IF(COUNTIF(N1901,"spare"),"","$."&amp;_xlfn.REGEXEXTRACT(J1901,"PT\d+[FQ]\d+_(.*)", 2))</f>
        <v>$.Active_Power_Phase_B</v>
      </c>
      <c r="AA1901" s="12">
        <f t="shared" si="364"/>
        <v>26</v>
      </c>
      <c r="AB1901" s="6" t="s">
        <v>195</v>
      </c>
      <c r="AC1901" s="106">
        <v>3056</v>
      </c>
      <c r="AJ1901" s="80"/>
      <c r="AK1901" s="116" t="s">
        <v>1695</v>
      </c>
      <c r="AN1901" s="80"/>
      <c r="AO1901" s="80"/>
      <c r="AP1901" s="80"/>
      <c r="AQ1901" s="80"/>
      <c r="AR1901" s="130"/>
      <c r="AS1901" s="80"/>
      <c r="AT1901" s="7"/>
      <c r="AU1901" s="7"/>
      <c r="AV1901" s="169"/>
      <c r="AW1901" s="170"/>
      <c r="AX1901" s="140"/>
      <c r="AY1901" s="150"/>
      <c r="AZ1901" s="171"/>
      <c r="BA1901" s="171"/>
      <c r="BB1901" s="150" t="str">
        <f t="shared" si="363"/>
        <v/>
      </c>
      <c r="BC1901" s="172"/>
      <c r="BD1901" s="169"/>
      <c r="BE1901" s="169"/>
      <c r="BF1901" s="169"/>
      <c r="BG1901" s="169"/>
      <c r="BH1901" s="169"/>
      <c r="BI1901" s="169"/>
      <c r="BJ1901" s="169"/>
      <c r="BK1901" s="169"/>
      <c r="BL1901" s="169"/>
      <c r="BM1901" s="169"/>
      <c r="BN1901" s="169"/>
      <c r="BO1901" s="169"/>
      <c r="BP1901" s="169"/>
      <c r="BQ1901" s="169"/>
      <c r="BS1901" s="6"/>
      <c r="BT1901" s="11"/>
      <c r="BU1901" s="6"/>
      <c r="BV1901" s="6"/>
    </row>
    <row r="1902" spans="1:74" ht="15.75" x14ac:dyDescent="0.25">
      <c r="A1902" s="52" t="s">
        <v>7908</v>
      </c>
      <c r="B1902" s="56"/>
      <c r="C1902" s="7" t="s">
        <v>118</v>
      </c>
      <c r="D1902" s="7" t="s">
        <v>6918</v>
      </c>
      <c r="E1902" s="7"/>
      <c r="F1902" s="64"/>
      <c r="G1902" s="6"/>
      <c r="H1902" s="6"/>
      <c r="I1902" s="10" t="s">
        <v>110</v>
      </c>
      <c r="J1902" s="11" t="s">
        <v>3498</v>
      </c>
      <c r="K1902" s="220" t="s">
        <v>600</v>
      </c>
      <c r="L1902" s="180"/>
      <c r="M1902" s="180">
        <v>1000</v>
      </c>
      <c r="N1902" s="80" t="s">
        <v>7214</v>
      </c>
      <c r="O1902" s="165"/>
      <c r="P1902" s="80" t="s">
        <v>4047</v>
      </c>
      <c r="Q1902" s="80"/>
      <c r="R1902" s="80"/>
      <c r="S1902" s="166"/>
      <c r="T1902" s="164"/>
      <c r="U1902" s="167"/>
      <c r="V1902" s="168"/>
      <c r="W1902" s="12" t="str">
        <f t="shared" si="362"/>
        <v>Mqtt1</v>
      </c>
      <c r="X1902" s="222"/>
      <c r="Y1902" s="6" t="str">
        <f t="shared" ref="Y1902:Y1965" si="365">"power-tag/" &amp; LOWER(_xlfn.REGEXREPLACE(_xlfn.REGEXREPLACE(_xlfn.REGEXREPLACE(TRIM(_xlfn.REGEXREPLACE(P1902, " (RMS (Current|Voltage) .+)|(Active Power Phase [ABC])|(Total Active Power)|(Power Factor .+)|(Total Power Factor) *", "")), "[ /\(\)&amp;:\.#]", "-"), "\-+", "-"), "-$", ""))</f>
        <v>power-tag/kvm-mission-room-nav-comm-locker-fwd-rack</v>
      </c>
      <c r="Z1902" s="106" t="str" cm="1">
        <f t="array" ref="Z1902">IF(COUNTIF(N1902,"spare"),"","$."&amp;_xlfn.REGEXEXTRACT(J1902,"PT\d+[FQ]\d+_(.*)", 2))</f>
        <v>$.Active_Power_Phase_C</v>
      </c>
      <c r="AA1902" s="12">
        <f t="shared" si="364"/>
        <v>26</v>
      </c>
      <c r="AB1902" s="6" t="s">
        <v>195</v>
      </c>
      <c r="AC1902" s="106">
        <v>3058</v>
      </c>
      <c r="AJ1902" s="80"/>
      <c r="AK1902" s="116" t="s">
        <v>1695</v>
      </c>
      <c r="AN1902" s="80"/>
      <c r="AO1902" s="80"/>
      <c r="AP1902" s="80"/>
      <c r="AQ1902" s="80"/>
      <c r="AR1902" s="130"/>
      <c r="AS1902" s="80"/>
      <c r="AT1902" s="7"/>
      <c r="AU1902" s="7"/>
      <c r="AV1902" s="169"/>
      <c r="AW1902" s="170"/>
      <c r="AX1902" s="140"/>
      <c r="AY1902" s="150"/>
      <c r="AZ1902" s="171"/>
      <c r="BA1902" s="171"/>
      <c r="BB1902" s="150" t="str">
        <f t="shared" si="363"/>
        <v/>
      </c>
      <c r="BC1902" s="172"/>
      <c r="BD1902" s="169"/>
      <c r="BE1902" s="169"/>
      <c r="BF1902" s="169"/>
      <c r="BG1902" s="169"/>
      <c r="BH1902" s="169"/>
      <c r="BI1902" s="169"/>
      <c r="BJ1902" s="169"/>
      <c r="BK1902" s="169"/>
      <c r="BL1902" s="169"/>
      <c r="BM1902" s="169"/>
      <c r="BN1902" s="169"/>
      <c r="BO1902" s="169"/>
      <c r="BP1902" s="169"/>
      <c r="BQ1902" s="169"/>
      <c r="BS1902" s="6"/>
      <c r="BT1902" s="11"/>
      <c r="BU1902" s="6"/>
      <c r="BV1902" s="6"/>
    </row>
    <row r="1903" spans="1:74" ht="15.75" x14ac:dyDescent="0.25">
      <c r="A1903" s="52" t="s">
        <v>7908</v>
      </c>
      <c r="B1903" s="56"/>
      <c r="C1903" s="7" t="s">
        <v>118</v>
      </c>
      <c r="D1903" s="7" t="s">
        <v>6918</v>
      </c>
      <c r="E1903" s="7"/>
      <c r="F1903" s="64"/>
      <c r="G1903" s="6"/>
      <c r="H1903" s="6"/>
      <c r="I1903" s="10" t="s">
        <v>110</v>
      </c>
      <c r="J1903" s="11" t="s">
        <v>3499</v>
      </c>
      <c r="K1903" s="220" t="s">
        <v>600</v>
      </c>
      <c r="L1903" s="180"/>
      <c r="M1903" s="180">
        <v>1000</v>
      </c>
      <c r="N1903" s="80" t="s">
        <v>7214</v>
      </c>
      <c r="O1903" s="165"/>
      <c r="P1903" s="80" t="s">
        <v>4048</v>
      </c>
      <c r="Q1903" s="80"/>
      <c r="R1903" s="80"/>
      <c r="S1903" s="166"/>
      <c r="T1903" s="164"/>
      <c r="U1903" s="167"/>
      <c r="V1903" s="168"/>
      <c r="W1903" s="12" t="str">
        <f t="shared" si="362"/>
        <v>Mqtt1</v>
      </c>
      <c r="X1903" s="222"/>
      <c r="Y1903" s="6" t="str">
        <f t="shared" si="365"/>
        <v>power-tag/kvm-mission-room-nav-comm-locker-fwd-rack</v>
      </c>
      <c r="Z1903" s="106" t="str" cm="1">
        <f t="array" ref="Z1903">IF(COUNTIF(N1903,"spare"),"","$."&amp;_xlfn.REGEXEXTRACT(J1903,"PT\d+[FQ]\d+_(.*)", 2))</f>
        <v>$.Total_Active_Power</v>
      </c>
      <c r="AA1903" s="12">
        <f t="shared" si="364"/>
        <v>26</v>
      </c>
      <c r="AB1903" s="6" t="s">
        <v>195</v>
      </c>
      <c r="AC1903" s="106">
        <v>3060</v>
      </c>
      <c r="AJ1903" s="80"/>
      <c r="AK1903" s="116" t="s">
        <v>1695</v>
      </c>
      <c r="AN1903" s="80"/>
      <c r="AO1903" s="80"/>
      <c r="AP1903" s="80"/>
      <c r="AQ1903" s="80"/>
      <c r="AR1903" s="130"/>
      <c r="AS1903" s="80"/>
      <c r="AT1903" s="7"/>
      <c r="AU1903" s="7"/>
      <c r="AV1903" s="169"/>
      <c r="AW1903" s="170"/>
      <c r="AX1903" s="140"/>
      <c r="AY1903" s="150"/>
      <c r="AZ1903" s="171"/>
      <c r="BA1903" s="171"/>
      <c r="BB1903" s="150" t="str">
        <f t="shared" si="363"/>
        <v/>
      </c>
      <c r="BC1903" s="172"/>
      <c r="BD1903" s="169"/>
      <c r="BE1903" s="169"/>
      <c r="BF1903" s="169"/>
      <c r="BG1903" s="169"/>
      <c r="BH1903" s="169"/>
      <c r="BI1903" s="169"/>
      <c r="BJ1903" s="169"/>
      <c r="BK1903" s="169"/>
      <c r="BL1903" s="169"/>
      <c r="BM1903" s="169"/>
      <c r="BN1903" s="169"/>
      <c r="BO1903" s="169"/>
      <c r="BP1903" s="169"/>
      <c r="BQ1903" s="169"/>
      <c r="BS1903" s="6"/>
      <c r="BT1903" s="11"/>
      <c r="BU1903" s="6"/>
      <c r="BV1903" s="6"/>
    </row>
    <row r="1904" spans="1:74" ht="15.75" x14ac:dyDescent="0.25">
      <c r="A1904" s="52" t="s">
        <v>7908</v>
      </c>
      <c r="B1904" s="56"/>
      <c r="C1904" s="7" t="s">
        <v>118</v>
      </c>
      <c r="D1904" s="7" t="s">
        <v>6918</v>
      </c>
      <c r="E1904" s="7"/>
      <c r="F1904" s="64"/>
      <c r="G1904" s="6"/>
      <c r="H1904" s="6"/>
      <c r="I1904" s="10" t="s">
        <v>110</v>
      </c>
      <c r="J1904" s="11" t="s">
        <v>3500</v>
      </c>
      <c r="K1904" s="220" t="s">
        <v>600</v>
      </c>
      <c r="L1904" s="180"/>
      <c r="M1904" s="180">
        <v>1000</v>
      </c>
      <c r="N1904" s="80" t="s">
        <v>7214</v>
      </c>
      <c r="O1904" s="165"/>
      <c r="P1904" s="80" t="s">
        <v>4049</v>
      </c>
      <c r="Q1904" s="80"/>
      <c r="R1904" s="80"/>
      <c r="S1904" s="166"/>
      <c r="T1904" s="164"/>
      <c r="U1904" s="167"/>
      <c r="V1904" s="168"/>
      <c r="W1904" s="12" t="str">
        <f t="shared" si="362"/>
        <v>Mqtt1</v>
      </c>
      <c r="X1904" s="222"/>
      <c r="Y1904" s="6" t="str">
        <f t="shared" si="365"/>
        <v>power-tag/kvm-mission-room-nav-comm-locker-fwd-rack</v>
      </c>
      <c r="Z1904" s="106" t="str" cm="1">
        <f t="array" ref="Z1904">IF(COUNTIF(N1904,"spare"),"","$."&amp;_xlfn.REGEXEXTRACT(J1904,"PT\d+[FQ]\d+_(.*)", 2))</f>
        <v>$.Power_Factor_Phase_A</v>
      </c>
      <c r="AA1904" s="12">
        <f t="shared" si="364"/>
        <v>26</v>
      </c>
      <c r="AB1904" s="6" t="s">
        <v>195</v>
      </c>
      <c r="AC1904" s="106">
        <v>3078</v>
      </c>
      <c r="AJ1904" s="80"/>
      <c r="AK1904" s="116" t="s">
        <v>1696</v>
      </c>
      <c r="AN1904" s="80"/>
      <c r="AO1904" s="80"/>
      <c r="AP1904" s="80"/>
      <c r="AQ1904" s="80"/>
      <c r="AR1904" s="130"/>
      <c r="AS1904" s="80"/>
      <c r="AT1904" s="7"/>
      <c r="AU1904" s="7"/>
      <c r="AV1904" s="169"/>
      <c r="AW1904" s="170"/>
      <c r="AX1904" s="140"/>
      <c r="AY1904" s="150"/>
      <c r="AZ1904" s="171"/>
      <c r="BA1904" s="171"/>
      <c r="BB1904" s="150" t="str">
        <f t="shared" si="363"/>
        <v/>
      </c>
      <c r="BC1904" s="172"/>
      <c r="BD1904" s="169"/>
      <c r="BE1904" s="169"/>
      <c r="BF1904" s="169"/>
      <c r="BG1904" s="169"/>
      <c r="BH1904" s="169"/>
      <c r="BI1904" s="169"/>
      <c r="BJ1904" s="169"/>
      <c r="BK1904" s="169"/>
      <c r="BL1904" s="169"/>
      <c r="BM1904" s="169"/>
      <c r="BN1904" s="169"/>
      <c r="BO1904" s="169"/>
      <c r="BP1904" s="169"/>
      <c r="BQ1904" s="169"/>
      <c r="BS1904" s="6"/>
      <c r="BT1904" s="11"/>
      <c r="BU1904" s="6"/>
      <c r="BV1904" s="6"/>
    </row>
    <row r="1905" spans="1:74" ht="15.75" x14ac:dyDescent="0.25">
      <c r="A1905" s="52" t="s">
        <v>7908</v>
      </c>
      <c r="B1905" s="56"/>
      <c r="C1905" s="7" t="s">
        <v>118</v>
      </c>
      <c r="D1905" s="7" t="s">
        <v>6918</v>
      </c>
      <c r="E1905" s="7"/>
      <c r="F1905" s="64"/>
      <c r="G1905" s="6"/>
      <c r="H1905" s="6"/>
      <c r="I1905" s="10" t="s">
        <v>110</v>
      </c>
      <c r="J1905" s="11" t="s">
        <v>3501</v>
      </c>
      <c r="K1905" s="220" t="s">
        <v>600</v>
      </c>
      <c r="L1905" s="180"/>
      <c r="M1905" s="180">
        <v>1000</v>
      </c>
      <c r="N1905" s="80" t="s">
        <v>7214</v>
      </c>
      <c r="O1905" s="165"/>
      <c r="P1905" s="80" t="s">
        <v>4050</v>
      </c>
      <c r="Q1905" s="80"/>
      <c r="R1905" s="80"/>
      <c r="S1905" s="166"/>
      <c r="T1905" s="164"/>
      <c r="U1905" s="167"/>
      <c r="V1905" s="168"/>
      <c r="W1905" s="12" t="str">
        <f t="shared" si="362"/>
        <v>Mqtt1</v>
      </c>
      <c r="X1905" s="222"/>
      <c r="Y1905" s="6" t="str">
        <f t="shared" si="365"/>
        <v>power-tag/kvm-mission-room-nav-comm-locker-fwd-rack</v>
      </c>
      <c r="Z1905" s="106" t="str" cm="1">
        <f t="array" ref="Z1905">IF(COUNTIF(N1905,"spare"),"","$."&amp;_xlfn.REGEXEXTRACT(J1905,"PT\d+[FQ]\d+_(.*)", 2))</f>
        <v>$.Power_Factor_Phase_B</v>
      </c>
      <c r="AA1905" s="12">
        <f t="shared" si="364"/>
        <v>26</v>
      </c>
      <c r="AB1905" s="6" t="s">
        <v>195</v>
      </c>
      <c r="AC1905" s="106">
        <v>3080</v>
      </c>
      <c r="AJ1905" s="80"/>
      <c r="AK1905" s="116" t="s">
        <v>1696</v>
      </c>
      <c r="AN1905" s="80"/>
      <c r="AO1905" s="80"/>
      <c r="AP1905" s="80"/>
      <c r="AQ1905" s="80"/>
      <c r="AR1905" s="130"/>
      <c r="AS1905" s="80"/>
      <c r="AT1905" s="7"/>
      <c r="AU1905" s="7"/>
      <c r="AV1905" s="169"/>
      <c r="AW1905" s="170"/>
      <c r="AX1905" s="140"/>
      <c r="AY1905" s="150"/>
      <c r="AZ1905" s="171"/>
      <c r="BA1905" s="171"/>
      <c r="BB1905" s="150" t="str">
        <f t="shared" si="363"/>
        <v/>
      </c>
      <c r="BC1905" s="172"/>
      <c r="BD1905" s="169"/>
      <c r="BE1905" s="169"/>
      <c r="BF1905" s="169"/>
      <c r="BG1905" s="169"/>
      <c r="BH1905" s="169"/>
      <c r="BI1905" s="169"/>
      <c r="BJ1905" s="169"/>
      <c r="BK1905" s="169"/>
      <c r="BL1905" s="169"/>
      <c r="BM1905" s="169"/>
      <c r="BN1905" s="169"/>
      <c r="BO1905" s="169"/>
      <c r="BP1905" s="169"/>
      <c r="BQ1905" s="169"/>
      <c r="BS1905" s="6"/>
      <c r="BT1905" s="11"/>
      <c r="BU1905" s="6"/>
      <c r="BV1905" s="6"/>
    </row>
    <row r="1906" spans="1:74" ht="15.75" x14ac:dyDescent="0.25">
      <c r="A1906" s="52" t="s">
        <v>7908</v>
      </c>
      <c r="B1906" s="56"/>
      <c r="C1906" s="7" t="s">
        <v>118</v>
      </c>
      <c r="D1906" s="7" t="s">
        <v>6918</v>
      </c>
      <c r="E1906" s="7"/>
      <c r="F1906" s="64"/>
      <c r="G1906" s="6"/>
      <c r="H1906" s="6"/>
      <c r="I1906" s="10" t="s">
        <v>110</v>
      </c>
      <c r="J1906" s="11" t="s">
        <v>3502</v>
      </c>
      <c r="K1906" s="220" t="s">
        <v>600</v>
      </c>
      <c r="L1906" s="180"/>
      <c r="M1906" s="180">
        <v>1000</v>
      </c>
      <c r="N1906" s="80" t="s">
        <v>7214</v>
      </c>
      <c r="O1906" s="165"/>
      <c r="P1906" s="80" t="s">
        <v>4051</v>
      </c>
      <c r="Q1906" s="80"/>
      <c r="R1906" s="80"/>
      <c r="S1906" s="166"/>
      <c r="T1906" s="164"/>
      <c r="U1906" s="167"/>
      <c r="V1906" s="168"/>
      <c r="W1906" s="12" t="str">
        <f t="shared" si="362"/>
        <v>Mqtt1</v>
      </c>
      <c r="X1906" s="222"/>
      <c r="Y1906" s="6" t="str">
        <f t="shared" si="365"/>
        <v>power-tag/kvm-mission-room-nav-comm-locker-fwd-rack</v>
      </c>
      <c r="Z1906" s="106" t="str" cm="1">
        <f t="array" ref="Z1906">IF(COUNTIF(N1906,"spare"),"","$."&amp;_xlfn.REGEXEXTRACT(J1906,"PT\d+[FQ]\d+_(.*)", 2))</f>
        <v>$.Power_Factor_Phase_C</v>
      </c>
      <c r="AA1906" s="12">
        <f t="shared" si="364"/>
        <v>26</v>
      </c>
      <c r="AB1906" s="6" t="s">
        <v>195</v>
      </c>
      <c r="AC1906" s="106">
        <v>3082</v>
      </c>
      <c r="AJ1906" s="80"/>
      <c r="AK1906" s="116" t="s">
        <v>1696</v>
      </c>
      <c r="AN1906" s="80"/>
      <c r="AO1906" s="80"/>
      <c r="AP1906" s="80"/>
      <c r="AQ1906" s="80"/>
      <c r="AR1906" s="130"/>
      <c r="AS1906" s="80"/>
      <c r="AT1906" s="7"/>
      <c r="AU1906" s="7"/>
      <c r="AV1906" s="169"/>
      <c r="AW1906" s="170"/>
      <c r="AX1906" s="140"/>
      <c r="AY1906" s="150"/>
      <c r="AZ1906" s="171"/>
      <c r="BA1906" s="171"/>
      <c r="BB1906" s="150" t="str">
        <f t="shared" si="363"/>
        <v/>
      </c>
      <c r="BC1906" s="172"/>
      <c r="BD1906" s="169"/>
      <c r="BE1906" s="169"/>
      <c r="BF1906" s="169"/>
      <c r="BG1906" s="169"/>
      <c r="BH1906" s="169"/>
      <c r="BI1906" s="169"/>
      <c r="BJ1906" s="169"/>
      <c r="BK1906" s="169"/>
      <c r="BL1906" s="169"/>
      <c r="BM1906" s="169"/>
      <c r="BN1906" s="169"/>
      <c r="BO1906" s="169"/>
      <c r="BP1906" s="169"/>
      <c r="BQ1906" s="169"/>
      <c r="BS1906" s="6"/>
      <c r="BT1906" s="11"/>
      <c r="BU1906" s="6"/>
      <c r="BV1906" s="6"/>
    </row>
    <row r="1907" spans="1:74" ht="15.75" x14ac:dyDescent="0.25">
      <c r="A1907" s="52" t="s">
        <v>7908</v>
      </c>
      <c r="B1907" s="56"/>
      <c r="C1907" s="7" t="s">
        <v>118</v>
      </c>
      <c r="D1907" s="7" t="s">
        <v>6918</v>
      </c>
      <c r="E1907" s="7"/>
      <c r="F1907" s="64"/>
      <c r="G1907" s="6"/>
      <c r="H1907" s="6"/>
      <c r="I1907" s="10" t="s">
        <v>110</v>
      </c>
      <c r="J1907" s="11" t="s">
        <v>3503</v>
      </c>
      <c r="K1907" s="220" t="s">
        <v>600</v>
      </c>
      <c r="L1907" s="180"/>
      <c r="M1907" s="180">
        <v>1000</v>
      </c>
      <c r="N1907" s="80" t="s">
        <v>7214</v>
      </c>
      <c r="O1907" s="165"/>
      <c r="P1907" s="80" t="s">
        <v>4052</v>
      </c>
      <c r="Q1907" s="80"/>
      <c r="R1907" s="80"/>
      <c r="S1907" s="166"/>
      <c r="T1907" s="164"/>
      <c r="U1907" s="167"/>
      <c r="V1907" s="168"/>
      <c r="W1907" s="12" t="str">
        <f t="shared" si="362"/>
        <v>Mqtt1</v>
      </c>
      <c r="X1907" s="222"/>
      <c r="Y1907" s="6" t="str">
        <f t="shared" si="365"/>
        <v>power-tag/kvm-mission-room-nav-comm-locker-fwd-rack</v>
      </c>
      <c r="Z1907" s="106" t="str" cm="1">
        <f t="array" ref="Z1907">IF(COUNTIF(N1907,"spare"),"","$."&amp;_xlfn.REGEXEXTRACT(J1907,"PT\d+[FQ]\d+_(.*)", 2))</f>
        <v>$.Total_Power_Factor</v>
      </c>
      <c r="AA1907" s="12">
        <f t="shared" si="364"/>
        <v>26</v>
      </c>
      <c r="AB1907" s="6" t="s">
        <v>195</v>
      </c>
      <c r="AC1907" s="106">
        <v>3084</v>
      </c>
      <c r="AJ1907" s="80"/>
      <c r="AK1907" s="116" t="s">
        <v>1696</v>
      </c>
      <c r="AN1907" s="80"/>
      <c r="AO1907" s="80"/>
      <c r="AP1907" s="80"/>
      <c r="AQ1907" s="80"/>
      <c r="AR1907" s="130"/>
      <c r="AS1907" s="80"/>
      <c r="AT1907" s="7"/>
      <c r="AU1907" s="7"/>
      <c r="AV1907" s="169"/>
      <c r="AW1907" s="170"/>
      <c r="AX1907" s="140"/>
      <c r="AY1907" s="150"/>
      <c r="AZ1907" s="171"/>
      <c r="BA1907" s="171"/>
      <c r="BB1907" s="150" t="str">
        <f t="shared" si="363"/>
        <v/>
      </c>
      <c r="BC1907" s="172"/>
      <c r="BD1907" s="169"/>
      <c r="BE1907" s="169"/>
      <c r="BF1907" s="169"/>
      <c r="BG1907" s="169"/>
      <c r="BH1907" s="169"/>
      <c r="BI1907" s="169"/>
      <c r="BJ1907" s="169"/>
      <c r="BK1907" s="169"/>
      <c r="BL1907" s="169"/>
      <c r="BM1907" s="169"/>
      <c r="BN1907" s="169"/>
      <c r="BO1907" s="169"/>
      <c r="BP1907" s="169"/>
      <c r="BQ1907" s="169"/>
      <c r="BS1907" s="6"/>
      <c r="BT1907" s="11"/>
      <c r="BU1907" s="6"/>
      <c r="BV1907" s="6"/>
    </row>
    <row r="1908" spans="1:74" ht="15.75" x14ac:dyDescent="0.25">
      <c r="A1908" s="52" t="s">
        <v>7908</v>
      </c>
      <c r="B1908" s="56"/>
      <c r="C1908" s="7" t="s">
        <v>118</v>
      </c>
      <c r="D1908" s="7" t="s">
        <v>6918</v>
      </c>
      <c r="E1908" s="7"/>
      <c r="F1908" s="64"/>
      <c r="G1908" s="6"/>
      <c r="H1908" s="6"/>
      <c r="I1908" s="10" t="s">
        <v>110</v>
      </c>
      <c r="J1908" s="11" t="s">
        <v>3504</v>
      </c>
      <c r="K1908" s="220" t="s">
        <v>600</v>
      </c>
      <c r="L1908" s="180"/>
      <c r="M1908" s="180">
        <v>1000</v>
      </c>
      <c r="N1908" s="80" t="s">
        <v>7214</v>
      </c>
      <c r="O1908" s="165"/>
      <c r="P1908" s="80" t="s">
        <v>4053</v>
      </c>
      <c r="Q1908" s="80"/>
      <c r="R1908" s="80"/>
      <c r="S1908" s="166"/>
      <c r="T1908" s="164"/>
      <c r="U1908" s="167"/>
      <c r="V1908" s="168"/>
      <c r="W1908" s="12" t="str">
        <f t="shared" si="362"/>
        <v>Mqtt1</v>
      </c>
      <c r="X1908" s="222"/>
      <c r="Y1908" s="6" t="str">
        <f t="shared" si="365"/>
        <v>power-tag/erec-2-power-supply-heat-recovery</v>
      </c>
      <c r="Z1908" s="106" t="str" cm="1">
        <f t="array" ref="Z1908">IF(COUNTIF(N1908,"spare"),"","$."&amp;_xlfn.REGEXEXTRACT(J1908,"PT\d+[FQ]\d+_(.*)", 2))</f>
        <v>$.RMS_Current_Phase_A</v>
      </c>
      <c r="AA1908" s="12">
        <f>AA1893+1</f>
        <v>27</v>
      </c>
      <c r="AB1908" s="6" t="s">
        <v>195</v>
      </c>
      <c r="AC1908" s="106">
        <v>3000</v>
      </c>
      <c r="AJ1908" s="80"/>
      <c r="AK1908" s="116" t="s">
        <v>1693</v>
      </c>
      <c r="AN1908" s="80"/>
      <c r="AO1908" s="80"/>
      <c r="AP1908" s="80"/>
      <c r="AQ1908" s="80"/>
      <c r="AR1908" s="130"/>
      <c r="AS1908" s="80"/>
      <c r="AT1908" s="7"/>
      <c r="AU1908" s="7"/>
      <c r="AV1908" s="169"/>
      <c r="AW1908" s="170"/>
      <c r="AX1908" s="140"/>
      <c r="AY1908" s="150"/>
      <c r="AZ1908" s="171"/>
      <c r="BA1908" s="171"/>
      <c r="BB1908" s="150" t="str">
        <f t="shared" si="363"/>
        <v/>
      </c>
      <c r="BC1908" s="172"/>
      <c r="BD1908" s="169"/>
      <c r="BE1908" s="169"/>
      <c r="BF1908" s="169"/>
      <c r="BG1908" s="169"/>
      <c r="BH1908" s="169"/>
      <c r="BI1908" s="169"/>
      <c r="BJ1908" s="169"/>
      <c r="BK1908" s="169"/>
      <c r="BL1908" s="169"/>
      <c r="BM1908" s="169"/>
      <c r="BN1908" s="169"/>
      <c r="BO1908" s="169"/>
      <c r="BP1908" s="169"/>
      <c r="BQ1908" s="169"/>
      <c r="BS1908" s="6"/>
      <c r="BT1908" s="11"/>
      <c r="BU1908" s="6"/>
      <c r="BV1908" s="6"/>
    </row>
    <row r="1909" spans="1:74" ht="15.75" x14ac:dyDescent="0.25">
      <c r="A1909" s="52" t="s">
        <v>7908</v>
      </c>
      <c r="B1909" s="56"/>
      <c r="C1909" s="7" t="s">
        <v>118</v>
      </c>
      <c r="D1909" s="7" t="s">
        <v>6918</v>
      </c>
      <c r="E1909" s="7"/>
      <c r="F1909" s="64"/>
      <c r="G1909" s="6"/>
      <c r="H1909" s="6"/>
      <c r="I1909" s="10" t="s">
        <v>110</v>
      </c>
      <c r="J1909" s="11" t="s">
        <v>3505</v>
      </c>
      <c r="K1909" s="220" t="s">
        <v>600</v>
      </c>
      <c r="L1909" s="180"/>
      <c r="M1909" s="180">
        <v>1000</v>
      </c>
      <c r="N1909" s="80" t="s">
        <v>7214</v>
      </c>
      <c r="O1909" s="165"/>
      <c r="P1909" s="80" t="s">
        <v>4054</v>
      </c>
      <c r="Q1909" s="80"/>
      <c r="R1909" s="80"/>
      <c r="S1909" s="166"/>
      <c r="T1909" s="164"/>
      <c r="U1909" s="167"/>
      <c r="V1909" s="168"/>
      <c r="W1909" s="12" t="str">
        <f t="shared" si="362"/>
        <v>Mqtt1</v>
      </c>
      <c r="X1909" s="222"/>
      <c r="Y1909" s="6" t="str">
        <f t="shared" si="365"/>
        <v>power-tag/erec-2-power-supply-heat-recovery</v>
      </c>
      <c r="Z1909" s="106" t="str" cm="1">
        <f t="array" ref="Z1909">IF(COUNTIF(N1909,"spare"),"","$."&amp;_xlfn.REGEXEXTRACT(J1909,"PT\d+[FQ]\d+_(.*)", 2))</f>
        <v>$.RMS_Current_Phase_B</v>
      </c>
      <c r="AA1909" s="12">
        <f t="shared" ref="AA1909:AA1922" si="366">AA1894+1</f>
        <v>27</v>
      </c>
      <c r="AB1909" s="6" t="s">
        <v>195</v>
      </c>
      <c r="AC1909" s="106">
        <v>3002</v>
      </c>
      <c r="AJ1909" s="80"/>
      <c r="AK1909" s="116" t="s">
        <v>1693</v>
      </c>
      <c r="AN1909" s="80"/>
      <c r="AO1909" s="80"/>
      <c r="AP1909" s="80"/>
      <c r="AQ1909" s="80"/>
      <c r="AR1909" s="130"/>
      <c r="AS1909" s="80"/>
      <c r="AT1909" s="7"/>
      <c r="AU1909" s="7"/>
      <c r="AV1909" s="169"/>
      <c r="AW1909" s="170"/>
      <c r="AX1909" s="140"/>
      <c r="AY1909" s="150"/>
      <c r="AZ1909" s="171"/>
      <c r="BA1909" s="171"/>
      <c r="BB1909" s="150" t="str">
        <f t="shared" si="363"/>
        <v/>
      </c>
      <c r="BC1909" s="172"/>
      <c r="BD1909" s="169"/>
      <c r="BE1909" s="169"/>
      <c r="BF1909" s="169"/>
      <c r="BG1909" s="169"/>
      <c r="BH1909" s="169"/>
      <c r="BI1909" s="169"/>
      <c r="BJ1909" s="169"/>
      <c r="BK1909" s="169"/>
      <c r="BL1909" s="169"/>
      <c r="BM1909" s="169"/>
      <c r="BN1909" s="169"/>
      <c r="BO1909" s="169"/>
      <c r="BP1909" s="169"/>
      <c r="BQ1909" s="169"/>
      <c r="BS1909" s="6"/>
      <c r="BT1909" s="11"/>
      <c r="BU1909" s="6"/>
      <c r="BV1909" s="6"/>
    </row>
    <row r="1910" spans="1:74" ht="15.75" x14ac:dyDescent="0.25">
      <c r="A1910" s="52" t="s">
        <v>7908</v>
      </c>
      <c r="B1910" s="56"/>
      <c r="C1910" s="7" t="s">
        <v>118</v>
      </c>
      <c r="D1910" s="7" t="s">
        <v>6918</v>
      </c>
      <c r="E1910" s="7"/>
      <c r="F1910" s="64"/>
      <c r="G1910" s="6"/>
      <c r="H1910" s="6"/>
      <c r="I1910" s="10" t="s">
        <v>110</v>
      </c>
      <c r="J1910" s="11" t="s">
        <v>3506</v>
      </c>
      <c r="K1910" s="220" t="s">
        <v>600</v>
      </c>
      <c r="L1910" s="180"/>
      <c r="M1910" s="180">
        <v>1000</v>
      </c>
      <c r="N1910" s="80" t="s">
        <v>7214</v>
      </c>
      <c r="O1910" s="165"/>
      <c r="P1910" s="80" t="s">
        <v>4055</v>
      </c>
      <c r="Q1910" s="80"/>
      <c r="R1910" s="80"/>
      <c r="S1910" s="166"/>
      <c r="T1910" s="164"/>
      <c r="U1910" s="167"/>
      <c r="V1910" s="168"/>
      <c r="W1910" s="12" t="str">
        <f t="shared" si="362"/>
        <v>Mqtt1</v>
      </c>
      <c r="X1910" s="222"/>
      <c r="Y1910" s="6" t="str">
        <f t="shared" si="365"/>
        <v>power-tag/erec-2-power-supply-heat-recovery</v>
      </c>
      <c r="Z1910" s="106" t="str" cm="1">
        <f t="array" ref="Z1910">IF(COUNTIF(N1910,"spare"),"","$."&amp;_xlfn.REGEXEXTRACT(J1910,"PT\d+[FQ]\d+_(.*)", 2))</f>
        <v>$.RMS_Current_Phase_C</v>
      </c>
      <c r="AA1910" s="12">
        <f t="shared" si="366"/>
        <v>27</v>
      </c>
      <c r="AB1910" s="6" t="s">
        <v>195</v>
      </c>
      <c r="AC1910" s="106">
        <v>3004</v>
      </c>
      <c r="AJ1910" s="80"/>
      <c r="AK1910" s="116" t="s">
        <v>1693</v>
      </c>
      <c r="AN1910" s="80"/>
      <c r="AO1910" s="80"/>
      <c r="AP1910" s="80"/>
      <c r="AQ1910" s="80"/>
      <c r="AR1910" s="130"/>
      <c r="AS1910" s="80"/>
      <c r="AT1910" s="7"/>
      <c r="AU1910" s="7"/>
      <c r="AV1910" s="169"/>
      <c r="AW1910" s="170"/>
      <c r="AX1910" s="140"/>
      <c r="AY1910" s="150"/>
      <c r="AZ1910" s="171"/>
      <c r="BA1910" s="171"/>
      <c r="BB1910" s="150" t="str">
        <f t="shared" si="363"/>
        <v/>
      </c>
      <c r="BC1910" s="172"/>
      <c r="BD1910" s="169"/>
      <c r="BE1910" s="169"/>
      <c r="BF1910" s="169"/>
      <c r="BG1910" s="169"/>
      <c r="BH1910" s="169"/>
      <c r="BI1910" s="169"/>
      <c r="BJ1910" s="169"/>
      <c r="BK1910" s="169"/>
      <c r="BL1910" s="169"/>
      <c r="BM1910" s="169"/>
      <c r="BN1910" s="169"/>
      <c r="BO1910" s="169"/>
      <c r="BP1910" s="169"/>
      <c r="BQ1910" s="169"/>
      <c r="BS1910" s="6"/>
      <c r="BT1910" s="11"/>
      <c r="BU1910" s="6"/>
      <c r="BV1910" s="6"/>
    </row>
    <row r="1911" spans="1:74" ht="15.75" x14ac:dyDescent="0.25">
      <c r="A1911" s="52" t="s">
        <v>7908</v>
      </c>
      <c r="B1911" s="56"/>
      <c r="C1911" s="7" t="s">
        <v>118</v>
      </c>
      <c r="D1911" s="7" t="s">
        <v>6918</v>
      </c>
      <c r="E1911" s="7"/>
      <c r="F1911" s="64"/>
      <c r="G1911" s="6"/>
      <c r="H1911" s="6"/>
      <c r="I1911" s="10" t="s">
        <v>110</v>
      </c>
      <c r="J1911" s="11" t="s">
        <v>3507</v>
      </c>
      <c r="K1911" s="220" t="s">
        <v>600</v>
      </c>
      <c r="L1911" s="180"/>
      <c r="M1911" s="180">
        <v>1000</v>
      </c>
      <c r="N1911" s="80" t="s">
        <v>7214</v>
      </c>
      <c r="O1911" s="165"/>
      <c r="P1911" s="80" t="s">
        <v>4056</v>
      </c>
      <c r="Q1911" s="80"/>
      <c r="R1911" s="80"/>
      <c r="S1911" s="166"/>
      <c r="T1911" s="164"/>
      <c r="U1911" s="167"/>
      <c r="V1911" s="168"/>
      <c r="W1911" s="12" t="str">
        <f t="shared" si="362"/>
        <v>Mqtt1</v>
      </c>
      <c r="X1911" s="222"/>
      <c r="Y1911" s="6" t="str">
        <f t="shared" si="365"/>
        <v>power-tag/erec-2-power-supply-heat-recovery</v>
      </c>
      <c r="Z1911" s="106" t="str" cm="1">
        <f t="array" ref="Z1911">IF(COUNTIF(N1911,"spare"),"","$."&amp;_xlfn.REGEXEXTRACT(J1911,"PT\d+[FQ]\d+_(.*)", 2))</f>
        <v>$.RMS_Current_Phase_Neut</v>
      </c>
      <c r="AA1911" s="12">
        <f t="shared" si="366"/>
        <v>27</v>
      </c>
      <c r="AB1911" s="6" t="s">
        <v>195</v>
      </c>
      <c r="AC1911" s="106">
        <v>3006</v>
      </c>
      <c r="AJ1911" s="80"/>
      <c r="AK1911" s="116" t="s">
        <v>1693</v>
      </c>
      <c r="AN1911" s="80"/>
      <c r="AO1911" s="80"/>
      <c r="AP1911" s="80"/>
      <c r="AQ1911" s="80"/>
      <c r="AR1911" s="130"/>
      <c r="AS1911" s="80"/>
      <c r="AT1911" s="7"/>
      <c r="AU1911" s="7"/>
      <c r="AV1911" s="169"/>
      <c r="AW1911" s="170"/>
      <c r="AX1911" s="140"/>
      <c r="AY1911" s="150"/>
      <c r="AZ1911" s="171"/>
      <c r="BA1911" s="171"/>
      <c r="BB1911" s="150" t="str">
        <f t="shared" si="363"/>
        <v/>
      </c>
      <c r="BC1911" s="172"/>
      <c r="BD1911" s="169"/>
      <c r="BE1911" s="169"/>
      <c r="BF1911" s="169"/>
      <c r="BG1911" s="169"/>
      <c r="BH1911" s="169"/>
      <c r="BI1911" s="169"/>
      <c r="BJ1911" s="169"/>
      <c r="BK1911" s="169"/>
      <c r="BL1911" s="169"/>
      <c r="BM1911" s="169"/>
      <c r="BN1911" s="169"/>
      <c r="BO1911" s="169"/>
      <c r="BP1911" s="169"/>
      <c r="BQ1911" s="169"/>
      <c r="BS1911" s="6"/>
      <c r="BT1911" s="11"/>
      <c r="BU1911" s="6"/>
      <c r="BV1911" s="6"/>
    </row>
    <row r="1912" spans="1:74" ht="15.75" x14ac:dyDescent="0.25">
      <c r="A1912" s="52" t="s">
        <v>7908</v>
      </c>
      <c r="B1912" s="56"/>
      <c r="C1912" s="7" t="s">
        <v>118</v>
      </c>
      <c r="D1912" s="7" t="s">
        <v>6918</v>
      </c>
      <c r="E1912" s="7"/>
      <c r="F1912" s="64"/>
      <c r="G1912" s="6"/>
      <c r="H1912" s="6"/>
      <c r="I1912" s="10" t="s">
        <v>110</v>
      </c>
      <c r="J1912" s="11" t="s">
        <v>7631</v>
      </c>
      <c r="K1912" s="220" t="s">
        <v>600</v>
      </c>
      <c r="L1912" s="180"/>
      <c r="M1912" s="180">
        <v>1000</v>
      </c>
      <c r="N1912" s="80" t="s">
        <v>7214</v>
      </c>
      <c r="O1912" s="165"/>
      <c r="P1912" s="80" t="s">
        <v>4057</v>
      </c>
      <c r="Q1912" s="80"/>
      <c r="R1912" s="80"/>
      <c r="S1912" s="166"/>
      <c r="T1912" s="164"/>
      <c r="U1912" s="167"/>
      <c r="V1912" s="168"/>
      <c r="W1912" s="12" t="str">
        <f t="shared" si="362"/>
        <v>Mqtt1</v>
      </c>
      <c r="X1912" s="222"/>
      <c r="Y1912" s="6" t="str">
        <f t="shared" si="365"/>
        <v>power-tag/erec-2-power-supply-heat-recovery</v>
      </c>
      <c r="Z1912" s="106" t="str" cm="1">
        <f t="array" ref="Z1912">IF(COUNTIF(N1912,"spare"),"","$."&amp;_xlfn.REGEXEXTRACT(J1912,"PT\d+[FQ]\d+_(.*)", 2))</f>
        <v>$.RMS_Voltage_A_N</v>
      </c>
      <c r="AA1912" s="12">
        <f t="shared" si="366"/>
        <v>27</v>
      </c>
      <c r="AB1912" s="6" t="s">
        <v>195</v>
      </c>
      <c r="AC1912" s="106">
        <v>3028</v>
      </c>
      <c r="AJ1912" s="80"/>
      <c r="AK1912" s="116" t="s">
        <v>1694</v>
      </c>
      <c r="AN1912" s="80"/>
      <c r="AO1912" s="80"/>
      <c r="AP1912" s="80"/>
      <c r="AQ1912" s="80"/>
      <c r="AR1912" s="130"/>
      <c r="AS1912" s="80"/>
      <c r="AT1912" s="7"/>
      <c r="AU1912" s="7"/>
      <c r="AV1912" s="169"/>
      <c r="AW1912" s="170"/>
      <c r="AX1912" s="140"/>
      <c r="AY1912" s="150"/>
      <c r="AZ1912" s="171"/>
      <c r="BA1912" s="171"/>
      <c r="BB1912" s="150" t="str">
        <f t="shared" si="363"/>
        <v/>
      </c>
      <c r="BC1912" s="172"/>
      <c r="BD1912" s="169"/>
      <c r="BE1912" s="169"/>
      <c r="BF1912" s="169"/>
      <c r="BG1912" s="169"/>
      <c r="BH1912" s="169"/>
      <c r="BI1912" s="169"/>
      <c r="BJ1912" s="169"/>
      <c r="BK1912" s="169"/>
      <c r="BL1912" s="169"/>
      <c r="BM1912" s="169"/>
      <c r="BN1912" s="169"/>
      <c r="BO1912" s="169"/>
      <c r="BP1912" s="169"/>
      <c r="BQ1912" s="169"/>
      <c r="BS1912" s="6"/>
      <c r="BT1912" s="11"/>
      <c r="BU1912" s="6"/>
      <c r="BV1912" s="6"/>
    </row>
    <row r="1913" spans="1:74" ht="15.75" x14ac:dyDescent="0.25">
      <c r="A1913" s="52" t="s">
        <v>7908</v>
      </c>
      <c r="B1913" s="56"/>
      <c r="C1913" s="7" t="s">
        <v>118</v>
      </c>
      <c r="D1913" s="7" t="s">
        <v>6918</v>
      </c>
      <c r="E1913" s="7"/>
      <c r="F1913" s="64"/>
      <c r="G1913" s="6"/>
      <c r="H1913" s="6"/>
      <c r="I1913" s="10" t="s">
        <v>110</v>
      </c>
      <c r="J1913" s="11" t="s">
        <v>7632</v>
      </c>
      <c r="K1913" s="220" t="s">
        <v>600</v>
      </c>
      <c r="L1913" s="180"/>
      <c r="M1913" s="180">
        <v>1000</v>
      </c>
      <c r="N1913" s="80" t="s">
        <v>7214</v>
      </c>
      <c r="O1913" s="165"/>
      <c r="P1913" s="80" t="s">
        <v>4058</v>
      </c>
      <c r="Q1913" s="80"/>
      <c r="R1913" s="80"/>
      <c r="S1913" s="166"/>
      <c r="T1913" s="164"/>
      <c r="U1913" s="167"/>
      <c r="V1913" s="168"/>
      <c r="W1913" s="12" t="str">
        <f t="shared" si="362"/>
        <v>Mqtt1</v>
      </c>
      <c r="X1913" s="222"/>
      <c r="Y1913" s="6" t="str">
        <f t="shared" si="365"/>
        <v>power-tag/erec-2-power-supply-heat-recovery</v>
      </c>
      <c r="Z1913" s="106" t="str" cm="1">
        <f t="array" ref="Z1913">IF(COUNTIF(N1913,"spare"),"","$."&amp;_xlfn.REGEXEXTRACT(J1913,"PT\d+[FQ]\d+_(.*)", 2))</f>
        <v>$.RMS_Voltage_B_N</v>
      </c>
      <c r="AA1913" s="12">
        <f t="shared" si="366"/>
        <v>27</v>
      </c>
      <c r="AB1913" s="6" t="s">
        <v>195</v>
      </c>
      <c r="AC1913" s="106">
        <v>3030</v>
      </c>
      <c r="AJ1913" s="80"/>
      <c r="AK1913" s="116" t="s">
        <v>1694</v>
      </c>
      <c r="AN1913" s="80"/>
      <c r="AO1913" s="80"/>
      <c r="AP1913" s="80"/>
      <c r="AQ1913" s="80"/>
      <c r="AR1913" s="130"/>
      <c r="AS1913" s="80"/>
      <c r="AT1913" s="7"/>
      <c r="AU1913" s="7"/>
      <c r="AV1913" s="169"/>
      <c r="AW1913" s="170"/>
      <c r="AX1913" s="140"/>
      <c r="AY1913" s="150"/>
      <c r="AZ1913" s="171"/>
      <c r="BA1913" s="171"/>
      <c r="BB1913" s="150" t="str">
        <f t="shared" si="363"/>
        <v/>
      </c>
      <c r="BC1913" s="172"/>
      <c r="BD1913" s="169"/>
      <c r="BE1913" s="169"/>
      <c r="BF1913" s="169"/>
      <c r="BG1913" s="169"/>
      <c r="BH1913" s="169"/>
      <c r="BI1913" s="169"/>
      <c r="BJ1913" s="169"/>
      <c r="BK1913" s="169"/>
      <c r="BL1913" s="169"/>
      <c r="BM1913" s="169"/>
      <c r="BN1913" s="169"/>
      <c r="BO1913" s="169"/>
      <c r="BP1913" s="169"/>
      <c r="BQ1913" s="169"/>
      <c r="BS1913" s="6"/>
      <c r="BT1913" s="11"/>
      <c r="BU1913" s="6"/>
      <c r="BV1913" s="6"/>
    </row>
    <row r="1914" spans="1:74" ht="15.75" x14ac:dyDescent="0.25">
      <c r="A1914" s="52" t="s">
        <v>7908</v>
      </c>
      <c r="B1914" s="56"/>
      <c r="C1914" s="7" t="s">
        <v>118</v>
      </c>
      <c r="D1914" s="7" t="s">
        <v>6918</v>
      </c>
      <c r="E1914" s="7"/>
      <c r="F1914" s="64"/>
      <c r="G1914" s="6"/>
      <c r="H1914" s="6"/>
      <c r="I1914" s="10" t="s">
        <v>110</v>
      </c>
      <c r="J1914" s="11" t="s">
        <v>7633</v>
      </c>
      <c r="K1914" s="220" t="s">
        <v>600</v>
      </c>
      <c r="L1914" s="180"/>
      <c r="M1914" s="180">
        <v>1000</v>
      </c>
      <c r="N1914" s="80" t="s">
        <v>7214</v>
      </c>
      <c r="O1914" s="165"/>
      <c r="P1914" s="80" t="s">
        <v>4059</v>
      </c>
      <c r="Q1914" s="80"/>
      <c r="R1914" s="80"/>
      <c r="S1914" s="166"/>
      <c r="T1914" s="164"/>
      <c r="U1914" s="167"/>
      <c r="V1914" s="168"/>
      <c r="W1914" s="12" t="str">
        <f t="shared" si="362"/>
        <v>Mqtt1</v>
      </c>
      <c r="X1914" s="222"/>
      <c r="Y1914" s="6" t="str">
        <f t="shared" si="365"/>
        <v>power-tag/erec-2-power-supply-heat-recovery</v>
      </c>
      <c r="Z1914" s="106" t="str" cm="1">
        <f t="array" ref="Z1914">IF(COUNTIF(N1914,"spare"),"","$."&amp;_xlfn.REGEXEXTRACT(J1914,"PT\d+[FQ]\d+_(.*)", 2))</f>
        <v>$.RMS_Voltage_C_N</v>
      </c>
      <c r="AA1914" s="12">
        <f t="shared" si="366"/>
        <v>27</v>
      </c>
      <c r="AB1914" s="6" t="s">
        <v>195</v>
      </c>
      <c r="AC1914" s="106">
        <v>3032</v>
      </c>
      <c r="AJ1914" s="80"/>
      <c r="AK1914" s="116" t="s">
        <v>1694</v>
      </c>
      <c r="AN1914" s="80"/>
      <c r="AO1914" s="80"/>
      <c r="AP1914" s="80"/>
      <c r="AQ1914" s="80"/>
      <c r="AR1914" s="130"/>
      <c r="AS1914" s="80"/>
      <c r="AT1914" s="7"/>
      <c r="AU1914" s="7"/>
      <c r="AV1914" s="169"/>
      <c r="AW1914" s="170"/>
      <c r="AX1914" s="140"/>
      <c r="AY1914" s="150"/>
      <c r="AZ1914" s="171"/>
      <c r="BA1914" s="171"/>
      <c r="BB1914" s="150" t="str">
        <f t="shared" si="363"/>
        <v/>
      </c>
      <c r="BC1914" s="172"/>
      <c r="BD1914" s="169"/>
      <c r="BE1914" s="169"/>
      <c r="BF1914" s="169"/>
      <c r="BG1914" s="169"/>
      <c r="BH1914" s="169"/>
      <c r="BI1914" s="169"/>
      <c r="BJ1914" s="169"/>
      <c r="BK1914" s="169"/>
      <c r="BL1914" s="169"/>
      <c r="BM1914" s="169"/>
      <c r="BN1914" s="169"/>
      <c r="BO1914" s="169"/>
      <c r="BP1914" s="169"/>
      <c r="BQ1914" s="169"/>
      <c r="BS1914" s="6"/>
      <c r="BT1914" s="11"/>
      <c r="BU1914" s="6"/>
      <c r="BV1914" s="6"/>
    </row>
    <row r="1915" spans="1:74" ht="15.75" x14ac:dyDescent="0.25">
      <c r="A1915" s="52" t="s">
        <v>7908</v>
      </c>
      <c r="B1915" s="56"/>
      <c r="C1915" s="7" t="s">
        <v>118</v>
      </c>
      <c r="D1915" s="7" t="s">
        <v>6918</v>
      </c>
      <c r="E1915" s="7"/>
      <c r="F1915" s="64"/>
      <c r="G1915" s="6"/>
      <c r="H1915" s="6"/>
      <c r="I1915" s="10" t="s">
        <v>110</v>
      </c>
      <c r="J1915" s="11" t="s">
        <v>3508</v>
      </c>
      <c r="K1915" s="220" t="s">
        <v>600</v>
      </c>
      <c r="L1915" s="180"/>
      <c r="M1915" s="180">
        <v>1000</v>
      </c>
      <c r="N1915" s="80" t="s">
        <v>7214</v>
      </c>
      <c r="O1915" s="165"/>
      <c r="P1915" s="80" t="s">
        <v>4060</v>
      </c>
      <c r="Q1915" s="80"/>
      <c r="R1915" s="80"/>
      <c r="S1915" s="166"/>
      <c r="T1915" s="164"/>
      <c r="U1915" s="167"/>
      <c r="V1915" s="168"/>
      <c r="W1915" s="12" t="str">
        <f t="shared" si="362"/>
        <v>Mqtt1</v>
      </c>
      <c r="X1915" s="222"/>
      <c r="Y1915" s="6" t="str">
        <f t="shared" si="365"/>
        <v>power-tag/erec-2-power-supply-heat-recovery</v>
      </c>
      <c r="Z1915" s="106" t="str" cm="1">
        <f t="array" ref="Z1915">IF(COUNTIF(N1915,"spare"),"","$."&amp;_xlfn.REGEXEXTRACT(J1915,"PT\d+[FQ]\d+_(.*)", 2))</f>
        <v>$.Active_Power_Phase_A</v>
      </c>
      <c r="AA1915" s="12">
        <f t="shared" si="366"/>
        <v>27</v>
      </c>
      <c r="AB1915" s="6" t="s">
        <v>195</v>
      </c>
      <c r="AC1915" s="106">
        <v>3054</v>
      </c>
      <c r="AJ1915" s="80"/>
      <c r="AK1915" s="116" t="s">
        <v>1695</v>
      </c>
      <c r="AN1915" s="80"/>
      <c r="AO1915" s="80"/>
      <c r="AP1915" s="80"/>
      <c r="AQ1915" s="80"/>
      <c r="AR1915" s="130"/>
      <c r="AS1915" s="80"/>
      <c r="AT1915" s="7"/>
      <c r="AU1915" s="7"/>
      <c r="AV1915" s="169"/>
      <c r="AW1915" s="170"/>
      <c r="AX1915" s="140"/>
      <c r="AY1915" s="150"/>
      <c r="AZ1915" s="171"/>
      <c r="BA1915" s="171"/>
      <c r="BB1915" s="150" t="str">
        <f t="shared" si="363"/>
        <v/>
      </c>
      <c r="BC1915" s="172"/>
      <c r="BD1915" s="169"/>
      <c r="BE1915" s="169"/>
      <c r="BF1915" s="169"/>
      <c r="BG1915" s="169"/>
      <c r="BH1915" s="169"/>
      <c r="BI1915" s="169"/>
      <c r="BJ1915" s="169"/>
      <c r="BK1915" s="169"/>
      <c r="BL1915" s="169"/>
      <c r="BM1915" s="169"/>
      <c r="BN1915" s="169"/>
      <c r="BO1915" s="169"/>
      <c r="BP1915" s="169"/>
      <c r="BQ1915" s="169"/>
      <c r="BS1915" s="6"/>
      <c r="BT1915" s="11"/>
      <c r="BU1915" s="6"/>
      <c r="BV1915" s="6"/>
    </row>
    <row r="1916" spans="1:74" ht="15.75" x14ac:dyDescent="0.25">
      <c r="A1916" s="52" t="s">
        <v>7908</v>
      </c>
      <c r="B1916" s="56"/>
      <c r="C1916" s="7" t="s">
        <v>118</v>
      </c>
      <c r="D1916" s="7" t="s">
        <v>6918</v>
      </c>
      <c r="E1916" s="7"/>
      <c r="F1916" s="64"/>
      <c r="G1916" s="6"/>
      <c r="H1916" s="6"/>
      <c r="I1916" s="10" t="s">
        <v>110</v>
      </c>
      <c r="J1916" s="11" t="s">
        <v>3509</v>
      </c>
      <c r="K1916" s="220" t="s">
        <v>600</v>
      </c>
      <c r="L1916" s="180"/>
      <c r="M1916" s="180">
        <v>1000</v>
      </c>
      <c r="N1916" s="80" t="s">
        <v>7214</v>
      </c>
      <c r="O1916" s="165"/>
      <c r="P1916" s="80" t="s">
        <v>4061</v>
      </c>
      <c r="Q1916" s="80"/>
      <c r="R1916" s="80"/>
      <c r="S1916" s="166"/>
      <c r="T1916" s="164"/>
      <c r="U1916" s="167"/>
      <c r="V1916" s="168"/>
      <c r="W1916" s="12" t="str">
        <f t="shared" si="362"/>
        <v>Mqtt1</v>
      </c>
      <c r="X1916" s="222"/>
      <c r="Y1916" s="6" t="str">
        <f t="shared" si="365"/>
        <v>power-tag/erec-2-power-supply-heat-recovery</v>
      </c>
      <c r="Z1916" s="106" t="str" cm="1">
        <f t="array" ref="Z1916">IF(COUNTIF(N1916,"spare"),"","$."&amp;_xlfn.REGEXEXTRACT(J1916,"PT\d+[FQ]\d+_(.*)", 2))</f>
        <v>$.Active_Power_Phase_B</v>
      </c>
      <c r="AA1916" s="12">
        <f t="shared" si="366"/>
        <v>27</v>
      </c>
      <c r="AB1916" s="6" t="s">
        <v>195</v>
      </c>
      <c r="AC1916" s="106">
        <v>3056</v>
      </c>
      <c r="AJ1916" s="80"/>
      <c r="AK1916" s="116" t="s">
        <v>1695</v>
      </c>
      <c r="AN1916" s="80"/>
      <c r="AO1916" s="80"/>
      <c r="AP1916" s="80"/>
      <c r="AQ1916" s="80"/>
      <c r="AR1916" s="130"/>
      <c r="AS1916" s="80"/>
      <c r="AT1916" s="7"/>
      <c r="AU1916" s="7"/>
      <c r="AV1916" s="169"/>
      <c r="AW1916" s="170"/>
      <c r="AX1916" s="140"/>
      <c r="AY1916" s="150"/>
      <c r="AZ1916" s="171"/>
      <c r="BA1916" s="171"/>
      <c r="BB1916" s="150" t="str">
        <f t="shared" si="363"/>
        <v/>
      </c>
      <c r="BC1916" s="172"/>
      <c r="BD1916" s="169"/>
      <c r="BE1916" s="169"/>
      <c r="BF1916" s="169"/>
      <c r="BG1916" s="169"/>
      <c r="BH1916" s="169"/>
      <c r="BI1916" s="169"/>
      <c r="BJ1916" s="169"/>
      <c r="BK1916" s="169"/>
      <c r="BL1916" s="169"/>
      <c r="BM1916" s="169"/>
      <c r="BN1916" s="169"/>
      <c r="BO1916" s="169"/>
      <c r="BP1916" s="169"/>
      <c r="BQ1916" s="169"/>
      <c r="BS1916" s="6"/>
      <c r="BT1916" s="11"/>
      <c r="BU1916" s="6"/>
      <c r="BV1916" s="6"/>
    </row>
    <row r="1917" spans="1:74" ht="15.75" x14ac:dyDescent="0.25">
      <c r="A1917" s="52" t="s">
        <v>7908</v>
      </c>
      <c r="B1917" s="56"/>
      <c r="C1917" s="7" t="s">
        <v>118</v>
      </c>
      <c r="D1917" s="7" t="s">
        <v>6918</v>
      </c>
      <c r="E1917" s="7"/>
      <c r="F1917" s="64"/>
      <c r="G1917" s="6"/>
      <c r="H1917" s="6"/>
      <c r="I1917" s="10" t="s">
        <v>110</v>
      </c>
      <c r="J1917" s="11" t="s">
        <v>3510</v>
      </c>
      <c r="K1917" s="220" t="s">
        <v>600</v>
      </c>
      <c r="L1917" s="180"/>
      <c r="M1917" s="180">
        <v>1000</v>
      </c>
      <c r="N1917" s="80" t="s">
        <v>7214</v>
      </c>
      <c r="O1917" s="165"/>
      <c r="P1917" s="80" t="s">
        <v>4062</v>
      </c>
      <c r="Q1917" s="80"/>
      <c r="R1917" s="80"/>
      <c r="S1917" s="166"/>
      <c r="T1917" s="164"/>
      <c r="U1917" s="167"/>
      <c r="V1917" s="168"/>
      <c r="W1917" s="12" t="str">
        <f t="shared" si="362"/>
        <v>Mqtt1</v>
      </c>
      <c r="X1917" s="222"/>
      <c r="Y1917" s="6" t="str">
        <f t="shared" si="365"/>
        <v>power-tag/erec-2-power-supply-heat-recovery</v>
      </c>
      <c r="Z1917" s="106" t="str" cm="1">
        <f t="array" ref="Z1917">IF(COUNTIF(N1917,"spare"),"","$."&amp;_xlfn.REGEXEXTRACT(J1917,"PT\d+[FQ]\d+_(.*)", 2))</f>
        <v>$.Active_Power_Phase_C</v>
      </c>
      <c r="AA1917" s="12">
        <f t="shared" si="366"/>
        <v>27</v>
      </c>
      <c r="AB1917" s="6" t="s">
        <v>195</v>
      </c>
      <c r="AC1917" s="106">
        <v>3058</v>
      </c>
      <c r="AJ1917" s="80"/>
      <c r="AK1917" s="116" t="s">
        <v>1695</v>
      </c>
      <c r="AN1917" s="80"/>
      <c r="AO1917" s="80"/>
      <c r="AP1917" s="80"/>
      <c r="AQ1917" s="80"/>
      <c r="AR1917" s="130"/>
      <c r="AS1917" s="80"/>
      <c r="AT1917" s="7"/>
      <c r="AU1917" s="7"/>
      <c r="AV1917" s="169"/>
      <c r="AW1917" s="170"/>
      <c r="AX1917" s="140"/>
      <c r="AY1917" s="150"/>
      <c r="AZ1917" s="171"/>
      <c r="BA1917" s="171"/>
      <c r="BB1917" s="150" t="str">
        <f t="shared" si="363"/>
        <v/>
      </c>
      <c r="BC1917" s="172"/>
      <c r="BD1917" s="169"/>
      <c r="BE1917" s="169"/>
      <c r="BF1917" s="169"/>
      <c r="BG1917" s="169"/>
      <c r="BH1917" s="169"/>
      <c r="BI1917" s="169"/>
      <c r="BJ1917" s="169"/>
      <c r="BK1917" s="169"/>
      <c r="BL1917" s="169"/>
      <c r="BM1917" s="169"/>
      <c r="BN1917" s="169"/>
      <c r="BO1917" s="169"/>
      <c r="BP1917" s="169"/>
      <c r="BQ1917" s="169"/>
      <c r="BS1917" s="6"/>
      <c r="BT1917" s="11"/>
      <c r="BU1917" s="6"/>
      <c r="BV1917" s="6"/>
    </row>
    <row r="1918" spans="1:74" ht="15.75" x14ac:dyDescent="0.25">
      <c r="A1918" s="52" t="s">
        <v>7908</v>
      </c>
      <c r="B1918" s="56"/>
      <c r="C1918" s="7" t="s">
        <v>118</v>
      </c>
      <c r="D1918" s="7" t="s">
        <v>6918</v>
      </c>
      <c r="E1918" s="7"/>
      <c r="F1918" s="64"/>
      <c r="G1918" s="6"/>
      <c r="H1918" s="6"/>
      <c r="I1918" s="10" t="s">
        <v>110</v>
      </c>
      <c r="J1918" s="11" t="s">
        <v>3511</v>
      </c>
      <c r="K1918" s="220" t="s">
        <v>600</v>
      </c>
      <c r="L1918" s="180"/>
      <c r="M1918" s="180">
        <v>1000</v>
      </c>
      <c r="N1918" s="80" t="s">
        <v>7214</v>
      </c>
      <c r="O1918" s="165"/>
      <c r="P1918" s="80" t="s">
        <v>4063</v>
      </c>
      <c r="Q1918" s="80"/>
      <c r="R1918" s="80"/>
      <c r="S1918" s="166"/>
      <c r="T1918" s="164"/>
      <c r="U1918" s="167"/>
      <c r="V1918" s="168"/>
      <c r="W1918" s="12" t="str">
        <f t="shared" si="362"/>
        <v>Mqtt1</v>
      </c>
      <c r="X1918" s="222"/>
      <c r="Y1918" s="6" t="str">
        <f t="shared" si="365"/>
        <v>power-tag/erec-2-power-supply-heat-recovery</v>
      </c>
      <c r="Z1918" s="106" t="str" cm="1">
        <f t="array" ref="Z1918">IF(COUNTIF(N1918,"spare"),"","$."&amp;_xlfn.REGEXEXTRACT(J1918,"PT\d+[FQ]\d+_(.*)", 2))</f>
        <v>$.Total_Active_Power</v>
      </c>
      <c r="AA1918" s="12">
        <f t="shared" si="366"/>
        <v>27</v>
      </c>
      <c r="AB1918" s="6" t="s">
        <v>195</v>
      </c>
      <c r="AC1918" s="106">
        <v>3060</v>
      </c>
      <c r="AJ1918" s="80"/>
      <c r="AK1918" s="116" t="s">
        <v>1695</v>
      </c>
      <c r="AN1918" s="80"/>
      <c r="AO1918" s="80"/>
      <c r="AP1918" s="80"/>
      <c r="AQ1918" s="80"/>
      <c r="AR1918" s="130"/>
      <c r="AS1918" s="80"/>
      <c r="AT1918" s="7"/>
      <c r="AU1918" s="7"/>
      <c r="AV1918" s="169"/>
      <c r="AW1918" s="170"/>
      <c r="AX1918" s="140"/>
      <c r="AY1918" s="150"/>
      <c r="AZ1918" s="171"/>
      <c r="BA1918" s="171"/>
      <c r="BB1918" s="150" t="str">
        <f t="shared" si="363"/>
        <v/>
      </c>
      <c r="BC1918" s="172"/>
      <c r="BD1918" s="169"/>
      <c r="BE1918" s="169"/>
      <c r="BF1918" s="169"/>
      <c r="BG1918" s="169"/>
      <c r="BH1918" s="169"/>
      <c r="BI1918" s="169"/>
      <c r="BJ1918" s="169"/>
      <c r="BK1918" s="169"/>
      <c r="BL1918" s="169"/>
      <c r="BM1918" s="169"/>
      <c r="BN1918" s="169"/>
      <c r="BO1918" s="169"/>
      <c r="BP1918" s="169"/>
      <c r="BQ1918" s="169"/>
      <c r="BS1918" s="6"/>
      <c r="BT1918" s="11"/>
      <c r="BU1918" s="6"/>
      <c r="BV1918" s="6"/>
    </row>
    <row r="1919" spans="1:74" ht="15.75" x14ac:dyDescent="0.25">
      <c r="A1919" s="52" t="s">
        <v>7908</v>
      </c>
      <c r="B1919" s="56"/>
      <c r="C1919" s="7" t="s">
        <v>118</v>
      </c>
      <c r="D1919" s="7" t="s">
        <v>6918</v>
      </c>
      <c r="E1919" s="7"/>
      <c r="F1919" s="64"/>
      <c r="G1919" s="6"/>
      <c r="H1919" s="6"/>
      <c r="I1919" s="10" t="s">
        <v>110</v>
      </c>
      <c r="J1919" s="11" t="s">
        <v>3512</v>
      </c>
      <c r="K1919" s="220" t="s">
        <v>600</v>
      </c>
      <c r="L1919" s="180"/>
      <c r="M1919" s="180">
        <v>1000</v>
      </c>
      <c r="N1919" s="80" t="s">
        <v>7214</v>
      </c>
      <c r="O1919" s="165"/>
      <c r="P1919" s="80" t="s">
        <v>4064</v>
      </c>
      <c r="Q1919" s="80"/>
      <c r="R1919" s="80"/>
      <c r="S1919" s="166"/>
      <c r="T1919" s="164"/>
      <c r="U1919" s="167"/>
      <c r="V1919" s="168"/>
      <c r="W1919" s="12" t="str">
        <f t="shared" si="362"/>
        <v>Mqtt1</v>
      </c>
      <c r="X1919" s="222"/>
      <c r="Y1919" s="6" t="str">
        <f t="shared" si="365"/>
        <v>power-tag/erec-2-power-supply-heat-recovery</v>
      </c>
      <c r="Z1919" s="106" t="str" cm="1">
        <f t="array" ref="Z1919">IF(COUNTIF(N1919,"spare"),"","$."&amp;_xlfn.REGEXEXTRACT(J1919,"PT\d+[FQ]\d+_(.*)", 2))</f>
        <v>$.Power_Factor_Phase_A</v>
      </c>
      <c r="AA1919" s="12">
        <f t="shared" si="366"/>
        <v>27</v>
      </c>
      <c r="AB1919" s="6" t="s">
        <v>195</v>
      </c>
      <c r="AC1919" s="106">
        <v>3078</v>
      </c>
      <c r="AJ1919" s="80"/>
      <c r="AK1919" s="116" t="s">
        <v>1696</v>
      </c>
      <c r="AN1919" s="80"/>
      <c r="AO1919" s="80"/>
      <c r="AP1919" s="80"/>
      <c r="AQ1919" s="80"/>
      <c r="AR1919" s="130"/>
      <c r="AS1919" s="80"/>
      <c r="AT1919" s="7"/>
      <c r="AU1919" s="7"/>
      <c r="AV1919" s="169"/>
      <c r="AW1919" s="170"/>
      <c r="AX1919" s="140"/>
      <c r="AY1919" s="150"/>
      <c r="AZ1919" s="171"/>
      <c r="BA1919" s="171"/>
      <c r="BB1919" s="150" t="str">
        <f t="shared" si="363"/>
        <v/>
      </c>
      <c r="BC1919" s="172"/>
      <c r="BD1919" s="169"/>
      <c r="BE1919" s="169"/>
      <c r="BF1919" s="169"/>
      <c r="BG1919" s="169"/>
      <c r="BH1919" s="169"/>
      <c r="BI1919" s="169"/>
      <c r="BJ1919" s="169"/>
      <c r="BK1919" s="169"/>
      <c r="BL1919" s="169"/>
      <c r="BM1919" s="169"/>
      <c r="BN1919" s="169"/>
      <c r="BO1919" s="169"/>
      <c r="BP1919" s="169"/>
      <c r="BQ1919" s="169"/>
      <c r="BS1919" s="6"/>
      <c r="BT1919" s="11"/>
      <c r="BU1919" s="6"/>
      <c r="BV1919" s="6"/>
    </row>
    <row r="1920" spans="1:74" ht="15.75" x14ac:dyDescent="0.25">
      <c r="A1920" s="52" t="s">
        <v>7908</v>
      </c>
      <c r="B1920" s="56"/>
      <c r="C1920" s="7" t="s">
        <v>118</v>
      </c>
      <c r="D1920" s="7" t="s">
        <v>6918</v>
      </c>
      <c r="E1920" s="7"/>
      <c r="F1920" s="64"/>
      <c r="G1920" s="6"/>
      <c r="H1920" s="6"/>
      <c r="I1920" s="10" t="s">
        <v>110</v>
      </c>
      <c r="J1920" s="11" t="s">
        <v>3513</v>
      </c>
      <c r="K1920" s="220" t="s">
        <v>600</v>
      </c>
      <c r="L1920" s="180"/>
      <c r="M1920" s="180">
        <v>1000</v>
      </c>
      <c r="N1920" s="80" t="s">
        <v>7214</v>
      </c>
      <c r="O1920" s="165"/>
      <c r="P1920" s="80" t="s">
        <v>4065</v>
      </c>
      <c r="Q1920" s="80"/>
      <c r="R1920" s="80"/>
      <c r="S1920" s="166"/>
      <c r="T1920" s="164"/>
      <c r="U1920" s="167"/>
      <c r="V1920" s="168"/>
      <c r="W1920" s="12" t="str">
        <f t="shared" si="362"/>
        <v>Mqtt1</v>
      </c>
      <c r="X1920" s="222"/>
      <c r="Y1920" s="6" t="str">
        <f t="shared" si="365"/>
        <v>power-tag/erec-2-power-supply-heat-recovery</v>
      </c>
      <c r="Z1920" s="106" t="str" cm="1">
        <f t="array" ref="Z1920">IF(COUNTIF(N1920,"spare"),"","$."&amp;_xlfn.REGEXEXTRACT(J1920,"PT\d+[FQ]\d+_(.*)", 2))</f>
        <v>$.Power_Factor_Phase_B</v>
      </c>
      <c r="AA1920" s="12">
        <f t="shared" si="366"/>
        <v>27</v>
      </c>
      <c r="AB1920" s="6" t="s">
        <v>195</v>
      </c>
      <c r="AC1920" s="106">
        <v>3080</v>
      </c>
      <c r="AJ1920" s="80"/>
      <c r="AK1920" s="116" t="s">
        <v>1696</v>
      </c>
      <c r="AN1920" s="80"/>
      <c r="AO1920" s="80"/>
      <c r="AP1920" s="80"/>
      <c r="AQ1920" s="80"/>
      <c r="AR1920" s="130"/>
      <c r="AS1920" s="80"/>
      <c r="AT1920" s="7"/>
      <c r="AU1920" s="7"/>
      <c r="AV1920" s="169"/>
      <c r="AW1920" s="170"/>
      <c r="AX1920" s="140"/>
      <c r="AY1920" s="150"/>
      <c r="AZ1920" s="171"/>
      <c r="BA1920" s="171"/>
      <c r="BB1920" s="150" t="str">
        <f t="shared" si="363"/>
        <v/>
      </c>
      <c r="BC1920" s="172"/>
      <c r="BD1920" s="169"/>
      <c r="BE1920" s="169"/>
      <c r="BF1920" s="169"/>
      <c r="BG1920" s="169"/>
      <c r="BH1920" s="169"/>
      <c r="BI1920" s="169"/>
      <c r="BJ1920" s="169"/>
      <c r="BK1920" s="169"/>
      <c r="BL1920" s="169"/>
      <c r="BM1920" s="169"/>
      <c r="BN1920" s="169"/>
      <c r="BO1920" s="169"/>
      <c r="BP1920" s="169"/>
      <c r="BQ1920" s="169"/>
      <c r="BS1920" s="6"/>
      <c r="BT1920" s="11"/>
      <c r="BU1920" s="6"/>
      <c r="BV1920" s="6"/>
    </row>
    <row r="1921" spans="1:74" ht="15.75" x14ac:dyDescent="0.25">
      <c r="A1921" s="52" t="s">
        <v>7908</v>
      </c>
      <c r="B1921" s="56"/>
      <c r="C1921" s="7" t="s">
        <v>118</v>
      </c>
      <c r="D1921" s="7" t="s">
        <v>6918</v>
      </c>
      <c r="E1921" s="7"/>
      <c r="F1921" s="64"/>
      <c r="G1921" s="6"/>
      <c r="H1921" s="6"/>
      <c r="I1921" s="10" t="s">
        <v>110</v>
      </c>
      <c r="J1921" s="11" t="s">
        <v>3514</v>
      </c>
      <c r="K1921" s="220" t="s">
        <v>600</v>
      </c>
      <c r="L1921" s="180"/>
      <c r="M1921" s="180">
        <v>1000</v>
      </c>
      <c r="N1921" s="80" t="s">
        <v>7214</v>
      </c>
      <c r="O1921" s="165"/>
      <c r="P1921" s="80" t="s">
        <v>4066</v>
      </c>
      <c r="Q1921" s="80"/>
      <c r="R1921" s="80"/>
      <c r="S1921" s="166"/>
      <c r="T1921" s="164"/>
      <c r="U1921" s="167"/>
      <c r="V1921" s="168"/>
      <c r="W1921" s="12" t="str">
        <f t="shared" si="362"/>
        <v>Mqtt1</v>
      </c>
      <c r="X1921" s="222"/>
      <c r="Y1921" s="6" t="str">
        <f t="shared" si="365"/>
        <v>power-tag/erec-2-power-supply-heat-recovery</v>
      </c>
      <c r="Z1921" s="106" t="str" cm="1">
        <f t="array" ref="Z1921">IF(COUNTIF(N1921,"spare"),"","$."&amp;_xlfn.REGEXEXTRACT(J1921,"PT\d+[FQ]\d+_(.*)", 2))</f>
        <v>$.Power_Factor_Phase_C</v>
      </c>
      <c r="AA1921" s="12">
        <f t="shared" si="366"/>
        <v>27</v>
      </c>
      <c r="AB1921" s="6" t="s">
        <v>195</v>
      </c>
      <c r="AC1921" s="106">
        <v>3082</v>
      </c>
      <c r="AJ1921" s="80"/>
      <c r="AK1921" s="116" t="s">
        <v>1696</v>
      </c>
      <c r="AN1921" s="80"/>
      <c r="AO1921" s="80"/>
      <c r="AP1921" s="80"/>
      <c r="AQ1921" s="80"/>
      <c r="AR1921" s="130"/>
      <c r="AS1921" s="80"/>
      <c r="AT1921" s="7"/>
      <c r="AU1921" s="7"/>
      <c r="AV1921" s="169"/>
      <c r="AW1921" s="170"/>
      <c r="AX1921" s="140"/>
      <c r="AY1921" s="150"/>
      <c r="AZ1921" s="171"/>
      <c r="BA1921" s="171"/>
      <c r="BB1921" s="150" t="str">
        <f t="shared" si="363"/>
        <v/>
      </c>
      <c r="BC1921" s="172"/>
      <c r="BD1921" s="169"/>
      <c r="BE1921" s="169"/>
      <c r="BF1921" s="169"/>
      <c r="BG1921" s="169"/>
      <c r="BH1921" s="169"/>
      <c r="BI1921" s="169"/>
      <c r="BJ1921" s="169"/>
      <c r="BK1921" s="169"/>
      <c r="BL1921" s="169"/>
      <c r="BM1921" s="169"/>
      <c r="BN1921" s="169"/>
      <c r="BO1921" s="169"/>
      <c r="BP1921" s="169"/>
      <c r="BQ1921" s="169"/>
      <c r="BS1921" s="6"/>
      <c r="BT1921" s="11"/>
      <c r="BU1921" s="6"/>
      <c r="BV1921" s="6"/>
    </row>
    <row r="1922" spans="1:74" ht="15.75" x14ac:dyDescent="0.25">
      <c r="A1922" s="52" t="s">
        <v>7908</v>
      </c>
      <c r="B1922" s="56"/>
      <c r="C1922" s="7" t="s">
        <v>118</v>
      </c>
      <c r="D1922" s="7" t="s">
        <v>6918</v>
      </c>
      <c r="E1922" s="7"/>
      <c r="F1922" s="64"/>
      <c r="G1922" s="6"/>
      <c r="H1922" s="6"/>
      <c r="I1922" s="10" t="s">
        <v>110</v>
      </c>
      <c r="J1922" s="11" t="s">
        <v>3515</v>
      </c>
      <c r="K1922" s="220" t="s">
        <v>600</v>
      </c>
      <c r="L1922" s="180"/>
      <c r="M1922" s="180">
        <v>1000</v>
      </c>
      <c r="N1922" s="80" t="s">
        <v>7214</v>
      </c>
      <c r="O1922" s="165"/>
      <c r="P1922" s="80" t="s">
        <v>4067</v>
      </c>
      <c r="Q1922" s="80"/>
      <c r="R1922" s="80"/>
      <c r="S1922" s="166"/>
      <c r="T1922" s="164"/>
      <c r="U1922" s="167"/>
      <c r="V1922" s="168"/>
      <c r="W1922" s="12" t="str">
        <f t="shared" si="362"/>
        <v>Mqtt1</v>
      </c>
      <c r="X1922" s="222"/>
      <c r="Y1922" s="6" t="str">
        <f t="shared" si="365"/>
        <v>power-tag/erec-2-power-supply-heat-recovery</v>
      </c>
      <c r="Z1922" s="106" t="str" cm="1">
        <f t="array" ref="Z1922">IF(COUNTIF(N1922,"spare"),"","$."&amp;_xlfn.REGEXEXTRACT(J1922,"PT\d+[FQ]\d+_(.*)", 2))</f>
        <v>$.Total_Power_Factor</v>
      </c>
      <c r="AA1922" s="12">
        <f t="shared" si="366"/>
        <v>27</v>
      </c>
      <c r="AB1922" s="6" t="s">
        <v>195</v>
      </c>
      <c r="AC1922" s="106">
        <v>3084</v>
      </c>
      <c r="AJ1922" s="80"/>
      <c r="AK1922" s="116" t="s">
        <v>1696</v>
      </c>
      <c r="AN1922" s="80"/>
      <c r="AO1922" s="80"/>
      <c r="AP1922" s="80"/>
      <c r="AQ1922" s="80"/>
      <c r="AR1922" s="130"/>
      <c r="AS1922" s="80"/>
      <c r="AT1922" s="7"/>
      <c r="AU1922" s="7"/>
      <c r="AV1922" s="169"/>
      <c r="AW1922" s="170"/>
      <c r="AX1922" s="140"/>
      <c r="AY1922" s="150"/>
      <c r="AZ1922" s="171"/>
      <c r="BA1922" s="171"/>
      <c r="BB1922" s="150" t="str">
        <f t="shared" si="363"/>
        <v/>
      </c>
      <c r="BC1922" s="172"/>
      <c r="BD1922" s="169"/>
      <c r="BE1922" s="169"/>
      <c r="BF1922" s="169"/>
      <c r="BG1922" s="169"/>
      <c r="BH1922" s="169"/>
      <c r="BI1922" s="169"/>
      <c r="BJ1922" s="169"/>
      <c r="BK1922" s="169"/>
      <c r="BL1922" s="169"/>
      <c r="BM1922" s="169"/>
      <c r="BN1922" s="169"/>
      <c r="BO1922" s="169"/>
      <c r="BP1922" s="169"/>
      <c r="BQ1922" s="169"/>
      <c r="BS1922" s="6"/>
      <c r="BT1922" s="11"/>
      <c r="BU1922" s="6"/>
      <c r="BV1922" s="6"/>
    </row>
    <row r="1923" spans="1:74" ht="15.75" x14ac:dyDescent="0.25">
      <c r="A1923" s="52" t="s">
        <v>7908</v>
      </c>
      <c r="B1923" s="56"/>
      <c r="C1923" s="7" t="s">
        <v>118</v>
      </c>
      <c r="D1923" s="7" t="s">
        <v>6918</v>
      </c>
      <c r="E1923" s="7"/>
      <c r="F1923" s="64"/>
      <c r="G1923" s="6"/>
      <c r="H1923" s="6"/>
      <c r="I1923" s="10" t="s">
        <v>110</v>
      </c>
      <c r="J1923" s="11" t="s">
        <v>3516</v>
      </c>
      <c r="K1923" s="220" t="s">
        <v>600</v>
      </c>
      <c r="L1923" s="180"/>
      <c r="M1923" s="180">
        <v>1000</v>
      </c>
      <c r="N1923" s="80" t="s">
        <v>7214</v>
      </c>
      <c r="O1923" s="165"/>
      <c r="P1923" s="80" t="s">
        <v>4068</v>
      </c>
      <c r="Q1923" s="80"/>
      <c r="R1923" s="80"/>
      <c r="S1923" s="166"/>
      <c r="T1923" s="164"/>
      <c r="U1923" s="167"/>
      <c r="V1923" s="168"/>
      <c r="W1923" s="12" t="str">
        <f t="shared" ref="W1923:W1937" si="367">IF(COUNTIF(N1923,"spare"),"","Mqtt1")</f>
        <v>Mqtt1</v>
      </c>
      <c r="X1923" s="222"/>
      <c r="Y1923" s="6" t="str">
        <f t="shared" si="365"/>
        <v>power-tag/transfer-pump-2-black-water</v>
      </c>
      <c r="Z1923" s="106" t="str" cm="1">
        <f t="array" ref="Z1923">IF(COUNTIF(N1923,"spare"),"","$."&amp;_xlfn.REGEXEXTRACT(J1923,"PT\d+[FQ]\d+_(.*)", 2))</f>
        <v>$.RMS_Current_Phase_A</v>
      </c>
      <c r="AA1923" s="12">
        <f>AA1908+1</f>
        <v>28</v>
      </c>
      <c r="AB1923" s="6" t="s">
        <v>195</v>
      </c>
      <c r="AC1923" s="106">
        <v>3000</v>
      </c>
      <c r="AJ1923" s="80"/>
      <c r="AK1923" s="116" t="s">
        <v>1693</v>
      </c>
      <c r="AN1923" s="80"/>
      <c r="AO1923" s="80"/>
      <c r="AP1923" s="80"/>
      <c r="AQ1923" s="80"/>
      <c r="AR1923" s="130"/>
      <c r="AS1923" s="80"/>
      <c r="AT1923" s="7"/>
      <c r="AU1923" s="7"/>
      <c r="AV1923" s="169"/>
      <c r="AW1923" s="170"/>
      <c r="AX1923" s="140"/>
      <c r="AY1923" s="150"/>
      <c r="AZ1923" s="171"/>
      <c r="BA1923" s="171"/>
      <c r="BB1923" s="150" t="str">
        <f t="shared" ref="BB1923:BB1937" si="368">IF(ISNUMBER(AM1923),"1","")</f>
        <v/>
      </c>
      <c r="BC1923" s="172"/>
      <c r="BD1923" s="169"/>
      <c r="BE1923" s="169"/>
      <c r="BF1923" s="169"/>
      <c r="BG1923" s="169"/>
      <c r="BH1923" s="169"/>
      <c r="BI1923" s="169"/>
      <c r="BJ1923" s="169"/>
      <c r="BK1923" s="169"/>
      <c r="BL1923" s="169"/>
      <c r="BM1923" s="169"/>
      <c r="BN1923" s="169"/>
      <c r="BO1923" s="169"/>
      <c r="BP1923" s="169"/>
      <c r="BQ1923" s="169"/>
      <c r="BS1923" s="6"/>
      <c r="BT1923" s="11"/>
      <c r="BU1923" s="6"/>
      <c r="BV1923" s="6"/>
    </row>
    <row r="1924" spans="1:74" ht="15.75" x14ac:dyDescent="0.25">
      <c r="A1924" s="52" t="s">
        <v>7908</v>
      </c>
      <c r="B1924" s="56"/>
      <c r="C1924" s="7" t="s">
        <v>118</v>
      </c>
      <c r="D1924" s="7" t="s">
        <v>6918</v>
      </c>
      <c r="E1924" s="7"/>
      <c r="F1924" s="64"/>
      <c r="G1924" s="6"/>
      <c r="H1924" s="6"/>
      <c r="I1924" s="10" t="s">
        <v>110</v>
      </c>
      <c r="J1924" s="11" t="s">
        <v>3517</v>
      </c>
      <c r="K1924" s="220" t="s">
        <v>600</v>
      </c>
      <c r="L1924" s="180"/>
      <c r="M1924" s="180">
        <v>1000</v>
      </c>
      <c r="N1924" s="80" t="s">
        <v>7214</v>
      </c>
      <c r="O1924" s="165"/>
      <c r="P1924" s="80" t="s">
        <v>4069</v>
      </c>
      <c r="Q1924" s="80"/>
      <c r="R1924" s="80"/>
      <c r="S1924" s="166"/>
      <c r="T1924" s="164"/>
      <c r="U1924" s="167"/>
      <c r="V1924" s="168"/>
      <c r="W1924" s="12" t="str">
        <f t="shared" si="367"/>
        <v>Mqtt1</v>
      </c>
      <c r="X1924" s="222"/>
      <c r="Y1924" s="6" t="str">
        <f t="shared" si="365"/>
        <v>power-tag/transfer-pump-2-black-water</v>
      </c>
      <c r="Z1924" s="106" t="str" cm="1">
        <f t="array" ref="Z1924">IF(COUNTIF(N1924,"spare"),"","$."&amp;_xlfn.REGEXEXTRACT(J1924,"PT\d+[FQ]\d+_(.*)", 2))</f>
        <v>$.RMS_Current_Phase_B</v>
      </c>
      <c r="AA1924" s="12">
        <f t="shared" ref="AA1924:AA1937" si="369">AA1909+1</f>
        <v>28</v>
      </c>
      <c r="AB1924" s="6" t="s">
        <v>195</v>
      </c>
      <c r="AC1924" s="106">
        <v>3002</v>
      </c>
      <c r="AJ1924" s="80"/>
      <c r="AK1924" s="116" t="s">
        <v>1693</v>
      </c>
      <c r="AN1924" s="80"/>
      <c r="AO1924" s="80"/>
      <c r="AP1924" s="80"/>
      <c r="AQ1924" s="80"/>
      <c r="AR1924" s="130"/>
      <c r="AS1924" s="80"/>
      <c r="AT1924" s="7"/>
      <c r="AU1924" s="7"/>
      <c r="AV1924" s="169"/>
      <c r="AW1924" s="170"/>
      <c r="AX1924" s="140"/>
      <c r="AY1924" s="150"/>
      <c r="AZ1924" s="171"/>
      <c r="BA1924" s="171"/>
      <c r="BB1924" s="150" t="str">
        <f t="shared" si="368"/>
        <v/>
      </c>
      <c r="BC1924" s="172"/>
      <c r="BD1924" s="169"/>
      <c r="BE1924" s="169"/>
      <c r="BF1924" s="169"/>
      <c r="BG1924" s="169"/>
      <c r="BH1924" s="169"/>
      <c r="BI1924" s="169"/>
      <c r="BJ1924" s="169"/>
      <c r="BK1924" s="169"/>
      <c r="BL1924" s="169"/>
      <c r="BM1924" s="169"/>
      <c r="BN1924" s="169"/>
      <c r="BO1924" s="169"/>
      <c r="BP1924" s="169"/>
      <c r="BQ1924" s="169"/>
      <c r="BS1924" s="6"/>
      <c r="BT1924" s="11"/>
      <c r="BU1924" s="6"/>
      <c r="BV1924" s="6"/>
    </row>
    <row r="1925" spans="1:74" ht="15.75" x14ac:dyDescent="0.25">
      <c r="A1925" s="52" t="s">
        <v>7908</v>
      </c>
      <c r="B1925" s="56"/>
      <c r="C1925" s="7" t="s">
        <v>118</v>
      </c>
      <c r="D1925" s="7" t="s">
        <v>6918</v>
      </c>
      <c r="E1925" s="7"/>
      <c r="F1925" s="64"/>
      <c r="G1925" s="6"/>
      <c r="H1925" s="6"/>
      <c r="I1925" s="10" t="s">
        <v>110</v>
      </c>
      <c r="J1925" s="11" t="s">
        <v>3518</v>
      </c>
      <c r="K1925" s="220" t="s">
        <v>600</v>
      </c>
      <c r="L1925" s="180"/>
      <c r="M1925" s="180">
        <v>1000</v>
      </c>
      <c r="N1925" s="80" t="s">
        <v>7214</v>
      </c>
      <c r="O1925" s="165"/>
      <c r="P1925" s="80" t="s">
        <v>4070</v>
      </c>
      <c r="Q1925" s="80"/>
      <c r="R1925" s="80"/>
      <c r="S1925" s="166"/>
      <c r="T1925" s="164"/>
      <c r="U1925" s="167"/>
      <c r="V1925" s="168"/>
      <c r="W1925" s="12" t="str">
        <f t="shared" si="367"/>
        <v>Mqtt1</v>
      </c>
      <c r="X1925" s="222"/>
      <c r="Y1925" s="6" t="str">
        <f t="shared" si="365"/>
        <v>power-tag/transfer-pump-2-black-water</v>
      </c>
      <c r="Z1925" s="106" t="str" cm="1">
        <f t="array" ref="Z1925">IF(COUNTIF(N1925,"spare"),"","$."&amp;_xlfn.REGEXEXTRACT(J1925,"PT\d+[FQ]\d+_(.*)", 2))</f>
        <v>$.RMS_Current_Phase_C</v>
      </c>
      <c r="AA1925" s="12">
        <f t="shared" si="369"/>
        <v>28</v>
      </c>
      <c r="AB1925" s="6" t="s">
        <v>195</v>
      </c>
      <c r="AC1925" s="106">
        <v>3004</v>
      </c>
      <c r="AJ1925" s="80"/>
      <c r="AK1925" s="116" t="s">
        <v>1693</v>
      </c>
      <c r="AN1925" s="80"/>
      <c r="AO1925" s="80"/>
      <c r="AP1925" s="80"/>
      <c r="AQ1925" s="80"/>
      <c r="AR1925" s="130"/>
      <c r="AS1925" s="80"/>
      <c r="AT1925" s="7"/>
      <c r="AU1925" s="7"/>
      <c r="AV1925" s="169"/>
      <c r="AW1925" s="170"/>
      <c r="AX1925" s="140"/>
      <c r="AY1925" s="150"/>
      <c r="AZ1925" s="171"/>
      <c r="BA1925" s="171"/>
      <c r="BB1925" s="150" t="str">
        <f t="shared" si="368"/>
        <v/>
      </c>
      <c r="BC1925" s="172"/>
      <c r="BD1925" s="169"/>
      <c r="BE1925" s="169"/>
      <c r="BF1925" s="169"/>
      <c r="BG1925" s="169"/>
      <c r="BH1925" s="169"/>
      <c r="BI1925" s="169"/>
      <c r="BJ1925" s="169"/>
      <c r="BK1925" s="169"/>
      <c r="BL1925" s="169"/>
      <c r="BM1925" s="169"/>
      <c r="BN1925" s="169"/>
      <c r="BO1925" s="169"/>
      <c r="BP1925" s="169"/>
      <c r="BQ1925" s="169"/>
      <c r="BS1925" s="6"/>
      <c r="BT1925" s="11"/>
      <c r="BU1925" s="6"/>
      <c r="BV1925" s="6"/>
    </row>
    <row r="1926" spans="1:74" ht="15.75" x14ac:dyDescent="0.25">
      <c r="A1926" s="52" t="s">
        <v>7908</v>
      </c>
      <c r="B1926" s="56"/>
      <c r="C1926" s="7" t="s">
        <v>118</v>
      </c>
      <c r="D1926" s="7" t="s">
        <v>6918</v>
      </c>
      <c r="E1926" s="7"/>
      <c r="F1926" s="64"/>
      <c r="G1926" s="6"/>
      <c r="H1926" s="6"/>
      <c r="I1926" s="10" t="s">
        <v>110</v>
      </c>
      <c r="J1926" s="11" t="s">
        <v>3519</v>
      </c>
      <c r="K1926" s="220" t="s">
        <v>600</v>
      </c>
      <c r="L1926" s="180"/>
      <c r="M1926" s="180">
        <v>1000</v>
      </c>
      <c r="N1926" s="80" t="s">
        <v>7214</v>
      </c>
      <c r="O1926" s="165"/>
      <c r="P1926" s="80" t="s">
        <v>4071</v>
      </c>
      <c r="Q1926" s="80"/>
      <c r="R1926" s="80"/>
      <c r="S1926" s="166"/>
      <c r="T1926" s="164"/>
      <c r="U1926" s="167"/>
      <c r="V1926" s="168"/>
      <c r="W1926" s="12" t="str">
        <f t="shared" si="367"/>
        <v>Mqtt1</v>
      </c>
      <c r="X1926" s="222"/>
      <c r="Y1926" s="6" t="str">
        <f t="shared" si="365"/>
        <v>power-tag/transfer-pump-2-black-water</v>
      </c>
      <c r="Z1926" s="106" t="str" cm="1">
        <f t="array" ref="Z1926">IF(COUNTIF(N1926,"spare"),"","$."&amp;_xlfn.REGEXEXTRACT(J1926,"PT\d+[FQ]\d+_(.*)", 2))</f>
        <v>$.RMS_Current_Phase_Neut</v>
      </c>
      <c r="AA1926" s="12">
        <f t="shared" si="369"/>
        <v>28</v>
      </c>
      <c r="AB1926" s="6" t="s">
        <v>195</v>
      </c>
      <c r="AC1926" s="106">
        <v>3006</v>
      </c>
      <c r="AJ1926" s="80"/>
      <c r="AK1926" s="116" t="s">
        <v>1693</v>
      </c>
      <c r="AN1926" s="80"/>
      <c r="AO1926" s="80"/>
      <c r="AP1926" s="80"/>
      <c r="AQ1926" s="80"/>
      <c r="AR1926" s="130"/>
      <c r="AS1926" s="80"/>
      <c r="AT1926" s="7"/>
      <c r="AU1926" s="7"/>
      <c r="AV1926" s="169"/>
      <c r="AW1926" s="170"/>
      <c r="AX1926" s="140"/>
      <c r="AY1926" s="150"/>
      <c r="AZ1926" s="171"/>
      <c r="BA1926" s="171"/>
      <c r="BB1926" s="150" t="str">
        <f t="shared" si="368"/>
        <v/>
      </c>
      <c r="BC1926" s="172"/>
      <c r="BD1926" s="169"/>
      <c r="BE1926" s="169"/>
      <c r="BF1926" s="169"/>
      <c r="BG1926" s="169"/>
      <c r="BH1926" s="169"/>
      <c r="BI1926" s="169"/>
      <c r="BJ1926" s="169"/>
      <c r="BK1926" s="169"/>
      <c r="BL1926" s="169"/>
      <c r="BM1926" s="169"/>
      <c r="BN1926" s="169"/>
      <c r="BO1926" s="169"/>
      <c r="BP1926" s="169"/>
      <c r="BQ1926" s="169"/>
      <c r="BS1926" s="6"/>
      <c r="BT1926" s="11"/>
      <c r="BU1926" s="6"/>
      <c r="BV1926" s="6"/>
    </row>
    <row r="1927" spans="1:74" ht="15.75" x14ac:dyDescent="0.25">
      <c r="A1927" s="52" t="s">
        <v>7908</v>
      </c>
      <c r="B1927" s="56"/>
      <c r="C1927" s="7" t="s">
        <v>118</v>
      </c>
      <c r="D1927" s="7" t="s">
        <v>6918</v>
      </c>
      <c r="E1927" s="7"/>
      <c r="F1927" s="64"/>
      <c r="G1927" s="6"/>
      <c r="H1927" s="6"/>
      <c r="I1927" s="10" t="s">
        <v>110</v>
      </c>
      <c r="J1927" s="11" t="s">
        <v>7634</v>
      </c>
      <c r="K1927" s="220" t="s">
        <v>600</v>
      </c>
      <c r="L1927" s="180"/>
      <c r="M1927" s="180">
        <v>1000</v>
      </c>
      <c r="N1927" s="80" t="s">
        <v>7214</v>
      </c>
      <c r="O1927" s="165"/>
      <c r="P1927" s="80" t="s">
        <v>4072</v>
      </c>
      <c r="Q1927" s="80"/>
      <c r="R1927" s="80"/>
      <c r="S1927" s="166"/>
      <c r="T1927" s="164"/>
      <c r="U1927" s="167"/>
      <c r="V1927" s="168"/>
      <c r="W1927" s="12" t="str">
        <f t="shared" si="367"/>
        <v>Mqtt1</v>
      </c>
      <c r="X1927" s="222"/>
      <c r="Y1927" s="6" t="str">
        <f t="shared" si="365"/>
        <v>power-tag/transfer-pump-2-black-water</v>
      </c>
      <c r="Z1927" s="106" t="str" cm="1">
        <f t="array" ref="Z1927">IF(COUNTIF(N1927,"spare"),"","$."&amp;_xlfn.REGEXEXTRACT(J1927,"PT\d+[FQ]\d+_(.*)", 2))</f>
        <v>$.RMS_Voltage_A_N</v>
      </c>
      <c r="AA1927" s="12">
        <f t="shared" si="369"/>
        <v>28</v>
      </c>
      <c r="AB1927" s="6" t="s">
        <v>195</v>
      </c>
      <c r="AC1927" s="106">
        <v>3028</v>
      </c>
      <c r="AJ1927" s="80"/>
      <c r="AK1927" s="116" t="s">
        <v>1694</v>
      </c>
      <c r="AN1927" s="80"/>
      <c r="AO1927" s="80"/>
      <c r="AP1927" s="80"/>
      <c r="AQ1927" s="80"/>
      <c r="AR1927" s="130"/>
      <c r="AS1927" s="80"/>
      <c r="AT1927" s="7"/>
      <c r="AU1927" s="7"/>
      <c r="AV1927" s="169"/>
      <c r="AW1927" s="170"/>
      <c r="AX1927" s="140"/>
      <c r="AY1927" s="150"/>
      <c r="AZ1927" s="171"/>
      <c r="BA1927" s="171"/>
      <c r="BB1927" s="150" t="str">
        <f t="shared" si="368"/>
        <v/>
      </c>
      <c r="BC1927" s="172"/>
      <c r="BD1927" s="169"/>
      <c r="BE1927" s="169"/>
      <c r="BF1927" s="169"/>
      <c r="BG1927" s="169"/>
      <c r="BH1927" s="169"/>
      <c r="BI1927" s="169"/>
      <c r="BJ1927" s="169"/>
      <c r="BK1927" s="169"/>
      <c r="BL1927" s="169"/>
      <c r="BM1927" s="169"/>
      <c r="BN1927" s="169"/>
      <c r="BO1927" s="169"/>
      <c r="BP1927" s="169"/>
      <c r="BQ1927" s="169"/>
      <c r="BS1927" s="6"/>
      <c r="BT1927" s="11"/>
      <c r="BU1927" s="6"/>
      <c r="BV1927" s="6"/>
    </row>
    <row r="1928" spans="1:74" ht="15.75" x14ac:dyDescent="0.25">
      <c r="A1928" s="52" t="s">
        <v>7908</v>
      </c>
      <c r="B1928" s="56"/>
      <c r="C1928" s="7" t="s">
        <v>118</v>
      </c>
      <c r="D1928" s="7" t="s">
        <v>6918</v>
      </c>
      <c r="E1928" s="7"/>
      <c r="F1928" s="64"/>
      <c r="G1928" s="6"/>
      <c r="H1928" s="6"/>
      <c r="I1928" s="10" t="s">
        <v>110</v>
      </c>
      <c r="J1928" s="11" t="s">
        <v>7635</v>
      </c>
      <c r="K1928" s="220" t="s">
        <v>600</v>
      </c>
      <c r="L1928" s="180"/>
      <c r="M1928" s="180">
        <v>1000</v>
      </c>
      <c r="N1928" s="80" t="s">
        <v>7214</v>
      </c>
      <c r="O1928" s="165"/>
      <c r="P1928" s="80" t="s">
        <v>4073</v>
      </c>
      <c r="Q1928" s="80"/>
      <c r="R1928" s="80"/>
      <c r="S1928" s="166"/>
      <c r="T1928" s="164"/>
      <c r="U1928" s="167"/>
      <c r="V1928" s="168"/>
      <c r="W1928" s="12" t="str">
        <f t="shared" si="367"/>
        <v>Mqtt1</v>
      </c>
      <c r="X1928" s="222"/>
      <c r="Y1928" s="6" t="str">
        <f t="shared" si="365"/>
        <v>power-tag/transfer-pump-2-black-water</v>
      </c>
      <c r="Z1928" s="106" t="str" cm="1">
        <f t="array" ref="Z1928">IF(COUNTIF(N1928,"spare"),"","$."&amp;_xlfn.REGEXEXTRACT(J1928,"PT\d+[FQ]\d+_(.*)", 2))</f>
        <v>$.RMS_Voltage_B_N</v>
      </c>
      <c r="AA1928" s="12">
        <f t="shared" si="369"/>
        <v>28</v>
      </c>
      <c r="AB1928" s="6" t="s">
        <v>195</v>
      </c>
      <c r="AC1928" s="106">
        <v>3030</v>
      </c>
      <c r="AJ1928" s="80"/>
      <c r="AK1928" s="116" t="s">
        <v>1694</v>
      </c>
      <c r="AN1928" s="80"/>
      <c r="AO1928" s="80"/>
      <c r="AP1928" s="80"/>
      <c r="AQ1928" s="80"/>
      <c r="AR1928" s="130"/>
      <c r="AS1928" s="80"/>
      <c r="AT1928" s="7"/>
      <c r="AU1928" s="7"/>
      <c r="AV1928" s="169"/>
      <c r="AW1928" s="170"/>
      <c r="AX1928" s="140"/>
      <c r="AY1928" s="150"/>
      <c r="AZ1928" s="171"/>
      <c r="BA1928" s="171"/>
      <c r="BB1928" s="150" t="str">
        <f t="shared" si="368"/>
        <v/>
      </c>
      <c r="BC1928" s="172"/>
      <c r="BD1928" s="169"/>
      <c r="BE1928" s="169"/>
      <c r="BF1928" s="169"/>
      <c r="BG1928" s="169"/>
      <c r="BH1928" s="169"/>
      <c r="BI1928" s="169"/>
      <c r="BJ1928" s="169"/>
      <c r="BK1928" s="169"/>
      <c r="BL1928" s="169"/>
      <c r="BM1928" s="169"/>
      <c r="BN1928" s="169"/>
      <c r="BO1928" s="169"/>
      <c r="BP1928" s="169"/>
      <c r="BQ1928" s="169"/>
      <c r="BS1928" s="6"/>
      <c r="BT1928" s="11"/>
      <c r="BU1928" s="6"/>
      <c r="BV1928" s="6"/>
    </row>
    <row r="1929" spans="1:74" ht="15.75" x14ac:dyDescent="0.25">
      <c r="A1929" s="52" t="s">
        <v>7908</v>
      </c>
      <c r="B1929" s="56"/>
      <c r="C1929" s="7" t="s">
        <v>118</v>
      </c>
      <c r="D1929" s="7" t="s">
        <v>6918</v>
      </c>
      <c r="E1929" s="7"/>
      <c r="F1929" s="64"/>
      <c r="G1929" s="6"/>
      <c r="H1929" s="6"/>
      <c r="I1929" s="10" t="s">
        <v>110</v>
      </c>
      <c r="J1929" s="11" t="s">
        <v>7636</v>
      </c>
      <c r="K1929" s="220" t="s">
        <v>600</v>
      </c>
      <c r="L1929" s="180"/>
      <c r="M1929" s="180">
        <v>1000</v>
      </c>
      <c r="N1929" s="80" t="s">
        <v>7214</v>
      </c>
      <c r="O1929" s="165"/>
      <c r="P1929" s="80" t="s">
        <v>4074</v>
      </c>
      <c r="Q1929" s="80"/>
      <c r="R1929" s="80"/>
      <c r="S1929" s="166"/>
      <c r="T1929" s="164"/>
      <c r="U1929" s="167"/>
      <c r="V1929" s="168"/>
      <c r="W1929" s="12" t="str">
        <f t="shared" si="367"/>
        <v>Mqtt1</v>
      </c>
      <c r="X1929" s="222"/>
      <c r="Y1929" s="6" t="str">
        <f t="shared" si="365"/>
        <v>power-tag/transfer-pump-2-black-water</v>
      </c>
      <c r="Z1929" s="106" t="str" cm="1">
        <f t="array" ref="Z1929">IF(COUNTIF(N1929,"spare"),"","$."&amp;_xlfn.REGEXEXTRACT(J1929,"PT\d+[FQ]\d+_(.*)", 2))</f>
        <v>$.RMS_Voltage_C_N</v>
      </c>
      <c r="AA1929" s="12">
        <f t="shared" si="369"/>
        <v>28</v>
      </c>
      <c r="AB1929" s="6" t="s">
        <v>195</v>
      </c>
      <c r="AC1929" s="106">
        <v>3032</v>
      </c>
      <c r="AJ1929" s="80"/>
      <c r="AK1929" s="116" t="s">
        <v>1694</v>
      </c>
      <c r="AN1929" s="80"/>
      <c r="AO1929" s="80"/>
      <c r="AP1929" s="80"/>
      <c r="AQ1929" s="80"/>
      <c r="AR1929" s="130"/>
      <c r="AS1929" s="80"/>
      <c r="AT1929" s="7"/>
      <c r="AU1929" s="7"/>
      <c r="AV1929" s="169"/>
      <c r="AW1929" s="170"/>
      <c r="AX1929" s="140"/>
      <c r="AY1929" s="150"/>
      <c r="AZ1929" s="171"/>
      <c r="BA1929" s="171"/>
      <c r="BB1929" s="150" t="str">
        <f t="shared" si="368"/>
        <v/>
      </c>
      <c r="BC1929" s="172"/>
      <c r="BD1929" s="169"/>
      <c r="BE1929" s="169"/>
      <c r="BF1929" s="169"/>
      <c r="BG1929" s="169"/>
      <c r="BH1929" s="169"/>
      <c r="BI1929" s="169"/>
      <c r="BJ1929" s="169"/>
      <c r="BK1929" s="169"/>
      <c r="BL1929" s="169"/>
      <c r="BM1929" s="169"/>
      <c r="BN1929" s="169"/>
      <c r="BO1929" s="169"/>
      <c r="BP1929" s="169"/>
      <c r="BQ1929" s="169"/>
      <c r="BS1929" s="6"/>
      <c r="BT1929" s="11"/>
      <c r="BU1929" s="6"/>
      <c r="BV1929" s="6"/>
    </row>
    <row r="1930" spans="1:74" ht="15.75" x14ac:dyDescent="0.25">
      <c r="A1930" s="52" t="s">
        <v>7908</v>
      </c>
      <c r="B1930" s="56"/>
      <c r="C1930" s="7" t="s">
        <v>118</v>
      </c>
      <c r="D1930" s="7" t="s">
        <v>6918</v>
      </c>
      <c r="E1930" s="7"/>
      <c r="F1930" s="64"/>
      <c r="G1930" s="6"/>
      <c r="H1930" s="6"/>
      <c r="I1930" s="10" t="s">
        <v>110</v>
      </c>
      <c r="J1930" s="11" t="s">
        <v>3520</v>
      </c>
      <c r="K1930" s="220" t="s">
        <v>600</v>
      </c>
      <c r="L1930" s="180"/>
      <c r="M1930" s="180">
        <v>1000</v>
      </c>
      <c r="N1930" s="80" t="s">
        <v>7214</v>
      </c>
      <c r="O1930" s="165"/>
      <c r="P1930" s="80" t="s">
        <v>4075</v>
      </c>
      <c r="Q1930" s="80"/>
      <c r="R1930" s="80"/>
      <c r="S1930" s="166"/>
      <c r="T1930" s="164"/>
      <c r="U1930" s="167"/>
      <c r="V1930" s="168"/>
      <c r="W1930" s="12" t="str">
        <f t="shared" si="367"/>
        <v>Mqtt1</v>
      </c>
      <c r="X1930" s="222"/>
      <c r="Y1930" s="6" t="str">
        <f t="shared" si="365"/>
        <v>power-tag/transfer-pump-2-black-water</v>
      </c>
      <c r="Z1930" s="106" t="str" cm="1">
        <f t="array" ref="Z1930">IF(COUNTIF(N1930,"spare"),"","$."&amp;_xlfn.REGEXEXTRACT(J1930,"PT\d+[FQ]\d+_(.*)", 2))</f>
        <v>$.Active_Power_Phase_A</v>
      </c>
      <c r="AA1930" s="12">
        <f t="shared" si="369"/>
        <v>28</v>
      </c>
      <c r="AB1930" s="6" t="s">
        <v>195</v>
      </c>
      <c r="AC1930" s="106">
        <v>3054</v>
      </c>
      <c r="AJ1930" s="80"/>
      <c r="AK1930" s="116" t="s">
        <v>1695</v>
      </c>
      <c r="AN1930" s="80"/>
      <c r="AO1930" s="80"/>
      <c r="AP1930" s="80"/>
      <c r="AQ1930" s="80"/>
      <c r="AR1930" s="130"/>
      <c r="AS1930" s="80"/>
      <c r="AT1930" s="7"/>
      <c r="AU1930" s="7"/>
      <c r="AV1930" s="169"/>
      <c r="AW1930" s="170"/>
      <c r="AX1930" s="140"/>
      <c r="AY1930" s="150"/>
      <c r="AZ1930" s="171"/>
      <c r="BA1930" s="171"/>
      <c r="BB1930" s="150" t="str">
        <f t="shared" si="368"/>
        <v/>
      </c>
      <c r="BC1930" s="172"/>
      <c r="BD1930" s="169"/>
      <c r="BE1930" s="169"/>
      <c r="BF1930" s="169"/>
      <c r="BG1930" s="169"/>
      <c r="BH1930" s="169"/>
      <c r="BI1930" s="169"/>
      <c r="BJ1930" s="169"/>
      <c r="BK1930" s="169"/>
      <c r="BL1930" s="169"/>
      <c r="BM1930" s="169"/>
      <c r="BN1930" s="169"/>
      <c r="BO1930" s="169"/>
      <c r="BP1930" s="169"/>
      <c r="BQ1930" s="169"/>
      <c r="BS1930" s="6"/>
      <c r="BT1930" s="11"/>
      <c r="BU1930" s="6"/>
      <c r="BV1930" s="6"/>
    </row>
    <row r="1931" spans="1:74" ht="15.75" x14ac:dyDescent="0.25">
      <c r="A1931" s="52" t="s">
        <v>7908</v>
      </c>
      <c r="B1931" s="56"/>
      <c r="C1931" s="7" t="s">
        <v>118</v>
      </c>
      <c r="D1931" s="7" t="s">
        <v>6918</v>
      </c>
      <c r="E1931" s="7"/>
      <c r="F1931" s="64"/>
      <c r="G1931" s="6"/>
      <c r="H1931" s="6"/>
      <c r="I1931" s="10" t="s">
        <v>110</v>
      </c>
      <c r="J1931" s="11" t="s">
        <v>3521</v>
      </c>
      <c r="K1931" s="220" t="s">
        <v>600</v>
      </c>
      <c r="L1931" s="180"/>
      <c r="M1931" s="180">
        <v>1000</v>
      </c>
      <c r="N1931" s="80" t="s">
        <v>7214</v>
      </c>
      <c r="O1931" s="165"/>
      <c r="P1931" s="80" t="s">
        <v>4076</v>
      </c>
      <c r="Q1931" s="80"/>
      <c r="R1931" s="80"/>
      <c r="S1931" s="166"/>
      <c r="T1931" s="164"/>
      <c r="U1931" s="167"/>
      <c r="V1931" s="168"/>
      <c r="W1931" s="12" t="str">
        <f t="shared" si="367"/>
        <v>Mqtt1</v>
      </c>
      <c r="X1931" s="222"/>
      <c r="Y1931" s="6" t="str">
        <f t="shared" si="365"/>
        <v>power-tag/transfer-pump-2-black-water</v>
      </c>
      <c r="Z1931" s="106" t="str" cm="1">
        <f t="array" ref="Z1931">IF(COUNTIF(N1931,"spare"),"","$."&amp;_xlfn.REGEXEXTRACT(J1931,"PT\d+[FQ]\d+_(.*)", 2))</f>
        <v>$.Active_Power_Phase_B</v>
      </c>
      <c r="AA1931" s="12">
        <f t="shared" si="369"/>
        <v>28</v>
      </c>
      <c r="AB1931" s="6" t="s">
        <v>195</v>
      </c>
      <c r="AC1931" s="106">
        <v>3056</v>
      </c>
      <c r="AJ1931" s="80"/>
      <c r="AK1931" s="116" t="s">
        <v>1695</v>
      </c>
      <c r="AN1931" s="80"/>
      <c r="AO1931" s="80"/>
      <c r="AP1931" s="80"/>
      <c r="AQ1931" s="80"/>
      <c r="AR1931" s="130"/>
      <c r="AS1931" s="80"/>
      <c r="AT1931" s="7"/>
      <c r="AU1931" s="7"/>
      <c r="AV1931" s="169"/>
      <c r="AW1931" s="170"/>
      <c r="AX1931" s="140"/>
      <c r="AY1931" s="150"/>
      <c r="AZ1931" s="171"/>
      <c r="BA1931" s="171"/>
      <c r="BB1931" s="150" t="str">
        <f t="shared" si="368"/>
        <v/>
      </c>
      <c r="BC1931" s="172"/>
      <c r="BD1931" s="169"/>
      <c r="BE1931" s="169"/>
      <c r="BF1931" s="169"/>
      <c r="BG1931" s="169"/>
      <c r="BH1931" s="169"/>
      <c r="BI1931" s="169"/>
      <c r="BJ1931" s="169"/>
      <c r="BK1931" s="169"/>
      <c r="BL1931" s="169"/>
      <c r="BM1931" s="169"/>
      <c r="BN1931" s="169"/>
      <c r="BO1931" s="169"/>
      <c r="BP1931" s="169"/>
      <c r="BQ1931" s="169"/>
      <c r="BS1931" s="6"/>
      <c r="BT1931" s="11"/>
      <c r="BU1931" s="6"/>
      <c r="BV1931" s="6"/>
    </row>
    <row r="1932" spans="1:74" ht="15.75" x14ac:dyDescent="0.25">
      <c r="A1932" s="52" t="s">
        <v>7908</v>
      </c>
      <c r="B1932" s="56"/>
      <c r="C1932" s="7" t="s">
        <v>118</v>
      </c>
      <c r="D1932" s="7" t="s">
        <v>6918</v>
      </c>
      <c r="E1932" s="7"/>
      <c r="F1932" s="64"/>
      <c r="G1932" s="6"/>
      <c r="H1932" s="6"/>
      <c r="I1932" s="10" t="s">
        <v>110</v>
      </c>
      <c r="J1932" s="11" t="s">
        <v>3522</v>
      </c>
      <c r="K1932" s="220" t="s">
        <v>600</v>
      </c>
      <c r="L1932" s="180"/>
      <c r="M1932" s="180">
        <v>1000</v>
      </c>
      <c r="N1932" s="80" t="s">
        <v>7214</v>
      </c>
      <c r="O1932" s="165"/>
      <c r="P1932" s="80" t="s">
        <v>4077</v>
      </c>
      <c r="Q1932" s="80"/>
      <c r="R1932" s="80"/>
      <c r="S1932" s="166"/>
      <c r="T1932" s="164"/>
      <c r="U1932" s="167"/>
      <c r="V1932" s="168"/>
      <c r="W1932" s="12" t="str">
        <f t="shared" si="367"/>
        <v>Mqtt1</v>
      </c>
      <c r="X1932" s="222"/>
      <c r="Y1932" s="6" t="str">
        <f t="shared" si="365"/>
        <v>power-tag/transfer-pump-2-black-water</v>
      </c>
      <c r="Z1932" s="106" t="str" cm="1">
        <f t="array" ref="Z1932">IF(COUNTIF(N1932,"spare"),"","$."&amp;_xlfn.REGEXEXTRACT(J1932,"PT\d+[FQ]\d+_(.*)", 2))</f>
        <v>$.Active_Power_Phase_C</v>
      </c>
      <c r="AA1932" s="12">
        <f t="shared" si="369"/>
        <v>28</v>
      </c>
      <c r="AB1932" s="6" t="s">
        <v>195</v>
      </c>
      <c r="AC1932" s="106">
        <v>3058</v>
      </c>
      <c r="AJ1932" s="80"/>
      <c r="AK1932" s="116" t="s">
        <v>1695</v>
      </c>
      <c r="AN1932" s="80"/>
      <c r="AO1932" s="80"/>
      <c r="AP1932" s="80"/>
      <c r="AQ1932" s="80"/>
      <c r="AR1932" s="130"/>
      <c r="AS1932" s="80"/>
      <c r="AT1932" s="7"/>
      <c r="AU1932" s="7"/>
      <c r="AV1932" s="169"/>
      <c r="AW1932" s="170"/>
      <c r="AX1932" s="140"/>
      <c r="AY1932" s="150"/>
      <c r="AZ1932" s="171"/>
      <c r="BA1932" s="171"/>
      <c r="BB1932" s="150" t="str">
        <f t="shared" si="368"/>
        <v/>
      </c>
      <c r="BC1932" s="172"/>
      <c r="BD1932" s="169"/>
      <c r="BE1932" s="169"/>
      <c r="BF1932" s="169"/>
      <c r="BG1932" s="169"/>
      <c r="BH1932" s="169"/>
      <c r="BI1932" s="169"/>
      <c r="BJ1932" s="169"/>
      <c r="BK1932" s="169"/>
      <c r="BL1932" s="169"/>
      <c r="BM1932" s="169"/>
      <c r="BN1932" s="169"/>
      <c r="BO1932" s="169"/>
      <c r="BP1932" s="169"/>
      <c r="BQ1932" s="169"/>
      <c r="BS1932" s="6"/>
      <c r="BT1932" s="11"/>
      <c r="BU1932" s="6"/>
      <c r="BV1932" s="6"/>
    </row>
    <row r="1933" spans="1:74" ht="15.75" x14ac:dyDescent="0.25">
      <c r="A1933" s="52" t="s">
        <v>7908</v>
      </c>
      <c r="B1933" s="56"/>
      <c r="C1933" s="7" t="s">
        <v>118</v>
      </c>
      <c r="D1933" s="7" t="s">
        <v>6918</v>
      </c>
      <c r="E1933" s="7"/>
      <c r="F1933" s="64"/>
      <c r="G1933" s="6"/>
      <c r="H1933" s="6"/>
      <c r="I1933" s="10" t="s">
        <v>110</v>
      </c>
      <c r="J1933" s="11" t="s">
        <v>3523</v>
      </c>
      <c r="K1933" s="220" t="s">
        <v>600</v>
      </c>
      <c r="L1933" s="180"/>
      <c r="M1933" s="180">
        <v>1000</v>
      </c>
      <c r="N1933" s="80" t="s">
        <v>7214</v>
      </c>
      <c r="O1933" s="165"/>
      <c r="P1933" s="80" t="s">
        <v>4078</v>
      </c>
      <c r="Q1933" s="80"/>
      <c r="R1933" s="80"/>
      <c r="S1933" s="166"/>
      <c r="T1933" s="164"/>
      <c r="U1933" s="167"/>
      <c r="V1933" s="168"/>
      <c r="W1933" s="12" t="str">
        <f t="shared" si="367"/>
        <v>Mqtt1</v>
      </c>
      <c r="X1933" s="222"/>
      <c r="Y1933" s="6" t="str">
        <f t="shared" si="365"/>
        <v>power-tag/transfer-pump-2-black-water</v>
      </c>
      <c r="Z1933" s="106" t="str" cm="1">
        <f t="array" ref="Z1933">IF(COUNTIF(N1933,"spare"),"","$."&amp;_xlfn.REGEXEXTRACT(J1933,"PT\d+[FQ]\d+_(.*)", 2))</f>
        <v>$.Total_Active_Power</v>
      </c>
      <c r="AA1933" s="12">
        <f t="shared" si="369"/>
        <v>28</v>
      </c>
      <c r="AB1933" s="6" t="s">
        <v>195</v>
      </c>
      <c r="AC1933" s="106">
        <v>3060</v>
      </c>
      <c r="AJ1933" s="80"/>
      <c r="AK1933" s="116" t="s">
        <v>1695</v>
      </c>
      <c r="AN1933" s="80"/>
      <c r="AO1933" s="80"/>
      <c r="AP1933" s="80"/>
      <c r="AQ1933" s="80"/>
      <c r="AR1933" s="130"/>
      <c r="AS1933" s="80"/>
      <c r="AT1933" s="7"/>
      <c r="AU1933" s="7"/>
      <c r="AV1933" s="169"/>
      <c r="AW1933" s="170"/>
      <c r="AX1933" s="140"/>
      <c r="AY1933" s="150"/>
      <c r="AZ1933" s="171"/>
      <c r="BA1933" s="171"/>
      <c r="BB1933" s="150" t="str">
        <f t="shared" si="368"/>
        <v/>
      </c>
      <c r="BC1933" s="172"/>
      <c r="BD1933" s="169"/>
      <c r="BE1933" s="169"/>
      <c r="BF1933" s="169"/>
      <c r="BG1933" s="169"/>
      <c r="BH1933" s="169"/>
      <c r="BI1933" s="169"/>
      <c r="BJ1933" s="169"/>
      <c r="BK1933" s="169"/>
      <c r="BL1933" s="169"/>
      <c r="BM1933" s="169"/>
      <c r="BN1933" s="169"/>
      <c r="BO1933" s="169"/>
      <c r="BP1933" s="169"/>
      <c r="BQ1933" s="169"/>
      <c r="BS1933" s="6"/>
      <c r="BT1933" s="11"/>
      <c r="BU1933" s="6"/>
      <c r="BV1933" s="6"/>
    </row>
    <row r="1934" spans="1:74" ht="15.75" x14ac:dyDescent="0.25">
      <c r="A1934" s="52" t="s">
        <v>7908</v>
      </c>
      <c r="B1934" s="56"/>
      <c r="C1934" s="7" t="s">
        <v>118</v>
      </c>
      <c r="D1934" s="7" t="s">
        <v>6918</v>
      </c>
      <c r="E1934" s="7"/>
      <c r="F1934" s="64"/>
      <c r="G1934" s="6"/>
      <c r="H1934" s="6"/>
      <c r="I1934" s="10" t="s">
        <v>110</v>
      </c>
      <c r="J1934" s="11" t="s">
        <v>3524</v>
      </c>
      <c r="K1934" s="220" t="s">
        <v>600</v>
      </c>
      <c r="L1934" s="180"/>
      <c r="M1934" s="180">
        <v>1000</v>
      </c>
      <c r="N1934" s="80" t="s">
        <v>7214</v>
      </c>
      <c r="O1934" s="165"/>
      <c r="P1934" s="80" t="s">
        <v>4079</v>
      </c>
      <c r="Q1934" s="80"/>
      <c r="R1934" s="80"/>
      <c r="S1934" s="166"/>
      <c r="T1934" s="164"/>
      <c r="U1934" s="167"/>
      <c r="V1934" s="168"/>
      <c r="W1934" s="12" t="str">
        <f t="shared" si="367"/>
        <v>Mqtt1</v>
      </c>
      <c r="X1934" s="222"/>
      <c r="Y1934" s="6" t="str">
        <f t="shared" si="365"/>
        <v>power-tag/transfer-pump-2-black-water</v>
      </c>
      <c r="Z1934" s="106" t="str" cm="1">
        <f t="array" ref="Z1934">IF(COUNTIF(N1934,"spare"),"","$."&amp;_xlfn.REGEXEXTRACT(J1934,"PT\d+[FQ]\d+_(.*)", 2))</f>
        <v>$.Power_Factor_Phase_A</v>
      </c>
      <c r="AA1934" s="12">
        <f t="shared" si="369"/>
        <v>28</v>
      </c>
      <c r="AB1934" s="6" t="s">
        <v>195</v>
      </c>
      <c r="AC1934" s="106">
        <v>3078</v>
      </c>
      <c r="AJ1934" s="80"/>
      <c r="AK1934" s="116" t="s">
        <v>1696</v>
      </c>
      <c r="AN1934" s="80"/>
      <c r="AO1934" s="80"/>
      <c r="AP1934" s="80"/>
      <c r="AQ1934" s="80"/>
      <c r="AR1934" s="130"/>
      <c r="AS1934" s="80"/>
      <c r="AT1934" s="7"/>
      <c r="AU1934" s="7"/>
      <c r="AV1934" s="169"/>
      <c r="AW1934" s="170"/>
      <c r="AX1934" s="140"/>
      <c r="AY1934" s="150"/>
      <c r="AZ1934" s="171"/>
      <c r="BA1934" s="171"/>
      <c r="BB1934" s="150" t="str">
        <f t="shared" si="368"/>
        <v/>
      </c>
      <c r="BC1934" s="172"/>
      <c r="BD1934" s="169"/>
      <c r="BE1934" s="169"/>
      <c r="BF1934" s="169"/>
      <c r="BG1934" s="169"/>
      <c r="BH1934" s="169"/>
      <c r="BI1934" s="169"/>
      <c r="BJ1934" s="169"/>
      <c r="BK1934" s="169"/>
      <c r="BL1934" s="169"/>
      <c r="BM1934" s="169"/>
      <c r="BN1934" s="169"/>
      <c r="BO1934" s="169"/>
      <c r="BP1934" s="169"/>
      <c r="BQ1934" s="169"/>
      <c r="BS1934" s="6"/>
      <c r="BT1934" s="11"/>
      <c r="BU1934" s="6"/>
      <c r="BV1934" s="6"/>
    </row>
    <row r="1935" spans="1:74" ht="15.75" x14ac:dyDescent="0.25">
      <c r="A1935" s="52" t="s">
        <v>7908</v>
      </c>
      <c r="B1935" s="56"/>
      <c r="C1935" s="7" t="s">
        <v>118</v>
      </c>
      <c r="D1935" s="7" t="s">
        <v>6918</v>
      </c>
      <c r="E1935" s="7"/>
      <c r="F1935" s="64"/>
      <c r="G1935" s="6"/>
      <c r="H1935" s="6"/>
      <c r="I1935" s="10" t="s">
        <v>110</v>
      </c>
      <c r="J1935" s="11" t="s">
        <v>3525</v>
      </c>
      <c r="K1935" s="220" t="s">
        <v>600</v>
      </c>
      <c r="L1935" s="180"/>
      <c r="M1935" s="180">
        <v>1000</v>
      </c>
      <c r="N1935" s="80" t="s">
        <v>7214</v>
      </c>
      <c r="O1935" s="165"/>
      <c r="P1935" s="80" t="s">
        <v>4080</v>
      </c>
      <c r="Q1935" s="80"/>
      <c r="R1935" s="80"/>
      <c r="S1935" s="166"/>
      <c r="T1935" s="164"/>
      <c r="U1935" s="167"/>
      <c r="V1935" s="168"/>
      <c r="W1935" s="12" t="str">
        <f t="shared" si="367"/>
        <v>Mqtt1</v>
      </c>
      <c r="X1935" s="222"/>
      <c r="Y1935" s="6" t="str">
        <f t="shared" si="365"/>
        <v>power-tag/transfer-pump-2-black-water</v>
      </c>
      <c r="Z1935" s="106" t="str" cm="1">
        <f t="array" ref="Z1935">IF(COUNTIF(N1935,"spare"),"","$."&amp;_xlfn.REGEXEXTRACT(J1935,"PT\d+[FQ]\d+_(.*)", 2))</f>
        <v>$.Power_Factor_Phase_B</v>
      </c>
      <c r="AA1935" s="12">
        <f t="shared" si="369"/>
        <v>28</v>
      </c>
      <c r="AB1935" s="6" t="s">
        <v>195</v>
      </c>
      <c r="AC1935" s="106">
        <v>3080</v>
      </c>
      <c r="AJ1935" s="80"/>
      <c r="AK1935" s="116" t="s">
        <v>1696</v>
      </c>
      <c r="AN1935" s="80"/>
      <c r="AO1935" s="80"/>
      <c r="AP1935" s="80"/>
      <c r="AQ1935" s="80"/>
      <c r="AR1935" s="130"/>
      <c r="AS1935" s="80"/>
      <c r="AT1935" s="7"/>
      <c r="AU1935" s="7"/>
      <c r="AV1935" s="169"/>
      <c r="AW1935" s="170"/>
      <c r="AX1935" s="140"/>
      <c r="AY1935" s="150"/>
      <c r="AZ1935" s="171"/>
      <c r="BA1935" s="171"/>
      <c r="BB1935" s="150" t="str">
        <f t="shared" si="368"/>
        <v/>
      </c>
      <c r="BC1935" s="172"/>
      <c r="BD1935" s="169"/>
      <c r="BE1935" s="169"/>
      <c r="BF1935" s="169"/>
      <c r="BG1935" s="169"/>
      <c r="BH1935" s="169"/>
      <c r="BI1935" s="169"/>
      <c r="BJ1935" s="169"/>
      <c r="BK1935" s="169"/>
      <c r="BL1935" s="169"/>
      <c r="BM1935" s="169"/>
      <c r="BN1935" s="169"/>
      <c r="BO1935" s="169"/>
      <c r="BP1935" s="169"/>
      <c r="BQ1935" s="169"/>
      <c r="BS1935" s="6"/>
      <c r="BT1935" s="11"/>
      <c r="BU1935" s="6"/>
      <c r="BV1935" s="6"/>
    </row>
    <row r="1936" spans="1:74" ht="15.75" x14ac:dyDescent="0.25">
      <c r="A1936" s="52" t="s">
        <v>7908</v>
      </c>
      <c r="B1936" s="56"/>
      <c r="C1936" s="7" t="s">
        <v>118</v>
      </c>
      <c r="D1936" s="7" t="s">
        <v>6918</v>
      </c>
      <c r="E1936" s="7"/>
      <c r="F1936" s="64"/>
      <c r="G1936" s="6"/>
      <c r="H1936" s="6"/>
      <c r="I1936" s="10" t="s">
        <v>110</v>
      </c>
      <c r="J1936" s="11" t="s">
        <v>3526</v>
      </c>
      <c r="K1936" s="220" t="s">
        <v>600</v>
      </c>
      <c r="L1936" s="180"/>
      <c r="M1936" s="180">
        <v>1000</v>
      </c>
      <c r="N1936" s="80" t="s">
        <v>7214</v>
      </c>
      <c r="O1936" s="165"/>
      <c r="P1936" s="80" t="s">
        <v>4081</v>
      </c>
      <c r="Q1936" s="80"/>
      <c r="R1936" s="80"/>
      <c r="S1936" s="166"/>
      <c r="T1936" s="164"/>
      <c r="U1936" s="167"/>
      <c r="V1936" s="168"/>
      <c r="W1936" s="12" t="str">
        <f t="shared" si="367"/>
        <v>Mqtt1</v>
      </c>
      <c r="X1936" s="222"/>
      <c r="Y1936" s="6" t="str">
        <f t="shared" si="365"/>
        <v>power-tag/transfer-pump-2-black-water</v>
      </c>
      <c r="Z1936" s="106" t="str" cm="1">
        <f t="array" ref="Z1936">IF(COUNTIF(N1936,"spare"),"","$."&amp;_xlfn.REGEXEXTRACT(J1936,"PT\d+[FQ]\d+_(.*)", 2))</f>
        <v>$.Power_Factor_Phase_C</v>
      </c>
      <c r="AA1936" s="12">
        <f t="shared" si="369"/>
        <v>28</v>
      </c>
      <c r="AB1936" s="6" t="s">
        <v>195</v>
      </c>
      <c r="AC1936" s="106">
        <v>3082</v>
      </c>
      <c r="AJ1936" s="80"/>
      <c r="AK1936" s="116" t="s">
        <v>1696</v>
      </c>
      <c r="AN1936" s="80"/>
      <c r="AO1936" s="80"/>
      <c r="AP1936" s="80"/>
      <c r="AQ1936" s="80"/>
      <c r="AR1936" s="130"/>
      <c r="AS1936" s="80"/>
      <c r="AT1936" s="7"/>
      <c r="AU1936" s="7"/>
      <c r="AV1936" s="169"/>
      <c r="AW1936" s="170"/>
      <c r="AX1936" s="140"/>
      <c r="AY1936" s="150"/>
      <c r="AZ1936" s="171"/>
      <c r="BA1936" s="171"/>
      <c r="BB1936" s="150" t="str">
        <f t="shared" si="368"/>
        <v/>
      </c>
      <c r="BC1936" s="172"/>
      <c r="BD1936" s="169"/>
      <c r="BE1936" s="169"/>
      <c r="BF1936" s="169"/>
      <c r="BG1936" s="169"/>
      <c r="BH1936" s="169"/>
      <c r="BI1936" s="169"/>
      <c r="BJ1936" s="169"/>
      <c r="BK1936" s="169"/>
      <c r="BL1936" s="169"/>
      <c r="BM1936" s="169"/>
      <c r="BN1936" s="169"/>
      <c r="BO1936" s="169"/>
      <c r="BP1936" s="169"/>
      <c r="BQ1936" s="169"/>
      <c r="BS1936" s="6"/>
      <c r="BT1936" s="11"/>
      <c r="BU1936" s="6"/>
      <c r="BV1936" s="6"/>
    </row>
    <row r="1937" spans="1:74" ht="15.75" x14ac:dyDescent="0.25">
      <c r="A1937" s="52" t="s">
        <v>7908</v>
      </c>
      <c r="B1937" s="56"/>
      <c r="C1937" s="7" t="s">
        <v>118</v>
      </c>
      <c r="D1937" s="7" t="s">
        <v>6918</v>
      </c>
      <c r="E1937" s="7"/>
      <c r="F1937" s="64"/>
      <c r="G1937" s="6"/>
      <c r="H1937" s="6"/>
      <c r="I1937" s="10" t="s">
        <v>110</v>
      </c>
      <c r="J1937" s="11" t="s">
        <v>3527</v>
      </c>
      <c r="K1937" s="220" t="s">
        <v>600</v>
      </c>
      <c r="L1937" s="180"/>
      <c r="M1937" s="180">
        <v>1000</v>
      </c>
      <c r="N1937" s="80" t="s">
        <v>7214</v>
      </c>
      <c r="O1937" s="165"/>
      <c r="P1937" s="80" t="s">
        <v>4082</v>
      </c>
      <c r="Q1937" s="80"/>
      <c r="R1937" s="80"/>
      <c r="S1937" s="166"/>
      <c r="T1937" s="164"/>
      <c r="U1937" s="167"/>
      <c r="V1937" s="168"/>
      <c r="W1937" s="12" t="str">
        <f t="shared" si="367"/>
        <v>Mqtt1</v>
      </c>
      <c r="X1937" s="222"/>
      <c r="Y1937" s="6" t="str">
        <f t="shared" si="365"/>
        <v>power-tag/transfer-pump-2-black-water</v>
      </c>
      <c r="Z1937" s="106" t="str" cm="1">
        <f t="array" ref="Z1937">IF(COUNTIF(N1937,"spare"),"","$."&amp;_xlfn.REGEXEXTRACT(J1937,"PT\d+[FQ]\d+_(.*)", 2))</f>
        <v>$.Total_Power_Factor</v>
      </c>
      <c r="AA1937" s="12">
        <f t="shared" si="369"/>
        <v>28</v>
      </c>
      <c r="AB1937" s="6" t="s">
        <v>195</v>
      </c>
      <c r="AC1937" s="106">
        <v>3084</v>
      </c>
      <c r="AJ1937" s="80"/>
      <c r="AK1937" s="116" t="s">
        <v>1696</v>
      </c>
      <c r="AN1937" s="80"/>
      <c r="AO1937" s="80"/>
      <c r="AP1937" s="80"/>
      <c r="AQ1937" s="80"/>
      <c r="AR1937" s="130"/>
      <c r="AS1937" s="80"/>
      <c r="AT1937" s="7"/>
      <c r="AU1937" s="7"/>
      <c r="AV1937" s="169"/>
      <c r="AW1937" s="170"/>
      <c r="AX1937" s="140"/>
      <c r="AY1937" s="150"/>
      <c r="AZ1937" s="171"/>
      <c r="BA1937" s="171"/>
      <c r="BB1937" s="150" t="str">
        <f t="shared" si="368"/>
        <v/>
      </c>
      <c r="BC1937" s="172"/>
      <c r="BD1937" s="169"/>
      <c r="BE1937" s="169"/>
      <c r="BF1937" s="169"/>
      <c r="BG1937" s="169"/>
      <c r="BH1937" s="169"/>
      <c r="BI1937" s="169"/>
      <c r="BJ1937" s="169"/>
      <c r="BK1937" s="169"/>
      <c r="BL1937" s="169"/>
      <c r="BM1937" s="169"/>
      <c r="BN1937" s="169"/>
      <c r="BO1937" s="169"/>
      <c r="BP1937" s="169"/>
      <c r="BQ1937" s="169"/>
      <c r="BS1937" s="6"/>
      <c r="BT1937" s="11"/>
      <c r="BU1937" s="6"/>
      <c r="BV1937" s="6"/>
    </row>
    <row r="1938" spans="1:74" ht="15.75" x14ac:dyDescent="0.25">
      <c r="A1938" s="52" t="s">
        <v>7908</v>
      </c>
      <c r="B1938" s="56"/>
      <c r="C1938" s="7" t="s">
        <v>118</v>
      </c>
      <c r="D1938" s="7" t="s">
        <v>6918</v>
      </c>
      <c r="E1938" s="7"/>
      <c r="F1938" s="64"/>
      <c r="G1938" s="6"/>
      <c r="H1938" s="6"/>
      <c r="I1938" s="10" t="s">
        <v>110</v>
      </c>
      <c r="J1938" s="11" t="s">
        <v>3528</v>
      </c>
      <c r="K1938" s="220" t="s">
        <v>600</v>
      </c>
      <c r="L1938" s="180"/>
      <c r="M1938" s="180">
        <v>1000</v>
      </c>
      <c r="N1938" s="80" t="s">
        <v>7214</v>
      </c>
      <c r="O1938" s="165"/>
      <c r="P1938" s="80" t="s">
        <v>4083</v>
      </c>
      <c r="Q1938" s="80"/>
      <c r="R1938" s="80"/>
      <c r="S1938" s="166"/>
      <c r="T1938" s="164"/>
      <c r="U1938" s="167"/>
      <c r="V1938" s="168"/>
      <c r="W1938" s="12" t="str">
        <f t="shared" ref="W1938:W1952" si="370">IF(COUNTIF(N1938,"spare"),"","Mqtt1")</f>
        <v>Mqtt1</v>
      </c>
      <c r="X1938" s="222"/>
      <c r="Y1938" s="6" t="str">
        <f t="shared" si="365"/>
        <v>power-tag/transfer-pump-3-greywater</v>
      </c>
      <c r="Z1938" s="106" t="str" cm="1">
        <f t="array" ref="Z1938">IF(COUNTIF(N1938,"spare"),"","$."&amp;_xlfn.REGEXEXTRACT(J1938,"PT\d+[FQ]\d+_(.*)", 2))</f>
        <v>$.RMS_Current_Phase_A</v>
      </c>
      <c r="AA1938" s="12">
        <f>AA1923+1</f>
        <v>29</v>
      </c>
      <c r="AB1938" s="6" t="s">
        <v>195</v>
      </c>
      <c r="AC1938" s="106">
        <v>3000</v>
      </c>
      <c r="AJ1938" s="80"/>
      <c r="AK1938" s="116" t="s">
        <v>1693</v>
      </c>
      <c r="AN1938" s="80"/>
      <c r="AO1938" s="80"/>
      <c r="AP1938" s="80"/>
      <c r="AQ1938" s="80"/>
      <c r="AR1938" s="130"/>
      <c r="AS1938" s="80"/>
      <c r="AT1938" s="7"/>
      <c r="AU1938" s="7"/>
      <c r="AV1938" s="169"/>
      <c r="AW1938" s="170"/>
      <c r="AX1938" s="140"/>
      <c r="AY1938" s="150"/>
      <c r="AZ1938" s="171"/>
      <c r="BA1938" s="171"/>
      <c r="BB1938" s="150" t="str">
        <f t="shared" ref="BB1938:BB1952" si="371">IF(ISNUMBER(AM1938),"1","")</f>
        <v/>
      </c>
      <c r="BC1938" s="172"/>
      <c r="BD1938" s="169"/>
      <c r="BE1938" s="169"/>
      <c r="BF1938" s="169"/>
      <c r="BG1938" s="169"/>
      <c r="BH1938" s="169"/>
      <c r="BI1938" s="169"/>
      <c r="BJ1938" s="169"/>
      <c r="BK1938" s="169"/>
      <c r="BL1938" s="169"/>
      <c r="BM1938" s="169"/>
      <c r="BN1938" s="169"/>
      <c r="BO1938" s="169"/>
      <c r="BP1938" s="169"/>
      <c r="BQ1938" s="169"/>
      <c r="BS1938" s="6"/>
      <c r="BT1938" s="11"/>
      <c r="BU1938" s="6"/>
      <c r="BV1938" s="6"/>
    </row>
    <row r="1939" spans="1:74" ht="15.75" x14ac:dyDescent="0.25">
      <c r="A1939" s="52" t="s">
        <v>7908</v>
      </c>
      <c r="B1939" s="56"/>
      <c r="C1939" s="7" t="s">
        <v>118</v>
      </c>
      <c r="D1939" s="7" t="s">
        <v>6918</v>
      </c>
      <c r="E1939" s="7"/>
      <c r="F1939" s="64"/>
      <c r="G1939" s="6"/>
      <c r="H1939" s="6"/>
      <c r="I1939" s="10" t="s">
        <v>110</v>
      </c>
      <c r="J1939" s="11" t="s">
        <v>3529</v>
      </c>
      <c r="K1939" s="220" t="s">
        <v>600</v>
      </c>
      <c r="L1939" s="180"/>
      <c r="M1939" s="180">
        <v>1000</v>
      </c>
      <c r="N1939" s="80" t="s">
        <v>7214</v>
      </c>
      <c r="O1939" s="165"/>
      <c r="P1939" s="80" t="s">
        <v>4084</v>
      </c>
      <c r="Q1939" s="80"/>
      <c r="R1939" s="80"/>
      <c r="S1939" s="166"/>
      <c r="T1939" s="164"/>
      <c r="U1939" s="167"/>
      <c r="V1939" s="168"/>
      <c r="W1939" s="12" t="str">
        <f t="shared" si="370"/>
        <v>Mqtt1</v>
      </c>
      <c r="X1939" s="222"/>
      <c r="Y1939" s="6" t="str">
        <f t="shared" si="365"/>
        <v>power-tag/transfer-pump-3-greywater</v>
      </c>
      <c r="Z1939" s="106" t="str" cm="1">
        <f t="array" ref="Z1939">IF(COUNTIF(N1939,"spare"),"","$."&amp;_xlfn.REGEXEXTRACT(J1939,"PT\d+[FQ]\d+_(.*)", 2))</f>
        <v>$.RMS_Current_Phase_B</v>
      </c>
      <c r="AA1939" s="12">
        <f t="shared" ref="AA1939:AA1952" si="372">AA1924+1</f>
        <v>29</v>
      </c>
      <c r="AB1939" s="6" t="s">
        <v>195</v>
      </c>
      <c r="AC1939" s="106">
        <v>3002</v>
      </c>
      <c r="AJ1939" s="80"/>
      <c r="AK1939" s="116" t="s">
        <v>1693</v>
      </c>
      <c r="AN1939" s="80"/>
      <c r="AO1939" s="80"/>
      <c r="AP1939" s="80"/>
      <c r="AQ1939" s="80"/>
      <c r="AR1939" s="130"/>
      <c r="AS1939" s="80"/>
      <c r="AT1939" s="7"/>
      <c r="AU1939" s="7"/>
      <c r="AV1939" s="169"/>
      <c r="AW1939" s="170"/>
      <c r="AX1939" s="140"/>
      <c r="AY1939" s="150"/>
      <c r="AZ1939" s="171"/>
      <c r="BA1939" s="171"/>
      <c r="BB1939" s="150" t="str">
        <f t="shared" si="371"/>
        <v/>
      </c>
      <c r="BC1939" s="172"/>
      <c r="BD1939" s="169"/>
      <c r="BE1939" s="169"/>
      <c r="BF1939" s="169"/>
      <c r="BG1939" s="169"/>
      <c r="BH1939" s="169"/>
      <c r="BI1939" s="169"/>
      <c r="BJ1939" s="169"/>
      <c r="BK1939" s="169"/>
      <c r="BL1939" s="169"/>
      <c r="BM1939" s="169"/>
      <c r="BN1939" s="169"/>
      <c r="BO1939" s="169"/>
      <c r="BP1939" s="169"/>
      <c r="BQ1939" s="169"/>
      <c r="BS1939" s="6"/>
      <c r="BT1939" s="11"/>
      <c r="BU1939" s="6"/>
      <c r="BV1939" s="6"/>
    </row>
    <row r="1940" spans="1:74" ht="15.75" x14ac:dyDescent="0.25">
      <c r="A1940" s="52" t="s">
        <v>7908</v>
      </c>
      <c r="B1940" s="56"/>
      <c r="C1940" s="7" t="s">
        <v>118</v>
      </c>
      <c r="D1940" s="7" t="s">
        <v>6918</v>
      </c>
      <c r="E1940" s="7"/>
      <c r="F1940" s="64"/>
      <c r="G1940" s="6"/>
      <c r="H1940" s="6"/>
      <c r="I1940" s="10" t="s">
        <v>110</v>
      </c>
      <c r="J1940" s="11" t="s">
        <v>3530</v>
      </c>
      <c r="K1940" s="220" t="s">
        <v>600</v>
      </c>
      <c r="L1940" s="180"/>
      <c r="M1940" s="180">
        <v>1000</v>
      </c>
      <c r="N1940" s="80" t="s">
        <v>7214</v>
      </c>
      <c r="O1940" s="165"/>
      <c r="P1940" s="80" t="s">
        <v>4085</v>
      </c>
      <c r="Q1940" s="80"/>
      <c r="R1940" s="80"/>
      <c r="S1940" s="166"/>
      <c r="T1940" s="164"/>
      <c r="U1940" s="167"/>
      <c r="V1940" s="168"/>
      <c r="W1940" s="12" t="str">
        <f t="shared" si="370"/>
        <v>Mqtt1</v>
      </c>
      <c r="X1940" s="222"/>
      <c r="Y1940" s="6" t="str">
        <f t="shared" si="365"/>
        <v>power-tag/transfer-pump-3-greywater</v>
      </c>
      <c r="Z1940" s="106" t="str" cm="1">
        <f t="array" ref="Z1940">IF(COUNTIF(N1940,"spare"),"","$."&amp;_xlfn.REGEXEXTRACT(J1940,"PT\d+[FQ]\d+_(.*)", 2))</f>
        <v>$.RMS_Current_Phase_C</v>
      </c>
      <c r="AA1940" s="12">
        <f t="shared" si="372"/>
        <v>29</v>
      </c>
      <c r="AB1940" s="6" t="s">
        <v>195</v>
      </c>
      <c r="AC1940" s="106">
        <v>3004</v>
      </c>
      <c r="AJ1940" s="80"/>
      <c r="AK1940" s="116" t="s">
        <v>1693</v>
      </c>
      <c r="AN1940" s="80"/>
      <c r="AO1940" s="80"/>
      <c r="AP1940" s="80"/>
      <c r="AQ1940" s="80"/>
      <c r="AR1940" s="130"/>
      <c r="AS1940" s="80"/>
      <c r="AT1940" s="7"/>
      <c r="AU1940" s="7"/>
      <c r="AV1940" s="169"/>
      <c r="AW1940" s="170"/>
      <c r="AX1940" s="140"/>
      <c r="AY1940" s="150"/>
      <c r="AZ1940" s="171"/>
      <c r="BA1940" s="171"/>
      <c r="BB1940" s="150" t="str">
        <f t="shared" si="371"/>
        <v/>
      </c>
      <c r="BC1940" s="172"/>
      <c r="BD1940" s="169"/>
      <c r="BE1940" s="169"/>
      <c r="BF1940" s="169"/>
      <c r="BG1940" s="169"/>
      <c r="BH1940" s="169"/>
      <c r="BI1940" s="169"/>
      <c r="BJ1940" s="169"/>
      <c r="BK1940" s="169"/>
      <c r="BL1940" s="169"/>
      <c r="BM1940" s="169"/>
      <c r="BN1940" s="169"/>
      <c r="BO1940" s="169"/>
      <c r="BP1940" s="169"/>
      <c r="BQ1940" s="169"/>
      <c r="BS1940" s="6"/>
      <c r="BT1940" s="11"/>
      <c r="BU1940" s="6"/>
      <c r="BV1940" s="6"/>
    </row>
    <row r="1941" spans="1:74" ht="15.75" x14ac:dyDescent="0.25">
      <c r="A1941" s="52" t="s">
        <v>7908</v>
      </c>
      <c r="B1941" s="56"/>
      <c r="C1941" s="7" t="s">
        <v>118</v>
      </c>
      <c r="D1941" s="7" t="s">
        <v>6918</v>
      </c>
      <c r="E1941" s="7"/>
      <c r="F1941" s="64"/>
      <c r="G1941" s="6"/>
      <c r="H1941" s="6"/>
      <c r="I1941" s="10" t="s">
        <v>110</v>
      </c>
      <c r="J1941" s="11" t="s">
        <v>3531</v>
      </c>
      <c r="K1941" s="220" t="s">
        <v>600</v>
      </c>
      <c r="L1941" s="180"/>
      <c r="M1941" s="180">
        <v>1000</v>
      </c>
      <c r="N1941" s="80" t="s">
        <v>7214</v>
      </c>
      <c r="O1941" s="165"/>
      <c r="P1941" s="80" t="s">
        <v>4086</v>
      </c>
      <c r="Q1941" s="80"/>
      <c r="R1941" s="80"/>
      <c r="S1941" s="166"/>
      <c r="T1941" s="164"/>
      <c r="U1941" s="167"/>
      <c r="V1941" s="168"/>
      <c r="W1941" s="12" t="str">
        <f t="shared" si="370"/>
        <v>Mqtt1</v>
      </c>
      <c r="X1941" s="222"/>
      <c r="Y1941" s="6" t="str">
        <f t="shared" si="365"/>
        <v>power-tag/transfer-pump-3-greywater</v>
      </c>
      <c r="Z1941" s="106" t="str" cm="1">
        <f t="array" ref="Z1941">IF(COUNTIF(N1941,"spare"),"","$."&amp;_xlfn.REGEXEXTRACT(J1941,"PT\d+[FQ]\d+_(.*)", 2))</f>
        <v>$.RMS_Current_Phase_Neut</v>
      </c>
      <c r="AA1941" s="12">
        <f t="shared" si="372"/>
        <v>29</v>
      </c>
      <c r="AB1941" s="6" t="s">
        <v>195</v>
      </c>
      <c r="AC1941" s="106">
        <v>3006</v>
      </c>
      <c r="AJ1941" s="80"/>
      <c r="AK1941" s="116" t="s">
        <v>1693</v>
      </c>
      <c r="AN1941" s="80"/>
      <c r="AO1941" s="80"/>
      <c r="AP1941" s="80"/>
      <c r="AQ1941" s="80"/>
      <c r="AR1941" s="130"/>
      <c r="AS1941" s="80"/>
      <c r="AT1941" s="7"/>
      <c r="AU1941" s="7"/>
      <c r="AV1941" s="169"/>
      <c r="AW1941" s="170"/>
      <c r="AX1941" s="140"/>
      <c r="AY1941" s="150"/>
      <c r="AZ1941" s="171"/>
      <c r="BA1941" s="171"/>
      <c r="BB1941" s="150" t="str">
        <f t="shared" si="371"/>
        <v/>
      </c>
      <c r="BC1941" s="172"/>
      <c r="BD1941" s="169"/>
      <c r="BE1941" s="169"/>
      <c r="BF1941" s="169"/>
      <c r="BG1941" s="169"/>
      <c r="BH1941" s="169"/>
      <c r="BI1941" s="169"/>
      <c r="BJ1941" s="169"/>
      <c r="BK1941" s="169"/>
      <c r="BL1941" s="169"/>
      <c r="BM1941" s="169"/>
      <c r="BN1941" s="169"/>
      <c r="BO1941" s="169"/>
      <c r="BP1941" s="169"/>
      <c r="BQ1941" s="169"/>
      <c r="BS1941" s="6"/>
      <c r="BT1941" s="11"/>
      <c r="BU1941" s="6"/>
      <c r="BV1941" s="6"/>
    </row>
    <row r="1942" spans="1:74" ht="15.75" x14ac:dyDescent="0.25">
      <c r="A1942" s="52" t="s">
        <v>7908</v>
      </c>
      <c r="B1942" s="56"/>
      <c r="C1942" s="7" t="s">
        <v>118</v>
      </c>
      <c r="D1942" s="7" t="s">
        <v>6918</v>
      </c>
      <c r="E1942" s="7"/>
      <c r="F1942" s="64"/>
      <c r="G1942" s="6"/>
      <c r="H1942" s="6"/>
      <c r="I1942" s="10" t="s">
        <v>110</v>
      </c>
      <c r="J1942" s="11" t="s">
        <v>7637</v>
      </c>
      <c r="K1942" s="220" t="s">
        <v>600</v>
      </c>
      <c r="L1942" s="180"/>
      <c r="M1942" s="180">
        <v>1000</v>
      </c>
      <c r="N1942" s="80" t="s">
        <v>7214</v>
      </c>
      <c r="O1942" s="165"/>
      <c r="P1942" s="80" t="s">
        <v>4087</v>
      </c>
      <c r="Q1942" s="80"/>
      <c r="R1942" s="80"/>
      <c r="S1942" s="166"/>
      <c r="T1942" s="164"/>
      <c r="U1942" s="167"/>
      <c r="V1942" s="168"/>
      <c r="W1942" s="12" t="str">
        <f t="shared" si="370"/>
        <v>Mqtt1</v>
      </c>
      <c r="X1942" s="222"/>
      <c r="Y1942" s="6" t="str">
        <f t="shared" si="365"/>
        <v>power-tag/transfer-pump-3-greywater</v>
      </c>
      <c r="Z1942" s="106" t="str" cm="1">
        <f t="array" ref="Z1942">IF(COUNTIF(N1942,"spare"),"","$."&amp;_xlfn.REGEXEXTRACT(J1942,"PT\d+[FQ]\d+_(.*)", 2))</f>
        <v>$.RMS_Voltage_A_N</v>
      </c>
      <c r="AA1942" s="12">
        <f t="shared" si="372"/>
        <v>29</v>
      </c>
      <c r="AB1942" s="6" t="s">
        <v>195</v>
      </c>
      <c r="AC1942" s="106">
        <v>3028</v>
      </c>
      <c r="AJ1942" s="80"/>
      <c r="AK1942" s="116" t="s">
        <v>1694</v>
      </c>
      <c r="AN1942" s="80"/>
      <c r="AO1942" s="80"/>
      <c r="AP1942" s="80"/>
      <c r="AQ1942" s="80"/>
      <c r="AR1942" s="130"/>
      <c r="AS1942" s="80"/>
      <c r="AT1942" s="7"/>
      <c r="AU1942" s="7"/>
      <c r="AV1942" s="169"/>
      <c r="AW1942" s="170"/>
      <c r="AX1942" s="140"/>
      <c r="AY1942" s="150"/>
      <c r="AZ1942" s="171"/>
      <c r="BA1942" s="171"/>
      <c r="BB1942" s="150" t="str">
        <f t="shared" si="371"/>
        <v/>
      </c>
      <c r="BC1942" s="172"/>
      <c r="BD1942" s="169"/>
      <c r="BE1942" s="169"/>
      <c r="BF1942" s="169"/>
      <c r="BG1942" s="169"/>
      <c r="BH1942" s="169"/>
      <c r="BI1942" s="169"/>
      <c r="BJ1942" s="169"/>
      <c r="BK1942" s="169"/>
      <c r="BL1942" s="169"/>
      <c r="BM1942" s="169"/>
      <c r="BN1942" s="169"/>
      <c r="BO1942" s="169"/>
      <c r="BP1942" s="169"/>
      <c r="BQ1942" s="169"/>
      <c r="BS1942" s="6"/>
      <c r="BT1942" s="11"/>
      <c r="BU1942" s="6"/>
      <c r="BV1942" s="6"/>
    </row>
    <row r="1943" spans="1:74" ht="15.75" x14ac:dyDescent="0.25">
      <c r="A1943" s="52" t="s">
        <v>7908</v>
      </c>
      <c r="B1943" s="56"/>
      <c r="C1943" s="7" t="s">
        <v>118</v>
      </c>
      <c r="D1943" s="7" t="s">
        <v>6918</v>
      </c>
      <c r="E1943" s="7"/>
      <c r="F1943" s="64"/>
      <c r="G1943" s="6"/>
      <c r="H1943" s="6"/>
      <c r="I1943" s="10" t="s">
        <v>110</v>
      </c>
      <c r="J1943" s="11" t="s">
        <v>7638</v>
      </c>
      <c r="K1943" s="220" t="s">
        <v>600</v>
      </c>
      <c r="L1943" s="180"/>
      <c r="M1943" s="180">
        <v>1000</v>
      </c>
      <c r="N1943" s="80" t="s">
        <v>7214</v>
      </c>
      <c r="O1943" s="165"/>
      <c r="P1943" s="80" t="s">
        <v>4088</v>
      </c>
      <c r="Q1943" s="80"/>
      <c r="R1943" s="80"/>
      <c r="S1943" s="166"/>
      <c r="T1943" s="164"/>
      <c r="U1943" s="167"/>
      <c r="V1943" s="168"/>
      <c r="W1943" s="12" t="str">
        <f t="shared" si="370"/>
        <v>Mqtt1</v>
      </c>
      <c r="X1943" s="222"/>
      <c r="Y1943" s="6" t="str">
        <f t="shared" si="365"/>
        <v>power-tag/transfer-pump-3-greywater</v>
      </c>
      <c r="Z1943" s="106" t="str" cm="1">
        <f t="array" ref="Z1943">IF(COUNTIF(N1943,"spare"),"","$."&amp;_xlfn.REGEXEXTRACT(J1943,"PT\d+[FQ]\d+_(.*)", 2))</f>
        <v>$.RMS_Voltage_B_N</v>
      </c>
      <c r="AA1943" s="12">
        <f t="shared" si="372"/>
        <v>29</v>
      </c>
      <c r="AB1943" s="6" t="s">
        <v>195</v>
      </c>
      <c r="AC1943" s="106">
        <v>3030</v>
      </c>
      <c r="AJ1943" s="80"/>
      <c r="AK1943" s="116" t="s">
        <v>1694</v>
      </c>
      <c r="AN1943" s="80"/>
      <c r="AO1943" s="80"/>
      <c r="AP1943" s="80"/>
      <c r="AQ1943" s="80"/>
      <c r="AR1943" s="130"/>
      <c r="AS1943" s="80"/>
      <c r="AT1943" s="7"/>
      <c r="AU1943" s="7"/>
      <c r="AV1943" s="169"/>
      <c r="AW1943" s="170"/>
      <c r="AX1943" s="140"/>
      <c r="AY1943" s="150"/>
      <c r="AZ1943" s="171"/>
      <c r="BA1943" s="171"/>
      <c r="BB1943" s="150" t="str">
        <f t="shared" si="371"/>
        <v/>
      </c>
      <c r="BC1943" s="172"/>
      <c r="BD1943" s="169"/>
      <c r="BE1943" s="169"/>
      <c r="BF1943" s="169"/>
      <c r="BG1943" s="169"/>
      <c r="BH1943" s="169"/>
      <c r="BI1943" s="169"/>
      <c r="BJ1943" s="169"/>
      <c r="BK1943" s="169"/>
      <c r="BL1943" s="169"/>
      <c r="BM1943" s="169"/>
      <c r="BN1943" s="169"/>
      <c r="BO1943" s="169"/>
      <c r="BP1943" s="169"/>
      <c r="BQ1943" s="169"/>
      <c r="BS1943" s="6"/>
      <c r="BT1943" s="11"/>
      <c r="BU1943" s="6"/>
      <c r="BV1943" s="6"/>
    </row>
    <row r="1944" spans="1:74" ht="15.75" x14ac:dyDescent="0.25">
      <c r="A1944" s="52" t="s">
        <v>7908</v>
      </c>
      <c r="B1944" s="56"/>
      <c r="C1944" s="7" t="s">
        <v>118</v>
      </c>
      <c r="D1944" s="7" t="s">
        <v>6918</v>
      </c>
      <c r="E1944" s="7"/>
      <c r="F1944" s="64"/>
      <c r="G1944" s="6"/>
      <c r="H1944" s="6"/>
      <c r="I1944" s="10" t="s">
        <v>110</v>
      </c>
      <c r="J1944" s="11" t="s">
        <v>7639</v>
      </c>
      <c r="K1944" s="220" t="s">
        <v>600</v>
      </c>
      <c r="L1944" s="180"/>
      <c r="M1944" s="180">
        <v>1000</v>
      </c>
      <c r="N1944" s="80" t="s">
        <v>7214</v>
      </c>
      <c r="O1944" s="165"/>
      <c r="P1944" s="80" t="s">
        <v>4089</v>
      </c>
      <c r="Q1944" s="80"/>
      <c r="R1944" s="80"/>
      <c r="S1944" s="166"/>
      <c r="T1944" s="164"/>
      <c r="U1944" s="167"/>
      <c r="V1944" s="168"/>
      <c r="W1944" s="12" t="str">
        <f t="shared" si="370"/>
        <v>Mqtt1</v>
      </c>
      <c r="X1944" s="222"/>
      <c r="Y1944" s="6" t="str">
        <f t="shared" si="365"/>
        <v>power-tag/transfer-pump-3-greywater</v>
      </c>
      <c r="Z1944" s="106" t="str" cm="1">
        <f t="array" ref="Z1944">IF(COUNTIF(N1944,"spare"),"","$."&amp;_xlfn.REGEXEXTRACT(J1944,"PT\d+[FQ]\d+_(.*)", 2))</f>
        <v>$.RMS_Voltage_C_N</v>
      </c>
      <c r="AA1944" s="12">
        <f t="shared" si="372"/>
        <v>29</v>
      </c>
      <c r="AB1944" s="6" t="s">
        <v>195</v>
      </c>
      <c r="AC1944" s="106">
        <v>3032</v>
      </c>
      <c r="AJ1944" s="80"/>
      <c r="AK1944" s="116" t="s">
        <v>1694</v>
      </c>
      <c r="AN1944" s="80"/>
      <c r="AO1944" s="80"/>
      <c r="AP1944" s="80"/>
      <c r="AQ1944" s="80"/>
      <c r="AR1944" s="130"/>
      <c r="AS1944" s="80"/>
      <c r="AT1944" s="7"/>
      <c r="AU1944" s="7"/>
      <c r="AV1944" s="169"/>
      <c r="AW1944" s="170"/>
      <c r="AX1944" s="140"/>
      <c r="AY1944" s="150"/>
      <c r="AZ1944" s="171"/>
      <c r="BA1944" s="171"/>
      <c r="BB1944" s="150" t="str">
        <f t="shared" si="371"/>
        <v/>
      </c>
      <c r="BC1944" s="172"/>
      <c r="BD1944" s="169"/>
      <c r="BE1944" s="169"/>
      <c r="BF1944" s="169"/>
      <c r="BG1944" s="169"/>
      <c r="BH1944" s="169"/>
      <c r="BI1944" s="169"/>
      <c r="BJ1944" s="169"/>
      <c r="BK1944" s="169"/>
      <c r="BL1944" s="169"/>
      <c r="BM1944" s="169"/>
      <c r="BN1944" s="169"/>
      <c r="BO1944" s="169"/>
      <c r="BP1944" s="169"/>
      <c r="BQ1944" s="169"/>
      <c r="BS1944" s="6"/>
      <c r="BT1944" s="11"/>
      <c r="BU1944" s="6"/>
      <c r="BV1944" s="6"/>
    </row>
    <row r="1945" spans="1:74" ht="15.75" x14ac:dyDescent="0.25">
      <c r="A1945" s="52" t="s">
        <v>7908</v>
      </c>
      <c r="B1945" s="56"/>
      <c r="C1945" s="7" t="s">
        <v>118</v>
      </c>
      <c r="D1945" s="7" t="s">
        <v>6918</v>
      </c>
      <c r="E1945" s="7"/>
      <c r="F1945" s="64"/>
      <c r="G1945" s="6"/>
      <c r="H1945" s="6"/>
      <c r="I1945" s="10" t="s">
        <v>110</v>
      </c>
      <c r="J1945" s="11" t="s">
        <v>3532</v>
      </c>
      <c r="K1945" s="220" t="s">
        <v>600</v>
      </c>
      <c r="L1945" s="180"/>
      <c r="M1945" s="180">
        <v>1000</v>
      </c>
      <c r="N1945" s="80" t="s">
        <v>7214</v>
      </c>
      <c r="O1945" s="165"/>
      <c r="P1945" s="80" t="s">
        <v>4090</v>
      </c>
      <c r="Q1945" s="80"/>
      <c r="R1945" s="80"/>
      <c r="S1945" s="166"/>
      <c r="T1945" s="164"/>
      <c r="U1945" s="167"/>
      <c r="V1945" s="168"/>
      <c r="W1945" s="12" t="str">
        <f t="shared" si="370"/>
        <v>Mqtt1</v>
      </c>
      <c r="X1945" s="222"/>
      <c r="Y1945" s="6" t="str">
        <f t="shared" si="365"/>
        <v>power-tag/transfer-pump-3-greywater</v>
      </c>
      <c r="Z1945" s="106" t="str" cm="1">
        <f t="array" ref="Z1945">IF(COUNTIF(N1945,"spare"),"","$."&amp;_xlfn.REGEXEXTRACT(J1945,"PT\d+[FQ]\d+_(.*)", 2))</f>
        <v>$.Active_Power_Phase_A</v>
      </c>
      <c r="AA1945" s="12">
        <f t="shared" si="372"/>
        <v>29</v>
      </c>
      <c r="AB1945" s="6" t="s">
        <v>195</v>
      </c>
      <c r="AC1945" s="106">
        <v>3054</v>
      </c>
      <c r="AJ1945" s="80"/>
      <c r="AK1945" s="116" t="s">
        <v>1695</v>
      </c>
      <c r="AN1945" s="80"/>
      <c r="AO1945" s="80"/>
      <c r="AP1945" s="80"/>
      <c r="AQ1945" s="80"/>
      <c r="AR1945" s="130"/>
      <c r="AS1945" s="80"/>
      <c r="AT1945" s="7"/>
      <c r="AU1945" s="7"/>
      <c r="AV1945" s="169"/>
      <c r="AW1945" s="170"/>
      <c r="AX1945" s="140"/>
      <c r="AY1945" s="150"/>
      <c r="AZ1945" s="171"/>
      <c r="BA1945" s="171"/>
      <c r="BB1945" s="150" t="str">
        <f t="shared" si="371"/>
        <v/>
      </c>
      <c r="BC1945" s="172"/>
      <c r="BD1945" s="169"/>
      <c r="BE1945" s="169"/>
      <c r="BF1945" s="169"/>
      <c r="BG1945" s="169"/>
      <c r="BH1945" s="169"/>
      <c r="BI1945" s="169"/>
      <c r="BJ1945" s="169"/>
      <c r="BK1945" s="169"/>
      <c r="BL1945" s="169"/>
      <c r="BM1945" s="169"/>
      <c r="BN1945" s="169"/>
      <c r="BO1945" s="169"/>
      <c r="BP1945" s="169"/>
      <c r="BQ1945" s="169"/>
      <c r="BS1945" s="6"/>
      <c r="BT1945" s="11"/>
      <c r="BU1945" s="6"/>
      <c r="BV1945" s="6"/>
    </row>
    <row r="1946" spans="1:74" ht="15.75" x14ac:dyDescent="0.25">
      <c r="A1946" s="52" t="s">
        <v>7908</v>
      </c>
      <c r="B1946" s="56"/>
      <c r="C1946" s="7" t="s">
        <v>118</v>
      </c>
      <c r="D1946" s="7" t="s">
        <v>6918</v>
      </c>
      <c r="E1946" s="7"/>
      <c r="F1946" s="64"/>
      <c r="G1946" s="6"/>
      <c r="H1946" s="6"/>
      <c r="I1946" s="10" t="s">
        <v>110</v>
      </c>
      <c r="J1946" s="11" t="s">
        <v>3533</v>
      </c>
      <c r="K1946" s="220" t="s">
        <v>600</v>
      </c>
      <c r="L1946" s="180"/>
      <c r="M1946" s="180">
        <v>1000</v>
      </c>
      <c r="N1946" s="80" t="s">
        <v>7214</v>
      </c>
      <c r="O1946" s="165"/>
      <c r="P1946" s="80" t="s">
        <v>4091</v>
      </c>
      <c r="Q1946" s="80"/>
      <c r="R1946" s="80"/>
      <c r="S1946" s="166"/>
      <c r="T1946" s="164"/>
      <c r="U1946" s="167"/>
      <c r="V1946" s="168"/>
      <c r="W1946" s="12" t="str">
        <f t="shared" si="370"/>
        <v>Mqtt1</v>
      </c>
      <c r="X1946" s="222"/>
      <c r="Y1946" s="6" t="str">
        <f t="shared" si="365"/>
        <v>power-tag/transfer-pump-3-greywater</v>
      </c>
      <c r="Z1946" s="106" t="str" cm="1">
        <f t="array" ref="Z1946">IF(COUNTIF(N1946,"spare"),"","$."&amp;_xlfn.REGEXEXTRACT(J1946,"PT\d+[FQ]\d+_(.*)", 2))</f>
        <v>$.Active_Power_Phase_B</v>
      </c>
      <c r="AA1946" s="12">
        <f t="shared" si="372"/>
        <v>29</v>
      </c>
      <c r="AB1946" s="6" t="s">
        <v>195</v>
      </c>
      <c r="AC1946" s="106">
        <v>3056</v>
      </c>
      <c r="AJ1946" s="80"/>
      <c r="AK1946" s="116" t="s">
        <v>1695</v>
      </c>
      <c r="AN1946" s="80"/>
      <c r="AO1946" s="80"/>
      <c r="AP1946" s="80"/>
      <c r="AQ1946" s="80"/>
      <c r="AR1946" s="130"/>
      <c r="AS1946" s="80"/>
      <c r="AT1946" s="7"/>
      <c r="AU1946" s="7"/>
      <c r="AV1946" s="169"/>
      <c r="AW1946" s="170"/>
      <c r="AX1946" s="140"/>
      <c r="AY1946" s="150"/>
      <c r="AZ1946" s="171"/>
      <c r="BA1946" s="171"/>
      <c r="BB1946" s="150" t="str">
        <f t="shared" si="371"/>
        <v/>
      </c>
      <c r="BC1946" s="172"/>
      <c r="BD1946" s="169"/>
      <c r="BE1946" s="169"/>
      <c r="BF1946" s="169"/>
      <c r="BG1946" s="169"/>
      <c r="BH1946" s="169"/>
      <c r="BI1946" s="169"/>
      <c r="BJ1946" s="169"/>
      <c r="BK1946" s="169"/>
      <c r="BL1946" s="169"/>
      <c r="BM1946" s="169"/>
      <c r="BN1946" s="169"/>
      <c r="BO1946" s="169"/>
      <c r="BP1946" s="169"/>
      <c r="BQ1946" s="169"/>
      <c r="BS1946" s="6"/>
      <c r="BT1946" s="11"/>
      <c r="BU1946" s="6"/>
      <c r="BV1946" s="6"/>
    </row>
    <row r="1947" spans="1:74" ht="15.75" x14ac:dyDescent="0.25">
      <c r="A1947" s="52" t="s">
        <v>7908</v>
      </c>
      <c r="B1947" s="56"/>
      <c r="C1947" s="7" t="s">
        <v>118</v>
      </c>
      <c r="D1947" s="7" t="s">
        <v>6918</v>
      </c>
      <c r="E1947" s="7"/>
      <c r="F1947" s="64"/>
      <c r="G1947" s="6"/>
      <c r="H1947" s="6"/>
      <c r="I1947" s="10" t="s">
        <v>110</v>
      </c>
      <c r="J1947" s="11" t="s">
        <v>3534</v>
      </c>
      <c r="K1947" s="220" t="s">
        <v>600</v>
      </c>
      <c r="L1947" s="180"/>
      <c r="M1947" s="180">
        <v>1000</v>
      </c>
      <c r="N1947" s="80" t="s">
        <v>7214</v>
      </c>
      <c r="O1947" s="165"/>
      <c r="P1947" s="80" t="s">
        <v>4092</v>
      </c>
      <c r="Q1947" s="80"/>
      <c r="R1947" s="80"/>
      <c r="S1947" s="166"/>
      <c r="T1947" s="164"/>
      <c r="U1947" s="167"/>
      <c r="V1947" s="168"/>
      <c r="W1947" s="12" t="str">
        <f t="shared" si="370"/>
        <v>Mqtt1</v>
      </c>
      <c r="X1947" s="222"/>
      <c r="Y1947" s="6" t="str">
        <f t="shared" si="365"/>
        <v>power-tag/transfer-pump-3-greywater</v>
      </c>
      <c r="Z1947" s="106" t="str" cm="1">
        <f t="array" ref="Z1947">IF(COUNTIF(N1947,"spare"),"","$."&amp;_xlfn.REGEXEXTRACT(J1947,"PT\d+[FQ]\d+_(.*)", 2))</f>
        <v>$.Active_Power_Phase_C</v>
      </c>
      <c r="AA1947" s="12">
        <f t="shared" si="372"/>
        <v>29</v>
      </c>
      <c r="AB1947" s="6" t="s">
        <v>195</v>
      </c>
      <c r="AC1947" s="106">
        <v>3058</v>
      </c>
      <c r="AJ1947" s="80"/>
      <c r="AK1947" s="116" t="s">
        <v>1695</v>
      </c>
      <c r="AN1947" s="80"/>
      <c r="AO1947" s="80"/>
      <c r="AP1947" s="80"/>
      <c r="AQ1947" s="80"/>
      <c r="AR1947" s="130"/>
      <c r="AS1947" s="80"/>
      <c r="AT1947" s="7"/>
      <c r="AU1947" s="7"/>
      <c r="AV1947" s="169"/>
      <c r="AW1947" s="170"/>
      <c r="AX1947" s="140"/>
      <c r="AY1947" s="150"/>
      <c r="AZ1947" s="171"/>
      <c r="BA1947" s="171"/>
      <c r="BB1947" s="150" t="str">
        <f t="shared" si="371"/>
        <v/>
      </c>
      <c r="BC1947" s="172"/>
      <c r="BD1947" s="169"/>
      <c r="BE1947" s="169"/>
      <c r="BF1947" s="169"/>
      <c r="BG1947" s="169"/>
      <c r="BH1947" s="169"/>
      <c r="BI1947" s="169"/>
      <c r="BJ1947" s="169"/>
      <c r="BK1947" s="169"/>
      <c r="BL1947" s="169"/>
      <c r="BM1947" s="169"/>
      <c r="BN1947" s="169"/>
      <c r="BO1947" s="169"/>
      <c r="BP1947" s="169"/>
      <c r="BQ1947" s="169"/>
      <c r="BS1947" s="6"/>
      <c r="BT1947" s="11"/>
      <c r="BU1947" s="6"/>
      <c r="BV1947" s="6"/>
    </row>
    <row r="1948" spans="1:74" ht="15.75" x14ac:dyDescent="0.25">
      <c r="A1948" s="52" t="s">
        <v>7908</v>
      </c>
      <c r="B1948" s="56"/>
      <c r="C1948" s="7" t="s">
        <v>118</v>
      </c>
      <c r="D1948" s="7" t="s">
        <v>6918</v>
      </c>
      <c r="E1948" s="7"/>
      <c r="F1948" s="64"/>
      <c r="G1948" s="6"/>
      <c r="H1948" s="6"/>
      <c r="I1948" s="10" t="s">
        <v>110</v>
      </c>
      <c r="J1948" s="11" t="s">
        <v>3535</v>
      </c>
      <c r="K1948" s="220" t="s">
        <v>600</v>
      </c>
      <c r="L1948" s="180"/>
      <c r="M1948" s="180">
        <v>1000</v>
      </c>
      <c r="N1948" s="80" t="s">
        <v>7214</v>
      </c>
      <c r="O1948" s="165"/>
      <c r="P1948" s="80" t="s">
        <v>4093</v>
      </c>
      <c r="Q1948" s="80"/>
      <c r="R1948" s="80"/>
      <c r="S1948" s="166"/>
      <c r="T1948" s="164"/>
      <c r="U1948" s="167"/>
      <c r="V1948" s="168"/>
      <c r="W1948" s="12" t="str">
        <f t="shared" si="370"/>
        <v>Mqtt1</v>
      </c>
      <c r="X1948" s="222"/>
      <c r="Y1948" s="6" t="str">
        <f t="shared" si="365"/>
        <v>power-tag/transfer-pump-3-greywater</v>
      </c>
      <c r="Z1948" s="106" t="str" cm="1">
        <f t="array" ref="Z1948">IF(COUNTIF(N1948,"spare"),"","$."&amp;_xlfn.REGEXEXTRACT(J1948,"PT\d+[FQ]\d+_(.*)", 2))</f>
        <v>$.Total_Active_Power</v>
      </c>
      <c r="AA1948" s="12">
        <f t="shared" si="372"/>
        <v>29</v>
      </c>
      <c r="AB1948" s="6" t="s">
        <v>195</v>
      </c>
      <c r="AC1948" s="106">
        <v>3060</v>
      </c>
      <c r="AJ1948" s="80"/>
      <c r="AK1948" s="116" t="s">
        <v>1695</v>
      </c>
      <c r="AN1948" s="80"/>
      <c r="AO1948" s="80"/>
      <c r="AP1948" s="80"/>
      <c r="AQ1948" s="80"/>
      <c r="AR1948" s="130"/>
      <c r="AS1948" s="80"/>
      <c r="AT1948" s="7"/>
      <c r="AU1948" s="7"/>
      <c r="AV1948" s="169"/>
      <c r="AW1948" s="170"/>
      <c r="AX1948" s="140"/>
      <c r="AY1948" s="150"/>
      <c r="AZ1948" s="171"/>
      <c r="BA1948" s="171"/>
      <c r="BB1948" s="150" t="str">
        <f t="shared" si="371"/>
        <v/>
      </c>
      <c r="BC1948" s="172"/>
      <c r="BD1948" s="169"/>
      <c r="BE1948" s="169"/>
      <c r="BF1948" s="169"/>
      <c r="BG1948" s="169"/>
      <c r="BH1948" s="169"/>
      <c r="BI1948" s="169"/>
      <c r="BJ1948" s="169"/>
      <c r="BK1948" s="169"/>
      <c r="BL1948" s="169"/>
      <c r="BM1948" s="169"/>
      <c r="BN1948" s="169"/>
      <c r="BO1948" s="169"/>
      <c r="BP1948" s="169"/>
      <c r="BQ1948" s="169"/>
      <c r="BS1948" s="6"/>
      <c r="BT1948" s="11"/>
      <c r="BU1948" s="6"/>
      <c r="BV1948" s="6"/>
    </row>
    <row r="1949" spans="1:74" ht="15.75" x14ac:dyDescent="0.25">
      <c r="A1949" s="52" t="s">
        <v>7908</v>
      </c>
      <c r="B1949" s="56"/>
      <c r="C1949" s="7" t="s">
        <v>118</v>
      </c>
      <c r="D1949" s="7" t="s">
        <v>6918</v>
      </c>
      <c r="E1949" s="7"/>
      <c r="F1949" s="64"/>
      <c r="G1949" s="6"/>
      <c r="H1949" s="6"/>
      <c r="I1949" s="10" t="s">
        <v>110</v>
      </c>
      <c r="J1949" s="11" t="s">
        <v>3536</v>
      </c>
      <c r="K1949" s="220" t="s">
        <v>600</v>
      </c>
      <c r="L1949" s="180"/>
      <c r="M1949" s="180">
        <v>1000</v>
      </c>
      <c r="N1949" s="80" t="s">
        <v>7214</v>
      </c>
      <c r="O1949" s="165"/>
      <c r="P1949" s="80" t="s">
        <v>4094</v>
      </c>
      <c r="Q1949" s="80"/>
      <c r="R1949" s="80"/>
      <c r="S1949" s="166"/>
      <c r="T1949" s="164"/>
      <c r="U1949" s="167"/>
      <c r="V1949" s="168"/>
      <c r="W1949" s="12" t="str">
        <f t="shared" si="370"/>
        <v>Mqtt1</v>
      </c>
      <c r="X1949" s="222"/>
      <c r="Y1949" s="6" t="str">
        <f t="shared" si="365"/>
        <v>power-tag/transfer-pump-3-greywater</v>
      </c>
      <c r="Z1949" s="106" t="str" cm="1">
        <f t="array" ref="Z1949">IF(COUNTIF(N1949,"spare"),"","$."&amp;_xlfn.REGEXEXTRACT(J1949,"PT\d+[FQ]\d+_(.*)", 2))</f>
        <v>$.Power_Factor_Phase_A</v>
      </c>
      <c r="AA1949" s="12">
        <f t="shared" si="372"/>
        <v>29</v>
      </c>
      <c r="AB1949" s="6" t="s">
        <v>195</v>
      </c>
      <c r="AC1949" s="106">
        <v>3078</v>
      </c>
      <c r="AJ1949" s="80"/>
      <c r="AK1949" s="116" t="s">
        <v>1696</v>
      </c>
      <c r="AN1949" s="80"/>
      <c r="AO1949" s="80"/>
      <c r="AP1949" s="80"/>
      <c r="AQ1949" s="80"/>
      <c r="AR1949" s="130"/>
      <c r="AS1949" s="80"/>
      <c r="AT1949" s="7"/>
      <c r="AU1949" s="7"/>
      <c r="AV1949" s="169"/>
      <c r="AW1949" s="170"/>
      <c r="AX1949" s="140"/>
      <c r="AY1949" s="150"/>
      <c r="AZ1949" s="171"/>
      <c r="BA1949" s="171"/>
      <c r="BB1949" s="150" t="str">
        <f t="shared" si="371"/>
        <v/>
      </c>
      <c r="BC1949" s="172"/>
      <c r="BD1949" s="169"/>
      <c r="BE1949" s="169"/>
      <c r="BF1949" s="169"/>
      <c r="BG1949" s="169"/>
      <c r="BH1949" s="169"/>
      <c r="BI1949" s="169"/>
      <c r="BJ1949" s="169"/>
      <c r="BK1949" s="169"/>
      <c r="BL1949" s="169"/>
      <c r="BM1949" s="169"/>
      <c r="BN1949" s="169"/>
      <c r="BO1949" s="169"/>
      <c r="BP1949" s="169"/>
      <c r="BQ1949" s="169"/>
      <c r="BS1949" s="6"/>
      <c r="BT1949" s="11"/>
      <c r="BU1949" s="6"/>
      <c r="BV1949" s="6"/>
    </row>
    <row r="1950" spans="1:74" ht="15.75" x14ac:dyDescent="0.25">
      <c r="A1950" s="52" t="s">
        <v>7908</v>
      </c>
      <c r="B1950" s="56"/>
      <c r="C1950" s="7" t="s">
        <v>118</v>
      </c>
      <c r="D1950" s="7" t="s">
        <v>6918</v>
      </c>
      <c r="E1950" s="7"/>
      <c r="F1950" s="64"/>
      <c r="G1950" s="6"/>
      <c r="H1950" s="6"/>
      <c r="I1950" s="10" t="s">
        <v>110</v>
      </c>
      <c r="J1950" s="11" t="s">
        <v>3537</v>
      </c>
      <c r="K1950" s="220" t="s">
        <v>600</v>
      </c>
      <c r="L1950" s="180"/>
      <c r="M1950" s="180">
        <v>1000</v>
      </c>
      <c r="N1950" s="80" t="s">
        <v>7214</v>
      </c>
      <c r="O1950" s="165"/>
      <c r="P1950" s="80" t="s">
        <v>4095</v>
      </c>
      <c r="Q1950" s="80"/>
      <c r="R1950" s="80"/>
      <c r="S1950" s="166"/>
      <c r="T1950" s="164"/>
      <c r="U1950" s="167"/>
      <c r="V1950" s="168"/>
      <c r="W1950" s="12" t="str">
        <f t="shared" si="370"/>
        <v>Mqtt1</v>
      </c>
      <c r="X1950" s="222"/>
      <c r="Y1950" s="6" t="str">
        <f t="shared" si="365"/>
        <v>power-tag/transfer-pump-3-greywater</v>
      </c>
      <c r="Z1950" s="106" t="str" cm="1">
        <f t="array" ref="Z1950">IF(COUNTIF(N1950,"spare"),"","$."&amp;_xlfn.REGEXEXTRACT(J1950,"PT\d+[FQ]\d+_(.*)", 2))</f>
        <v>$.Power_Factor_Phase_B</v>
      </c>
      <c r="AA1950" s="12">
        <f t="shared" si="372"/>
        <v>29</v>
      </c>
      <c r="AB1950" s="6" t="s">
        <v>195</v>
      </c>
      <c r="AC1950" s="106">
        <v>3080</v>
      </c>
      <c r="AJ1950" s="80"/>
      <c r="AK1950" s="116" t="s">
        <v>1696</v>
      </c>
      <c r="AN1950" s="80"/>
      <c r="AO1950" s="80"/>
      <c r="AP1950" s="80"/>
      <c r="AQ1950" s="80"/>
      <c r="AR1950" s="130"/>
      <c r="AS1950" s="80"/>
      <c r="AT1950" s="7"/>
      <c r="AU1950" s="7"/>
      <c r="AV1950" s="169"/>
      <c r="AW1950" s="170"/>
      <c r="AX1950" s="140"/>
      <c r="AY1950" s="150"/>
      <c r="AZ1950" s="171"/>
      <c r="BA1950" s="171"/>
      <c r="BB1950" s="150" t="str">
        <f t="shared" si="371"/>
        <v/>
      </c>
      <c r="BC1950" s="172"/>
      <c r="BD1950" s="169"/>
      <c r="BE1950" s="169"/>
      <c r="BF1950" s="169"/>
      <c r="BG1950" s="169"/>
      <c r="BH1950" s="169"/>
      <c r="BI1950" s="169"/>
      <c r="BJ1950" s="169"/>
      <c r="BK1950" s="169"/>
      <c r="BL1950" s="169"/>
      <c r="BM1950" s="169"/>
      <c r="BN1950" s="169"/>
      <c r="BO1950" s="169"/>
      <c r="BP1950" s="169"/>
      <c r="BQ1950" s="169"/>
      <c r="BS1950" s="6"/>
      <c r="BT1950" s="11"/>
      <c r="BU1950" s="6"/>
      <c r="BV1950" s="6"/>
    </row>
    <row r="1951" spans="1:74" ht="15.75" x14ac:dyDescent="0.25">
      <c r="A1951" s="52" t="s">
        <v>7908</v>
      </c>
      <c r="B1951" s="56"/>
      <c r="C1951" s="7" t="s">
        <v>118</v>
      </c>
      <c r="D1951" s="7" t="s">
        <v>6918</v>
      </c>
      <c r="E1951" s="7"/>
      <c r="F1951" s="64"/>
      <c r="G1951" s="6"/>
      <c r="H1951" s="6"/>
      <c r="I1951" s="10" t="s">
        <v>110</v>
      </c>
      <c r="J1951" s="11" t="s">
        <v>3538</v>
      </c>
      <c r="K1951" s="220" t="s">
        <v>600</v>
      </c>
      <c r="L1951" s="180"/>
      <c r="M1951" s="180">
        <v>1000</v>
      </c>
      <c r="N1951" s="80" t="s">
        <v>7214</v>
      </c>
      <c r="O1951" s="165"/>
      <c r="P1951" s="80" t="s">
        <v>4096</v>
      </c>
      <c r="Q1951" s="80"/>
      <c r="R1951" s="80"/>
      <c r="S1951" s="166"/>
      <c r="T1951" s="164"/>
      <c r="U1951" s="167"/>
      <c r="V1951" s="168"/>
      <c r="W1951" s="12" t="str">
        <f t="shared" si="370"/>
        <v>Mqtt1</v>
      </c>
      <c r="X1951" s="222"/>
      <c r="Y1951" s="6" t="str">
        <f t="shared" si="365"/>
        <v>power-tag/transfer-pump-3-greywater</v>
      </c>
      <c r="Z1951" s="106" t="str" cm="1">
        <f t="array" ref="Z1951">IF(COUNTIF(N1951,"spare"),"","$."&amp;_xlfn.REGEXEXTRACT(J1951,"PT\d+[FQ]\d+_(.*)", 2))</f>
        <v>$.Power_Factor_Phase_C</v>
      </c>
      <c r="AA1951" s="12">
        <f t="shared" si="372"/>
        <v>29</v>
      </c>
      <c r="AB1951" s="6" t="s">
        <v>195</v>
      </c>
      <c r="AC1951" s="106">
        <v>3082</v>
      </c>
      <c r="AJ1951" s="80"/>
      <c r="AK1951" s="116" t="s">
        <v>1696</v>
      </c>
      <c r="AN1951" s="80"/>
      <c r="AO1951" s="80"/>
      <c r="AP1951" s="80"/>
      <c r="AQ1951" s="80"/>
      <c r="AR1951" s="130"/>
      <c r="AS1951" s="80"/>
      <c r="AT1951" s="7"/>
      <c r="AU1951" s="7"/>
      <c r="AV1951" s="169"/>
      <c r="AW1951" s="170"/>
      <c r="AX1951" s="140"/>
      <c r="AY1951" s="150"/>
      <c r="AZ1951" s="171"/>
      <c r="BA1951" s="171"/>
      <c r="BB1951" s="150" t="str">
        <f t="shared" si="371"/>
        <v/>
      </c>
      <c r="BC1951" s="172"/>
      <c r="BD1951" s="169"/>
      <c r="BE1951" s="169"/>
      <c r="BF1951" s="169"/>
      <c r="BG1951" s="169"/>
      <c r="BH1951" s="169"/>
      <c r="BI1951" s="169"/>
      <c r="BJ1951" s="169"/>
      <c r="BK1951" s="169"/>
      <c r="BL1951" s="169"/>
      <c r="BM1951" s="169"/>
      <c r="BN1951" s="169"/>
      <c r="BO1951" s="169"/>
      <c r="BP1951" s="169"/>
      <c r="BQ1951" s="169"/>
      <c r="BS1951" s="6"/>
      <c r="BT1951" s="11"/>
      <c r="BU1951" s="6"/>
      <c r="BV1951" s="6"/>
    </row>
    <row r="1952" spans="1:74" ht="15.75" x14ac:dyDescent="0.25">
      <c r="A1952" s="52" t="s">
        <v>7908</v>
      </c>
      <c r="B1952" s="56"/>
      <c r="C1952" s="7" t="s">
        <v>118</v>
      </c>
      <c r="D1952" s="7" t="s">
        <v>6918</v>
      </c>
      <c r="E1952" s="7"/>
      <c r="F1952" s="64"/>
      <c r="G1952" s="6"/>
      <c r="H1952" s="6"/>
      <c r="I1952" s="10" t="s">
        <v>110</v>
      </c>
      <c r="J1952" s="11" t="s">
        <v>3539</v>
      </c>
      <c r="K1952" s="220" t="s">
        <v>600</v>
      </c>
      <c r="L1952" s="180"/>
      <c r="M1952" s="180">
        <v>1000</v>
      </c>
      <c r="N1952" s="80" t="s">
        <v>7214</v>
      </c>
      <c r="O1952" s="165"/>
      <c r="P1952" s="80" t="s">
        <v>4097</v>
      </c>
      <c r="Q1952" s="80"/>
      <c r="R1952" s="80"/>
      <c r="S1952" s="166"/>
      <c r="T1952" s="164"/>
      <c r="U1952" s="167"/>
      <c r="V1952" s="168"/>
      <c r="W1952" s="12" t="str">
        <f t="shared" si="370"/>
        <v>Mqtt1</v>
      </c>
      <c r="X1952" s="222"/>
      <c r="Y1952" s="6" t="str">
        <f t="shared" si="365"/>
        <v>power-tag/transfer-pump-3-greywater</v>
      </c>
      <c r="Z1952" s="106" t="str" cm="1">
        <f t="array" ref="Z1952">IF(COUNTIF(N1952,"spare"),"","$."&amp;_xlfn.REGEXEXTRACT(J1952,"PT\d+[FQ]\d+_(.*)", 2))</f>
        <v>$.Total_Power_Factor</v>
      </c>
      <c r="AA1952" s="12">
        <f t="shared" si="372"/>
        <v>29</v>
      </c>
      <c r="AB1952" s="6" t="s">
        <v>195</v>
      </c>
      <c r="AC1952" s="106">
        <v>3084</v>
      </c>
      <c r="AJ1952" s="80"/>
      <c r="AK1952" s="116" t="s">
        <v>1696</v>
      </c>
      <c r="AN1952" s="80"/>
      <c r="AO1952" s="80"/>
      <c r="AP1952" s="80"/>
      <c r="AQ1952" s="80"/>
      <c r="AR1952" s="130"/>
      <c r="AS1952" s="80"/>
      <c r="AT1952" s="7"/>
      <c r="AU1952" s="7"/>
      <c r="AV1952" s="169"/>
      <c r="AW1952" s="170"/>
      <c r="AX1952" s="140"/>
      <c r="AY1952" s="150"/>
      <c r="AZ1952" s="171"/>
      <c r="BA1952" s="171"/>
      <c r="BB1952" s="150" t="str">
        <f t="shared" si="371"/>
        <v/>
      </c>
      <c r="BC1952" s="172"/>
      <c r="BD1952" s="169"/>
      <c r="BE1952" s="169"/>
      <c r="BF1952" s="169"/>
      <c r="BG1952" s="169"/>
      <c r="BH1952" s="169"/>
      <c r="BI1952" s="169"/>
      <c r="BJ1952" s="169"/>
      <c r="BK1952" s="169"/>
      <c r="BL1952" s="169"/>
      <c r="BM1952" s="169"/>
      <c r="BN1952" s="169"/>
      <c r="BO1952" s="169"/>
      <c r="BP1952" s="169"/>
      <c r="BQ1952" s="169"/>
      <c r="BS1952" s="6"/>
      <c r="BT1952" s="11"/>
      <c r="BU1952" s="6"/>
      <c r="BV1952" s="6"/>
    </row>
    <row r="1953" spans="1:74" ht="15.75" x14ac:dyDescent="0.25">
      <c r="A1953" s="52" t="s">
        <v>7908</v>
      </c>
      <c r="B1953" s="56"/>
      <c r="C1953" s="7" t="s">
        <v>118</v>
      </c>
      <c r="D1953" s="7" t="s">
        <v>6918</v>
      </c>
      <c r="E1953" s="7"/>
      <c r="F1953" s="64"/>
      <c r="G1953" s="6"/>
      <c r="H1953" s="6"/>
      <c r="I1953" s="10" t="s">
        <v>110</v>
      </c>
      <c r="J1953" s="11" t="s">
        <v>3540</v>
      </c>
      <c r="K1953" s="220" t="s">
        <v>600</v>
      </c>
      <c r="L1953" s="180"/>
      <c r="M1953" s="180">
        <v>1000</v>
      </c>
      <c r="N1953" s="80" t="s">
        <v>7214</v>
      </c>
      <c r="O1953" s="165"/>
      <c r="P1953" s="80" t="s">
        <v>4098</v>
      </c>
      <c r="Q1953" s="80"/>
      <c r="R1953" s="80"/>
      <c r="S1953" s="166"/>
      <c r="T1953" s="164"/>
      <c r="U1953" s="167"/>
      <c r="V1953" s="168"/>
      <c r="W1953" s="12" t="str">
        <f t="shared" ref="W1953:W1967" si="373">IF(COUNTIF(N1953,"spare"),"","Mqtt1")</f>
        <v>Mqtt1</v>
      </c>
      <c r="X1953" s="222"/>
      <c r="Y1953" s="6" t="str">
        <f t="shared" si="365"/>
        <v>power-tag/dirty-oil-pump</v>
      </c>
      <c r="Z1953" s="106" t="str" cm="1">
        <f t="array" ref="Z1953">IF(COUNTIF(N1953,"spare"),"","$."&amp;_xlfn.REGEXEXTRACT(J1953,"PT\d+[FQ]\d+_(.*)", 2))</f>
        <v>$.RMS_Current_Phase_A</v>
      </c>
      <c r="AA1953" s="12">
        <f>AA1938+1</f>
        <v>30</v>
      </c>
      <c r="AB1953" s="6" t="s">
        <v>195</v>
      </c>
      <c r="AC1953" s="106">
        <v>3000</v>
      </c>
      <c r="AJ1953" s="80"/>
      <c r="AK1953" s="116" t="s">
        <v>1693</v>
      </c>
      <c r="AN1953" s="80"/>
      <c r="AO1953" s="80"/>
      <c r="AP1953" s="80"/>
      <c r="AQ1953" s="80"/>
      <c r="AR1953" s="130"/>
      <c r="AS1953" s="80"/>
      <c r="AT1953" s="7"/>
      <c r="AU1953" s="7"/>
      <c r="AV1953" s="169"/>
      <c r="AW1953" s="170"/>
      <c r="AX1953" s="140"/>
      <c r="AY1953" s="150"/>
      <c r="AZ1953" s="171"/>
      <c r="BA1953" s="171"/>
      <c r="BB1953" s="150" t="str">
        <f t="shared" ref="BB1953:BB1967" si="374">IF(ISNUMBER(AM1953),"1","")</f>
        <v/>
      </c>
      <c r="BC1953" s="172"/>
      <c r="BD1953" s="169"/>
      <c r="BE1953" s="169"/>
      <c r="BF1953" s="169"/>
      <c r="BG1953" s="169"/>
      <c r="BH1953" s="169"/>
      <c r="BI1953" s="169"/>
      <c r="BJ1953" s="169"/>
      <c r="BK1953" s="169"/>
      <c r="BL1953" s="169"/>
      <c r="BM1953" s="169"/>
      <c r="BN1953" s="169"/>
      <c r="BO1953" s="169"/>
      <c r="BP1953" s="169"/>
      <c r="BQ1953" s="169"/>
      <c r="BS1953" s="6"/>
      <c r="BT1953" s="11"/>
      <c r="BU1953" s="6"/>
      <c r="BV1953" s="6"/>
    </row>
    <row r="1954" spans="1:74" ht="15.75" x14ac:dyDescent="0.25">
      <c r="A1954" s="52" t="s">
        <v>7908</v>
      </c>
      <c r="B1954" s="56"/>
      <c r="C1954" s="7" t="s">
        <v>118</v>
      </c>
      <c r="D1954" s="7" t="s">
        <v>6918</v>
      </c>
      <c r="E1954" s="7"/>
      <c r="F1954" s="64"/>
      <c r="G1954" s="6"/>
      <c r="H1954" s="6"/>
      <c r="I1954" s="10" t="s">
        <v>110</v>
      </c>
      <c r="J1954" s="11" t="s">
        <v>3541</v>
      </c>
      <c r="K1954" s="220" t="s">
        <v>600</v>
      </c>
      <c r="L1954" s="180"/>
      <c r="M1954" s="180">
        <v>1000</v>
      </c>
      <c r="N1954" s="80" t="s">
        <v>7214</v>
      </c>
      <c r="O1954" s="165"/>
      <c r="P1954" s="80" t="s">
        <v>4099</v>
      </c>
      <c r="Q1954" s="80"/>
      <c r="R1954" s="80"/>
      <c r="S1954" s="166"/>
      <c r="T1954" s="164"/>
      <c r="U1954" s="167"/>
      <c r="V1954" s="168"/>
      <c r="W1954" s="12" t="str">
        <f t="shared" si="373"/>
        <v>Mqtt1</v>
      </c>
      <c r="X1954" s="222"/>
      <c r="Y1954" s="6" t="str">
        <f t="shared" si="365"/>
        <v>power-tag/dirty-oil-pump</v>
      </c>
      <c r="Z1954" s="106" t="str" cm="1">
        <f t="array" ref="Z1954">IF(COUNTIF(N1954,"spare"),"","$."&amp;_xlfn.REGEXEXTRACT(J1954,"PT\d+[FQ]\d+_(.*)", 2))</f>
        <v>$.RMS_Current_Phase_B</v>
      </c>
      <c r="AA1954" s="12">
        <f t="shared" ref="AA1954:AA1967" si="375">AA1939+1</f>
        <v>30</v>
      </c>
      <c r="AB1954" s="6" t="s">
        <v>195</v>
      </c>
      <c r="AC1954" s="106">
        <v>3002</v>
      </c>
      <c r="AJ1954" s="80"/>
      <c r="AK1954" s="116" t="s">
        <v>1693</v>
      </c>
      <c r="AN1954" s="80"/>
      <c r="AO1954" s="80"/>
      <c r="AP1954" s="80"/>
      <c r="AQ1954" s="80"/>
      <c r="AR1954" s="130"/>
      <c r="AS1954" s="80"/>
      <c r="AT1954" s="7"/>
      <c r="AU1954" s="7"/>
      <c r="AV1954" s="169"/>
      <c r="AW1954" s="170"/>
      <c r="AX1954" s="140"/>
      <c r="AY1954" s="150"/>
      <c r="AZ1954" s="171"/>
      <c r="BA1954" s="171"/>
      <c r="BB1954" s="150" t="str">
        <f t="shared" si="374"/>
        <v/>
      </c>
      <c r="BC1954" s="172"/>
      <c r="BD1954" s="169"/>
      <c r="BE1954" s="169"/>
      <c r="BF1954" s="169"/>
      <c r="BG1954" s="169"/>
      <c r="BH1954" s="169"/>
      <c r="BI1954" s="169"/>
      <c r="BJ1954" s="169"/>
      <c r="BK1954" s="169"/>
      <c r="BL1954" s="169"/>
      <c r="BM1954" s="169"/>
      <c r="BN1954" s="169"/>
      <c r="BO1954" s="169"/>
      <c r="BP1954" s="169"/>
      <c r="BQ1954" s="169"/>
      <c r="BS1954" s="6"/>
      <c r="BT1954" s="11"/>
      <c r="BU1954" s="6"/>
      <c r="BV1954" s="6"/>
    </row>
    <row r="1955" spans="1:74" ht="15.75" x14ac:dyDescent="0.25">
      <c r="A1955" s="52" t="s">
        <v>7908</v>
      </c>
      <c r="B1955" s="56"/>
      <c r="C1955" s="7" t="s">
        <v>118</v>
      </c>
      <c r="D1955" s="7" t="s">
        <v>6918</v>
      </c>
      <c r="E1955" s="7"/>
      <c r="F1955" s="64"/>
      <c r="G1955" s="6"/>
      <c r="H1955" s="6"/>
      <c r="I1955" s="10" t="s">
        <v>110</v>
      </c>
      <c r="J1955" s="11" t="s">
        <v>3542</v>
      </c>
      <c r="K1955" s="220" t="s">
        <v>600</v>
      </c>
      <c r="L1955" s="180"/>
      <c r="M1955" s="180">
        <v>1000</v>
      </c>
      <c r="N1955" s="80" t="s">
        <v>7214</v>
      </c>
      <c r="O1955" s="165"/>
      <c r="P1955" s="80" t="s">
        <v>4100</v>
      </c>
      <c r="Q1955" s="80"/>
      <c r="R1955" s="80"/>
      <c r="S1955" s="166"/>
      <c r="T1955" s="164"/>
      <c r="U1955" s="167"/>
      <c r="V1955" s="168"/>
      <c r="W1955" s="12" t="str">
        <f t="shared" si="373"/>
        <v>Mqtt1</v>
      </c>
      <c r="X1955" s="222"/>
      <c r="Y1955" s="6" t="str">
        <f t="shared" si="365"/>
        <v>power-tag/dirty-oil-pump</v>
      </c>
      <c r="Z1955" s="106" t="str" cm="1">
        <f t="array" ref="Z1955">IF(COUNTIF(N1955,"spare"),"","$."&amp;_xlfn.REGEXEXTRACT(J1955,"PT\d+[FQ]\d+_(.*)", 2))</f>
        <v>$.RMS_Current_Phase_C</v>
      </c>
      <c r="AA1955" s="12">
        <f t="shared" si="375"/>
        <v>30</v>
      </c>
      <c r="AB1955" s="6" t="s">
        <v>195</v>
      </c>
      <c r="AC1955" s="106">
        <v>3004</v>
      </c>
      <c r="AJ1955" s="80"/>
      <c r="AK1955" s="116" t="s">
        <v>1693</v>
      </c>
      <c r="AN1955" s="80"/>
      <c r="AO1955" s="80"/>
      <c r="AP1955" s="80"/>
      <c r="AQ1955" s="80"/>
      <c r="AR1955" s="130"/>
      <c r="AS1955" s="80"/>
      <c r="AT1955" s="7"/>
      <c r="AU1955" s="7"/>
      <c r="AV1955" s="169"/>
      <c r="AW1955" s="170"/>
      <c r="AX1955" s="140"/>
      <c r="AY1955" s="150"/>
      <c r="AZ1955" s="171"/>
      <c r="BA1955" s="171"/>
      <c r="BB1955" s="150" t="str">
        <f t="shared" si="374"/>
        <v/>
      </c>
      <c r="BC1955" s="172"/>
      <c r="BD1955" s="169"/>
      <c r="BE1955" s="169"/>
      <c r="BF1955" s="169"/>
      <c r="BG1955" s="169"/>
      <c r="BH1955" s="169"/>
      <c r="BI1955" s="169"/>
      <c r="BJ1955" s="169"/>
      <c r="BK1955" s="169"/>
      <c r="BL1955" s="169"/>
      <c r="BM1955" s="169"/>
      <c r="BN1955" s="169"/>
      <c r="BO1955" s="169"/>
      <c r="BP1955" s="169"/>
      <c r="BQ1955" s="169"/>
      <c r="BS1955" s="6"/>
      <c r="BT1955" s="11"/>
      <c r="BU1955" s="6"/>
      <c r="BV1955" s="6"/>
    </row>
    <row r="1956" spans="1:74" ht="15.75" x14ac:dyDescent="0.25">
      <c r="A1956" s="52" t="s">
        <v>7908</v>
      </c>
      <c r="B1956" s="56"/>
      <c r="C1956" s="7" t="s">
        <v>118</v>
      </c>
      <c r="D1956" s="7" t="s">
        <v>6918</v>
      </c>
      <c r="E1956" s="7"/>
      <c r="F1956" s="64"/>
      <c r="G1956" s="6"/>
      <c r="H1956" s="6"/>
      <c r="I1956" s="10" t="s">
        <v>110</v>
      </c>
      <c r="J1956" s="11" t="s">
        <v>3543</v>
      </c>
      <c r="K1956" s="220" t="s">
        <v>600</v>
      </c>
      <c r="L1956" s="180"/>
      <c r="M1956" s="180">
        <v>1000</v>
      </c>
      <c r="N1956" s="80" t="s">
        <v>7214</v>
      </c>
      <c r="O1956" s="165"/>
      <c r="P1956" s="80" t="s">
        <v>4101</v>
      </c>
      <c r="Q1956" s="80"/>
      <c r="R1956" s="80"/>
      <c r="S1956" s="166"/>
      <c r="T1956" s="164"/>
      <c r="U1956" s="167"/>
      <c r="V1956" s="168"/>
      <c r="W1956" s="12" t="str">
        <f t="shared" si="373"/>
        <v>Mqtt1</v>
      </c>
      <c r="X1956" s="222"/>
      <c r="Y1956" s="6" t="str">
        <f t="shared" si="365"/>
        <v>power-tag/dirty-oil-pump</v>
      </c>
      <c r="Z1956" s="106" t="str" cm="1">
        <f t="array" ref="Z1956">IF(COUNTIF(N1956,"spare"),"","$."&amp;_xlfn.REGEXEXTRACT(J1956,"PT\d+[FQ]\d+_(.*)", 2))</f>
        <v>$.RMS_Current_Phase_Neut</v>
      </c>
      <c r="AA1956" s="12">
        <f t="shared" si="375"/>
        <v>30</v>
      </c>
      <c r="AB1956" s="6" t="s">
        <v>195</v>
      </c>
      <c r="AC1956" s="106">
        <v>3006</v>
      </c>
      <c r="AJ1956" s="80"/>
      <c r="AK1956" s="116" t="s">
        <v>1693</v>
      </c>
      <c r="AN1956" s="80"/>
      <c r="AO1956" s="80"/>
      <c r="AP1956" s="80"/>
      <c r="AQ1956" s="80"/>
      <c r="AR1956" s="130"/>
      <c r="AS1956" s="80"/>
      <c r="AT1956" s="7"/>
      <c r="AU1956" s="7"/>
      <c r="AV1956" s="169"/>
      <c r="AW1956" s="170"/>
      <c r="AX1956" s="140"/>
      <c r="AY1956" s="150"/>
      <c r="AZ1956" s="171"/>
      <c r="BA1956" s="171"/>
      <c r="BB1956" s="150" t="str">
        <f t="shared" si="374"/>
        <v/>
      </c>
      <c r="BC1956" s="172"/>
      <c r="BD1956" s="169"/>
      <c r="BE1956" s="169"/>
      <c r="BF1956" s="169"/>
      <c r="BG1956" s="169"/>
      <c r="BH1956" s="169"/>
      <c r="BI1956" s="169"/>
      <c r="BJ1956" s="169"/>
      <c r="BK1956" s="169"/>
      <c r="BL1956" s="169"/>
      <c r="BM1956" s="169"/>
      <c r="BN1956" s="169"/>
      <c r="BO1956" s="169"/>
      <c r="BP1956" s="169"/>
      <c r="BQ1956" s="169"/>
      <c r="BS1956" s="6"/>
      <c r="BT1956" s="11"/>
      <c r="BU1956" s="6"/>
      <c r="BV1956" s="6"/>
    </row>
    <row r="1957" spans="1:74" ht="15.75" x14ac:dyDescent="0.25">
      <c r="A1957" s="52" t="s">
        <v>7908</v>
      </c>
      <c r="B1957" s="56"/>
      <c r="C1957" s="7" t="s">
        <v>118</v>
      </c>
      <c r="D1957" s="7" t="s">
        <v>6918</v>
      </c>
      <c r="E1957" s="7"/>
      <c r="F1957" s="64"/>
      <c r="G1957" s="6"/>
      <c r="H1957" s="6"/>
      <c r="I1957" s="10" t="s">
        <v>110</v>
      </c>
      <c r="J1957" s="11" t="s">
        <v>7640</v>
      </c>
      <c r="K1957" s="220" t="s">
        <v>600</v>
      </c>
      <c r="L1957" s="180"/>
      <c r="M1957" s="180">
        <v>1000</v>
      </c>
      <c r="N1957" s="80" t="s">
        <v>7214</v>
      </c>
      <c r="O1957" s="165"/>
      <c r="P1957" s="80" t="s">
        <v>4102</v>
      </c>
      <c r="Q1957" s="80"/>
      <c r="R1957" s="80"/>
      <c r="S1957" s="166"/>
      <c r="T1957" s="164"/>
      <c r="U1957" s="167"/>
      <c r="V1957" s="168"/>
      <c r="W1957" s="12" t="str">
        <f t="shared" si="373"/>
        <v>Mqtt1</v>
      </c>
      <c r="X1957" s="222"/>
      <c r="Y1957" s="6" t="str">
        <f t="shared" si="365"/>
        <v>power-tag/dirty-oil-pump</v>
      </c>
      <c r="Z1957" s="106" t="str" cm="1">
        <f t="array" ref="Z1957">IF(COUNTIF(N1957,"spare"),"","$."&amp;_xlfn.REGEXEXTRACT(J1957,"PT\d+[FQ]\d+_(.*)", 2))</f>
        <v>$.RMS_Voltage_A_N</v>
      </c>
      <c r="AA1957" s="12">
        <f t="shared" si="375"/>
        <v>30</v>
      </c>
      <c r="AB1957" s="6" t="s">
        <v>195</v>
      </c>
      <c r="AC1957" s="106">
        <v>3028</v>
      </c>
      <c r="AJ1957" s="80"/>
      <c r="AK1957" s="116" t="s">
        <v>1694</v>
      </c>
      <c r="AN1957" s="80"/>
      <c r="AO1957" s="80"/>
      <c r="AP1957" s="80"/>
      <c r="AQ1957" s="80"/>
      <c r="AR1957" s="130"/>
      <c r="AS1957" s="80"/>
      <c r="AT1957" s="7"/>
      <c r="AU1957" s="7"/>
      <c r="AV1957" s="169"/>
      <c r="AW1957" s="170"/>
      <c r="AX1957" s="140"/>
      <c r="AY1957" s="150"/>
      <c r="AZ1957" s="171"/>
      <c r="BA1957" s="171"/>
      <c r="BB1957" s="150" t="str">
        <f t="shared" si="374"/>
        <v/>
      </c>
      <c r="BC1957" s="172"/>
      <c r="BD1957" s="169"/>
      <c r="BE1957" s="169"/>
      <c r="BF1957" s="169"/>
      <c r="BG1957" s="169"/>
      <c r="BH1957" s="169"/>
      <c r="BI1957" s="169"/>
      <c r="BJ1957" s="169"/>
      <c r="BK1957" s="169"/>
      <c r="BL1957" s="169"/>
      <c r="BM1957" s="169"/>
      <c r="BN1957" s="169"/>
      <c r="BO1957" s="169"/>
      <c r="BP1957" s="169"/>
      <c r="BQ1957" s="169"/>
      <c r="BS1957" s="6"/>
      <c r="BT1957" s="11"/>
      <c r="BU1957" s="6"/>
      <c r="BV1957" s="6"/>
    </row>
    <row r="1958" spans="1:74" ht="15.75" x14ac:dyDescent="0.25">
      <c r="A1958" s="52" t="s">
        <v>7908</v>
      </c>
      <c r="B1958" s="56"/>
      <c r="C1958" s="7" t="s">
        <v>118</v>
      </c>
      <c r="D1958" s="7" t="s">
        <v>6918</v>
      </c>
      <c r="E1958" s="7"/>
      <c r="F1958" s="64"/>
      <c r="G1958" s="6"/>
      <c r="H1958" s="6"/>
      <c r="I1958" s="10" t="s">
        <v>110</v>
      </c>
      <c r="J1958" s="11" t="s">
        <v>7641</v>
      </c>
      <c r="K1958" s="220" t="s">
        <v>600</v>
      </c>
      <c r="L1958" s="180"/>
      <c r="M1958" s="180">
        <v>1000</v>
      </c>
      <c r="N1958" s="80" t="s">
        <v>7214</v>
      </c>
      <c r="O1958" s="165"/>
      <c r="P1958" s="80" t="s">
        <v>4103</v>
      </c>
      <c r="Q1958" s="80"/>
      <c r="R1958" s="80"/>
      <c r="S1958" s="166"/>
      <c r="T1958" s="164"/>
      <c r="U1958" s="167"/>
      <c r="V1958" s="168"/>
      <c r="W1958" s="12" t="str">
        <f t="shared" si="373"/>
        <v>Mqtt1</v>
      </c>
      <c r="X1958" s="222"/>
      <c r="Y1958" s="6" t="str">
        <f t="shared" si="365"/>
        <v>power-tag/dirty-oil-pump</v>
      </c>
      <c r="Z1958" s="106" t="str" cm="1">
        <f t="array" ref="Z1958">IF(COUNTIF(N1958,"spare"),"","$."&amp;_xlfn.REGEXEXTRACT(J1958,"PT\d+[FQ]\d+_(.*)", 2))</f>
        <v>$.RMS_Voltage_B_N</v>
      </c>
      <c r="AA1958" s="12">
        <f t="shared" si="375"/>
        <v>30</v>
      </c>
      <c r="AB1958" s="6" t="s">
        <v>195</v>
      </c>
      <c r="AC1958" s="106">
        <v>3030</v>
      </c>
      <c r="AJ1958" s="80"/>
      <c r="AK1958" s="116" t="s">
        <v>1694</v>
      </c>
      <c r="AN1958" s="80"/>
      <c r="AO1958" s="80"/>
      <c r="AP1958" s="80"/>
      <c r="AQ1958" s="80"/>
      <c r="AR1958" s="130"/>
      <c r="AS1958" s="80"/>
      <c r="AT1958" s="7"/>
      <c r="AU1958" s="7"/>
      <c r="AV1958" s="169"/>
      <c r="AW1958" s="170"/>
      <c r="AX1958" s="140"/>
      <c r="AY1958" s="150"/>
      <c r="AZ1958" s="171"/>
      <c r="BA1958" s="171"/>
      <c r="BB1958" s="150" t="str">
        <f t="shared" si="374"/>
        <v/>
      </c>
      <c r="BC1958" s="172"/>
      <c r="BD1958" s="169"/>
      <c r="BE1958" s="169"/>
      <c r="BF1958" s="169"/>
      <c r="BG1958" s="169"/>
      <c r="BH1958" s="169"/>
      <c r="BI1958" s="169"/>
      <c r="BJ1958" s="169"/>
      <c r="BK1958" s="169"/>
      <c r="BL1958" s="169"/>
      <c r="BM1958" s="169"/>
      <c r="BN1958" s="169"/>
      <c r="BO1958" s="169"/>
      <c r="BP1958" s="169"/>
      <c r="BQ1958" s="169"/>
      <c r="BS1958" s="6"/>
      <c r="BT1958" s="11"/>
      <c r="BU1958" s="6"/>
      <c r="BV1958" s="6"/>
    </row>
    <row r="1959" spans="1:74" ht="15.75" x14ac:dyDescent="0.25">
      <c r="A1959" s="52" t="s">
        <v>7908</v>
      </c>
      <c r="B1959" s="56"/>
      <c r="C1959" s="7" t="s">
        <v>118</v>
      </c>
      <c r="D1959" s="7" t="s">
        <v>6918</v>
      </c>
      <c r="E1959" s="7"/>
      <c r="F1959" s="64"/>
      <c r="G1959" s="6"/>
      <c r="H1959" s="6"/>
      <c r="I1959" s="10" t="s">
        <v>110</v>
      </c>
      <c r="J1959" s="11" t="s">
        <v>7642</v>
      </c>
      <c r="K1959" s="220" t="s">
        <v>600</v>
      </c>
      <c r="L1959" s="180"/>
      <c r="M1959" s="180">
        <v>1000</v>
      </c>
      <c r="N1959" s="80" t="s">
        <v>7214</v>
      </c>
      <c r="O1959" s="165"/>
      <c r="P1959" s="80" t="s">
        <v>4104</v>
      </c>
      <c r="Q1959" s="80"/>
      <c r="R1959" s="80"/>
      <c r="S1959" s="166"/>
      <c r="T1959" s="164"/>
      <c r="U1959" s="167"/>
      <c r="V1959" s="168"/>
      <c r="W1959" s="12" t="str">
        <f t="shared" si="373"/>
        <v>Mqtt1</v>
      </c>
      <c r="X1959" s="222"/>
      <c r="Y1959" s="6" t="str">
        <f t="shared" si="365"/>
        <v>power-tag/dirty-oil-pump</v>
      </c>
      <c r="Z1959" s="106" t="str" cm="1">
        <f t="array" ref="Z1959">IF(COUNTIF(N1959,"spare"),"","$."&amp;_xlfn.REGEXEXTRACT(J1959,"PT\d+[FQ]\d+_(.*)", 2))</f>
        <v>$.RMS_Voltage_C_N</v>
      </c>
      <c r="AA1959" s="12">
        <f t="shared" si="375"/>
        <v>30</v>
      </c>
      <c r="AB1959" s="6" t="s">
        <v>195</v>
      </c>
      <c r="AC1959" s="106">
        <v>3032</v>
      </c>
      <c r="AJ1959" s="80"/>
      <c r="AK1959" s="116" t="s">
        <v>1694</v>
      </c>
      <c r="AN1959" s="80"/>
      <c r="AO1959" s="80"/>
      <c r="AP1959" s="80"/>
      <c r="AQ1959" s="80"/>
      <c r="AR1959" s="130"/>
      <c r="AS1959" s="80"/>
      <c r="AT1959" s="7"/>
      <c r="AU1959" s="7"/>
      <c r="AV1959" s="169"/>
      <c r="AW1959" s="170"/>
      <c r="AX1959" s="140"/>
      <c r="AY1959" s="150"/>
      <c r="AZ1959" s="171"/>
      <c r="BA1959" s="171"/>
      <c r="BB1959" s="150" t="str">
        <f t="shared" si="374"/>
        <v/>
      </c>
      <c r="BC1959" s="172"/>
      <c r="BD1959" s="169"/>
      <c r="BE1959" s="169"/>
      <c r="BF1959" s="169"/>
      <c r="BG1959" s="169"/>
      <c r="BH1959" s="169"/>
      <c r="BI1959" s="169"/>
      <c r="BJ1959" s="169"/>
      <c r="BK1959" s="169"/>
      <c r="BL1959" s="169"/>
      <c r="BM1959" s="169"/>
      <c r="BN1959" s="169"/>
      <c r="BO1959" s="169"/>
      <c r="BP1959" s="169"/>
      <c r="BQ1959" s="169"/>
      <c r="BS1959" s="6"/>
      <c r="BT1959" s="11"/>
      <c r="BU1959" s="6"/>
      <c r="BV1959" s="6"/>
    </row>
    <row r="1960" spans="1:74" ht="15.75" x14ac:dyDescent="0.25">
      <c r="A1960" s="52" t="s">
        <v>7908</v>
      </c>
      <c r="B1960" s="56"/>
      <c r="C1960" s="7" t="s">
        <v>118</v>
      </c>
      <c r="D1960" s="7" t="s">
        <v>6918</v>
      </c>
      <c r="E1960" s="7"/>
      <c r="F1960" s="64"/>
      <c r="G1960" s="6"/>
      <c r="H1960" s="6"/>
      <c r="I1960" s="10" t="s">
        <v>110</v>
      </c>
      <c r="J1960" s="11" t="s">
        <v>3544</v>
      </c>
      <c r="K1960" s="220" t="s">
        <v>600</v>
      </c>
      <c r="L1960" s="180"/>
      <c r="M1960" s="180">
        <v>1000</v>
      </c>
      <c r="N1960" s="80" t="s">
        <v>7214</v>
      </c>
      <c r="O1960" s="165"/>
      <c r="P1960" s="80" t="s">
        <v>4105</v>
      </c>
      <c r="Q1960" s="80"/>
      <c r="R1960" s="80"/>
      <c r="S1960" s="166"/>
      <c r="T1960" s="164"/>
      <c r="U1960" s="167"/>
      <c r="V1960" s="168"/>
      <c r="W1960" s="12" t="str">
        <f t="shared" si="373"/>
        <v>Mqtt1</v>
      </c>
      <c r="X1960" s="222"/>
      <c r="Y1960" s="6" t="str">
        <f t="shared" si="365"/>
        <v>power-tag/dirty-oil-pump</v>
      </c>
      <c r="Z1960" s="106" t="str" cm="1">
        <f t="array" ref="Z1960">IF(COUNTIF(N1960,"spare"),"","$."&amp;_xlfn.REGEXEXTRACT(J1960,"PT\d+[FQ]\d+_(.*)", 2))</f>
        <v>$.Active_Power_Phase_A</v>
      </c>
      <c r="AA1960" s="12">
        <f t="shared" si="375"/>
        <v>30</v>
      </c>
      <c r="AB1960" s="6" t="s">
        <v>195</v>
      </c>
      <c r="AC1960" s="106">
        <v>3054</v>
      </c>
      <c r="AJ1960" s="80"/>
      <c r="AK1960" s="116" t="s">
        <v>1695</v>
      </c>
      <c r="AN1960" s="80"/>
      <c r="AO1960" s="80"/>
      <c r="AP1960" s="80"/>
      <c r="AQ1960" s="80"/>
      <c r="AR1960" s="130"/>
      <c r="AS1960" s="80"/>
      <c r="AT1960" s="7"/>
      <c r="AU1960" s="7"/>
      <c r="AV1960" s="169"/>
      <c r="AW1960" s="170"/>
      <c r="AX1960" s="140"/>
      <c r="AY1960" s="150"/>
      <c r="AZ1960" s="171"/>
      <c r="BA1960" s="171"/>
      <c r="BB1960" s="150" t="str">
        <f t="shared" si="374"/>
        <v/>
      </c>
      <c r="BC1960" s="172"/>
      <c r="BD1960" s="169"/>
      <c r="BE1960" s="169"/>
      <c r="BF1960" s="169"/>
      <c r="BG1960" s="169"/>
      <c r="BH1960" s="169"/>
      <c r="BI1960" s="169"/>
      <c r="BJ1960" s="169"/>
      <c r="BK1960" s="169"/>
      <c r="BL1960" s="169"/>
      <c r="BM1960" s="169"/>
      <c r="BN1960" s="169"/>
      <c r="BO1960" s="169"/>
      <c r="BP1960" s="169"/>
      <c r="BQ1960" s="169"/>
      <c r="BS1960" s="6"/>
      <c r="BT1960" s="11"/>
      <c r="BU1960" s="6"/>
      <c r="BV1960" s="6"/>
    </row>
    <row r="1961" spans="1:74" ht="15.75" x14ac:dyDescent="0.25">
      <c r="A1961" s="52" t="s">
        <v>7908</v>
      </c>
      <c r="B1961" s="56"/>
      <c r="C1961" s="7" t="s">
        <v>118</v>
      </c>
      <c r="D1961" s="7" t="s">
        <v>6918</v>
      </c>
      <c r="E1961" s="7"/>
      <c r="F1961" s="64"/>
      <c r="G1961" s="6"/>
      <c r="H1961" s="6"/>
      <c r="I1961" s="10" t="s">
        <v>110</v>
      </c>
      <c r="J1961" s="11" t="s">
        <v>3545</v>
      </c>
      <c r="K1961" s="220" t="s">
        <v>600</v>
      </c>
      <c r="L1961" s="180"/>
      <c r="M1961" s="180">
        <v>1000</v>
      </c>
      <c r="N1961" s="80" t="s">
        <v>7214</v>
      </c>
      <c r="O1961" s="165"/>
      <c r="P1961" s="80" t="s">
        <v>4106</v>
      </c>
      <c r="Q1961" s="80"/>
      <c r="R1961" s="80"/>
      <c r="S1961" s="166"/>
      <c r="T1961" s="164"/>
      <c r="U1961" s="167"/>
      <c r="V1961" s="168"/>
      <c r="W1961" s="12" t="str">
        <f t="shared" si="373"/>
        <v>Mqtt1</v>
      </c>
      <c r="X1961" s="222"/>
      <c r="Y1961" s="6" t="str">
        <f t="shared" si="365"/>
        <v>power-tag/dirty-oil-pump</v>
      </c>
      <c r="Z1961" s="106" t="str" cm="1">
        <f t="array" ref="Z1961">IF(COUNTIF(N1961,"spare"),"","$."&amp;_xlfn.REGEXEXTRACT(J1961,"PT\d+[FQ]\d+_(.*)", 2))</f>
        <v>$.Active_Power_Phase_B</v>
      </c>
      <c r="AA1961" s="12">
        <f t="shared" si="375"/>
        <v>30</v>
      </c>
      <c r="AB1961" s="6" t="s">
        <v>195</v>
      </c>
      <c r="AC1961" s="106">
        <v>3056</v>
      </c>
      <c r="AJ1961" s="80"/>
      <c r="AK1961" s="116" t="s">
        <v>1695</v>
      </c>
      <c r="AN1961" s="80"/>
      <c r="AO1961" s="80"/>
      <c r="AP1961" s="80"/>
      <c r="AQ1961" s="80"/>
      <c r="AR1961" s="130"/>
      <c r="AS1961" s="80"/>
      <c r="AT1961" s="7"/>
      <c r="AU1961" s="7"/>
      <c r="AV1961" s="169"/>
      <c r="AW1961" s="170"/>
      <c r="AX1961" s="140"/>
      <c r="AY1961" s="150"/>
      <c r="AZ1961" s="171"/>
      <c r="BA1961" s="171"/>
      <c r="BB1961" s="150" t="str">
        <f t="shared" si="374"/>
        <v/>
      </c>
      <c r="BC1961" s="172"/>
      <c r="BD1961" s="169"/>
      <c r="BE1961" s="169"/>
      <c r="BF1961" s="169"/>
      <c r="BG1961" s="169"/>
      <c r="BH1961" s="169"/>
      <c r="BI1961" s="169"/>
      <c r="BJ1961" s="169"/>
      <c r="BK1961" s="169"/>
      <c r="BL1961" s="169"/>
      <c r="BM1961" s="169"/>
      <c r="BN1961" s="169"/>
      <c r="BO1961" s="169"/>
      <c r="BP1961" s="169"/>
      <c r="BQ1961" s="169"/>
      <c r="BS1961" s="6"/>
      <c r="BT1961" s="11"/>
      <c r="BU1961" s="6"/>
      <c r="BV1961" s="6"/>
    </row>
    <row r="1962" spans="1:74" ht="15.75" x14ac:dyDescent="0.25">
      <c r="A1962" s="52" t="s">
        <v>7908</v>
      </c>
      <c r="B1962" s="56"/>
      <c r="C1962" s="7" t="s">
        <v>118</v>
      </c>
      <c r="D1962" s="7" t="s">
        <v>6918</v>
      </c>
      <c r="E1962" s="7"/>
      <c r="F1962" s="64"/>
      <c r="G1962" s="6"/>
      <c r="H1962" s="6"/>
      <c r="I1962" s="10" t="s">
        <v>110</v>
      </c>
      <c r="J1962" s="11" t="s">
        <v>3546</v>
      </c>
      <c r="K1962" s="220" t="s">
        <v>600</v>
      </c>
      <c r="L1962" s="180"/>
      <c r="M1962" s="180">
        <v>1000</v>
      </c>
      <c r="N1962" s="80" t="s">
        <v>7214</v>
      </c>
      <c r="O1962" s="165"/>
      <c r="P1962" s="80" t="s">
        <v>4107</v>
      </c>
      <c r="Q1962" s="80"/>
      <c r="R1962" s="80"/>
      <c r="S1962" s="166"/>
      <c r="T1962" s="164"/>
      <c r="U1962" s="167"/>
      <c r="V1962" s="168"/>
      <c r="W1962" s="12" t="str">
        <f t="shared" si="373"/>
        <v>Mqtt1</v>
      </c>
      <c r="X1962" s="222"/>
      <c r="Y1962" s="6" t="str">
        <f t="shared" si="365"/>
        <v>power-tag/dirty-oil-pump</v>
      </c>
      <c r="Z1962" s="106" t="str" cm="1">
        <f t="array" ref="Z1962">IF(COUNTIF(N1962,"spare"),"","$."&amp;_xlfn.REGEXEXTRACT(J1962,"PT\d+[FQ]\d+_(.*)", 2))</f>
        <v>$.Active_Power_Phase_C</v>
      </c>
      <c r="AA1962" s="12">
        <f t="shared" si="375"/>
        <v>30</v>
      </c>
      <c r="AB1962" s="6" t="s">
        <v>195</v>
      </c>
      <c r="AC1962" s="106">
        <v>3058</v>
      </c>
      <c r="AJ1962" s="80"/>
      <c r="AK1962" s="116" t="s">
        <v>1695</v>
      </c>
      <c r="AN1962" s="80"/>
      <c r="AO1962" s="80"/>
      <c r="AP1962" s="80"/>
      <c r="AQ1962" s="80"/>
      <c r="AR1962" s="130"/>
      <c r="AS1962" s="80"/>
      <c r="AT1962" s="7"/>
      <c r="AU1962" s="7"/>
      <c r="AV1962" s="169"/>
      <c r="AW1962" s="170"/>
      <c r="AX1962" s="140"/>
      <c r="AY1962" s="150"/>
      <c r="AZ1962" s="171"/>
      <c r="BA1962" s="171"/>
      <c r="BB1962" s="150" t="str">
        <f t="shared" si="374"/>
        <v/>
      </c>
      <c r="BC1962" s="172"/>
      <c r="BD1962" s="169"/>
      <c r="BE1962" s="169"/>
      <c r="BF1962" s="169"/>
      <c r="BG1962" s="169"/>
      <c r="BH1962" s="169"/>
      <c r="BI1962" s="169"/>
      <c r="BJ1962" s="169"/>
      <c r="BK1962" s="169"/>
      <c r="BL1962" s="169"/>
      <c r="BM1962" s="169"/>
      <c r="BN1962" s="169"/>
      <c r="BO1962" s="169"/>
      <c r="BP1962" s="169"/>
      <c r="BQ1962" s="169"/>
      <c r="BS1962" s="6"/>
      <c r="BT1962" s="11"/>
      <c r="BU1962" s="6"/>
      <c r="BV1962" s="6"/>
    </row>
    <row r="1963" spans="1:74" ht="15.75" x14ac:dyDescent="0.25">
      <c r="A1963" s="52" t="s">
        <v>7908</v>
      </c>
      <c r="B1963" s="56"/>
      <c r="C1963" s="7" t="s">
        <v>118</v>
      </c>
      <c r="D1963" s="7" t="s">
        <v>6918</v>
      </c>
      <c r="E1963" s="7"/>
      <c r="F1963" s="64"/>
      <c r="G1963" s="6"/>
      <c r="H1963" s="6"/>
      <c r="I1963" s="10" t="s">
        <v>110</v>
      </c>
      <c r="J1963" s="11" t="s">
        <v>3547</v>
      </c>
      <c r="K1963" s="220" t="s">
        <v>600</v>
      </c>
      <c r="L1963" s="180"/>
      <c r="M1963" s="180">
        <v>1000</v>
      </c>
      <c r="N1963" s="80" t="s">
        <v>7214</v>
      </c>
      <c r="O1963" s="165"/>
      <c r="P1963" s="80" t="s">
        <v>4108</v>
      </c>
      <c r="Q1963" s="80"/>
      <c r="R1963" s="80"/>
      <c r="S1963" s="166"/>
      <c r="T1963" s="164"/>
      <c r="U1963" s="167"/>
      <c r="V1963" s="168"/>
      <c r="W1963" s="12" t="str">
        <f t="shared" si="373"/>
        <v>Mqtt1</v>
      </c>
      <c r="X1963" s="222"/>
      <c r="Y1963" s="6" t="str">
        <f t="shared" si="365"/>
        <v>power-tag/dirty-oil-pump</v>
      </c>
      <c r="Z1963" s="106" t="str" cm="1">
        <f t="array" ref="Z1963">IF(COUNTIF(N1963,"spare"),"","$."&amp;_xlfn.REGEXEXTRACT(J1963,"PT\d+[FQ]\d+_(.*)", 2))</f>
        <v>$.Total_Active_Power</v>
      </c>
      <c r="AA1963" s="12">
        <f t="shared" si="375"/>
        <v>30</v>
      </c>
      <c r="AB1963" s="6" t="s">
        <v>195</v>
      </c>
      <c r="AC1963" s="106">
        <v>3060</v>
      </c>
      <c r="AJ1963" s="80"/>
      <c r="AK1963" s="116" t="s">
        <v>1695</v>
      </c>
      <c r="AN1963" s="80"/>
      <c r="AO1963" s="80"/>
      <c r="AP1963" s="80"/>
      <c r="AQ1963" s="80"/>
      <c r="AR1963" s="130"/>
      <c r="AS1963" s="80"/>
      <c r="AT1963" s="7"/>
      <c r="AU1963" s="7"/>
      <c r="AV1963" s="169"/>
      <c r="AW1963" s="170"/>
      <c r="AX1963" s="140"/>
      <c r="AY1963" s="150"/>
      <c r="AZ1963" s="171"/>
      <c r="BA1963" s="171"/>
      <c r="BB1963" s="150" t="str">
        <f t="shared" si="374"/>
        <v/>
      </c>
      <c r="BC1963" s="172"/>
      <c r="BD1963" s="169"/>
      <c r="BE1963" s="169"/>
      <c r="BF1963" s="169"/>
      <c r="BG1963" s="169"/>
      <c r="BH1963" s="169"/>
      <c r="BI1963" s="169"/>
      <c r="BJ1963" s="169"/>
      <c r="BK1963" s="169"/>
      <c r="BL1963" s="169"/>
      <c r="BM1963" s="169"/>
      <c r="BN1963" s="169"/>
      <c r="BO1963" s="169"/>
      <c r="BP1963" s="169"/>
      <c r="BQ1963" s="169"/>
      <c r="BS1963" s="6"/>
      <c r="BT1963" s="11"/>
      <c r="BU1963" s="6"/>
      <c r="BV1963" s="6"/>
    </row>
    <row r="1964" spans="1:74" ht="15.75" x14ac:dyDescent="0.25">
      <c r="A1964" s="52" t="s">
        <v>7908</v>
      </c>
      <c r="B1964" s="56"/>
      <c r="C1964" s="7" t="s">
        <v>118</v>
      </c>
      <c r="D1964" s="7" t="s">
        <v>6918</v>
      </c>
      <c r="E1964" s="7"/>
      <c r="F1964" s="64"/>
      <c r="G1964" s="6"/>
      <c r="H1964" s="6"/>
      <c r="I1964" s="10" t="s">
        <v>110</v>
      </c>
      <c r="J1964" s="11" t="s">
        <v>3548</v>
      </c>
      <c r="K1964" s="220" t="s">
        <v>600</v>
      </c>
      <c r="L1964" s="180"/>
      <c r="M1964" s="180">
        <v>1000</v>
      </c>
      <c r="N1964" s="80" t="s">
        <v>7214</v>
      </c>
      <c r="O1964" s="165"/>
      <c r="P1964" s="80" t="s">
        <v>4109</v>
      </c>
      <c r="Q1964" s="80"/>
      <c r="R1964" s="80"/>
      <c r="S1964" s="166"/>
      <c r="T1964" s="164"/>
      <c r="U1964" s="167"/>
      <c r="V1964" s="168"/>
      <c r="W1964" s="12" t="str">
        <f t="shared" si="373"/>
        <v>Mqtt1</v>
      </c>
      <c r="X1964" s="222"/>
      <c r="Y1964" s="6" t="str">
        <f t="shared" si="365"/>
        <v>power-tag/dirty-oil-pump</v>
      </c>
      <c r="Z1964" s="106" t="str" cm="1">
        <f t="array" ref="Z1964">IF(COUNTIF(N1964,"spare"),"","$."&amp;_xlfn.REGEXEXTRACT(J1964,"PT\d+[FQ]\d+_(.*)", 2))</f>
        <v>$.Power_Factor_Phase_A</v>
      </c>
      <c r="AA1964" s="12">
        <f t="shared" si="375"/>
        <v>30</v>
      </c>
      <c r="AB1964" s="6" t="s">
        <v>195</v>
      </c>
      <c r="AC1964" s="106">
        <v>3078</v>
      </c>
      <c r="AJ1964" s="80"/>
      <c r="AK1964" s="116" t="s">
        <v>1696</v>
      </c>
      <c r="AN1964" s="80"/>
      <c r="AO1964" s="80"/>
      <c r="AP1964" s="80"/>
      <c r="AQ1964" s="80"/>
      <c r="AR1964" s="130"/>
      <c r="AS1964" s="80"/>
      <c r="AT1964" s="7"/>
      <c r="AU1964" s="7"/>
      <c r="AV1964" s="169"/>
      <c r="AW1964" s="170"/>
      <c r="AX1964" s="140"/>
      <c r="AY1964" s="150"/>
      <c r="AZ1964" s="171"/>
      <c r="BA1964" s="171"/>
      <c r="BB1964" s="150" t="str">
        <f t="shared" si="374"/>
        <v/>
      </c>
      <c r="BC1964" s="172"/>
      <c r="BD1964" s="169"/>
      <c r="BE1964" s="169"/>
      <c r="BF1964" s="169"/>
      <c r="BG1964" s="169"/>
      <c r="BH1964" s="169"/>
      <c r="BI1964" s="169"/>
      <c r="BJ1964" s="169"/>
      <c r="BK1964" s="169"/>
      <c r="BL1964" s="169"/>
      <c r="BM1964" s="169"/>
      <c r="BN1964" s="169"/>
      <c r="BO1964" s="169"/>
      <c r="BP1964" s="169"/>
      <c r="BQ1964" s="169"/>
      <c r="BS1964" s="6"/>
      <c r="BT1964" s="11"/>
      <c r="BU1964" s="6"/>
      <c r="BV1964" s="6"/>
    </row>
    <row r="1965" spans="1:74" ht="15.75" x14ac:dyDescent="0.25">
      <c r="A1965" s="52" t="s">
        <v>7908</v>
      </c>
      <c r="B1965" s="56"/>
      <c r="C1965" s="7" t="s">
        <v>118</v>
      </c>
      <c r="D1965" s="7" t="s">
        <v>6918</v>
      </c>
      <c r="E1965" s="7"/>
      <c r="F1965" s="64"/>
      <c r="G1965" s="6"/>
      <c r="H1965" s="6"/>
      <c r="I1965" s="10" t="s">
        <v>110</v>
      </c>
      <c r="J1965" s="11" t="s">
        <v>3549</v>
      </c>
      <c r="K1965" s="220" t="s">
        <v>600</v>
      </c>
      <c r="L1965" s="180"/>
      <c r="M1965" s="180">
        <v>1000</v>
      </c>
      <c r="N1965" s="80" t="s">
        <v>7214</v>
      </c>
      <c r="O1965" s="165"/>
      <c r="P1965" s="80" t="s">
        <v>4110</v>
      </c>
      <c r="Q1965" s="80"/>
      <c r="R1965" s="80"/>
      <c r="S1965" s="166"/>
      <c r="T1965" s="164"/>
      <c r="U1965" s="167"/>
      <c r="V1965" s="168"/>
      <c r="W1965" s="12" t="str">
        <f t="shared" si="373"/>
        <v>Mqtt1</v>
      </c>
      <c r="X1965" s="222"/>
      <c r="Y1965" s="6" t="str">
        <f t="shared" si="365"/>
        <v>power-tag/dirty-oil-pump</v>
      </c>
      <c r="Z1965" s="106" t="str" cm="1">
        <f t="array" ref="Z1965">IF(COUNTIF(N1965,"spare"),"","$."&amp;_xlfn.REGEXEXTRACT(J1965,"PT\d+[FQ]\d+_(.*)", 2))</f>
        <v>$.Power_Factor_Phase_B</v>
      </c>
      <c r="AA1965" s="12">
        <f t="shared" si="375"/>
        <v>30</v>
      </c>
      <c r="AB1965" s="6" t="s">
        <v>195</v>
      </c>
      <c r="AC1965" s="106">
        <v>3080</v>
      </c>
      <c r="AJ1965" s="80"/>
      <c r="AK1965" s="116" t="s">
        <v>1696</v>
      </c>
      <c r="AN1965" s="80"/>
      <c r="AO1965" s="80"/>
      <c r="AP1965" s="80"/>
      <c r="AQ1965" s="80"/>
      <c r="AR1965" s="130"/>
      <c r="AS1965" s="80"/>
      <c r="AT1965" s="7"/>
      <c r="AU1965" s="7"/>
      <c r="AV1965" s="169"/>
      <c r="AW1965" s="170"/>
      <c r="AX1965" s="140"/>
      <c r="AY1965" s="150"/>
      <c r="AZ1965" s="171"/>
      <c r="BA1965" s="171"/>
      <c r="BB1965" s="150" t="str">
        <f t="shared" si="374"/>
        <v/>
      </c>
      <c r="BC1965" s="172"/>
      <c r="BD1965" s="169"/>
      <c r="BE1965" s="169"/>
      <c r="BF1965" s="169"/>
      <c r="BG1965" s="169"/>
      <c r="BH1965" s="169"/>
      <c r="BI1965" s="169"/>
      <c r="BJ1965" s="169"/>
      <c r="BK1965" s="169"/>
      <c r="BL1965" s="169"/>
      <c r="BM1965" s="169"/>
      <c r="BN1965" s="169"/>
      <c r="BO1965" s="169"/>
      <c r="BP1965" s="169"/>
      <c r="BQ1965" s="169"/>
      <c r="BS1965" s="6"/>
      <c r="BT1965" s="11"/>
      <c r="BU1965" s="6"/>
      <c r="BV1965" s="6"/>
    </row>
    <row r="1966" spans="1:74" ht="15.75" x14ac:dyDescent="0.25">
      <c r="A1966" s="52" t="s">
        <v>7908</v>
      </c>
      <c r="B1966" s="56"/>
      <c r="C1966" s="7" t="s">
        <v>118</v>
      </c>
      <c r="D1966" s="7" t="s">
        <v>6918</v>
      </c>
      <c r="E1966" s="7"/>
      <c r="F1966" s="64"/>
      <c r="G1966" s="6"/>
      <c r="H1966" s="6"/>
      <c r="I1966" s="10" t="s">
        <v>110</v>
      </c>
      <c r="J1966" s="11" t="s">
        <v>3550</v>
      </c>
      <c r="K1966" s="220" t="s">
        <v>600</v>
      </c>
      <c r="L1966" s="180"/>
      <c r="M1966" s="180">
        <v>1000</v>
      </c>
      <c r="N1966" s="80" t="s">
        <v>7214</v>
      </c>
      <c r="O1966" s="165"/>
      <c r="P1966" s="80" t="s">
        <v>4111</v>
      </c>
      <c r="Q1966" s="80"/>
      <c r="R1966" s="80"/>
      <c r="S1966" s="166"/>
      <c r="T1966" s="164"/>
      <c r="U1966" s="167"/>
      <c r="V1966" s="168"/>
      <c r="W1966" s="12" t="str">
        <f t="shared" si="373"/>
        <v>Mqtt1</v>
      </c>
      <c r="X1966" s="222"/>
      <c r="Y1966" s="6" t="str">
        <f t="shared" ref="Y1966:Y2029" si="376">"power-tag/" &amp; LOWER(_xlfn.REGEXREPLACE(_xlfn.REGEXREPLACE(_xlfn.REGEXREPLACE(TRIM(_xlfn.REGEXREPLACE(P1966, " (RMS (Current|Voltage) .+)|(Active Power Phase [ABC])|(Total Active Power)|(Power Factor .+)|(Total Power Factor) *", "")), "[ /\(\)&amp;:\.#]", "-"), "\-+", "-"), "-$", ""))</f>
        <v>power-tag/dirty-oil-pump</v>
      </c>
      <c r="Z1966" s="106" t="str" cm="1">
        <f t="array" ref="Z1966">IF(COUNTIF(N1966,"spare"),"","$."&amp;_xlfn.REGEXEXTRACT(J1966,"PT\d+[FQ]\d+_(.*)", 2))</f>
        <v>$.Power_Factor_Phase_C</v>
      </c>
      <c r="AA1966" s="12">
        <f t="shared" si="375"/>
        <v>30</v>
      </c>
      <c r="AB1966" s="6" t="s">
        <v>195</v>
      </c>
      <c r="AC1966" s="106">
        <v>3082</v>
      </c>
      <c r="AJ1966" s="80"/>
      <c r="AK1966" s="116" t="s">
        <v>1696</v>
      </c>
      <c r="AN1966" s="80"/>
      <c r="AO1966" s="80"/>
      <c r="AP1966" s="80"/>
      <c r="AQ1966" s="80"/>
      <c r="AR1966" s="130"/>
      <c r="AS1966" s="80"/>
      <c r="AT1966" s="7"/>
      <c r="AU1966" s="7"/>
      <c r="AV1966" s="169"/>
      <c r="AW1966" s="170"/>
      <c r="AX1966" s="140"/>
      <c r="AY1966" s="150"/>
      <c r="AZ1966" s="171"/>
      <c r="BA1966" s="171"/>
      <c r="BB1966" s="150" t="str">
        <f t="shared" si="374"/>
        <v/>
      </c>
      <c r="BC1966" s="172"/>
      <c r="BD1966" s="169"/>
      <c r="BE1966" s="169"/>
      <c r="BF1966" s="169"/>
      <c r="BG1966" s="169"/>
      <c r="BH1966" s="169"/>
      <c r="BI1966" s="169"/>
      <c r="BJ1966" s="169"/>
      <c r="BK1966" s="169"/>
      <c r="BL1966" s="169"/>
      <c r="BM1966" s="169"/>
      <c r="BN1966" s="169"/>
      <c r="BO1966" s="169"/>
      <c r="BP1966" s="169"/>
      <c r="BQ1966" s="169"/>
      <c r="BS1966" s="6"/>
      <c r="BT1966" s="11"/>
      <c r="BU1966" s="6"/>
      <c r="BV1966" s="6"/>
    </row>
    <row r="1967" spans="1:74" ht="15.75" x14ac:dyDescent="0.25">
      <c r="A1967" s="52" t="s">
        <v>7908</v>
      </c>
      <c r="B1967" s="56"/>
      <c r="C1967" s="7" t="s">
        <v>118</v>
      </c>
      <c r="D1967" s="7" t="s">
        <v>6918</v>
      </c>
      <c r="E1967" s="7"/>
      <c r="F1967" s="64"/>
      <c r="G1967" s="6"/>
      <c r="H1967" s="6"/>
      <c r="I1967" s="10" t="s">
        <v>110</v>
      </c>
      <c r="J1967" s="11" t="s">
        <v>3551</v>
      </c>
      <c r="K1967" s="220" t="s">
        <v>600</v>
      </c>
      <c r="L1967" s="180"/>
      <c r="M1967" s="180">
        <v>1000</v>
      </c>
      <c r="N1967" s="80" t="s">
        <v>7214</v>
      </c>
      <c r="O1967" s="165"/>
      <c r="P1967" s="80" t="s">
        <v>4112</v>
      </c>
      <c r="Q1967" s="80"/>
      <c r="R1967" s="80"/>
      <c r="S1967" s="166"/>
      <c r="T1967" s="164"/>
      <c r="U1967" s="167"/>
      <c r="V1967" s="168"/>
      <c r="W1967" s="12" t="str">
        <f t="shared" si="373"/>
        <v>Mqtt1</v>
      </c>
      <c r="X1967" s="222"/>
      <c r="Y1967" s="6" t="str">
        <f t="shared" si="376"/>
        <v>power-tag/dirty-oil-pump</v>
      </c>
      <c r="Z1967" s="106" t="str" cm="1">
        <f t="array" ref="Z1967">IF(COUNTIF(N1967,"spare"),"","$."&amp;_xlfn.REGEXEXTRACT(J1967,"PT\d+[FQ]\d+_(.*)", 2))</f>
        <v>$.Total_Power_Factor</v>
      </c>
      <c r="AA1967" s="12">
        <f t="shared" si="375"/>
        <v>30</v>
      </c>
      <c r="AB1967" s="6" t="s">
        <v>195</v>
      </c>
      <c r="AC1967" s="106">
        <v>3084</v>
      </c>
      <c r="AJ1967" s="80"/>
      <c r="AK1967" s="116" t="s">
        <v>1696</v>
      </c>
      <c r="AN1967" s="80"/>
      <c r="AO1967" s="80"/>
      <c r="AP1967" s="80"/>
      <c r="AQ1967" s="80"/>
      <c r="AR1967" s="130"/>
      <c r="AS1967" s="80"/>
      <c r="AT1967" s="7"/>
      <c r="AU1967" s="7"/>
      <c r="AV1967" s="169"/>
      <c r="AW1967" s="170"/>
      <c r="AX1967" s="140"/>
      <c r="AY1967" s="150"/>
      <c r="AZ1967" s="171"/>
      <c r="BA1967" s="171"/>
      <c r="BB1967" s="150" t="str">
        <f t="shared" si="374"/>
        <v/>
      </c>
      <c r="BC1967" s="172"/>
      <c r="BD1967" s="169"/>
      <c r="BE1967" s="169"/>
      <c r="BF1967" s="169"/>
      <c r="BG1967" s="169"/>
      <c r="BH1967" s="169"/>
      <c r="BI1967" s="169"/>
      <c r="BJ1967" s="169"/>
      <c r="BK1967" s="169"/>
      <c r="BL1967" s="169"/>
      <c r="BM1967" s="169"/>
      <c r="BN1967" s="169"/>
      <c r="BO1967" s="169"/>
      <c r="BP1967" s="169"/>
      <c r="BQ1967" s="169"/>
      <c r="BS1967" s="6"/>
      <c r="BT1967" s="11"/>
      <c r="BU1967" s="6"/>
      <c r="BV1967" s="6"/>
    </row>
    <row r="1968" spans="1:74" ht="15.75" x14ac:dyDescent="0.25">
      <c r="A1968" s="52" t="s">
        <v>7908</v>
      </c>
      <c r="B1968" s="56"/>
      <c r="C1968" s="7" t="s">
        <v>118</v>
      </c>
      <c r="D1968" s="7" t="s">
        <v>6918</v>
      </c>
      <c r="E1968" s="7"/>
      <c r="F1968" s="64"/>
      <c r="G1968" s="6"/>
      <c r="H1968" s="6"/>
      <c r="I1968" s="10" t="s">
        <v>110</v>
      </c>
      <c r="J1968" s="11" t="s">
        <v>3552</v>
      </c>
      <c r="K1968" s="220" t="s">
        <v>600</v>
      </c>
      <c r="L1968" s="180"/>
      <c r="M1968" s="180">
        <v>1000</v>
      </c>
      <c r="N1968" s="80" t="s">
        <v>7214</v>
      </c>
      <c r="O1968" s="165"/>
      <c r="P1968" s="80" t="s">
        <v>4068</v>
      </c>
      <c r="Q1968" s="80"/>
      <c r="R1968" s="80"/>
      <c r="S1968" s="166"/>
      <c r="T1968" s="164"/>
      <c r="U1968" s="167"/>
      <c r="V1968" s="168"/>
      <c r="W1968" s="12" t="str">
        <f t="shared" ref="W1968:W1982" si="377">IF(COUNTIF(N1968,"spare"),"","Mqtt1")</f>
        <v>Mqtt1</v>
      </c>
      <c r="X1968" s="222"/>
      <c r="Y1968" s="6" t="str">
        <f t="shared" si="376"/>
        <v>power-tag/transfer-pump-2-black-water</v>
      </c>
      <c r="Z1968" s="106" t="str" cm="1">
        <f t="array" ref="Z1968">IF(COUNTIF(N1968,"spare"),"","$."&amp;_xlfn.REGEXEXTRACT(J1968,"PT\d+[FQ]\d+_(.*)", 2))</f>
        <v>$.RMS_Current_Phase_A</v>
      </c>
      <c r="AA1968" s="12">
        <f>AA1953+1</f>
        <v>31</v>
      </c>
      <c r="AB1968" s="6" t="s">
        <v>195</v>
      </c>
      <c r="AC1968" s="106">
        <v>3000</v>
      </c>
      <c r="AJ1968" s="80"/>
      <c r="AK1968" s="116" t="s">
        <v>1693</v>
      </c>
      <c r="AN1968" s="80"/>
      <c r="AO1968" s="80"/>
      <c r="AP1968" s="80"/>
      <c r="AQ1968" s="80"/>
      <c r="AR1968" s="130"/>
      <c r="AS1968" s="80"/>
      <c r="AT1968" s="7"/>
      <c r="AU1968" s="7"/>
      <c r="AV1968" s="169"/>
      <c r="AW1968" s="170"/>
      <c r="AX1968" s="140"/>
      <c r="AY1968" s="150"/>
      <c r="AZ1968" s="171"/>
      <c r="BA1968" s="171"/>
      <c r="BB1968" s="150" t="str">
        <f t="shared" ref="BB1968:BB1982" si="378">IF(ISNUMBER(AM1968),"1","")</f>
        <v/>
      </c>
      <c r="BC1968" s="172"/>
      <c r="BD1968" s="169"/>
      <c r="BE1968" s="169"/>
      <c r="BF1968" s="169"/>
      <c r="BG1968" s="169"/>
      <c r="BH1968" s="169"/>
      <c r="BI1968" s="169"/>
      <c r="BJ1968" s="169"/>
      <c r="BK1968" s="169"/>
      <c r="BL1968" s="169"/>
      <c r="BM1968" s="169"/>
      <c r="BN1968" s="169"/>
      <c r="BO1968" s="169"/>
      <c r="BP1968" s="169"/>
      <c r="BQ1968" s="169"/>
      <c r="BS1968" s="6"/>
      <c r="BT1968" s="11"/>
      <c r="BU1968" s="6"/>
      <c r="BV1968" s="6"/>
    </row>
    <row r="1969" spans="1:74" ht="15.75" x14ac:dyDescent="0.25">
      <c r="A1969" s="52" t="s">
        <v>7908</v>
      </c>
      <c r="B1969" s="56"/>
      <c r="C1969" s="7" t="s">
        <v>118</v>
      </c>
      <c r="D1969" s="7" t="s">
        <v>6918</v>
      </c>
      <c r="E1969" s="7"/>
      <c r="F1969" s="64"/>
      <c r="G1969" s="6"/>
      <c r="H1969" s="6"/>
      <c r="I1969" s="10" t="s">
        <v>110</v>
      </c>
      <c r="J1969" s="11" t="s">
        <v>3553</v>
      </c>
      <c r="K1969" s="220" t="s">
        <v>600</v>
      </c>
      <c r="L1969" s="180"/>
      <c r="M1969" s="180">
        <v>1000</v>
      </c>
      <c r="N1969" s="80" t="s">
        <v>7214</v>
      </c>
      <c r="O1969" s="165"/>
      <c r="P1969" s="80" t="s">
        <v>4069</v>
      </c>
      <c r="Q1969" s="80"/>
      <c r="R1969" s="80"/>
      <c r="S1969" s="166"/>
      <c r="T1969" s="164"/>
      <c r="U1969" s="167"/>
      <c r="V1969" s="168"/>
      <c r="W1969" s="12" t="str">
        <f t="shared" si="377"/>
        <v>Mqtt1</v>
      </c>
      <c r="X1969" s="222"/>
      <c r="Y1969" s="6" t="str">
        <f t="shared" si="376"/>
        <v>power-tag/transfer-pump-2-black-water</v>
      </c>
      <c r="Z1969" s="106" t="str" cm="1">
        <f t="array" ref="Z1969">IF(COUNTIF(N1969,"spare"),"","$."&amp;_xlfn.REGEXEXTRACT(J1969,"PT\d+[FQ]\d+_(.*)", 2))</f>
        <v>$.RMS_Current_Phase_B</v>
      </c>
      <c r="AA1969" s="12">
        <f t="shared" ref="AA1969:AA1982" si="379">AA1954+1</f>
        <v>31</v>
      </c>
      <c r="AB1969" s="6" t="s">
        <v>195</v>
      </c>
      <c r="AC1969" s="106">
        <v>3002</v>
      </c>
      <c r="AJ1969" s="80"/>
      <c r="AK1969" s="116" t="s">
        <v>1693</v>
      </c>
      <c r="AN1969" s="80"/>
      <c r="AO1969" s="80"/>
      <c r="AP1969" s="80"/>
      <c r="AQ1969" s="80"/>
      <c r="AR1969" s="130"/>
      <c r="AS1969" s="80"/>
      <c r="AT1969" s="7"/>
      <c r="AU1969" s="7"/>
      <c r="AV1969" s="169"/>
      <c r="AW1969" s="170"/>
      <c r="AX1969" s="140"/>
      <c r="AY1969" s="150"/>
      <c r="AZ1969" s="171"/>
      <c r="BA1969" s="171"/>
      <c r="BB1969" s="150" t="str">
        <f t="shared" si="378"/>
        <v/>
      </c>
      <c r="BC1969" s="172"/>
      <c r="BD1969" s="169"/>
      <c r="BE1969" s="169"/>
      <c r="BF1969" s="169"/>
      <c r="BG1969" s="169"/>
      <c r="BH1969" s="169"/>
      <c r="BI1969" s="169"/>
      <c r="BJ1969" s="169"/>
      <c r="BK1969" s="169"/>
      <c r="BL1969" s="169"/>
      <c r="BM1969" s="169"/>
      <c r="BN1969" s="169"/>
      <c r="BO1969" s="169"/>
      <c r="BP1969" s="169"/>
      <c r="BQ1969" s="169"/>
      <c r="BS1969" s="6"/>
      <c r="BT1969" s="11"/>
      <c r="BU1969" s="6"/>
      <c r="BV1969" s="6"/>
    </row>
    <row r="1970" spans="1:74" ht="15.75" x14ac:dyDescent="0.25">
      <c r="A1970" s="52" t="s">
        <v>7908</v>
      </c>
      <c r="B1970" s="56"/>
      <c r="C1970" s="7" t="s">
        <v>118</v>
      </c>
      <c r="D1970" s="7" t="s">
        <v>6918</v>
      </c>
      <c r="E1970" s="7"/>
      <c r="F1970" s="64"/>
      <c r="G1970" s="6"/>
      <c r="H1970" s="6"/>
      <c r="I1970" s="10" t="s">
        <v>110</v>
      </c>
      <c r="J1970" s="11" t="s">
        <v>3554</v>
      </c>
      <c r="K1970" s="220" t="s">
        <v>600</v>
      </c>
      <c r="L1970" s="180"/>
      <c r="M1970" s="180">
        <v>1000</v>
      </c>
      <c r="N1970" s="80" t="s">
        <v>7214</v>
      </c>
      <c r="O1970" s="165"/>
      <c r="P1970" s="80" t="s">
        <v>4070</v>
      </c>
      <c r="Q1970" s="80"/>
      <c r="R1970" s="80"/>
      <c r="S1970" s="166"/>
      <c r="T1970" s="164"/>
      <c r="U1970" s="167"/>
      <c r="V1970" s="168"/>
      <c r="W1970" s="12" t="str">
        <f t="shared" si="377"/>
        <v>Mqtt1</v>
      </c>
      <c r="X1970" s="222"/>
      <c r="Y1970" s="6" t="str">
        <f t="shared" si="376"/>
        <v>power-tag/transfer-pump-2-black-water</v>
      </c>
      <c r="Z1970" s="106" t="str" cm="1">
        <f t="array" ref="Z1970">IF(COUNTIF(N1970,"spare"),"","$."&amp;_xlfn.REGEXEXTRACT(J1970,"PT\d+[FQ]\d+_(.*)", 2))</f>
        <v>$.RMS_Current_Phase_C</v>
      </c>
      <c r="AA1970" s="12">
        <f t="shared" si="379"/>
        <v>31</v>
      </c>
      <c r="AB1970" s="6" t="s">
        <v>195</v>
      </c>
      <c r="AC1970" s="106">
        <v>3004</v>
      </c>
      <c r="AJ1970" s="80"/>
      <c r="AK1970" s="116" t="s">
        <v>1693</v>
      </c>
      <c r="AN1970" s="80"/>
      <c r="AO1970" s="80"/>
      <c r="AP1970" s="80"/>
      <c r="AQ1970" s="80"/>
      <c r="AR1970" s="130"/>
      <c r="AS1970" s="80"/>
      <c r="AT1970" s="7"/>
      <c r="AU1970" s="7"/>
      <c r="AV1970" s="169"/>
      <c r="AW1970" s="170"/>
      <c r="AX1970" s="140"/>
      <c r="AY1970" s="150"/>
      <c r="AZ1970" s="171"/>
      <c r="BA1970" s="171"/>
      <c r="BB1970" s="150" t="str">
        <f t="shared" si="378"/>
        <v/>
      </c>
      <c r="BC1970" s="172"/>
      <c r="BD1970" s="169"/>
      <c r="BE1970" s="169"/>
      <c r="BF1970" s="169"/>
      <c r="BG1970" s="169"/>
      <c r="BH1970" s="169"/>
      <c r="BI1970" s="169"/>
      <c r="BJ1970" s="169"/>
      <c r="BK1970" s="169"/>
      <c r="BL1970" s="169"/>
      <c r="BM1970" s="169"/>
      <c r="BN1970" s="169"/>
      <c r="BO1970" s="169"/>
      <c r="BP1970" s="169"/>
      <c r="BQ1970" s="169"/>
      <c r="BS1970" s="6"/>
      <c r="BT1970" s="11"/>
      <c r="BU1970" s="6"/>
      <c r="BV1970" s="6"/>
    </row>
    <row r="1971" spans="1:74" ht="15.75" x14ac:dyDescent="0.25">
      <c r="A1971" s="52" t="s">
        <v>7908</v>
      </c>
      <c r="B1971" s="56"/>
      <c r="C1971" s="7" t="s">
        <v>118</v>
      </c>
      <c r="D1971" s="7" t="s">
        <v>6918</v>
      </c>
      <c r="E1971" s="7"/>
      <c r="F1971" s="64"/>
      <c r="G1971" s="6"/>
      <c r="H1971" s="6"/>
      <c r="I1971" s="10" t="s">
        <v>110</v>
      </c>
      <c r="J1971" s="11" t="s">
        <v>3555</v>
      </c>
      <c r="K1971" s="220" t="s">
        <v>600</v>
      </c>
      <c r="L1971" s="180"/>
      <c r="M1971" s="180">
        <v>1000</v>
      </c>
      <c r="N1971" s="80" t="s">
        <v>7214</v>
      </c>
      <c r="O1971" s="165"/>
      <c r="P1971" s="80" t="s">
        <v>4071</v>
      </c>
      <c r="Q1971" s="80"/>
      <c r="R1971" s="80"/>
      <c r="S1971" s="166"/>
      <c r="T1971" s="164"/>
      <c r="U1971" s="167"/>
      <c r="V1971" s="168"/>
      <c r="W1971" s="12" t="str">
        <f t="shared" si="377"/>
        <v>Mqtt1</v>
      </c>
      <c r="X1971" s="222"/>
      <c r="Y1971" s="6" t="str">
        <f t="shared" si="376"/>
        <v>power-tag/transfer-pump-2-black-water</v>
      </c>
      <c r="Z1971" s="106" t="str" cm="1">
        <f t="array" ref="Z1971">IF(COUNTIF(N1971,"spare"),"","$."&amp;_xlfn.REGEXEXTRACT(J1971,"PT\d+[FQ]\d+_(.*)", 2))</f>
        <v>$.RMS_Current_Phase_Neut</v>
      </c>
      <c r="AA1971" s="12">
        <f t="shared" si="379"/>
        <v>31</v>
      </c>
      <c r="AB1971" s="6" t="s">
        <v>195</v>
      </c>
      <c r="AC1971" s="106">
        <v>3006</v>
      </c>
      <c r="AJ1971" s="80"/>
      <c r="AK1971" s="116" t="s">
        <v>1693</v>
      </c>
      <c r="AN1971" s="80"/>
      <c r="AO1971" s="80"/>
      <c r="AP1971" s="80"/>
      <c r="AQ1971" s="80"/>
      <c r="AR1971" s="130"/>
      <c r="AS1971" s="80"/>
      <c r="AT1971" s="7"/>
      <c r="AU1971" s="7"/>
      <c r="AV1971" s="169"/>
      <c r="AW1971" s="170"/>
      <c r="AX1971" s="140"/>
      <c r="AY1971" s="150"/>
      <c r="AZ1971" s="171"/>
      <c r="BA1971" s="171"/>
      <c r="BB1971" s="150" t="str">
        <f t="shared" si="378"/>
        <v/>
      </c>
      <c r="BC1971" s="172"/>
      <c r="BD1971" s="169"/>
      <c r="BE1971" s="169"/>
      <c r="BF1971" s="169"/>
      <c r="BG1971" s="169"/>
      <c r="BH1971" s="169"/>
      <c r="BI1971" s="169"/>
      <c r="BJ1971" s="169"/>
      <c r="BK1971" s="169"/>
      <c r="BL1971" s="169"/>
      <c r="BM1971" s="169"/>
      <c r="BN1971" s="169"/>
      <c r="BO1971" s="169"/>
      <c r="BP1971" s="169"/>
      <c r="BQ1971" s="169"/>
      <c r="BS1971" s="6"/>
      <c r="BT1971" s="11"/>
      <c r="BU1971" s="6"/>
      <c r="BV1971" s="6"/>
    </row>
    <row r="1972" spans="1:74" ht="15.75" x14ac:dyDescent="0.25">
      <c r="A1972" s="52" t="s">
        <v>7908</v>
      </c>
      <c r="B1972" s="56"/>
      <c r="C1972" s="7" t="s">
        <v>118</v>
      </c>
      <c r="D1972" s="7" t="s">
        <v>6918</v>
      </c>
      <c r="E1972" s="7"/>
      <c r="F1972" s="64"/>
      <c r="G1972" s="6"/>
      <c r="H1972" s="6"/>
      <c r="I1972" s="10" t="s">
        <v>110</v>
      </c>
      <c r="J1972" s="11" t="s">
        <v>7643</v>
      </c>
      <c r="K1972" s="220" t="s">
        <v>600</v>
      </c>
      <c r="L1972" s="180"/>
      <c r="M1972" s="180">
        <v>1000</v>
      </c>
      <c r="N1972" s="80" t="s">
        <v>7214</v>
      </c>
      <c r="O1972" s="165"/>
      <c r="P1972" s="80" t="s">
        <v>4072</v>
      </c>
      <c r="Q1972" s="80"/>
      <c r="R1972" s="80"/>
      <c r="S1972" s="166"/>
      <c r="T1972" s="164"/>
      <c r="U1972" s="167"/>
      <c r="V1972" s="168"/>
      <c r="W1972" s="12" t="str">
        <f t="shared" si="377"/>
        <v>Mqtt1</v>
      </c>
      <c r="X1972" s="222"/>
      <c r="Y1972" s="6" t="str">
        <f t="shared" si="376"/>
        <v>power-tag/transfer-pump-2-black-water</v>
      </c>
      <c r="Z1972" s="106" t="str" cm="1">
        <f t="array" ref="Z1972">IF(COUNTIF(N1972,"spare"),"","$."&amp;_xlfn.REGEXEXTRACT(J1972,"PT\d+[FQ]\d+_(.*)", 2))</f>
        <v>$.RMS_Voltage_A_N</v>
      </c>
      <c r="AA1972" s="12">
        <f t="shared" si="379"/>
        <v>31</v>
      </c>
      <c r="AB1972" s="6" t="s">
        <v>195</v>
      </c>
      <c r="AC1972" s="106">
        <v>3028</v>
      </c>
      <c r="AJ1972" s="80"/>
      <c r="AK1972" s="116" t="s">
        <v>1694</v>
      </c>
      <c r="AN1972" s="80"/>
      <c r="AO1972" s="80"/>
      <c r="AP1972" s="80"/>
      <c r="AQ1972" s="80"/>
      <c r="AR1972" s="130"/>
      <c r="AS1972" s="80"/>
      <c r="AT1972" s="7"/>
      <c r="AU1972" s="7"/>
      <c r="AV1972" s="169"/>
      <c r="AW1972" s="170"/>
      <c r="AX1972" s="140"/>
      <c r="AY1972" s="150"/>
      <c r="AZ1972" s="171"/>
      <c r="BA1972" s="171"/>
      <c r="BB1972" s="150" t="str">
        <f t="shared" si="378"/>
        <v/>
      </c>
      <c r="BC1972" s="172"/>
      <c r="BD1972" s="169"/>
      <c r="BE1972" s="169"/>
      <c r="BF1972" s="169"/>
      <c r="BG1972" s="169"/>
      <c r="BH1972" s="169"/>
      <c r="BI1972" s="169"/>
      <c r="BJ1972" s="169"/>
      <c r="BK1972" s="169"/>
      <c r="BL1972" s="169"/>
      <c r="BM1972" s="169"/>
      <c r="BN1972" s="169"/>
      <c r="BO1972" s="169"/>
      <c r="BP1972" s="169"/>
      <c r="BQ1972" s="169"/>
      <c r="BS1972" s="6"/>
      <c r="BT1972" s="11"/>
      <c r="BU1972" s="6"/>
      <c r="BV1972" s="6"/>
    </row>
    <row r="1973" spans="1:74" ht="15.75" x14ac:dyDescent="0.25">
      <c r="A1973" s="52" t="s">
        <v>7908</v>
      </c>
      <c r="B1973" s="56"/>
      <c r="C1973" s="7" t="s">
        <v>118</v>
      </c>
      <c r="D1973" s="7" t="s">
        <v>6918</v>
      </c>
      <c r="E1973" s="7"/>
      <c r="F1973" s="64"/>
      <c r="G1973" s="6"/>
      <c r="H1973" s="6"/>
      <c r="I1973" s="10" t="s">
        <v>110</v>
      </c>
      <c r="J1973" s="11" t="s">
        <v>7644</v>
      </c>
      <c r="K1973" s="220" t="s">
        <v>600</v>
      </c>
      <c r="L1973" s="180"/>
      <c r="M1973" s="180">
        <v>1000</v>
      </c>
      <c r="N1973" s="80" t="s">
        <v>7214</v>
      </c>
      <c r="O1973" s="165"/>
      <c r="P1973" s="80" t="s">
        <v>4073</v>
      </c>
      <c r="Q1973" s="80"/>
      <c r="R1973" s="80"/>
      <c r="S1973" s="166"/>
      <c r="T1973" s="164"/>
      <c r="U1973" s="167"/>
      <c r="V1973" s="168"/>
      <c r="W1973" s="12" t="str">
        <f t="shared" si="377"/>
        <v>Mqtt1</v>
      </c>
      <c r="X1973" s="222"/>
      <c r="Y1973" s="6" t="str">
        <f t="shared" si="376"/>
        <v>power-tag/transfer-pump-2-black-water</v>
      </c>
      <c r="Z1973" s="106" t="str" cm="1">
        <f t="array" ref="Z1973">IF(COUNTIF(N1973,"spare"),"","$."&amp;_xlfn.REGEXEXTRACT(J1973,"PT\d+[FQ]\d+_(.*)", 2))</f>
        <v>$.RMS_Voltage_B_N</v>
      </c>
      <c r="AA1973" s="12">
        <f t="shared" si="379"/>
        <v>31</v>
      </c>
      <c r="AB1973" s="6" t="s">
        <v>195</v>
      </c>
      <c r="AC1973" s="106">
        <v>3030</v>
      </c>
      <c r="AJ1973" s="80"/>
      <c r="AK1973" s="116" t="s">
        <v>1694</v>
      </c>
      <c r="AN1973" s="80"/>
      <c r="AO1973" s="80"/>
      <c r="AP1973" s="80"/>
      <c r="AQ1973" s="80"/>
      <c r="AR1973" s="130"/>
      <c r="AS1973" s="80"/>
      <c r="AT1973" s="7"/>
      <c r="AU1973" s="7"/>
      <c r="AV1973" s="169"/>
      <c r="AW1973" s="170"/>
      <c r="AX1973" s="140"/>
      <c r="AY1973" s="150"/>
      <c r="AZ1973" s="171"/>
      <c r="BA1973" s="171"/>
      <c r="BB1973" s="150" t="str">
        <f t="shared" si="378"/>
        <v/>
      </c>
      <c r="BC1973" s="172"/>
      <c r="BD1973" s="169"/>
      <c r="BE1973" s="169"/>
      <c r="BF1973" s="169"/>
      <c r="BG1973" s="169"/>
      <c r="BH1973" s="169"/>
      <c r="BI1973" s="169"/>
      <c r="BJ1973" s="169"/>
      <c r="BK1973" s="169"/>
      <c r="BL1973" s="169"/>
      <c r="BM1973" s="169"/>
      <c r="BN1973" s="169"/>
      <c r="BO1973" s="169"/>
      <c r="BP1973" s="169"/>
      <c r="BQ1973" s="169"/>
      <c r="BS1973" s="6"/>
      <c r="BT1973" s="11"/>
      <c r="BU1973" s="6"/>
      <c r="BV1973" s="6"/>
    </row>
    <row r="1974" spans="1:74" ht="15.75" x14ac:dyDescent="0.25">
      <c r="A1974" s="52" t="s">
        <v>7908</v>
      </c>
      <c r="B1974" s="56"/>
      <c r="C1974" s="7" t="s">
        <v>118</v>
      </c>
      <c r="D1974" s="7" t="s">
        <v>6918</v>
      </c>
      <c r="E1974" s="7"/>
      <c r="F1974" s="64"/>
      <c r="G1974" s="6"/>
      <c r="H1974" s="6"/>
      <c r="I1974" s="10" t="s">
        <v>110</v>
      </c>
      <c r="J1974" s="11" t="s">
        <v>7645</v>
      </c>
      <c r="K1974" s="220" t="s">
        <v>600</v>
      </c>
      <c r="L1974" s="180"/>
      <c r="M1974" s="180">
        <v>1000</v>
      </c>
      <c r="N1974" s="80" t="s">
        <v>7214</v>
      </c>
      <c r="O1974" s="165"/>
      <c r="P1974" s="80" t="s">
        <v>4074</v>
      </c>
      <c r="Q1974" s="80"/>
      <c r="R1974" s="80"/>
      <c r="S1974" s="166"/>
      <c r="T1974" s="164"/>
      <c r="U1974" s="167"/>
      <c r="V1974" s="168"/>
      <c r="W1974" s="12" t="str">
        <f t="shared" si="377"/>
        <v>Mqtt1</v>
      </c>
      <c r="X1974" s="222"/>
      <c r="Y1974" s="6" t="str">
        <f t="shared" si="376"/>
        <v>power-tag/transfer-pump-2-black-water</v>
      </c>
      <c r="Z1974" s="106" t="str" cm="1">
        <f t="array" ref="Z1974">IF(COUNTIF(N1974,"spare"),"","$."&amp;_xlfn.REGEXEXTRACT(J1974,"PT\d+[FQ]\d+_(.*)", 2))</f>
        <v>$.RMS_Voltage_C_N</v>
      </c>
      <c r="AA1974" s="12">
        <f t="shared" si="379"/>
        <v>31</v>
      </c>
      <c r="AB1974" s="6" t="s">
        <v>195</v>
      </c>
      <c r="AC1974" s="106">
        <v>3032</v>
      </c>
      <c r="AJ1974" s="80"/>
      <c r="AK1974" s="116" t="s">
        <v>1694</v>
      </c>
      <c r="AN1974" s="80"/>
      <c r="AO1974" s="80"/>
      <c r="AP1974" s="80"/>
      <c r="AQ1974" s="80"/>
      <c r="AR1974" s="130"/>
      <c r="AS1974" s="80"/>
      <c r="AT1974" s="7"/>
      <c r="AU1974" s="7"/>
      <c r="AV1974" s="169"/>
      <c r="AW1974" s="170"/>
      <c r="AX1974" s="140"/>
      <c r="AY1974" s="150"/>
      <c r="AZ1974" s="171"/>
      <c r="BA1974" s="171"/>
      <c r="BB1974" s="150" t="str">
        <f t="shared" si="378"/>
        <v/>
      </c>
      <c r="BC1974" s="172"/>
      <c r="BD1974" s="169"/>
      <c r="BE1974" s="169"/>
      <c r="BF1974" s="169"/>
      <c r="BG1974" s="169"/>
      <c r="BH1974" s="169"/>
      <c r="BI1974" s="169"/>
      <c r="BJ1974" s="169"/>
      <c r="BK1974" s="169"/>
      <c r="BL1974" s="169"/>
      <c r="BM1974" s="169"/>
      <c r="BN1974" s="169"/>
      <c r="BO1974" s="169"/>
      <c r="BP1974" s="169"/>
      <c r="BQ1974" s="169"/>
      <c r="BS1974" s="6"/>
      <c r="BT1974" s="11"/>
      <c r="BU1974" s="6"/>
      <c r="BV1974" s="6"/>
    </row>
    <row r="1975" spans="1:74" ht="15.75" x14ac:dyDescent="0.25">
      <c r="A1975" s="52" t="s">
        <v>7908</v>
      </c>
      <c r="B1975" s="56"/>
      <c r="C1975" s="7" t="s">
        <v>118</v>
      </c>
      <c r="D1975" s="7" t="s">
        <v>6918</v>
      </c>
      <c r="E1975" s="7"/>
      <c r="F1975" s="64"/>
      <c r="G1975" s="6"/>
      <c r="H1975" s="6"/>
      <c r="I1975" s="10" t="s">
        <v>110</v>
      </c>
      <c r="J1975" s="11" t="s">
        <v>3556</v>
      </c>
      <c r="K1975" s="220" t="s">
        <v>600</v>
      </c>
      <c r="L1975" s="180"/>
      <c r="M1975" s="180">
        <v>1000</v>
      </c>
      <c r="N1975" s="80" t="s">
        <v>7214</v>
      </c>
      <c r="O1975" s="165"/>
      <c r="P1975" s="80" t="s">
        <v>4075</v>
      </c>
      <c r="Q1975" s="80"/>
      <c r="R1975" s="80"/>
      <c r="S1975" s="166"/>
      <c r="T1975" s="164"/>
      <c r="U1975" s="167"/>
      <c r="V1975" s="168"/>
      <c r="W1975" s="12" t="str">
        <f t="shared" si="377"/>
        <v>Mqtt1</v>
      </c>
      <c r="X1975" s="222"/>
      <c r="Y1975" s="6" t="str">
        <f t="shared" si="376"/>
        <v>power-tag/transfer-pump-2-black-water</v>
      </c>
      <c r="Z1975" s="106" t="str" cm="1">
        <f t="array" ref="Z1975">IF(COUNTIF(N1975,"spare"),"","$."&amp;_xlfn.REGEXEXTRACT(J1975,"PT\d+[FQ]\d+_(.*)", 2))</f>
        <v>$.Active_Power_Phase_A</v>
      </c>
      <c r="AA1975" s="12">
        <f t="shared" si="379"/>
        <v>31</v>
      </c>
      <c r="AB1975" s="6" t="s">
        <v>195</v>
      </c>
      <c r="AC1975" s="106">
        <v>3054</v>
      </c>
      <c r="AJ1975" s="80"/>
      <c r="AK1975" s="116" t="s">
        <v>1695</v>
      </c>
      <c r="AN1975" s="80"/>
      <c r="AO1975" s="80"/>
      <c r="AP1975" s="80"/>
      <c r="AQ1975" s="80"/>
      <c r="AR1975" s="130"/>
      <c r="AS1975" s="80"/>
      <c r="AT1975" s="7"/>
      <c r="AU1975" s="7"/>
      <c r="AV1975" s="169"/>
      <c r="AW1975" s="170"/>
      <c r="AX1975" s="140"/>
      <c r="AY1975" s="150"/>
      <c r="AZ1975" s="171"/>
      <c r="BA1975" s="171"/>
      <c r="BB1975" s="150" t="str">
        <f t="shared" si="378"/>
        <v/>
      </c>
      <c r="BC1975" s="172"/>
      <c r="BD1975" s="169"/>
      <c r="BE1975" s="169"/>
      <c r="BF1975" s="169"/>
      <c r="BG1975" s="169"/>
      <c r="BH1975" s="169"/>
      <c r="BI1975" s="169"/>
      <c r="BJ1975" s="169"/>
      <c r="BK1975" s="169"/>
      <c r="BL1975" s="169"/>
      <c r="BM1975" s="169"/>
      <c r="BN1975" s="169"/>
      <c r="BO1975" s="169"/>
      <c r="BP1975" s="169"/>
      <c r="BQ1975" s="169"/>
      <c r="BS1975" s="6"/>
      <c r="BT1975" s="11"/>
      <c r="BU1975" s="6"/>
      <c r="BV1975" s="6"/>
    </row>
    <row r="1976" spans="1:74" ht="15.75" x14ac:dyDescent="0.25">
      <c r="A1976" s="52" t="s">
        <v>7908</v>
      </c>
      <c r="B1976" s="56"/>
      <c r="C1976" s="7" t="s">
        <v>118</v>
      </c>
      <c r="D1976" s="7" t="s">
        <v>6918</v>
      </c>
      <c r="E1976" s="7"/>
      <c r="F1976" s="64"/>
      <c r="G1976" s="6"/>
      <c r="H1976" s="6"/>
      <c r="I1976" s="10" t="s">
        <v>110</v>
      </c>
      <c r="J1976" s="11" t="s">
        <v>3557</v>
      </c>
      <c r="K1976" s="220" t="s">
        <v>600</v>
      </c>
      <c r="L1976" s="180"/>
      <c r="M1976" s="180">
        <v>1000</v>
      </c>
      <c r="N1976" s="80" t="s">
        <v>7214</v>
      </c>
      <c r="O1976" s="165"/>
      <c r="P1976" s="80" t="s">
        <v>4076</v>
      </c>
      <c r="Q1976" s="80"/>
      <c r="R1976" s="80"/>
      <c r="S1976" s="166"/>
      <c r="T1976" s="164"/>
      <c r="U1976" s="167"/>
      <c r="V1976" s="168"/>
      <c r="W1976" s="12" t="str">
        <f t="shared" si="377"/>
        <v>Mqtt1</v>
      </c>
      <c r="X1976" s="222"/>
      <c r="Y1976" s="6" t="str">
        <f t="shared" si="376"/>
        <v>power-tag/transfer-pump-2-black-water</v>
      </c>
      <c r="Z1976" s="106" t="str" cm="1">
        <f t="array" ref="Z1976">IF(COUNTIF(N1976,"spare"),"","$."&amp;_xlfn.REGEXEXTRACT(J1976,"PT\d+[FQ]\d+_(.*)", 2))</f>
        <v>$.Active_Power_Phase_B</v>
      </c>
      <c r="AA1976" s="12">
        <f t="shared" si="379"/>
        <v>31</v>
      </c>
      <c r="AB1976" s="6" t="s">
        <v>195</v>
      </c>
      <c r="AC1976" s="106">
        <v>3056</v>
      </c>
      <c r="AJ1976" s="80"/>
      <c r="AK1976" s="116" t="s">
        <v>1695</v>
      </c>
      <c r="AN1976" s="80"/>
      <c r="AO1976" s="80"/>
      <c r="AP1976" s="80"/>
      <c r="AQ1976" s="80"/>
      <c r="AR1976" s="130"/>
      <c r="AS1976" s="80"/>
      <c r="AT1976" s="7"/>
      <c r="AU1976" s="7"/>
      <c r="AV1976" s="169"/>
      <c r="AW1976" s="170"/>
      <c r="AX1976" s="140"/>
      <c r="AY1976" s="150"/>
      <c r="AZ1976" s="171"/>
      <c r="BA1976" s="171"/>
      <c r="BB1976" s="150" t="str">
        <f t="shared" si="378"/>
        <v/>
      </c>
      <c r="BC1976" s="172"/>
      <c r="BD1976" s="169"/>
      <c r="BE1976" s="169"/>
      <c r="BF1976" s="169"/>
      <c r="BG1976" s="169"/>
      <c r="BH1976" s="169"/>
      <c r="BI1976" s="169"/>
      <c r="BJ1976" s="169"/>
      <c r="BK1976" s="169"/>
      <c r="BL1976" s="169"/>
      <c r="BM1976" s="169"/>
      <c r="BN1976" s="169"/>
      <c r="BO1976" s="169"/>
      <c r="BP1976" s="169"/>
      <c r="BQ1976" s="169"/>
      <c r="BS1976" s="6"/>
      <c r="BT1976" s="11"/>
      <c r="BU1976" s="6"/>
      <c r="BV1976" s="6"/>
    </row>
    <row r="1977" spans="1:74" ht="15.75" x14ac:dyDescent="0.25">
      <c r="A1977" s="52" t="s">
        <v>7908</v>
      </c>
      <c r="B1977" s="56"/>
      <c r="C1977" s="7" t="s">
        <v>118</v>
      </c>
      <c r="D1977" s="7" t="s">
        <v>6918</v>
      </c>
      <c r="E1977" s="7"/>
      <c r="F1977" s="64"/>
      <c r="G1977" s="6"/>
      <c r="H1977" s="6"/>
      <c r="I1977" s="10" t="s">
        <v>110</v>
      </c>
      <c r="J1977" s="11" t="s">
        <v>3558</v>
      </c>
      <c r="K1977" s="220" t="s">
        <v>600</v>
      </c>
      <c r="L1977" s="180"/>
      <c r="M1977" s="180">
        <v>1000</v>
      </c>
      <c r="N1977" s="80" t="s">
        <v>7214</v>
      </c>
      <c r="O1977" s="165"/>
      <c r="P1977" s="80" t="s">
        <v>4077</v>
      </c>
      <c r="Q1977" s="80"/>
      <c r="R1977" s="80"/>
      <c r="S1977" s="166"/>
      <c r="T1977" s="164"/>
      <c r="U1977" s="167"/>
      <c r="V1977" s="168"/>
      <c r="W1977" s="12" t="str">
        <f t="shared" si="377"/>
        <v>Mqtt1</v>
      </c>
      <c r="X1977" s="222"/>
      <c r="Y1977" s="6" t="str">
        <f t="shared" si="376"/>
        <v>power-tag/transfer-pump-2-black-water</v>
      </c>
      <c r="Z1977" s="106" t="str" cm="1">
        <f t="array" ref="Z1977">IF(COUNTIF(N1977,"spare"),"","$."&amp;_xlfn.REGEXEXTRACT(J1977,"PT\d+[FQ]\d+_(.*)", 2))</f>
        <v>$.Active_Power_Phase_C</v>
      </c>
      <c r="AA1977" s="12">
        <f t="shared" si="379"/>
        <v>31</v>
      </c>
      <c r="AB1977" s="6" t="s">
        <v>195</v>
      </c>
      <c r="AC1977" s="106">
        <v>3058</v>
      </c>
      <c r="AJ1977" s="80"/>
      <c r="AK1977" s="116" t="s">
        <v>1695</v>
      </c>
      <c r="AN1977" s="80"/>
      <c r="AO1977" s="80"/>
      <c r="AP1977" s="80"/>
      <c r="AQ1977" s="80"/>
      <c r="AR1977" s="130"/>
      <c r="AS1977" s="80"/>
      <c r="AT1977" s="7"/>
      <c r="AU1977" s="7"/>
      <c r="AV1977" s="169"/>
      <c r="AW1977" s="170"/>
      <c r="AX1977" s="140"/>
      <c r="AY1977" s="150"/>
      <c r="AZ1977" s="171"/>
      <c r="BA1977" s="171"/>
      <c r="BB1977" s="150" t="str">
        <f t="shared" si="378"/>
        <v/>
      </c>
      <c r="BC1977" s="172"/>
      <c r="BD1977" s="169"/>
      <c r="BE1977" s="169"/>
      <c r="BF1977" s="169"/>
      <c r="BG1977" s="169"/>
      <c r="BH1977" s="169"/>
      <c r="BI1977" s="169"/>
      <c r="BJ1977" s="169"/>
      <c r="BK1977" s="169"/>
      <c r="BL1977" s="169"/>
      <c r="BM1977" s="169"/>
      <c r="BN1977" s="169"/>
      <c r="BO1977" s="169"/>
      <c r="BP1977" s="169"/>
      <c r="BQ1977" s="169"/>
      <c r="BS1977" s="6"/>
      <c r="BT1977" s="11"/>
      <c r="BU1977" s="6"/>
      <c r="BV1977" s="6"/>
    </row>
    <row r="1978" spans="1:74" ht="15.75" x14ac:dyDescent="0.25">
      <c r="A1978" s="52" t="s">
        <v>7908</v>
      </c>
      <c r="B1978" s="56"/>
      <c r="C1978" s="7" t="s">
        <v>118</v>
      </c>
      <c r="D1978" s="7" t="s">
        <v>6918</v>
      </c>
      <c r="E1978" s="7"/>
      <c r="F1978" s="64"/>
      <c r="G1978" s="6"/>
      <c r="H1978" s="6"/>
      <c r="I1978" s="10" t="s">
        <v>110</v>
      </c>
      <c r="J1978" s="11" t="s">
        <v>3559</v>
      </c>
      <c r="K1978" s="220" t="s">
        <v>600</v>
      </c>
      <c r="L1978" s="180"/>
      <c r="M1978" s="180">
        <v>1000</v>
      </c>
      <c r="N1978" s="80" t="s">
        <v>7214</v>
      </c>
      <c r="O1978" s="165"/>
      <c r="P1978" s="80" t="s">
        <v>4078</v>
      </c>
      <c r="Q1978" s="80"/>
      <c r="R1978" s="80"/>
      <c r="S1978" s="166"/>
      <c r="T1978" s="164"/>
      <c r="U1978" s="167"/>
      <c r="V1978" s="168"/>
      <c r="W1978" s="12" t="str">
        <f t="shared" si="377"/>
        <v>Mqtt1</v>
      </c>
      <c r="X1978" s="222"/>
      <c r="Y1978" s="6" t="str">
        <f t="shared" si="376"/>
        <v>power-tag/transfer-pump-2-black-water</v>
      </c>
      <c r="Z1978" s="106" t="str" cm="1">
        <f t="array" ref="Z1978">IF(COUNTIF(N1978,"spare"),"","$."&amp;_xlfn.REGEXEXTRACT(J1978,"PT\d+[FQ]\d+_(.*)", 2))</f>
        <v>$.Total_Active_Power</v>
      </c>
      <c r="AA1978" s="12">
        <f t="shared" si="379"/>
        <v>31</v>
      </c>
      <c r="AB1978" s="6" t="s">
        <v>195</v>
      </c>
      <c r="AC1978" s="106">
        <v>3060</v>
      </c>
      <c r="AJ1978" s="80"/>
      <c r="AK1978" s="116" t="s">
        <v>1695</v>
      </c>
      <c r="AN1978" s="80"/>
      <c r="AO1978" s="80"/>
      <c r="AP1978" s="80"/>
      <c r="AQ1978" s="80"/>
      <c r="AR1978" s="130"/>
      <c r="AS1978" s="80"/>
      <c r="AT1978" s="7"/>
      <c r="AU1978" s="7"/>
      <c r="AV1978" s="169"/>
      <c r="AW1978" s="170"/>
      <c r="AX1978" s="140"/>
      <c r="AY1978" s="150"/>
      <c r="AZ1978" s="171"/>
      <c r="BA1978" s="171"/>
      <c r="BB1978" s="150" t="str">
        <f t="shared" si="378"/>
        <v/>
      </c>
      <c r="BC1978" s="172"/>
      <c r="BD1978" s="169"/>
      <c r="BE1978" s="169"/>
      <c r="BF1978" s="169"/>
      <c r="BG1978" s="169"/>
      <c r="BH1978" s="169"/>
      <c r="BI1978" s="169"/>
      <c r="BJ1978" s="169"/>
      <c r="BK1978" s="169"/>
      <c r="BL1978" s="169"/>
      <c r="BM1978" s="169"/>
      <c r="BN1978" s="169"/>
      <c r="BO1978" s="169"/>
      <c r="BP1978" s="169"/>
      <c r="BQ1978" s="169"/>
      <c r="BS1978" s="6"/>
      <c r="BT1978" s="11"/>
      <c r="BU1978" s="6"/>
      <c r="BV1978" s="6"/>
    </row>
    <row r="1979" spans="1:74" ht="15.75" x14ac:dyDescent="0.25">
      <c r="A1979" s="52" t="s">
        <v>7908</v>
      </c>
      <c r="B1979" s="56"/>
      <c r="C1979" s="7" t="s">
        <v>118</v>
      </c>
      <c r="D1979" s="7" t="s">
        <v>6918</v>
      </c>
      <c r="E1979" s="7"/>
      <c r="F1979" s="64"/>
      <c r="G1979" s="6"/>
      <c r="H1979" s="6"/>
      <c r="I1979" s="10" t="s">
        <v>110</v>
      </c>
      <c r="J1979" s="11" t="s">
        <v>3560</v>
      </c>
      <c r="K1979" s="220" t="s">
        <v>600</v>
      </c>
      <c r="L1979" s="180"/>
      <c r="M1979" s="180">
        <v>1000</v>
      </c>
      <c r="N1979" s="80" t="s">
        <v>7214</v>
      </c>
      <c r="O1979" s="165"/>
      <c r="P1979" s="80" t="s">
        <v>4079</v>
      </c>
      <c r="Q1979" s="80"/>
      <c r="R1979" s="80"/>
      <c r="S1979" s="166"/>
      <c r="T1979" s="164"/>
      <c r="U1979" s="167"/>
      <c r="V1979" s="168"/>
      <c r="W1979" s="12" t="str">
        <f t="shared" si="377"/>
        <v>Mqtt1</v>
      </c>
      <c r="X1979" s="222"/>
      <c r="Y1979" s="6" t="str">
        <f t="shared" si="376"/>
        <v>power-tag/transfer-pump-2-black-water</v>
      </c>
      <c r="Z1979" s="106" t="str" cm="1">
        <f t="array" ref="Z1979">IF(COUNTIF(N1979,"spare"),"","$."&amp;_xlfn.REGEXEXTRACT(J1979,"PT\d+[FQ]\d+_(.*)", 2))</f>
        <v>$.Power_Factor_Phase_A</v>
      </c>
      <c r="AA1979" s="12">
        <f t="shared" si="379"/>
        <v>31</v>
      </c>
      <c r="AB1979" s="6" t="s">
        <v>195</v>
      </c>
      <c r="AC1979" s="106">
        <v>3078</v>
      </c>
      <c r="AJ1979" s="80"/>
      <c r="AK1979" s="116" t="s">
        <v>1696</v>
      </c>
      <c r="AN1979" s="80"/>
      <c r="AO1979" s="80"/>
      <c r="AP1979" s="80"/>
      <c r="AQ1979" s="80"/>
      <c r="AR1979" s="130"/>
      <c r="AS1979" s="80"/>
      <c r="AT1979" s="7"/>
      <c r="AU1979" s="7"/>
      <c r="AV1979" s="169"/>
      <c r="AW1979" s="170"/>
      <c r="AX1979" s="140"/>
      <c r="AY1979" s="150"/>
      <c r="AZ1979" s="171"/>
      <c r="BA1979" s="171"/>
      <c r="BB1979" s="150" t="str">
        <f t="shared" si="378"/>
        <v/>
      </c>
      <c r="BC1979" s="172"/>
      <c r="BD1979" s="169"/>
      <c r="BE1979" s="169"/>
      <c r="BF1979" s="169"/>
      <c r="BG1979" s="169"/>
      <c r="BH1979" s="169"/>
      <c r="BI1979" s="169"/>
      <c r="BJ1979" s="169"/>
      <c r="BK1979" s="169"/>
      <c r="BL1979" s="169"/>
      <c r="BM1979" s="169"/>
      <c r="BN1979" s="169"/>
      <c r="BO1979" s="169"/>
      <c r="BP1979" s="169"/>
      <c r="BQ1979" s="169"/>
      <c r="BS1979" s="6"/>
      <c r="BT1979" s="11"/>
      <c r="BU1979" s="6"/>
      <c r="BV1979" s="6"/>
    </row>
    <row r="1980" spans="1:74" ht="15.75" x14ac:dyDescent="0.25">
      <c r="A1980" s="52" t="s">
        <v>7908</v>
      </c>
      <c r="B1980" s="56"/>
      <c r="C1980" s="7" t="s">
        <v>118</v>
      </c>
      <c r="D1980" s="7" t="s">
        <v>6918</v>
      </c>
      <c r="E1980" s="7"/>
      <c r="F1980" s="64"/>
      <c r="G1980" s="6"/>
      <c r="H1980" s="6"/>
      <c r="I1980" s="10" t="s">
        <v>110</v>
      </c>
      <c r="J1980" s="11" t="s">
        <v>3561</v>
      </c>
      <c r="K1980" s="220" t="s">
        <v>600</v>
      </c>
      <c r="L1980" s="180"/>
      <c r="M1980" s="180">
        <v>1000</v>
      </c>
      <c r="N1980" s="80" t="s">
        <v>7214</v>
      </c>
      <c r="O1980" s="165"/>
      <c r="P1980" s="80" t="s">
        <v>4080</v>
      </c>
      <c r="Q1980" s="80"/>
      <c r="R1980" s="80"/>
      <c r="S1980" s="166"/>
      <c r="T1980" s="164"/>
      <c r="U1980" s="167"/>
      <c r="V1980" s="168"/>
      <c r="W1980" s="12" t="str">
        <f t="shared" si="377"/>
        <v>Mqtt1</v>
      </c>
      <c r="X1980" s="222"/>
      <c r="Y1980" s="6" t="str">
        <f t="shared" si="376"/>
        <v>power-tag/transfer-pump-2-black-water</v>
      </c>
      <c r="Z1980" s="106" t="str" cm="1">
        <f t="array" ref="Z1980">IF(COUNTIF(N1980,"spare"),"","$."&amp;_xlfn.REGEXEXTRACT(J1980,"PT\d+[FQ]\d+_(.*)", 2))</f>
        <v>$.Power_Factor_Phase_B</v>
      </c>
      <c r="AA1980" s="12">
        <f t="shared" si="379"/>
        <v>31</v>
      </c>
      <c r="AB1980" s="6" t="s">
        <v>195</v>
      </c>
      <c r="AC1980" s="106">
        <v>3080</v>
      </c>
      <c r="AJ1980" s="80"/>
      <c r="AK1980" s="116" t="s">
        <v>1696</v>
      </c>
      <c r="AN1980" s="80"/>
      <c r="AO1980" s="80"/>
      <c r="AP1980" s="80"/>
      <c r="AQ1980" s="80"/>
      <c r="AR1980" s="130"/>
      <c r="AS1980" s="80"/>
      <c r="AT1980" s="7"/>
      <c r="AU1980" s="7"/>
      <c r="AV1980" s="169"/>
      <c r="AW1980" s="170"/>
      <c r="AX1980" s="140"/>
      <c r="AY1980" s="150"/>
      <c r="AZ1980" s="171"/>
      <c r="BA1980" s="171"/>
      <c r="BB1980" s="150" t="str">
        <f t="shared" si="378"/>
        <v/>
      </c>
      <c r="BC1980" s="172"/>
      <c r="BD1980" s="169"/>
      <c r="BE1980" s="169"/>
      <c r="BF1980" s="169"/>
      <c r="BG1980" s="169"/>
      <c r="BH1980" s="169"/>
      <c r="BI1980" s="169"/>
      <c r="BJ1980" s="169"/>
      <c r="BK1980" s="169"/>
      <c r="BL1980" s="169"/>
      <c r="BM1980" s="169"/>
      <c r="BN1980" s="169"/>
      <c r="BO1980" s="169"/>
      <c r="BP1980" s="169"/>
      <c r="BQ1980" s="169"/>
      <c r="BS1980" s="6"/>
      <c r="BT1980" s="11"/>
      <c r="BU1980" s="6"/>
      <c r="BV1980" s="6"/>
    </row>
    <row r="1981" spans="1:74" ht="15.75" x14ac:dyDescent="0.25">
      <c r="A1981" s="52" t="s">
        <v>7908</v>
      </c>
      <c r="B1981" s="56"/>
      <c r="C1981" s="7" t="s">
        <v>118</v>
      </c>
      <c r="D1981" s="7" t="s">
        <v>6918</v>
      </c>
      <c r="E1981" s="7"/>
      <c r="F1981" s="64"/>
      <c r="G1981" s="6"/>
      <c r="H1981" s="6"/>
      <c r="I1981" s="10" t="s">
        <v>110</v>
      </c>
      <c r="J1981" s="11" t="s">
        <v>3562</v>
      </c>
      <c r="K1981" s="220" t="s">
        <v>600</v>
      </c>
      <c r="L1981" s="180"/>
      <c r="M1981" s="180">
        <v>1000</v>
      </c>
      <c r="N1981" s="80" t="s">
        <v>7214</v>
      </c>
      <c r="O1981" s="165"/>
      <c r="P1981" s="80" t="s">
        <v>4081</v>
      </c>
      <c r="Q1981" s="80"/>
      <c r="R1981" s="80"/>
      <c r="S1981" s="166"/>
      <c r="T1981" s="164"/>
      <c r="U1981" s="167"/>
      <c r="V1981" s="168"/>
      <c r="W1981" s="12" t="str">
        <f t="shared" si="377"/>
        <v>Mqtt1</v>
      </c>
      <c r="X1981" s="222"/>
      <c r="Y1981" s="6" t="str">
        <f t="shared" si="376"/>
        <v>power-tag/transfer-pump-2-black-water</v>
      </c>
      <c r="Z1981" s="106" t="str" cm="1">
        <f t="array" ref="Z1981">IF(COUNTIF(N1981,"spare"),"","$."&amp;_xlfn.REGEXEXTRACT(J1981,"PT\d+[FQ]\d+_(.*)", 2))</f>
        <v>$.Power_Factor_Phase_C</v>
      </c>
      <c r="AA1981" s="12">
        <f t="shared" si="379"/>
        <v>31</v>
      </c>
      <c r="AB1981" s="6" t="s">
        <v>195</v>
      </c>
      <c r="AC1981" s="106">
        <v>3082</v>
      </c>
      <c r="AJ1981" s="80"/>
      <c r="AK1981" s="116" t="s">
        <v>1696</v>
      </c>
      <c r="AN1981" s="80"/>
      <c r="AO1981" s="80"/>
      <c r="AP1981" s="80"/>
      <c r="AQ1981" s="80"/>
      <c r="AR1981" s="130"/>
      <c r="AS1981" s="80"/>
      <c r="AT1981" s="7"/>
      <c r="AU1981" s="7"/>
      <c r="AV1981" s="169"/>
      <c r="AW1981" s="170"/>
      <c r="AX1981" s="140"/>
      <c r="AY1981" s="150"/>
      <c r="AZ1981" s="171"/>
      <c r="BA1981" s="171"/>
      <c r="BB1981" s="150" t="str">
        <f t="shared" si="378"/>
        <v/>
      </c>
      <c r="BC1981" s="172"/>
      <c r="BD1981" s="169"/>
      <c r="BE1981" s="169"/>
      <c r="BF1981" s="169"/>
      <c r="BG1981" s="169"/>
      <c r="BH1981" s="169"/>
      <c r="BI1981" s="169"/>
      <c r="BJ1981" s="169"/>
      <c r="BK1981" s="169"/>
      <c r="BL1981" s="169"/>
      <c r="BM1981" s="169"/>
      <c r="BN1981" s="169"/>
      <c r="BO1981" s="169"/>
      <c r="BP1981" s="169"/>
      <c r="BQ1981" s="169"/>
      <c r="BS1981" s="6"/>
      <c r="BT1981" s="11"/>
      <c r="BU1981" s="6"/>
      <c r="BV1981" s="6"/>
    </row>
    <row r="1982" spans="1:74" ht="15.75" x14ac:dyDescent="0.25">
      <c r="A1982" s="52" t="s">
        <v>7908</v>
      </c>
      <c r="B1982" s="56"/>
      <c r="C1982" s="7" t="s">
        <v>118</v>
      </c>
      <c r="D1982" s="7" t="s">
        <v>6918</v>
      </c>
      <c r="E1982" s="7"/>
      <c r="F1982" s="64"/>
      <c r="G1982" s="6"/>
      <c r="H1982" s="6"/>
      <c r="I1982" s="10" t="s">
        <v>110</v>
      </c>
      <c r="J1982" s="11" t="s">
        <v>3563</v>
      </c>
      <c r="K1982" s="220" t="s">
        <v>600</v>
      </c>
      <c r="L1982" s="180"/>
      <c r="M1982" s="180">
        <v>1000</v>
      </c>
      <c r="N1982" s="80" t="s">
        <v>7214</v>
      </c>
      <c r="O1982" s="165"/>
      <c r="P1982" s="80" t="s">
        <v>4082</v>
      </c>
      <c r="Q1982" s="80"/>
      <c r="R1982" s="80"/>
      <c r="S1982" s="166"/>
      <c r="T1982" s="164"/>
      <c r="U1982" s="167"/>
      <c r="V1982" s="168"/>
      <c r="W1982" s="12" t="str">
        <f t="shared" si="377"/>
        <v>Mqtt1</v>
      </c>
      <c r="X1982" s="222"/>
      <c r="Y1982" s="6" t="str">
        <f t="shared" si="376"/>
        <v>power-tag/transfer-pump-2-black-water</v>
      </c>
      <c r="Z1982" s="106" t="str" cm="1">
        <f t="array" ref="Z1982">IF(COUNTIF(N1982,"spare"),"","$."&amp;_xlfn.REGEXEXTRACT(J1982,"PT\d+[FQ]\d+_(.*)", 2))</f>
        <v>$.Total_Power_Factor</v>
      </c>
      <c r="AA1982" s="12">
        <f t="shared" si="379"/>
        <v>31</v>
      </c>
      <c r="AB1982" s="6" t="s">
        <v>195</v>
      </c>
      <c r="AC1982" s="106">
        <v>3084</v>
      </c>
      <c r="AJ1982" s="80"/>
      <c r="AK1982" s="116" t="s">
        <v>1696</v>
      </c>
      <c r="AN1982" s="80"/>
      <c r="AO1982" s="80"/>
      <c r="AP1982" s="80"/>
      <c r="AQ1982" s="80"/>
      <c r="AR1982" s="130"/>
      <c r="AS1982" s="80"/>
      <c r="AT1982" s="7"/>
      <c r="AU1982" s="7"/>
      <c r="AV1982" s="169"/>
      <c r="AW1982" s="170"/>
      <c r="AX1982" s="140"/>
      <c r="AY1982" s="150"/>
      <c r="AZ1982" s="171"/>
      <c r="BA1982" s="171"/>
      <c r="BB1982" s="150" t="str">
        <f t="shared" si="378"/>
        <v/>
      </c>
      <c r="BC1982" s="172"/>
      <c r="BD1982" s="169"/>
      <c r="BE1982" s="169"/>
      <c r="BF1982" s="169"/>
      <c r="BG1982" s="169"/>
      <c r="BH1982" s="169"/>
      <c r="BI1982" s="169"/>
      <c r="BJ1982" s="169"/>
      <c r="BK1982" s="169"/>
      <c r="BL1982" s="169"/>
      <c r="BM1982" s="169"/>
      <c r="BN1982" s="169"/>
      <c r="BO1982" s="169"/>
      <c r="BP1982" s="169"/>
      <c r="BQ1982" s="169"/>
      <c r="BS1982" s="6"/>
      <c r="BT1982" s="11"/>
      <c r="BU1982" s="6"/>
      <c r="BV1982" s="6"/>
    </row>
    <row r="1983" spans="1:74" ht="15.75" x14ac:dyDescent="0.25">
      <c r="A1983" s="52" t="s">
        <v>7908</v>
      </c>
      <c r="B1983" s="56"/>
      <c r="C1983" s="7" t="s">
        <v>118</v>
      </c>
      <c r="D1983" s="7" t="s">
        <v>6918</v>
      </c>
      <c r="E1983" s="7"/>
      <c r="F1983" s="64"/>
      <c r="G1983" s="6"/>
      <c r="H1983" s="6"/>
      <c r="I1983" s="10" t="s">
        <v>110</v>
      </c>
      <c r="J1983" s="11" t="s">
        <v>3564</v>
      </c>
      <c r="K1983" s="220" t="s">
        <v>600</v>
      </c>
      <c r="L1983" s="180"/>
      <c r="M1983" s="180">
        <v>1000</v>
      </c>
      <c r="N1983" s="80" t="s">
        <v>7214</v>
      </c>
      <c r="O1983" s="165"/>
      <c r="P1983" s="80" t="s">
        <v>4113</v>
      </c>
      <c r="Q1983" s="80"/>
      <c r="R1983" s="80"/>
      <c r="S1983" s="166"/>
      <c r="T1983" s="164"/>
      <c r="U1983" s="167"/>
      <c r="V1983" s="168"/>
      <c r="W1983" s="12" t="str">
        <f t="shared" ref="W1983:W1997" si="380">IF(COUNTIF(N1983,"spare"),"","Mqtt1")</f>
        <v>Mqtt1</v>
      </c>
      <c r="X1983" s="222"/>
      <c r="Y1983" s="6" t="str">
        <f t="shared" si="376"/>
        <v>power-tag/technical-space-ventilator-out</v>
      </c>
      <c r="Z1983" s="106" t="str" cm="1">
        <f t="array" ref="Z1983">IF(COUNTIF(N1983,"spare"),"","$."&amp;_xlfn.REGEXEXTRACT(J1983,"PT\d+[FQ]\d+_(.*)", 2))</f>
        <v>$.RMS_Current_Phase_A</v>
      </c>
      <c r="AA1983" s="12">
        <f>AA1968+1</f>
        <v>32</v>
      </c>
      <c r="AB1983" s="6" t="s">
        <v>195</v>
      </c>
      <c r="AC1983" s="106">
        <v>3000</v>
      </c>
      <c r="AJ1983" s="80"/>
      <c r="AK1983" s="116" t="s">
        <v>1693</v>
      </c>
      <c r="AN1983" s="80"/>
      <c r="AO1983" s="80"/>
      <c r="AP1983" s="80"/>
      <c r="AQ1983" s="80"/>
      <c r="AR1983" s="130"/>
      <c r="AS1983" s="80"/>
      <c r="AT1983" s="7"/>
      <c r="AU1983" s="7"/>
      <c r="AV1983" s="169"/>
      <c r="AW1983" s="170"/>
      <c r="AX1983" s="140"/>
      <c r="AY1983" s="150"/>
      <c r="AZ1983" s="171"/>
      <c r="BA1983" s="171"/>
      <c r="BB1983" s="150" t="str">
        <f t="shared" ref="BB1983:BB1997" si="381">IF(ISNUMBER(AM1983),"1","")</f>
        <v/>
      </c>
      <c r="BC1983" s="172"/>
      <c r="BD1983" s="169"/>
      <c r="BE1983" s="169"/>
      <c r="BF1983" s="169"/>
      <c r="BG1983" s="169"/>
      <c r="BH1983" s="169"/>
      <c r="BI1983" s="169"/>
      <c r="BJ1983" s="169"/>
      <c r="BK1983" s="169"/>
      <c r="BL1983" s="169"/>
      <c r="BM1983" s="169"/>
      <c r="BN1983" s="169"/>
      <c r="BO1983" s="169"/>
      <c r="BP1983" s="169"/>
      <c r="BQ1983" s="169"/>
      <c r="BS1983" s="6"/>
      <c r="BT1983" s="11"/>
      <c r="BU1983" s="6"/>
      <c r="BV1983" s="6"/>
    </row>
    <row r="1984" spans="1:74" ht="15.75" x14ac:dyDescent="0.25">
      <c r="A1984" s="52" t="s">
        <v>7908</v>
      </c>
      <c r="B1984" s="56"/>
      <c r="C1984" s="7" t="s">
        <v>118</v>
      </c>
      <c r="D1984" s="7" t="s">
        <v>6918</v>
      </c>
      <c r="E1984" s="7"/>
      <c r="F1984" s="64"/>
      <c r="G1984" s="6"/>
      <c r="H1984" s="6"/>
      <c r="I1984" s="10" t="s">
        <v>110</v>
      </c>
      <c r="J1984" s="11" t="s">
        <v>3565</v>
      </c>
      <c r="K1984" s="220" t="s">
        <v>600</v>
      </c>
      <c r="L1984" s="180"/>
      <c r="M1984" s="180">
        <v>1000</v>
      </c>
      <c r="N1984" s="80" t="s">
        <v>7214</v>
      </c>
      <c r="O1984" s="165"/>
      <c r="P1984" s="80" t="s">
        <v>4114</v>
      </c>
      <c r="Q1984" s="80"/>
      <c r="R1984" s="80"/>
      <c r="S1984" s="166"/>
      <c r="T1984" s="164"/>
      <c r="U1984" s="167"/>
      <c r="V1984" s="168"/>
      <c r="W1984" s="12" t="str">
        <f t="shared" si="380"/>
        <v>Mqtt1</v>
      </c>
      <c r="X1984" s="222"/>
      <c r="Y1984" s="6" t="str">
        <f t="shared" si="376"/>
        <v>power-tag/technical-space-ventilator-out</v>
      </c>
      <c r="Z1984" s="106" t="str" cm="1">
        <f t="array" ref="Z1984">IF(COUNTIF(N1984,"spare"),"","$."&amp;_xlfn.REGEXEXTRACT(J1984,"PT\d+[FQ]\d+_(.*)", 2))</f>
        <v>$.RMS_Current_Phase_B</v>
      </c>
      <c r="AA1984" s="12">
        <f t="shared" ref="AA1984:AA1997" si="382">AA1969+1</f>
        <v>32</v>
      </c>
      <c r="AB1984" s="6" t="s">
        <v>195</v>
      </c>
      <c r="AC1984" s="106">
        <v>3002</v>
      </c>
      <c r="AJ1984" s="80"/>
      <c r="AK1984" s="116" t="s">
        <v>1693</v>
      </c>
      <c r="AN1984" s="80"/>
      <c r="AO1984" s="80"/>
      <c r="AP1984" s="80"/>
      <c r="AQ1984" s="80"/>
      <c r="AR1984" s="130"/>
      <c r="AS1984" s="80"/>
      <c r="AT1984" s="7"/>
      <c r="AU1984" s="7"/>
      <c r="AV1984" s="169"/>
      <c r="AW1984" s="170"/>
      <c r="AX1984" s="140"/>
      <c r="AY1984" s="150"/>
      <c r="AZ1984" s="171"/>
      <c r="BA1984" s="171"/>
      <c r="BB1984" s="150" t="str">
        <f t="shared" si="381"/>
        <v/>
      </c>
      <c r="BC1984" s="172"/>
      <c r="BD1984" s="169"/>
      <c r="BE1984" s="169"/>
      <c r="BF1984" s="169"/>
      <c r="BG1984" s="169"/>
      <c r="BH1984" s="169"/>
      <c r="BI1984" s="169"/>
      <c r="BJ1984" s="169"/>
      <c r="BK1984" s="169"/>
      <c r="BL1984" s="169"/>
      <c r="BM1984" s="169"/>
      <c r="BN1984" s="169"/>
      <c r="BO1984" s="169"/>
      <c r="BP1984" s="169"/>
      <c r="BQ1984" s="169"/>
      <c r="BS1984" s="6"/>
      <c r="BT1984" s="11"/>
      <c r="BU1984" s="6"/>
      <c r="BV1984" s="6"/>
    </row>
    <row r="1985" spans="1:74" ht="15.75" x14ac:dyDescent="0.25">
      <c r="A1985" s="52" t="s">
        <v>7908</v>
      </c>
      <c r="B1985" s="56"/>
      <c r="C1985" s="7" t="s">
        <v>118</v>
      </c>
      <c r="D1985" s="7" t="s">
        <v>6918</v>
      </c>
      <c r="E1985" s="7"/>
      <c r="F1985" s="64"/>
      <c r="G1985" s="6"/>
      <c r="H1985" s="6"/>
      <c r="I1985" s="10" t="s">
        <v>110</v>
      </c>
      <c r="J1985" s="11" t="s">
        <v>3566</v>
      </c>
      <c r="K1985" s="220" t="s">
        <v>600</v>
      </c>
      <c r="L1985" s="180"/>
      <c r="M1985" s="180">
        <v>1000</v>
      </c>
      <c r="N1985" s="80" t="s">
        <v>7214</v>
      </c>
      <c r="O1985" s="165"/>
      <c r="P1985" s="80" t="s">
        <v>4115</v>
      </c>
      <c r="Q1985" s="80"/>
      <c r="R1985" s="80"/>
      <c r="S1985" s="166"/>
      <c r="T1985" s="164"/>
      <c r="U1985" s="167"/>
      <c r="V1985" s="168"/>
      <c r="W1985" s="12" t="str">
        <f t="shared" si="380"/>
        <v>Mqtt1</v>
      </c>
      <c r="X1985" s="222"/>
      <c r="Y1985" s="6" t="str">
        <f t="shared" si="376"/>
        <v>power-tag/technical-space-ventilator-out</v>
      </c>
      <c r="Z1985" s="106" t="str" cm="1">
        <f t="array" ref="Z1985">IF(COUNTIF(N1985,"spare"),"","$."&amp;_xlfn.REGEXEXTRACT(J1985,"PT\d+[FQ]\d+_(.*)", 2))</f>
        <v>$.RMS_Current_Phase_C</v>
      </c>
      <c r="AA1985" s="12">
        <f t="shared" si="382"/>
        <v>32</v>
      </c>
      <c r="AB1985" s="6" t="s">
        <v>195</v>
      </c>
      <c r="AC1985" s="106">
        <v>3004</v>
      </c>
      <c r="AJ1985" s="80"/>
      <c r="AK1985" s="116" t="s">
        <v>1693</v>
      </c>
      <c r="AN1985" s="80"/>
      <c r="AO1985" s="80"/>
      <c r="AP1985" s="80"/>
      <c r="AQ1985" s="80"/>
      <c r="AR1985" s="130"/>
      <c r="AS1985" s="80"/>
      <c r="AT1985" s="7"/>
      <c r="AU1985" s="7"/>
      <c r="AV1985" s="169"/>
      <c r="AW1985" s="170"/>
      <c r="AX1985" s="140"/>
      <c r="AY1985" s="150"/>
      <c r="AZ1985" s="171"/>
      <c r="BA1985" s="171"/>
      <c r="BB1985" s="150" t="str">
        <f t="shared" si="381"/>
        <v/>
      </c>
      <c r="BC1985" s="172"/>
      <c r="BD1985" s="169"/>
      <c r="BE1985" s="169"/>
      <c r="BF1985" s="169"/>
      <c r="BG1985" s="169"/>
      <c r="BH1985" s="169"/>
      <c r="BI1985" s="169"/>
      <c r="BJ1985" s="169"/>
      <c r="BK1985" s="169"/>
      <c r="BL1985" s="169"/>
      <c r="BM1985" s="169"/>
      <c r="BN1985" s="169"/>
      <c r="BO1985" s="169"/>
      <c r="BP1985" s="169"/>
      <c r="BQ1985" s="169"/>
      <c r="BS1985" s="6"/>
      <c r="BT1985" s="11"/>
      <c r="BU1985" s="6"/>
      <c r="BV1985" s="6"/>
    </row>
    <row r="1986" spans="1:74" ht="15.75" x14ac:dyDescent="0.25">
      <c r="A1986" s="52" t="s">
        <v>7908</v>
      </c>
      <c r="B1986" s="56"/>
      <c r="C1986" s="7" t="s">
        <v>118</v>
      </c>
      <c r="D1986" s="7" t="s">
        <v>6918</v>
      </c>
      <c r="E1986" s="7"/>
      <c r="F1986" s="64"/>
      <c r="G1986" s="6"/>
      <c r="H1986" s="6"/>
      <c r="I1986" s="10" t="s">
        <v>110</v>
      </c>
      <c r="J1986" s="11" t="s">
        <v>3567</v>
      </c>
      <c r="K1986" s="220" t="s">
        <v>600</v>
      </c>
      <c r="L1986" s="180"/>
      <c r="M1986" s="180">
        <v>1000</v>
      </c>
      <c r="N1986" s="80" t="s">
        <v>7214</v>
      </c>
      <c r="O1986" s="165"/>
      <c r="P1986" s="80" t="s">
        <v>4116</v>
      </c>
      <c r="Q1986" s="80"/>
      <c r="R1986" s="80"/>
      <c r="S1986" s="166"/>
      <c r="T1986" s="164"/>
      <c r="U1986" s="167"/>
      <c r="V1986" s="168"/>
      <c r="W1986" s="12" t="str">
        <f t="shared" si="380"/>
        <v>Mqtt1</v>
      </c>
      <c r="X1986" s="222"/>
      <c r="Y1986" s="6" t="str">
        <f t="shared" si="376"/>
        <v>power-tag/technical-space-ventilator-out</v>
      </c>
      <c r="Z1986" s="106" t="str" cm="1">
        <f t="array" ref="Z1986">IF(COUNTIF(N1986,"spare"),"","$."&amp;_xlfn.REGEXEXTRACT(J1986,"PT\d+[FQ]\d+_(.*)", 2))</f>
        <v>$.RMS_Current_Phase_Neut</v>
      </c>
      <c r="AA1986" s="12">
        <f t="shared" si="382"/>
        <v>32</v>
      </c>
      <c r="AB1986" s="6" t="s">
        <v>195</v>
      </c>
      <c r="AC1986" s="106">
        <v>3006</v>
      </c>
      <c r="AJ1986" s="80"/>
      <c r="AK1986" s="116" t="s">
        <v>1693</v>
      </c>
      <c r="AN1986" s="80"/>
      <c r="AO1986" s="80"/>
      <c r="AP1986" s="80"/>
      <c r="AQ1986" s="80"/>
      <c r="AR1986" s="130"/>
      <c r="AS1986" s="80"/>
      <c r="AT1986" s="7"/>
      <c r="AU1986" s="7"/>
      <c r="AV1986" s="169"/>
      <c r="AW1986" s="170"/>
      <c r="AX1986" s="140"/>
      <c r="AY1986" s="150"/>
      <c r="AZ1986" s="171"/>
      <c r="BA1986" s="171"/>
      <c r="BB1986" s="150" t="str">
        <f t="shared" si="381"/>
        <v/>
      </c>
      <c r="BC1986" s="172"/>
      <c r="BD1986" s="169"/>
      <c r="BE1986" s="169"/>
      <c r="BF1986" s="169"/>
      <c r="BG1986" s="169"/>
      <c r="BH1986" s="169"/>
      <c r="BI1986" s="169"/>
      <c r="BJ1986" s="169"/>
      <c r="BK1986" s="169"/>
      <c r="BL1986" s="169"/>
      <c r="BM1986" s="169"/>
      <c r="BN1986" s="169"/>
      <c r="BO1986" s="169"/>
      <c r="BP1986" s="169"/>
      <c r="BQ1986" s="169"/>
      <c r="BS1986" s="6"/>
      <c r="BT1986" s="11"/>
      <c r="BU1986" s="6"/>
      <c r="BV1986" s="6"/>
    </row>
    <row r="1987" spans="1:74" ht="15.75" x14ac:dyDescent="0.25">
      <c r="A1987" s="52" t="s">
        <v>7908</v>
      </c>
      <c r="B1987" s="56"/>
      <c r="C1987" s="7" t="s">
        <v>118</v>
      </c>
      <c r="D1987" s="7" t="s">
        <v>6918</v>
      </c>
      <c r="E1987" s="7"/>
      <c r="F1987" s="64"/>
      <c r="G1987" s="6"/>
      <c r="H1987" s="6"/>
      <c r="I1987" s="10" t="s">
        <v>110</v>
      </c>
      <c r="J1987" s="11" t="s">
        <v>7646</v>
      </c>
      <c r="K1987" s="220" t="s">
        <v>600</v>
      </c>
      <c r="L1987" s="180"/>
      <c r="M1987" s="180">
        <v>1000</v>
      </c>
      <c r="N1987" s="80" t="s">
        <v>7214</v>
      </c>
      <c r="O1987" s="165"/>
      <c r="P1987" s="80" t="s">
        <v>4117</v>
      </c>
      <c r="Q1987" s="80"/>
      <c r="R1987" s="80"/>
      <c r="S1987" s="166"/>
      <c r="T1987" s="164"/>
      <c r="U1987" s="167"/>
      <c r="V1987" s="168"/>
      <c r="W1987" s="12" t="str">
        <f t="shared" si="380"/>
        <v>Mqtt1</v>
      </c>
      <c r="X1987" s="222"/>
      <c r="Y1987" s="6" t="str">
        <f t="shared" si="376"/>
        <v>power-tag/technical-space-ventilator-out</v>
      </c>
      <c r="Z1987" s="106" t="str" cm="1">
        <f t="array" ref="Z1987">IF(COUNTIF(N1987,"spare"),"","$."&amp;_xlfn.REGEXEXTRACT(J1987,"PT\d+[FQ]\d+_(.*)", 2))</f>
        <v>$.RMS_Voltage_A_N</v>
      </c>
      <c r="AA1987" s="12">
        <f t="shared" si="382"/>
        <v>32</v>
      </c>
      <c r="AB1987" s="6" t="s">
        <v>195</v>
      </c>
      <c r="AC1987" s="106">
        <v>3028</v>
      </c>
      <c r="AJ1987" s="80"/>
      <c r="AK1987" s="116" t="s">
        <v>1694</v>
      </c>
      <c r="AN1987" s="80"/>
      <c r="AO1987" s="80"/>
      <c r="AP1987" s="80"/>
      <c r="AQ1987" s="80"/>
      <c r="AR1987" s="130"/>
      <c r="AS1987" s="80"/>
      <c r="AT1987" s="7"/>
      <c r="AU1987" s="7"/>
      <c r="AV1987" s="169"/>
      <c r="AW1987" s="170"/>
      <c r="AX1987" s="140"/>
      <c r="AY1987" s="150"/>
      <c r="AZ1987" s="171"/>
      <c r="BA1987" s="171"/>
      <c r="BB1987" s="150" t="str">
        <f t="shared" si="381"/>
        <v/>
      </c>
      <c r="BC1987" s="172"/>
      <c r="BD1987" s="169"/>
      <c r="BE1987" s="169"/>
      <c r="BF1987" s="169"/>
      <c r="BG1987" s="169"/>
      <c r="BH1987" s="169"/>
      <c r="BI1987" s="169"/>
      <c r="BJ1987" s="169"/>
      <c r="BK1987" s="169"/>
      <c r="BL1987" s="169"/>
      <c r="BM1987" s="169"/>
      <c r="BN1987" s="169"/>
      <c r="BO1987" s="169"/>
      <c r="BP1987" s="169"/>
      <c r="BQ1987" s="169"/>
      <c r="BS1987" s="6"/>
      <c r="BT1987" s="11"/>
      <c r="BU1987" s="6"/>
      <c r="BV1987" s="6"/>
    </row>
    <row r="1988" spans="1:74" ht="15.75" x14ac:dyDescent="0.25">
      <c r="A1988" s="52" t="s">
        <v>7908</v>
      </c>
      <c r="B1988" s="56"/>
      <c r="C1988" s="7" t="s">
        <v>118</v>
      </c>
      <c r="D1988" s="7" t="s">
        <v>6918</v>
      </c>
      <c r="E1988" s="7"/>
      <c r="F1988" s="64"/>
      <c r="G1988" s="6"/>
      <c r="H1988" s="6"/>
      <c r="I1988" s="10" t="s">
        <v>110</v>
      </c>
      <c r="J1988" s="11" t="s">
        <v>7647</v>
      </c>
      <c r="K1988" s="220" t="s">
        <v>600</v>
      </c>
      <c r="L1988" s="180"/>
      <c r="M1988" s="180">
        <v>1000</v>
      </c>
      <c r="N1988" s="80" t="s">
        <v>7214</v>
      </c>
      <c r="O1988" s="165"/>
      <c r="P1988" s="80" t="s">
        <v>4118</v>
      </c>
      <c r="Q1988" s="80"/>
      <c r="R1988" s="80"/>
      <c r="S1988" s="166"/>
      <c r="T1988" s="164"/>
      <c r="U1988" s="167"/>
      <c r="V1988" s="168"/>
      <c r="W1988" s="12" t="str">
        <f t="shared" si="380"/>
        <v>Mqtt1</v>
      </c>
      <c r="X1988" s="222"/>
      <c r="Y1988" s="6" t="str">
        <f t="shared" si="376"/>
        <v>power-tag/technical-space-ventilator-out</v>
      </c>
      <c r="Z1988" s="106" t="str" cm="1">
        <f t="array" ref="Z1988">IF(COUNTIF(N1988,"spare"),"","$."&amp;_xlfn.REGEXEXTRACT(J1988,"PT\d+[FQ]\d+_(.*)", 2))</f>
        <v>$.RMS_Voltage_B_N</v>
      </c>
      <c r="AA1988" s="12">
        <f t="shared" si="382"/>
        <v>32</v>
      </c>
      <c r="AB1988" s="6" t="s">
        <v>195</v>
      </c>
      <c r="AC1988" s="106">
        <v>3030</v>
      </c>
      <c r="AJ1988" s="80"/>
      <c r="AK1988" s="116" t="s">
        <v>1694</v>
      </c>
      <c r="AN1988" s="80"/>
      <c r="AO1988" s="80"/>
      <c r="AP1988" s="80"/>
      <c r="AQ1988" s="80"/>
      <c r="AR1988" s="130"/>
      <c r="AS1988" s="80"/>
      <c r="AT1988" s="7"/>
      <c r="AU1988" s="7"/>
      <c r="AV1988" s="169"/>
      <c r="AW1988" s="170"/>
      <c r="AX1988" s="140"/>
      <c r="AY1988" s="150"/>
      <c r="AZ1988" s="171"/>
      <c r="BA1988" s="171"/>
      <c r="BB1988" s="150" t="str">
        <f t="shared" si="381"/>
        <v/>
      </c>
      <c r="BC1988" s="172"/>
      <c r="BD1988" s="169"/>
      <c r="BE1988" s="169"/>
      <c r="BF1988" s="169"/>
      <c r="BG1988" s="169"/>
      <c r="BH1988" s="169"/>
      <c r="BI1988" s="169"/>
      <c r="BJ1988" s="169"/>
      <c r="BK1988" s="169"/>
      <c r="BL1988" s="169"/>
      <c r="BM1988" s="169"/>
      <c r="BN1988" s="169"/>
      <c r="BO1988" s="169"/>
      <c r="BP1988" s="169"/>
      <c r="BQ1988" s="169"/>
      <c r="BS1988" s="6"/>
      <c r="BT1988" s="11"/>
      <c r="BU1988" s="6"/>
      <c r="BV1988" s="6"/>
    </row>
    <row r="1989" spans="1:74" ht="15.75" x14ac:dyDescent="0.25">
      <c r="A1989" s="52" t="s">
        <v>7908</v>
      </c>
      <c r="B1989" s="56"/>
      <c r="C1989" s="7" t="s">
        <v>118</v>
      </c>
      <c r="D1989" s="7" t="s">
        <v>6918</v>
      </c>
      <c r="E1989" s="7"/>
      <c r="F1989" s="64"/>
      <c r="G1989" s="6"/>
      <c r="H1989" s="6"/>
      <c r="I1989" s="10" t="s">
        <v>110</v>
      </c>
      <c r="J1989" s="11" t="s">
        <v>7648</v>
      </c>
      <c r="K1989" s="220" t="s">
        <v>600</v>
      </c>
      <c r="L1989" s="180"/>
      <c r="M1989" s="180">
        <v>1000</v>
      </c>
      <c r="N1989" s="80" t="s">
        <v>7214</v>
      </c>
      <c r="O1989" s="165"/>
      <c r="P1989" s="80" t="s">
        <v>4119</v>
      </c>
      <c r="Q1989" s="80"/>
      <c r="R1989" s="80"/>
      <c r="S1989" s="166"/>
      <c r="T1989" s="164"/>
      <c r="U1989" s="167"/>
      <c r="V1989" s="168"/>
      <c r="W1989" s="12" t="str">
        <f t="shared" si="380"/>
        <v>Mqtt1</v>
      </c>
      <c r="X1989" s="222"/>
      <c r="Y1989" s="6" t="str">
        <f t="shared" si="376"/>
        <v>power-tag/technical-space-ventilator-out</v>
      </c>
      <c r="Z1989" s="106" t="str" cm="1">
        <f t="array" ref="Z1989">IF(COUNTIF(N1989,"spare"),"","$."&amp;_xlfn.REGEXEXTRACT(J1989,"PT\d+[FQ]\d+_(.*)", 2))</f>
        <v>$.RMS_Voltage_C_N</v>
      </c>
      <c r="AA1989" s="12">
        <f t="shared" si="382"/>
        <v>32</v>
      </c>
      <c r="AB1989" s="6" t="s">
        <v>195</v>
      </c>
      <c r="AC1989" s="106">
        <v>3032</v>
      </c>
      <c r="AJ1989" s="80"/>
      <c r="AK1989" s="116" t="s">
        <v>1694</v>
      </c>
      <c r="AN1989" s="80"/>
      <c r="AO1989" s="80"/>
      <c r="AP1989" s="80"/>
      <c r="AQ1989" s="80"/>
      <c r="AR1989" s="130"/>
      <c r="AS1989" s="80"/>
      <c r="AT1989" s="7"/>
      <c r="AU1989" s="7"/>
      <c r="AV1989" s="169"/>
      <c r="AW1989" s="170"/>
      <c r="AX1989" s="140"/>
      <c r="AY1989" s="150"/>
      <c r="AZ1989" s="171"/>
      <c r="BA1989" s="171"/>
      <c r="BB1989" s="150" t="str">
        <f t="shared" si="381"/>
        <v/>
      </c>
      <c r="BC1989" s="172"/>
      <c r="BD1989" s="169"/>
      <c r="BE1989" s="169"/>
      <c r="BF1989" s="169"/>
      <c r="BG1989" s="169"/>
      <c r="BH1989" s="169"/>
      <c r="BI1989" s="169"/>
      <c r="BJ1989" s="169"/>
      <c r="BK1989" s="169"/>
      <c r="BL1989" s="169"/>
      <c r="BM1989" s="169"/>
      <c r="BN1989" s="169"/>
      <c r="BO1989" s="169"/>
      <c r="BP1989" s="169"/>
      <c r="BQ1989" s="169"/>
      <c r="BS1989" s="6"/>
      <c r="BT1989" s="11"/>
      <c r="BU1989" s="6"/>
      <c r="BV1989" s="6"/>
    </row>
    <row r="1990" spans="1:74" ht="15.75" x14ac:dyDescent="0.25">
      <c r="A1990" s="52" t="s">
        <v>7908</v>
      </c>
      <c r="B1990" s="56"/>
      <c r="C1990" s="7" t="s">
        <v>118</v>
      </c>
      <c r="D1990" s="7" t="s">
        <v>6918</v>
      </c>
      <c r="E1990" s="7"/>
      <c r="F1990" s="64"/>
      <c r="G1990" s="6"/>
      <c r="H1990" s="6"/>
      <c r="I1990" s="10" t="s">
        <v>110</v>
      </c>
      <c r="J1990" s="11" t="s">
        <v>3568</v>
      </c>
      <c r="K1990" s="220" t="s">
        <v>600</v>
      </c>
      <c r="L1990" s="180"/>
      <c r="M1990" s="180">
        <v>1000</v>
      </c>
      <c r="N1990" s="80" t="s">
        <v>7214</v>
      </c>
      <c r="O1990" s="165"/>
      <c r="P1990" s="80" t="s">
        <v>4120</v>
      </c>
      <c r="Q1990" s="80"/>
      <c r="R1990" s="80"/>
      <c r="S1990" s="166"/>
      <c r="T1990" s="164"/>
      <c r="U1990" s="167"/>
      <c r="V1990" s="168"/>
      <c r="W1990" s="12" t="str">
        <f t="shared" si="380"/>
        <v>Mqtt1</v>
      </c>
      <c r="X1990" s="222"/>
      <c r="Y1990" s="6" t="str">
        <f t="shared" si="376"/>
        <v>power-tag/technical-space-ventilator-out</v>
      </c>
      <c r="Z1990" s="106" t="str" cm="1">
        <f t="array" ref="Z1990">IF(COUNTIF(N1990,"spare"),"","$."&amp;_xlfn.REGEXEXTRACT(J1990,"PT\d+[FQ]\d+_(.*)", 2))</f>
        <v>$.Active_Power_Phase_A</v>
      </c>
      <c r="AA1990" s="12">
        <f t="shared" si="382"/>
        <v>32</v>
      </c>
      <c r="AB1990" s="6" t="s">
        <v>195</v>
      </c>
      <c r="AC1990" s="106">
        <v>3054</v>
      </c>
      <c r="AJ1990" s="80"/>
      <c r="AK1990" s="116" t="s">
        <v>1695</v>
      </c>
      <c r="AN1990" s="80"/>
      <c r="AO1990" s="80"/>
      <c r="AP1990" s="80"/>
      <c r="AQ1990" s="80"/>
      <c r="AR1990" s="130"/>
      <c r="AS1990" s="80"/>
      <c r="AT1990" s="7"/>
      <c r="AU1990" s="7"/>
      <c r="AV1990" s="169"/>
      <c r="AW1990" s="170"/>
      <c r="AX1990" s="140"/>
      <c r="AY1990" s="150"/>
      <c r="AZ1990" s="171"/>
      <c r="BA1990" s="171"/>
      <c r="BB1990" s="150" t="str">
        <f t="shared" si="381"/>
        <v/>
      </c>
      <c r="BC1990" s="172"/>
      <c r="BD1990" s="169"/>
      <c r="BE1990" s="169"/>
      <c r="BF1990" s="169"/>
      <c r="BG1990" s="169"/>
      <c r="BH1990" s="169"/>
      <c r="BI1990" s="169"/>
      <c r="BJ1990" s="169"/>
      <c r="BK1990" s="169"/>
      <c r="BL1990" s="169"/>
      <c r="BM1990" s="169"/>
      <c r="BN1990" s="169"/>
      <c r="BO1990" s="169"/>
      <c r="BP1990" s="169"/>
      <c r="BQ1990" s="169"/>
      <c r="BS1990" s="6"/>
      <c r="BT1990" s="11"/>
      <c r="BU1990" s="6"/>
      <c r="BV1990" s="6"/>
    </row>
    <row r="1991" spans="1:74" ht="15.75" x14ac:dyDescent="0.25">
      <c r="A1991" s="52" t="s">
        <v>7908</v>
      </c>
      <c r="B1991" s="56"/>
      <c r="C1991" s="7" t="s">
        <v>118</v>
      </c>
      <c r="D1991" s="7" t="s">
        <v>6918</v>
      </c>
      <c r="E1991" s="7"/>
      <c r="F1991" s="64"/>
      <c r="G1991" s="6"/>
      <c r="H1991" s="6"/>
      <c r="I1991" s="10" t="s">
        <v>110</v>
      </c>
      <c r="J1991" s="11" t="s">
        <v>3569</v>
      </c>
      <c r="K1991" s="220" t="s">
        <v>600</v>
      </c>
      <c r="L1991" s="180"/>
      <c r="M1991" s="180">
        <v>1000</v>
      </c>
      <c r="N1991" s="80" t="s">
        <v>7214</v>
      </c>
      <c r="O1991" s="165"/>
      <c r="P1991" s="80" t="s">
        <v>4121</v>
      </c>
      <c r="Q1991" s="80"/>
      <c r="R1991" s="80"/>
      <c r="S1991" s="166"/>
      <c r="T1991" s="164"/>
      <c r="U1991" s="167"/>
      <c r="V1991" s="168"/>
      <c r="W1991" s="12" t="str">
        <f t="shared" si="380"/>
        <v>Mqtt1</v>
      </c>
      <c r="X1991" s="222"/>
      <c r="Y1991" s="6" t="str">
        <f t="shared" si="376"/>
        <v>power-tag/technical-space-ventilator-out</v>
      </c>
      <c r="Z1991" s="106" t="str" cm="1">
        <f t="array" ref="Z1991">IF(COUNTIF(N1991,"spare"),"","$."&amp;_xlfn.REGEXEXTRACT(J1991,"PT\d+[FQ]\d+_(.*)", 2))</f>
        <v>$.Active_Power_Phase_B</v>
      </c>
      <c r="AA1991" s="12">
        <f t="shared" si="382"/>
        <v>32</v>
      </c>
      <c r="AB1991" s="6" t="s">
        <v>195</v>
      </c>
      <c r="AC1991" s="106">
        <v>3056</v>
      </c>
      <c r="AJ1991" s="80"/>
      <c r="AK1991" s="116" t="s">
        <v>1695</v>
      </c>
      <c r="AN1991" s="80"/>
      <c r="AO1991" s="80"/>
      <c r="AP1991" s="80"/>
      <c r="AQ1991" s="80"/>
      <c r="AR1991" s="130"/>
      <c r="AS1991" s="80"/>
      <c r="AT1991" s="7"/>
      <c r="AU1991" s="7"/>
      <c r="AV1991" s="169"/>
      <c r="AW1991" s="170"/>
      <c r="AX1991" s="140"/>
      <c r="AY1991" s="150"/>
      <c r="AZ1991" s="171"/>
      <c r="BA1991" s="171"/>
      <c r="BB1991" s="150" t="str">
        <f t="shared" si="381"/>
        <v/>
      </c>
      <c r="BC1991" s="172"/>
      <c r="BD1991" s="169"/>
      <c r="BE1991" s="169"/>
      <c r="BF1991" s="169"/>
      <c r="BG1991" s="169"/>
      <c r="BH1991" s="169"/>
      <c r="BI1991" s="169"/>
      <c r="BJ1991" s="169"/>
      <c r="BK1991" s="169"/>
      <c r="BL1991" s="169"/>
      <c r="BM1991" s="169"/>
      <c r="BN1991" s="169"/>
      <c r="BO1991" s="169"/>
      <c r="BP1991" s="169"/>
      <c r="BQ1991" s="169"/>
      <c r="BS1991" s="6"/>
      <c r="BT1991" s="11"/>
      <c r="BU1991" s="6"/>
      <c r="BV1991" s="6"/>
    </row>
    <row r="1992" spans="1:74" ht="15.75" x14ac:dyDescent="0.25">
      <c r="A1992" s="52" t="s">
        <v>7908</v>
      </c>
      <c r="B1992" s="56"/>
      <c r="C1992" s="7" t="s">
        <v>118</v>
      </c>
      <c r="D1992" s="7" t="s">
        <v>6918</v>
      </c>
      <c r="E1992" s="7"/>
      <c r="F1992" s="64"/>
      <c r="G1992" s="6"/>
      <c r="H1992" s="6"/>
      <c r="I1992" s="10" t="s">
        <v>110</v>
      </c>
      <c r="J1992" s="11" t="s">
        <v>3570</v>
      </c>
      <c r="K1992" s="220" t="s">
        <v>600</v>
      </c>
      <c r="L1992" s="180"/>
      <c r="M1992" s="180">
        <v>1000</v>
      </c>
      <c r="N1992" s="80" t="s">
        <v>7214</v>
      </c>
      <c r="O1992" s="165"/>
      <c r="P1992" s="80" t="s">
        <v>4122</v>
      </c>
      <c r="Q1992" s="80"/>
      <c r="R1992" s="80"/>
      <c r="S1992" s="166"/>
      <c r="T1992" s="164"/>
      <c r="U1992" s="167"/>
      <c r="V1992" s="168"/>
      <c r="W1992" s="12" t="str">
        <f t="shared" si="380"/>
        <v>Mqtt1</v>
      </c>
      <c r="X1992" s="222"/>
      <c r="Y1992" s="6" t="str">
        <f t="shared" si="376"/>
        <v>power-tag/technical-space-ventilator-out</v>
      </c>
      <c r="Z1992" s="106" t="str" cm="1">
        <f t="array" ref="Z1992">IF(COUNTIF(N1992,"spare"),"","$."&amp;_xlfn.REGEXEXTRACT(J1992,"PT\d+[FQ]\d+_(.*)", 2))</f>
        <v>$.Active_Power_Phase_C</v>
      </c>
      <c r="AA1992" s="12">
        <f t="shared" si="382"/>
        <v>32</v>
      </c>
      <c r="AB1992" s="6" t="s">
        <v>195</v>
      </c>
      <c r="AC1992" s="106">
        <v>3058</v>
      </c>
      <c r="AJ1992" s="80"/>
      <c r="AK1992" s="116" t="s">
        <v>1695</v>
      </c>
      <c r="AN1992" s="80"/>
      <c r="AO1992" s="80"/>
      <c r="AP1992" s="80"/>
      <c r="AQ1992" s="80"/>
      <c r="AR1992" s="130"/>
      <c r="AS1992" s="80"/>
      <c r="AT1992" s="7"/>
      <c r="AU1992" s="7"/>
      <c r="AV1992" s="169"/>
      <c r="AW1992" s="170"/>
      <c r="AX1992" s="140"/>
      <c r="AY1992" s="150"/>
      <c r="AZ1992" s="171"/>
      <c r="BA1992" s="171"/>
      <c r="BB1992" s="150" t="str">
        <f t="shared" si="381"/>
        <v/>
      </c>
      <c r="BC1992" s="172"/>
      <c r="BD1992" s="169"/>
      <c r="BE1992" s="169"/>
      <c r="BF1992" s="169"/>
      <c r="BG1992" s="169"/>
      <c r="BH1992" s="169"/>
      <c r="BI1992" s="169"/>
      <c r="BJ1992" s="169"/>
      <c r="BK1992" s="169"/>
      <c r="BL1992" s="169"/>
      <c r="BM1992" s="169"/>
      <c r="BN1992" s="169"/>
      <c r="BO1992" s="169"/>
      <c r="BP1992" s="169"/>
      <c r="BQ1992" s="169"/>
      <c r="BS1992" s="6"/>
      <c r="BT1992" s="11"/>
      <c r="BU1992" s="6"/>
      <c r="BV1992" s="6"/>
    </row>
    <row r="1993" spans="1:74" ht="15.75" x14ac:dyDescent="0.25">
      <c r="A1993" s="52" t="s">
        <v>7908</v>
      </c>
      <c r="B1993" s="56"/>
      <c r="C1993" s="7" t="s">
        <v>118</v>
      </c>
      <c r="D1993" s="7" t="s">
        <v>6918</v>
      </c>
      <c r="E1993" s="7"/>
      <c r="F1993" s="64"/>
      <c r="G1993" s="6"/>
      <c r="H1993" s="6"/>
      <c r="I1993" s="10" t="s">
        <v>110</v>
      </c>
      <c r="J1993" s="11" t="s">
        <v>3571</v>
      </c>
      <c r="K1993" s="220" t="s">
        <v>600</v>
      </c>
      <c r="L1993" s="180"/>
      <c r="M1993" s="180">
        <v>1000</v>
      </c>
      <c r="N1993" s="80" t="s">
        <v>7214</v>
      </c>
      <c r="O1993" s="165"/>
      <c r="P1993" s="80" t="s">
        <v>4123</v>
      </c>
      <c r="Q1993" s="80"/>
      <c r="R1993" s="80"/>
      <c r="S1993" s="166"/>
      <c r="T1993" s="164"/>
      <c r="U1993" s="167"/>
      <c r="V1993" s="168"/>
      <c r="W1993" s="12" t="str">
        <f t="shared" si="380"/>
        <v>Mqtt1</v>
      </c>
      <c r="X1993" s="222"/>
      <c r="Y1993" s="6" t="str">
        <f t="shared" si="376"/>
        <v>power-tag/technical-space-ventilator-out</v>
      </c>
      <c r="Z1993" s="106" t="str" cm="1">
        <f t="array" ref="Z1993">IF(COUNTIF(N1993,"spare"),"","$."&amp;_xlfn.REGEXEXTRACT(J1993,"PT\d+[FQ]\d+_(.*)", 2))</f>
        <v>$.Total_Active_Power</v>
      </c>
      <c r="AA1993" s="12">
        <f t="shared" si="382"/>
        <v>32</v>
      </c>
      <c r="AB1993" s="6" t="s">
        <v>195</v>
      </c>
      <c r="AC1993" s="106">
        <v>3060</v>
      </c>
      <c r="AJ1993" s="80"/>
      <c r="AK1993" s="116" t="s">
        <v>1695</v>
      </c>
      <c r="AN1993" s="80"/>
      <c r="AO1993" s="80"/>
      <c r="AP1993" s="80"/>
      <c r="AQ1993" s="80"/>
      <c r="AR1993" s="130"/>
      <c r="AS1993" s="80"/>
      <c r="AT1993" s="7"/>
      <c r="AU1993" s="7"/>
      <c r="AV1993" s="169"/>
      <c r="AW1993" s="170"/>
      <c r="AX1993" s="140"/>
      <c r="AY1993" s="150"/>
      <c r="AZ1993" s="171"/>
      <c r="BA1993" s="171"/>
      <c r="BB1993" s="150" t="str">
        <f t="shared" si="381"/>
        <v/>
      </c>
      <c r="BC1993" s="172"/>
      <c r="BD1993" s="169"/>
      <c r="BE1993" s="169"/>
      <c r="BF1993" s="169"/>
      <c r="BG1993" s="169"/>
      <c r="BH1993" s="169"/>
      <c r="BI1993" s="169"/>
      <c r="BJ1993" s="169"/>
      <c r="BK1993" s="169"/>
      <c r="BL1993" s="169"/>
      <c r="BM1993" s="169"/>
      <c r="BN1993" s="169"/>
      <c r="BO1993" s="169"/>
      <c r="BP1993" s="169"/>
      <c r="BQ1993" s="169"/>
      <c r="BS1993" s="6"/>
      <c r="BT1993" s="11"/>
      <c r="BU1993" s="6"/>
      <c r="BV1993" s="6"/>
    </row>
    <row r="1994" spans="1:74" ht="15.75" x14ac:dyDescent="0.25">
      <c r="A1994" s="52" t="s">
        <v>7908</v>
      </c>
      <c r="B1994" s="56"/>
      <c r="C1994" s="7" t="s">
        <v>118</v>
      </c>
      <c r="D1994" s="7" t="s">
        <v>6918</v>
      </c>
      <c r="E1994" s="7"/>
      <c r="F1994" s="64"/>
      <c r="G1994" s="6"/>
      <c r="H1994" s="6"/>
      <c r="I1994" s="10" t="s">
        <v>110</v>
      </c>
      <c r="J1994" s="11" t="s">
        <v>3572</v>
      </c>
      <c r="K1994" s="220" t="s">
        <v>600</v>
      </c>
      <c r="L1994" s="180"/>
      <c r="M1994" s="180">
        <v>1000</v>
      </c>
      <c r="N1994" s="80" t="s">
        <v>7214</v>
      </c>
      <c r="O1994" s="165"/>
      <c r="P1994" s="80" t="s">
        <v>4124</v>
      </c>
      <c r="Q1994" s="80"/>
      <c r="R1994" s="80"/>
      <c r="S1994" s="166"/>
      <c r="T1994" s="164"/>
      <c r="U1994" s="167"/>
      <c r="V1994" s="168"/>
      <c r="W1994" s="12" t="str">
        <f t="shared" si="380"/>
        <v>Mqtt1</v>
      </c>
      <c r="X1994" s="222"/>
      <c r="Y1994" s="6" t="str">
        <f t="shared" si="376"/>
        <v>power-tag/technical-space-ventilator-out</v>
      </c>
      <c r="Z1994" s="106" t="str" cm="1">
        <f t="array" ref="Z1994">IF(COUNTIF(N1994,"spare"),"","$."&amp;_xlfn.REGEXEXTRACT(J1994,"PT\d+[FQ]\d+_(.*)", 2))</f>
        <v>$.Power_Factor_Phase_A</v>
      </c>
      <c r="AA1994" s="12">
        <f t="shared" si="382"/>
        <v>32</v>
      </c>
      <c r="AB1994" s="6" t="s">
        <v>195</v>
      </c>
      <c r="AC1994" s="106">
        <v>3078</v>
      </c>
      <c r="AJ1994" s="80"/>
      <c r="AK1994" s="116" t="s">
        <v>1696</v>
      </c>
      <c r="AN1994" s="80"/>
      <c r="AO1994" s="80"/>
      <c r="AP1994" s="80"/>
      <c r="AQ1994" s="80"/>
      <c r="AR1994" s="130"/>
      <c r="AS1994" s="80"/>
      <c r="AT1994" s="7"/>
      <c r="AU1994" s="7"/>
      <c r="AV1994" s="169"/>
      <c r="AW1994" s="170"/>
      <c r="AX1994" s="140"/>
      <c r="AY1994" s="150"/>
      <c r="AZ1994" s="171"/>
      <c r="BA1994" s="171"/>
      <c r="BB1994" s="150" t="str">
        <f t="shared" si="381"/>
        <v/>
      </c>
      <c r="BC1994" s="172"/>
      <c r="BD1994" s="169"/>
      <c r="BE1994" s="169"/>
      <c r="BF1994" s="169"/>
      <c r="BG1994" s="169"/>
      <c r="BH1994" s="169"/>
      <c r="BI1994" s="169"/>
      <c r="BJ1994" s="169"/>
      <c r="BK1994" s="169"/>
      <c r="BL1994" s="169"/>
      <c r="BM1994" s="169"/>
      <c r="BN1994" s="169"/>
      <c r="BO1994" s="169"/>
      <c r="BP1994" s="169"/>
      <c r="BQ1994" s="169"/>
      <c r="BS1994" s="6"/>
      <c r="BT1994" s="11"/>
      <c r="BU1994" s="6"/>
      <c r="BV1994" s="6"/>
    </row>
    <row r="1995" spans="1:74" ht="15.75" x14ac:dyDescent="0.25">
      <c r="A1995" s="52" t="s">
        <v>7908</v>
      </c>
      <c r="B1995" s="56"/>
      <c r="C1995" s="7" t="s">
        <v>118</v>
      </c>
      <c r="D1995" s="7" t="s">
        <v>6918</v>
      </c>
      <c r="E1995" s="7"/>
      <c r="F1995" s="64"/>
      <c r="G1995" s="6"/>
      <c r="H1995" s="6"/>
      <c r="I1995" s="10" t="s">
        <v>110</v>
      </c>
      <c r="J1995" s="11" t="s">
        <v>3573</v>
      </c>
      <c r="K1995" s="220" t="s">
        <v>600</v>
      </c>
      <c r="L1995" s="180"/>
      <c r="M1995" s="180">
        <v>1000</v>
      </c>
      <c r="N1995" s="80" t="s">
        <v>7214</v>
      </c>
      <c r="O1995" s="165"/>
      <c r="P1995" s="80" t="s">
        <v>4125</v>
      </c>
      <c r="Q1995" s="80"/>
      <c r="R1995" s="80"/>
      <c r="S1995" s="166"/>
      <c r="T1995" s="164"/>
      <c r="U1995" s="167"/>
      <c r="V1995" s="168"/>
      <c r="W1995" s="12" t="str">
        <f t="shared" si="380"/>
        <v>Mqtt1</v>
      </c>
      <c r="X1995" s="222"/>
      <c r="Y1995" s="6" t="str">
        <f t="shared" si="376"/>
        <v>power-tag/technical-space-ventilator-out</v>
      </c>
      <c r="Z1995" s="106" t="str" cm="1">
        <f t="array" ref="Z1995">IF(COUNTIF(N1995,"spare"),"","$."&amp;_xlfn.REGEXEXTRACT(J1995,"PT\d+[FQ]\d+_(.*)", 2))</f>
        <v>$.Power_Factor_Phase_B</v>
      </c>
      <c r="AA1995" s="12">
        <f t="shared" si="382"/>
        <v>32</v>
      </c>
      <c r="AB1995" s="6" t="s">
        <v>195</v>
      </c>
      <c r="AC1995" s="106">
        <v>3080</v>
      </c>
      <c r="AJ1995" s="80"/>
      <c r="AK1995" s="116" t="s">
        <v>1696</v>
      </c>
      <c r="AN1995" s="80"/>
      <c r="AO1995" s="80"/>
      <c r="AP1995" s="80"/>
      <c r="AQ1995" s="80"/>
      <c r="AR1995" s="130"/>
      <c r="AS1995" s="80"/>
      <c r="AT1995" s="7"/>
      <c r="AU1995" s="7"/>
      <c r="AV1995" s="169"/>
      <c r="AW1995" s="170"/>
      <c r="AX1995" s="140"/>
      <c r="AY1995" s="150"/>
      <c r="AZ1995" s="171"/>
      <c r="BA1995" s="171"/>
      <c r="BB1995" s="150" t="str">
        <f t="shared" si="381"/>
        <v/>
      </c>
      <c r="BC1995" s="172"/>
      <c r="BD1995" s="169"/>
      <c r="BE1995" s="169"/>
      <c r="BF1995" s="169"/>
      <c r="BG1995" s="169"/>
      <c r="BH1995" s="169"/>
      <c r="BI1995" s="169"/>
      <c r="BJ1995" s="169"/>
      <c r="BK1995" s="169"/>
      <c r="BL1995" s="169"/>
      <c r="BM1995" s="169"/>
      <c r="BN1995" s="169"/>
      <c r="BO1995" s="169"/>
      <c r="BP1995" s="169"/>
      <c r="BQ1995" s="169"/>
      <c r="BS1995" s="6"/>
      <c r="BT1995" s="11"/>
      <c r="BU1995" s="6"/>
      <c r="BV1995" s="6"/>
    </row>
    <row r="1996" spans="1:74" ht="15.75" x14ac:dyDescent="0.25">
      <c r="A1996" s="52" t="s">
        <v>7908</v>
      </c>
      <c r="B1996" s="56"/>
      <c r="C1996" s="7" t="s">
        <v>118</v>
      </c>
      <c r="D1996" s="7" t="s">
        <v>6918</v>
      </c>
      <c r="E1996" s="7"/>
      <c r="F1996" s="64"/>
      <c r="G1996" s="6"/>
      <c r="H1996" s="6"/>
      <c r="I1996" s="10" t="s">
        <v>110</v>
      </c>
      <c r="J1996" s="11" t="s">
        <v>3574</v>
      </c>
      <c r="K1996" s="220" t="s">
        <v>600</v>
      </c>
      <c r="L1996" s="180"/>
      <c r="M1996" s="180">
        <v>1000</v>
      </c>
      <c r="N1996" s="80" t="s">
        <v>7214</v>
      </c>
      <c r="O1996" s="165"/>
      <c r="P1996" s="80" t="s">
        <v>4126</v>
      </c>
      <c r="Q1996" s="80"/>
      <c r="R1996" s="80"/>
      <c r="S1996" s="166"/>
      <c r="T1996" s="164"/>
      <c r="U1996" s="167"/>
      <c r="V1996" s="168"/>
      <c r="W1996" s="12" t="str">
        <f t="shared" si="380"/>
        <v>Mqtt1</v>
      </c>
      <c r="X1996" s="222"/>
      <c r="Y1996" s="6" t="str">
        <f t="shared" si="376"/>
        <v>power-tag/technical-space-ventilator-out</v>
      </c>
      <c r="Z1996" s="106" t="str" cm="1">
        <f t="array" ref="Z1996">IF(COUNTIF(N1996,"spare"),"","$."&amp;_xlfn.REGEXEXTRACT(J1996,"PT\d+[FQ]\d+_(.*)", 2))</f>
        <v>$.Power_Factor_Phase_C</v>
      </c>
      <c r="AA1996" s="12">
        <f t="shared" si="382"/>
        <v>32</v>
      </c>
      <c r="AB1996" s="6" t="s">
        <v>195</v>
      </c>
      <c r="AC1996" s="106">
        <v>3082</v>
      </c>
      <c r="AJ1996" s="80"/>
      <c r="AK1996" s="116" t="s">
        <v>1696</v>
      </c>
      <c r="AN1996" s="80"/>
      <c r="AO1996" s="80"/>
      <c r="AP1996" s="80"/>
      <c r="AQ1996" s="80"/>
      <c r="AR1996" s="130"/>
      <c r="AS1996" s="80"/>
      <c r="AT1996" s="7"/>
      <c r="AU1996" s="7"/>
      <c r="AV1996" s="169"/>
      <c r="AW1996" s="170"/>
      <c r="AX1996" s="140"/>
      <c r="AY1996" s="150"/>
      <c r="AZ1996" s="171"/>
      <c r="BA1996" s="171"/>
      <c r="BB1996" s="150" t="str">
        <f t="shared" si="381"/>
        <v/>
      </c>
      <c r="BC1996" s="172"/>
      <c r="BD1996" s="169"/>
      <c r="BE1996" s="169"/>
      <c r="BF1996" s="169"/>
      <c r="BG1996" s="169"/>
      <c r="BH1996" s="169"/>
      <c r="BI1996" s="169"/>
      <c r="BJ1996" s="169"/>
      <c r="BK1996" s="169"/>
      <c r="BL1996" s="169"/>
      <c r="BM1996" s="169"/>
      <c r="BN1996" s="169"/>
      <c r="BO1996" s="169"/>
      <c r="BP1996" s="169"/>
      <c r="BQ1996" s="169"/>
      <c r="BS1996" s="6"/>
      <c r="BT1996" s="11"/>
      <c r="BU1996" s="6"/>
      <c r="BV1996" s="6"/>
    </row>
    <row r="1997" spans="1:74" ht="15.75" x14ac:dyDescent="0.25">
      <c r="A1997" s="52" t="s">
        <v>7908</v>
      </c>
      <c r="B1997" s="56"/>
      <c r="C1997" s="7" t="s">
        <v>118</v>
      </c>
      <c r="D1997" s="7" t="s">
        <v>6918</v>
      </c>
      <c r="E1997" s="7"/>
      <c r="F1997" s="64"/>
      <c r="G1997" s="6"/>
      <c r="H1997" s="6"/>
      <c r="I1997" s="10" t="s">
        <v>110</v>
      </c>
      <c r="J1997" s="11" t="s">
        <v>3575</v>
      </c>
      <c r="K1997" s="220" t="s">
        <v>600</v>
      </c>
      <c r="L1997" s="180"/>
      <c r="M1997" s="180">
        <v>1000</v>
      </c>
      <c r="N1997" s="80" t="s">
        <v>7214</v>
      </c>
      <c r="O1997" s="165"/>
      <c r="P1997" s="80" t="s">
        <v>4127</v>
      </c>
      <c r="Q1997" s="80"/>
      <c r="R1997" s="80"/>
      <c r="S1997" s="166"/>
      <c r="T1997" s="164"/>
      <c r="U1997" s="167"/>
      <c r="V1997" s="168"/>
      <c r="W1997" s="12" t="str">
        <f t="shared" si="380"/>
        <v>Mqtt1</v>
      </c>
      <c r="X1997" s="222"/>
      <c r="Y1997" s="6" t="str">
        <f t="shared" si="376"/>
        <v>power-tag/technical-space-ventilator-out</v>
      </c>
      <c r="Z1997" s="106" t="str" cm="1">
        <f t="array" ref="Z1997">IF(COUNTIF(N1997,"spare"),"","$."&amp;_xlfn.REGEXEXTRACT(J1997,"PT\d+[FQ]\d+_(.*)", 2))</f>
        <v>$.Total_Power_Factor</v>
      </c>
      <c r="AA1997" s="12">
        <f t="shared" si="382"/>
        <v>32</v>
      </c>
      <c r="AB1997" s="6" t="s">
        <v>195</v>
      </c>
      <c r="AC1997" s="106">
        <v>3084</v>
      </c>
      <c r="AJ1997" s="80"/>
      <c r="AK1997" s="116" t="s">
        <v>1696</v>
      </c>
      <c r="AN1997" s="80"/>
      <c r="AO1997" s="80"/>
      <c r="AP1997" s="80"/>
      <c r="AQ1997" s="80"/>
      <c r="AR1997" s="130"/>
      <c r="AS1997" s="80"/>
      <c r="AT1997" s="7"/>
      <c r="AU1997" s="7"/>
      <c r="AV1997" s="169"/>
      <c r="AW1997" s="170"/>
      <c r="AX1997" s="140"/>
      <c r="AY1997" s="150"/>
      <c r="AZ1997" s="171"/>
      <c r="BA1997" s="171"/>
      <c r="BB1997" s="150" t="str">
        <f t="shared" si="381"/>
        <v/>
      </c>
      <c r="BC1997" s="172"/>
      <c r="BD1997" s="169"/>
      <c r="BE1997" s="169"/>
      <c r="BF1997" s="169"/>
      <c r="BG1997" s="169"/>
      <c r="BH1997" s="169"/>
      <c r="BI1997" s="169"/>
      <c r="BJ1997" s="169"/>
      <c r="BK1997" s="169"/>
      <c r="BL1997" s="169"/>
      <c r="BM1997" s="169"/>
      <c r="BN1997" s="169"/>
      <c r="BO1997" s="169"/>
      <c r="BP1997" s="169"/>
      <c r="BQ1997" s="169"/>
      <c r="BS1997" s="6"/>
      <c r="BT1997" s="11"/>
      <c r="BU1997" s="6"/>
      <c r="BV1997" s="6"/>
    </row>
    <row r="1998" spans="1:74" ht="15.75" x14ac:dyDescent="0.25">
      <c r="A1998" s="52" t="s">
        <v>7908</v>
      </c>
      <c r="B1998" s="56"/>
      <c r="C1998" s="7" t="s">
        <v>118</v>
      </c>
      <c r="D1998" s="7" t="s">
        <v>6918</v>
      </c>
      <c r="E1998" s="7"/>
      <c r="F1998" s="64"/>
      <c r="G1998" s="6"/>
      <c r="H1998" s="6"/>
      <c r="I1998" s="10" t="s">
        <v>110</v>
      </c>
      <c r="J1998" s="11" t="s">
        <v>3576</v>
      </c>
      <c r="K1998" s="220" t="s">
        <v>600</v>
      </c>
      <c r="L1998" s="180"/>
      <c r="M1998" s="180">
        <v>1000</v>
      </c>
      <c r="N1998" s="80" t="s">
        <v>7214</v>
      </c>
      <c r="O1998" s="165"/>
      <c r="P1998" s="80" t="s">
        <v>4128</v>
      </c>
      <c r="Q1998" s="80"/>
      <c r="R1998" s="80"/>
      <c r="S1998" s="166"/>
      <c r="T1998" s="164"/>
      <c r="U1998" s="167"/>
      <c r="V1998" s="168"/>
      <c r="W1998" s="12" t="str">
        <f t="shared" ref="W1998:W2012" si="383">IF(COUNTIF(N1998,"spare"),"","Mqtt1")</f>
        <v>Mqtt1</v>
      </c>
      <c r="X1998" s="222"/>
      <c r="Y1998" s="6" t="str">
        <f t="shared" si="376"/>
        <v>power-tag/fresh-air-unit-fore-ship</v>
      </c>
      <c r="Z1998" s="106" t="str" cm="1">
        <f t="array" ref="Z1998">IF(COUNTIF(N1998,"spare"),"","$."&amp;_xlfn.REGEXEXTRACT(J1998,"PT\d+[FQ]\d+_(.*)", 2))</f>
        <v>$.RMS_Current_Phase_A</v>
      </c>
      <c r="AA1998" s="12">
        <f>AA1983+1</f>
        <v>33</v>
      </c>
      <c r="AB1998" s="6" t="s">
        <v>195</v>
      </c>
      <c r="AC1998" s="106">
        <v>3000</v>
      </c>
      <c r="AJ1998" s="80"/>
      <c r="AK1998" s="116" t="s">
        <v>1693</v>
      </c>
      <c r="AN1998" s="80"/>
      <c r="AO1998" s="80"/>
      <c r="AP1998" s="80"/>
      <c r="AQ1998" s="80"/>
      <c r="AR1998" s="130"/>
      <c r="AS1998" s="80"/>
      <c r="AT1998" s="7"/>
      <c r="AU1998" s="7"/>
      <c r="AV1998" s="169"/>
      <c r="AW1998" s="170"/>
      <c r="AX1998" s="140"/>
      <c r="AY1998" s="150"/>
      <c r="AZ1998" s="171"/>
      <c r="BA1998" s="171"/>
      <c r="BB1998" s="150" t="str">
        <f t="shared" ref="BB1998:BB2012" si="384">IF(ISNUMBER(AM1998),"1","")</f>
        <v/>
      </c>
      <c r="BC1998" s="172"/>
      <c r="BD1998" s="169"/>
      <c r="BE1998" s="169"/>
      <c r="BF1998" s="169"/>
      <c r="BG1998" s="169"/>
      <c r="BH1998" s="169"/>
      <c r="BI1998" s="169"/>
      <c r="BJ1998" s="169"/>
      <c r="BK1998" s="169"/>
      <c r="BL1998" s="169"/>
      <c r="BM1998" s="169"/>
      <c r="BN1998" s="169"/>
      <c r="BO1998" s="169"/>
      <c r="BP1998" s="169"/>
      <c r="BQ1998" s="169"/>
      <c r="BS1998" s="6"/>
      <c r="BT1998" s="11"/>
      <c r="BU1998" s="6"/>
      <c r="BV1998" s="6"/>
    </row>
    <row r="1999" spans="1:74" ht="15.75" x14ac:dyDescent="0.25">
      <c r="A1999" s="52" t="s">
        <v>7908</v>
      </c>
      <c r="B1999" s="56"/>
      <c r="C1999" s="7" t="s">
        <v>118</v>
      </c>
      <c r="D1999" s="7" t="s">
        <v>6918</v>
      </c>
      <c r="E1999" s="7"/>
      <c r="F1999" s="64"/>
      <c r="G1999" s="6"/>
      <c r="H1999" s="6"/>
      <c r="I1999" s="10" t="s">
        <v>110</v>
      </c>
      <c r="J1999" s="11" t="s">
        <v>3577</v>
      </c>
      <c r="K1999" s="220" t="s">
        <v>600</v>
      </c>
      <c r="L1999" s="180"/>
      <c r="M1999" s="180">
        <v>1000</v>
      </c>
      <c r="N1999" s="80" t="s">
        <v>7214</v>
      </c>
      <c r="O1999" s="165"/>
      <c r="P1999" s="80" t="s">
        <v>4129</v>
      </c>
      <c r="Q1999" s="80"/>
      <c r="R1999" s="80"/>
      <c r="S1999" s="166"/>
      <c r="T1999" s="164"/>
      <c r="U1999" s="167"/>
      <c r="V1999" s="168"/>
      <c r="W1999" s="12" t="str">
        <f t="shared" si="383"/>
        <v>Mqtt1</v>
      </c>
      <c r="X1999" s="222"/>
      <c r="Y1999" s="6" t="str">
        <f t="shared" si="376"/>
        <v>power-tag/fresh-air-unit-fore-ship</v>
      </c>
      <c r="Z1999" s="106" t="str" cm="1">
        <f t="array" ref="Z1999">IF(COUNTIF(N1999,"spare"),"","$."&amp;_xlfn.REGEXEXTRACT(J1999,"PT\d+[FQ]\d+_(.*)", 2))</f>
        <v>$.RMS_Current_Phase_B</v>
      </c>
      <c r="AA1999" s="12">
        <f t="shared" ref="AA1999:AA2012" si="385">AA1984+1</f>
        <v>33</v>
      </c>
      <c r="AB1999" s="6" t="s">
        <v>195</v>
      </c>
      <c r="AC1999" s="106">
        <v>3002</v>
      </c>
      <c r="AJ1999" s="80"/>
      <c r="AK1999" s="116" t="s">
        <v>1693</v>
      </c>
      <c r="AN1999" s="80"/>
      <c r="AO1999" s="80"/>
      <c r="AP1999" s="80"/>
      <c r="AQ1999" s="80"/>
      <c r="AR1999" s="130"/>
      <c r="AS1999" s="80"/>
      <c r="AT1999" s="7"/>
      <c r="AU1999" s="7"/>
      <c r="AV1999" s="169"/>
      <c r="AW1999" s="170"/>
      <c r="AX1999" s="140"/>
      <c r="AY1999" s="150"/>
      <c r="AZ1999" s="171"/>
      <c r="BA1999" s="171"/>
      <c r="BB1999" s="150" t="str">
        <f t="shared" si="384"/>
        <v/>
      </c>
      <c r="BC1999" s="172"/>
      <c r="BD1999" s="169"/>
      <c r="BE1999" s="169"/>
      <c r="BF1999" s="169"/>
      <c r="BG1999" s="169"/>
      <c r="BH1999" s="169"/>
      <c r="BI1999" s="169"/>
      <c r="BJ1999" s="169"/>
      <c r="BK1999" s="169"/>
      <c r="BL1999" s="169"/>
      <c r="BM1999" s="169"/>
      <c r="BN1999" s="169"/>
      <c r="BO1999" s="169"/>
      <c r="BP1999" s="169"/>
      <c r="BQ1999" s="169"/>
      <c r="BS1999" s="6"/>
      <c r="BT1999" s="11"/>
      <c r="BU1999" s="6"/>
      <c r="BV1999" s="6"/>
    </row>
    <row r="2000" spans="1:74" ht="15.75" x14ac:dyDescent="0.25">
      <c r="A2000" s="52" t="s">
        <v>7908</v>
      </c>
      <c r="B2000" s="56"/>
      <c r="C2000" s="7" t="s">
        <v>118</v>
      </c>
      <c r="D2000" s="7" t="s">
        <v>6918</v>
      </c>
      <c r="E2000" s="7"/>
      <c r="F2000" s="64"/>
      <c r="G2000" s="6"/>
      <c r="H2000" s="6"/>
      <c r="I2000" s="10" t="s">
        <v>110</v>
      </c>
      <c r="J2000" s="11" t="s">
        <v>3578</v>
      </c>
      <c r="K2000" s="220" t="s">
        <v>600</v>
      </c>
      <c r="L2000" s="180"/>
      <c r="M2000" s="180">
        <v>1000</v>
      </c>
      <c r="N2000" s="80" t="s">
        <v>7214</v>
      </c>
      <c r="O2000" s="165"/>
      <c r="P2000" s="80" t="s">
        <v>4130</v>
      </c>
      <c r="Q2000" s="80"/>
      <c r="R2000" s="80"/>
      <c r="S2000" s="166"/>
      <c r="T2000" s="164"/>
      <c r="U2000" s="167"/>
      <c r="V2000" s="168"/>
      <c r="W2000" s="12" t="str">
        <f t="shared" si="383"/>
        <v>Mqtt1</v>
      </c>
      <c r="X2000" s="222"/>
      <c r="Y2000" s="6" t="str">
        <f t="shared" si="376"/>
        <v>power-tag/fresh-air-unit-fore-ship</v>
      </c>
      <c r="Z2000" s="106" t="str" cm="1">
        <f t="array" ref="Z2000">IF(COUNTIF(N2000,"spare"),"","$."&amp;_xlfn.REGEXEXTRACT(J2000,"PT\d+[FQ]\d+_(.*)", 2))</f>
        <v>$.RMS_Current_Phase_C</v>
      </c>
      <c r="AA2000" s="12">
        <f t="shared" si="385"/>
        <v>33</v>
      </c>
      <c r="AB2000" s="6" t="s">
        <v>195</v>
      </c>
      <c r="AC2000" s="106">
        <v>3004</v>
      </c>
      <c r="AJ2000" s="80"/>
      <c r="AK2000" s="116" t="s">
        <v>1693</v>
      </c>
      <c r="AN2000" s="80"/>
      <c r="AO2000" s="80"/>
      <c r="AP2000" s="80"/>
      <c r="AQ2000" s="80"/>
      <c r="AR2000" s="130"/>
      <c r="AS2000" s="80"/>
      <c r="AT2000" s="7"/>
      <c r="AU2000" s="7"/>
      <c r="AV2000" s="169"/>
      <c r="AW2000" s="170"/>
      <c r="AX2000" s="140"/>
      <c r="AY2000" s="150"/>
      <c r="AZ2000" s="171"/>
      <c r="BA2000" s="171"/>
      <c r="BB2000" s="150" t="str">
        <f t="shared" si="384"/>
        <v/>
      </c>
      <c r="BC2000" s="172"/>
      <c r="BD2000" s="169"/>
      <c r="BE2000" s="169"/>
      <c r="BF2000" s="169"/>
      <c r="BG2000" s="169"/>
      <c r="BH2000" s="169"/>
      <c r="BI2000" s="169"/>
      <c r="BJ2000" s="169"/>
      <c r="BK2000" s="169"/>
      <c r="BL2000" s="169"/>
      <c r="BM2000" s="169"/>
      <c r="BN2000" s="169"/>
      <c r="BO2000" s="169"/>
      <c r="BP2000" s="169"/>
      <c r="BQ2000" s="169"/>
      <c r="BS2000" s="6"/>
      <c r="BT2000" s="11"/>
      <c r="BU2000" s="6"/>
      <c r="BV2000" s="6"/>
    </row>
    <row r="2001" spans="1:74" ht="15.75" x14ac:dyDescent="0.25">
      <c r="A2001" s="52" t="s">
        <v>7908</v>
      </c>
      <c r="B2001" s="56"/>
      <c r="C2001" s="7" t="s">
        <v>118</v>
      </c>
      <c r="D2001" s="7" t="s">
        <v>6918</v>
      </c>
      <c r="E2001" s="7"/>
      <c r="F2001" s="64"/>
      <c r="G2001" s="6"/>
      <c r="H2001" s="6"/>
      <c r="I2001" s="10" t="s">
        <v>110</v>
      </c>
      <c r="J2001" s="11" t="s">
        <v>3579</v>
      </c>
      <c r="K2001" s="220" t="s">
        <v>600</v>
      </c>
      <c r="L2001" s="180"/>
      <c r="M2001" s="180">
        <v>1000</v>
      </c>
      <c r="N2001" s="80" t="s">
        <v>7214</v>
      </c>
      <c r="O2001" s="165"/>
      <c r="P2001" s="80" t="s">
        <v>4131</v>
      </c>
      <c r="Q2001" s="80"/>
      <c r="R2001" s="80"/>
      <c r="S2001" s="166"/>
      <c r="T2001" s="164"/>
      <c r="U2001" s="167"/>
      <c r="V2001" s="168"/>
      <c r="W2001" s="12" t="str">
        <f t="shared" si="383"/>
        <v>Mqtt1</v>
      </c>
      <c r="X2001" s="222"/>
      <c r="Y2001" s="6" t="str">
        <f t="shared" si="376"/>
        <v>power-tag/fresh-air-unit-fore-ship</v>
      </c>
      <c r="Z2001" s="106" t="str" cm="1">
        <f t="array" ref="Z2001">IF(COUNTIF(N2001,"spare"),"","$."&amp;_xlfn.REGEXEXTRACT(J2001,"PT\d+[FQ]\d+_(.*)", 2))</f>
        <v>$.RMS_Current_Phase_Neut</v>
      </c>
      <c r="AA2001" s="12">
        <f t="shared" si="385"/>
        <v>33</v>
      </c>
      <c r="AB2001" s="6" t="s">
        <v>195</v>
      </c>
      <c r="AC2001" s="106">
        <v>3006</v>
      </c>
      <c r="AJ2001" s="80"/>
      <c r="AK2001" s="116" t="s">
        <v>1693</v>
      </c>
      <c r="AN2001" s="80"/>
      <c r="AO2001" s="80"/>
      <c r="AP2001" s="80"/>
      <c r="AQ2001" s="80"/>
      <c r="AR2001" s="130"/>
      <c r="AS2001" s="80"/>
      <c r="AT2001" s="7"/>
      <c r="AU2001" s="7"/>
      <c r="AV2001" s="169"/>
      <c r="AW2001" s="170"/>
      <c r="AX2001" s="140"/>
      <c r="AY2001" s="150"/>
      <c r="AZ2001" s="171"/>
      <c r="BA2001" s="171"/>
      <c r="BB2001" s="150" t="str">
        <f t="shared" si="384"/>
        <v/>
      </c>
      <c r="BC2001" s="172"/>
      <c r="BD2001" s="169"/>
      <c r="BE2001" s="169"/>
      <c r="BF2001" s="169"/>
      <c r="BG2001" s="169"/>
      <c r="BH2001" s="169"/>
      <c r="BI2001" s="169"/>
      <c r="BJ2001" s="169"/>
      <c r="BK2001" s="169"/>
      <c r="BL2001" s="169"/>
      <c r="BM2001" s="169"/>
      <c r="BN2001" s="169"/>
      <c r="BO2001" s="169"/>
      <c r="BP2001" s="169"/>
      <c r="BQ2001" s="169"/>
      <c r="BS2001" s="6"/>
      <c r="BT2001" s="11"/>
      <c r="BU2001" s="6"/>
      <c r="BV2001" s="6"/>
    </row>
    <row r="2002" spans="1:74" ht="15.75" x14ac:dyDescent="0.25">
      <c r="A2002" s="52" t="s">
        <v>7908</v>
      </c>
      <c r="B2002" s="56"/>
      <c r="C2002" s="7" t="s">
        <v>118</v>
      </c>
      <c r="D2002" s="7" t="s">
        <v>6918</v>
      </c>
      <c r="E2002" s="7"/>
      <c r="F2002" s="64"/>
      <c r="G2002" s="6"/>
      <c r="H2002" s="6"/>
      <c r="I2002" s="10" t="s">
        <v>110</v>
      </c>
      <c r="J2002" s="11" t="s">
        <v>7649</v>
      </c>
      <c r="K2002" s="220" t="s">
        <v>600</v>
      </c>
      <c r="L2002" s="180"/>
      <c r="M2002" s="180">
        <v>1000</v>
      </c>
      <c r="N2002" s="80" t="s">
        <v>7214</v>
      </c>
      <c r="O2002" s="165"/>
      <c r="P2002" s="80" t="s">
        <v>4132</v>
      </c>
      <c r="Q2002" s="80"/>
      <c r="R2002" s="80"/>
      <c r="S2002" s="166"/>
      <c r="T2002" s="164"/>
      <c r="U2002" s="167"/>
      <c r="V2002" s="168"/>
      <c r="W2002" s="12" t="str">
        <f t="shared" si="383"/>
        <v>Mqtt1</v>
      </c>
      <c r="X2002" s="222"/>
      <c r="Y2002" s="6" t="str">
        <f t="shared" si="376"/>
        <v>power-tag/fresh-air-unit-fore-ship</v>
      </c>
      <c r="Z2002" s="106" t="str" cm="1">
        <f t="array" ref="Z2002">IF(COUNTIF(N2002,"spare"),"","$."&amp;_xlfn.REGEXEXTRACT(J2002,"PT\d+[FQ]\d+_(.*)", 2))</f>
        <v>$.RMS_Voltage_A_N</v>
      </c>
      <c r="AA2002" s="12">
        <f t="shared" si="385"/>
        <v>33</v>
      </c>
      <c r="AB2002" s="6" t="s">
        <v>195</v>
      </c>
      <c r="AC2002" s="106">
        <v>3028</v>
      </c>
      <c r="AJ2002" s="80"/>
      <c r="AK2002" s="116" t="s">
        <v>1694</v>
      </c>
      <c r="AN2002" s="80"/>
      <c r="AO2002" s="80"/>
      <c r="AP2002" s="80"/>
      <c r="AQ2002" s="80"/>
      <c r="AR2002" s="130"/>
      <c r="AS2002" s="80"/>
      <c r="AT2002" s="7"/>
      <c r="AU2002" s="7"/>
      <c r="AV2002" s="169"/>
      <c r="AW2002" s="170"/>
      <c r="AX2002" s="140"/>
      <c r="AY2002" s="150"/>
      <c r="AZ2002" s="171"/>
      <c r="BA2002" s="171"/>
      <c r="BB2002" s="150" t="str">
        <f t="shared" si="384"/>
        <v/>
      </c>
      <c r="BC2002" s="172"/>
      <c r="BD2002" s="169"/>
      <c r="BE2002" s="169"/>
      <c r="BF2002" s="169"/>
      <c r="BG2002" s="169"/>
      <c r="BH2002" s="169"/>
      <c r="BI2002" s="169"/>
      <c r="BJ2002" s="169"/>
      <c r="BK2002" s="169"/>
      <c r="BL2002" s="169"/>
      <c r="BM2002" s="169"/>
      <c r="BN2002" s="169"/>
      <c r="BO2002" s="169"/>
      <c r="BP2002" s="169"/>
      <c r="BQ2002" s="169"/>
      <c r="BS2002" s="6"/>
      <c r="BT2002" s="11"/>
      <c r="BU2002" s="6"/>
      <c r="BV2002" s="6"/>
    </row>
    <row r="2003" spans="1:74" ht="15.75" x14ac:dyDescent="0.25">
      <c r="A2003" s="52" t="s">
        <v>7908</v>
      </c>
      <c r="B2003" s="56"/>
      <c r="C2003" s="7" t="s">
        <v>118</v>
      </c>
      <c r="D2003" s="7" t="s">
        <v>6918</v>
      </c>
      <c r="E2003" s="7"/>
      <c r="F2003" s="64"/>
      <c r="G2003" s="6"/>
      <c r="H2003" s="6"/>
      <c r="I2003" s="10" t="s">
        <v>110</v>
      </c>
      <c r="J2003" s="11" t="s">
        <v>7650</v>
      </c>
      <c r="K2003" s="220" t="s">
        <v>600</v>
      </c>
      <c r="L2003" s="180"/>
      <c r="M2003" s="180">
        <v>1000</v>
      </c>
      <c r="N2003" s="80" t="s">
        <v>7214</v>
      </c>
      <c r="O2003" s="165"/>
      <c r="P2003" s="80" t="s">
        <v>4133</v>
      </c>
      <c r="Q2003" s="80"/>
      <c r="R2003" s="80"/>
      <c r="S2003" s="166"/>
      <c r="T2003" s="164"/>
      <c r="U2003" s="167"/>
      <c r="V2003" s="168"/>
      <c r="W2003" s="12" t="str">
        <f t="shared" si="383"/>
        <v>Mqtt1</v>
      </c>
      <c r="X2003" s="222"/>
      <c r="Y2003" s="6" t="str">
        <f t="shared" si="376"/>
        <v>power-tag/fresh-air-unit-fore-ship</v>
      </c>
      <c r="Z2003" s="106" t="str" cm="1">
        <f t="array" ref="Z2003">IF(COUNTIF(N2003,"spare"),"","$."&amp;_xlfn.REGEXEXTRACT(J2003,"PT\d+[FQ]\d+_(.*)", 2))</f>
        <v>$.RMS_Voltage_B_N</v>
      </c>
      <c r="AA2003" s="12">
        <f t="shared" si="385"/>
        <v>33</v>
      </c>
      <c r="AB2003" s="6" t="s">
        <v>195</v>
      </c>
      <c r="AC2003" s="106">
        <v>3030</v>
      </c>
      <c r="AJ2003" s="80"/>
      <c r="AK2003" s="116" t="s">
        <v>1694</v>
      </c>
      <c r="AN2003" s="80"/>
      <c r="AO2003" s="80"/>
      <c r="AP2003" s="80"/>
      <c r="AQ2003" s="80"/>
      <c r="AR2003" s="130"/>
      <c r="AS2003" s="80"/>
      <c r="AT2003" s="7"/>
      <c r="AU2003" s="7"/>
      <c r="AV2003" s="169"/>
      <c r="AW2003" s="170"/>
      <c r="AX2003" s="140"/>
      <c r="AY2003" s="150"/>
      <c r="AZ2003" s="171"/>
      <c r="BA2003" s="171"/>
      <c r="BB2003" s="150" t="str">
        <f t="shared" si="384"/>
        <v/>
      </c>
      <c r="BC2003" s="172"/>
      <c r="BD2003" s="169"/>
      <c r="BE2003" s="169"/>
      <c r="BF2003" s="169"/>
      <c r="BG2003" s="169"/>
      <c r="BH2003" s="169"/>
      <c r="BI2003" s="169"/>
      <c r="BJ2003" s="169"/>
      <c r="BK2003" s="169"/>
      <c r="BL2003" s="169"/>
      <c r="BM2003" s="169"/>
      <c r="BN2003" s="169"/>
      <c r="BO2003" s="169"/>
      <c r="BP2003" s="169"/>
      <c r="BQ2003" s="169"/>
      <c r="BS2003" s="6"/>
      <c r="BT2003" s="11"/>
      <c r="BU2003" s="6"/>
      <c r="BV2003" s="6"/>
    </row>
    <row r="2004" spans="1:74" ht="15.75" x14ac:dyDescent="0.25">
      <c r="A2004" s="52" t="s">
        <v>7908</v>
      </c>
      <c r="B2004" s="56"/>
      <c r="C2004" s="7" t="s">
        <v>118</v>
      </c>
      <c r="D2004" s="7" t="s">
        <v>6918</v>
      </c>
      <c r="E2004" s="7"/>
      <c r="F2004" s="64"/>
      <c r="G2004" s="6"/>
      <c r="H2004" s="6"/>
      <c r="I2004" s="10" t="s">
        <v>110</v>
      </c>
      <c r="J2004" s="11" t="s">
        <v>7651</v>
      </c>
      <c r="K2004" s="220" t="s">
        <v>600</v>
      </c>
      <c r="L2004" s="180"/>
      <c r="M2004" s="180">
        <v>1000</v>
      </c>
      <c r="N2004" s="80" t="s">
        <v>7214</v>
      </c>
      <c r="O2004" s="165"/>
      <c r="P2004" s="80" t="s">
        <v>4134</v>
      </c>
      <c r="Q2004" s="80"/>
      <c r="R2004" s="80"/>
      <c r="S2004" s="166"/>
      <c r="T2004" s="164"/>
      <c r="U2004" s="167"/>
      <c r="V2004" s="168"/>
      <c r="W2004" s="12" t="str">
        <f t="shared" si="383"/>
        <v>Mqtt1</v>
      </c>
      <c r="X2004" s="222"/>
      <c r="Y2004" s="6" t="str">
        <f t="shared" si="376"/>
        <v>power-tag/fresh-air-unit-fore-ship</v>
      </c>
      <c r="Z2004" s="106" t="str" cm="1">
        <f t="array" ref="Z2004">IF(COUNTIF(N2004,"spare"),"","$."&amp;_xlfn.REGEXEXTRACT(J2004,"PT\d+[FQ]\d+_(.*)", 2))</f>
        <v>$.RMS_Voltage_C_N</v>
      </c>
      <c r="AA2004" s="12">
        <f t="shared" si="385"/>
        <v>33</v>
      </c>
      <c r="AB2004" s="6" t="s">
        <v>195</v>
      </c>
      <c r="AC2004" s="106">
        <v>3032</v>
      </c>
      <c r="AJ2004" s="80"/>
      <c r="AK2004" s="116" t="s">
        <v>1694</v>
      </c>
      <c r="AN2004" s="80"/>
      <c r="AO2004" s="80"/>
      <c r="AP2004" s="80"/>
      <c r="AQ2004" s="80"/>
      <c r="AR2004" s="130"/>
      <c r="AS2004" s="80"/>
      <c r="AT2004" s="7"/>
      <c r="AU2004" s="7"/>
      <c r="AV2004" s="169"/>
      <c r="AW2004" s="170"/>
      <c r="AX2004" s="140"/>
      <c r="AY2004" s="150"/>
      <c r="AZ2004" s="171"/>
      <c r="BA2004" s="171"/>
      <c r="BB2004" s="150" t="str">
        <f t="shared" si="384"/>
        <v/>
      </c>
      <c r="BC2004" s="172"/>
      <c r="BD2004" s="169"/>
      <c r="BE2004" s="169"/>
      <c r="BF2004" s="169"/>
      <c r="BG2004" s="169"/>
      <c r="BH2004" s="169"/>
      <c r="BI2004" s="169"/>
      <c r="BJ2004" s="169"/>
      <c r="BK2004" s="169"/>
      <c r="BL2004" s="169"/>
      <c r="BM2004" s="169"/>
      <c r="BN2004" s="169"/>
      <c r="BO2004" s="169"/>
      <c r="BP2004" s="169"/>
      <c r="BQ2004" s="169"/>
      <c r="BS2004" s="6"/>
      <c r="BT2004" s="11"/>
      <c r="BU2004" s="6"/>
      <c r="BV2004" s="6"/>
    </row>
    <row r="2005" spans="1:74" ht="15.75" x14ac:dyDescent="0.25">
      <c r="A2005" s="52" t="s">
        <v>7908</v>
      </c>
      <c r="B2005" s="56"/>
      <c r="C2005" s="7" t="s">
        <v>118</v>
      </c>
      <c r="D2005" s="7" t="s">
        <v>6918</v>
      </c>
      <c r="E2005" s="7"/>
      <c r="F2005" s="64"/>
      <c r="G2005" s="6"/>
      <c r="H2005" s="6"/>
      <c r="I2005" s="10" t="s">
        <v>110</v>
      </c>
      <c r="J2005" s="11" t="s">
        <v>3580</v>
      </c>
      <c r="K2005" s="220" t="s">
        <v>600</v>
      </c>
      <c r="L2005" s="180"/>
      <c r="M2005" s="180">
        <v>1000</v>
      </c>
      <c r="N2005" s="80" t="s">
        <v>7214</v>
      </c>
      <c r="O2005" s="165"/>
      <c r="P2005" s="80" t="s">
        <v>4135</v>
      </c>
      <c r="Q2005" s="80"/>
      <c r="R2005" s="80"/>
      <c r="S2005" s="166"/>
      <c r="T2005" s="164"/>
      <c r="U2005" s="167"/>
      <c r="V2005" s="168"/>
      <c r="W2005" s="12" t="str">
        <f t="shared" si="383"/>
        <v>Mqtt1</v>
      </c>
      <c r="X2005" s="222"/>
      <c r="Y2005" s="6" t="str">
        <f t="shared" si="376"/>
        <v>power-tag/fresh-air-unit-fore-ship</v>
      </c>
      <c r="Z2005" s="106" t="str" cm="1">
        <f t="array" ref="Z2005">IF(COUNTIF(N2005,"spare"),"","$."&amp;_xlfn.REGEXEXTRACT(J2005,"PT\d+[FQ]\d+_(.*)", 2))</f>
        <v>$.Active_Power_Phase_A</v>
      </c>
      <c r="AA2005" s="12">
        <f t="shared" si="385"/>
        <v>33</v>
      </c>
      <c r="AB2005" s="6" t="s">
        <v>195</v>
      </c>
      <c r="AC2005" s="106">
        <v>3054</v>
      </c>
      <c r="AJ2005" s="80"/>
      <c r="AK2005" s="116" t="s">
        <v>1695</v>
      </c>
      <c r="AN2005" s="80"/>
      <c r="AO2005" s="80"/>
      <c r="AP2005" s="80"/>
      <c r="AQ2005" s="80"/>
      <c r="AR2005" s="130"/>
      <c r="AS2005" s="80"/>
      <c r="AT2005" s="7"/>
      <c r="AU2005" s="7"/>
      <c r="AV2005" s="169"/>
      <c r="AW2005" s="170"/>
      <c r="AX2005" s="140"/>
      <c r="AY2005" s="150"/>
      <c r="AZ2005" s="171"/>
      <c r="BA2005" s="171"/>
      <c r="BB2005" s="150" t="str">
        <f t="shared" si="384"/>
        <v/>
      </c>
      <c r="BC2005" s="172"/>
      <c r="BD2005" s="169"/>
      <c r="BE2005" s="169"/>
      <c r="BF2005" s="169"/>
      <c r="BG2005" s="169"/>
      <c r="BH2005" s="169"/>
      <c r="BI2005" s="169"/>
      <c r="BJ2005" s="169"/>
      <c r="BK2005" s="169"/>
      <c r="BL2005" s="169"/>
      <c r="BM2005" s="169"/>
      <c r="BN2005" s="169"/>
      <c r="BO2005" s="169"/>
      <c r="BP2005" s="169"/>
      <c r="BQ2005" s="169"/>
      <c r="BS2005" s="6"/>
      <c r="BT2005" s="11"/>
      <c r="BU2005" s="6"/>
      <c r="BV2005" s="6"/>
    </row>
    <row r="2006" spans="1:74" ht="15.75" x14ac:dyDescent="0.25">
      <c r="A2006" s="52" t="s">
        <v>7908</v>
      </c>
      <c r="B2006" s="56"/>
      <c r="C2006" s="7" t="s">
        <v>118</v>
      </c>
      <c r="D2006" s="7" t="s">
        <v>6918</v>
      </c>
      <c r="E2006" s="7"/>
      <c r="F2006" s="64"/>
      <c r="G2006" s="6"/>
      <c r="H2006" s="6"/>
      <c r="I2006" s="10" t="s">
        <v>110</v>
      </c>
      <c r="J2006" s="11" t="s">
        <v>3581</v>
      </c>
      <c r="K2006" s="220" t="s">
        <v>600</v>
      </c>
      <c r="L2006" s="180"/>
      <c r="M2006" s="180">
        <v>1000</v>
      </c>
      <c r="N2006" s="80" t="s">
        <v>7214</v>
      </c>
      <c r="O2006" s="165"/>
      <c r="P2006" s="80" t="s">
        <v>4136</v>
      </c>
      <c r="Q2006" s="80"/>
      <c r="R2006" s="80"/>
      <c r="S2006" s="166"/>
      <c r="T2006" s="164"/>
      <c r="U2006" s="167"/>
      <c r="V2006" s="168"/>
      <c r="W2006" s="12" t="str">
        <f t="shared" si="383"/>
        <v>Mqtt1</v>
      </c>
      <c r="X2006" s="222"/>
      <c r="Y2006" s="6" t="str">
        <f t="shared" si="376"/>
        <v>power-tag/fresh-air-unit-fore-ship</v>
      </c>
      <c r="Z2006" s="106" t="str" cm="1">
        <f t="array" ref="Z2006">IF(COUNTIF(N2006,"spare"),"","$."&amp;_xlfn.REGEXEXTRACT(J2006,"PT\d+[FQ]\d+_(.*)", 2))</f>
        <v>$.Active_Power_Phase_B</v>
      </c>
      <c r="AA2006" s="12">
        <f t="shared" si="385"/>
        <v>33</v>
      </c>
      <c r="AB2006" s="6" t="s">
        <v>195</v>
      </c>
      <c r="AC2006" s="106">
        <v>3056</v>
      </c>
      <c r="AJ2006" s="80"/>
      <c r="AK2006" s="116" t="s">
        <v>1695</v>
      </c>
      <c r="AN2006" s="80"/>
      <c r="AO2006" s="80"/>
      <c r="AP2006" s="80"/>
      <c r="AQ2006" s="80"/>
      <c r="AR2006" s="130"/>
      <c r="AS2006" s="80"/>
      <c r="AT2006" s="7"/>
      <c r="AU2006" s="7"/>
      <c r="AV2006" s="169"/>
      <c r="AW2006" s="170"/>
      <c r="AX2006" s="140"/>
      <c r="AY2006" s="150"/>
      <c r="AZ2006" s="171"/>
      <c r="BA2006" s="171"/>
      <c r="BB2006" s="150" t="str">
        <f t="shared" si="384"/>
        <v/>
      </c>
      <c r="BC2006" s="172"/>
      <c r="BD2006" s="169"/>
      <c r="BE2006" s="169"/>
      <c r="BF2006" s="169"/>
      <c r="BG2006" s="169"/>
      <c r="BH2006" s="169"/>
      <c r="BI2006" s="169"/>
      <c r="BJ2006" s="169"/>
      <c r="BK2006" s="169"/>
      <c r="BL2006" s="169"/>
      <c r="BM2006" s="169"/>
      <c r="BN2006" s="169"/>
      <c r="BO2006" s="169"/>
      <c r="BP2006" s="169"/>
      <c r="BQ2006" s="169"/>
      <c r="BS2006" s="6"/>
      <c r="BT2006" s="11"/>
      <c r="BU2006" s="6"/>
      <c r="BV2006" s="6"/>
    </row>
    <row r="2007" spans="1:74" ht="15.75" x14ac:dyDescent="0.25">
      <c r="A2007" s="52" t="s">
        <v>7908</v>
      </c>
      <c r="B2007" s="56"/>
      <c r="C2007" s="7" t="s">
        <v>118</v>
      </c>
      <c r="D2007" s="7" t="s">
        <v>6918</v>
      </c>
      <c r="E2007" s="7"/>
      <c r="F2007" s="64"/>
      <c r="G2007" s="6"/>
      <c r="H2007" s="6"/>
      <c r="I2007" s="10" t="s">
        <v>110</v>
      </c>
      <c r="J2007" s="11" t="s">
        <v>3582</v>
      </c>
      <c r="K2007" s="220" t="s">
        <v>600</v>
      </c>
      <c r="L2007" s="180"/>
      <c r="M2007" s="180">
        <v>1000</v>
      </c>
      <c r="N2007" s="80" t="s">
        <v>7214</v>
      </c>
      <c r="O2007" s="165"/>
      <c r="P2007" s="80" t="s">
        <v>4137</v>
      </c>
      <c r="Q2007" s="80"/>
      <c r="R2007" s="80"/>
      <c r="S2007" s="166"/>
      <c r="T2007" s="164"/>
      <c r="U2007" s="167"/>
      <c r="V2007" s="168"/>
      <c r="W2007" s="12" t="str">
        <f t="shared" si="383"/>
        <v>Mqtt1</v>
      </c>
      <c r="X2007" s="222"/>
      <c r="Y2007" s="6" t="str">
        <f t="shared" si="376"/>
        <v>power-tag/fresh-air-unit-fore-ship</v>
      </c>
      <c r="Z2007" s="106" t="str" cm="1">
        <f t="array" ref="Z2007">IF(COUNTIF(N2007,"spare"),"","$."&amp;_xlfn.REGEXEXTRACT(J2007,"PT\d+[FQ]\d+_(.*)", 2))</f>
        <v>$.Active_Power_Phase_C</v>
      </c>
      <c r="AA2007" s="12">
        <f t="shared" si="385"/>
        <v>33</v>
      </c>
      <c r="AB2007" s="6" t="s">
        <v>195</v>
      </c>
      <c r="AC2007" s="106">
        <v>3058</v>
      </c>
      <c r="AJ2007" s="80"/>
      <c r="AK2007" s="116" t="s">
        <v>1695</v>
      </c>
      <c r="AN2007" s="80"/>
      <c r="AO2007" s="80"/>
      <c r="AP2007" s="80"/>
      <c r="AQ2007" s="80"/>
      <c r="AR2007" s="130"/>
      <c r="AS2007" s="80"/>
      <c r="AT2007" s="7"/>
      <c r="AU2007" s="7"/>
      <c r="AV2007" s="169"/>
      <c r="AW2007" s="170"/>
      <c r="AX2007" s="140"/>
      <c r="AY2007" s="150"/>
      <c r="AZ2007" s="171"/>
      <c r="BA2007" s="171"/>
      <c r="BB2007" s="150" t="str">
        <f t="shared" si="384"/>
        <v/>
      </c>
      <c r="BC2007" s="172"/>
      <c r="BD2007" s="169"/>
      <c r="BE2007" s="169"/>
      <c r="BF2007" s="169"/>
      <c r="BG2007" s="169"/>
      <c r="BH2007" s="169"/>
      <c r="BI2007" s="169"/>
      <c r="BJ2007" s="169"/>
      <c r="BK2007" s="169"/>
      <c r="BL2007" s="169"/>
      <c r="BM2007" s="169"/>
      <c r="BN2007" s="169"/>
      <c r="BO2007" s="169"/>
      <c r="BP2007" s="169"/>
      <c r="BQ2007" s="169"/>
      <c r="BS2007" s="6"/>
      <c r="BT2007" s="11"/>
      <c r="BU2007" s="6"/>
      <c r="BV2007" s="6"/>
    </row>
    <row r="2008" spans="1:74" ht="15.75" x14ac:dyDescent="0.25">
      <c r="A2008" s="52" t="s">
        <v>7908</v>
      </c>
      <c r="B2008" s="56"/>
      <c r="C2008" s="7" t="s">
        <v>118</v>
      </c>
      <c r="D2008" s="7" t="s">
        <v>6918</v>
      </c>
      <c r="E2008" s="7"/>
      <c r="F2008" s="64"/>
      <c r="G2008" s="6"/>
      <c r="H2008" s="6"/>
      <c r="I2008" s="10" t="s">
        <v>110</v>
      </c>
      <c r="J2008" s="11" t="s">
        <v>3583</v>
      </c>
      <c r="K2008" s="220" t="s">
        <v>600</v>
      </c>
      <c r="L2008" s="180"/>
      <c r="M2008" s="180">
        <v>1000</v>
      </c>
      <c r="N2008" s="80" t="s">
        <v>7214</v>
      </c>
      <c r="O2008" s="165"/>
      <c r="P2008" s="80" t="s">
        <v>4138</v>
      </c>
      <c r="Q2008" s="80"/>
      <c r="R2008" s="80"/>
      <c r="S2008" s="166"/>
      <c r="T2008" s="164"/>
      <c r="U2008" s="167"/>
      <c r="V2008" s="168"/>
      <c r="W2008" s="12" t="str">
        <f t="shared" si="383"/>
        <v>Mqtt1</v>
      </c>
      <c r="X2008" s="222"/>
      <c r="Y2008" s="6" t="str">
        <f t="shared" si="376"/>
        <v>power-tag/fresh-air-unit-fore-ship</v>
      </c>
      <c r="Z2008" s="106" t="str" cm="1">
        <f t="array" ref="Z2008">IF(COUNTIF(N2008,"spare"),"","$."&amp;_xlfn.REGEXEXTRACT(J2008,"PT\d+[FQ]\d+_(.*)", 2))</f>
        <v>$.Total_Active_Power</v>
      </c>
      <c r="AA2008" s="12">
        <f t="shared" si="385"/>
        <v>33</v>
      </c>
      <c r="AB2008" s="6" t="s">
        <v>195</v>
      </c>
      <c r="AC2008" s="106">
        <v>3060</v>
      </c>
      <c r="AJ2008" s="80"/>
      <c r="AK2008" s="116" t="s">
        <v>1695</v>
      </c>
      <c r="AN2008" s="80"/>
      <c r="AO2008" s="80"/>
      <c r="AP2008" s="80"/>
      <c r="AQ2008" s="80"/>
      <c r="AR2008" s="130"/>
      <c r="AS2008" s="80"/>
      <c r="AT2008" s="7"/>
      <c r="AU2008" s="7"/>
      <c r="AV2008" s="169"/>
      <c r="AW2008" s="170"/>
      <c r="AX2008" s="140"/>
      <c r="AY2008" s="150"/>
      <c r="AZ2008" s="171"/>
      <c r="BA2008" s="171"/>
      <c r="BB2008" s="150" t="str">
        <f t="shared" si="384"/>
        <v/>
      </c>
      <c r="BC2008" s="172"/>
      <c r="BD2008" s="169"/>
      <c r="BE2008" s="169"/>
      <c r="BF2008" s="169"/>
      <c r="BG2008" s="169"/>
      <c r="BH2008" s="169"/>
      <c r="BI2008" s="169"/>
      <c r="BJ2008" s="169"/>
      <c r="BK2008" s="169"/>
      <c r="BL2008" s="169"/>
      <c r="BM2008" s="169"/>
      <c r="BN2008" s="169"/>
      <c r="BO2008" s="169"/>
      <c r="BP2008" s="169"/>
      <c r="BQ2008" s="169"/>
      <c r="BS2008" s="6"/>
      <c r="BT2008" s="11"/>
      <c r="BU2008" s="6"/>
      <c r="BV2008" s="6"/>
    </row>
    <row r="2009" spans="1:74" ht="15.75" x14ac:dyDescent="0.25">
      <c r="A2009" s="52" t="s">
        <v>7908</v>
      </c>
      <c r="B2009" s="56"/>
      <c r="C2009" s="7" t="s">
        <v>118</v>
      </c>
      <c r="D2009" s="7" t="s">
        <v>6918</v>
      </c>
      <c r="E2009" s="7"/>
      <c r="F2009" s="64"/>
      <c r="G2009" s="6"/>
      <c r="H2009" s="6"/>
      <c r="I2009" s="10" t="s">
        <v>110</v>
      </c>
      <c r="J2009" s="11" t="s">
        <v>3584</v>
      </c>
      <c r="K2009" s="220" t="s">
        <v>600</v>
      </c>
      <c r="L2009" s="180"/>
      <c r="M2009" s="180">
        <v>1000</v>
      </c>
      <c r="N2009" s="80" t="s">
        <v>7214</v>
      </c>
      <c r="O2009" s="165"/>
      <c r="P2009" s="80" t="s">
        <v>4139</v>
      </c>
      <c r="Q2009" s="80"/>
      <c r="R2009" s="80"/>
      <c r="S2009" s="166"/>
      <c r="T2009" s="164"/>
      <c r="U2009" s="167"/>
      <c r="V2009" s="168"/>
      <c r="W2009" s="12" t="str">
        <f t="shared" si="383"/>
        <v>Mqtt1</v>
      </c>
      <c r="X2009" s="222"/>
      <c r="Y2009" s="6" t="str">
        <f t="shared" si="376"/>
        <v>power-tag/fresh-air-unit-fore-ship</v>
      </c>
      <c r="Z2009" s="106" t="str" cm="1">
        <f t="array" ref="Z2009">IF(COUNTIF(N2009,"spare"),"","$."&amp;_xlfn.REGEXEXTRACT(J2009,"PT\d+[FQ]\d+_(.*)", 2))</f>
        <v>$.Power_Factor_Phase_A</v>
      </c>
      <c r="AA2009" s="12">
        <f t="shared" si="385"/>
        <v>33</v>
      </c>
      <c r="AB2009" s="6" t="s">
        <v>195</v>
      </c>
      <c r="AC2009" s="106">
        <v>3078</v>
      </c>
      <c r="AJ2009" s="80"/>
      <c r="AK2009" s="116" t="s">
        <v>1696</v>
      </c>
      <c r="AN2009" s="80"/>
      <c r="AO2009" s="80"/>
      <c r="AP2009" s="80"/>
      <c r="AQ2009" s="80"/>
      <c r="AR2009" s="130"/>
      <c r="AS2009" s="80"/>
      <c r="AT2009" s="7"/>
      <c r="AU2009" s="7"/>
      <c r="AV2009" s="169"/>
      <c r="AW2009" s="170"/>
      <c r="AX2009" s="140"/>
      <c r="AY2009" s="150"/>
      <c r="AZ2009" s="171"/>
      <c r="BA2009" s="171"/>
      <c r="BB2009" s="150" t="str">
        <f t="shared" si="384"/>
        <v/>
      </c>
      <c r="BC2009" s="172"/>
      <c r="BD2009" s="169"/>
      <c r="BE2009" s="169"/>
      <c r="BF2009" s="169"/>
      <c r="BG2009" s="169"/>
      <c r="BH2009" s="169"/>
      <c r="BI2009" s="169"/>
      <c r="BJ2009" s="169"/>
      <c r="BK2009" s="169"/>
      <c r="BL2009" s="169"/>
      <c r="BM2009" s="169"/>
      <c r="BN2009" s="169"/>
      <c r="BO2009" s="169"/>
      <c r="BP2009" s="169"/>
      <c r="BQ2009" s="169"/>
      <c r="BS2009" s="6"/>
      <c r="BT2009" s="11"/>
      <c r="BU2009" s="6"/>
      <c r="BV2009" s="6"/>
    </row>
    <row r="2010" spans="1:74" ht="15.75" x14ac:dyDescent="0.25">
      <c r="A2010" s="52" t="s">
        <v>7908</v>
      </c>
      <c r="B2010" s="56"/>
      <c r="C2010" s="7" t="s">
        <v>118</v>
      </c>
      <c r="D2010" s="7" t="s">
        <v>6918</v>
      </c>
      <c r="E2010" s="7"/>
      <c r="F2010" s="64"/>
      <c r="G2010" s="6"/>
      <c r="H2010" s="6"/>
      <c r="I2010" s="10" t="s">
        <v>110</v>
      </c>
      <c r="J2010" s="11" t="s">
        <v>3585</v>
      </c>
      <c r="K2010" s="220" t="s">
        <v>600</v>
      </c>
      <c r="L2010" s="180"/>
      <c r="M2010" s="180">
        <v>1000</v>
      </c>
      <c r="N2010" s="80" t="s">
        <v>7214</v>
      </c>
      <c r="O2010" s="165"/>
      <c r="P2010" s="80" t="s">
        <v>4140</v>
      </c>
      <c r="Q2010" s="80"/>
      <c r="R2010" s="80"/>
      <c r="S2010" s="166"/>
      <c r="T2010" s="164"/>
      <c r="U2010" s="167"/>
      <c r="V2010" s="168"/>
      <c r="W2010" s="12" t="str">
        <f t="shared" si="383"/>
        <v>Mqtt1</v>
      </c>
      <c r="X2010" s="222"/>
      <c r="Y2010" s="6" t="str">
        <f t="shared" si="376"/>
        <v>power-tag/fresh-air-unit-fore-ship</v>
      </c>
      <c r="Z2010" s="106" t="str" cm="1">
        <f t="array" ref="Z2010">IF(COUNTIF(N2010,"spare"),"","$."&amp;_xlfn.REGEXEXTRACT(J2010,"PT\d+[FQ]\d+_(.*)", 2))</f>
        <v>$.Power_Factor_Phase_B</v>
      </c>
      <c r="AA2010" s="12">
        <f t="shared" si="385"/>
        <v>33</v>
      </c>
      <c r="AB2010" s="6" t="s">
        <v>195</v>
      </c>
      <c r="AC2010" s="106">
        <v>3080</v>
      </c>
      <c r="AJ2010" s="80"/>
      <c r="AK2010" s="116" t="s">
        <v>1696</v>
      </c>
      <c r="AN2010" s="80"/>
      <c r="AO2010" s="80"/>
      <c r="AP2010" s="80"/>
      <c r="AQ2010" s="80"/>
      <c r="AR2010" s="130"/>
      <c r="AS2010" s="80"/>
      <c r="AT2010" s="7"/>
      <c r="AU2010" s="7"/>
      <c r="AV2010" s="169"/>
      <c r="AW2010" s="170"/>
      <c r="AX2010" s="140"/>
      <c r="AY2010" s="150"/>
      <c r="AZ2010" s="171"/>
      <c r="BA2010" s="171"/>
      <c r="BB2010" s="150" t="str">
        <f t="shared" si="384"/>
        <v/>
      </c>
      <c r="BC2010" s="172"/>
      <c r="BD2010" s="169"/>
      <c r="BE2010" s="169"/>
      <c r="BF2010" s="169"/>
      <c r="BG2010" s="169"/>
      <c r="BH2010" s="169"/>
      <c r="BI2010" s="169"/>
      <c r="BJ2010" s="169"/>
      <c r="BK2010" s="169"/>
      <c r="BL2010" s="169"/>
      <c r="BM2010" s="169"/>
      <c r="BN2010" s="169"/>
      <c r="BO2010" s="169"/>
      <c r="BP2010" s="169"/>
      <c r="BQ2010" s="169"/>
      <c r="BS2010" s="6"/>
      <c r="BT2010" s="11"/>
      <c r="BU2010" s="6"/>
      <c r="BV2010" s="6"/>
    </row>
    <row r="2011" spans="1:74" ht="15.75" x14ac:dyDescent="0.25">
      <c r="A2011" s="52" t="s">
        <v>7908</v>
      </c>
      <c r="B2011" s="56"/>
      <c r="C2011" s="7" t="s">
        <v>118</v>
      </c>
      <c r="D2011" s="7" t="s">
        <v>6918</v>
      </c>
      <c r="E2011" s="7"/>
      <c r="F2011" s="64"/>
      <c r="G2011" s="6"/>
      <c r="H2011" s="6"/>
      <c r="I2011" s="10" t="s">
        <v>110</v>
      </c>
      <c r="J2011" s="11" t="s">
        <v>3586</v>
      </c>
      <c r="K2011" s="220" t="s">
        <v>600</v>
      </c>
      <c r="L2011" s="180"/>
      <c r="M2011" s="180">
        <v>1000</v>
      </c>
      <c r="N2011" s="80" t="s">
        <v>7214</v>
      </c>
      <c r="O2011" s="165"/>
      <c r="P2011" s="80" t="s">
        <v>4141</v>
      </c>
      <c r="Q2011" s="80"/>
      <c r="R2011" s="80"/>
      <c r="S2011" s="166"/>
      <c r="T2011" s="164"/>
      <c r="U2011" s="167"/>
      <c r="V2011" s="168"/>
      <c r="W2011" s="12" t="str">
        <f t="shared" si="383"/>
        <v>Mqtt1</v>
      </c>
      <c r="X2011" s="222"/>
      <c r="Y2011" s="6" t="str">
        <f t="shared" si="376"/>
        <v>power-tag/fresh-air-unit-fore-ship</v>
      </c>
      <c r="Z2011" s="106" t="str" cm="1">
        <f t="array" ref="Z2011">IF(COUNTIF(N2011,"spare"),"","$."&amp;_xlfn.REGEXEXTRACT(J2011,"PT\d+[FQ]\d+_(.*)", 2))</f>
        <v>$.Power_Factor_Phase_C</v>
      </c>
      <c r="AA2011" s="12">
        <f t="shared" si="385"/>
        <v>33</v>
      </c>
      <c r="AB2011" s="6" t="s">
        <v>195</v>
      </c>
      <c r="AC2011" s="106">
        <v>3082</v>
      </c>
      <c r="AJ2011" s="80"/>
      <c r="AK2011" s="116" t="s">
        <v>1696</v>
      </c>
      <c r="AN2011" s="80"/>
      <c r="AO2011" s="80"/>
      <c r="AP2011" s="80"/>
      <c r="AQ2011" s="80"/>
      <c r="AR2011" s="130"/>
      <c r="AS2011" s="80"/>
      <c r="AT2011" s="7"/>
      <c r="AU2011" s="7"/>
      <c r="AV2011" s="169"/>
      <c r="AW2011" s="170"/>
      <c r="AX2011" s="140"/>
      <c r="AY2011" s="150"/>
      <c r="AZ2011" s="171"/>
      <c r="BA2011" s="171"/>
      <c r="BB2011" s="150" t="str">
        <f t="shared" si="384"/>
        <v/>
      </c>
      <c r="BC2011" s="172"/>
      <c r="BD2011" s="169"/>
      <c r="BE2011" s="169"/>
      <c r="BF2011" s="169"/>
      <c r="BG2011" s="169"/>
      <c r="BH2011" s="169"/>
      <c r="BI2011" s="169"/>
      <c r="BJ2011" s="169"/>
      <c r="BK2011" s="169"/>
      <c r="BL2011" s="169"/>
      <c r="BM2011" s="169"/>
      <c r="BN2011" s="169"/>
      <c r="BO2011" s="169"/>
      <c r="BP2011" s="169"/>
      <c r="BQ2011" s="169"/>
      <c r="BS2011" s="6"/>
      <c r="BT2011" s="11"/>
      <c r="BU2011" s="6"/>
      <c r="BV2011" s="6"/>
    </row>
    <row r="2012" spans="1:74" ht="15.75" x14ac:dyDescent="0.25">
      <c r="A2012" s="52" t="s">
        <v>7908</v>
      </c>
      <c r="B2012" s="56"/>
      <c r="C2012" s="7" t="s">
        <v>118</v>
      </c>
      <c r="D2012" s="7" t="s">
        <v>6918</v>
      </c>
      <c r="E2012" s="7"/>
      <c r="F2012" s="64"/>
      <c r="G2012" s="6"/>
      <c r="H2012" s="6"/>
      <c r="I2012" s="10" t="s">
        <v>110</v>
      </c>
      <c r="J2012" s="11" t="s">
        <v>3587</v>
      </c>
      <c r="K2012" s="220" t="s">
        <v>600</v>
      </c>
      <c r="L2012" s="180"/>
      <c r="M2012" s="180">
        <v>1000</v>
      </c>
      <c r="N2012" s="80" t="s">
        <v>7214</v>
      </c>
      <c r="O2012" s="165"/>
      <c r="P2012" s="80" t="s">
        <v>4142</v>
      </c>
      <c r="Q2012" s="80"/>
      <c r="R2012" s="80"/>
      <c r="S2012" s="166"/>
      <c r="T2012" s="164"/>
      <c r="U2012" s="167"/>
      <c r="V2012" s="168"/>
      <c r="W2012" s="12" t="str">
        <f t="shared" si="383"/>
        <v>Mqtt1</v>
      </c>
      <c r="X2012" s="222"/>
      <c r="Y2012" s="6" t="str">
        <f t="shared" si="376"/>
        <v>power-tag/fresh-air-unit-fore-ship</v>
      </c>
      <c r="Z2012" s="106" t="str" cm="1">
        <f t="array" ref="Z2012">IF(COUNTIF(N2012,"spare"),"","$."&amp;_xlfn.REGEXEXTRACT(J2012,"PT\d+[FQ]\d+_(.*)", 2))</f>
        <v>$.Total_Power_Factor</v>
      </c>
      <c r="AA2012" s="12">
        <f t="shared" si="385"/>
        <v>33</v>
      </c>
      <c r="AB2012" s="6" t="s">
        <v>195</v>
      </c>
      <c r="AC2012" s="106">
        <v>3084</v>
      </c>
      <c r="AJ2012" s="80"/>
      <c r="AK2012" s="116" t="s">
        <v>1696</v>
      </c>
      <c r="AN2012" s="80"/>
      <c r="AO2012" s="80"/>
      <c r="AP2012" s="80"/>
      <c r="AQ2012" s="80"/>
      <c r="AR2012" s="130"/>
      <c r="AS2012" s="80"/>
      <c r="AT2012" s="7"/>
      <c r="AU2012" s="7"/>
      <c r="AV2012" s="169"/>
      <c r="AW2012" s="170"/>
      <c r="AX2012" s="140"/>
      <c r="AY2012" s="150"/>
      <c r="AZ2012" s="171"/>
      <c r="BA2012" s="171"/>
      <c r="BB2012" s="150" t="str">
        <f t="shared" si="384"/>
        <v/>
      </c>
      <c r="BC2012" s="172"/>
      <c r="BD2012" s="169"/>
      <c r="BE2012" s="169"/>
      <c r="BF2012" s="169"/>
      <c r="BG2012" s="169"/>
      <c r="BH2012" s="169"/>
      <c r="BI2012" s="169"/>
      <c r="BJ2012" s="169"/>
      <c r="BK2012" s="169"/>
      <c r="BL2012" s="169"/>
      <c r="BM2012" s="169"/>
      <c r="BN2012" s="169"/>
      <c r="BO2012" s="169"/>
      <c r="BP2012" s="169"/>
      <c r="BQ2012" s="169"/>
      <c r="BS2012" s="6"/>
      <c r="BT2012" s="11"/>
      <c r="BU2012" s="6"/>
      <c r="BV2012" s="6"/>
    </row>
    <row r="2013" spans="1:74" ht="15.75" x14ac:dyDescent="0.25">
      <c r="A2013" s="52" t="s">
        <v>7908</v>
      </c>
      <c r="B2013" s="56"/>
      <c r="C2013" s="7" t="s">
        <v>118</v>
      </c>
      <c r="D2013" s="7" t="s">
        <v>6918</v>
      </c>
      <c r="E2013" s="7"/>
      <c r="F2013" s="64"/>
      <c r="G2013" s="6"/>
      <c r="H2013" s="6"/>
      <c r="I2013" s="10" t="s">
        <v>110</v>
      </c>
      <c r="J2013" s="11" t="s">
        <v>3588</v>
      </c>
      <c r="K2013" s="220" t="s">
        <v>600</v>
      </c>
      <c r="L2013" s="180"/>
      <c r="M2013" s="180">
        <v>1000</v>
      </c>
      <c r="N2013" s="80" t="s">
        <v>7214</v>
      </c>
      <c r="O2013" s="165"/>
      <c r="P2013" s="80" t="s">
        <v>4143</v>
      </c>
      <c r="Q2013" s="80"/>
      <c r="R2013" s="80"/>
      <c r="S2013" s="166"/>
      <c r="T2013" s="164"/>
      <c r="U2013" s="167"/>
      <c r="V2013" s="168"/>
      <c r="W2013" s="12" t="str">
        <f t="shared" ref="W2013:W2027" si="386">IF(COUNTIF(N2013,"spare"),"","Mqtt1")</f>
        <v>Mqtt1</v>
      </c>
      <c r="X2013" s="222"/>
      <c r="Y2013" s="6" t="str">
        <f t="shared" si="376"/>
        <v>power-tag/extraction-unit-fore-ship</v>
      </c>
      <c r="Z2013" s="106" t="str" cm="1">
        <f t="array" ref="Z2013">IF(COUNTIF(N2013,"spare"),"","$."&amp;_xlfn.REGEXEXTRACT(J2013,"PT\d+[FQ]\d+_(.*)", 2))</f>
        <v>$.RMS_Current_Phase_A</v>
      </c>
      <c r="AA2013" s="12">
        <f>AA1998+1</f>
        <v>34</v>
      </c>
      <c r="AB2013" s="6" t="s">
        <v>195</v>
      </c>
      <c r="AC2013" s="106">
        <v>3000</v>
      </c>
      <c r="AJ2013" s="80"/>
      <c r="AK2013" s="116" t="s">
        <v>1693</v>
      </c>
      <c r="AN2013" s="80"/>
      <c r="AO2013" s="80"/>
      <c r="AP2013" s="80"/>
      <c r="AQ2013" s="80"/>
      <c r="AR2013" s="130"/>
      <c r="AS2013" s="80"/>
      <c r="AT2013" s="7"/>
      <c r="AU2013" s="7"/>
      <c r="AV2013" s="169"/>
      <c r="AW2013" s="170"/>
      <c r="AX2013" s="140"/>
      <c r="AY2013" s="150"/>
      <c r="AZ2013" s="171"/>
      <c r="BA2013" s="171"/>
      <c r="BB2013" s="150" t="str">
        <f t="shared" ref="BB2013:BB2027" si="387">IF(ISNUMBER(AM2013),"1","")</f>
        <v/>
      </c>
      <c r="BC2013" s="172"/>
      <c r="BD2013" s="169"/>
      <c r="BE2013" s="169"/>
      <c r="BF2013" s="169"/>
      <c r="BG2013" s="169"/>
      <c r="BH2013" s="169"/>
      <c r="BI2013" s="169"/>
      <c r="BJ2013" s="169"/>
      <c r="BK2013" s="169"/>
      <c r="BL2013" s="169"/>
      <c r="BM2013" s="169"/>
      <c r="BN2013" s="169"/>
      <c r="BO2013" s="169"/>
      <c r="BP2013" s="169"/>
      <c r="BQ2013" s="169"/>
      <c r="BS2013" s="6"/>
      <c r="BT2013" s="11"/>
      <c r="BU2013" s="6"/>
      <c r="BV2013" s="6"/>
    </row>
    <row r="2014" spans="1:74" ht="15.75" x14ac:dyDescent="0.25">
      <c r="A2014" s="52" t="s">
        <v>7908</v>
      </c>
      <c r="B2014" s="56"/>
      <c r="C2014" s="7" t="s">
        <v>118</v>
      </c>
      <c r="D2014" s="7" t="s">
        <v>6918</v>
      </c>
      <c r="E2014" s="7"/>
      <c r="F2014" s="64"/>
      <c r="G2014" s="6"/>
      <c r="H2014" s="6"/>
      <c r="I2014" s="10" t="s">
        <v>110</v>
      </c>
      <c r="J2014" s="11" t="s">
        <v>3589</v>
      </c>
      <c r="K2014" s="220" t="s">
        <v>600</v>
      </c>
      <c r="L2014" s="180"/>
      <c r="M2014" s="180">
        <v>1000</v>
      </c>
      <c r="N2014" s="80" t="s">
        <v>7214</v>
      </c>
      <c r="O2014" s="165"/>
      <c r="P2014" s="80" t="s">
        <v>4144</v>
      </c>
      <c r="Q2014" s="80"/>
      <c r="R2014" s="80"/>
      <c r="S2014" s="166"/>
      <c r="T2014" s="164"/>
      <c r="U2014" s="167"/>
      <c r="V2014" s="168"/>
      <c r="W2014" s="12" t="str">
        <f t="shared" si="386"/>
        <v>Mqtt1</v>
      </c>
      <c r="X2014" s="222"/>
      <c r="Y2014" s="6" t="str">
        <f t="shared" si="376"/>
        <v>power-tag/extraction-unit-fore-ship</v>
      </c>
      <c r="Z2014" s="106" t="str" cm="1">
        <f t="array" ref="Z2014">IF(COUNTIF(N2014,"spare"),"","$."&amp;_xlfn.REGEXEXTRACT(J2014,"PT\d+[FQ]\d+_(.*)", 2))</f>
        <v>$.RMS_Current_Phase_B</v>
      </c>
      <c r="AA2014" s="12">
        <f t="shared" ref="AA2014:AA2027" si="388">AA1999+1</f>
        <v>34</v>
      </c>
      <c r="AB2014" s="6" t="s">
        <v>195</v>
      </c>
      <c r="AC2014" s="106">
        <v>3002</v>
      </c>
      <c r="AJ2014" s="80"/>
      <c r="AK2014" s="116" t="s">
        <v>1693</v>
      </c>
      <c r="AN2014" s="80"/>
      <c r="AO2014" s="80"/>
      <c r="AP2014" s="80"/>
      <c r="AQ2014" s="80"/>
      <c r="AR2014" s="130"/>
      <c r="AS2014" s="80"/>
      <c r="AT2014" s="7"/>
      <c r="AU2014" s="7"/>
      <c r="AV2014" s="169"/>
      <c r="AW2014" s="170"/>
      <c r="AX2014" s="140"/>
      <c r="AY2014" s="150"/>
      <c r="AZ2014" s="171"/>
      <c r="BA2014" s="171"/>
      <c r="BB2014" s="150" t="str">
        <f t="shared" si="387"/>
        <v/>
      </c>
      <c r="BC2014" s="172"/>
      <c r="BD2014" s="169"/>
      <c r="BE2014" s="169"/>
      <c r="BF2014" s="169"/>
      <c r="BG2014" s="169"/>
      <c r="BH2014" s="169"/>
      <c r="BI2014" s="169"/>
      <c r="BJ2014" s="169"/>
      <c r="BK2014" s="169"/>
      <c r="BL2014" s="169"/>
      <c r="BM2014" s="169"/>
      <c r="BN2014" s="169"/>
      <c r="BO2014" s="169"/>
      <c r="BP2014" s="169"/>
      <c r="BQ2014" s="169"/>
      <c r="BS2014" s="6"/>
      <c r="BT2014" s="11"/>
      <c r="BU2014" s="6"/>
      <c r="BV2014" s="6"/>
    </row>
    <row r="2015" spans="1:74" ht="15.75" x14ac:dyDescent="0.25">
      <c r="A2015" s="52" t="s">
        <v>7908</v>
      </c>
      <c r="B2015" s="56"/>
      <c r="C2015" s="7" t="s">
        <v>118</v>
      </c>
      <c r="D2015" s="7" t="s">
        <v>6918</v>
      </c>
      <c r="E2015" s="7"/>
      <c r="F2015" s="64"/>
      <c r="G2015" s="6"/>
      <c r="H2015" s="6"/>
      <c r="I2015" s="10" t="s">
        <v>110</v>
      </c>
      <c r="J2015" s="11" t="s">
        <v>3590</v>
      </c>
      <c r="K2015" s="220" t="s">
        <v>600</v>
      </c>
      <c r="L2015" s="180"/>
      <c r="M2015" s="180">
        <v>1000</v>
      </c>
      <c r="N2015" s="80" t="s">
        <v>7214</v>
      </c>
      <c r="O2015" s="165"/>
      <c r="P2015" s="80" t="s">
        <v>4145</v>
      </c>
      <c r="Q2015" s="80"/>
      <c r="R2015" s="80"/>
      <c r="S2015" s="166"/>
      <c r="T2015" s="164"/>
      <c r="U2015" s="167"/>
      <c r="V2015" s="168"/>
      <c r="W2015" s="12" t="str">
        <f t="shared" si="386"/>
        <v>Mqtt1</v>
      </c>
      <c r="X2015" s="222"/>
      <c r="Y2015" s="6" t="str">
        <f t="shared" si="376"/>
        <v>power-tag/extraction-unit-fore-ship</v>
      </c>
      <c r="Z2015" s="106" t="str" cm="1">
        <f t="array" ref="Z2015">IF(COUNTIF(N2015,"spare"),"","$."&amp;_xlfn.REGEXEXTRACT(J2015,"PT\d+[FQ]\d+_(.*)", 2))</f>
        <v>$.RMS_Current_Phase_C</v>
      </c>
      <c r="AA2015" s="12">
        <f t="shared" si="388"/>
        <v>34</v>
      </c>
      <c r="AB2015" s="6" t="s">
        <v>195</v>
      </c>
      <c r="AC2015" s="106">
        <v>3004</v>
      </c>
      <c r="AJ2015" s="80"/>
      <c r="AK2015" s="116" t="s">
        <v>1693</v>
      </c>
      <c r="AN2015" s="80"/>
      <c r="AO2015" s="80"/>
      <c r="AP2015" s="80"/>
      <c r="AQ2015" s="80"/>
      <c r="AR2015" s="130"/>
      <c r="AS2015" s="80"/>
      <c r="AT2015" s="7"/>
      <c r="AU2015" s="7"/>
      <c r="AV2015" s="169"/>
      <c r="AW2015" s="170"/>
      <c r="AX2015" s="140"/>
      <c r="AY2015" s="150"/>
      <c r="AZ2015" s="171"/>
      <c r="BA2015" s="171"/>
      <c r="BB2015" s="150" t="str">
        <f t="shared" si="387"/>
        <v/>
      </c>
      <c r="BC2015" s="172"/>
      <c r="BD2015" s="169"/>
      <c r="BE2015" s="169"/>
      <c r="BF2015" s="169"/>
      <c r="BG2015" s="169"/>
      <c r="BH2015" s="169"/>
      <c r="BI2015" s="169"/>
      <c r="BJ2015" s="169"/>
      <c r="BK2015" s="169"/>
      <c r="BL2015" s="169"/>
      <c r="BM2015" s="169"/>
      <c r="BN2015" s="169"/>
      <c r="BO2015" s="169"/>
      <c r="BP2015" s="169"/>
      <c r="BQ2015" s="169"/>
      <c r="BS2015" s="6"/>
      <c r="BT2015" s="11"/>
      <c r="BU2015" s="6"/>
      <c r="BV2015" s="6"/>
    </row>
    <row r="2016" spans="1:74" ht="15.75" x14ac:dyDescent="0.25">
      <c r="A2016" s="52" t="s">
        <v>7908</v>
      </c>
      <c r="B2016" s="56"/>
      <c r="C2016" s="7" t="s">
        <v>118</v>
      </c>
      <c r="D2016" s="7" t="s">
        <v>6918</v>
      </c>
      <c r="E2016" s="7"/>
      <c r="F2016" s="64"/>
      <c r="G2016" s="6"/>
      <c r="H2016" s="6"/>
      <c r="I2016" s="10" t="s">
        <v>110</v>
      </c>
      <c r="J2016" s="11" t="s">
        <v>3591</v>
      </c>
      <c r="K2016" s="220" t="s">
        <v>600</v>
      </c>
      <c r="L2016" s="180"/>
      <c r="M2016" s="180">
        <v>1000</v>
      </c>
      <c r="N2016" s="80" t="s">
        <v>7214</v>
      </c>
      <c r="O2016" s="165"/>
      <c r="P2016" s="80" t="s">
        <v>4146</v>
      </c>
      <c r="Q2016" s="80"/>
      <c r="R2016" s="80"/>
      <c r="S2016" s="166"/>
      <c r="T2016" s="164"/>
      <c r="U2016" s="167"/>
      <c r="V2016" s="168"/>
      <c r="W2016" s="12" t="str">
        <f t="shared" si="386"/>
        <v>Mqtt1</v>
      </c>
      <c r="X2016" s="222"/>
      <c r="Y2016" s="6" t="str">
        <f t="shared" si="376"/>
        <v>power-tag/extraction-unit-fore-ship</v>
      </c>
      <c r="Z2016" s="106" t="str" cm="1">
        <f t="array" ref="Z2016">IF(COUNTIF(N2016,"spare"),"","$."&amp;_xlfn.REGEXEXTRACT(J2016,"PT\d+[FQ]\d+_(.*)", 2))</f>
        <v>$.RMS_Current_Phase_Neut</v>
      </c>
      <c r="AA2016" s="12">
        <f t="shared" si="388"/>
        <v>34</v>
      </c>
      <c r="AB2016" s="6" t="s">
        <v>195</v>
      </c>
      <c r="AC2016" s="106">
        <v>3006</v>
      </c>
      <c r="AJ2016" s="80"/>
      <c r="AK2016" s="116" t="s">
        <v>1693</v>
      </c>
      <c r="AN2016" s="80"/>
      <c r="AO2016" s="80"/>
      <c r="AP2016" s="80"/>
      <c r="AQ2016" s="80"/>
      <c r="AR2016" s="130"/>
      <c r="AS2016" s="80"/>
      <c r="AT2016" s="7"/>
      <c r="AU2016" s="7"/>
      <c r="AV2016" s="169"/>
      <c r="AW2016" s="170"/>
      <c r="AX2016" s="140"/>
      <c r="AY2016" s="150"/>
      <c r="AZ2016" s="171"/>
      <c r="BA2016" s="171"/>
      <c r="BB2016" s="150" t="str">
        <f t="shared" si="387"/>
        <v/>
      </c>
      <c r="BC2016" s="172"/>
      <c r="BD2016" s="169"/>
      <c r="BE2016" s="169"/>
      <c r="BF2016" s="169"/>
      <c r="BG2016" s="169"/>
      <c r="BH2016" s="169"/>
      <c r="BI2016" s="169"/>
      <c r="BJ2016" s="169"/>
      <c r="BK2016" s="169"/>
      <c r="BL2016" s="169"/>
      <c r="BM2016" s="169"/>
      <c r="BN2016" s="169"/>
      <c r="BO2016" s="169"/>
      <c r="BP2016" s="169"/>
      <c r="BQ2016" s="169"/>
      <c r="BS2016" s="6"/>
      <c r="BT2016" s="11"/>
      <c r="BU2016" s="6"/>
      <c r="BV2016" s="6"/>
    </row>
    <row r="2017" spans="1:74" ht="15.75" x14ac:dyDescent="0.25">
      <c r="A2017" s="52" t="s">
        <v>7908</v>
      </c>
      <c r="B2017" s="56"/>
      <c r="C2017" s="7" t="s">
        <v>118</v>
      </c>
      <c r="D2017" s="7" t="s">
        <v>6918</v>
      </c>
      <c r="E2017" s="7"/>
      <c r="F2017" s="64"/>
      <c r="G2017" s="6"/>
      <c r="H2017" s="6"/>
      <c r="I2017" s="10" t="s">
        <v>110</v>
      </c>
      <c r="J2017" s="11" t="s">
        <v>7652</v>
      </c>
      <c r="K2017" s="220" t="s">
        <v>600</v>
      </c>
      <c r="L2017" s="180"/>
      <c r="M2017" s="180">
        <v>1000</v>
      </c>
      <c r="N2017" s="80" t="s">
        <v>7214</v>
      </c>
      <c r="O2017" s="165"/>
      <c r="P2017" s="80" t="s">
        <v>4147</v>
      </c>
      <c r="Q2017" s="80"/>
      <c r="R2017" s="80"/>
      <c r="S2017" s="166"/>
      <c r="T2017" s="164"/>
      <c r="U2017" s="167"/>
      <c r="V2017" s="168"/>
      <c r="W2017" s="12" t="str">
        <f t="shared" si="386"/>
        <v>Mqtt1</v>
      </c>
      <c r="X2017" s="222"/>
      <c r="Y2017" s="6" t="str">
        <f t="shared" si="376"/>
        <v>power-tag/extraction-unit-fore-ship</v>
      </c>
      <c r="Z2017" s="106" t="str" cm="1">
        <f t="array" ref="Z2017">IF(COUNTIF(N2017,"spare"),"","$."&amp;_xlfn.REGEXEXTRACT(J2017,"PT\d+[FQ]\d+_(.*)", 2))</f>
        <v>$.RMS_Voltage_A_N</v>
      </c>
      <c r="AA2017" s="12">
        <f t="shared" si="388"/>
        <v>34</v>
      </c>
      <c r="AB2017" s="6" t="s">
        <v>195</v>
      </c>
      <c r="AC2017" s="106">
        <v>3028</v>
      </c>
      <c r="AJ2017" s="80"/>
      <c r="AK2017" s="116" t="s">
        <v>1694</v>
      </c>
      <c r="AN2017" s="80"/>
      <c r="AO2017" s="80"/>
      <c r="AP2017" s="80"/>
      <c r="AQ2017" s="80"/>
      <c r="AR2017" s="130"/>
      <c r="AS2017" s="80"/>
      <c r="AT2017" s="7"/>
      <c r="AU2017" s="7"/>
      <c r="AV2017" s="169"/>
      <c r="AW2017" s="170"/>
      <c r="AX2017" s="140"/>
      <c r="AY2017" s="150"/>
      <c r="AZ2017" s="171"/>
      <c r="BA2017" s="171"/>
      <c r="BB2017" s="150" t="str">
        <f t="shared" si="387"/>
        <v/>
      </c>
      <c r="BC2017" s="172"/>
      <c r="BD2017" s="169"/>
      <c r="BE2017" s="169"/>
      <c r="BF2017" s="169"/>
      <c r="BG2017" s="169"/>
      <c r="BH2017" s="169"/>
      <c r="BI2017" s="169"/>
      <c r="BJ2017" s="169"/>
      <c r="BK2017" s="169"/>
      <c r="BL2017" s="169"/>
      <c r="BM2017" s="169"/>
      <c r="BN2017" s="169"/>
      <c r="BO2017" s="169"/>
      <c r="BP2017" s="169"/>
      <c r="BQ2017" s="169"/>
      <c r="BS2017" s="6"/>
      <c r="BT2017" s="11"/>
      <c r="BU2017" s="6"/>
      <c r="BV2017" s="6"/>
    </row>
    <row r="2018" spans="1:74" ht="15.75" x14ac:dyDescent="0.25">
      <c r="A2018" s="52" t="s">
        <v>7908</v>
      </c>
      <c r="B2018" s="56"/>
      <c r="C2018" s="7" t="s">
        <v>118</v>
      </c>
      <c r="D2018" s="7" t="s">
        <v>6918</v>
      </c>
      <c r="E2018" s="7"/>
      <c r="F2018" s="64"/>
      <c r="G2018" s="6"/>
      <c r="H2018" s="6"/>
      <c r="I2018" s="10" t="s">
        <v>110</v>
      </c>
      <c r="J2018" s="11" t="s">
        <v>7653</v>
      </c>
      <c r="K2018" s="220" t="s">
        <v>600</v>
      </c>
      <c r="L2018" s="180"/>
      <c r="M2018" s="180">
        <v>1000</v>
      </c>
      <c r="N2018" s="80" t="s">
        <v>7214</v>
      </c>
      <c r="O2018" s="165"/>
      <c r="P2018" s="80" t="s">
        <v>4148</v>
      </c>
      <c r="Q2018" s="80"/>
      <c r="R2018" s="80"/>
      <c r="S2018" s="166"/>
      <c r="T2018" s="164"/>
      <c r="U2018" s="167"/>
      <c r="V2018" s="168"/>
      <c r="W2018" s="12" t="str">
        <f t="shared" si="386"/>
        <v>Mqtt1</v>
      </c>
      <c r="X2018" s="222"/>
      <c r="Y2018" s="6" t="str">
        <f t="shared" si="376"/>
        <v>power-tag/extraction-unit-fore-ship</v>
      </c>
      <c r="Z2018" s="106" t="str" cm="1">
        <f t="array" ref="Z2018">IF(COUNTIF(N2018,"spare"),"","$."&amp;_xlfn.REGEXEXTRACT(J2018,"PT\d+[FQ]\d+_(.*)", 2))</f>
        <v>$.RMS_Voltage_B_N</v>
      </c>
      <c r="AA2018" s="12">
        <f t="shared" si="388"/>
        <v>34</v>
      </c>
      <c r="AB2018" s="6" t="s">
        <v>195</v>
      </c>
      <c r="AC2018" s="106">
        <v>3030</v>
      </c>
      <c r="AJ2018" s="80"/>
      <c r="AK2018" s="116" t="s">
        <v>1694</v>
      </c>
      <c r="AN2018" s="80"/>
      <c r="AO2018" s="80"/>
      <c r="AP2018" s="80"/>
      <c r="AQ2018" s="80"/>
      <c r="AR2018" s="130"/>
      <c r="AS2018" s="80"/>
      <c r="AT2018" s="7"/>
      <c r="AU2018" s="7"/>
      <c r="AV2018" s="169"/>
      <c r="AW2018" s="170"/>
      <c r="AX2018" s="140"/>
      <c r="AY2018" s="150"/>
      <c r="AZ2018" s="171"/>
      <c r="BA2018" s="171"/>
      <c r="BB2018" s="150" t="str">
        <f t="shared" si="387"/>
        <v/>
      </c>
      <c r="BC2018" s="172"/>
      <c r="BD2018" s="169"/>
      <c r="BE2018" s="169"/>
      <c r="BF2018" s="169"/>
      <c r="BG2018" s="169"/>
      <c r="BH2018" s="169"/>
      <c r="BI2018" s="169"/>
      <c r="BJ2018" s="169"/>
      <c r="BK2018" s="169"/>
      <c r="BL2018" s="169"/>
      <c r="BM2018" s="169"/>
      <c r="BN2018" s="169"/>
      <c r="BO2018" s="169"/>
      <c r="BP2018" s="169"/>
      <c r="BQ2018" s="169"/>
      <c r="BS2018" s="6"/>
      <c r="BT2018" s="11"/>
      <c r="BU2018" s="6"/>
      <c r="BV2018" s="6"/>
    </row>
    <row r="2019" spans="1:74" ht="15.75" x14ac:dyDescent="0.25">
      <c r="A2019" s="52" t="s">
        <v>7908</v>
      </c>
      <c r="B2019" s="56"/>
      <c r="C2019" s="7" t="s">
        <v>118</v>
      </c>
      <c r="D2019" s="7" t="s">
        <v>6918</v>
      </c>
      <c r="E2019" s="7"/>
      <c r="F2019" s="64"/>
      <c r="G2019" s="6"/>
      <c r="H2019" s="6"/>
      <c r="I2019" s="10" t="s">
        <v>110</v>
      </c>
      <c r="J2019" s="11" t="s">
        <v>7654</v>
      </c>
      <c r="K2019" s="220" t="s">
        <v>600</v>
      </c>
      <c r="L2019" s="180"/>
      <c r="M2019" s="180">
        <v>1000</v>
      </c>
      <c r="N2019" s="80" t="s">
        <v>7214</v>
      </c>
      <c r="O2019" s="165"/>
      <c r="P2019" s="80" t="s">
        <v>4149</v>
      </c>
      <c r="Q2019" s="80"/>
      <c r="R2019" s="80"/>
      <c r="S2019" s="166"/>
      <c r="T2019" s="164"/>
      <c r="U2019" s="167"/>
      <c r="V2019" s="168"/>
      <c r="W2019" s="12" t="str">
        <f t="shared" si="386"/>
        <v>Mqtt1</v>
      </c>
      <c r="X2019" s="222"/>
      <c r="Y2019" s="6" t="str">
        <f t="shared" si="376"/>
        <v>power-tag/extraction-unit-fore-ship</v>
      </c>
      <c r="Z2019" s="106" t="str" cm="1">
        <f t="array" ref="Z2019">IF(COUNTIF(N2019,"spare"),"","$."&amp;_xlfn.REGEXEXTRACT(J2019,"PT\d+[FQ]\d+_(.*)", 2))</f>
        <v>$.RMS_Voltage_C_N</v>
      </c>
      <c r="AA2019" s="12">
        <f t="shared" si="388"/>
        <v>34</v>
      </c>
      <c r="AB2019" s="6" t="s">
        <v>195</v>
      </c>
      <c r="AC2019" s="106">
        <v>3032</v>
      </c>
      <c r="AJ2019" s="80"/>
      <c r="AK2019" s="116" t="s">
        <v>1694</v>
      </c>
      <c r="AN2019" s="80"/>
      <c r="AO2019" s="80"/>
      <c r="AP2019" s="80"/>
      <c r="AQ2019" s="80"/>
      <c r="AR2019" s="130"/>
      <c r="AS2019" s="80"/>
      <c r="AT2019" s="7"/>
      <c r="AU2019" s="7"/>
      <c r="AV2019" s="169"/>
      <c r="AW2019" s="170"/>
      <c r="AX2019" s="140"/>
      <c r="AY2019" s="150"/>
      <c r="AZ2019" s="171"/>
      <c r="BA2019" s="171"/>
      <c r="BB2019" s="150" t="str">
        <f t="shared" si="387"/>
        <v/>
      </c>
      <c r="BC2019" s="172"/>
      <c r="BD2019" s="169"/>
      <c r="BE2019" s="169"/>
      <c r="BF2019" s="169"/>
      <c r="BG2019" s="169"/>
      <c r="BH2019" s="169"/>
      <c r="BI2019" s="169"/>
      <c r="BJ2019" s="169"/>
      <c r="BK2019" s="169"/>
      <c r="BL2019" s="169"/>
      <c r="BM2019" s="169"/>
      <c r="BN2019" s="169"/>
      <c r="BO2019" s="169"/>
      <c r="BP2019" s="169"/>
      <c r="BQ2019" s="169"/>
      <c r="BS2019" s="6"/>
      <c r="BT2019" s="11"/>
      <c r="BU2019" s="6"/>
      <c r="BV2019" s="6"/>
    </row>
    <row r="2020" spans="1:74" ht="15.75" x14ac:dyDescent="0.25">
      <c r="A2020" s="52" t="s">
        <v>7908</v>
      </c>
      <c r="B2020" s="56"/>
      <c r="C2020" s="7" t="s">
        <v>118</v>
      </c>
      <c r="D2020" s="7" t="s">
        <v>6918</v>
      </c>
      <c r="E2020" s="7"/>
      <c r="F2020" s="64"/>
      <c r="G2020" s="6"/>
      <c r="H2020" s="6"/>
      <c r="I2020" s="10" t="s">
        <v>110</v>
      </c>
      <c r="J2020" s="11" t="s">
        <v>3592</v>
      </c>
      <c r="K2020" s="220" t="s">
        <v>600</v>
      </c>
      <c r="L2020" s="180"/>
      <c r="M2020" s="180">
        <v>1000</v>
      </c>
      <c r="N2020" s="80" t="s">
        <v>7214</v>
      </c>
      <c r="O2020" s="165"/>
      <c r="P2020" s="80" t="s">
        <v>4150</v>
      </c>
      <c r="Q2020" s="80"/>
      <c r="R2020" s="80"/>
      <c r="S2020" s="166"/>
      <c r="T2020" s="164"/>
      <c r="U2020" s="167"/>
      <c r="V2020" s="168"/>
      <c r="W2020" s="12" t="str">
        <f t="shared" si="386"/>
        <v>Mqtt1</v>
      </c>
      <c r="X2020" s="222"/>
      <c r="Y2020" s="6" t="str">
        <f t="shared" si="376"/>
        <v>power-tag/extraction-unit-fore-ship</v>
      </c>
      <c r="Z2020" s="106" t="str" cm="1">
        <f t="array" ref="Z2020">IF(COUNTIF(N2020,"spare"),"","$."&amp;_xlfn.REGEXEXTRACT(J2020,"PT\d+[FQ]\d+_(.*)", 2))</f>
        <v>$.Active_Power_Phase_A</v>
      </c>
      <c r="AA2020" s="12">
        <f t="shared" si="388"/>
        <v>34</v>
      </c>
      <c r="AB2020" s="6" t="s">
        <v>195</v>
      </c>
      <c r="AC2020" s="106">
        <v>3054</v>
      </c>
      <c r="AJ2020" s="80"/>
      <c r="AK2020" s="116" t="s">
        <v>1695</v>
      </c>
      <c r="AN2020" s="80"/>
      <c r="AO2020" s="80"/>
      <c r="AP2020" s="80"/>
      <c r="AQ2020" s="80"/>
      <c r="AR2020" s="130"/>
      <c r="AS2020" s="80"/>
      <c r="AT2020" s="7"/>
      <c r="AU2020" s="7"/>
      <c r="AV2020" s="169"/>
      <c r="AW2020" s="170"/>
      <c r="AX2020" s="140"/>
      <c r="AY2020" s="150"/>
      <c r="AZ2020" s="171"/>
      <c r="BA2020" s="171"/>
      <c r="BB2020" s="150" t="str">
        <f t="shared" si="387"/>
        <v/>
      </c>
      <c r="BC2020" s="172"/>
      <c r="BD2020" s="169"/>
      <c r="BE2020" s="169"/>
      <c r="BF2020" s="169"/>
      <c r="BG2020" s="169"/>
      <c r="BH2020" s="169"/>
      <c r="BI2020" s="169"/>
      <c r="BJ2020" s="169"/>
      <c r="BK2020" s="169"/>
      <c r="BL2020" s="169"/>
      <c r="BM2020" s="169"/>
      <c r="BN2020" s="169"/>
      <c r="BO2020" s="169"/>
      <c r="BP2020" s="169"/>
      <c r="BQ2020" s="169"/>
      <c r="BS2020" s="6"/>
      <c r="BT2020" s="11"/>
      <c r="BU2020" s="6"/>
      <c r="BV2020" s="6"/>
    </row>
    <row r="2021" spans="1:74" ht="15.75" x14ac:dyDescent="0.25">
      <c r="A2021" s="52" t="s">
        <v>7908</v>
      </c>
      <c r="B2021" s="56"/>
      <c r="C2021" s="7" t="s">
        <v>118</v>
      </c>
      <c r="D2021" s="7" t="s">
        <v>6918</v>
      </c>
      <c r="E2021" s="7"/>
      <c r="F2021" s="64"/>
      <c r="G2021" s="6"/>
      <c r="H2021" s="6"/>
      <c r="I2021" s="10" t="s">
        <v>110</v>
      </c>
      <c r="J2021" s="11" t="s">
        <v>3593</v>
      </c>
      <c r="K2021" s="220" t="s">
        <v>600</v>
      </c>
      <c r="L2021" s="180"/>
      <c r="M2021" s="180">
        <v>1000</v>
      </c>
      <c r="N2021" s="80" t="s">
        <v>7214</v>
      </c>
      <c r="O2021" s="165"/>
      <c r="P2021" s="80" t="s">
        <v>4151</v>
      </c>
      <c r="Q2021" s="80"/>
      <c r="R2021" s="80"/>
      <c r="S2021" s="166"/>
      <c r="T2021" s="164"/>
      <c r="U2021" s="167"/>
      <c r="V2021" s="168"/>
      <c r="W2021" s="12" t="str">
        <f t="shared" si="386"/>
        <v>Mqtt1</v>
      </c>
      <c r="X2021" s="222"/>
      <c r="Y2021" s="6" t="str">
        <f t="shared" si="376"/>
        <v>power-tag/extraction-unit-fore-ship</v>
      </c>
      <c r="Z2021" s="106" t="str" cm="1">
        <f t="array" ref="Z2021">IF(COUNTIF(N2021,"spare"),"","$."&amp;_xlfn.REGEXEXTRACT(J2021,"PT\d+[FQ]\d+_(.*)", 2))</f>
        <v>$.Active_Power_Phase_B</v>
      </c>
      <c r="AA2021" s="12">
        <f t="shared" si="388"/>
        <v>34</v>
      </c>
      <c r="AB2021" s="6" t="s">
        <v>195</v>
      </c>
      <c r="AC2021" s="106">
        <v>3056</v>
      </c>
      <c r="AJ2021" s="80"/>
      <c r="AK2021" s="116" t="s">
        <v>1695</v>
      </c>
      <c r="AN2021" s="80"/>
      <c r="AO2021" s="80"/>
      <c r="AP2021" s="80"/>
      <c r="AQ2021" s="80"/>
      <c r="AR2021" s="130"/>
      <c r="AS2021" s="80"/>
      <c r="AT2021" s="7"/>
      <c r="AU2021" s="7"/>
      <c r="AV2021" s="169"/>
      <c r="AW2021" s="170"/>
      <c r="AX2021" s="140"/>
      <c r="AY2021" s="150"/>
      <c r="AZ2021" s="171"/>
      <c r="BA2021" s="171"/>
      <c r="BB2021" s="150" t="str">
        <f t="shared" si="387"/>
        <v/>
      </c>
      <c r="BC2021" s="172"/>
      <c r="BD2021" s="169"/>
      <c r="BE2021" s="169"/>
      <c r="BF2021" s="169"/>
      <c r="BG2021" s="169"/>
      <c r="BH2021" s="169"/>
      <c r="BI2021" s="169"/>
      <c r="BJ2021" s="169"/>
      <c r="BK2021" s="169"/>
      <c r="BL2021" s="169"/>
      <c r="BM2021" s="169"/>
      <c r="BN2021" s="169"/>
      <c r="BO2021" s="169"/>
      <c r="BP2021" s="169"/>
      <c r="BQ2021" s="169"/>
      <c r="BS2021" s="6"/>
      <c r="BT2021" s="11"/>
      <c r="BU2021" s="6"/>
      <c r="BV2021" s="6"/>
    </row>
    <row r="2022" spans="1:74" ht="15.75" x14ac:dyDescent="0.25">
      <c r="A2022" s="52" t="s">
        <v>7908</v>
      </c>
      <c r="B2022" s="56"/>
      <c r="C2022" s="7" t="s">
        <v>118</v>
      </c>
      <c r="D2022" s="7" t="s">
        <v>6918</v>
      </c>
      <c r="E2022" s="7"/>
      <c r="F2022" s="64"/>
      <c r="G2022" s="6"/>
      <c r="H2022" s="6"/>
      <c r="I2022" s="10" t="s">
        <v>110</v>
      </c>
      <c r="J2022" s="11" t="s">
        <v>3594</v>
      </c>
      <c r="K2022" s="220" t="s">
        <v>600</v>
      </c>
      <c r="L2022" s="180"/>
      <c r="M2022" s="180">
        <v>1000</v>
      </c>
      <c r="N2022" s="80" t="s">
        <v>7214</v>
      </c>
      <c r="O2022" s="165"/>
      <c r="P2022" s="80" t="s">
        <v>4152</v>
      </c>
      <c r="Q2022" s="80"/>
      <c r="R2022" s="80"/>
      <c r="S2022" s="166"/>
      <c r="T2022" s="164"/>
      <c r="U2022" s="167"/>
      <c r="V2022" s="168"/>
      <c r="W2022" s="12" t="str">
        <f t="shared" si="386"/>
        <v>Mqtt1</v>
      </c>
      <c r="X2022" s="222"/>
      <c r="Y2022" s="6" t="str">
        <f t="shared" si="376"/>
        <v>power-tag/extraction-unit-fore-ship</v>
      </c>
      <c r="Z2022" s="106" t="str" cm="1">
        <f t="array" ref="Z2022">IF(COUNTIF(N2022,"spare"),"","$."&amp;_xlfn.REGEXEXTRACT(J2022,"PT\d+[FQ]\d+_(.*)", 2))</f>
        <v>$.Active_Power_Phase_C</v>
      </c>
      <c r="AA2022" s="12">
        <f t="shared" si="388"/>
        <v>34</v>
      </c>
      <c r="AB2022" s="6" t="s">
        <v>195</v>
      </c>
      <c r="AC2022" s="106">
        <v>3058</v>
      </c>
      <c r="AJ2022" s="80"/>
      <c r="AK2022" s="116" t="s">
        <v>1695</v>
      </c>
      <c r="AN2022" s="80"/>
      <c r="AO2022" s="80"/>
      <c r="AP2022" s="80"/>
      <c r="AQ2022" s="80"/>
      <c r="AR2022" s="130"/>
      <c r="AS2022" s="80"/>
      <c r="AT2022" s="7"/>
      <c r="AU2022" s="7"/>
      <c r="AV2022" s="169"/>
      <c r="AW2022" s="170"/>
      <c r="AX2022" s="140"/>
      <c r="AY2022" s="150"/>
      <c r="AZ2022" s="171"/>
      <c r="BA2022" s="171"/>
      <c r="BB2022" s="150" t="str">
        <f t="shared" si="387"/>
        <v/>
      </c>
      <c r="BC2022" s="172"/>
      <c r="BD2022" s="169"/>
      <c r="BE2022" s="169"/>
      <c r="BF2022" s="169"/>
      <c r="BG2022" s="169"/>
      <c r="BH2022" s="169"/>
      <c r="BI2022" s="169"/>
      <c r="BJ2022" s="169"/>
      <c r="BK2022" s="169"/>
      <c r="BL2022" s="169"/>
      <c r="BM2022" s="169"/>
      <c r="BN2022" s="169"/>
      <c r="BO2022" s="169"/>
      <c r="BP2022" s="169"/>
      <c r="BQ2022" s="169"/>
      <c r="BS2022" s="6"/>
      <c r="BT2022" s="11"/>
      <c r="BU2022" s="6"/>
      <c r="BV2022" s="6"/>
    </row>
    <row r="2023" spans="1:74" ht="15.75" x14ac:dyDescent="0.25">
      <c r="A2023" s="52" t="s">
        <v>7908</v>
      </c>
      <c r="B2023" s="56"/>
      <c r="C2023" s="7" t="s">
        <v>118</v>
      </c>
      <c r="D2023" s="7" t="s">
        <v>6918</v>
      </c>
      <c r="E2023" s="7"/>
      <c r="F2023" s="64"/>
      <c r="G2023" s="6"/>
      <c r="H2023" s="6"/>
      <c r="I2023" s="10" t="s">
        <v>110</v>
      </c>
      <c r="J2023" s="11" t="s">
        <v>3595</v>
      </c>
      <c r="K2023" s="220" t="s">
        <v>600</v>
      </c>
      <c r="L2023" s="180"/>
      <c r="M2023" s="180">
        <v>1000</v>
      </c>
      <c r="N2023" s="80" t="s">
        <v>7214</v>
      </c>
      <c r="O2023" s="165"/>
      <c r="P2023" s="80" t="s">
        <v>4153</v>
      </c>
      <c r="Q2023" s="80"/>
      <c r="R2023" s="80"/>
      <c r="S2023" s="166"/>
      <c r="T2023" s="164"/>
      <c r="U2023" s="167"/>
      <c r="V2023" s="168"/>
      <c r="W2023" s="12" t="str">
        <f t="shared" si="386"/>
        <v>Mqtt1</v>
      </c>
      <c r="X2023" s="222"/>
      <c r="Y2023" s="6" t="str">
        <f t="shared" si="376"/>
        <v>power-tag/extraction-unit-fore-ship</v>
      </c>
      <c r="Z2023" s="106" t="str" cm="1">
        <f t="array" ref="Z2023">IF(COUNTIF(N2023,"spare"),"","$."&amp;_xlfn.REGEXEXTRACT(J2023,"PT\d+[FQ]\d+_(.*)", 2))</f>
        <v>$.Total_Active_Power</v>
      </c>
      <c r="AA2023" s="12">
        <f t="shared" si="388"/>
        <v>34</v>
      </c>
      <c r="AB2023" s="6" t="s">
        <v>195</v>
      </c>
      <c r="AC2023" s="106">
        <v>3060</v>
      </c>
      <c r="AJ2023" s="80"/>
      <c r="AK2023" s="116" t="s">
        <v>1695</v>
      </c>
      <c r="AN2023" s="80"/>
      <c r="AO2023" s="80"/>
      <c r="AP2023" s="80"/>
      <c r="AQ2023" s="80"/>
      <c r="AR2023" s="130"/>
      <c r="AS2023" s="80"/>
      <c r="AT2023" s="7"/>
      <c r="AU2023" s="7"/>
      <c r="AV2023" s="169"/>
      <c r="AW2023" s="170"/>
      <c r="AX2023" s="140"/>
      <c r="AY2023" s="150"/>
      <c r="AZ2023" s="171"/>
      <c r="BA2023" s="171"/>
      <c r="BB2023" s="150" t="str">
        <f t="shared" si="387"/>
        <v/>
      </c>
      <c r="BC2023" s="172"/>
      <c r="BD2023" s="169"/>
      <c r="BE2023" s="169"/>
      <c r="BF2023" s="169"/>
      <c r="BG2023" s="169"/>
      <c r="BH2023" s="169"/>
      <c r="BI2023" s="169"/>
      <c r="BJ2023" s="169"/>
      <c r="BK2023" s="169"/>
      <c r="BL2023" s="169"/>
      <c r="BM2023" s="169"/>
      <c r="BN2023" s="169"/>
      <c r="BO2023" s="169"/>
      <c r="BP2023" s="169"/>
      <c r="BQ2023" s="169"/>
      <c r="BS2023" s="6"/>
      <c r="BT2023" s="11"/>
      <c r="BU2023" s="6"/>
      <c r="BV2023" s="6"/>
    </row>
    <row r="2024" spans="1:74" ht="15.75" x14ac:dyDescent="0.25">
      <c r="A2024" s="52" t="s">
        <v>7908</v>
      </c>
      <c r="B2024" s="56"/>
      <c r="C2024" s="7" t="s">
        <v>118</v>
      </c>
      <c r="D2024" s="7" t="s">
        <v>6918</v>
      </c>
      <c r="E2024" s="7"/>
      <c r="F2024" s="64"/>
      <c r="G2024" s="6"/>
      <c r="H2024" s="6"/>
      <c r="I2024" s="10" t="s">
        <v>110</v>
      </c>
      <c r="J2024" s="11" t="s">
        <v>3596</v>
      </c>
      <c r="K2024" s="220" t="s">
        <v>600</v>
      </c>
      <c r="L2024" s="180"/>
      <c r="M2024" s="180">
        <v>1000</v>
      </c>
      <c r="N2024" s="80" t="s">
        <v>7214</v>
      </c>
      <c r="O2024" s="165"/>
      <c r="P2024" s="80" t="s">
        <v>4154</v>
      </c>
      <c r="Q2024" s="80"/>
      <c r="R2024" s="80"/>
      <c r="S2024" s="166"/>
      <c r="T2024" s="164"/>
      <c r="U2024" s="167"/>
      <c r="V2024" s="168"/>
      <c r="W2024" s="12" t="str">
        <f t="shared" si="386"/>
        <v>Mqtt1</v>
      </c>
      <c r="X2024" s="222"/>
      <c r="Y2024" s="6" t="str">
        <f t="shared" si="376"/>
        <v>power-tag/extraction-unit-fore-ship</v>
      </c>
      <c r="Z2024" s="106" t="str" cm="1">
        <f t="array" ref="Z2024">IF(COUNTIF(N2024,"spare"),"","$."&amp;_xlfn.REGEXEXTRACT(J2024,"PT\d+[FQ]\d+_(.*)", 2))</f>
        <v>$.Power_Factor_Phase_A</v>
      </c>
      <c r="AA2024" s="12">
        <f t="shared" si="388"/>
        <v>34</v>
      </c>
      <c r="AB2024" s="6" t="s">
        <v>195</v>
      </c>
      <c r="AC2024" s="106">
        <v>3078</v>
      </c>
      <c r="AJ2024" s="80"/>
      <c r="AK2024" s="116" t="s">
        <v>1696</v>
      </c>
      <c r="AN2024" s="80"/>
      <c r="AO2024" s="80"/>
      <c r="AP2024" s="80"/>
      <c r="AQ2024" s="80"/>
      <c r="AR2024" s="130"/>
      <c r="AS2024" s="80"/>
      <c r="AT2024" s="7"/>
      <c r="AU2024" s="7"/>
      <c r="AV2024" s="169"/>
      <c r="AW2024" s="170"/>
      <c r="AX2024" s="140"/>
      <c r="AY2024" s="150"/>
      <c r="AZ2024" s="171"/>
      <c r="BA2024" s="171"/>
      <c r="BB2024" s="150" t="str">
        <f t="shared" si="387"/>
        <v/>
      </c>
      <c r="BC2024" s="172"/>
      <c r="BD2024" s="169"/>
      <c r="BE2024" s="169"/>
      <c r="BF2024" s="169"/>
      <c r="BG2024" s="169"/>
      <c r="BH2024" s="169"/>
      <c r="BI2024" s="169"/>
      <c r="BJ2024" s="169"/>
      <c r="BK2024" s="169"/>
      <c r="BL2024" s="169"/>
      <c r="BM2024" s="169"/>
      <c r="BN2024" s="169"/>
      <c r="BO2024" s="169"/>
      <c r="BP2024" s="169"/>
      <c r="BQ2024" s="169"/>
      <c r="BS2024" s="6"/>
      <c r="BT2024" s="11"/>
      <c r="BU2024" s="6"/>
      <c r="BV2024" s="6"/>
    </row>
    <row r="2025" spans="1:74" ht="15.75" x14ac:dyDescent="0.25">
      <c r="A2025" s="52" t="s">
        <v>7908</v>
      </c>
      <c r="B2025" s="56"/>
      <c r="C2025" s="7" t="s">
        <v>118</v>
      </c>
      <c r="D2025" s="7" t="s">
        <v>6918</v>
      </c>
      <c r="E2025" s="7"/>
      <c r="F2025" s="64"/>
      <c r="G2025" s="6"/>
      <c r="H2025" s="6"/>
      <c r="I2025" s="10" t="s">
        <v>110</v>
      </c>
      <c r="J2025" s="11" t="s">
        <v>3597</v>
      </c>
      <c r="K2025" s="220" t="s">
        <v>600</v>
      </c>
      <c r="L2025" s="180"/>
      <c r="M2025" s="180">
        <v>1000</v>
      </c>
      <c r="N2025" s="80" t="s">
        <v>7214</v>
      </c>
      <c r="O2025" s="165"/>
      <c r="P2025" s="80" t="s">
        <v>4155</v>
      </c>
      <c r="Q2025" s="80"/>
      <c r="R2025" s="80"/>
      <c r="S2025" s="166"/>
      <c r="T2025" s="164"/>
      <c r="U2025" s="167"/>
      <c r="V2025" s="168"/>
      <c r="W2025" s="12" t="str">
        <f t="shared" si="386"/>
        <v>Mqtt1</v>
      </c>
      <c r="X2025" s="222"/>
      <c r="Y2025" s="6" t="str">
        <f t="shared" si="376"/>
        <v>power-tag/extraction-unit-fore-ship</v>
      </c>
      <c r="Z2025" s="106" t="str" cm="1">
        <f t="array" ref="Z2025">IF(COUNTIF(N2025,"spare"),"","$."&amp;_xlfn.REGEXEXTRACT(J2025,"PT\d+[FQ]\d+_(.*)", 2))</f>
        <v>$.Power_Factor_Phase_B</v>
      </c>
      <c r="AA2025" s="12">
        <f t="shared" si="388"/>
        <v>34</v>
      </c>
      <c r="AB2025" s="6" t="s">
        <v>195</v>
      </c>
      <c r="AC2025" s="106">
        <v>3080</v>
      </c>
      <c r="AJ2025" s="80"/>
      <c r="AK2025" s="116" t="s">
        <v>1696</v>
      </c>
      <c r="AN2025" s="80"/>
      <c r="AO2025" s="80"/>
      <c r="AP2025" s="80"/>
      <c r="AQ2025" s="80"/>
      <c r="AR2025" s="130"/>
      <c r="AS2025" s="80"/>
      <c r="AT2025" s="7"/>
      <c r="AU2025" s="7"/>
      <c r="AV2025" s="169"/>
      <c r="AW2025" s="170"/>
      <c r="AX2025" s="140"/>
      <c r="AY2025" s="150"/>
      <c r="AZ2025" s="171"/>
      <c r="BA2025" s="171"/>
      <c r="BB2025" s="150" t="str">
        <f t="shared" si="387"/>
        <v/>
      </c>
      <c r="BC2025" s="172"/>
      <c r="BD2025" s="169"/>
      <c r="BE2025" s="169"/>
      <c r="BF2025" s="169"/>
      <c r="BG2025" s="169"/>
      <c r="BH2025" s="169"/>
      <c r="BI2025" s="169"/>
      <c r="BJ2025" s="169"/>
      <c r="BK2025" s="169"/>
      <c r="BL2025" s="169"/>
      <c r="BM2025" s="169"/>
      <c r="BN2025" s="169"/>
      <c r="BO2025" s="169"/>
      <c r="BP2025" s="169"/>
      <c r="BQ2025" s="169"/>
      <c r="BS2025" s="6"/>
      <c r="BT2025" s="11"/>
      <c r="BU2025" s="6"/>
      <c r="BV2025" s="6"/>
    </row>
    <row r="2026" spans="1:74" ht="15.75" x14ac:dyDescent="0.25">
      <c r="A2026" s="52" t="s">
        <v>7908</v>
      </c>
      <c r="B2026" s="56"/>
      <c r="C2026" s="7" t="s">
        <v>118</v>
      </c>
      <c r="D2026" s="7" t="s">
        <v>6918</v>
      </c>
      <c r="E2026" s="7"/>
      <c r="F2026" s="64"/>
      <c r="G2026" s="6"/>
      <c r="H2026" s="6"/>
      <c r="I2026" s="10" t="s">
        <v>110</v>
      </c>
      <c r="J2026" s="11" t="s">
        <v>3598</v>
      </c>
      <c r="K2026" s="220" t="s">
        <v>600</v>
      </c>
      <c r="L2026" s="180"/>
      <c r="M2026" s="180">
        <v>1000</v>
      </c>
      <c r="N2026" s="80" t="s">
        <v>7214</v>
      </c>
      <c r="O2026" s="165"/>
      <c r="P2026" s="80" t="s">
        <v>4156</v>
      </c>
      <c r="Q2026" s="80"/>
      <c r="R2026" s="80"/>
      <c r="S2026" s="166"/>
      <c r="T2026" s="164"/>
      <c r="U2026" s="167"/>
      <c r="V2026" s="168"/>
      <c r="W2026" s="12" t="str">
        <f t="shared" si="386"/>
        <v>Mqtt1</v>
      </c>
      <c r="X2026" s="222"/>
      <c r="Y2026" s="6" t="str">
        <f t="shared" si="376"/>
        <v>power-tag/extraction-unit-fore-ship</v>
      </c>
      <c r="Z2026" s="106" t="str" cm="1">
        <f t="array" ref="Z2026">IF(COUNTIF(N2026,"spare"),"","$."&amp;_xlfn.REGEXEXTRACT(J2026,"PT\d+[FQ]\d+_(.*)", 2))</f>
        <v>$.Power_Factor_Phase_C</v>
      </c>
      <c r="AA2026" s="12">
        <f t="shared" si="388"/>
        <v>34</v>
      </c>
      <c r="AB2026" s="6" t="s">
        <v>195</v>
      </c>
      <c r="AC2026" s="106">
        <v>3082</v>
      </c>
      <c r="AJ2026" s="80"/>
      <c r="AK2026" s="116" t="s">
        <v>1696</v>
      </c>
      <c r="AN2026" s="80"/>
      <c r="AO2026" s="80"/>
      <c r="AP2026" s="80"/>
      <c r="AQ2026" s="80"/>
      <c r="AR2026" s="130"/>
      <c r="AS2026" s="80"/>
      <c r="AT2026" s="7"/>
      <c r="AU2026" s="7"/>
      <c r="AV2026" s="169"/>
      <c r="AW2026" s="170"/>
      <c r="AX2026" s="140"/>
      <c r="AY2026" s="150"/>
      <c r="AZ2026" s="171"/>
      <c r="BA2026" s="171"/>
      <c r="BB2026" s="150" t="str">
        <f t="shared" si="387"/>
        <v/>
      </c>
      <c r="BC2026" s="172"/>
      <c r="BD2026" s="169"/>
      <c r="BE2026" s="169"/>
      <c r="BF2026" s="169"/>
      <c r="BG2026" s="169"/>
      <c r="BH2026" s="169"/>
      <c r="BI2026" s="169"/>
      <c r="BJ2026" s="169"/>
      <c r="BK2026" s="169"/>
      <c r="BL2026" s="169"/>
      <c r="BM2026" s="169"/>
      <c r="BN2026" s="169"/>
      <c r="BO2026" s="169"/>
      <c r="BP2026" s="169"/>
      <c r="BQ2026" s="169"/>
      <c r="BS2026" s="6"/>
      <c r="BT2026" s="11"/>
      <c r="BU2026" s="6"/>
      <c r="BV2026" s="6"/>
    </row>
    <row r="2027" spans="1:74" ht="15.75" x14ac:dyDescent="0.25">
      <c r="A2027" s="52" t="s">
        <v>7908</v>
      </c>
      <c r="B2027" s="56"/>
      <c r="C2027" s="7" t="s">
        <v>118</v>
      </c>
      <c r="D2027" s="7" t="s">
        <v>6918</v>
      </c>
      <c r="E2027" s="7"/>
      <c r="F2027" s="64"/>
      <c r="G2027" s="6"/>
      <c r="H2027" s="6"/>
      <c r="I2027" s="10" t="s">
        <v>110</v>
      </c>
      <c r="J2027" s="11" t="s">
        <v>3599</v>
      </c>
      <c r="K2027" s="220" t="s">
        <v>600</v>
      </c>
      <c r="L2027" s="180"/>
      <c r="M2027" s="180">
        <v>1000</v>
      </c>
      <c r="N2027" s="80" t="s">
        <v>7214</v>
      </c>
      <c r="O2027" s="165"/>
      <c r="P2027" s="80" t="s">
        <v>4157</v>
      </c>
      <c r="Q2027" s="80"/>
      <c r="R2027" s="80"/>
      <c r="S2027" s="166"/>
      <c r="T2027" s="164"/>
      <c r="U2027" s="167"/>
      <c r="V2027" s="168"/>
      <c r="W2027" s="12" t="str">
        <f t="shared" si="386"/>
        <v>Mqtt1</v>
      </c>
      <c r="X2027" s="222"/>
      <c r="Y2027" s="6" t="str">
        <f t="shared" si="376"/>
        <v>power-tag/extraction-unit-fore-ship</v>
      </c>
      <c r="Z2027" s="106" t="str" cm="1">
        <f t="array" ref="Z2027">IF(COUNTIF(N2027,"spare"),"","$."&amp;_xlfn.REGEXEXTRACT(J2027,"PT\d+[FQ]\d+_(.*)", 2))</f>
        <v>$.Total_Power_Factor</v>
      </c>
      <c r="AA2027" s="12">
        <f t="shared" si="388"/>
        <v>34</v>
      </c>
      <c r="AB2027" s="6" t="s">
        <v>195</v>
      </c>
      <c r="AC2027" s="106">
        <v>3084</v>
      </c>
      <c r="AJ2027" s="80"/>
      <c r="AK2027" s="116" t="s">
        <v>1696</v>
      </c>
      <c r="AN2027" s="80"/>
      <c r="AO2027" s="80"/>
      <c r="AP2027" s="80"/>
      <c r="AQ2027" s="80"/>
      <c r="AR2027" s="130"/>
      <c r="AS2027" s="80"/>
      <c r="AT2027" s="7"/>
      <c r="AU2027" s="7"/>
      <c r="AV2027" s="169"/>
      <c r="AW2027" s="170"/>
      <c r="AX2027" s="140"/>
      <c r="AY2027" s="150"/>
      <c r="AZ2027" s="171"/>
      <c r="BA2027" s="171"/>
      <c r="BB2027" s="150" t="str">
        <f t="shared" si="387"/>
        <v/>
      </c>
      <c r="BC2027" s="172"/>
      <c r="BD2027" s="169"/>
      <c r="BE2027" s="169"/>
      <c r="BF2027" s="169"/>
      <c r="BG2027" s="169"/>
      <c r="BH2027" s="169"/>
      <c r="BI2027" s="169"/>
      <c r="BJ2027" s="169"/>
      <c r="BK2027" s="169"/>
      <c r="BL2027" s="169"/>
      <c r="BM2027" s="169"/>
      <c r="BN2027" s="169"/>
      <c r="BO2027" s="169"/>
      <c r="BP2027" s="169"/>
      <c r="BQ2027" s="169"/>
      <c r="BS2027" s="6"/>
      <c r="BT2027" s="11"/>
      <c r="BU2027" s="6"/>
      <c r="BV2027" s="6"/>
    </row>
    <row r="2028" spans="1:74" ht="15.75" x14ac:dyDescent="0.25">
      <c r="A2028" s="52" t="s">
        <v>7908</v>
      </c>
      <c r="B2028" s="56"/>
      <c r="C2028" s="7" t="s">
        <v>118</v>
      </c>
      <c r="D2028" s="7" t="s">
        <v>6918</v>
      </c>
      <c r="E2028" s="7"/>
      <c r="F2028" s="64"/>
      <c r="G2028" s="6"/>
      <c r="H2028" s="6"/>
      <c r="I2028" s="10" t="s">
        <v>110</v>
      </c>
      <c r="J2028" s="11" t="s">
        <v>3600</v>
      </c>
      <c r="K2028" s="220" t="s">
        <v>600</v>
      </c>
      <c r="L2028" s="180"/>
      <c r="M2028" s="180">
        <v>1000</v>
      </c>
      <c r="N2028" s="80" t="s">
        <v>7214</v>
      </c>
      <c r="O2028" s="165"/>
      <c r="P2028" s="80" t="s">
        <v>4158</v>
      </c>
      <c r="Q2028" s="80"/>
      <c r="R2028" s="80"/>
      <c r="S2028" s="166"/>
      <c r="T2028" s="164"/>
      <c r="U2028" s="167"/>
      <c r="V2028" s="168"/>
      <c r="W2028" s="12" t="str">
        <f t="shared" ref="W2028:W2042" si="389">IF(COUNTIF(N2028,"spare"),"","Mqtt1")</f>
        <v>Mqtt1</v>
      </c>
      <c r="X2028" s="222"/>
      <c r="Y2028" s="6" t="str">
        <f t="shared" si="376"/>
        <v>power-tag/power-distr-panel-galley-10p2</v>
      </c>
      <c r="Z2028" s="106" t="str" cm="1">
        <f t="array" ref="Z2028">IF(COUNTIF(N2028,"spare"),"","$."&amp;_xlfn.REGEXEXTRACT(J2028,"PT\d+[FQ]\d+_(.*)", 2))</f>
        <v>$.RMS_Current_Phase_A</v>
      </c>
      <c r="AA2028" s="12">
        <f>AA2013+1</f>
        <v>35</v>
      </c>
      <c r="AB2028" s="6" t="s">
        <v>195</v>
      </c>
      <c r="AC2028" s="106">
        <v>3000</v>
      </c>
      <c r="AJ2028" s="80"/>
      <c r="AK2028" s="116" t="s">
        <v>1693</v>
      </c>
      <c r="AN2028" s="80"/>
      <c r="AO2028" s="80"/>
      <c r="AP2028" s="80"/>
      <c r="AQ2028" s="80"/>
      <c r="AR2028" s="130"/>
      <c r="AS2028" s="80"/>
      <c r="AT2028" s="7"/>
      <c r="AU2028" s="7"/>
      <c r="AV2028" s="169"/>
      <c r="AW2028" s="170"/>
      <c r="AX2028" s="140"/>
      <c r="AY2028" s="150"/>
      <c r="AZ2028" s="171"/>
      <c r="BA2028" s="171"/>
      <c r="BB2028" s="150" t="str">
        <f t="shared" ref="BB2028:BB2042" si="390">IF(ISNUMBER(AM2028),"1","")</f>
        <v/>
      </c>
      <c r="BC2028" s="172"/>
      <c r="BD2028" s="169"/>
      <c r="BE2028" s="169"/>
      <c r="BF2028" s="169"/>
      <c r="BG2028" s="169"/>
      <c r="BH2028" s="169"/>
      <c r="BI2028" s="169"/>
      <c r="BJ2028" s="169"/>
      <c r="BK2028" s="169"/>
      <c r="BL2028" s="169"/>
      <c r="BM2028" s="169"/>
      <c r="BN2028" s="169"/>
      <c r="BO2028" s="169"/>
      <c r="BP2028" s="169"/>
      <c r="BQ2028" s="169"/>
      <c r="BS2028" s="6"/>
      <c r="BT2028" s="11"/>
      <c r="BU2028" s="6"/>
      <c r="BV2028" s="6"/>
    </row>
    <row r="2029" spans="1:74" ht="15.75" x14ac:dyDescent="0.25">
      <c r="A2029" s="52" t="s">
        <v>7908</v>
      </c>
      <c r="B2029" s="56"/>
      <c r="C2029" s="7" t="s">
        <v>118</v>
      </c>
      <c r="D2029" s="7" t="s">
        <v>6918</v>
      </c>
      <c r="E2029" s="7"/>
      <c r="F2029" s="64"/>
      <c r="G2029" s="6"/>
      <c r="H2029" s="6"/>
      <c r="I2029" s="10" t="s">
        <v>110</v>
      </c>
      <c r="J2029" s="11" t="s">
        <v>3601</v>
      </c>
      <c r="K2029" s="220" t="s">
        <v>600</v>
      </c>
      <c r="L2029" s="180"/>
      <c r="M2029" s="180">
        <v>1000</v>
      </c>
      <c r="N2029" s="80" t="s">
        <v>7214</v>
      </c>
      <c r="O2029" s="165"/>
      <c r="P2029" s="80" t="s">
        <v>4159</v>
      </c>
      <c r="Q2029" s="80"/>
      <c r="R2029" s="80"/>
      <c r="S2029" s="166"/>
      <c r="T2029" s="164"/>
      <c r="U2029" s="167"/>
      <c r="V2029" s="168"/>
      <c r="W2029" s="12" t="str">
        <f t="shared" si="389"/>
        <v>Mqtt1</v>
      </c>
      <c r="X2029" s="222"/>
      <c r="Y2029" s="6" t="str">
        <f t="shared" si="376"/>
        <v>power-tag/power-distr-panel-galley-10p2</v>
      </c>
      <c r="Z2029" s="106" t="str" cm="1">
        <f t="array" ref="Z2029">IF(COUNTIF(N2029,"spare"),"","$."&amp;_xlfn.REGEXEXTRACT(J2029,"PT\d+[FQ]\d+_(.*)", 2))</f>
        <v>$.RMS_Current_Phase_B</v>
      </c>
      <c r="AA2029" s="12">
        <f t="shared" ref="AA2029:AA2092" si="391">AA2014+1</f>
        <v>35</v>
      </c>
      <c r="AB2029" s="6" t="s">
        <v>195</v>
      </c>
      <c r="AC2029" s="106">
        <v>3002</v>
      </c>
      <c r="AJ2029" s="80"/>
      <c r="AK2029" s="116" t="s">
        <v>1693</v>
      </c>
      <c r="AN2029" s="80"/>
      <c r="AO2029" s="80"/>
      <c r="AP2029" s="80"/>
      <c r="AQ2029" s="80"/>
      <c r="AR2029" s="130"/>
      <c r="AS2029" s="80"/>
      <c r="AT2029" s="7"/>
      <c r="AU2029" s="7"/>
      <c r="AV2029" s="169"/>
      <c r="AW2029" s="170"/>
      <c r="AX2029" s="140"/>
      <c r="AY2029" s="150"/>
      <c r="AZ2029" s="171"/>
      <c r="BA2029" s="171"/>
      <c r="BB2029" s="150" t="str">
        <f t="shared" si="390"/>
        <v/>
      </c>
      <c r="BC2029" s="172"/>
      <c r="BD2029" s="169"/>
      <c r="BE2029" s="169"/>
      <c r="BF2029" s="169"/>
      <c r="BG2029" s="169"/>
      <c r="BH2029" s="169"/>
      <c r="BI2029" s="169"/>
      <c r="BJ2029" s="169"/>
      <c r="BK2029" s="169"/>
      <c r="BL2029" s="169"/>
      <c r="BM2029" s="169"/>
      <c r="BN2029" s="169"/>
      <c r="BO2029" s="169"/>
      <c r="BP2029" s="169"/>
      <c r="BQ2029" s="169"/>
      <c r="BS2029" s="6"/>
      <c r="BT2029" s="11"/>
      <c r="BU2029" s="6"/>
      <c r="BV2029" s="6"/>
    </row>
    <row r="2030" spans="1:74" ht="15.75" x14ac:dyDescent="0.25">
      <c r="A2030" s="52" t="s">
        <v>7908</v>
      </c>
      <c r="B2030" s="56"/>
      <c r="C2030" s="7" t="s">
        <v>118</v>
      </c>
      <c r="D2030" s="7" t="s">
        <v>6918</v>
      </c>
      <c r="E2030" s="7"/>
      <c r="F2030" s="64"/>
      <c r="G2030" s="6"/>
      <c r="H2030" s="6"/>
      <c r="I2030" s="10" t="s">
        <v>110</v>
      </c>
      <c r="J2030" s="11" t="s">
        <v>3602</v>
      </c>
      <c r="K2030" s="220" t="s">
        <v>600</v>
      </c>
      <c r="L2030" s="180"/>
      <c r="M2030" s="180">
        <v>1000</v>
      </c>
      <c r="N2030" s="80" t="s">
        <v>7214</v>
      </c>
      <c r="O2030" s="165"/>
      <c r="P2030" s="80" t="s">
        <v>4160</v>
      </c>
      <c r="Q2030" s="80"/>
      <c r="R2030" s="80"/>
      <c r="S2030" s="166"/>
      <c r="T2030" s="164"/>
      <c r="U2030" s="167"/>
      <c r="V2030" s="168"/>
      <c r="W2030" s="12" t="str">
        <f t="shared" si="389"/>
        <v>Mqtt1</v>
      </c>
      <c r="X2030" s="222"/>
      <c r="Y2030" s="6" t="str">
        <f t="shared" ref="Y2030:Y2093" si="392">"power-tag/" &amp; LOWER(_xlfn.REGEXREPLACE(_xlfn.REGEXREPLACE(_xlfn.REGEXREPLACE(TRIM(_xlfn.REGEXREPLACE(P2030, " (RMS (Current|Voltage) .+)|(Active Power Phase [ABC])|(Total Active Power)|(Power Factor .+)|(Total Power Factor) *", "")), "[ /\(\)&amp;:\.#]", "-"), "\-+", "-"), "-$", ""))</f>
        <v>power-tag/power-distr-panel-galley-10p2</v>
      </c>
      <c r="Z2030" s="106" t="str" cm="1">
        <f t="array" ref="Z2030">IF(COUNTIF(N2030,"spare"),"","$."&amp;_xlfn.REGEXEXTRACT(J2030,"PT\d+[FQ]\d+_(.*)", 2))</f>
        <v>$.RMS_Current_Phase_C</v>
      </c>
      <c r="AA2030" s="12">
        <f t="shared" si="391"/>
        <v>35</v>
      </c>
      <c r="AB2030" s="6" t="s">
        <v>195</v>
      </c>
      <c r="AC2030" s="106">
        <v>3004</v>
      </c>
      <c r="AJ2030" s="80"/>
      <c r="AK2030" s="116" t="s">
        <v>1693</v>
      </c>
      <c r="AN2030" s="80"/>
      <c r="AO2030" s="80"/>
      <c r="AP2030" s="80"/>
      <c r="AQ2030" s="80"/>
      <c r="AR2030" s="130"/>
      <c r="AS2030" s="80"/>
      <c r="AT2030" s="7"/>
      <c r="AU2030" s="7"/>
      <c r="AV2030" s="169"/>
      <c r="AW2030" s="170"/>
      <c r="AX2030" s="140"/>
      <c r="AY2030" s="150"/>
      <c r="AZ2030" s="171"/>
      <c r="BA2030" s="171"/>
      <c r="BB2030" s="150" t="str">
        <f t="shared" si="390"/>
        <v/>
      </c>
      <c r="BC2030" s="172"/>
      <c r="BD2030" s="169"/>
      <c r="BE2030" s="169"/>
      <c r="BF2030" s="169"/>
      <c r="BG2030" s="169"/>
      <c r="BH2030" s="169"/>
      <c r="BI2030" s="169"/>
      <c r="BJ2030" s="169"/>
      <c r="BK2030" s="169"/>
      <c r="BL2030" s="169"/>
      <c r="BM2030" s="169"/>
      <c r="BN2030" s="169"/>
      <c r="BO2030" s="169"/>
      <c r="BP2030" s="169"/>
      <c r="BQ2030" s="169"/>
      <c r="BS2030" s="6"/>
      <c r="BT2030" s="11"/>
      <c r="BU2030" s="6"/>
      <c r="BV2030" s="6"/>
    </row>
    <row r="2031" spans="1:74" ht="15.75" x14ac:dyDescent="0.25">
      <c r="A2031" s="52" t="s">
        <v>7908</v>
      </c>
      <c r="B2031" s="56"/>
      <c r="C2031" s="7" t="s">
        <v>118</v>
      </c>
      <c r="D2031" s="7" t="s">
        <v>6918</v>
      </c>
      <c r="E2031" s="7"/>
      <c r="F2031" s="64"/>
      <c r="G2031" s="6"/>
      <c r="H2031" s="6"/>
      <c r="I2031" s="10" t="s">
        <v>110</v>
      </c>
      <c r="J2031" s="11" t="s">
        <v>3603</v>
      </c>
      <c r="K2031" s="220" t="s">
        <v>600</v>
      </c>
      <c r="L2031" s="180"/>
      <c r="M2031" s="180">
        <v>1000</v>
      </c>
      <c r="N2031" s="80" t="s">
        <v>7214</v>
      </c>
      <c r="O2031" s="165"/>
      <c r="P2031" s="80" t="s">
        <v>4161</v>
      </c>
      <c r="Q2031" s="80"/>
      <c r="R2031" s="80"/>
      <c r="S2031" s="166"/>
      <c r="T2031" s="164"/>
      <c r="U2031" s="167"/>
      <c r="V2031" s="168"/>
      <c r="W2031" s="12" t="str">
        <f t="shared" si="389"/>
        <v>Mqtt1</v>
      </c>
      <c r="X2031" s="222"/>
      <c r="Y2031" s="6" t="str">
        <f t="shared" si="392"/>
        <v>power-tag/power-distr-panel-galley-10p2</v>
      </c>
      <c r="Z2031" s="106" t="str" cm="1">
        <f t="array" ref="Z2031">IF(COUNTIF(N2031,"spare"),"","$."&amp;_xlfn.REGEXEXTRACT(J2031,"PT\d+[FQ]\d+_(.*)", 2))</f>
        <v>$.RMS_Current_Phase_Neut</v>
      </c>
      <c r="AA2031" s="12">
        <f t="shared" si="391"/>
        <v>35</v>
      </c>
      <c r="AB2031" s="6" t="s">
        <v>195</v>
      </c>
      <c r="AC2031" s="106">
        <v>3006</v>
      </c>
      <c r="AJ2031" s="80"/>
      <c r="AK2031" s="116" t="s">
        <v>1693</v>
      </c>
      <c r="AN2031" s="80"/>
      <c r="AO2031" s="80"/>
      <c r="AP2031" s="80"/>
      <c r="AQ2031" s="80"/>
      <c r="AR2031" s="130"/>
      <c r="AS2031" s="80"/>
      <c r="AT2031" s="7"/>
      <c r="AU2031" s="7"/>
      <c r="AV2031" s="169"/>
      <c r="AW2031" s="170"/>
      <c r="AX2031" s="140"/>
      <c r="AY2031" s="150"/>
      <c r="AZ2031" s="171"/>
      <c r="BA2031" s="171"/>
      <c r="BB2031" s="150" t="str">
        <f t="shared" si="390"/>
        <v/>
      </c>
      <c r="BC2031" s="172"/>
      <c r="BD2031" s="169"/>
      <c r="BE2031" s="169"/>
      <c r="BF2031" s="169"/>
      <c r="BG2031" s="169"/>
      <c r="BH2031" s="169"/>
      <c r="BI2031" s="169"/>
      <c r="BJ2031" s="169"/>
      <c r="BK2031" s="169"/>
      <c r="BL2031" s="169"/>
      <c r="BM2031" s="169"/>
      <c r="BN2031" s="169"/>
      <c r="BO2031" s="169"/>
      <c r="BP2031" s="169"/>
      <c r="BQ2031" s="169"/>
      <c r="BS2031" s="6"/>
      <c r="BT2031" s="11"/>
      <c r="BU2031" s="6"/>
      <c r="BV2031" s="6"/>
    </row>
    <row r="2032" spans="1:74" ht="15.75" x14ac:dyDescent="0.25">
      <c r="A2032" s="52" t="s">
        <v>7908</v>
      </c>
      <c r="B2032" s="56"/>
      <c r="C2032" s="7" t="s">
        <v>118</v>
      </c>
      <c r="D2032" s="7" t="s">
        <v>6918</v>
      </c>
      <c r="E2032" s="7"/>
      <c r="F2032" s="64"/>
      <c r="G2032" s="6"/>
      <c r="H2032" s="6"/>
      <c r="I2032" s="10" t="s">
        <v>110</v>
      </c>
      <c r="J2032" s="11" t="s">
        <v>7655</v>
      </c>
      <c r="K2032" s="220" t="s">
        <v>600</v>
      </c>
      <c r="L2032" s="180"/>
      <c r="M2032" s="180">
        <v>1000</v>
      </c>
      <c r="N2032" s="80" t="s">
        <v>7214</v>
      </c>
      <c r="O2032" s="165"/>
      <c r="P2032" s="80" t="s">
        <v>4162</v>
      </c>
      <c r="Q2032" s="80"/>
      <c r="R2032" s="80"/>
      <c r="S2032" s="166"/>
      <c r="T2032" s="164"/>
      <c r="U2032" s="167"/>
      <c r="V2032" s="168"/>
      <c r="W2032" s="12" t="str">
        <f t="shared" si="389"/>
        <v>Mqtt1</v>
      </c>
      <c r="X2032" s="222"/>
      <c r="Y2032" s="6" t="str">
        <f t="shared" si="392"/>
        <v>power-tag/power-distr-panel-galley-10p2</v>
      </c>
      <c r="Z2032" s="106" t="str" cm="1">
        <f t="array" ref="Z2032">IF(COUNTIF(N2032,"spare"),"","$."&amp;_xlfn.REGEXEXTRACT(J2032,"PT\d+[FQ]\d+_(.*)", 2))</f>
        <v>$.RMS_Voltage_A_N</v>
      </c>
      <c r="AA2032" s="12">
        <f t="shared" si="391"/>
        <v>35</v>
      </c>
      <c r="AB2032" s="6" t="s">
        <v>195</v>
      </c>
      <c r="AC2032" s="106">
        <v>3028</v>
      </c>
      <c r="AJ2032" s="80"/>
      <c r="AK2032" s="116" t="s">
        <v>1694</v>
      </c>
      <c r="AN2032" s="80"/>
      <c r="AO2032" s="80"/>
      <c r="AP2032" s="80"/>
      <c r="AQ2032" s="80"/>
      <c r="AR2032" s="130"/>
      <c r="AS2032" s="80"/>
      <c r="AT2032" s="7"/>
      <c r="AU2032" s="7"/>
      <c r="AV2032" s="169"/>
      <c r="AW2032" s="170"/>
      <c r="AX2032" s="140"/>
      <c r="AY2032" s="150"/>
      <c r="AZ2032" s="171"/>
      <c r="BA2032" s="171"/>
      <c r="BB2032" s="150" t="str">
        <f t="shared" si="390"/>
        <v/>
      </c>
      <c r="BC2032" s="172"/>
      <c r="BD2032" s="169"/>
      <c r="BE2032" s="169"/>
      <c r="BF2032" s="169"/>
      <c r="BG2032" s="169"/>
      <c r="BH2032" s="169"/>
      <c r="BI2032" s="169"/>
      <c r="BJ2032" s="169"/>
      <c r="BK2032" s="169"/>
      <c r="BL2032" s="169"/>
      <c r="BM2032" s="169"/>
      <c r="BN2032" s="169"/>
      <c r="BO2032" s="169"/>
      <c r="BP2032" s="169"/>
      <c r="BQ2032" s="169"/>
      <c r="BS2032" s="6"/>
      <c r="BT2032" s="11"/>
      <c r="BU2032" s="6"/>
      <c r="BV2032" s="6"/>
    </row>
    <row r="2033" spans="1:74" ht="15.75" x14ac:dyDescent="0.25">
      <c r="A2033" s="52" t="s">
        <v>7908</v>
      </c>
      <c r="B2033" s="56"/>
      <c r="C2033" s="7" t="s">
        <v>118</v>
      </c>
      <c r="D2033" s="7" t="s">
        <v>6918</v>
      </c>
      <c r="E2033" s="7"/>
      <c r="F2033" s="64"/>
      <c r="G2033" s="6"/>
      <c r="H2033" s="6"/>
      <c r="I2033" s="10" t="s">
        <v>110</v>
      </c>
      <c r="J2033" s="11" t="s">
        <v>7656</v>
      </c>
      <c r="K2033" s="220" t="s">
        <v>600</v>
      </c>
      <c r="L2033" s="180"/>
      <c r="M2033" s="180">
        <v>1000</v>
      </c>
      <c r="N2033" s="80" t="s">
        <v>7214</v>
      </c>
      <c r="O2033" s="165"/>
      <c r="P2033" s="80" t="s">
        <v>4163</v>
      </c>
      <c r="Q2033" s="80"/>
      <c r="R2033" s="80"/>
      <c r="S2033" s="166"/>
      <c r="T2033" s="164"/>
      <c r="U2033" s="167"/>
      <c r="V2033" s="168"/>
      <c r="W2033" s="12" t="str">
        <f t="shared" si="389"/>
        <v>Mqtt1</v>
      </c>
      <c r="X2033" s="222"/>
      <c r="Y2033" s="6" t="str">
        <f t="shared" si="392"/>
        <v>power-tag/power-distr-panel-galley-10p2</v>
      </c>
      <c r="Z2033" s="106" t="str" cm="1">
        <f t="array" ref="Z2033">IF(COUNTIF(N2033,"spare"),"","$."&amp;_xlfn.REGEXEXTRACT(J2033,"PT\d+[FQ]\d+_(.*)", 2))</f>
        <v>$.RMS_Voltage_B_N</v>
      </c>
      <c r="AA2033" s="12">
        <f t="shared" si="391"/>
        <v>35</v>
      </c>
      <c r="AB2033" s="6" t="s">
        <v>195</v>
      </c>
      <c r="AC2033" s="106">
        <v>3030</v>
      </c>
      <c r="AJ2033" s="80"/>
      <c r="AK2033" s="116" t="s">
        <v>1694</v>
      </c>
      <c r="AN2033" s="80"/>
      <c r="AO2033" s="80"/>
      <c r="AP2033" s="80"/>
      <c r="AQ2033" s="80"/>
      <c r="AR2033" s="130"/>
      <c r="AS2033" s="80"/>
      <c r="AT2033" s="7"/>
      <c r="AU2033" s="7"/>
      <c r="AV2033" s="169"/>
      <c r="AW2033" s="170"/>
      <c r="AX2033" s="140"/>
      <c r="AY2033" s="150"/>
      <c r="AZ2033" s="171"/>
      <c r="BA2033" s="171"/>
      <c r="BB2033" s="150" t="str">
        <f t="shared" si="390"/>
        <v/>
      </c>
      <c r="BC2033" s="172"/>
      <c r="BD2033" s="169"/>
      <c r="BE2033" s="169"/>
      <c r="BF2033" s="169"/>
      <c r="BG2033" s="169"/>
      <c r="BH2033" s="169"/>
      <c r="BI2033" s="169"/>
      <c r="BJ2033" s="169"/>
      <c r="BK2033" s="169"/>
      <c r="BL2033" s="169"/>
      <c r="BM2033" s="169"/>
      <c r="BN2033" s="169"/>
      <c r="BO2033" s="169"/>
      <c r="BP2033" s="169"/>
      <c r="BQ2033" s="169"/>
      <c r="BS2033" s="6"/>
      <c r="BT2033" s="11"/>
      <c r="BU2033" s="6"/>
      <c r="BV2033" s="6"/>
    </row>
    <row r="2034" spans="1:74" ht="15.75" x14ac:dyDescent="0.25">
      <c r="A2034" s="52" t="s">
        <v>7908</v>
      </c>
      <c r="B2034" s="56"/>
      <c r="C2034" s="7" t="s">
        <v>118</v>
      </c>
      <c r="D2034" s="7" t="s">
        <v>6918</v>
      </c>
      <c r="E2034" s="7"/>
      <c r="F2034" s="64"/>
      <c r="G2034" s="6"/>
      <c r="H2034" s="6"/>
      <c r="I2034" s="10" t="s">
        <v>110</v>
      </c>
      <c r="J2034" s="11" t="s">
        <v>7657</v>
      </c>
      <c r="K2034" s="220" t="s">
        <v>600</v>
      </c>
      <c r="L2034" s="180"/>
      <c r="M2034" s="180">
        <v>1000</v>
      </c>
      <c r="N2034" s="80" t="s">
        <v>7214</v>
      </c>
      <c r="O2034" s="165"/>
      <c r="P2034" s="80" t="s">
        <v>4164</v>
      </c>
      <c r="Q2034" s="80"/>
      <c r="R2034" s="80"/>
      <c r="S2034" s="166"/>
      <c r="T2034" s="164"/>
      <c r="U2034" s="167"/>
      <c r="V2034" s="168"/>
      <c r="W2034" s="12" t="str">
        <f t="shared" si="389"/>
        <v>Mqtt1</v>
      </c>
      <c r="X2034" s="222"/>
      <c r="Y2034" s="6" t="str">
        <f t="shared" si="392"/>
        <v>power-tag/power-distr-panel-galley-10p2</v>
      </c>
      <c r="Z2034" s="106" t="str" cm="1">
        <f t="array" ref="Z2034">IF(COUNTIF(N2034,"spare"),"","$."&amp;_xlfn.REGEXEXTRACT(J2034,"PT\d+[FQ]\d+_(.*)", 2))</f>
        <v>$.RMS_Voltage_C_N</v>
      </c>
      <c r="AA2034" s="12">
        <f t="shared" si="391"/>
        <v>35</v>
      </c>
      <c r="AB2034" s="6" t="s">
        <v>195</v>
      </c>
      <c r="AC2034" s="106">
        <v>3032</v>
      </c>
      <c r="AJ2034" s="80"/>
      <c r="AK2034" s="116" t="s">
        <v>1694</v>
      </c>
      <c r="AN2034" s="80"/>
      <c r="AO2034" s="80"/>
      <c r="AP2034" s="80"/>
      <c r="AQ2034" s="80"/>
      <c r="AR2034" s="130"/>
      <c r="AS2034" s="80"/>
      <c r="AT2034" s="7"/>
      <c r="AU2034" s="7"/>
      <c r="AV2034" s="169"/>
      <c r="AW2034" s="170"/>
      <c r="AX2034" s="140"/>
      <c r="AY2034" s="150"/>
      <c r="AZ2034" s="171"/>
      <c r="BA2034" s="171"/>
      <c r="BB2034" s="150" t="str">
        <f t="shared" si="390"/>
        <v/>
      </c>
      <c r="BC2034" s="172"/>
      <c r="BD2034" s="169"/>
      <c r="BE2034" s="169"/>
      <c r="BF2034" s="169"/>
      <c r="BG2034" s="169"/>
      <c r="BH2034" s="169"/>
      <c r="BI2034" s="169"/>
      <c r="BJ2034" s="169"/>
      <c r="BK2034" s="169"/>
      <c r="BL2034" s="169"/>
      <c r="BM2034" s="169"/>
      <c r="BN2034" s="169"/>
      <c r="BO2034" s="169"/>
      <c r="BP2034" s="169"/>
      <c r="BQ2034" s="169"/>
      <c r="BS2034" s="6"/>
      <c r="BT2034" s="11"/>
      <c r="BU2034" s="6"/>
      <c r="BV2034" s="6"/>
    </row>
    <row r="2035" spans="1:74" ht="15.75" x14ac:dyDescent="0.25">
      <c r="A2035" s="52" t="s">
        <v>7908</v>
      </c>
      <c r="B2035" s="56"/>
      <c r="C2035" s="7" t="s">
        <v>118</v>
      </c>
      <c r="D2035" s="7" t="s">
        <v>6918</v>
      </c>
      <c r="E2035" s="7"/>
      <c r="F2035" s="64"/>
      <c r="G2035" s="6"/>
      <c r="H2035" s="6"/>
      <c r="I2035" s="10" t="s">
        <v>110</v>
      </c>
      <c r="J2035" s="11" t="s">
        <v>3604</v>
      </c>
      <c r="K2035" s="220" t="s">
        <v>600</v>
      </c>
      <c r="L2035" s="180"/>
      <c r="M2035" s="180">
        <v>1000</v>
      </c>
      <c r="N2035" s="80" t="s">
        <v>7214</v>
      </c>
      <c r="O2035" s="165"/>
      <c r="P2035" s="80" t="s">
        <v>4165</v>
      </c>
      <c r="Q2035" s="80"/>
      <c r="R2035" s="80"/>
      <c r="S2035" s="166"/>
      <c r="T2035" s="164"/>
      <c r="U2035" s="167"/>
      <c r="V2035" s="168"/>
      <c r="W2035" s="12" t="str">
        <f t="shared" si="389"/>
        <v>Mqtt1</v>
      </c>
      <c r="X2035" s="222"/>
      <c r="Y2035" s="6" t="str">
        <f t="shared" si="392"/>
        <v>power-tag/power-distr-panel-galley-10p2</v>
      </c>
      <c r="Z2035" s="106" t="str" cm="1">
        <f t="array" ref="Z2035">IF(COUNTIF(N2035,"spare"),"","$."&amp;_xlfn.REGEXEXTRACT(J2035,"PT\d+[FQ]\d+_(.*)", 2))</f>
        <v>$.Active_Power_Phase_A</v>
      </c>
      <c r="AA2035" s="12">
        <f t="shared" si="391"/>
        <v>35</v>
      </c>
      <c r="AB2035" s="6" t="s">
        <v>195</v>
      </c>
      <c r="AC2035" s="106">
        <v>3054</v>
      </c>
      <c r="AJ2035" s="80"/>
      <c r="AK2035" s="116" t="s">
        <v>1695</v>
      </c>
      <c r="AN2035" s="80"/>
      <c r="AO2035" s="80"/>
      <c r="AP2035" s="80"/>
      <c r="AQ2035" s="80"/>
      <c r="AR2035" s="130"/>
      <c r="AS2035" s="80"/>
      <c r="AT2035" s="7"/>
      <c r="AU2035" s="7"/>
      <c r="AV2035" s="169"/>
      <c r="AW2035" s="170"/>
      <c r="AX2035" s="140"/>
      <c r="AY2035" s="150"/>
      <c r="AZ2035" s="171"/>
      <c r="BA2035" s="171"/>
      <c r="BB2035" s="150" t="str">
        <f t="shared" si="390"/>
        <v/>
      </c>
      <c r="BC2035" s="172"/>
      <c r="BD2035" s="169"/>
      <c r="BE2035" s="169"/>
      <c r="BF2035" s="169"/>
      <c r="BG2035" s="169"/>
      <c r="BH2035" s="169"/>
      <c r="BI2035" s="169"/>
      <c r="BJ2035" s="169"/>
      <c r="BK2035" s="169"/>
      <c r="BL2035" s="169"/>
      <c r="BM2035" s="169"/>
      <c r="BN2035" s="169"/>
      <c r="BO2035" s="169"/>
      <c r="BP2035" s="169"/>
      <c r="BQ2035" s="169"/>
      <c r="BS2035" s="6"/>
      <c r="BT2035" s="11"/>
      <c r="BU2035" s="6"/>
      <c r="BV2035" s="6"/>
    </row>
    <row r="2036" spans="1:74" ht="15.75" x14ac:dyDescent="0.25">
      <c r="A2036" s="52" t="s">
        <v>7908</v>
      </c>
      <c r="B2036" s="56"/>
      <c r="C2036" s="7" t="s">
        <v>118</v>
      </c>
      <c r="D2036" s="7" t="s">
        <v>6918</v>
      </c>
      <c r="E2036" s="7"/>
      <c r="F2036" s="64"/>
      <c r="G2036" s="6"/>
      <c r="H2036" s="6"/>
      <c r="I2036" s="10" t="s">
        <v>110</v>
      </c>
      <c r="J2036" s="11" t="s">
        <v>3605</v>
      </c>
      <c r="K2036" s="220" t="s">
        <v>600</v>
      </c>
      <c r="L2036" s="180"/>
      <c r="M2036" s="180">
        <v>1000</v>
      </c>
      <c r="N2036" s="80" t="s">
        <v>7214</v>
      </c>
      <c r="O2036" s="165"/>
      <c r="P2036" s="80" t="s">
        <v>4166</v>
      </c>
      <c r="Q2036" s="80"/>
      <c r="R2036" s="80"/>
      <c r="S2036" s="166"/>
      <c r="T2036" s="164"/>
      <c r="U2036" s="167"/>
      <c r="V2036" s="168"/>
      <c r="W2036" s="12" t="str">
        <f t="shared" si="389"/>
        <v>Mqtt1</v>
      </c>
      <c r="X2036" s="222"/>
      <c r="Y2036" s="6" t="str">
        <f t="shared" si="392"/>
        <v>power-tag/power-distr-panel-galley-10p2</v>
      </c>
      <c r="Z2036" s="106" t="str" cm="1">
        <f t="array" ref="Z2036">IF(COUNTIF(N2036,"spare"),"","$."&amp;_xlfn.REGEXEXTRACT(J2036,"PT\d+[FQ]\d+_(.*)", 2))</f>
        <v>$.Active_Power_Phase_B</v>
      </c>
      <c r="AA2036" s="12">
        <f t="shared" si="391"/>
        <v>35</v>
      </c>
      <c r="AB2036" s="6" t="s">
        <v>195</v>
      </c>
      <c r="AC2036" s="106">
        <v>3056</v>
      </c>
      <c r="AJ2036" s="80"/>
      <c r="AK2036" s="116" t="s">
        <v>1695</v>
      </c>
      <c r="AN2036" s="80"/>
      <c r="AO2036" s="80"/>
      <c r="AP2036" s="80"/>
      <c r="AQ2036" s="80"/>
      <c r="AR2036" s="130"/>
      <c r="AS2036" s="80"/>
      <c r="AT2036" s="7"/>
      <c r="AU2036" s="7"/>
      <c r="AV2036" s="169"/>
      <c r="AW2036" s="170"/>
      <c r="AX2036" s="140"/>
      <c r="AY2036" s="150"/>
      <c r="AZ2036" s="171"/>
      <c r="BA2036" s="171"/>
      <c r="BB2036" s="150" t="str">
        <f t="shared" si="390"/>
        <v/>
      </c>
      <c r="BC2036" s="172"/>
      <c r="BD2036" s="169"/>
      <c r="BE2036" s="169"/>
      <c r="BF2036" s="169"/>
      <c r="BG2036" s="169"/>
      <c r="BH2036" s="169"/>
      <c r="BI2036" s="169"/>
      <c r="BJ2036" s="169"/>
      <c r="BK2036" s="169"/>
      <c r="BL2036" s="169"/>
      <c r="BM2036" s="169"/>
      <c r="BN2036" s="169"/>
      <c r="BO2036" s="169"/>
      <c r="BP2036" s="169"/>
      <c r="BQ2036" s="169"/>
      <c r="BS2036" s="6"/>
      <c r="BT2036" s="11"/>
      <c r="BU2036" s="6"/>
      <c r="BV2036" s="6"/>
    </row>
    <row r="2037" spans="1:74" ht="15.75" x14ac:dyDescent="0.25">
      <c r="A2037" s="52" t="s">
        <v>7908</v>
      </c>
      <c r="B2037" s="56"/>
      <c r="C2037" s="7" t="s">
        <v>118</v>
      </c>
      <c r="D2037" s="7" t="s">
        <v>6918</v>
      </c>
      <c r="E2037" s="7"/>
      <c r="F2037" s="64"/>
      <c r="G2037" s="6"/>
      <c r="H2037" s="6"/>
      <c r="I2037" s="10" t="s">
        <v>110</v>
      </c>
      <c r="J2037" s="11" t="s">
        <v>3606</v>
      </c>
      <c r="K2037" s="220" t="s">
        <v>600</v>
      </c>
      <c r="L2037" s="180"/>
      <c r="M2037" s="180">
        <v>1000</v>
      </c>
      <c r="N2037" s="80" t="s">
        <v>7214</v>
      </c>
      <c r="O2037" s="165"/>
      <c r="P2037" s="80" t="s">
        <v>4167</v>
      </c>
      <c r="Q2037" s="80"/>
      <c r="R2037" s="80"/>
      <c r="S2037" s="166"/>
      <c r="T2037" s="164"/>
      <c r="U2037" s="167"/>
      <c r="V2037" s="168"/>
      <c r="W2037" s="12" t="str">
        <f t="shared" si="389"/>
        <v>Mqtt1</v>
      </c>
      <c r="X2037" s="222"/>
      <c r="Y2037" s="6" t="str">
        <f t="shared" si="392"/>
        <v>power-tag/power-distr-panel-galley-10p2</v>
      </c>
      <c r="Z2037" s="106" t="str" cm="1">
        <f t="array" ref="Z2037">IF(COUNTIF(N2037,"spare"),"","$."&amp;_xlfn.REGEXEXTRACT(J2037,"PT\d+[FQ]\d+_(.*)", 2))</f>
        <v>$.Active_Power_Phase_C</v>
      </c>
      <c r="AA2037" s="12">
        <f t="shared" si="391"/>
        <v>35</v>
      </c>
      <c r="AB2037" s="6" t="s">
        <v>195</v>
      </c>
      <c r="AC2037" s="106">
        <v>3058</v>
      </c>
      <c r="AJ2037" s="80"/>
      <c r="AK2037" s="116" t="s">
        <v>1695</v>
      </c>
      <c r="AN2037" s="80"/>
      <c r="AO2037" s="80"/>
      <c r="AP2037" s="80"/>
      <c r="AQ2037" s="80"/>
      <c r="AR2037" s="130"/>
      <c r="AS2037" s="80"/>
      <c r="AT2037" s="7"/>
      <c r="AU2037" s="7"/>
      <c r="AV2037" s="169"/>
      <c r="AW2037" s="170"/>
      <c r="AX2037" s="140"/>
      <c r="AY2037" s="150"/>
      <c r="AZ2037" s="171"/>
      <c r="BA2037" s="171"/>
      <c r="BB2037" s="150" t="str">
        <f t="shared" si="390"/>
        <v/>
      </c>
      <c r="BC2037" s="172"/>
      <c r="BD2037" s="169"/>
      <c r="BE2037" s="169"/>
      <c r="BF2037" s="169"/>
      <c r="BG2037" s="169"/>
      <c r="BH2037" s="169"/>
      <c r="BI2037" s="169"/>
      <c r="BJ2037" s="169"/>
      <c r="BK2037" s="169"/>
      <c r="BL2037" s="169"/>
      <c r="BM2037" s="169"/>
      <c r="BN2037" s="169"/>
      <c r="BO2037" s="169"/>
      <c r="BP2037" s="169"/>
      <c r="BQ2037" s="169"/>
      <c r="BS2037" s="6"/>
      <c r="BT2037" s="11"/>
      <c r="BU2037" s="6"/>
      <c r="BV2037" s="6"/>
    </row>
    <row r="2038" spans="1:74" ht="15.75" x14ac:dyDescent="0.25">
      <c r="A2038" s="52" t="s">
        <v>7908</v>
      </c>
      <c r="B2038" s="56"/>
      <c r="C2038" s="7" t="s">
        <v>118</v>
      </c>
      <c r="D2038" s="7" t="s">
        <v>6918</v>
      </c>
      <c r="E2038" s="7"/>
      <c r="F2038" s="64"/>
      <c r="G2038" s="6"/>
      <c r="H2038" s="6"/>
      <c r="I2038" s="10" t="s">
        <v>110</v>
      </c>
      <c r="J2038" s="11" t="s">
        <v>3607</v>
      </c>
      <c r="K2038" s="220" t="s">
        <v>600</v>
      </c>
      <c r="L2038" s="180"/>
      <c r="M2038" s="180">
        <v>1000</v>
      </c>
      <c r="N2038" s="80" t="s">
        <v>7214</v>
      </c>
      <c r="O2038" s="165"/>
      <c r="P2038" s="80" t="s">
        <v>4168</v>
      </c>
      <c r="Q2038" s="80"/>
      <c r="R2038" s="80"/>
      <c r="S2038" s="166"/>
      <c r="T2038" s="164"/>
      <c r="U2038" s="167"/>
      <c r="V2038" s="168"/>
      <c r="W2038" s="12" t="str">
        <f t="shared" si="389"/>
        <v>Mqtt1</v>
      </c>
      <c r="X2038" s="222"/>
      <c r="Y2038" s="6" t="str">
        <f t="shared" si="392"/>
        <v>power-tag/power-distr-panel-galley-10p2</v>
      </c>
      <c r="Z2038" s="106" t="str" cm="1">
        <f t="array" ref="Z2038">IF(COUNTIF(N2038,"spare"),"","$."&amp;_xlfn.REGEXEXTRACT(J2038,"PT\d+[FQ]\d+_(.*)", 2))</f>
        <v>$.Total_Active_Power</v>
      </c>
      <c r="AA2038" s="12">
        <f t="shared" si="391"/>
        <v>35</v>
      </c>
      <c r="AB2038" s="6" t="s">
        <v>195</v>
      </c>
      <c r="AC2038" s="106">
        <v>3060</v>
      </c>
      <c r="AJ2038" s="80"/>
      <c r="AK2038" s="116" t="s">
        <v>1695</v>
      </c>
      <c r="AN2038" s="80"/>
      <c r="AO2038" s="80"/>
      <c r="AP2038" s="80"/>
      <c r="AQ2038" s="80"/>
      <c r="AR2038" s="130"/>
      <c r="AS2038" s="80"/>
      <c r="AT2038" s="7"/>
      <c r="AU2038" s="7"/>
      <c r="AV2038" s="169"/>
      <c r="AW2038" s="170"/>
      <c r="AX2038" s="140"/>
      <c r="AY2038" s="150"/>
      <c r="AZ2038" s="171"/>
      <c r="BA2038" s="171"/>
      <c r="BB2038" s="150" t="str">
        <f t="shared" si="390"/>
        <v/>
      </c>
      <c r="BC2038" s="172"/>
      <c r="BD2038" s="169"/>
      <c r="BE2038" s="169"/>
      <c r="BF2038" s="169"/>
      <c r="BG2038" s="169"/>
      <c r="BH2038" s="169"/>
      <c r="BI2038" s="169"/>
      <c r="BJ2038" s="169"/>
      <c r="BK2038" s="169"/>
      <c r="BL2038" s="169"/>
      <c r="BM2038" s="169"/>
      <c r="BN2038" s="169"/>
      <c r="BO2038" s="169"/>
      <c r="BP2038" s="169"/>
      <c r="BQ2038" s="169"/>
      <c r="BS2038" s="6"/>
      <c r="BT2038" s="11"/>
      <c r="BU2038" s="6"/>
      <c r="BV2038" s="6"/>
    </row>
    <row r="2039" spans="1:74" ht="15.75" x14ac:dyDescent="0.25">
      <c r="A2039" s="52" t="s">
        <v>7908</v>
      </c>
      <c r="B2039" s="56"/>
      <c r="C2039" s="7" t="s">
        <v>118</v>
      </c>
      <c r="D2039" s="7" t="s">
        <v>6918</v>
      </c>
      <c r="E2039" s="7"/>
      <c r="F2039" s="64"/>
      <c r="G2039" s="6"/>
      <c r="H2039" s="6"/>
      <c r="I2039" s="10" t="s">
        <v>110</v>
      </c>
      <c r="J2039" s="11" t="s">
        <v>3608</v>
      </c>
      <c r="K2039" s="220" t="s">
        <v>600</v>
      </c>
      <c r="L2039" s="180"/>
      <c r="M2039" s="180">
        <v>1000</v>
      </c>
      <c r="N2039" s="80" t="s">
        <v>7214</v>
      </c>
      <c r="O2039" s="165"/>
      <c r="P2039" s="80" t="s">
        <v>4169</v>
      </c>
      <c r="Q2039" s="80"/>
      <c r="R2039" s="80"/>
      <c r="S2039" s="166"/>
      <c r="T2039" s="164"/>
      <c r="U2039" s="167"/>
      <c r="V2039" s="168"/>
      <c r="W2039" s="12" t="str">
        <f t="shared" si="389"/>
        <v>Mqtt1</v>
      </c>
      <c r="X2039" s="222"/>
      <c r="Y2039" s="6" t="str">
        <f t="shared" si="392"/>
        <v>power-tag/power-distr-panel-galley-10p2</v>
      </c>
      <c r="Z2039" s="106" t="str" cm="1">
        <f t="array" ref="Z2039">IF(COUNTIF(N2039,"spare"),"","$."&amp;_xlfn.REGEXEXTRACT(J2039,"PT\d+[FQ]\d+_(.*)", 2))</f>
        <v>$.Power_Factor_Phase_A</v>
      </c>
      <c r="AA2039" s="12">
        <f t="shared" si="391"/>
        <v>35</v>
      </c>
      <c r="AB2039" s="6" t="s">
        <v>195</v>
      </c>
      <c r="AC2039" s="106">
        <v>3078</v>
      </c>
      <c r="AJ2039" s="80"/>
      <c r="AK2039" s="116" t="s">
        <v>1696</v>
      </c>
      <c r="AN2039" s="80"/>
      <c r="AO2039" s="80"/>
      <c r="AP2039" s="80"/>
      <c r="AQ2039" s="80"/>
      <c r="AR2039" s="130"/>
      <c r="AS2039" s="80"/>
      <c r="AT2039" s="7"/>
      <c r="AU2039" s="7"/>
      <c r="AV2039" s="169"/>
      <c r="AW2039" s="170"/>
      <c r="AX2039" s="140"/>
      <c r="AY2039" s="150"/>
      <c r="AZ2039" s="171"/>
      <c r="BA2039" s="171"/>
      <c r="BB2039" s="150" t="str">
        <f t="shared" si="390"/>
        <v/>
      </c>
      <c r="BC2039" s="172"/>
      <c r="BD2039" s="169"/>
      <c r="BE2039" s="169"/>
      <c r="BF2039" s="169"/>
      <c r="BG2039" s="169"/>
      <c r="BH2039" s="169"/>
      <c r="BI2039" s="169"/>
      <c r="BJ2039" s="169"/>
      <c r="BK2039" s="169"/>
      <c r="BL2039" s="169"/>
      <c r="BM2039" s="169"/>
      <c r="BN2039" s="169"/>
      <c r="BO2039" s="169"/>
      <c r="BP2039" s="169"/>
      <c r="BQ2039" s="169"/>
      <c r="BS2039" s="6"/>
      <c r="BT2039" s="11"/>
      <c r="BU2039" s="6"/>
      <c r="BV2039" s="6"/>
    </row>
    <row r="2040" spans="1:74" ht="15.75" x14ac:dyDescent="0.25">
      <c r="A2040" s="52" t="s">
        <v>7908</v>
      </c>
      <c r="B2040" s="56"/>
      <c r="C2040" s="7" t="s">
        <v>118</v>
      </c>
      <c r="D2040" s="7" t="s">
        <v>6918</v>
      </c>
      <c r="E2040" s="7"/>
      <c r="F2040" s="64"/>
      <c r="G2040" s="6"/>
      <c r="H2040" s="6"/>
      <c r="I2040" s="10" t="s">
        <v>110</v>
      </c>
      <c r="J2040" s="11" t="s">
        <v>3609</v>
      </c>
      <c r="K2040" s="220" t="s">
        <v>600</v>
      </c>
      <c r="L2040" s="180"/>
      <c r="M2040" s="180">
        <v>1000</v>
      </c>
      <c r="N2040" s="80" t="s">
        <v>7214</v>
      </c>
      <c r="O2040" s="165"/>
      <c r="P2040" s="80" t="s">
        <v>4170</v>
      </c>
      <c r="Q2040" s="80"/>
      <c r="R2040" s="80"/>
      <c r="S2040" s="166"/>
      <c r="T2040" s="164"/>
      <c r="U2040" s="167"/>
      <c r="V2040" s="168"/>
      <c r="W2040" s="12" t="str">
        <f t="shared" si="389"/>
        <v>Mqtt1</v>
      </c>
      <c r="X2040" s="222"/>
      <c r="Y2040" s="6" t="str">
        <f t="shared" si="392"/>
        <v>power-tag/power-distr-panel-galley-10p2</v>
      </c>
      <c r="Z2040" s="106" t="str" cm="1">
        <f t="array" ref="Z2040">IF(COUNTIF(N2040,"spare"),"","$."&amp;_xlfn.REGEXEXTRACT(J2040,"PT\d+[FQ]\d+_(.*)", 2))</f>
        <v>$.Power_Factor_Phase_B</v>
      </c>
      <c r="AA2040" s="12">
        <f t="shared" si="391"/>
        <v>35</v>
      </c>
      <c r="AB2040" s="6" t="s">
        <v>195</v>
      </c>
      <c r="AC2040" s="106">
        <v>3080</v>
      </c>
      <c r="AJ2040" s="80"/>
      <c r="AK2040" s="116" t="s">
        <v>1696</v>
      </c>
      <c r="AN2040" s="80"/>
      <c r="AO2040" s="80"/>
      <c r="AP2040" s="80"/>
      <c r="AQ2040" s="80"/>
      <c r="AR2040" s="130"/>
      <c r="AS2040" s="80"/>
      <c r="AT2040" s="7"/>
      <c r="AU2040" s="7"/>
      <c r="AV2040" s="169"/>
      <c r="AW2040" s="170"/>
      <c r="AX2040" s="140"/>
      <c r="AY2040" s="150"/>
      <c r="AZ2040" s="171"/>
      <c r="BA2040" s="171"/>
      <c r="BB2040" s="150" t="str">
        <f t="shared" si="390"/>
        <v/>
      </c>
      <c r="BC2040" s="172"/>
      <c r="BD2040" s="169"/>
      <c r="BE2040" s="169"/>
      <c r="BF2040" s="169"/>
      <c r="BG2040" s="169"/>
      <c r="BH2040" s="169"/>
      <c r="BI2040" s="169"/>
      <c r="BJ2040" s="169"/>
      <c r="BK2040" s="169"/>
      <c r="BL2040" s="169"/>
      <c r="BM2040" s="169"/>
      <c r="BN2040" s="169"/>
      <c r="BO2040" s="169"/>
      <c r="BP2040" s="169"/>
      <c r="BQ2040" s="169"/>
      <c r="BS2040" s="6"/>
      <c r="BT2040" s="11"/>
      <c r="BU2040" s="6"/>
      <c r="BV2040" s="6"/>
    </row>
    <row r="2041" spans="1:74" ht="15.75" x14ac:dyDescent="0.25">
      <c r="A2041" s="52" t="s">
        <v>7908</v>
      </c>
      <c r="B2041" s="56"/>
      <c r="C2041" s="7" t="s">
        <v>118</v>
      </c>
      <c r="D2041" s="7" t="s">
        <v>6918</v>
      </c>
      <c r="E2041" s="7"/>
      <c r="F2041" s="64"/>
      <c r="G2041" s="6"/>
      <c r="H2041" s="6"/>
      <c r="I2041" s="10" t="s">
        <v>110</v>
      </c>
      <c r="J2041" s="11" t="s">
        <v>3610</v>
      </c>
      <c r="K2041" s="220" t="s">
        <v>600</v>
      </c>
      <c r="L2041" s="180"/>
      <c r="M2041" s="180">
        <v>1000</v>
      </c>
      <c r="N2041" s="80" t="s">
        <v>7214</v>
      </c>
      <c r="O2041" s="165"/>
      <c r="P2041" s="80" t="s">
        <v>4171</v>
      </c>
      <c r="Q2041" s="80"/>
      <c r="R2041" s="80"/>
      <c r="S2041" s="166"/>
      <c r="T2041" s="164"/>
      <c r="U2041" s="167"/>
      <c r="V2041" s="168"/>
      <c r="W2041" s="12" t="str">
        <f t="shared" si="389"/>
        <v>Mqtt1</v>
      </c>
      <c r="X2041" s="222"/>
      <c r="Y2041" s="6" t="str">
        <f t="shared" si="392"/>
        <v>power-tag/power-distr-panel-galley-10p2</v>
      </c>
      <c r="Z2041" s="106" t="str" cm="1">
        <f t="array" ref="Z2041">IF(COUNTIF(N2041,"spare"),"","$."&amp;_xlfn.REGEXEXTRACT(J2041,"PT\d+[FQ]\d+_(.*)", 2))</f>
        <v>$.Power_Factor_Phase_C</v>
      </c>
      <c r="AA2041" s="12">
        <f t="shared" si="391"/>
        <v>35</v>
      </c>
      <c r="AB2041" s="6" t="s">
        <v>195</v>
      </c>
      <c r="AC2041" s="106">
        <v>3082</v>
      </c>
      <c r="AJ2041" s="80"/>
      <c r="AK2041" s="116" t="s">
        <v>1696</v>
      </c>
      <c r="AN2041" s="80"/>
      <c r="AO2041" s="80"/>
      <c r="AP2041" s="80"/>
      <c r="AQ2041" s="80"/>
      <c r="AR2041" s="130"/>
      <c r="AS2041" s="80"/>
      <c r="AT2041" s="7"/>
      <c r="AU2041" s="7"/>
      <c r="AV2041" s="169"/>
      <c r="AW2041" s="170"/>
      <c r="AX2041" s="140"/>
      <c r="AY2041" s="150"/>
      <c r="AZ2041" s="171"/>
      <c r="BA2041" s="171"/>
      <c r="BB2041" s="150" t="str">
        <f t="shared" si="390"/>
        <v/>
      </c>
      <c r="BC2041" s="172"/>
      <c r="BD2041" s="169"/>
      <c r="BE2041" s="169"/>
      <c r="BF2041" s="169"/>
      <c r="BG2041" s="169"/>
      <c r="BH2041" s="169"/>
      <c r="BI2041" s="169"/>
      <c r="BJ2041" s="169"/>
      <c r="BK2041" s="169"/>
      <c r="BL2041" s="169"/>
      <c r="BM2041" s="169"/>
      <c r="BN2041" s="169"/>
      <c r="BO2041" s="169"/>
      <c r="BP2041" s="169"/>
      <c r="BQ2041" s="169"/>
      <c r="BS2041" s="6"/>
      <c r="BT2041" s="11"/>
      <c r="BU2041" s="6"/>
      <c r="BV2041" s="6"/>
    </row>
    <row r="2042" spans="1:74" ht="15.75" x14ac:dyDescent="0.25">
      <c r="A2042" s="52" t="s">
        <v>7908</v>
      </c>
      <c r="B2042" s="56"/>
      <c r="C2042" s="7" t="s">
        <v>118</v>
      </c>
      <c r="D2042" s="7" t="s">
        <v>6918</v>
      </c>
      <c r="E2042" s="7"/>
      <c r="F2042" s="64"/>
      <c r="G2042" s="6"/>
      <c r="H2042" s="6"/>
      <c r="I2042" s="10" t="s">
        <v>110</v>
      </c>
      <c r="J2042" s="11" t="s">
        <v>3611</v>
      </c>
      <c r="K2042" s="220" t="s">
        <v>600</v>
      </c>
      <c r="L2042" s="180"/>
      <c r="M2042" s="180">
        <v>1000</v>
      </c>
      <c r="N2042" s="80" t="s">
        <v>7214</v>
      </c>
      <c r="O2042" s="165"/>
      <c r="P2042" s="80" t="s">
        <v>4172</v>
      </c>
      <c r="Q2042" s="80"/>
      <c r="R2042" s="80"/>
      <c r="S2042" s="166"/>
      <c r="T2042" s="164"/>
      <c r="U2042" s="167"/>
      <c r="V2042" s="168"/>
      <c r="W2042" s="12" t="str">
        <f t="shared" si="389"/>
        <v>Mqtt1</v>
      </c>
      <c r="X2042" s="222"/>
      <c r="Y2042" s="6" t="str">
        <f t="shared" si="392"/>
        <v>power-tag/power-distr-panel-galley-10p2</v>
      </c>
      <c r="Z2042" s="106" t="str" cm="1">
        <f t="array" ref="Z2042">IF(COUNTIF(N2042,"spare"),"","$."&amp;_xlfn.REGEXEXTRACT(J2042,"PT\d+[FQ]\d+_(.*)", 2))</f>
        <v>$.Total_Power_Factor</v>
      </c>
      <c r="AA2042" s="12">
        <f t="shared" si="391"/>
        <v>35</v>
      </c>
      <c r="AB2042" s="6" t="s">
        <v>195</v>
      </c>
      <c r="AC2042" s="106">
        <v>3084</v>
      </c>
      <c r="AJ2042" s="80"/>
      <c r="AK2042" s="116" t="s">
        <v>1696</v>
      </c>
      <c r="AN2042" s="80"/>
      <c r="AO2042" s="80"/>
      <c r="AP2042" s="80"/>
      <c r="AQ2042" s="80"/>
      <c r="AR2042" s="130"/>
      <c r="AS2042" s="80"/>
      <c r="AT2042" s="7"/>
      <c r="AU2042" s="7"/>
      <c r="AV2042" s="169"/>
      <c r="AW2042" s="170"/>
      <c r="AX2042" s="140"/>
      <c r="AY2042" s="150"/>
      <c r="AZ2042" s="171"/>
      <c r="BA2042" s="171"/>
      <c r="BB2042" s="150" t="str">
        <f t="shared" si="390"/>
        <v/>
      </c>
      <c r="BC2042" s="172"/>
      <c r="BD2042" s="169"/>
      <c r="BE2042" s="169"/>
      <c r="BF2042" s="169"/>
      <c r="BG2042" s="169"/>
      <c r="BH2042" s="169"/>
      <c r="BI2042" s="169"/>
      <c r="BJ2042" s="169"/>
      <c r="BK2042" s="169"/>
      <c r="BL2042" s="169"/>
      <c r="BM2042" s="169"/>
      <c r="BN2042" s="169"/>
      <c r="BO2042" s="169"/>
      <c r="BP2042" s="169"/>
      <c r="BQ2042" s="169"/>
      <c r="BS2042" s="6"/>
      <c r="BT2042" s="11"/>
      <c r="BU2042" s="6"/>
      <c r="BV2042" s="6"/>
    </row>
    <row r="2043" spans="1:74" ht="15.75" x14ac:dyDescent="0.25">
      <c r="A2043" s="52" t="s">
        <v>7908</v>
      </c>
      <c r="B2043" s="56"/>
      <c r="C2043" s="7" t="s">
        <v>118</v>
      </c>
      <c r="D2043" s="7" t="s">
        <v>6918</v>
      </c>
      <c r="E2043" s="7"/>
      <c r="F2043" s="64"/>
      <c r="G2043" s="6"/>
      <c r="H2043" s="6"/>
      <c r="I2043" s="10" t="s">
        <v>110</v>
      </c>
      <c r="J2043" s="11" t="s">
        <v>3612</v>
      </c>
      <c r="K2043" s="220" t="s">
        <v>600</v>
      </c>
      <c r="L2043" s="180"/>
      <c r="M2043" s="180">
        <v>1000</v>
      </c>
      <c r="N2043" s="80" t="s">
        <v>7214</v>
      </c>
      <c r="O2043" s="165"/>
      <c r="P2043" s="80" t="s">
        <v>4173</v>
      </c>
      <c r="Q2043" s="80"/>
      <c r="R2043" s="80"/>
      <c r="S2043" s="166"/>
      <c r="T2043" s="164"/>
      <c r="U2043" s="167"/>
      <c r="V2043" s="168"/>
      <c r="W2043" s="12" t="str">
        <f t="shared" ref="W2043:W2057" si="393">IF(COUNTIF(N2043,"spare"),"","Mqtt1")</f>
        <v>Mqtt1</v>
      </c>
      <c r="X2043" s="222"/>
      <c r="Y2043" s="6" t="str">
        <f t="shared" si="392"/>
        <v>power-tag/pressure-pump</v>
      </c>
      <c r="Z2043" s="106" t="str" cm="1">
        <f t="array" ref="Z2043">IF(COUNTIF(N2043,"spare"),"","$."&amp;_xlfn.REGEXEXTRACT(J2043,"PT\d+[FQ]\d+_(.*)", 2))</f>
        <v>$.RMS_Current_Phase_A</v>
      </c>
      <c r="AA2043" s="12">
        <f>AA2028+1</f>
        <v>36</v>
      </c>
      <c r="AB2043" s="6" t="s">
        <v>195</v>
      </c>
      <c r="AC2043" s="106">
        <v>3000</v>
      </c>
      <c r="AJ2043" s="80"/>
      <c r="AK2043" s="116" t="s">
        <v>1693</v>
      </c>
      <c r="AN2043" s="80"/>
      <c r="AO2043" s="80"/>
      <c r="AP2043" s="80"/>
      <c r="AQ2043" s="80"/>
      <c r="AR2043" s="130"/>
      <c r="AS2043" s="80"/>
      <c r="AT2043" s="7"/>
      <c r="AU2043" s="7"/>
      <c r="AV2043" s="169"/>
      <c r="AW2043" s="170"/>
      <c r="AX2043" s="140"/>
      <c r="AY2043" s="150"/>
      <c r="AZ2043" s="171"/>
      <c r="BA2043" s="171"/>
      <c r="BB2043" s="150" t="str">
        <f t="shared" ref="BB2043:BB2057" si="394">IF(ISNUMBER(AM2043),"1","")</f>
        <v/>
      </c>
      <c r="BC2043" s="172"/>
      <c r="BD2043" s="169"/>
      <c r="BE2043" s="169"/>
      <c r="BF2043" s="169"/>
      <c r="BG2043" s="169"/>
      <c r="BH2043" s="169"/>
      <c r="BI2043" s="169"/>
      <c r="BJ2043" s="169"/>
      <c r="BK2043" s="169"/>
      <c r="BL2043" s="169"/>
      <c r="BM2043" s="169"/>
      <c r="BN2043" s="169"/>
      <c r="BO2043" s="169"/>
      <c r="BP2043" s="169"/>
      <c r="BQ2043" s="169"/>
      <c r="BS2043" s="6"/>
      <c r="BT2043" s="11"/>
      <c r="BU2043" s="6"/>
      <c r="BV2043" s="6"/>
    </row>
    <row r="2044" spans="1:74" ht="15.75" x14ac:dyDescent="0.25">
      <c r="A2044" s="52" t="s">
        <v>7908</v>
      </c>
      <c r="B2044" s="56"/>
      <c r="C2044" s="7" t="s">
        <v>118</v>
      </c>
      <c r="D2044" s="7" t="s">
        <v>6918</v>
      </c>
      <c r="E2044" s="7"/>
      <c r="F2044" s="64"/>
      <c r="G2044" s="6"/>
      <c r="H2044" s="6"/>
      <c r="I2044" s="10" t="s">
        <v>110</v>
      </c>
      <c r="J2044" s="11" t="s">
        <v>3613</v>
      </c>
      <c r="K2044" s="220" t="s">
        <v>600</v>
      </c>
      <c r="L2044" s="180"/>
      <c r="M2044" s="180">
        <v>1000</v>
      </c>
      <c r="N2044" s="80" t="s">
        <v>7214</v>
      </c>
      <c r="O2044" s="165"/>
      <c r="P2044" s="80" t="s">
        <v>4174</v>
      </c>
      <c r="Q2044" s="80"/>
      <c r="R2044" s="80"/>
      <c r="S2044" s="166"/>
      <c r="T2044" s="164"/>
      <c r="U2044" s="167"/>
      <c r="V2044" s="168"/>
      <c r="W2044" s="12" t="str">
        <f t="shared" si="393"/>
        <v>Mqtt1</v>
      </c>
      <c r="X2044" s="222"/>
      <c r="Y2044" s="6" t="str">
        <f t="shared" si="392"/>
        <v>power-tag/pressure-pump</v>
      </c>
      <c r="Z2044" s="106" t="str" cm="1">
        <f t="array" ref="Z2044">IF(COUNTIF(N2044,"spare"),"","$."&amp;_xlfn.REGEXEXTRACT(J2044,"PT\d+[FQ]\d+_(.*)", 2))</f>
        <v>$.RMS_Current_Phase_B</v>
      </c>
      <c r="AA2044" s="12">
        <f t="shared" si="391"/>
        <v>36</v>
      </c>
      <c r="AB2044" s="6" t="s">
        <v>195</v>
      </c>
      <c r="AC2044" s="106">
        <v>3002</v>
      </c>
      <c r="AJ2044" s="80"/>
      <c r="AK2044" s="116" t="s">
        <v>1693</v>
      </c>
      <c r="AN2044" s="80"/>
      <c r="AO2044" s="80"/>
      <c r="AP2044" s="80"/>
      <c r="AQ2044" s="80"/>
      <c r="AR2044" s="130"/>
      <c r="AS2044" s="80"/>
      <c r="AT2044" s="7"/>
      <c r="AU2044" s="7"/>
      <c r="AV2044" s="169"/>
      <c r="AW2044" s="170"/>
      <c r="AX2044" s="140"/>
      <c r="AY2044" s="150"/>
      <c r="AZ2044" s="171"/>
      <c r="BA2044" s="171"/>
      <c r="BB2044" s="150" t="str">
        <f t="shared" si="394"/>
        <v/>
      </c>
      <c r="BC2044" s="172"/>
      <c r="BD2044" s="169"/>
      <c r="BE2044" s="169"/>
      <c r="BF2044" s="169"/>
      <c r="BG2044" s="169"/>
      <c r="BH2044" s="169"/>
      <c r="BI2044" s="169"/>
      <c r="BJ2044" s="169"/>
      <c r="BK2044" s="169"/>
      <c r="BL2044" s="169"/>
      <c r="BM2044" s="169"/>
      <c r="BN2044" s="169"/>
      <c r="BO2044" s="169"/>
      <c r="BP2044" s="169"/>
      <c r="BQ2044" s="169"/>
      <c r="BS2044" s="6"/>
      <c r="BT2044" s="11"/>
      <c r="BU2044" s="6"/>
      <c r="BV2044" s="6"/>
    </row>
    <row r="2045" spans="1:74" ht="15.75" x14ac:dyDescent="0.25">
      <c r="A2045" s="52" t="s">
        <v>7908</v>
      </c>
      <c r="B2045" s="56"/>
      <c r="C2045" s="7" t="s">
        <v>118</v>
      </c>
      <c r="D2045" s="7" t="s">
        <v>6918</v>
      </c>
      <c r="E2045" s="7"/>
      <c r="F2045" s="64"/>
      <c r="G2045" s="6"/>
      <c r="H2045" s="6"/>
      <c r="I2045" s="10" t="s">
        <v>110</v>
      </c>
      <c r="J2045" s="11" t="s">
        <v>3614</v>
      </c>
      <c r="K2045" s="220" t="s">
        <v>600</v>
      </c>
      <c r="L2045" s="180"/>
      <c r="M2045" s="180">
        <v>1000</v>
      </c>
      <c r="N2045" s="80" t="s">
        <v>7214</v>
      </c>
      <c r="O2045" s="165"/>
      <c r="P2045" s="80" t="s">
        <v>4175</v>
      </c>
      <c r="Q2045" s="80"/>
      <c r="R2045" s="80"/>
      <c r="S2045" s="166"/>
      <c r="T2045" s="164"/>
      <c r="U2045" s="167"/>
      <c r="V2045" s="168"/>
      <c r="W2045" s="12" t="str">
        <f t="shared" si="393"/>
        <v>Mqtt1</v>
      </c>
      <c r="X2045" s="222"/>
      <c r="Y2045" s="6" t="str">
        <f t="shared" si="392"/>
        <v>power-tag/pressure-pump</v>
      </c>
      <c r="Z2045" s="106" t="str" cm="1">
        <f t="array" ref="Z2045">IF(COUNTIF(N2045,"spare"),"","$."&amp;_xlfn.REGEXEXTRACT(J2045,"PT\d+[FQ]\d+_(.*)", 2))</f>
        <v>$.RMS_Current_Phase_C</v>
      </c>
      <c r="AA2045" s="12">
        <f t="shared" si="391"/>
        <v>36</v>
      </c>
      <c r="AB2045" s="6" t="s">
        <v>195</v>
      </c>
      <c r="AC2045" s="106">
        <v>3004</v>
      </c>
      <c r="AJ2045" s="80"/>
      <c r="AK2045" s="116" t="s">
        <v>1693</v>
      </c>
      <c r="AN2045" s="80"/>
      <c r="AO2045" s="80"/>
      <c r="AP2045" s="80"/>
      <c r="AQ2045" s="80"/>
      <c r="AR2045" s="130"/>
      <c r="AS2045" s="80"/>
      <c r="AT2045" s="7"/>
      <c r="AU2045" s="7"/>
      <c r="AV2045" s="169"/>
      <c r="AW2045" s="170"/>
      <c r="AX2045" s="140"/>
      <c r="AY2045" s="150"/>
      <c r="AZ2045" s="171"/>
      <c r="BA2045" s="171"/>
      <c r="BB2045" s="150" t="str">
        <f t="shared" si="394"/>
        <v/>
      </c>
      <c r="BC2045" s="172"/>
      <c r="BD2045" s="169"/>
      <c r="BE2045" s="169"/>
      <c r="BF2045" s="169"/>
      <c r="BG2045" s="169"/>
      <c r="BH2045" s="169"/>
      <c r="BI2045" s="169"/>
      <c r="BJ2045" s="169"/>
      <c r="BK2045" s="169"/>
      <c r="BL2045" s="169"/>
      <c r="BM2045" s="169"/>
      <c r="BN2045" s="169"/>
      <c r="BO2045" s="169"/>
      <c r="BP2045" s="169"/>
      <c r="BQ2045" s="169"/>
      <c r="BS2045" s="6"/>
      <c r="BT2045" s="11"/>
      <c r="BU2045" s="6"/>
      <c r="BV2045" s="6"/>
    </row>
    <row r="2046" spans="1:74" ht="15.75" x14ac:dyDescent="0.25">
      <c r="A2046" s="52" t="s">
        <v>7908</v>
      </c>
      <c r="B2046" s="56"/>
      <c r="C2046" s="7" t="s">
        <v>118</v>
      </c>
      <c r="D2046" s="7" t="s">
        <v>6918</v>
      </c>
      <c r="E2046" s="7"/>
      <c r="F2046" s="64"/>
      <c r="G2046" s="6"/>
      <c r="H2046" s="6"/>
      <c r="I2046" s="10" t="s">
        <v>110</v>
      </c>
      <c r="J2046" s="11" t="s">
        <v>3615</v>
      </c>
      <c r="K2046" s="220" t="s">
        <v>600</v>
      </c>
      <c r="L2046" s="180"/>
      <c r="M2046" s="180">
        <v>1000</v>
      </c>
      <c r="N2046" s="80" t="s">
        <v>7214</v>
      </c>
      <c r="O2046" s="165"/>
      <c r="P2046" s="80" t="s">
        <v>4176</v>
      </c>
      <c r="Q2046" s="80"/>
      <c r="R2046" s="80"/>
      <c r="S2046" s="166"/>
      <c r="T2046" s="164"/>
      <c r="U2046" s="167"/>
      <c r="V2046" s="168"/>
      <c r="W2046" s="12" t="str">
        <f t="shared" si="393"/>
        <v>Mqtt1</v>
      </c>
      <c r="X2046" s="222"/>
      <c r="Y2046" s="6" t="str">
        <f t="shared" si="392"/>
        <v>power-tag/pressure-pump</v>
      </c>
      <c r="Z2046" s="106" t="str" cm="1">
        <f t="array" ref="Z2046">IF(COUNTIF(N2046,"spare"),"","$."&amp;_xlfn.REGEXEXTRACT(J2046,"PT\d+[FQ]\d+_(.*)", 2))</f>
        <v>$.RMS_Current_Phase_Neut</v>
      </c>
      <c r="AA2046" s="12">
        <f t="shared" si="391"/>
        <v>36</v>
      </c>
      <c r="AB2046" s="6" t="s">
        <v>195</v>
      </c>
      <c r="AC2046" s="106">
        <v>3006</v>
      </c>
      <c r="AJ2046" s="80"/>
      <c r="AK2046" s="116" t="s">
        <v>1693</v>
      </c>
      <c r="AN2046" s="80"/>
      <c r="AO2046" s="80"/>
      <c r="AP2046" s="80"/>
      <c r="AQ2046" s="80"/>
      <c r="AR2046" s="130"/>
      <c r="AS2046" s="80"/>
      <c r="AT2046" s="7"/>
      <c r="AU2046" s="7"/>
      <c r="AV2046" s="169"/>
      <c r="AW2046" s="170"/>
      <c r="AX2046" s="140"/>
      <c r="AY2046" s="150"/>
      <c r="AZ2046" s="171"/>
      <c r="BA2046" s="171"/>
      <c r="BB2046" s="150" t="str">
        <f t="shared" si="394"/>
        <v/>
      </c>
      <c r="BC2046" s="172"/>
      <c r="BD2046" s="169"/>
      <c r="BE2046" s="169"/>
      <c r="BF2046" s="169"/>
      <c r="BG2046" s="169"/>
      <c r="BH2046" s="169"/>
      <c r="BI2046" s="169"/>
      <c r="BJ2046" s="169"/>
      <c r="BK2046" s="169"/>
      <c r="BL2046" s="169"/>
      <c r="BM2046" s="169"/>
      <c r="BN2046" s="169"/>
      <c r="BO2046" s="169"/>
      <c r="BP2046" s="169"/>
      <c r="BQ2046" s="169"/>
      <c r="BS2046" s="6"/>
      <c r="BT2046" s="11"/>
      <c r="BU2046" s="6"/>
      <c r="BV2046" s="6"/>
    </row>
    <row r="2047" spans="1:74" ht="15.75" x14ac:dyDescent="0.25">
      <c r="A2047" s="52" t="s">
        <v>7908</v>
      </c>
      <c r="B2047" s="56"/>
      <c r="C2047" s="7" t="s">
        <v>118</v>
      </c>
      <c r="D2047" s="7" t="s">
        <v>6918</v>
      </c>
      <c r="E2047" s="7"/>
      <c r="F2047" s="64"/>
      <c r="G2047" s="6"/>
      <c r="H2047" s="6"/>
      <c r="I2047" s="10" t="s">
        <v>110</v>
      </c>
      <c r="J2047" s="11" t="s">
        <v>7658</v>
      </c>
      <c r="K2047" s="220" t="s">
        <v>600</v>
      </c>
      <c r="L2047" s="180"/>
      <c r="M2047" s="180">
        <v>1000</v>
      </c>
      <c r="N2047" s="80" t="s">
        <v>7214</v>
      </c>
      <c r="O2047" s="165"/>
      <c r="P2047" s="80" t="s">
        <v>4177</v>
      </c>
      <c r="Q2047" s="80"/>
      <c r="R2047" s="80"/>
      <c r="S2047" s="166"/>
      <c r="T2047" s="164"/>
      <c r="U2047" s="167"/>
      <c r="V2047" s="168"/>
      <c r="W2047" s="12" t="str">
        <f t="shared" si="393"/>
        <v>Mqtt1</v>
      </c>
      <c r="X2047" s="222"/>
      <c r="Y2047" s="6" t="str">
        <f t="shared" si="392"/>
        <v>power-tag/pressure-pump</v>
      </c>
      <c r="Z2047" s="106" t="str" cm="1">
        <f t="array" ref="Z2047">IF(COUNTIF(N2047,"spare"),"","$."&amp;_xlfn.REGEXEXTRACT(J2047,"PT\d+[FQ]\d+_(.*)", 2))</f>
        <v>$.RMS_Voltage_A_N</v>
      </c>
      <c r="AA2047" s="12">
        <f t="shared" si="391"/>
        <v>36</v>
      </c>
      <c r="AB2047" s="6" t="s">
        <v>195</v>
      </c>
      <c r="AC2047" s="106">
        <v>3028</v>
      </c>
      <c r="AJ2047" s="80"/>
      <c r="AK2047" s="116" t="s">
        <v>1694</v>
      </c>
      <c r="AN2047" s="80"/>
      <c r="AO2047" s="80"/>
      <c r="AP2047" s="80"/>
      <c r="AQ2047" s="80"/>
      <c r="AR2047" s="130"/>
      <c r="AS2047" s="80"/>
      <c r="AT2047" s="7"/>
      <c r="AU2047" s="7"/>
      <c r="AV2047" s="169"/>
      <c r="AW2047" s="170"/>
      <c r="AX2047" s="140"/>
      <c r="AY2047" s="150"/>
      <c r="AZ2047" s="171"/>
      <c r="BA2047" s="171"/>
      <c r="BB2047" s="150" t="str">
        <f t="shared" si="394"/>
        <v/>
      </c>
      <c r="BC2047" s="172"/>
      <c r="BD2047" s="169"/>
      <c r="BE2047" s="169"/>
      <c r="BF2047" s="169"/>
      <c r="BG2047" s="169"/>
      <c r="BH2047" s="169"/>
      <c r="BI2047" s="169"/>
      <c r="BJ2047" s="169"/>
      <c r="BK2047" s="169"/>
      <c r="BL2047" s="169"/>
      <c r="BM2047" s="169"/>
      <c r="BN2047" s="169"/>
      <c r="BO2047" s="169"/>
      <c r="BP2047" s="169"/>
      <c r="BQ2047" s="169"/>
      <c r="BS2047" s="6"/>
      <c r="BT2047" s="11"/>
      <c r="BU2047" s="6"/>
      <c r="BV2047" s="6"/>
    </row>
    <row r="2048" spans="1:74" ht="15.75" x14ac:dyDescent="0.25">
      <c r="A2048" s="52" t="s">
        <v>7908</v>
      </c>
      <c r="B2048" s="56"/>
      <c r="C2048" s="7" t="s">
        <v>118</v>
      </c>
      <c r="D2048" s="7" t="s">
        <v>6918</v>
      </c>
      <c r="E2048" s="7"/>
      <c r="F2048" s="64"/>
      <c r="G2048" s="6"/>
      <c r="H2048" s="6"/>
      <c r="I2048" s="10" t="s">
        <v>110</v>
      </c>
      <c r="J2048" s="11" t="s">
        <v>7659</v>
      </c>
      <c r="K2048" s="220" t="s">
        <v>600</v>
      </c>
      <c r="L2048" s="180"/>
      <c r="M2048" s="180">
        <v>1000</v>
      </c>
      <c r="N2048" s="80" t="s">
        <v>7214</v>
      </c>
      <c r="O2048" s="165"/>
      <c r="P2048" s="80" t="s">
        <v>4178</v>
      </c>
      <c r="Q2048" s="80"/>
      <c r="R2048" s="80"/>
      <c r="S2048" s="166"/>
      <c r="T2048" s="164"/>
      <c r="U2048" s="167"/>
      <c r="V2048" s="168"/>
      <c r="W2048" s="12" t="str">
        <f t="shared" si="393"/>
        <v>Mqtt1</v>
      </c>
      <c r="X2048" s="222"/>
      <c r="Y2048" s="6" t="str">
        <f t="shared" si="392"/>
        <v>power-tag/pressure-pump</v>
      </c>
      <c r="Z2048" s="106" t="str" cm="1">
        <f t="array" ref="Z2048">IF(COUNTIF(N2048,"spare"),"","$."&amp;_xlfn.REGEXEXTRACT(J2048,"PT\d+[FQ]\d+_(.*)", 2))</f>
        <v>$.RMS_Voltage_B_N</v>
      </c>
      <c r="AA2048" s="12">
        <f t="shared" si="391"/>
        <v>36</v>
      </c>
      <c r="AB2048" s="6" t="s">
        <v>195</v>
      </c>
      <c r="AC2048" s="106">
        <v>3030</v>
      </c>
      <c r="AJ2048" s="80"/>
      <c r="AK2048" s="116" t="s">
        <v>1694</v>
      </c>
      <c r="AN2048" s="80"/>
      <c r="AO2048" s="80"/>
      <c r="AP2048" s="80"/>
      <c r="AQ2048" s="80"/>
      <c r="AR2048" s="130"/>
      <c r="AS2048" s="80"/>
      <c r="AT2048" s="7"/>
      <c r="AU2048" s="7"/>
      <c r="AV2048" s="169"/>
      <c r="AW2048" s="170"/>
      <c r="AX2048" s="140"/>
      <c r="AY2048" s="150"/>
      <c r="AZ2048" s="171"/>
      <c r="BA2048" s="171"/>
      <c r="BB2048" s="150" t="str">
        <f t="shared" si="394"/>
        <v/>
      </c>
      <c r="BC2048" s="172"/>
      <c r="BD2048" s="169"/>
      <c r="BE2048" s="169"/>
      <c r="BF2048" s="169"/>
      <c r="BG2048" s="169"/>
      <c r="BH2048" s="169"/>
      <c r="BI2048" s="169"/>
      <c r="BJ2048" s="169"/>
      <c r="BK2048" s="169"/>
      <c r="BL2048" s="169"/>
      <c r="BM2048" s="169"/>
      <c r="BN2048" s="169"/>
      <c r="BO2048" s="169"/>
      <c r="BP2048" s="169"/>
      <c r="BQ2048" s="169"/>
      <c r="BS2048" s="6"/>
      <c r="BT2048" s="11"/>
      <c r="BU2048" s="6"/>
      <c r="BV2048" s="6"/>
    </row>
    <row r="2049" spans="1:74" ht="15.75" x14ac:dyDescent="0.25">
      <c r="A2049" s="52" t="s">
        <v>7908</v>
      </c>
      <c r="B2049" s="56"/>
      <c r="C2049" s="7" t="s">
        <v>118</v>
      </c>
      <c r="D2049" s="7" t="s">
        <v>6918</v>
      </c>
      <c r="E2049" s="7"/>
      <c r="F2049" s="64"/>
      <c r="G2049" s="6"/>
      <c r="H2049" s="6"/>
      <c r="I2049" s="10" t="s">
        <v>110</v>
      </c>
      <c r="J2049" s="11" t="s">
        <v>7660</v>
      </c>
      <c r="K2049" s="220" t="s">
        <v>600</v>
      </c>
      <c r="L2049" s="180"/>
      <c r="M2049" s="180">
        <v>1000</v>
      </c>
      <c r="N2049" s="80" t="s">
        <v>7214</v>
      </c>
      <c r="O2049" s="165"/>
      <c r="P2049" s="80" t="s">
        <v>4179</v>
      </c>
      <c r="Q2049" s="80"/>
      <c r="R2049" s="80"/>
      <c r="S2049" s="166"/>
      <c r="T2049" s="164"/>
      <c r="U2049" s="167"/>
      <c r="V2049" s="168"/>
      <c r="W2049" s="12" t="str">
        <f t="shared" si="393"/>
        <v>Mqtt1</v>
      </c>
      <c r="X2049" s="222"/>
      <c r="Y2049" s="6" t="str">
        <f t="shared" si="392"/>
        <v>power-tag/pressure-pump</v>
      </c>
      <c r="Z2049" s="106" t="str" cm="1">
        <f t="array" ref="Z2049">IF(COUNTIF(N2049,"spare"),"","$."&amp;_xlfn.REGEXEXTRACT(J2049,"PT\d+[FQ]\d+_(.*)", 2))</f>
        <v>$.RMS_Voltage_C_N</v>
      </c>
      <c r="AA2049" s="12">
        <f t="shared" si="391"/>
        <v>36</v>
      </c>
      <c r="AB2049" s="6" t="s">
        <v>195</v>
      </c>
      <c r="AC2049" s="106">
        <v>3032</v>
      </c>
      <c r="AJ2049" s="80"/>
      <c r="AK2049" s="116" t="s">
        <v>1694</v>
      </c>
      <c r="AN2049" s="80"/>
      <c r="AO2049" s="80"/>
      <c r="AP2049" s="80"/>
      <c r="AQ2049" s="80"/>
      <c r="AR2049" s="130"/>
      <c r="AS2049" s="80"/>
      <c r="AT2049" s="7"/>
      <c r="AU2049" s="7"/>
      <c r="AV2049" s="169"/>
      <c r="AW2049" s="170"/>
      <c r="AX2049" s="140"/>
      <c r="AY2049" s="150"/>
      <c r="AZ2049" s="171"/>
      <c r="BA2049" s="171"/>
      <c r="BB2049" s="150" t="str">
        <f t="shared" si="394"/>
        <v/>
      </c>
      <c r="BC2049" s="172"/>
      <c r="BD2049" s="169"/>
      <c r="BE2049" s="169"/>
      <c r="BF2049" s="169"/>
      <c r="BG2049" s="169"/>
      <c r="BH2049" s="169"/>
      <c r="BI2049" s="169"/>
      <c r="BJ2049" s="169"/>
      <c r="BK2049" s="169"/>
      <c r="BL2049" s="169"/>
      <c r="BM2049" s="169"/>
      <c r="BN2049" s="169"/>
      <c r="BO2049" s="169"/>
      <c r="BP2049" s="169"/>
      <c r="BQ2049" s="169"/>
      <c r="BS2049" s="6"/>
      <c r="BT2049" s="11"/>
      <c r="BU2049" s="6"/>
      <c r="BV2049" s="6"/>
    </row>
    <row r="2050" spans="1:74" ht="15.75" x14ac:dyDescent="0.25">
      <c r="A2050" s="52" t="s">
        <v>7908</v>
      </c>
      <c r="B2050" s="56"/>
      <c r="C2050" s="7" t="s">
        <v>118</v>
      </c>
      <c r="D2050" s="7" t="s">
        <v>6918</v>
      </c>
      <c r="E2050" s="7"/>
      <c r="F2050" s="64"/>
      <c r="G2050" s="6"/>
      <c r="H2050" s="6"/>
      <c r="I2050" s="10" t="s">
        <v>110</v>
      </c>
      <c r="J2050" s="11" t="s">
        <v>3616</v>
      </c>
      <c r="K2050" s="220" t="s">
        <v>600</v>
      </c>
      <c r="L2050" s="180"/>
      <c r="M2050" s="180">
        <v>1000</v>
      </c>
      <c r="N2050" s="80" t="s">
        <v>7214</v>
      </c>
      <c r="O2050" s="165"/>
      <c r="P2050" s="80" t="s">
        <v>4180</v>
      </c>
      <c r="Q2050" s="80"/>
      <c r="R2050" s="80"/>
      <c r="S2050" s="166"/>
      <c r="T2050" s="164"/>
      <c r="U2050" s="167"/>
      <c r="V2050" s="168"/>
      <c r="W2050" s="12" t="str">
        <f t="shared" si="393"/>
        <v>Mqtt1</v>
      </c>
      <c r="X2050" s="222"/>
      <c r="Y2050" s="6" t="str">
        <f t="shared" si="392"/>
        <v>power-tag/pressure-pump</v>
      </c>
      <c r="Z2050" s="106" t="str" cm="1">
        <f t="array" ref="Z2050">IF(COUNTIF(N2050,"spare"),"","$."&amp;_xlfn.REGEXEXTRACT(J2050,"PT\d+[FQ]\d+_(.*)", 2))</f>
        <v>$.Active_Power_Phase_A</v>
      </c>
      <c r="AA2050" s="12">
        <f t="shared" si="391"/>
        <v>36</v>
      </c>
      <c r="AB2050" s="6" t="s">
        <v>195</v>
      </c>
      <c r="AC2050" s="106">
        <v>3054</v>
      </c>
      <c r="AJ2050" s="80"/>
      <c r="AK2050" s="116" t="s">
        <v>1695</v>
      </c>
      <c r="AN2050" s="80"/>
      <c r="AO2050" s="80"/>
      <c r="AP2050" s="80"/>
      <c r="AQ2050" s="80"/>
      <c r="AR2050" s="130"/>
      <c r="AS2050" s="80"/>
      <c r="AT2050" s="7"/>
      <c r="AU2050" s="7"/>
      <c r="AV2050" s="169"/>
      <c r="AW2050" s="170"/>
      <c r="AX2050" s="140"/>
      <c r="AY2050" s="150"/>
      <c r="AZ2050" s="171"/>
      <c r="BA2050" s="171"/>
      <c r="BB2050" s="150" t="str">
        <f t="shared" si="394"/>
        <v/>
      </c>
      <c r="BC2050" s="172"/>
      <c r="BD2050" s="169"/>
      <c r="BE2050" s="169"/>
      <c r="BF2050" s="169"/>
      <c r="BG2050" s="169"/>
      <c r="BH2050" s="169"/>
      <c r="BI2050" s="169"/>
      <c r="BJ2050" s="169"/>
      <c r="BK2050" s="169"/>
      <c r="BL2050" s="169"/>
      <c r="BM2050" s="169"/>
      <c r="BN2050" s="169"/>
      <c r="BO2050" s="169"/>
      <c r="BP2050" s="169"/>
      <c r="BQ2050" s="169"/>
      <c r="BS2050" s="6"/>
      <c r="BT2050" s="11"/>
      <c r="BU2050" s="6"/>
      <c r="BV2050" s="6"/>
    </row>
    <row r="2051" spans="1:74" ht="15.75" x14ac:dyDescent="0.25">
      <c r="A2051" s="52" t="s">
        <v>7908</v>
      </c>
      <c r="B2051" s="56"/>
      <c r="C2051" s="7" t="s">
        <v>118</v>
      </c>
      <c r="D2051" s="7" t="s">
        <v>6918</v>
      </c>
      <c r="E2051" s="7"/>
      <c r="F2051" s="64"/>
      <c r="G2051" s="6"/>
      <c r="H2051" s="6"/>
      <c r="I2051" s="10" t="s">
        <v>110</v>
      </c>
      <c r="J2051" s="11" t="s">
        <v>3617</v>
      </c>
      <c r="K2051" s="220" t="s">
        <v>600</v>
      </c>
      <c r="L2051" s="180"/>
      <c r="M2051" s="180">
        <v>1000</v>
      </c>
      <c r="N2051" s="80" t="s">
        <v>7214</v>
      </c>
      <c r="O2051" s="165"/>
      <c r="P2051" s="80" t="s">
        <v>4181</v>
      </c>
      <c r="Q2051" s="80"/>
      <c r="R2051" s="80"/>
      <c r="S2051" s="166"/>
      <c r="T2051" s="164"/>
      <c r="U2051" s="167"/>
      <c r="V2051" s="168"/>
      <c r="W2051" s="12" t="str">
        <f t="shared" si="393"/>
        <v>Mqtt1</v>
      </c>
      <c r="X2051" s="222"/>
      <c r="Y2051" s="6" t="str">
        <f t="shared" si="392"/>
        <v>power-tag/pressure-pump</v>
      </c>
      <c r="Z2051" s="106" t="str" cm="1">
        <f t="array" ref="Z2051">IF(COUNTIF(N2051,"spare"),"","$."&amp;_xlfn.REGEXEXTRACT(J2051,"PT\d+[FQ]\d+_(.*)", 2))</f>
        <v>$.Active_Power_Phase_B</v>
      </c>
      <c r="AA2051" s="12">
        <f t="shared" si="391"/>
        <v>36</v>
      </c>
      <c r="AB2051" s="6" t="s">
        <v>195</v>
      </c>
      <c r="AC2051" s="106">
        <v>3056</v>
      </c>
      <c r="AJ2051" s="80"/>
      <c r="AK2051" s="116" t="s">
        <v>1695</v>
      </c>
      <c r="AN2051" s="80"/>
      <c r="AO2051" s="80"/>
      <c r="AP2051" s="80"/>
      <c r="AQ2051" s="80"/>
      <c r="AR2051" s="130"/>
      <c r="AS2051" s="80"/>
      <c r="AT2051" s="7"/>
      <c r="AU2051" s="7"/>
      <c r="AV2051" s="169"/>
      <c r="AW2051" s="170"/>
      <c r="AX2051" s="140"/>
      <c r="AY2051" s="150"/>
      <c r="AZ2051" s="171"/>
      <c r="BA2051" s="171"/>
      <c r="BB2051" s="150" t="str">
        <f t="shared" si="394"/>
        <v/>
      </c>
      <c r="BC2051" s="172"/>
      <c r="BD2051" s="169"/>
      <c r="BE2051" s="169"/>
      <c r="BF2051" s="169"/>
      <c r="BG2051" s="169"/>
      <c r="BH2051" s="169"/>
      <c r="BI2051" s="169"/>
      <c r="BJ2051" s="169"/>
      <c r="BK2051" s="169"/>
      <c r="BL2051" s="169"/>
      <c r="BM2051" s="169"/>
      <c r="BN2051" s="169"/>
      <c r="BO2051" s="169"/>
      <c r="BP2051" s="169"/>
      <c r="BQ2051" s="169"/>
      <c r="BS2051" s="6"/>
      <c r="BT2051" s="11"/>
      <c r="BU2051" s="6"/>
      <c r="BV2051" s="6"/>
    </row>
    <row r="2052" spans="1:74" ht="15.75" x14ac:dyDescent="0.25">
      <c r="A2052" s="52" t="s">
        <v>7908</v>
      </c>
      <c r="B2052" s="56"/>
      <c r="C2052" s="7" t="s">
        <v>118</v>
      </c>
      <c r="D2052" s="7" t="s">
        <v>6918</v>
      </c>
      <c r="E2052" s="7"/>
      <c r="F2052" s="64"/>
      <c r="G2052" s="6"/>
      <c r="H2052" s="6"/>
      <c r="I2052" s="10" t="s">
        <v>110</v>
      </c>
      <c r="J2052" s="11" t="s">
        <v>3618</v>
      </c>
      <c r="K2052" s="220" t="s">
        <v>600</v>
      </c>
      <c r="L2052" s="180"/>
      <c r="M2052" s="180">
        <v>1000</v>
      </c>
      <c r="N2052" s="80" t="s">
        <v>7214</v>
      </c>
      <c r="O2052" s="165"/>
      <c r="P2052" s="80" t="s">
        <v>4182</v>
      </c>
      <c r="Q2052" s="80"/>
      <c r="R2052" s="80"/>
      <c r="S2052" s="166"/>
      <c r="T2052" s="164"/>
      <c r="U2052" s="167"/>
      <c r="V2052" s="168"/>
      <c r="W2052" s="12" t="str">
        <f t="shared" si="393"/>
        <v>Mqtt1</v>
      </c>
      <c r="X2052" s="222"/>
      <c r="Y2052" s="6" t="str">
        <f t="shared" si="392"/>
        <v>power-tag/pressure-pump</v>
      </c>
      <c r="Z2052" s="106" t="str" cm="1">
        <f t="array" ref="Z2052">IF(COUNTIF(N2052,"spare"),"","$."&amp;_xlfn.REGEXEXTRACT(J2052,"PT\d+[FQ]\d+_(.*)", 2))</f>
        <v>$.Active_Power_Phase_C</v>
      </c>
      <c r="AA2052" s="12">
        <f t="shared" si="391"/>
        <v>36</v>
      </c>
      <c r="AB2052" s="6" t="s">
        <v>195</v>
      </c>
      <c r="AC2052" s="106">
        <v>3058</v>
      </c>
      <c r="AJ2052" s="80"/>
      <c r="AK2052" s="116" t="s">
        <v>1695</v>
      </c>
      <c r="AN2052" s="80"/>
      <c r="AO2052" s="80"/>
      <c r="AP2052" s="80"/>
      <c r="AQ2052" s="80"/>
      <c r="AR2052" s="130"/>
      <c r="AS2052" s="80"/>
      <c r="AT2052" s="7"/>
      <c r="AU2052" s="7"/>
      <c r="AV2052" s="169"/>
      <c r="AW2052" s="170"/>
      <c r="AX2052" s="140"/>
      <c r="AY2052" s="150"/>
      <c r="AZ2052" s="171"/>
      <c r="BA2052" s="171"/>
      <c r="BB2052" s="150" t="str">
        <f t="shared" si="394"/>
        <v/>
      </c>
      <c r="BC2052" s="172"/>
      <c r="BD2052" s="169"/>
      <c r="BE2052" s="169"/>
      <c r="BF2052" s="169"/>
      <c r="BG2052" s="169"/>
      <c r="BH2052" s="169"/>
      <c r="BI2052" s="169"/>
      <c r="BJ2052" s="169"/>
      <c r="BK2052" s="169"/>
      <c r="BL2052" s="169"/>
      <c r="BM2052" s="169"/>
      <c r="BN2052" s="169"/>
      <c r="BO2052" s="169"/>
      <c r="BP2052" s="169"/>
      <c r="BQ2052" s="169"/>
      <c r="BS2052" s="6"/>
      <c r="BT2052" s="11"/>
      <c r="BU2052" s="6"/>
      <c r="BV2052" s="6"/>
    </row>
    <row r="2053" spans="1:74" ht="15.75" x14ac:dyDescent="0.25">
      <c r="A2053" s="52" t="s">
        <v>7908</v>
      </c>
      <c r="B2053" s="56"/>
      <c r="C2053" s="7" t="s">
        <v>118</v>
      </c>
      <c r="D2053" s="7" t="s">
        <v>6918</v>
      </c>
      <c r="E2053" s="7"/>
      <c r="F2053" s="64"/>
      <c r="G2053" s="6"/>
      <c r="H2053" s="6"/>
      <c r="I2053" s="10" t="s">
        <v>110</v>
      </c>
      <c r="J2053" s="11" t="s">
        <v>3619</v>
      </c>
      <c r="K2053" s="220" t="s">
        <v>600</v>
      </c>
      <c r="L2053" s="180"/>
      <c r="M2053" s="180">
        <v>1000</v>
      </c>
      <c r="N2053" s="80" t="s">
        <v>7214</v>
      </c>
      <c r="O2053" s="165"/>
      <c r="P2053" s="80" t="s">
        <v>4183</v>
      </c>
      <c r="Q2053" s="80"/>
      <c r="R2053" s="80"/>
      <c r="S2053" s="166"/>
      <c r="T2053" s="164"/>
      <c r="U2053" s="167"/>
      <c r="V2053" s="168"/>
      <c r="W2053" s="12" t="str">
        <f t="shared" si="393"/>
        <v>Mqtt1</v>
      </c>
      <c r="X2053" s="222"/>
      <c r="Y2053" s="6" t="str">
        <f t="shared" si="392"/>
        <v>power-tag/pressure-pump</v>
      </c>
      <c r="Z2053" s="106" t="str" cm="1">
        <f t="array" ref="Z2053">IF(COUNTIF(N2053,"spare"),"","$."&amp;_xlfn.REGEXEXTRACT(J2053,"PT\d+[FQ]\d+_(.*)", 2))</f>
        <v>$.Total_Active_Power</v>
      </c>
      <c r="AA2053" s="12">
        <f t="shared" si="391"/>
        <v>36</v>
      </c>
      <c r="AB2053" s="6" t="s">
        <v>195</v>
      </c>
      <c r="AC2053" s="106">
        <v>3060</v>
      </c>
      <c r="AJ2053" s="80"/>
      <c r="AK2053" s="116" t="s">
        <v>1695</v>
      </c>
      <c r="AN2053" s="80"/>
      <c r="AO2053" s="80"/>
      <c r="AP2053" s="80"/>
      <c r="AQ2053" s="80"/>
      <c r="AR2053" s="130"/>
      <c r="AS2053" s="80"/>
      <c r="AT2053" s="7"/>
      <c r="AU2053" s="7"/>
      <c r="AV2053" s="169"/>
      <c r="AW2053" s="170"/>
      <c r="AX2053" s="140"/>
      <c r="AY2053" s="150"/>
      <c r="AZ2053" s="171"/>
      <c r="BA2053" s="171"/>
      <c r="BB2053" s="150" t="str">
        <f t="shared" si="394"/>
        <v/>
      </c>
      <c r="BC2053" s="172"/>
      <c r="BD2053" s="169"/>
      <c r="BE2053" s="169"/>
      <c r="BF2053" s="169"/>
      <c r="BG2053" s="169"/>
      <c r="BH2053" s="169"/>
      <c r="BI2053" s="169"/>
      <c r="BJ2053" s="169"/>
      <c r="BK2053" s="169"/>
      <c r="BL2053" s="169"/>
      <c r="BM2053" s="169"/>
      <c r="BN2053" s="169"/>
      <c r="BO2053" s="169"/>
      <c r="BP2053" s="169"/>
      <c r="BQ2053" s="169"/>
      <c r="BS2053" s="6"/>
      <c r="BT2053" s="11"/>
      <c r="BU2053" s="6"/>
      <c r="BV2053" s="6"/>
    </row>
    <row r="2054" spans="1:74" ht="15.75" x14ac:dyDescent="0.25">
      <c r="A2054" s="52" t="s">
        <v>7908</v>
      </c>
      <c r="B2054" s="56"/>
      <c r="C2054" s="7" t="s">
        <v>118</v>
      </c>
      <c r="D2054" s="7" t="s">
        <v>6918</v>
      </c>
      <c r="E2054" s="7"/>
      <c r="F2054" s="64"/>
      <c r="G2054" s="6"/>
      <c r="H2054" s="6"/>
      <c r="I2054" s="10" t="s">
        <v>110</v>
      </c>
      <c r="J2054" s="11" t="s">
        <v>3620</v>
      </c>
      <c r="K2054" s="220" t="s">
        <v>600</v>
      </c>
      <c r="L2054" s="180"/>
      <c r="M2054" s="180">
        <v>1000</v>
      </c>
      <c r="N2054" s="80" t="s">
        <v>7214</v>
      </c>
      <c r="O2054" s="165"/>
      <c r="P2054" s="80" t="s">
        <v>4184</v>
      </c>
      <c r="Q2054" s="80"/>
      <c r="R2054" s="80"/>
      <c r="S2054" s="166"/>
      <c r="T2054" s="164"/>
      <c r="U2054" s="167"/>
      <c r="V2054" s="168"/>
      <c r="W2054" s="12" t="str">
        <f t="shared" si="393"/>
        <v>Mqtt1</v>
      </c>
      <c r="X2054" s="222"/>
      <c r="Y2054" s="6" t="str">
        <f t="shared" si="392"/>
        <v>power-tag/pressure-pump</v>
      </c>
      <c r="Z2054" s="106" t="str" cm="1">
        <f t="array" ref="Z2054">IF(COUNTIF(N2054,"spare"),"","$."&amp;_xlfn.REGEXEXTRACT(J2054,"PT\d+[FQ]\d+_(.*)", 2))</f>
        <v>$.Power_Factor_Phase_A</v>
      </c>
      <c r="AA2054" s="12">
        <f t="shared" si="391"/>
        <v>36</v>
      </c>
      <c r="AB2054" s="6" t="s">
        <v>195</v>
      </c>
      <c r="AC2054" s="106">
        <v>3078</v>
      </c>
      <c r="AJ2054" s="80"/>
      <c r="AK2054" s="116" t="s">
        <v>1696</v>
      </c>
      <c r="AN2054" s="80"/>
      <c r="AO2054" s="80"/>
      <c r="AP2054" s="80"/>
      <c r="AQ2054" s="80"/>
      <c r="AR2054" s="130"/>
      <c r="AS2054" s="80"/>
      <c r="AT2054" s="7"/>
      <c r="AU2054" s="7"/>
      <c r="AV2054" s="169"/>
      <c r="AW2054" s="170"/>
      <c r="AX2054" s="140"/>
      <c r="AY2054" s="150"/>
      <c r="AZ2054" s="171"/>
      <c r="BA2054" s="171"/>
      <c r="BB2054" s="150" t="str">
        <f t="shared" si="394"/>
        <v/>
      </c>
      <c r="BC2054" s="172"/>
      <c r="BD2054" s="169"/>
      <c r="BE2054" s="169"/>
      <c r="BF2054" s="169"/>
      <c r="BG2054" s="169"/>
      <c r="BH2054" s="169"/>
      <c r="BI2054" s="169"/>
      <c r="BJ2054" s="169"/>
      <c r="BK2054" s="169"/>
      <c r="BL2054" s="169"/>
      <c r="BM2054" s="169"/>
      <c r="BN2054" s="169"/>
      <c r="BO2054" s="169"/>
      <c r="BP2054" s="169"/>
      <c r="BQ2054" s="169"/>
      <c r="BS2054" s="6"/>
      <c r="BT2054" s="11"/>
      <c r="BU2054" s="6"/>
      <c r="BV2054" s="6"/>
    </row>
    <row r="2055" spans="1:74" ht="15.75" x14ac:dyDescent="0.25">
      <c r="A2055" s="52" t="s">
        <v>7908</v>
      </c>
      <c r="B2055" s="56"/>
      <c r="C2055" s="7" t="s">
        <v>118</v>
      </c>
      <c r="D2055" s="7" t="s">
        <v>6918</v>
      </c>
      <c r="E2055" s="7"/>
      <c r="F2055" s="64"/>
      <c r="G2055" s="6"/>
      <c r="H2055" s="6"/>
      <c r="I2055" s="10" t="s">
        <v>110</v>
      </c>
      <c r="J2055" s="11" t="s">
        <v>3621</v>
      </c>
      <c r="K2055" s="220" t="s">
        <v>600</v>
      </c>
      <c r="L2055" s="180"/>
      <c r="M2055" s="180">
        <v>1000</v>
      </c>
      <c r="N2055" s="80" t="s">
        <v>7214</v>
      </c>
      <c r="O2055" s="165"/>
      <c r="P2055" s="80" t="s">
        <v>4185</v>
      </c>
      <c r="Q2055" s="80"/>
      <c r="R2055" s="80"/>
      <c r="S2055" s="166"/>
      <c r="T2055" s="164"/>
      <c r="U2055" s="167"/>
      <c r="V2055" s="168"/>
      <c r="W2055" s="12" t="str">
        <f t="shared" si="393"/>
        <v>Mqtt1</v>
      </c>
      <c r="X2055" s="222"/>
      <c r="Y2055" s="6" t="str">
        <f t="shared" si="392"/>
        <v>power-tag/pressure-pump</v>
      </c>
      <c r="Z2055" s="106" t="str" cm="1">
        <f t="array" ref="Z2055">IF(COUNTIF(N2055,"spare"),"","$."&amp;_xlfn.REGEXEXTRACT(J2055,"PT\d+[FQ]\d+_(.*)", 2))</f>
        <v>$.Power_Factor_Phase_B</v>
      </c>
      <c r="AA2055" s="12">
        <f t="shared" si="391"/>
        <v>36</v>
      </c>
      <c r="AB2055" s="6" t="s">
        <v>195</v>
      </c>
      <c r="AC2055" s="106">
        <v>3080</v>
      </c>
      <c r="AJ2055" s="80"/>
      <c r="AK2055" s="116" t="s">
        <v>1696</v>
      </c>
      <c r="AN2055" s="80"/>
      <c r="AO2055" s="80"/>
      <c r="AP2055" s="80"/>
      <c r="AQ2055" s="80"/>
      <c r="AR2055" s="130"/>
      <c r="AS2055" s="80"/>
      <c r="AT2055" s="7"/>
      <c r="AU2055" s="7"/>
      <c r="AV2055" s="169"/>
      <c r="AW2055" s="170"/>
      <c r="AX2055" s="140"/>
      <c r="AY2055" s="150"/>
      <c r="AZ2055" s="171"/>
      <c r="BA2055" s="171"/>
      <c r="BB2055" s="150" t="str">
        <f t="shared" si="394"/>
        <v/>
      </c>
      <c r="BC2055" s="172"/>
      <c r="BD2055" s="169"/>
      <c r="BE2055" s="169"/>
      <c r="BF2055" s="169"/>
      <c r="BG2055" s="169"/>
      <c r="BH2055" s="169"/>
      <c r="BI2055" s="169"/>
      <c r="BJ2055" s="169"/>
      <c r="BK2055" s="169"/>
      <c r="BL2055" s="169"/>
      <c r="BM2055" s="169"/>
      <c r="BN2055" s="169"/>
      <c r="BO2055" s="169"/>
      <c r="BP2055" s="169"/>
      <c r="BQ2055" s="169"/>
      <c r="BS2055" s="6"/>
      <c r="BT2055" s="11"/>
      <c r="BU2055" s="6"/>
      <c r="BV2055" s="6"/>
    </row>
    <row r="2056" spans="1:74" ht="15.75" x14ac:dyDescent="0.25">
      <c r="A2056" s="52" t="s">
        <v>7908</v>
      </c>
      <c r="B2056" s="56"/>
      <c r="C2056" s="7" t="s">
        <v>118</v>
      </c>
      <c r="D2056" s="7" t="s">
        <v>6918</v>
      </c>
      <c r="E2056" s="7"/>
      <c r="F2056" s="64"/>
      <c r="G2056" s="6"/>
      <c r="H2056" s="6"/>
      <c r="I2056" s="10" t="s">
        <v>110</v>
      </c>
      <c r="J2056" s="11" t="s">
        <v>3622</v>
      </c>
      <c r="K2056" s="220" t="s">
        <v>600</v>
      </c>
      <c r="L2056" s="180"/>
      <c r="M2056" s="180">
        <v>1000</v>
      </c>
      <c r="N2056" s="80" t="s">
        <v>7214</v>
      </c>
      <c r="O2056" s="165"/>
      <c r="P2056" s="80" t="s">
        <v>4186</v>
      </c>
      <c r="Q2056" s="80"/>
      <c r="R2056" s="80"/>
      <c r="S2056" s="166"/>
      <c r="T2056" s="164"/>
      <c r="U2056" s="167"/>
      <c r="V2056" s="168"/>
      <c r="W2056" s="12" t="str">
        <f t="shared" si="393"/>
        <v>Mqtt1</v>
      </c>
      <c r="X2056" s="222"/>
      <c r="Y2056" s="6" t="str">
        <f t="shared" si="392"/>
        <v>power-tag/pressure-pump</v>
      </c>
      <c r="Z2056" s="106" t="str" cm="1">
        <f t="array" ref="Z2056">IF(COUNTIF(N2056,"spare"),"","$."&amp;_xlfn.REGEXEXTRACT(J2056,"PT\d+[FQ]\d+_(.*)", 2))</f>
        <v>$.Power_Factor_Phase_C</v>
      </c>
      <c r="AA2056" s="12">
        <f t="shared" si="391"/>
        <v>36</v>
      </c>
      <c r="AB2056" s="6" t="s">
        <v>195</v>
      </c>
      <c r="AC2056" s="106">
        <v>3082</v>
      </c>
      <c r="AJ2056" s="80"/>
      <c r="AK2056" s="116" t="s">
        <v>1696</v>
      </c>
      <c r="AN2056" s="80"/>
      <c r="AO2056" s="80"/>
      <c r="AP2056" s="80"/>
      <c r="AQ2056" s="80"/>
      <c r="AR2056" s="130"/>
      <c r="AS2056" s="80"/>
      <c r="AT2056" s="7"/>
      <c r="AU2056" s="7"/>
      <c r="AV2056" s="169"/>
      <c r="AW2056" s="170"/>
      <c r="AX2056" s="140"/>
      <c r="AY2056" s="150"/>
      <c r="AZ2056" s="171"/>
      <c r="BA2056" s="171"/>
      <c r="BB2056" s="150" t="str">
        <f t="shared" si="394"/>
        <v/>
      </c>
      <c r="BC2056" s="172"/>
      <c r="BD2056" s="169"/>
      <c r="BE2056" s="169"/>
      <c r="BF2056" s="169"/>
      <c r="BG2056" s="169"/>
      <c r="BH2056" s="169"/>
      <c r="BI2056" s="169"/>
      <c r="BJ2056" s="169"/>
      <c r="BK2056" s="169"/>
      <c r="BL2056" s="169"/>
      <c r="BM2056" s="169"/>
      <c r="BN2056" s="169"/>
      <c r="BO2056" s="169"/>
      <c r="BP2056" s="169"/>
      <c r="BQ2056" s="169"/>
      <c r="BS2056" s="6"/>
      <c r="BT2056" s="11"/>
      <c r="BU2056" s="6"/>
      <c r="BV2056" s="6"/>
    </row>
    <row r="2057" spans="1:74" ht="15.75" x14ac:dyDescent="0.25">
      <c r="A2057" s="52" t="s">
        <v>7908</v>
      </c>
      <c r="B2057" s="56"/>
      <c r="C2057" s="7" t="s">
        <v>118</v>
      </c>
      <c r="D2057" s="7" t="s">
        <v>6918</v>
      </c>
      <c r="E2057" s="7"/>
      <c r="F2057" s="64"/>
      <c r="G2057" s="6"/>
      <c r="H2057" s="6"/>
      <c r="I2057" s="10" t="s">
        <v>110</v>
      </c>
      <c r="J2057" s="11" t="s">
        <v>3623</v>
      </c>
      <c r="K2057" s="220" t="s">
        <v>600</v>
      </c>
      <c r="L2057" s="180"/>
      <c r="M2057" s="180">
        <v>1000</v>
      </c>
      <c r="N2057" s="80" t="s">
        <v>7214</v>
      </c>
      <c r="O2057" s="165"/>
      <c r="P2057" s="80" t="s">
        <v>4187</v>
      </c>
      <c r="Q2057" s="80"/>
      <c r="R2057" s="80"/>
      <c r="S2057" s="166"/>
      <c r="T2057" s="164"/>
      <c r="U2057" s="167"/>
      <c r="V2057" s="168"/>
      <c r="W2057" s="12" t="str">
        <f t="shared" si="393"/>
        <v>Mqtt1</v>
      </c>
      <c r="X2057" s="222"/>
      <c r="Y2057" s="6" t="str">
        <f t="shared" si="392"/>
        <v>power-tag/pressure-pump</v>
      </c>
      <c r="Z2057" s="106" t="str" cm="1">
        <f t="array" ref="Z2057">IF(COUNTIF(N2057,"spare"),"","$."&amp;_xlfn.REGEXEXTRACT(J2057,"PT\d+[FQ]\d+_(.*)", 2))</f>
        <v>$.Total_Power_Factor</v>
      </c>
      <c r="AA2057" s="12">
        <f t="shared" si="391"/>
        <v>36</v>
      </c>
      <c r="AB2057" s="6" t="s">
        <v>195</v>
      </c>
      <c r="AC2057" s="106">
        <v>3084</v>
      </c>
      <c r="AJ2057" s="80"/>
      <c r="AK2057" s="116" t="s">
        <v>1696</v>
      </c>
      <c r="AN2057" s="80"/>
      <c r="AO2057" s="80"/>
      <c r="AP2057" s="80"/>
      <c r="AQ2057" s="80"/>
      <c r="AR2057" s="130"/>
      <c r="AS2057" s="80"/>
      <c r="AT2057" s="7"/>
      <c r="AU2057" s="7"/>
      <c r="AV2057" s="169"/>
      <c r="AW2057" s="170"/>
      <c r="AX2057" s="140"/>
      <c r="AY2057" s="150"/>
      <c r="AZ2057" s="171"/>
      <c r="BA2057" s="171"/>
      <c r="BB2057" s="150" t="str">
        <f t="shared" si="394"/>
        <v/>
      </c>
      <c r="BC2057" s="172"/>
      <c r="BD2057" s="169"/>
      <c r="BE2057" s="169"/>
      <c r="BF2057" s="169"/>
      <c r="BG2057" s="169"/>
      <c r="BH2057" s="169"/>
      <c r="BI2057" s="169"/>
      <c r="BJ2057" s="169"/>
      <c r="BK2057" s="169"/>
      <c r="BL2057" s="169"/>
      <c r="BM2057" s="169"/>
      <c r="BN2057" s="169"/>
      <c r="BO2057" s="169"/>
      <c r="BP2057" s="169"/>
      <c r="BQ2057" s="169"/>
      <c r="BS2057" s="6"/>
      <c r="BT2057" s="11"/>
      <c r="BU2057" s="6"/>
      <c r="BV2057" s="6"/>
    </row>
    <row r="2058" spans="1:74" ht="15.75" x14ac:dyDescent="0.25">
      <c r="A2058" s="52" t="s">
        <v>7908</v>
      </c>
      <c r="B2058" s="56"/>
      <c r="C2058" s="7" t="s">
        <v>118</v>
      </c>
      <c r="D2058" s="7" t="s">
        <v>6918</v>
      </c>
      <c r="E2058" s="7"/>
      <c r="F2058" s="64"/>
      <c r="G2058" s="6"/>
      <c r="H2058" s="6"/>
      <c r="I2058" s="10" t="s">
        <v>110</v>
      </c>
      <c r="J2058" s="11" t="s">
        <v>3624</v>
      </c>
      <c r="K2058" s="220" t="s">
        <v>600</v>
      </c>
      <c r="L2058" s="180"/>
      <c r="M2058" s="180">
        <v>1000</v>
      </c>
      <c r="N2058" s="80" t="s">
        <v>7214</v>
      </c>
      <c r="O2058" s="165"/>
      <c r="P2058" s="80" t="s">
        <v>4188</v>
      </c>
      <c r="Q2058" s="80"/>
      <c r="R2058" s="80"/>
      <c r="S2058" s="166"/>
      <c r="T2058" s="164"/>
      <c r="U2058" s="167"/>
      <c r="V2058" s="168"/>
      <c r="W2058" s="12" t="str">
        <f t="shared" ref="W2058:W2072" si="395">IF(COUNTIF(N2058,"spare"),"","Mqtt1")</f>
        <v>Mqtt1</v>
      </c>
      <c r="X2058" s="222"/>
      <c r="Y2058" s="6" t="str">
        <f t="shared" si="392"/>
        <v>power-tag/chilled-water-pump-adsorption-unit</v>
      </c>
      <c r="Z2058" s="106" t="str" cm="1">
        <f t="array" ref="Z2058">IF(COUNTIF(N2058,"spare"),"","$."&amp;_xlfn.REGEXEXTRACT(J2058,"PT\d+[FQ]\d+_(.*)", 2))</f>
        <v>$.RMS_Current_Phase_A</v>
      </c>
      <c r="AA2058" s="12">
        <f>AA2043+1</f>
        <v>37</v>
      </c>
      <c r="AB2058" s="6" t="s">
        <v>195</v>
      </c>
      <c r="AC2058" s="106">
        <v>3000</v>
      </c>
      <c r="AJ2058" s="80"/>
      <c r="AK2058" s="116" t="s">
        <v>1693</v>
      </c>
      <c r="AN2058" s="80"/>
      <c r="AO2058" s="80"/>
      <c r="AP2058" s="80"/>
      <c r="AQ2058" s="80"/>
      <c r="AR2058" s="130"/>
      <c r="AS2058" s="80"/>
      <c r="AT2058" s="7"/>
      <c r="AU2058" s="7"/>
      <c r="AV2058" s="169"/>
      <c r="AW2058" s="170"/>
      <c r="AX2058" s="140"/>
      <c r="AY2058" s="150"/>
      <c r="AZ2058" s="171"/>
      <c r="BA2058" s="171"/>
      <c r="BB2058" s="150" t="str">
        <f t="shared" ref="BB2058:BB2072" si="396">IF(ISNUMBER(AM2058),"1","")</f>
        <v/>
      </c>
      <c r="BC2058" s="172"/>
      <c r="BD2058" s="169"/>
      <c r="BE2058" s="169"/>
      <c r="BF2058" s="169"/>
      <c r="BG2058" s="169"/>
      <c r="BH2058" s="169"/>
      <c r="BI2058" s="169"/>
      <c r="BJ2058" s="169"/>
      <c r="BK2058" s="169"/>
      <c r="BL2058" s="169"/>
      <c r="BM2058" s="169"/>
      <c r="BN2058" s="169"/>
      <c r="BO2058" s="169"/>
      <c r="BP2058" s="169"/>
      <c r="BQ2058" s="169"/>
      <c r="BS2058" s="6"/>
      <c r="BT2058" s="11"/>
      <c r="BU2058" s="6"/>
      <c r="BV2058" s="6"/>
    </row>
    <row r="2059" spans="1:74" ht="15.75" x14ac:dyDescent="0.25">
      <c r="A2059" s="52" t="s">
        <v>7908</v>
      </c>
      <c r="B2059" s="56"/>
      <c r="C2059" s="7" t="s">
        <v>118</v>
      </c>
      <c r="D2059" s="7" t="s">
        <v>6918</v>
      </c>
      <c r="E2059" s="7"/>
      <c r="F2059" s="64"/>
      <c r="G2059" s="6"/>
      <c r="H2059" s="6"/>
      <c r="I2059" s="10" t="s">
        <v>110</v>
      </c>
      <c r="J2059" s="11" t="s">
        <v>3625</v>
      </c>
      <c r="K2059" s="220" t="s">
        <v>600</v>
      </c>
      <c r="L2059" s="180"/>
      <c r="M2059" s="180">
        <v>1000</v>
      </c>
      <c r="N2059" s="80" t="s">
        <v>7214</v>
      </c>
      <c r="O2059" s="165"/>
      <c r="P2059" s="80" t="s">
        <v>4189</v>
      </c>
      <c r="Q2059" s="80"/>
      <c r="R2059" s="80"/>
      <c r="S2059" s="166"/>
      <c r="T2059" s="164"/>
      <c r="U2059" s="167"/>
      <c r="V2059" s="168"/>
      <c r="W2059" s="12" t="str">
        <f t="shared" si="395"/>
        <v>Mqtt1</v>
      </c>
      <c r="X2059" s="222"/>
      <c r="Y2059" s="6" t="str">
        <f t="shared" si="392"/>
        <v>power-tag/chilled-water-pump-adsorption-unit</v>
      </c>
      <c r="Z2059" s="106" t="str" cm="1">
        <f t="array" ref="Z2059">IF(COUNTIF(N2059,"spare"),"","$."&amp;_xlfn.REGEXEXTRACT(J2059,"PT\d+[FQ]\d+_(.*)", 2))</f>
        <v>$.RMS_Current_Phase_B</v>
      </c>
      <c r="AA2059" s="12">
        <f t="shared" si="391"/>
        <v>37</v>
      </c>
      <c r="AB2059" s="6" t="s">
        <v>195</v>
      </c>
      <c r="AC2059" s="106">
        <v>3002</v>
      </c>
      <c r="AJ2059" s="80"/>
      <c r="AK2059" s="116" t="s">
        <v>1693</v>
      </c>
      <c r="AN2059" s="80"/>
      <c r="AO2059" s="80"/>
      <c r="AP2059" s="80"/>
      <c r="AQ2059" s="80"/>
      <c r="AR2059" s="130"/>
      <c r="AS2059" s="80"/>
      <c r="AT2059" s="7"/>
      <c r="AU2059" s="7"/>
      <c r="AV2059" s="169"/>
      <c r="AW2059" s="170"/>
      <c r="AX2059" s="140"/>
      <c r="AY2059" s="150"/>
      <c r="AZ2059" s="171"/>
      <c r="BA2059" s="171"/>
      <c r="BB2059" s="150" t="str">
        <f t="shared" si="396"/>
        <v/>
      </c>
      <c r="BC2059" s="172"/>
      <c r="BD2059" s="169"/>
      <c r="BE2059" s="169"/>
      <c r="BF2059" s="169"/>
      <c r="BG2059" s="169"/>
      <c r="BH2059" s="169"/>
      <c r="BI2059" s="169"/>
      <c r="BJ2059" s="169"/>
      <c r="BK2059" s="169"/>
      <c r="BL2059" s="169"/>
      <c r="BM2059" s="169"/>
      <c r="BN2059" s="169"/>
      <c r="BO2059" s="169"/>
      <c r="BP2059" s="169"/>
      <c r="BQ2059" s="169"/>
      <c r="BS2059" s="6"/>
      <c r="BT2059" s="11"/>
      <c r="BU2059" s="6"/>
      <c r="BV2059" s="6"/>
    </row>
    <row r="2060" spans="1:74" ht="15.75" x14ac:dyDescent="0.25">
      <c r="A2060" s="52" t="s">
        <v>7908</v>
      </c>
      <c r="B2060" s="56"/>
      <c r="C2060" s="7" t="s">
        <v>118</v>
      </c>
      <c r="D2060" s="7" t="s">
        <v>6918</v>
      </c>
      <c r="E2060" s="7"/>
      <c r="F2060" s="64"/>
      <c r="G2060" s="6"/>
      <c r="H2060" s="6"/>
      <c r="I2060" s="10" t="s">
        <v>110</v>
      </c>
      <c r="J2060" s="11" t="s">
        <v>3626</v>
      </c>
      <c r="K2060" s="220" t="s">
        <v>600</v>
      </c>
      <c r="L2060" s="180"/>
      <c r="M2060" s="180">
        <v>1000</v>
      </c>
      <c r="N2060" s="80" t="s">
        <v>7214</v>
      </c>
      <c r="O2060" s="165"/>
      <c r="P2060" s="80" t="s">
        <v>4190</v>
      </c>
      <c r="Q2060" s="80"/>
      <c r="R2060" s="80"/>
      <c r="S2060" s="166"/>
      <c r="T2060" s="164"/>
      <c r="U2060" s="167"/>
      <c r="V2060" s="168"/>
      <c r="W2060" s="12" t="str">
        <f t="shared" si="395"/>
        <v>Mqtt1</v>
      </c>
      <c r="X2060" s="222"/>
      <c r="Y2060" s="6" t="str">
        <f t="shared" si="392"/>
        <v>power-tag/chilled-water-pump-adsorption-unit</v>
      </c>
      <c r="Z2060" s="106" t="str" cm="1">
        <f t="array" ref="Z2060">IF(COUNTIF(N2060,"spare"),"","$."&amp;_xlfn.REGEXEXTRACT(J2060,"PT\d+[FQ]\d+_(.*)", 2))</f>
        <v>$.RMS_Current_Phase_C</v>
      </c>
      <c r="AA2060" s="12">
        <f t="shared" si="391"/>
        <v>37</v>
      </c>
      <c r="AB2060" s="6" t="s">
        <v>195</v>
      </c>
      <c r="AC2060" s="106">
        <v>3004</v>
      </c>
      <c r="AJ2060" s="80"/>
      <c r="AK2060" s="116" t="s">
        <v>1693</v>
      </c>
      <c r="AN2060" s="80"/>
      <c r="AO2060" s="80"/>
      <c r="AP2060" s="80"/>
      <c r="AQ2060" s="80"/>
      <c r="AR2060" s="130"/>
      <c r="AS2060" s="80"/>
      <c r="AT2060" s="7"/>
      <c r="AU2060" s="7"/>
      <c r="AV2060" s="169"/>
      <c r="AW2060" s="170"/>
      <c r="AX2060" s="140"/>
      <c r="AY2060" s="150"/>
      <c r="AZ2060" s="171"/>
      <c r="BA2060" s="171"/>
      <c r="BB2060" s="150" t="str">
        <f t="shared" si="396"/>
        <v/>
      </c>
      <c r="BC2060" s="172"/>
      <c r="BD2060" s="169"/>
      <c r="BE2060" s="169"/>
      <c r="BF2060" s="169"/>
      <c r="BG2060" s="169"/>
      <c r="BH2060" s="169"/>
      <c r="BI2060" s="169"/>
      <c r="BJ2060" s="169"/>
      <c r="BK2060" s="169"/>
      <c r="BL2060" s="169"/>
      <c r="BM2060" s="169"/>
      <c r="BN2060" s="169"/>
      <c r="BO2060" s="169"/>
      <c r="BP2060" s="169"/>
      <c r="BQ2060" s="169"/>
      <c r="BS2060" s="6"/>
      <c r="BT2060" s="11"/>
      <c r="BU2060" s="6"/>
      <c r="BV2060" s="6"/>
    </row>
    <row r="2061" spans="1:74" ht="15.75" x14ac:dyDescent="0.25">
      <c r="A2061" s="52" t="s">
        <v>7908</v>
      </c>
      <c r="B2061" s="56"/>
      <c r="C2061" s="7" t="s">
        <v>118</v>
      </c>
      <c r="D2061" s="7" t="s">
        <v>6918</v>
      </c>
      <c r="E2061" s="7"/>
      <c r="F2061" s="64"/>
      <c r="G2061" s="6"/>
      <c r="H2061" s="6"/>
      <c r="I2061" s="10" t="s">
        <v>110</v>
      </c>
      <c r="J2061" s="11" t="s">
        <v>3627</v>
      </c>
      <c r="K2061" s="220" t="s">
        <v>600</v>
      </c>
      <c r="L2061" s="180"/>
      <c r="M2061" s="180">
        <v>1000</v>
      </c>
      <c r="N2061" s="80" t="s">
        <v>7214</v>
      </c>
      <c r="O2061" s="165"/>
      <c r="P2061" s="80" t="s">
        <v>4191</v>
      </c>
      <c r="Q2061" s="80"/>
      <c r="R2061" s="80"/>
      <c r="S2061" s="166"/>
      <c r="T2061" s="164"/>
      <c r="U2061" s="167"/>
      <c r="V2061" s="168"/>
      <c r="W2061" s="12" t="str">
        <f t="shared" si="395"/>
        <v>Mqtt1</v>
      </c>
      <c r="X2061" s="222"/>
      <c r="Y2061" s="6" t="str">
        <f t="shared" si="392"/>
        <v>power-tag/chilled-water-pump-adsorption-unit</v>
      </c>
      <c r="Z2061" s="106" t="str" cm="1">
        <f t="array" ref="Z2061">IF(COUNTIF(N2061,"spare"),"","$."&amp;_xlfn.REGEXEXTRACT(J2061,"PT\d+[FQ]\d+_(.*)", 2))</f>
        <v>$.RMS_Current_Phase_Neut</v>
      </c>
      <c r="AA2061" s="12">
        <f t="shared" si="391"/>
        <v>37</v>
      </c>
      <c r="AB2061" s="6" t="s">
        <v>195</v>
      </c>
      <c r="AC2061" s="106">
        <v>3006</v>
      </c>
      <c r="AJ2061" s="80"/>
      <c r="AK2061" s="116" t="s">
        <v>1693</v>
      </c>
      <c r="AN2061" s="80"/>
      <c r="AO2061" s="80"/>
      <c r="AP2061" s="80"/>
      <c r="AQ2061" s="80"/>
      <c r="AR2061" s="130"/>
      <c r="AS2061" s="80"/>
      <c r="AT2061" s="7"/>
      <c r="AU2061" s="7"/>
      <c r="AV2061" s="169"/>
      <c r="AW2061" s="170"/>
      <c r="AX2061" s="140"/>
      <c r="AY2061" s="150"/>
      <c r="AZ2061" s="171"/>
      <c r="BA2061" s="171"/>
      <c r="BB2061" s="150" t="str">
        <f t="shared" si="396"/>
        <v/>
      </c>
      <c r="BC2061" s="172"/>
      <c r="BD2061" s="169"/>
      <c r="BE2061" s="169"/>
      <c r="BF2061" s="169"/>
      <c r="BG2061" s="169"/>
      <c r="BH2061" s="169"/>
      <c r="BI2061" s="169"/>
      <c r="BJ2061" s="169"/>
      <c r="BK2061" s="169"/>
      <c r="BL2061" s="169"/>
      <c r="BM2061" s="169"/>
      <c r="BN2061" s="169"/>
      <c r="BO2061" s="169"/>
      <c r="BP2061" s="169"/>
      <c r="BQ2061" s="169"/>
      <c r="BS2061" s="6"/>
      <c r="BT2061" s="11"/>
      <c r="BU2061" s="6"/>
      <c r="BV2061" s="6"/>
    </row>
    <row r="2062" spans="1:74" ht="15.75" x14ac:dyDescent="0.25">
      <c r="A2062" s="52" t="s">
        <v>7908</v>
      </c>
      <c r="B2062" s="56"/>
      <c r="C2062" s="7" t="s">
        <v>118</v>
      </c>
      <c r="D2062" s="7" t="s">
        <v>6918</v>
      </c>
      <c r="E2062" s="7"/>
      <c r="F2062" s="64"/>
      <c r="G2062" s="6"/>
      <c r="H2062" s="6"/>
      <c r="I2062" s="10" t="s">
        <v>110</v>
      </c>
      <c r="J2062" s="11" t="s">
        <v>7661</v>
      </c>
      <c r="K2062" s="220" t="s">
        <v>600</v>
      </c>
      <c r="L2062" s="180"/>
      <c r="M2062" s="180">
        <v>1000</v>
      </c>
      <c r="N2062" s="80" t="s">
        <v>7214</v>
      </c>
      <c r="O2062" s="165"/>
      <c r="P2062" s="80" t="s">
        <v>4192</v>
      </c>
      <c r="Q2062" s="80"/>
      <c r="R2062" s="80"/>
      <c r="S2062" s="166"/>
      <c r="T2062" s="164"/>
      <c r="U2062" s="167"/>
      <c r="V2062" s="168"/>
      <c r="W2062" s="12" t="str">
        <f t="shared" si="395"/>
        <v>Mqtt1</v>
      </c>
      <c r="X2062" s="222"/>
      <c r="Y2062" s="6" t="str">
        <f t="shared" si="392"/>
        <v>power-tag/chilled-water-pump-adsorption-unit</v>
      </c>
      <c r="Z2062" s="106" t="str" cm="1">
        <f t="array" ref="Z2062">IF(COUNTIF(N2062,"spare"),"","$."&amp;_xlfn.REGEXEXTRACT(J2062,"PT\d+[FQ]\d+_(.*)", 2))</f>
        <v>$.RMS_Voltage_A_N</v>
      </c>
      <c r="AA2062" s="12">
        <f t="shared" si="391"/>
        <v>37</v>
      </c>
      <c r="AB2062" s="6" t="s">
        <v>195</v>
      </c>
      <c r="AC2062" s="106">
        <v>3028</v>
      </c>
      <c r="AJ2062" s="80"/>
      <c r="AK2062" s="116" t="s">
        <v>1694</v>
      </c>
      <c r="AN2062" s="80"/>
      <c r="AO2062" s="80"/>
      <c r="AP2062" s="80"/>
      <c r="AQ2062" s="80"/>
      <c r="AR2062" s="130"/>
      <c r="AS2062" s="80"/>
      <c r="AT2062" s="7"/>
      <c r="AU2062" s="7"/>
      <c r="AV2062" s="169"/>
      <c r="AW2062" s="170"/>
      <c r="AX2062" s="140"/>
      <c r="AY2062" s="150"/>
      <c r="AZ2062" s="171"/>
      <c r="BA2062" s="171"/>
      <c r="BB2062" s="150" t="str">
        <f t="shared" si="396"/>
        <v/>
      </c>
      <c r="BC2062" s="172"/>
      <c r="BD2062" s="169"/>
      <c r="BE2062" s="169"/>
      <c r="BF2062" s="169"/>
      <c r="BG2062" s="169"/>
      <c r="BH2062" s="169"/>
      <c r="BI2062" s="169"/>
      <c r="BJ2062" s="169"/>
      <c r="BK2062" s="169"/>
      <c r="BL2062" s="169"/>
      <c r="BM2062" s="169"/>
      <c r="BN2062" s="169"/>
      <c r="BO2062" s="169"/>
      <c r="BP2062" s="169"/>
      <c r="BQ2062" s="169"/>
      <c r="BS2062" s="6"/>
      <c r="BT2062" s="11"/>
      <c r="BU2062" s="6"/>
      <c r="BV2062" s="6"/>
    </row>
    <row r="2063" spans="1:74" ht="15.75" x14ac:dyDescent="0.25">
      <c r="A2063" s="52" t="s">
        <v>7908</v>
      </c>
      <c r="B2063" s="56"/>
      <c r="C2063" s="7" t="s">
        <v>118</v>
      </c>
      <c r="D2063" s="7" t="s">
        <v>6918</v>
      </c>
      <c r="E2063" s="7"/>
      <c r="F2063" s="64"/>
      <c r="G2063" s="6"/>
      <c r="H2063" s="6"/>
      <c r="I2063" s="10" t="s">
        <v>110</v>
      </c>
      <c r="J2063" s="11" t="s">
        <v>7662</v>
      </c>
      <c r="K2063" s="220" t="s">
        <v>600</v>
      </c>
      <c r="L2063" s="180"/>
      <c r="M2063" s="180">
        <v>1000</v>
      </c>
      <c r="N2063" s="80" t="s">
        <v>7214</v>
      </c>
      <c r="O2063" s="165"/>
      <c r="P2063" s="80" t="s">
        <v>4193</v>
      </c>
      <c r="Q2063" s="80"/>
      <c r="R2063" s="80"/>
      <c r="S2063" s="166"/>
      <c r="T2063" s="164"/>
      <c r="U2063" s="167"/>
      <c r="V2063" s="168"/>
      <c r="W2063" s="12" t="str">
        <f t="shared" si="395"/>
        <v>Mqtt1</v>
      </c>
      <c r="X2063" s="222"/>
      <c r="Y2063" s="6" t="str">
        <f t="shared" si="392"/>
        <v>power-tag/chilled-water-pump-adsorption-unit</v>
      </c>
      <c r="Z2063" s="106" t="str" cm="1">
        <f t="array" ref="Z2063">IF(COUNTIF(N2063,"spare"),"","$."&amp;_xlfn.REGEXEXTRACT(J2063,"PT\d+[FQ]\d+_(.*)", 2))</f>
        <v>$.RMS_Voltage_B_N</v>
      </c>
      <c r="AA2063" s="12">
        <f t="shared" si="391"/>
        <v>37</v>
      </c>
      <c r="AB2063" s="6" t="s">
        <v>195</v>
      </c>
      <c r="AC2063" s="106">
        <v>3030</v>
      </c>
      <c r="AJ2063" s="80"/>
      <c r="AK2063" s="116" t="s">
        <v>1694</v>
      </c>
      <c r="AN2063" s="80"/>
      <c r="AO2063" s="80"/>
      <c r="AP2063" s="80"/>
      <c r="AQ2063" s="80"/>
      <c r="AR2063" s="130"/>
      <c r="AS2063" s="80"/>
      <c r="AT2063" s="7"/>
      <c r="AU2063" s="7"/>
      <c r="AV2063" s="169"/>
      <c r="AW2063" s="170"/>
      <c r="AX2063" s="140"/>
      <c r="AY2063" s="150"/>
      <c r="AZ2063" s="171"/>
      <c r="BA2063" s="171"/>
      <c r="BB2063" s="150" t="str">
        <f t="shared" si="396"/>
        <v/>
      </c>
      <c r="BC2063" s="172"/>
      <c r="BD2063" s="169"/>
      <c r="BE2063" s="169"/>
      <c r="BF2063" s="169"/>
      <c r="BG2063" s="169"/>
      <c r="BH2063" s="169"/>
      <c r="BI2063" s="169"/>
      <c r="BJ2063" s="169"/>
      <c r="BK2063" s="169"/>
      <c r="BL2063" s="169"/>
      <c r="BM2063" s="169"/>
      <c r="BN2063" s="169"/>
      <c r="BO2063" s="169"/>
      <c r="BP2063" s="169"/>
      <c r="BQ2063" s="169"/>
      <c r="BS2063" s="6"/>
      <c r="BT2063" s="11"/>
      <c r="BU2063" s="6"/>
      <c r="BV2063" s="6"/>
    </row>
    <row r="2064" spans="1:74" ht="15.75" x14ac:dyDescent="0.25">
      <c r="A2064" s="52" t="s">
        <v>7908</v>
      </c>
      <c r="B2064" s="56"/>
      <c r="C2064" s="7" t="s">
        <v>118</v>
      </c>
      <c r="D2064" s="7" t="s">
        <v>6918</v>
      </c>
      <c r="E2064" s="7"/>
      <c r="F2064" s="64"/>
      <c r="G2064" s="6"/>
      <c r="H2064" s="6"/>
      <c r="I2064" s="10" t="s">
        <v>110</v>
      </c>
      <c r="J2064" s="11" t="s">
        <v>7663</v>
      </c>
      <c r="K2064" s="220" t="s">
        <v>600</v>
      </c>
      <c r="L2064" s="180"/>
      <c r="M2064" s="180">
        <v>1000</v>
      </c>
      <c r="N2064" s="80" t="s">
        <v>7214</v>
      </c>
      <c r="O2064" s="165"/>
      <c r="P2064" s="80" t="s">
        <v>4194</v>
      </c>
      <c r="Q2064" s="80"/>
      <c r="R2064" s="80"/>
      <c r="S2064" s="166"/>
      <c r="T2064" s="164"/>
      <c r="U2064" s="167"/>
      <c r="V2064" s="168"/>
      <c r="W2064" s="12" t="str">
        <f t="shared" si="395"/>
        <v>Mqtt1</v>
      </c>
      <c r="X2064" s="222"/>
      <c r="Y2064" s="6" t="str">
        <f t="shared" si="392"/>
        <v>power-tag/chilled-water-pump-adsorption-unit</v>
      </c>
      <c r="Z2064" s="106" t="str" cm="1">
        <f t="array" ref="Z2064">IF(COUNTIF(N2064,"spare"),"","$."&amp;_xlfn.REGEXEXTRACT(J2064,"PT\d+[FQ]\d+_(.*)", 2))</f>
        <v>$.RMS_Voltage_C_N</v>
      </c>
      <c r="AA2064" s="12">
        <f t="shared" si="391"/>
        <v>37</v>
      </c>
      <c r="AB2064" s="6" t="s">
        <v>195</v>
      </c>
      <c r="AC2064" s="106">
        <v>3032</v>
      </c>
      <c r="AJ2064" s="80"/>
      <c r="AK2064" s="116" t="s">
        <v>1694</v>
      </c>
      <c r="AN2064" s="80"/>
      <c r="AO2064" s="80"/>
      <c r="AP2064" s="80"/>
      <c r="AQ2064" s="80"/>
      <c r="AR2064" s="130"/>
      <c r="AS2064" s="80"/>
      <c r="AT2064" s="7"/>
      <c r="AU2064" s="7"/>
      <c r="AV2064" s="169"/>
      <c r="AW2064" s="170"/>
      <c r="AX2064" s="140"/>
      <c r="AY2064" s="150"/>
      <c r="AZ2064" s="171"/>
      <c r="BA2064" s="171"/>
      <c r="BB2064" s="150" t="str">
        <f t="shared" si="396"/>
        <v/>
      </c>
      <c r="BC2064" s="172"/>
      <c r="BD2064" s="169"/>
      <c r="BE2064" s="169"/>
      <c r="BF2064" s="169"/>
      <c r="BG2064" s="169"/>
      <c r="BH2064" s="169"/>
      <c r="BI2064" s="169"/>
      <c r="BJ2064" s="169"/>
      <c r="BK2064" s="169"/>
      <c r="BL2064" s="169"/>
      <c r="BM2064" s="169"/>
      <c r="BN2064" s="169"/>
      <c r="BO2064" s="169"/>
      <c r="BP2064" s="169"/>
      <c r="BQ2064" s="169"/>
      <c r="BS2064" s="6"/>
      <c r="BT2064" s="11"/>
      <c r="BU2064" s="6"/>
      <c r="BV2064" s="6"/>
    </row>
    <row r="2065" spans="1:74" ht="15.75" x14ac:dyDescent="0.25">
      <c r="A2065" s="52" t="s">
        <v>7908</v>
      </c>
      <c r="B2065" s="56"/>
      <c r="C2065" s="7" t="s">
        <v>118</v>
      </c>
      <c r="D2065" s="7" t="s">
        <v>6918</v>
      </c>
      <c r="E2065" s="7"/>
      <c r="F2065" s="64"/>
      <c r="G2065" s="6"/>
      <c r="H2065" s="6"/>
      <c r="I2065" s="10" t="s">
        <v>110</v>
      </c>
      <c r="J2065" s="11" t="s">
        <v>3628</v>
      </c>
      <c r="K2065" s="220" t="s">
        <v>600</v>
      </c>
      <c r="L2065" s="180"/>
      <c r="M2065" s="180">
        <v>1000</v>
      </c>
      <c r="N2065" s="80" t="s">
        <v>7214</v>
      </c>
      <c r="O2065" s="165"/>
      <c r="P2065" s="80" t="s">
        <v>4195</v>
      </c>
      <c r="Q2065" s="80"/>
      <c r="R2065" s="80"/>
      <c r="S2065" s="166"/>
      <c r="T2065" s="164"/>
      <c r="U2065" s="167"/>
      <c r="V2065" s="168"/>
      <c r="W2065" s="12" t="str">
        <f t="shared" si="395"/>
        <v>Mqtt1</v>
      </c>
      <c r="X2065" s="222"/>
      <c r="Y2065" s="6" t="str">
        <f t="shared" si="392"/>
        <v>power-tag/chilled-water-pump-adsorption-unit</v>
      </c>
      <c r="Z2065" s="106" t="str" cm="1">
        <f t="array" ref="Z2065">IF(COUNTIF(N2065,"spare"),"","$."&amp;_xlfn.REGEXEXTRACT(J2065,"PT\d+[FQ]\d+_(.*)", 2))</f>
        <v>$.Active_Power_Phase_A</v>
      </c>
      <c r="AA2065" s="12">
        <f t="shared" si="391"/>
        <v>37</v>
      </c>
      <c r="AB2065" s="6" t="s">
        <v>195</v>
      </c>
      <c r="AC2065" s="106">
        <v>3054</v>
      </c>
      <c r="AJ2065" s="80"/>
      <c r="AK2065" s="116" t="s">
        <v>1695</v>
      </c>
      <c r="AN2065" s="80"/>
      <c r="AO2065" s="80"/>
      <c r="AP2065" s="80"/>
      <c r="AQ2065" s="80"/>
      <c r="AR2065" s="130"/>
      <c r="AS2065" s="80"/>
      <c r="AT2065" s="7"/>
      <c r="AU2065" s="7"/>
      <c r="AV2065" s="169"/>
      <c r="AW2065" s="170"/>
      <c r="AX2065" s="140"/>
      <c r="AY2065" s="150"/>
      <c r="AZ2065" s="171"/>
      <c r="BA2065" s="171"/>
      <c r="BB2065" s="150" t="str">
        <f t="shared" si="396"/>
        <v/>
      </c>
      <c r="BC2065" s="172"/>
      <c r="BD2065" s="169"/>
      <c r="BE2065" s="169"/>
      <c r="BF2065" s="169"/>
      <c r="BG2065" s="169"/>
      <c r="BH2065" s="169"/>
      <c r="BI2065" s="169"/>
      <c r="BJ2065" s="169"/>
      <c r="BK2065" s="169"/>
      <c r="BL2065" s="169"/>
      <c r="BM2065" s="169"/>
      <c r="BN2065" s="169"/>
      <c r="BO2065" s="169"/>
      <c r="BP2065" s="169"/>
      <c r="BQ2065" s="169"/>
      <c r="BS2065" s="6"/>
      <c r="BT2065" s="11"/>
      <c r="BU2065" s="6"/>
      <c r="BV2065" s="6"/>
    </row>
    <row r="2066" spans="1:74" ht="15.75" x14ac:dyDescent="0.25">
      <c r="A2066" s="52" t="s">
        <v>7908</v>
      </c>
      <c r="B2066" s="56"/>
      <c r="C2066" s="7" t="s">
        <v>118</v>
      </c>
      <c r="D2066" s="7" t="s">
        <v>6918</v>
      </c>
      <c r="E2066" s="7"/>
      <c r="F2066" s="64"/>
      <c r="G2066" s="6"/>
      <c r="H2066" s="6"/>
      <c r="I2066" s="10" t="s">
        <v>110</v>
      </c>
      <c r="J2066" s="11" t="s">
        <v>3629</v>
      </c>
      <c r="K2066" s="220" t="s">
        <v>600</v>
      </c>
      <c r="L2066" s="180"/>
      <c r="M2066" s="180">
        <v>1000</v>
      </c>
      <c r="N2066" s="80" t="s">
        <v>7214</v>
      </c>
      <c r="O2066" s="165"/>
      <c r="P2066" s="80" t="s">
        <v>4196</v>
      </c>
      <c r="Q2066" s="80"/>
      <c r="R2066" s="80"/>
      <c r="S2066" s="166"/>
      <c r="T2066" s="164"/>
      <c r="U2066" s="167"/>
      <c r="V2066" s="168"/>
      <c r="W2066" s="12" t="str">
        <f t="shared" si="395"/>
        <v>Mqtt1</v>
      </c>
      <c r="X2066" s="222"/>
      <c r="Y2066" s="6" t="str">
        <f t="shared" si="392"/>
        <v>power-tag/chilled-water-pump-adsorption-unit</v>
      </c>
      <c r="Z2066" s="106" t="str" cm="1">
        <f t="array" ref="Z2066">IF(COUNTIF(N2066,"spare"),"","$."&amp;_xlfn.REGEXEXTRACT(J2066,"PT\d+[FQ]\d+_(.*)", 2))</f>
        <v>$.Active_Power_Phase_B</v>
      </c>
      <c r="AA2066" s="12">
        <f t="shared" si="391"/>
        <v>37</v>
      </c>
      <c r="AB2066" s="6" t="s">
        <v>195</v>
      </c>
      <c r="AC2066" s="106">
        <v>3056</v>
      </c>
      <c r="AJ2066" s="80"/>
      <c r="AK2066" s="116" t="s">
        <v>1695</v>
      </c>
      <c r="AN2066" s="80"/>
      <c r="AO2066" s="80"/>
      <c r="AP2066" s="80"/>
      <c r="AQ2066" s="80"/>
      <c r="AR2066" s="130"/>
      <c r="AS2066" s="80"/>
      <c r="AT2066" s="7"/>
      <c r="AU2066" s="7"/>
      <c r="AV2066" s="169"/>
      <c r="AW2066" s="170"/>
      <c r="AX2066" s="140"/>
      <c r="AY2066" s="150"/>
      <c r="AZ2066" s="171"/>
      <c r="BA2066" s="171"/>
      <c r="BB2066" s="150" t="str">
        <f t="shared" si="396"/>
        <v/>
      </c>
      <c r="BC2066" s="172"/>
      <c r="BD2066" s="169"/>
      <c r="BE2066" s="169"/>
      <c r="BF2066" s="169"/>
      <c r="BG2066" s="169"/>
      <c r="BH2066" s="169"/>
      <c r="BI2066" s="169"/>
      <c r="BJ2066" s="169"/>
      <c r="BK2066" s="169"/>
      <c r="BL2066" s="169"/>
      <c r="BM2066" s="169"/>
      <c r="BN2066" s="169"/>
      <c r="BO2066" s="169"/>
      <c r="BP2066" s="169"/>
      <c r="BQ2066" s="169"/>
      <c r="BS2066" s="6"/>
      <c r="BT2066" s="11"/>
      <c r="BU2066" s="6"/>
      <c r="BV2066" s="6"/>
    </row>
    <row r="2067" spans="1:74" ht="15.75" x14ac:dyDescent="0.25">
      <c r="A2067" s="52" t="s">
        <v>7908</v>
      </c>
      <c r="B2067" s="56"/>
      <c r="C2067" s="7" t="s">
        <v>118</v>
      </c>
      <c r="D2067" s="7" t="s">
        <v>6918</v>
      </c>
      <c r="E2067" s="7"/>
      <c r="F2067" s="64"/>
      <c r="G2067" s="6"/>
      <c r="H2067" s="6"/>
      <c r="I2067" s="10" t="s">
        <v>110</v>
      </c>
      <c r="J2067" s="11" t="s">
        <v>3630</v>
      </c>
      <c r="K2067" s="220" t="s">
        <v>600</v>
      </c>
      <c r="L2067" s="180"/>
      <c r="M2067" s="180">
        <v>1000</v>
      </c>
      <c r="N2067" s="80" t="s">
        <v>7214</v>
      </c>
      <c r="O2067" s="165"/>
      <c r="P2067" s="80" t="s">
        <v>4197</v>
      </c>
      <c r="Q2067" s="80"/>
      <c r="R2067" s="80"/>
      <c r="S2067" s="166"/>
      <c r="T2067" s="164"/>
      <c r="U2067" s="167"/>
      <c r="V2067" s="168"/>
      <c r="W2067" s="12" t="str">
        <f t="shared" si="395"/>
        <v>Mqtt1</v>
      </c>
      <c r="X2067" s="222"/>
      <c r="Y2067" s="6" t="str">
        <f t="shared" si="392"/>
        <v>power-tag/chilled-water-pump-adsorption-unit</v>
      </c>
      <c r="Z2067" s="106" t="str" cm="1">
        <f t="array" ref="Z2067">IF(COUNTIF(N2067,"spare"),"","$."&amp;_xlfn.REGEXEXTRACT(J2067,"PT\d+[FQ]\d+_(.*)", 2))</f>
        <v>$.Active_Power_Phase_C</v>
      </c>
      <c r="AA2067" s="12">
        <f t="shared" si="391"/>
        <v>37</v>
      </c>
      <c r="AB2067" s="6" t="s">
        <v>195</v>
      </c>
      <c r="AC2067" s="106">
        <v>3058</v>
      </c>
      <c r="AJ2067" s="80"/>
      <c r="AK2067" s="116" t="s">
        <v>1695</v>
      </c>
      <c r="AN2067" s="80"/>
      <c r="AO2067" s="80"/>
      <c r="AP2067" s="80"/>
      <c r="AQ2067" s="80"/>
      <c r="AR2067" s="130"/>
      <c r="AS2067" s="80"/>
      <c r="AT2067" s="7"/>
      <c r="AU2067" s="7"/>
      <c r="AV2067" s="169"/>
      <c r="AW2067" s="170"/>
      <c r="AX2067" s="140"/>
      <c r="AY2067" s="150"/>
      <c r="AZ2067" s="171"/>
      <c r="BA2067" s="171"/>
      <c r="BB2067" s="150" t="str">
        <f t="shared" si="396"/>
        <v/>
      </c>
      <c r="BC2067" s="172"/>
      <c r="BD2067" s="169"/>
      <c r="BE2067" s="169"/>
      <c r="BF2067" s="169"/>
      <c r="BG2067" s="169"/>
      <c r="BH2067" s="169"/>
      <c r="BI2067" s="169"/>
      <c r="BJ2067" s="169"/>
      <c r="BK2067" s="169"/>
      <c r="BL2067" s="169"/>
      <c r="BM2067" s="169"/>
      <c r="BN2067" s="169"/>
      <c r="BO2067" s="169"/>
      <c r="BP2067" s="169"/>
      <c r="BQ2067" s="169"/>
      <c r="BS2067" s="6"/>
      <c r="BT2067" s="11"/>
      <c r="BU2067" s="6"/>
      <c r="BV2067" s="6"/>
    </row>
    <row r="2068" spans="1:74" ht="15.75" x14ac:dyDescent="0.25">
      <c r="A2068" s="52" t="s">
        <v>7908</v>
      </c>
      <c r="B2068" s="56"/>
      <c r="C2068" s="7" t="s">
        <v>118</v>
      </c>
      <c r="D2068" s="7" t="s">
        <v>6918</v>
      </c>
      <c r="E2068" s="7"/>
      <c r="F2068" s="64"/>
      <c r="G2068" s="6"/>
      <c r="H2068" s="6"/>
      <c r="I2068" s="10" t="s">
        <v>110</v>
      </c>
      <c r="J2068" s="11" t="s">
        <v>3631</v>
      </c>
      <c r="K2068" s="220" t="s">
        <v>600</v>
      </c>
      <c r="L2068" s="180"/>
      <c r="M2068" s="180">
        <v>1000</v>
      </c>
      <c r="N2068" s="80" t="s">
        <v>7214</v>
      </c>
      <c r="O2068" s="165"/>
      <c r="P2068" s="80" t="s">
        <v>4198</v>
      </c>
      <c r="Q2068" s="80"/>
      <c r="R2068" s="80"/>
      <c r="S2068" s="166"/>
      <c r="T2068" s="164"/>
      <c r="U2068" s="167"/>
      <c r="V2068" s="168"/>
      <c r="W2068" s="12" t="str">
        <f t="shared" si="395"/>
        <v>Mqtt1</v>
      </c>
      <c r="X2068" s="222"/>
      <c r="Y2068" s="6" t="str">
        <f t="shared" si="392"/>
        <v>power-tag/chilled-water-pump-adsorption-unit</v>
      </c>
      <c r="Z2068" s="106" t="str" cm="1">
        <f t="array" ref="Z2068">IF(COUNTIF(N2068,"spare"),"","$."&amp;_xlfn.REGEXEXTRACT(J2068,"PT\d+[FQ]\d+_(.*)", 2))</f>
        <v>$.Total_Active_Power</v>
      </c>
      <c r="AA2068" s="12">
        <f t="shared" si="391"/>
        <v>37</v>
      </c>
      <c r="AB2068" s="6" t="s">
        <v>195</v>
      </c>
      <c r="AC2068" s="106">
        <v>3060</v>
      </c>
      <c r="AJ2068" s="80"/>
      <c r="AK2068" s="116" t="s">
        <v>1695</v>
      </c>
      <c r="AN2068" s="80"/>
      <c r="AO2068" s="80"/>
      <c r="AP2068" s="80"/>
      <c r="AQ2068" s="80"/>
      <c r="AR2068" s="130"/>
      <c r="AS2068" s="80"/>
      <c r="AT2068" s="7"/>
      <c r="AU2068" s="7"/>
      <c r="AV2068" s="169"/>
      <c r="AW2068" s="170"/>
      <c r="AX2068" s="140"/>
      <c r="AY2068" s="150"/>
      <c r="AZ2068" s="171"/>
      <c r="BA2068" s="171"/>
      <c r="BB2068" s="150" t="str">
        <f t="shared" si="396"/>
        <v/>
      </c>
      <c r="BC2068" s="172"/>
      <c r="BD2068" s="169"/>
      <c r="BE2068" s="169"/>
      <c r="BF2068" s="169"/>
      <c r="BG2068" s="169"/>
      <c r="BH2068" s="169"/>
      <c r="BI2068" s="169"/>
      <c r="BJ2068" s="169"/>
      <c r="BK2068" s="169"/>
      <c r="BL2068" s="169"/>
      <c r="BM2068" s="169"/>
      <c r="BN2068" s="169"/>
      <c r="BO2068" s="169"/>
      <c r="BP2068" s="169"/>
      <c r="BQ2068" s="169"/>
      <c r="BS2068" s="6"/>
      <c r="BT2068" s="11"/>
      <c r="BU2068" s="6"/>
      <c r="BV2068" s="6"/>
    </row>
    <row r="2069" spans="1:74" ht="15.75" x14ac:dyDescent="0.25">
      <c r="A2069" s="52" t="s">
        <v>7908</v>
      </c>
      <c r="B2069" s="56"/>
      <c r="C2069" s="7" t="s">
        <v>118</v>
      </c>
      <c r="D2069" s="7" t="s">
        <v>6918</v>
      </c>
      <c r="E2069" s="7"/>
      <c r="F2069" s="64"/>
      <c r="G2069" s="6"/>
      <c r="H2069" s="6"/>
      <c r="I2069" s="10" t="s">
        <v>110</v>
      </c>
      <c r="J2069" s="11" t="s">
        <v>3632</v>
      </c>
      <c r="K2069" s="220" t="s">
        <v>600</v>
      </c>
      <c r="L2069" s="180"/>
      <c r="M2069" s="180">
        <v>1000</v>
      </c>
      <c r="N2069" s="80" t="s">
        <v>7214</v>
      </c>
      <c r="O2069" s="165"/>
      <c r="P2069" s="80" t="s">
        <v>4199</v>
      </c>
      <c r="Q2069" s="80"/>
      <c r="R2069" s="80"/>
      <c r="S2069" s="166"/>
      <c r="T2069" s="164"/>
      <c r="U2069" s="167"/>
      <c r="V2069" s="168"/>
      <c r="W2069" s="12" t="str">
        <f t="shared" si="395"/>
        <v>Mqtt1</v>
      </c>
      <c r="X2069" s="222"/>
      <c r="Y2069" s="6" t="str">
        <f t="shared" si="392"/>
        <v>power-tag/chilled-water-pump-adsorption-unit</v>
      </c>
      <c r="Z2069" s="106" t="str" cm="1">
        <f t="array" ref="Z2069">IF(COUNTIF(N2069,"spare"),"","$."&amp;_xlfn.REGEXEXTRACT(J2069,"PT\d+[FQ]\d+_(.*)", 2))</f>
        <v>$.Power_Factor_Phase_A</v>
      </c>
      <c r="AA2069" s="12">
        <f t="shared" si="391"/>
        <v>37</v>
      </c>
      <c r="AB2069" s="6" t="s">
        <v>195</v>
      </c>
      <c r="AC2069" s="106">
        <v>3078</v>
      </c>
      <c r="AJ2069" s="80"/>
      <c r="AK2069" s="116" t="s">
        <v>1696</v>
      </c>
      <c r="AN2069" s="80"/>
      <c r="AO2069" s="80"/>
      <c r="AP2069" s="80"/>
      <c r="AQ2069" s="80"/>
      <c r="AR2069" s="130"/>
      <c r="AS2069" s="80"/>
      <c r="AT2069" s="7"/>
      <c r="AU2069" s="7"/>
      <c r="AV2069" s="169"/>
      <c r="AW2069" s="170"/>
      <c r="AX2069" s="140"/>
      <c r="AY2069" s="150"/>
      <c r="AZ2069" s="171"/>
      <c r="BA2069" s="171"/>
      <c r="BB2069" s="150" t="str">
        <f t="shared" si="396"/>
        <v/>
      </c>
      <c r="BC2069" s="172"/>
      <c r="BD2069" s="169"/>
      <c r="BE2069" s="169"/>
      <c r="BF2069" s="169"/>
      <c r="BG2069" s="169"/>
      <c r="BH2069" s="169"/>
      <c r="BI2069" s="169"/>
      <c r="BJ2069" s="169"/>
      <c r="BK2069" s="169"/>
      <c r="BL2069" s="169"/>
      <c r="BM2069" s="169"/>
      <c r="BN2069" s="169"/>
      <c r="BO2069" s="169"/>
      <c r="BP2069" s="169"/>
      <c r="BQ2069" s="169"/>
      <c r="BS2069" s="6"/>
      <c r="BT2069" s="11"/>
      <c r="BU2069" s="6"/>
      <c r="BV2069" s="6"/>
    </row>
    <row r="2070" spans="1:74" ht="15.75" x14ac:dyDescent="0.25">
      <c r="A2070" s="52" t="s">
        <v>7908</v>
      </c>
      <c r="B2070" s="56"/>
      <c r="C2070" s="7" t="s">
        <v>118</v>
      </c>
      <c r="D2070" s="7" t="s">
        <v>6918</v>
      </c>
      <c r="E2070" s="7"/>
      <c r="F2070" s="64"/>
      <c r="G2070" s="6"/>
      <c r="H2070" s="6"/>
      <c r="I2070" s="10" t="s">
        <v>110</v>
      </c>
      <c r="J2070" s="11" t="s">
        <v>3633</v>
      </c>
      <c r="K2070" s="220" t="s">
        <v>600</v>
      </c>
      <c r="L2070" s="180"/>
      <c r="M2070" s="180">
        <v>1000</v>
      </c>
      <c r="N2070" s="80" t="s">
        <v>7214</v>
      </c>
      <c r="O2070" s="165"/>
      <c r="P2070" s="80" t="s">
        <v>4200</v>
      </c>
      <c r="Q2070" s="80"/>
      <c r="R2070" s="80"/>
      <c r="S2070" s="166"/>
      <c r="T2070" s="164"/>
      <c r="U2070" s="167"/>
      <c r="V2070" s="168"/>
      <c r="W2070" s="12" t="str">
        <f t="shared" si="395"/>
        <v>Mqtt1</v>
      </c>
      <c r="X2070" s="222"/>
      <c r="Y2070" s="6" t="str">
        <f t="shared" si="392"/>
        <v>power-tag/chilled-water-pump-adsorption-unit</v>
      </c>
      <c r="Z2070" s="106" t="str" cm="1">
        <f t="array" ref="Z2070">IF(COUNTIF(N2070,"spare"),"","$."&amp;_xlfn.REGEXEXTRACT(J2070,"PT\d+[FQ]\d+_(.*)", 2))</f>
        <v>$.Power_Factor_Phase_B</v>
      </c>
      <c r="AA2070" s="12">
        <f t="shared" si="391"/>
        <v>37</v>
      </c>
      <c r="AB2070" s="6" t="s">
        <v>195</v>
      </c>
      <c r="AC2070" s="106">
        <v>3080</v>
      </c>
      <c r="AJ2070" s="80"/>
      <c r="AK2070" s="116" t="s">
        <v>1696</v>
      </c>
      <c r="AN2070" s="80"/>
      <c r="AO2070" s="80"/>
      <c r="AP2070" s="80"/>
      <c r="AQ2070" s="80"/>
      <c r="AR2070" s="130"/>
      <c r="AS2070" s="80"/>
      <c r="AT2070" s="7"/>
      <c r="AU2070" s="7"/>
      <c r="AV2070" s="169"/>
      <c r="AW2070" s="170"/>
      <c r="AX2070" s="140"/>
      <c r="AY2070" s="150"/>
      <c r="AZ2070" s="171"/>
      <c r="BA2070" s="171"/>
      <c r="BB2070" s="150" t="str">
        <f t="shared" si="396"/>
        <v/>
      </c>
      <c r="BC2070" s="172"/>
      <c r="BD2070" s="169"/>
      <c r="BE2070" s="169"/>
      <c r="BF2070" s="169"/>
      <c r="BG2070" s="169"/>
      <c r="BH2070" s="169"/>
      <c r="BI2070" s="169"/>
      <c r="BJ2070" s="169"/>
      <c r="BK2070" s="169"/>
      <c r="BL2070" s="169"/>
      <c r="BM2070" s="169"/>
      <c r="BN2070" s="169"/>
      <c r="BO2070" s="169"/>
      <c r="BP2070" s="169"/>
      <c r="BQ2070" s="169"/>
      <c r="BS2070" s="6"/>
      <c r="BT2070" s="11"/>
      <c r="BU2070" s="6"/>
      <c r="BV2070" s="6"/>
    </row>
    <row r="2071" spans="1:74" ht="15.75" x14ac:dyDescent="0.25">
      <c r="A2071" s="52" t="s">
        <v>7908</v>
      </c>
      <c r="B2071" s="56"/>
      <c r="C2071" s="7" t="s">
        <v>118</v>
      </c>
      <c r="D2071" s="7" t="s">
        <v>6918</v>
      </c>
      <c r="E2071" s="7"/>
      <c r="F2071" s="64"/>
      <c r="G2071" s="6"/>
      <c r="H2071" s="6"/>
      <c r="I2071" s="10" t="s">
        <v>110</v>
      </c>
      <c r="J2071" s="11" t="s">
        <v>3634</v>
      </c>
      <c r="K2071" s="220" t="s">
        <v>600</v>
      </c>
      <c r="L2071" s="180"/>
      <c r="M2071" s="180">
        <v>1000</v>
      </c>
      <c r="N2071" s="80" t="s">
        <v>7214</v>
      </c>
      <c r="O2071" s="165"/>
      <c r="P2071" s="80" t="s">
        <v>4201</v>
      </c>
      <c r="Q2071" s="80"/>
      <c r="R2071" s="80"/>
      <c r="S2071" s="166"/>
      <c r="T2071" s="164"/>
      <c r="U2071" s="167"/>
      <c r="V2071" s="168"/>
      <c r="W2071" s="12" t="str">
        <f t="shared" si="395"/>
        <v>Mqtt1</v>
      </c>
      <c r="X2071" s="222"/>
      <c r="Y2071" s="6" t="str">
        <f t="shared" si="392"/>
        <v>power-tag/chilled-water-pump-adsorption-unit</v>
      </c>
      <c r="Z2071" s="106" t="str" cm="1">
        <f t="array" ref="Z2071">IF(COUNTIF(N2071,"spare"),"","$."&amp;_xlfn.REGEXEXTRACT(J2071,"PT\d+[FQ]\d+_(.*)", 2))</f>
        <v>$.Power_Factor_Phase_C</v>
      </c>
      <c r="AA2071" s="12">
        <f t="shared" si="391"/>
        <v>37</v>
      </c>
      <c r="AB2071" s="6" t="s">
        <v>195</v>
      </c>
      <c r="AC2071" s="106">
        <v>3082</v>
      </c>
      <c r="AJ2071" s="80"/>
      <c r="AK2071" s="116" t="s">
        <v>1696</v>
      </c>
      <c r="AN2071" s="80"/>
      <c r="AO2071" s="80"/>
      <c r="AP2071" s="80"/>
      <c r="AQ2071" s="80"/>
      <c r="AR2071" s="130"/>
      <c r="AS2071" s="80"/>
      <c r="AT2071" s="7"/>
      <c r="AU2071" s="7"/>
      <c r="AV2071" s="169"/>
      <c r="AW2071" s="170"/>
      <c r="AX2071" s="140"/>
      <c r="AY2071" s="150"/>
      <c r="AZ2071" s="171"/>
      <c r="BA2071" s="171"/>
      <c r="BB2071" s="150" t="str">
        <f t="shared" si="396"/>
        <v/>
      </c>
      <c r="BC2071" s="172"/>
      <c r="BD2071" s="169"/>
      <c r="BE2071" s="169"/>
      <c r="BF2071" s="169"/>
      <c r="BG2071" s="169"/>
      <c r="BH2071" s="169"/>
      <c r="BI2071" s="169"/>
      <c r="BJ2071" s="169"/>
      <c r="BK2071" s="169"/>
      <c r="BL2071" s="169"/>
      <c r="BM2071" s="169"/>
      <c r="BN2071" s="169"/>
      <c r="BO2071" s="169"/>
      <c r="BP2071" s="169"/>
      <c r="BQ2071" s="169"/>
      <c r="BS2071" s="6"/>
      <c r="BT2071" s="11"/>
      <c r="BU2071" s="6"/>
      <c r="BV2071" s="6"/>
    </row>
    <row r="2072" spans="1:74" ht="15.75" x14ac:dyDescent="0.25">
      <c r="A2072" s="52" t="s">
        <v>7908</v>
      </c>
      <c r="B2072" s="56"/>
      <c r="C2072" s="7" t="s">
        <v>118</v>
      </c>
      <c r="D2072" s="7" t="s">
        <v>6918</v>
      </c>
      <c r="E2072" s="7"/>
      <c r="F2072" s="64"/>
      <c r="G2072" s="6"/>
      <c r="H2072" s="6"/>
      <c r="I2072" s="10" t="s">
        <v>110</v>
      </c>
      <c r="J2072" s="11" t="s">
        <v>3635</v>
      </c>
      <c r="K2072" s="220" t="s">
        <v>600</v>
      </c>
      <c r="L2072" s="180"/>
      <c r="M2072" s="180">
        <v>1000</v>
      </c>
      <c r="N2072" s="80" t="s">
        <v>7214</v>
      </c>
      <c r="O2072" s="165"/>
      <c r="P2072" s="80" t="s">
        <v>4202</v>
      </c>
      <c r="Q2072" s="80"/>
      <c r="R2072" s="80"/>
      <c r="S2072" s="166"/>
      <c r="T2072" s="164"/>
      <c r="U2072" s="167"/>
      <c r="V2072" s="168"/>
      <c r="W2072" s="12" t="str">
        <f t="shared" si="395"/>
        <v>Mqtt1</v>
      </c>
      <c r="X2072" s="222"/>
      <c r="Y2072" s="6" t="str">
        <f t="shared" si="392"/>
        <v>power-tag/chilled-water-pump-adsorption-unit</v>
      </c>
      <c r="Z2072" s="106" t="str" cm="1">
        <f t="array" ref="Z2072">IF(COUNTIF(N2072,"spare"),"","$."&amp;_xlfn.REGEXEXTRACT(J2072,"PT\d+[FQ]\d+_(.*)", 2))</f>
        <v>$.Total_Power_Factor</v>
      </c>
      <c r="AA2072" s="12">
        <f t="shared" si="391"/>
        <v>37</v>
      </c>
      <c r="AB2072" s="6" t="s">
        <v>195</v>
      </c>
      <c r="AC2072" s="106">
        <v>3084</v>
      </c>
      <c r="AJ2072" s="80"/>
      <c r="AK2072" s="116" t="s">
        <v>1696</v>
      </c>
      <c r="AN2072" s="80"/>
      <c r="AO2072" s="80"/>
      <c r="AP2072" s="80"/>
      <c r="AQ2072" s="80"/>
      <c r="AR2072" s="130"/>
      <c r="AS2072" s="80"/>
      <c r="AT2072" s="7"/>
      <c r="AU2072" s="7"/>
      <c r="AV2072" s="169"/>
      <c r="AW2072" s="170"/>
      <c r="AX2072" s="140"/>
      <c r="AY2072" s="150"/>
      <c r="AZ2072" s="171"/>
      <c r="BA2072" s="171"/>
      <c r="BB2072" s="150" t="str">
        <f t="shared" si="396"/>
        <v/>
      </c>
      <c r="BC2072" s="172"/>
      <c r="BD2072" s="169"/>
      <c r="BE2072" s="169"/>
      <c r="BF2072" s="169"/>
      <c r="BG2072" s="169"/>
      <c r="BH2072" s="169"/>
      <c r="BI2072" s="169"/>
      <c r="BJ2072" s="169"/>
      <c r="BK2072" s="169"/>
      <c r="BL2072" s="169"/>
      <c r="BM2072" s="169"/>
      <c r="BN2072" s="169"/>
      <c r="BO2072" s="169"/>
      <c r="BP2072" s="169"/>
      <c r="BQ2072" s="169"/>
      <c r="BS2072" s="6"/>
      <c r="BT2072" s="11"/>
      <c r="BU2072" s="6"/>
      <c r="BV2072" s="6"/>
    </row>
    <row r="2073" spans="1:74" ht="15.75" x14ac:dyDescent="0.25">
      <c r="A2073" s="52" t="s">
        <v>7908</v>
      </c>
      <c r="B2073" s="56"/>
      <c r="C2073" s="7" t="s">
        <v>118</v>
      </c>
      <c r="D2073" s="7" t="s">
        <v>6918</v>
      </c>
      <c r="E2073" s="7"/>
      <c r="F2073" s="64"/>
      <c r="G2073" s="6"/>
      <c r="H2073" s="6"/>
      <c r="I2073" s="10" t="s">
        <v>110</v>
      </c>
      <c r="J2073" s="11" t="s">
        <v>3636</v>
      </c>
      <c r="K2073" s="220" t="s">
        <v>600</v>
      </c>
      <c r="L2073" s="180"/>
      <c r="M2073" s="180">
        <v>1000</v>
      </c>
      <c r="N2073" s="80" t="s">
        <v>7214</v>
      </c>
      <c r="O2073" s="165"/>
      <c r="P2073" s="80" t="s">
        <v>4203</v>
      </c>
      <c r="Q2073" s="80"/>
      <c r="R2073" s="80"/>
      <c r="S2073" s="166"/>
      <c r="T2073" s="164"/>
      <c r="U2073" s="167"/>
      <c r="V2073" s="168"/>
      <c r="W2073" s="12" t="str">
        <f t="shared" ref="W2073:W2087" si="397">IF(COUNTIF(N2073,"spare"),"","Mqtt1")</f>
        <v>Mqtt1</v>
      </c>
      <c r="X2073" s="222"/>
      <c r="Y2073" s="6" t="str">
        <f t="shared" si="392"/>
        <v>power-tag/cooling-water-pump-fwd-propulstion-unit</v>
      </c>
      <c r="Z2073" s="106" t="str" cm="1">
        <f t="array" ref="Z2073">IF(COUNTIF(N2073,"spare"),"","$."&amp;_xlfn.REGEXEXTRACT(J2073,"PT\d+[FQ]\d+_(.*)", 2))</f>
        <v>$.RMS_Current_Phase_A</v>
      </c>
      <c r="AA2073" s="12">
        <f>AA2058+1</f>
        <v>38</v>
      </c>
      <c r="AB2073" s="6" t="s">
        <v>195</v>
      </c>
      <c r="AC2073" s="106">
        <v>3000</v>
      </c>
      <c r="AJ2073" s="80"/>
      <c r="AK2073" s="116" t="s">
        <v>1693</v>
      </c>
      <c r="AN2073" s="80"/>
      <c r="AO2073" s="80"/>
      <c r="AP2073" s="80"/>
      <c r="AQ2073" s="80"/>
      <c r="AR2073" s="130"/>
      <c r="AS2073" s="80"/>
      <c r="AT2073" s="7"/>
      <c r="AU2073" s="7"/>
      <c r="AV2073" s="169"/>
      <c r="AW2073" s="170"/>
      <c r="AX2073" s="140"/>
      <c r="AY2073" s="150"/>
      <c r="AZ2073" s="171"/>
      <c r="BA2073" s="171"/>
      <c r="BB2073" s="150" t="str">
        <f t="shared" ref="BB2073:BB2087" si="398">IF(ISNUMBER(AM2073),"1","")</f>
        <v/>
      </c>
      <c r="BC2073" s="172"/>
      <c r="BD2073" s="169"/>
      <c r="BE2073" s="169"/>
      <c r="BF2073" s="169"/>
      <c r="BG2073" s="169"/>
      <c r="BH2073" s="169"/>
      <c r="BI2073" s="169"/>
      <c r="BJ2073" s="169"/>
      <c r="BK2073" s="169"/>
      <c r="BL2073" s="169"/>
      <c r="BM2073" s="169"/>
      <c r="BN2073" s="169"/>
      <c r="BO2073" s="169"/>
      <c r="BP2073" s="169"/>
      <c r="BQ2073" s="169"/>
      <c r="BS2073" s="6"/>
      <c r="BT2073" s="11"/>
      <c r="BU2073" s="6"/>
      <c r="BV2073" s="6"/>
    </row>
    <row r="2074" spans="1:74" ht="15.75" x14ac:dyDescent="0.25">
      <c r="A2074" s="52" t="s">
        <v>7908</v>
      </c>
      <c r="B2074" s="56"/>
      <c r="C2074" s="7" t="s">
        <v>118</v>
      </c>
      <c r="D2074" s="7" t="s">
        <v>6918</v>
      </c>
      <c r="E2074" s="7"/>
      <c r="F2074" s="64"/>
      <c r="G2074" s="6"/>
      <c r="H2074" s="6"/>
      <c r="I2074" s="10" t="s">
        <v>110</v>
      </c>
      <c r="J2074" s="11" t="s">
        <v>3637</v>
      </c>
      <c r="K2074" s="220" t="s">
        <v>600</v>
      </c>
      <c r="L2074" s="180"/>
      <c r="M2074" s="180">
        <v>1000</v>
      </c>
      <c r="N2074" s="80" t="s">
        <v>7214</v>
      </c>
      <c r="O2074" s="165"/>
      <c r="P2074" s="80" t="s">
        <v>4204</v>
      </c>
      <c r="Q2074" s="80"/>
      <c r="R2074" s="80"/>
      <c r="S2074" s="166"/>
      <c r="T2074" s="164"/>
      <c r="U2074" s="167"/>
      <c r="V2074" s="168"/>
      <c r="W2074" s="12" t="str">
        <f t="shared" si="397"/>
        <v>Mqtt1</v>
      </c>
      <c r="X2074" s="222"/>
      <c r="Y2074" s="6" t="str">
        <f t="shared" si="392"/>
        <v>power-tag/cooling-water-pump-fwd-propulstion-unit</v>
      </c>
      <c r="Z2074" s="106" t="str" cm="1">
        <f t="array" ref="Z2074">IF(COUNTIF(N2074,"spare"),"","$."&amp;_xlfn.REGEXEXTRACT(J2074,"PT\d+[FQ]\d+_(.*)", 2))</f>
        <v>$.RMS_Current_Phase_B</v>
      </c>
      <c r="AA2074" s="12">
        <f t="shared" si="391"/>
        <v>38</v>
      </c>
      <c r="AB2074" s="6" t="s">
        <v>195</v>
      </c>
      <c r="AC2074" s="106">
        <v>3002</v>
      </c>
      <c r="AJ2074" s="80"/>
      <c r="AK2074" s="116" t="s">
        <v>1693</v>
      </c>
      <c r="AN2074" s="80"/>
      <c r="AO2074" s="80"/>
      <c r="AP2074" s="80"/>
      <c r="AQ2074" s="80"/>
      <c r="AR2074" s="130"/>
      <c r="AS2074" s="80"/>
      <c r="AT2074" s="7"/>
      <c r="AU2074" s="7"/>
      <c r="AV2074" s="169"/>
      <c r="AW2074" s="170"/>
      <c r="AX2074" s="140"/>
      <c r="AY2074" s="150"/>
      <c r="AZ2074" s="171"/>
      <c r="BA2074" s="171"/>
      <c r="BB2074" s="150" t="str">
        <f t="shared" si="398"/>
        <v/>
      </c>
      <c r="BC2074" s="172"/>
      <c r="BD2074" s="169"/>
      <c r="BE2074" s="169"/>
      <c r="BF2074" s="169"/>
      <c r="BG2074" s="169"/>
      <c r="BH2074" s="169"/>
      <c r="BI2074" s="169"/>
      <c r="BJ2074" s="169"/>
      <c r="BK2074" s="169"/>
      <c r="BL2074" s="169"/>
      <c r="BM2074" s="169"/>
      <c r="BN2074" s="169"/>
      <c r="BO2074" s="169"/>
      <c r="BP2074" s="169"/>
      <c r="BQ2074" s="169"/>
      <c r="BS2074" s="6"/>
      <c r="BT2074" s="11"/>
      <c r="BU2074" s="6"/>
      <c r="BV2074" s="6"/>
    </row>
    <row r="2075" spans="1:74" ht="15.75" x14ac:dyDescent="0.25">
      <c r="A2075" s="52" t="s">
        <v>7908</v>
      </c>
      <c r="B2075" s="56"/>
      <c r="C2075" s="7" t="s">
        <v>118</v>
      </c>
      <c r="D2075" s="7" t="s">
        <v>6918</v>
      </c>
      <c r="E2075" s="7"/>
      <c r="F2075" s="64"/>
      <c r="G2075" s="6"/>
      <c r="H2075" s="6"/>
      <c r="I2075" s="10" t="s">
        <v>110</v>
      </c>
      <c r="J2075" s="11" t="s">
        <v>3638</v>
      </c>
      <c r="K2075" s="220" t="s">
        <v>600</v>
      </c>
      <c r="L2075" s="180"/>
      <c r="M2075" s="180">
        <v>1000</v>
      </c>
      <c r="N2075" s="80" t="s">
        <v>7214</v>
      </c>
      <c r="O2075" s="165"/>
      <c r="P2075" s="80" t="s">
        <v>4205</v>
      </c>
      <c r="Q2075" s="80"/>
      <c r="R2075" s="80"/>
      <c r="S2075" s="166"/>
      <c r="T2075" s="164"/>
      <c r="U2075" s="167"/>
      <c r="V2075" s="168"/>
      <c r="W2075" s="12" t="str">
        <f t="shared" si="397"/>
        <v>Mqtt1</v>
      </c>
      <c r="X2075" s="222"/>
      <c r="Y2075" s="6" t="str">
        <f t="shared" si="392"/>
        <v>power-tag/cooling-water-pump-fwd-propulstion-unit</v>
      </c>
      <c r="Z2075" s="106" t="str" cm="1">
        <f t="array" ref="Z2075">IF(COUNTIF(N2075,"spare"),"","$."&amp;_xlfn.REGEXEXTRACT(J2075,"PT\d+[FQ]\d+_(.*)", 2))</f>
        <v>$.RMS_Current_Phase_C</v>
      </c>
      <c r="AA2075" s="12">
        <f t="shared" si="391"/>
        <v>38</v>
      </c>
      <c r="AB2075" s="6" t="s">
        <v>195</v>
      </c>
      <c r="AC2075" s="106">
        <v>3004</v>
      </c>
      <c r="AJ2075" s="80"/>
      <c r="AK2075" s="116" t="s">
        <v>1693</v>
      </c>
      <c r="AN2075" s="80"/>
      <c r="AO2075" s="80"/>
      <c r="AP2075" s="80"/>
      <c r="AQ2075" s="80"/>
      <c r="AR2075" s="130"/>
      <c r="AS2075" s="80"/>
      <c r="AT2075" s="7"/>
      <c r="AU2075" s="7"/>
      <c r="AV2075" s="169"/>
      <c r="AW2075" s="170"/>
      <c r="AX2075" s="140"/>
      <c r="AY2075" s="150"/>
      <c r="AZ2075" s="171"/>
      <c r="BA2075" s="171"/>
      <c r="BB2075" s="150" t="str">
        <f t="shared" si="398"/>
        <v/>
      </c>
      <c r="BC2075" s="172"/>
      <c r="BD2075" s="169"/>
      <c r="BE2075" s="169"/>
      <c r="BF2075" s="169"/>
      <c r="BG2075" s="169"/>
      <c r="BH2075" s="169"/>
      <c r="BI2075" s="169"/>
      <c r="BJ2075" s="169"/>
      <c r="BK2075" s="169"/>
      <c r="BL2075" s="169"/>
      <c r="BM2075" s="169"/>
      <c r="BN2075" s="169"/>
      <c r="BO2075" s="169"/>
      <c r="BP2075" s="169"/>
      <c r="BQ2075" s="169"/>
      <c r="BS2075" s="6"/>
      <c r="BT2075" s="11"/>
      <c r="BU2075" s="6"/>
      <c r="BV2075" s="6"/>
    </row>
    <row r="2076" spans="1:74" ht="15.75" x14ac:dyDescent="0.25">
      <c r="A2076" s="52" t="s">
        <v>7908</v>
      </c>
      <c r="B2076" s="56"/>
      <c r="C2076" s="7" t="s">
        <v>118</v>
      </c>
      <c r="D2076" s="7" t="s">
        <v>6918</v>
      </c>
      <c r="E2076" s="7"/>
      <c r="F2076" s="64"/>
      <c r="G2076" s="6"/>
      <c r="H2076" s="6"/>
      <c r="I2076" s="10" t="s">
        <v>110</v>
      </c>
      <c r="J2076" s="11" t="s">
        <v>3639</v>
      </c>
      <c r="K2076" s="220" t="s">
        <v>600</v>
      </c>
      <c r="L2076" s="180"/>
      <c r="M2076" s="180">
        <v>1000</v>
      </c>
      <c r="N2076" s="80" t="s">
        <v>7214</v>
      </c>
      <c r="O2076" s="165"/>
      <c r="P2076" s="80" t="s">
        <v>4206</v>
      </c>
      <c r="Q2076" s="80"/>
      <c r="R2076" s="80"/>
      <c r="S2076" s="166"/>
      <c r="T2076" s="164"/>
      <c r="U2076" s="167"/>
      <c r="V2076" s="168"/>
      <c r="W2076" s="12" t="str">
        <f t="shared" si="397"/>
        <v>Mqtt1</v>
      </c>
      <c r="X2076" s="222"/>
      <c r="Y2076" s="6" t="str">
        <f t="shared" si="392"/>
        <v>power-tag/cooling-water-pump-fwd-propulstion-unit</v>
      </c>
      <c r="Z2076" s="106" t="str" cm="1">
        <f t="array" ref="Z2076">IF(COUNTIF(N2076,"spare"),"","$."&amp;_xlfn.REGEXEXTRACT(J2076,"PT\d+[FQ]\d+_(.*)", 2))</f>
        <v>$.RMS_Current_Phase_Neut</v>
      </c>
      <c r="AA2076" s="12">
        <f t="shared" si="391"/>
        <v>38</v>
      </c>
      <c r="AB2076" s="6" t="s">
        <v>195</v>
      </c>
      <c r="AC2076" s="106">
        <v>3006</v>
      </c>
      <c r="AJ2076" s="80"/>
      <c r="AK2076" s="116" t="s">
        <v>1693</v>
      </c>
      <c r="AN2076" s="80"/>
      <c r="AO2076" s="80"/>
      <c r="AP2076" s="80"/>
      <c r="AQ2076" s="80"/>
      <c r="AR2076" s="130"/>
      <c r="AS2076" s="80"/>
      <c r="AT2076" s="7"/>
      <c r="AU2076" s="7"/>
      <c r="AV2076" s="169"/>
      <c r="AW2076" s="170"/>
      <c r="AX2076" s="140"/>
      <c r="AY2076" s="150"/>
      <c r="AZ2076" s="171"/>
      <c r="BA2076" s="171"/>
      <c r="BB2076" s="150" t="str">
        <f t="shared" si="398"/>
        <v/>
      </c>
      <c r="BC2076" s="172"/>
      <c r="BD2076" s="169"/>
      <c r="BE2076" s="169"/>
      <c r="BF2076" s="169"/>
      <c r="BG2076" s="169"/>
      <c r="BH2076" s="169"/>
      <c r="BI2076" s="169"/>
      <c r="BJ2076" s="169"/>
      <c r="BK2076" s="169"/>
      <c r="BL2076" s="169"/>
      <c r="BM2076" s="169"/>
      <c r="BN2076" s="169"/>
      <c r="BO2076" s="169"/>
      <c r="BP2076" s="169"/>
      <c r="BQ2076" s="169"/>
      <c r="BS2076" s="6"/>
      <c r="BT2076" s="11"/>
      <c r="BU2076" s="6"/>
      <c r="BV2076" s="6"/>
    </row>
    <row r="2077" spans="1:74" ht="15.75" x14ac:dyDescent="0.25">
      <c r="A2077" s="52" t="s">
        <v>7908</v>
      </c>
      <c r="B2077" s="56"/>
      <c r="C2077" s="7" t="s">
        <v>118</v>
      </c>
      <c r="D2077" s="7" t="s">
        <v>6918</v>
      </c>
      <c r="E2077" s="7"/>
      <c r="F2077" s="64"/>
      <c r="G2077" s="6"/>
      <c r="H2077" s="6"/>
      <c r="I2077" s="10" t="s">
        <v>110</v>
      </c>
      <c r="J2077" s="11" t="s">
        <v>7664</v>
      </c>
      <c r="K2077" s="220" t="s">
        <v>600</v>
      </c>
      <c r="L2077" s="180"/>
      <c r="M2077" s="180">
        <v>1000</v>
      </c>
      <c r="N2077" s="80" t="s">
        <v>7214</v>
      </c>
      <c r="O2077" s="165"/>
      <c r="P2077" s="80" t="s">
        <v>4207</v>
      </c>
      <c r="Q2077" s="80"/>
      <c r="R2077" s="80"/>
      <c r="S2077" s="166"/>
      <c r="T2077" s="164"/>
      <c r="U2077" s="167"/>
      <c r="V2077" s="168"/>
      <c r="W2077" s="12" t="str">
        <f t="shared" si="397"/>
        <v>Mqtt1</v>
      </c>
      <c r="X2077" s="222"/>
      <c r="Y2077" s="6" t="str">
        <f t="shared" si="392"/>
        <v>power-tag/cooling-water-pump-fwd-propulstion-unit</v>
      </c>
      <c r="Z2077" s="106" t="str" cm="1">
        <f t="array" ref="Z2077">IF(COUNTIF(N2077,"spare"),"","$."&amp;_xlfn.REGEXEXTRACT(J2077,"PT\d+[FQ]\d+_(.*)", 2))</f>
        <v>$.RMS_Voltage_A_N</v>
      </c>
      <c r="AA2077" s="12">
        <f t="shared" si="391"/>
        <v>38</v>
      </c>
      <c r="AB2077" s="6" t="s">
        <v>195</v>
      </c>
      <c r="AC2077" s="106">
        <v>3028</v>
      </c>
      <c r="AJ2077" s="80"/>
      <c r="AK2077" s="116" t="s">
        <v>1694</v>
      </c>
      <c r="AN2077" s="80"/>
      <c r="AO2077" s="80"/>
      <c r="AP2077" s="80"/>
      <c r="AQ2077" s="80"/>
      <c r="AR2077" s="130"/>
      <c r="AS2077" s="80"/>
      <c r="AT2077" s="7"/>
      <c r="AU2077" s="7"/>
      <c r="AV2077" s="169"/>
      <c r="AW2077" s="170"/>
      <c r="AX2077" s="140"/>
      <c r="AY2077" s="150"/>
      <c r="AZ2077" s="171"/>
      <c r="BA2077" s="171"/>
      <c r="BB2077" s="150" t="str">
        <f t="shared" si="398"/>
        <v/>
      </c>
      <c r="BC2077" s="172"/>
      <c r="BD2077" s="169"/>
      <c r="BE2077" s="169"/>
      <c r="BF2077" s="169"/>
      <c r="BG2077" s="169"/>
      <c r="BH2077" s="169"/>
      <c r="BI2077" s="169"/>
      <c r="BJ2077" s="169"/>
      <c r="BK2077" s="169"/>
      <c r="BL2077" s="169"/>
      <c r="BM2077" s="169"/>
      <c r="BN2077" s="169"/>
      <c r="BO2077" s="169"/>
      <c r="BP2077" s="169"/>
      <c r="BQ2077" s="169"/>
      <c r="BS2077" s="6"/>
      <c r="BT2077" s="11"/>
      <c r="BU2077" s="6"/>
      <c r="BV2077" s="6"/>
    </row>
    <row r="2078" spans="1:74" ht="15.75" x14ac:dyDescent="0.25">
      <c r="A2078" s="52" t="s">
        <v>7908</v>
      </c>
      <c r="B2078" s="56"/>
      <c r="C2078" s="7" t="s">
        <v>118</v>
      </c>
      <c r="D2078" s="7" t="s">
        <v>6918</v>
      </c>
      <c r="E2078" s="7"/>
      <c r="F2078" s="64"/>
      <c r="G2078" s="6"/>
      <c r="H2078" s="6"/>
      <c r="I2078" s="10" t="s">
        <v>110</v>
      </c>
      <c r="J2078" s="11" t="s">
        <v>7665</v>
      </c>
      <c r="K2078" s="220" t="s">
        <v>600</v>
      </c>
      <c r="L2078" s="180"/>
      <c r="M2078" s="180">
        <v>1000</v>
      </c>
      <c r="N2078" s="80" t="s">
        <v>7214</v>
      </c>
      <c r="O2078" s="165"/>
      <c r="P2078" s="80" t="s">
        <v>4208</v>
      </c>
      <c r="Q2078" s="80"/>
      <c r="R2078" s="80"/>
      <c r="S2078" s="166"/>
      <c r="T2078" s="164"/>
      <c r="U2078" s="167"/>
      <c r="V2078" s="168"/>
      <c r="W2078" s="12" t="str">
        <f t="shared" si="397"/>
        <v>Mqtt1</v>
      </c>
      <c r="X2078" s="222"/>
      <c r="Y2078" s="6" t="str">
        <f t="shared" si="392"/>
        <v>power-tag/cooling-water-pump-fwd-propulstion-unit</v>
      </c>
      <c r="Z2078" s="106" t="str" cm="1">
        <f t="array" ref="Z2078">IF(COUNTIF(N2078,"spare"),"","$."&amp;_xlfn.REGEXEXTRACT(J2078,"PT\d+[FQ]\d+_(.*)", 2))</f>
        <v>$.RMS_Voltage_B_N</v>
      </c>
      <c r="AA2078" s="12">
        <f t="shared" si="391"/>
        <v>38</v>
      </c>
      <c r="AB2078" s="6" t="s">
        <v>195</v>
      </c>
      <c r="AC2078" s="106">
        <v>3030</v>
      </c>
      <c r="AJ2078" s="80"/>
      <c r="AK2078" s="116" t="s">
        <v>1694</v>
      </c>
      <c r="AN2078" s="80"/>
      <c r="AO2078" s="80"/>
      <c r="AP2078" s="80"/>
      <c r="AQ2078" s="80"/>
      <c r="AR2078" s="130"/>
      <c r="AS2078" s="80"/>
      <c r="AT2078" s="7"/>
      <c r="AU2078" s="7"/>
      <c r="AV2078" s="169"/>
      <c r="AW2078" s="170"/>
      <c r="AX2078" s="140"/>
      <c r="AY2078" s="150"/>
      <c r="AZ2078" s="171"/>
      <c r="BA2078" s="171"/>
      <c r="BB2078" s="150" t="str">
        <f t="shared" si="398"/>
        <v/>
      </c>
      <c r="BC2078" s="172"/>
      <c r="BD2078" s="169"/>
      <c r="BE2078" s="169"/>
      <c r="BF2078" s="169"/>
      <c r="BG2078" s="169"/>
      <c r="BH2078" s="169"/>
      <c r="BI2078" s="169"/>
      <c r="BJ2078" s="169"/>
      <c r="BK2078" s="169"/>
      <c r="BL2078" s="169"/>
      <c r="BM2078" s="169"/>
      <c r="BN2078" s="169"/>
      <c r="BO2078" s="169"/>
      <c r="BP2078" s="169"/>
      <c r="BQ2078" s="169"/>
      <c r="BS2078" s="6"/>
      <c r="BT2078" s="11"/>
      <c r="BU2078" s="6"/>
      <c r="BV2078" s="6"/>
    </row>
    <row r="2079" spans="1:74" ht="15.75" x14ac:dyDescent="0.25">
      <c r="A2079" s="52" t="s">
        <v>7908</v>
      </c>
      <c r="B2079" s="56"/>
      <c r="C2079" s="7" t="s">
        <v>118</v>
      </c>
      <c r="D2079" s="7" t="s">
        <v>6918</v>
      </c>
      <c r="E2079" s="7"/>
      <c r="F2079" s="64"/>
      <c r="G2079" s="6"/>
      <c r="H2079" s="6"/>
      <c r="I2079" s="10" t="s">
        <v>110</v>
      </c>
      <c r="J2079" s="11" t="s">
        <v>7666</v>
      </c>
      <c r="K2079" s="220" t="s">
        <v>600</v>
      </c>
      <c r="L2079" s="180"/>
      <c r="M2079" s="180">
        <v>1000</v>
      </c>
      <c r="N2079" s="80" t="s">
        <v>7214</v>
      </c>
      <c r="O2079" s="165"/>
      <c r="P2079" s="80" t="s">
        <v>4209</v>
      </c>
      <c r="Q2079" s="80"/>
      <c r="R2079" s="80"/>
      <c r="S2079" s="166"/>
      <c r="T2079" s="164"/>
      <c r="U2079" s="167"/>
      <c r="V2079" s="168"/>
      <c r="W2079" s="12" t="str">
        <f t="shared" si="397"/>
        <v>Mqtt1</v>
      </c>
      <c r="X2079" s="222"/>
      <c r="Y2079" s="6" t="str">
        <f t="shared" si="392"/>
        <v>power-tag/cooling-water-pump-fwd-propulstion-unit</v>
      </c>
      <c r="Z2079" s="106" t="str" cm="1">
        <f t="array" ref="Z2079">IF(COUNTIF(N2079,"spare"),"","$."&amp;_xlfn.REGEXEXTRACT(J2079,"PT\d+[FQ]\d+_(.*)", 2))</f>
        <v>$.RMS_Voltage_C_N</v>
      </c>
      <c r="AA2079" s="12">
        <f t="shared" si="391"/>
        <v>38</v>
      </c>
      <c r="AB2079" s="6" t="s">
        <v>195</v>
      </c>
      <c r="AC2079" s="106">
        <v>3032</v>
      </c>
      <c r="AJ2079" s="80"/>
      <c r="AK2079" s="116" t="s">
        <v>1694</v>
      </c>
      <c r="AN2079" s="80"/>
      <c r="AO2079" s="80"/>
      <c r="AP2079" s="80"/>
      <c r="AQ2079" s="80"/>
      <c r="AR2079" s="130"/>
      <c r="AS2079" s="80"/>
      <c r="AT2079" s="7"/>
      <c r="AU2079" s="7"/>
      <c r="AV2079" s="169"/>
      <c r="AW2079" s="170"/>
      <c r="AX2079" s="140"/>
      <c r="AY2079" s="150"/>
      <c r="AZ2079" s="171"/>
      <c r="BA2079" s="171"/>
      <c r="BB2079" s="150" t="str">
        <f t="shared" si="398"/>
        <v/>
      </c>
      <c r="BC2079" s="172"/>
      <c r="BD2079" s="169"/>
      <c r="BE2079" s="169"/>
      <c r="BF2079" s="169"/>
      <c r="BG2079" s="169"/>
      <c r="BH2079" s="169"/>
      <c r="BI2079" s="169"/>
      <c r="BJ2079" s="169"/>
      <c r="BK2079" s="169"/>
      <c r="BL2079" s="169"/>
      <c r="BM2079" s="169"/>
      <c r="BN2079" s="169"/>
      <c r="BO2079" s="169"/>
      <c r="BP2079" s="169"/>
      <c r="BQ2079" s="169"/>
      <c r="BS2079" s="6"/>
      <c r="BT2079" s="11"/>
      <c r="BU2079" s="6"/>
      <c r="BV2079" s="6"/>
    </row>
    <row r="2080" spans="1:74" ht="15.75" x14ac:dyDescent="0.25">
      <c r="A2080" s="52" t="s">
        <v>7908</v>
      </c>
      <c r="B2080" s="56"/>
      <c r="C2080" s="7" t="s">
        <v>118</v>
      </c>
      <c r="D2080" s="7" t="s">
        <v>6918</v>
      </c>
      <c r="E2080" s="7"/>
      <c r="F2080" s="64"/>
      <c r="G2080" s="6"/>
      <c r="H2080" s="6"/>
      <c r="I2080" s="10" t="s">
        <v>110</v>
      </c>
      <c r="J2080" s="11" t="s">
        <v>3640</v>
      </c>
      <c r="K2080" s="220" t="s">
        <v>600</v>
      </c>
      <c r="L2080" s="180"/>
      <c r="M2080" s="180">
        <v>1000</v>
      </c>
      <c r="N2080" s="80" t="s">
        <v>7214</v>
      </c>
      <c r="O2080" s="165"/>
      <c r="P2080" s="80" t="s">
        <v>4210</v>
      </c>
      <c r="Q2080" s="80"/>
      <c r="R2080" s="80"/>
      <c r="S2080" s="166"/>
      <c r="T2080" s="164"/>
      <c r="U2080" s="167"/>
      <c r="V2080" s="168"/>
      <c r="W2080" s="12" t="str">
        <f t="shared" si="397"/>
        <v>Mqtt1</v>
      </c>
      <c r="X2080" s="222"/>
      <c r="Y2080" s="6" t="str">
        <f t="shared" si="392"/>
        <v>power-tag/cooling-water-pump-fwd-propulstion-unit</v>
      </c>
      <c r="Z2080" s="106" t="str" cm="1">
        <f t="array" ref="Z2080">IF(COUNTIF(N2080,"spare"),"","$."&amp;_xlfn.REGEXEXTRACT(J2080,"PT\d+[FQ]\d+_(.*)", 2))</f>
        <v>$.Active_Power_Phase_A</v>
      </c>
      <c r="AA2080" s="12">
        <f t="shared" si="391"/>
        <v>38</v>
      </c>
      <c r="AB2080" s="6" t="s">
        <v>195</v>
      </c>
      <c r="AC2080" s="106">
        <v>3054</v>
      </c>
      <c r="AJ2080" s="80"/>
      <c r="AK2080" s="116" t="s">
        <v>1695</v>
      </c>
      <c r="AN2080" s="80"/>
      <c r="AO2080" s="80"/>
      <c r="AP2080" s="80"/>
      <c r="AQ2080" s="80"/>
      <c r="AR2080" s="130"/>
      <c r="AS2080" s="80"/>
      <c r="AT2080" s="7"/>
      <c r="AU2080" s="7"/>
      <c r="AV2080" s="169"/>
      <c r="AW2080" s="170"/>
      <c r="AX2080" s="140"/>
      <c r="AY2080" s="150"/>
      <c r="AZ2080" s="171"/>
      <c r="BA2080" s="171"/>
      <c r="BB2080" s="150" t="str">
        <f t="shared" si="398"/>
        <v/>
      </c>
      <c r="BC2080" s="172"/>
      <c r="BD2080" s="169"/>
      <c r="BE2080" s="169"/>
      <c r="BF2080" s="169"/>
      <c r="BG2080" s="169"/>
      <c r="BH2080" s="169"/>
      <c r="BI2080" s="169"/>
      <c r="BJ2080" s="169"/>
      <c r="BK2080" s="169"/>
      <c r="BL2080" s="169"/>
      <c r="BM2080" s="169"/>
      <c r="BN2080" s="169"/>
      <c r="BO2080" s="169"/>
      <c r="BP2080" s="169"/>
      <c r="BQ2080" s="169"/>
      <c r="BS2080" s="6"/>
      <c r="BT2080" s="11"/>
      <c r="BU2080" s="6"/>
      <c r="BV2080" s="6"/>
    </row>
    <row r="2081" spans="1:74" ht="15.75" x14ac:dyDescent="0.25">
      <c r="A2081" s="52" t="s">
        <v>7908</v>
      </c>
      <c r="B2081" s="56"/>
      <c r="C2081" s="7" t="s">
        <v>118</v>
      </c>
      <c r="D2081" s="7" t="s">
        <v>6918</v>
      </c>
      <c r="E2081" s="7"/>
      <c r="F2081" s="64"/>
      <c r="G2081" s="6"/>
      <c r="H2081" s="6"/>
      <c r="I2081" s="10" t="s">
        <v>110</v>
      </c>
      <c r="J2081" s="11" t="s">
        <v>3641</v>
      </c>
      <c r="K2081" s="220" t="s">
        <v>600</v>
      </c>
      <c r="L2081" s="180"/>
      <c r="M2081" s="180">
        <v>1000</v>
      </c>
      <c r="N2081" s="80" t="s">
        <v>7214</v>
      </c>
      <c r="O2081" s="165"/>
      <c r="P2081" s="80" t="s">
        <v>4211</v>
      </c>
      <c r="Q2081" s="80"/>
      <c r="R2081" s="80"/>
      <c r="S2081" s="166"/>
      <c r="T2081" s="164"/>
      <c r="U2081" s="167"/>
      <c r="V2081" s="168"/>
      <c r="W2081" s="12" t="str">
        <f t="shared" si="397"/>
        <v>Mqtt1</v>
      </c>
      <c r="X2081" s="222"/>
      <c r="Y2081" s="6" t="str">
        <f t="shared" si="392"/>
        <v>power-tag/cooling-water-pump-fwd-propulstion-unit</v>
      </c>
      <c r="Z2081" s="106" t="str" cm="1">
        <f t="array" ref="Z2081">IF(COUNTIF(N2081,"spare"),"","$."&amp;_xlfn.REGEXEXTRACT(J2081,"PT\d+[FQ]\d+_(.*)", 2))</f>
        <v>$.Active_Power_Phase_B</v>
      </c>
      <c r="AA2081" s="12">
        <f t="shared" si="391"/>
        <v>38</v>
      </c>
      <c r="AB2081" s="6" t="s">
        <v>195</v>
      </c>
      <c r="AC2081" s="106">
        <v>3056</v>
      </c>
      <c r="AJ2081" s="80"/>
      <c r="AK2081" s="116" t="s">
        <v>1695</v>
      </c>
      <c r="AN2081" s="80"/>
      <c r="AO2081" s="80"/>
      <c r="AP2081" s="80"/>
      <c r="AQ2081" s="80"/>
      <c r="AR2081" s="130"/>
      <c r="AS2081" s="80"/>
      <c r="AT2081" s="7"/>
      <c r="AU2081" s="7"/>
      <c r="AV2081" s="169"/>
      <c r="AW2081" s="170"/>
      <c r="AX2081" s="140"/>
      <c r="AY2081" s="150"/>
      <c r="AZ2081" s="171"/>
      <c r="BA2081" s="171"/>
      <c r="BB2081" s="150" t="str">
        <f t="shared" si="398"/>
        <v/>
      </c>
      <c r="BC2081" s="172"/>
      <c r="BD2081" s="169"/>
      <c r="BE2081" s="169"/>
      <c r="BF2081" s="169"/>
      <c r="BG2081" s="169"/>
      <c r="BH2081" s="169"/>
      <c r="BI2081" s="169"/>
      <c r="BJ2081" s="169"/>
      <c r="BK2081" s="169"/>
      <c r="BL2081" s="169"/>
      <c r="BM2081" s="169"/>
      <c r="BN2081" s="169"/>
      <c r="BO2081" s="169"/>
      <c r="BP2081" s="169"/>
      <c r="BQ2081" s="169"/>
      <c r="BS2081" s="6"/>
      <c r="BT2081" s="11"/>
      <c r="BU2081" s="6"/>
      <c r="BV2081" s="6"/>
    </row>
    <row r="2082" spans="1:74" ht="15.75" x14ac:dyDescent="0.25">
      <c r="A2082" s="52" t="s">
        <v>7908</v>
      </c>
      <c r="B2082" s="56"/>
      <c r="C2082" s="7" t="s">
        <v>118</v>
      </c>
      <c r="D2082" s="7" t="s">
        <v>6918</v>
      </c>
      <c r="E2082" s="7"/>
      <c r="F2082" s="64"/>
      <c r="G2082" s="6"/>
      <c r="H2082" s="6"/>
      <c r="I2082" s="10" t="s">
        <v>110</v>
      </c>
      <c r="J2082" s="11" t="s">
        <v>3642</v>
      </c>
      <c r="K2082" s="220" t="s">
        <v>600</v>
      </c>
      <c r="L2082" s="180"/>
      <c r="M2082" s="180">
        <v>1000</v>
      </c>
      <c r="N2082" s="80" t="s">
        <v>7214</v>
      </c>
      <c r="O2082" s="165"/>
      <c r="P2082" s="80" t="s">
        <v>4212</v>
      </c>
      <c r="Q2082" s="80"/>
      <c r="R2082" s="80"/>
      <c r="S2082" s="166"/>
      <c r="T2082" s="164"/>
      <c r="U2082" s="167"/>
      <c r="V2082" s="168"/>
      <c r="W2082" s="12" t="str">
        <f t="shared" si="397"/>
        <v>Mqtt1</v>
      </c>
      <c r="X2082" s="222"/>
      <c r="Y2082" s="6" t="str">
        <f t="shared" si="392"/>
        <v>power-tag/cooling-water-pump-fwd-propulstion-unit</v>
      </c>
      <c r="Z2082" s="106" t="str" cm="1">
        <f t="array" ref="Z2082">IF(COUNTIF(N2082,"spare"),"","$."&amp;_xlfn.REGEXEXTRACT(J2082,"PT\d+[FQ]\d+_(.*)", 2))</f>
        <v>$.Active_Power_Phase_C</v>
      </c>
      <c r="AA2082" s="12">
        <f t="shared" si="391"/>
        <v>38</v>
      </c>
      <c r="AB2082" s="6" t="s">
        <v>195</v>
      </c>
      <c r="AC2082" s="106">
        <v>3058</v>
      </c>
      <c r="AJ2082" s="80"/>
      <c r="AK2082" s="116" t="s">
        <v>1695</v>
      </c>
      <c r="AN2082" s="80"/>
      <c r="AO2082" s="80"/>
      <c r="AP2082" s="80"/>
      <c r="AQ2082" s="80"/>
      <c r="AR2082" s="130"/>
      <c r="AS2082" s="80"/>
      <c r="AT2082" s="7"/>
      <c r="AU2082" s="7"/>
      <c r="AV2082" s="169"/>
      <c r="AW2082" s="170"/>
      <c r="AX2082" s="140"/>
      <c r="AY2082" s="150"/>
      <c r="AZ2082" s="171"/>
      <c r="BA2082" s="171"/>
      <c r="BB2082" s="150" t="str">
        <f t="shared" si="398"/>
        <v/>
      </c>
      <c r="BC2082" s="172"/>
      <c r="BD2082" s="169"/>
      <c r="BE2082" s="169"/>
      <c r="BF2082" s="169"/>
      <c r="BG2082" s="169"/>
      <c r="BH2082" s="169"/>
      <c r="BI2082" s="169"/>
      <c r="BJ2082" s="169"/>
      <c r="BK2082" s="169"/>
      <c r="BL2082" s="169"/>
      <c r="BM2082" s="169"/>
      <c r="BN2082" s="169"/>
      <c r="BO2082" s="169"/>
      <c r="BP2082" s="169"/>
      <c r="BQ2082" s="169"/>
      <c r="BS2082" s="6"/>
      <c r="BT2082" s="11"/>
      <c r="BU2082" s="6"/>
      <c r="BV2082" s="6"/>
    </row>
    <row r="2083" spans="1:74" ht="15.75" x14ac:dyDescent="0.25">
      <c r="A2083" s="52" t="s">
        <v>7908</v>
      </c>
      <c r="B2083" s="56"/>
      <c r="C2083" s="7" t="s">
        <v>118</v>
      </c>
      <c r="D2083" s="7" t="s">
        <v>6918</v>
      </c>
      <c r="E2083" s="7"/>
      <c r="F2083" s="64"/>
      <c r="G2083" s="6"/>
      <c r="H2083" s="6"/>
      <c r="I2083" s="10" t="s">
        <v>110</v>
      </c>
      <c r="J2083" s="11" t="s">
        <v>3643</v>
      </c>
      <c r="K2083" s="220" t="s">
        <v>600</v>
      </c>
      <c r="L2083" s="180"/>
      <c r="M2083" s="180">
        <v>1000</v>
      </c>
      <c r="N2083" s="80" t="s">
        <v>7214</v>
      </c>
      <c r="O2083" s="165"/>
      <c r="P2083" s="80" t="s">
        <v>4213</v>
      </c>
      <c r="Q2083" s="80"/>
      <c r="R2083" s="80"/>
      <c r="S2083" s="166"/>
      <c r="T2083" s="164"/>
      <c r="U2083" s="167"/>
      <c r="V2083" s="168"/>
      <c r="W2083" s="12" t="str">
        <f t="shared" si="397"/>
        <v>Mqtt1</v>
      </c>
      <c r="X2083" s="222"/>
      <c r="Y2083" s="6" t="str">
        <f t="shared" si="392"/>
        <v>power-tag/cooling-water-pump-fwd-propulstion-unit</v>
      </c>
      <c r="Z2083" s="106" t="str" cm="1">
        <f t="array" ref="Z2083">IF(COUNTIF(N2083,"spare"),"","$."&amp;_xlfn.REGEXEXTRACT(J2083,"PT\d+[FQ]\d+_(.*)", 2))</f>
        <v>$.Total_Active_Power</v>
      </c>
      <c r="AA2083" s="12">
        <f t="shared" si="391"/>
        <v>38</v>
      </c>
      <c r="AB2083" s="6" t="s">
        <v>195</v>
      </c>
      <c r="AC2083" s="106">
        <v>3060</v>
      </c>
      <c r="AJ2083" s="80"/>
      <c r="AK2083" s="116" t="s">
        <v>1695</v>
      </c>
      <c r="AN2083" s="80"/>
      <c r="AO2083" s="80"/>
      <c r="AP2083" s="80"/>
      <c r="AQ2083" s="80"/>
      <c r="AR2083" s="130"/>
      <c r="AS2083" s="80"/>
      <c r="AT2083" s="7"/>
      <c r="AU2083" s="7"/>
      <c r="AV2083" s="169"/>
      <c r="AW2083" s="170"/>
      <c r="AX2083" s="140"/>
      <c r="AY2083" s="150"/>
      <c r="AZ2083" s="171"/>
      <c r="BA2083" s="171"/>
      <c r="BB2083" s="150" t="str">
        <f t="shared" si="398"/>
        <v/>
      </c>
      <c r="BC2083" s="172"/>
      <c r="BD2083" s="169"/>
      <c r="BE2083" s="169"/>
      <c r="BF2083" s="169"/>
      <c r="BG2083" s="169"/>
      <c r="BH2083" s="169"/>
      <c r="BI2083" s="169"/>
      <c r="BJ2083" s="169"/>
      <c r="BK2083" s="169"/>
      <c r="BL2083" s="169"/>
      <c r="BM2083" s="169"/>
      <c r="BN2083" s="169"/>
      <c r="BO2083" s="169"/>
      <c r="BP2083" s="169"/>
      <c r="BQ2083" s="169"/>
      <c r="BS2083" s="6"/>
      <c r="BT2083" s="11"/>
      <c r="BU2083" s="6"/>
      <c r="BV2083" s="6"/>
    </row>
    <row r="2084" spans="1:74" ht="15.75" x14ac:dyDescent="0.25">
      <c r="A2084" s="52" t="s">
        <v>7908</v>
      </c>
      <c r="B2084" s="56"/>
      <c r="C2084" s="7" t="s">
        <v>118</v>
      </c>
      <c r="D2084" s="7" t="s">
        <v>6918</v>
      </c>
      <c r="E2084" s="7"/>
      <c r="F2084" s="64"/>
      <c r="G2084" s="6"/>
      <c r="H2084" s="6"/>
      <c r="I2084" s="10" t="s">
        <v>110</v>
      </c>
      <c r="J2084" s="11" t="s">
        <v>3644</v>
      </c>
      <c r="K2084" s="220" t="s">
        <v>600</v>
      </c>
      <c r="L2084" s="180"/>
      <c r="M2084" s="180">
        <v>1000</v>
      </c>
      <c r="N2084" s="80" t="s">
        <v>7214</v>
      </c>
      <c r="O2084" s="165"/>
      <c r="P2084" s="80" t="s">
        <v>4214</v>
      </c>
      <c r="Q2084" s="80"/>
      <c r="R2084" s="80"/>
      <c r="S2084" s="166"/>
      <c r="T2084" s="164"/>
      <c r="U2084" s="167"/>
      <c r="V2084" s="168"/>
      <c r="W2084" s="12" t="str">
        <f t="shared" si="397"/>
        <v>Mqtt1</v>
      </c>
      <c r="X2084" s="222"/>
      <c r="Y2084" s="6" t="str">
        <f t="shared" si="392"/>
        <v>power-tag/cooling-water-pump-fwd-propulstion-unit</v>
      </c>
      <c r="Z2084" s="106" t="str" cm="1">
        <f t="array" ref="Z2084">IF(COUNTIF(N2084,"spare"),"","$."&amp;_xlfn.REGEXEXTRACT(J2084,"PT\d+[FQ]\d+_(.*)", 2))</f>
        <v>$.Power_Factor_Phase_A</v>
      </c>
      <c r="AA2084" s="12">
        <f t="shared" si="391"/>
        <v>38</v>
      </c>
      <c r="AB2084" s="6" t="s">
        <v>195</v>
      </c>
      <c r="AC2084" s="106">
        <v>3078</v>
      </c>
      <c r="AJ2084" s="80"/>
      <c r="AK2084" s="116" t="s">
        <v>1696</v>
      </c>
      <c r="AN2084" s="80"/>
      <c r="AO2084" s="80"/>
      <c r="AP2084" s="80"/>
      <c r="AQ2084" s="80"/>
      <c r="AR2084" s="130"/>
      <c r="AS2084" s="80"/>
      <c r="AT2084" s="7"/>
      <c r="AU2084" s="7"/>
      <c r="AV2084" s="169"/>
      <c r="AW2084" s="170"/>
      <c r="AX2084" s="140"/>
      <c r="AY2084" s="150"/>
      <c r="AZ2084" s="171"/>
      <c r="BA2084" s="171"/>
      <c r="BB2084" s="150" t="str">
        <f t="shared" si="398"/>
        <v/>
      </c>
      <c r="BC2084" s="172"/>
      <c r="BD2084" s="169"/>
      <c r="BE2084" s="169"/>
      <c r="BF2084" s="169"/>
      <c r="BG2084" s="169"/>
      <c r="BH2084" s="169"/>
      <c r="BI2084" s="169"/>
      <c r="BJ2084" s="169"/>
      <c r="BK2084" s="169"/>
      <c r="BL2084" s="169"/>
      <c r="BM2084" s="169"/>
      <c r="BN2084" s="169"/>
      <c r="BO2084" s="169"/>
      <c r="BP2084" s="169"/>
      <c r="BQ2084" s="169"/>
      <c r="BS2084" s="6"/>
      <c r="BT2084" s="11"/>
      <c r="BU2084" s="6"/>
      <c r="BV2084" s="6"/>
    </row>
    <row r="2085" spans="1:74" ht="15.75" x14ac:dyDescent="0.25">
      <c r="A2085" s="52" t="s">
        <v>7908</v>
      </c>
      <c r="B2085" s="56"/>
      <c r="C2085" s="7" t="s">
        <v>118</v>
      </c>
      <c r="D2085" s="7" t="s">
        <v>6918</v>
      </c>
      <c r="E2085" s="7"/>
      <c r="F2085" s="64"/>
      <c r="G2085" s="6"/>
      <c r="H2085" s="6"/>
      <c r="I2085" s="10" t="s">
        <v>110</v>
      </c>
      <c r="J2085" s="11" t="s">
        <v>3645</v>
      </c>
      <c r="K2085" s="220" t="s">
        <v>600</v>
      </c>
      <c r="L2085" s="180"/>
      <c r="M2085" s="180">
        <v>1000</v>
      </c>
      <c r="N2085" s="80" t="s">
        <v>7214</v>
      </c>
      <c r="O2085" s="165"/>
      <c r="P2085" s="80" t="s">
        <v>4215</v>
      </c>
      <c r="Q2085" s="80"/>
      <c r="R2085" s="80"/>
      <c r="S2085" s="166"/>
      <c r="T2085" s="164"/>
      <c r="U2085" s="167"/>
      <c r="V2085" s="168"/>
      <c r="W2085" s="12" t="str">
        <f t="shared" si="397"/>
        <v>Mqtt1</v>
      </c>
      <c r="X2085" s="222"/>
      <c r="Y2085" s="6" t="str">
        <f t="shared" si="392"/>
        <v>power-tag/cooling-water-pump-fwd-propulstion-unit</v>
      </c>
      <c r="Z2085" s="106" t="str" cm="1">
        <f t="array" ref="Z2085">IF(COUNTIF(N2085,"spare"),"","$."&amp;_xlfn.REGEXEXTRACT(J2085,"PT\d+[FQ]\d+_(.*)", 2))</f>
        <v>$.Power_Factor_Phase_B</v>
      </c>
      <c r="AA2085" s="12">
        <f t="shared" si="391"/>
        <v>38</v>
      </c>
      <c r="AB2085" s="6" t="s">
        <v>195</v>
      </c>
      <c r="AC2085" s="106">
        <v>3080</v>
      </c>
      <c r="AJ2085" s="80"/>
      <c r="AK2085" s="116" t="s">
        <v>1696</v>
      </c>
      <c r="AN2085" s="80"/>
      <c r="AO2085" s="80"/>
      <c r="AP2085" s="80"/>
      <c r="AQ2085" s="80"/>
      <c r="AR2085" s="130"/>
      <c r="AS2085" s="80"/>
      <c r="AT2085" s="7"/>
      <c r="AU2085" s="7"/>
      <c r="AV2085" s="169"/>
      <c r="AW2085" s="170"/>
      <c r="AX2085" s="140"/>
      <c r="AY2085" s="150"/>
      <c r="AZ2085" s="171"/>
      <c r="BA2085" s="171"/>
      <c r="BB2085" s="150" t="str">
        <f t="shared" si="398"/>
        <v/>
      </c>
      <c r="BC2085" s="172"/>
      <c r="BD2085" s="169"/>
      <c r="BE2085" s="169"/>
      <c r="BF2085" s="169"/>
      <c r="BG2085" s="169"/>
      <c r="BH2085" s="169"/>
      <c r="BI2085" s="169"/>
      <c r="BJ2085" s="169"/>
      <c r="BK2085" s="169"/>
      <c r="BL2085" s="169"/>
      <c r="BM2085" s="169"/>
      <c r="BN2085" s="169"/>
      <c r="BO2085" s="169"/>
      <c r="BP2085" s="169"/>
      <c r="BQ2085" s="169"/>
      <c r="BS2085" s="6"/>
      <c r="BT2085" s="11"/>
      <c r="BU2085" s="6"/>
      <c r="BV2085" s="6"/>
    </row>
    <row r="2086" spans="1:74" ht="15.75" x14ac:dyDescent="0.25">
      <c r="A2086" s="52" t="s">
        <v>7908</v>
      </c>
      <c r="B2086" s="56"/>
      <c r="C2086" s="7" t="s">
        <v>118</v>
      </c>
      <c r="D2086" s="7" t="s">
        <v>6918</v>
      </c>
      <c r="E2086" s="7"/>
      <c r="F2086" s="64"/>
      <c r="G2086" s="6"/>
      <c r="H2086" s="6"/>
      <c r="I2086" s="10" t="s">
        <v>110</v>
      </c>
      <c r="J2086" s="11" t="s">
        <v>3646</v>
      </c>
      <c r="K2086" s="220" t="s">
        <v>600</v>
      </c>
      <c r="L2086" s="180"/>
      <c r="M2086" s="180">
        <v>1000</v>
      </c>
      <c r="N2086" s="80" t="s">
        <v>7214</v>
      </c>
      <c r="O2086" s="165"/>
      <c r="P2086" s="80" t="s">
        <v>4216</v>
      </c>
      <c r="Q2086" s="80"/>
      <c r="R2086" s="80"/>
      <c r="S2086" s="166"/>
      <c r="T2086" s="164"/>
      <c r="U2086" s="167"/>
      <c r="V2086" s="168"/>
      <c r="W2086" s="12" t="str">
        <f t="shared" si="397"/>
        <v>Mqtt1</v>
      </c>
      <c r="X2086" s="222"/>
      <c r="Y2086" s="6" t="str">
        <f t="shared" si="392"/>
        <v>power-tag/cooling-water-pump-fwd-propulstion-unit</v>
      </c>
      <c r="Z2086" s="106" t="str" cm="1">
        <f t="array" ref="Z2086">IF(COUNTIF(N2086,"spare"),"","$."&amp;_xlfn.REGEXEXTRACT(J2086,"PT\d+[FQ]\d+_(.*)", 2))</f>
        <v>$.Power_Factor_Phase_C</v>
      </c>
      <c r="AA2086" s="12">
        <f t="shared" si="391"/>
        <v>38</v>
      </c>
      <c r="AB2086" s="6" t="s">
        <v>195</v>
      </c>
      <c r="AC2086" s="106">
        <v>3082</v>
      </c>
      <c r="AJ2086" s="80"/>
      <c r="AK2086" s="116" t="s">
        <v>1696</v>
      </c>
      <c r="AN2086" s="80"/>
      <c r="AO2086" s="80"/>
      <c r="AP2086" s="80"/>
      <c r="AQ2086" s="80"/>
      <c r="AR2086" s="130"/>
      <c r="AS2086" s="80"/>
      <c r="AT2086" s="7"/>
      <c r="AU2086" s="7"/>
      <c r="AV2086" s="169"/>
      <c r="AW2086" s="170"/>
      <c r="AX2086" s="140"/>
      <c r="AY2086" s="150"/>
      <c r="AZ2086" s="171"/>
      <c r="BA2086" s="171"/>
      <c r="BB2086" s="150" t="str">
        <f t="shared" si="398"/>
        <v/>
      </c>
      <c r="BC2086" s="172"/>
      <c r="BD2086" s="169"/>
      <c r="BE2086" s="169"/>
      <c r="BF2086" s="169"/>
      <c r="BG2086" s="169"/>
      <c r="BH2086" s="169"/>
      <c r="BI2086" s="169"/>
      <c r="BJ2086" s="169"/>
      <c r="BK2086" s="169"/>
      <c r="BL2086" s="169"/>
      <c r="BM2086" s="169"/>
      <c r="BN2086" s="169"/>
      <c r="BO2086" s="169"/>
      <c r="BP2086" s="169"/>
      <c r="BQ2086" s="169"/>
      <c r="BS2086" s="6"/>
      <c r="BT2086" s="11"/>
      <c r="BU2086" s="6"/>
      <c r="BV2086" s="6"/>
    </row>
    <row r="2087" spans="1:74" ht="15.75" x14ac:dyDescent="0.25">
      <c r="A2087" s="52" t="s">
        <v>7908</v>
      </c>
      <c r="B2087" s="56"/>
      <c r="C2087" s="7" t="s">
        <v>118</v>
      </c>
      <c r="D2087" s="7" t="s">
        <v>6918</v>
      </c>
      <c r="E2087" s="7"/>
      <c r="F2087" s="64"/>
      <c r="G2087" s="6"/>
      <c r="H2087" s="6"/>
      <c r="I2087" s="10" t="s">
        <v>110</v>
      </c>
      <c r="J2087" s="11" t="s">
        <v>3647</v>
      </c>
      <c r="K2087" s="220" t="s">
        <v>600</v>
      </c>
      <c r="L2087" s="180"/>
      <c r="M2087" s="180">
        <v>1000</v>
      </c>
      <c r="N2087" s="80" t="s">
        <v>7214</v>
      </c>
      <c r="O2087" s="165"/>
      <c r="P2087" s="80" t="s">
        <v>4217</v>
      </c>
      <c r="Q2087" s="80"/>
      <c r="R2087" s="80"/>
      <c r="S2087" s="166"/>
      <c r="T2087" s="164"/>
      <c r="U2087" s="167"/>
      <c r="V2087" s="168"/>
      <c r="W2087" s="12" t="str">
        <f t="shared" si="397"/>
        <v>Mqtt1</v>
      </c>
      <c r="X2087" s="222"/>
      <c r="Y2087" s="6" t="str">
        <f t="shared" si="392"/>
        <v>power-tag/cooling-water-pump-fwd-propulstion-unit</v>
      </c>
      <c r="Z2087" s="106" t="str" cm="1">
        <f t="array" ref="Z2087">IF(COUNTIF(N2087,"spare"),"","$."&amp;_xlfn.REGEXEXTRACT(J2087,"PT\d+[FQ]\d+_(.*)", 2))</f>
        <v>$.Total_Power_Factor</v>
      </c>
      <c r="AA2087" s="12">
        <f t="shared" si="391"/>
        <v>38</v>
      </c>
      <c r="AB2087" s="6" t="s">
        <v>195</v>
      </c>
      <c r="AC2087" s="106">
        <v>3084</v>
      </c>
      <c r="AJ2087" s="80"/>
      <c r="AK2087" s="116" t="s">
        <v>1696</v>
      </c>
      <c r="AN2087" s="80"/>
      <c r="AO2087" s="80"/>
      <c r="AP2087" s="80"/>
      <c r="AQ2087" s="80"/>
      <c r="AR2087" s="130"/>
      <c r="AS2087" s="80"/>
      <c r="AT2087" s="7"/>
      <c r="AU2087" s="7"/>
      <c r="AV2087" s="169"/>
      <c r="AW2087" s="170"/>
      <c r="AX2087" s="140"/>
      <c r="AY2087" s="150"/>
      <c r="AZ2087" s="171"/>
      <c r="BA2087" s="171"/>
      <c r="BB2087" s="150" t="str">
        <f t="shared" si="398"/>
        <v/>
      </c>
      <c r="BC2087" s="172"/>
      <c r="BD2087" s="169"/>
      <c r="BE2087" s="169"/>
      <c r="BF2087" s="169"/>
      <c r="BG2087" s="169"/>
      <c r="BH2087" s="169"/>
      <c r="BI2087" s="169"/>
      <c r="BJ2087" s="169"/>
      <c r="BK2087" s="169"/>
      <c r="BL2087" s="169"/>
      <c r="BM2087" s="169"/>
      <c r="BN2087" s="169"/>
      <c r="BO2087" s="169"/>
      <c r="BP2087" s="169"/>
      <c r="BQ2087" s="169"/>
      <c r="BS2087" s="6"/>
      <c r="BT2087" s="11"/>
      <c r="BU2087" s="6"/>
      <c r="BV2087" s="6"/>
    </row>
    <row r="2088" spans="1:74" ht="15.75" x14ac:dyDescent="0.25">
      <c r="A2088" s="52" t="s">
        <v>7908</v>
      </c>
      <c r="B2088" s="56"/>
      <c r="C2088" s="7" t="s">
        <v>118</v>
      </c>
      <c r="D2088" s="7" t="s">
        <v>6918</v>
      </c>
      <c r="E2088" s="7"/>
      <c r="F2088" s="64"/>
      <c r="G2088" s="6"/>
      <c r="H2088" s="6"/>
      <c r="I2088" s="10" t="s">
        <v>110</v>
      </c>
      <c r="J2088" s="11" t="s">
        <v>3648</v>
      </c>
      <c r="K2088" s="220" t="s">
        <v>600</v>
      </c>
      <c r="L2088" s="180"/>
      <c r="M2088" s="180">
        <v>1000</v>
      </c>
      <c r="N2088" s="80" t="s">
        <v>7214</v>
      </c>
      <c r="O2088" s="165"/>
      <c r="P2088" s="80" t="s">
        <v>4218</v>
      </c>
      <c r="Q2088" s="80"/>
      <c r="R2088" s="80"/>
      <c r="S2088" s="166"/>
      <c r="T2088" s="164"/>
      <c r="U2088" s="167"/>
      <c r="V2088" s="168"/>
      <c r="W2088" s="12" t="str">
        <f t="shared" ref="W2088:W2102" si="399">IF(COUNTIF(N2088,"spare"),"","Mqtt1")</f>
        <v>Mqtt1</v>
      </c>
      <c r="X2088" s="222"/>
      <c r="Y2088" s="6" t="str">
        <f t="shared" si="392"/>
        <v>power-tag/compressor-2</v>
      </c>
      <c r="Z2088" s="106" t="str" cm="1">
        <f t="array" ref="Z2088">IF(COUNTIF(N2088,"spare"),"","$."&amp;_xlfn.REGEXEXTRACT(J2088,"PT\d+[FQ]\d+_(.*)", 2))</f>
        <v>$.RMS_Current_Phase_A</v>
      </c>
      <c r="AA2088" s="12">
        <f>AA2073+1</f>
        <v>39</v>
      </c>
      <c r="AB2088" s="6" t="s">
        <v>195</v>
      </c>
      <c r="AC2088" s="106">
        <v>3000</v>
      </c>
      <c r="AJ2088" s="80"/>
      <c r="AK2088" s="116" t="s">
        <v>1693</v>
      </c>
      <c r="AN2088" s="80"/>
      <c r="AO2088" s="80"/>
      <c r="AP2088" s="80"/>
      <c r="AQ2088" s="80"/>
      <c r="AR2088" s="130"/>
      <c r="AS2088" s="80"/>
      <c r="AT2088" s="7"/>
      <c r="AU2088" s="7"/>
      <c r="AV2088" s="169"/>
      <c r="AW2088" s="170"/>
      <c r="AX2088" s="140"/>
      <c r="AY2088" s="150"/>
      <c r="AZ2088" s="171"/>
      <c r="BA2088" s="171"/>
      <c r="BB2088" s="150" t="str">
        <f t="shared" ref="BB2088:BB2102" si="400">IF(ISNUMBER(AM2088),"1","")</f>
        <v/>
      </c>
      <c r="BC2088" s="172"/>
      <c r="BD2088" s="169"/>
      <c r="BE2088" s="169"/>
      <c r="BF2088" s="169"/>
      <c r="BG2088" s="169"/>
      <c r="BH2088" s="169"/>
      <c r="BI2088" s="169"/>
      <c r="BJ2088" s="169"/>
      <c r="BK2088" s="169"/>
      <c r="BL2088" s="169"/>
      <c r="BM2088" s="169"/>
      <c r="BN2088" s="169"/>
      <c r="BO2088" s="169"/>
      <c r="BP2088" s="169"/>
      <c r="BQ2088" s="169"/>
      <c r="BS2088" s="6"/>
      <c r="BT2088" s="11"/>
      <c r="BU2088" s="6"/>
      <c r="BV2088" s="6"/>
    </row>
    <row r="2089" spans="1:74" ht="15.75" x14ac:dyDescent="0.25">
      <c r="A2089" s="52" t="s">
        <v>7908</v>
      </c>
      <c r="B2089" s="56"/>
      <c r="C2089" s="7" t="s">
        <v>118</v>
      </c>
      <c r="D2089" s="7" t="s">
        <v>6918</v>
      </c>
      <c r="E2089" s="7"/>
      <c r="F2089" s="64"/>
      <c r="G2089" s="6"/>
      <c r="H2089" s="6"/>
      <c r="I2089" s="10" t="s">
        <v>110</v>
      </c>
      <c r="J2089" s="11" t="s">
        <v>3649</v>
      </c>
      <c r="K2089" s="220" t="s">
        <v>600</v>
      </c>
      <c r="L2089" s="180"/>
      <c r="M2089" s="180">
        <v>1000</v>
      </c>
      <c r="N2089" s="80" t="s">
        <v>7214</v>
      </c>
      <c r="O2089" s="165"/>
      <c r="P2089" s="80" t="s">
        <v>4219</v>
      </c>
      <c r="Q2089" s="80"/>
      <c r="R2089" s="80"/>
      <c r="S2089" s="166"/>
      <c r="T2089" s="164"/>
      <c r="U2089" s="167"/>
      <c r="V2089" s="168"/>
      <c r="W2089" s="12" t="str">
        <f t="shared" si="399"/>
        <v>Mqtt1</v>
      </c>
      <c r="X2089" s="222"/>
      <c r="Y2089" s="6" t="str">
        <f t="shared" si="392"/>
        <v>power-tag/compressor-2</v>
      </c>
      <c r="Z2089" s="106" t="str" cm="1">
        <f t="array" ref="Z2089">IF(COUNTIF(N2089,"spare"),"","$."&amp;_xlfn.REGEXEXTRACT(J2089,"PT\d+[FQ]\d+_(.*)", 2))</f>
        <v>$.RMS_Current_Phase_B</v>
      </c>
      <c r="AA2089" s="12">
        <f t="shared" si="391"/>
        <v>39</v>
      </c>
      <c r="AB2089" s="6" t="s">
        <v>195</v>
      </c>
      <c r="AC2089" s="106">
        <v>3002</v>
      </c>
      <c r="AJ2089" s="80"/>
      <c r="AK2089" s="116" t="s">
        <v>1693</v>
      </c>
      <c r="AN2089" s="80"/>
      <c r="AO2089" s="80"/>
      <c r="AP2089" s="80"/>
      <c r="AQ2089" s="80"/>
      <c r="AR2089" s="130"/>
      <c r="AS2089" s="80"/>
      <c r="AT2089" s="7"/>
      <c r="AU2089" s="7"/>
      <c r="AV2089" s="169"/>
      <c r="AW2089" s="170"/>
      <c r="AX2089" s="140"/>
      <c r="AY2089" s="150"/>
      <c r="AZ2089" s="171"/>
      <c r="BA2089" s="171"/>
      <c r="BB2089" s="150" t="str">
        <f t="shared" si="400"/>
        <v/>
      </c>
      <c r="BC2089" s="172"/>
      <c r="BD2089" s="169"/>
      <c r="BE2089" s="169"/>
      <c r="BF2089" s="169"/>
      <c r="BG2089" s="169"/>
      <c r="BH2089" s="169"/>
      <c r="BI2089" s="169"/>
      <c r="BJ2089" s="169"/>
      <c r="BK2089" s="169"/>
      <c r="BL2089" s="169"/>
      <c r="BM2089" s="169"/>
      <c r="BN2089" s="169"/>
      <c r="BO2089" s="169"/>
      <c r="BP2089" s="169"/>
      <c r="BQ2089" s="169"/>
      <c r="BS2089" s="6"/>
      <c r="BT2089" s="11"/>
      <c r="BU2089" s="6"/>
      <c r="BV2089" s="6"/>
    </row>
    <row r="2090" spans="1:74" ht="15.75" x14ac:dyDescent="0.25">
      <c r="A2090" s="52" t="s">
        <v>7908</v>
      </c>
      <c r="B2090" s="56"/>
      <c r="C2090" s="7" t="s">
        <v>118</v>
      </c>
      <c r="D2090" s="7" t="s">
        <v>6918</v>
      </c>
      <c r="E2090" s="7"/>
      <c r="F2090" s="64"/>
      <c r="G2090" s="6"/>
      <c r="H2090" s="6"/>
      <c r="I2090" s="10" t="s">
        <v>110</v>
      </c>
      <c r="J2090" s="11" t="s">
        <v>3650</v>
      </c>
      <c r="K2090" s="220" t="s">
        <v>600</v>
      </c>
      <c r="L2090" s="180"/>
      <c r="M2090" s="180">
        <v>1000</v>
      </c>
      <c r="N2090" s="80" t="s">
        <v>7214</v>
      </c>
      <c r="O2090" s="165"/>
      <c r="P2090" s="80" t="s">
        <v>4220</v>
      </c>
      <c r="Q2090" s="80"/>
      <c r="R2090" s="80"/>
      <c r="S2090" s="166"/>
      <c r="T2090" s="164"/>
      <c r="U2090" s="167"/>
      <c r="V2090" s="168"/>
      <c r="W2090" s="12" t="str">
        <f t="shared" si="399"/>
        <v>Mqtt1</v>
      </c>
      <c r="X2090" s="222"/>
      <c r="Y2090" s="6" t="str">
        <f t="shared" si="392"/>
        <v>power-tag/compressor-2</v>
      </c>
      <c r="Z2090" s="106" t="str" cm="1">
        <f t="array" ref="Z2090">IF(COUNTIF(N2090,"spare"),"","$."&amp;_xlfn.REGEXEXTRACT(J2090,"PT\d+[FQ]\d+_(.*)", 2))</f>
        <v>$.RMS_Current_Phase_C</v>
      </c>
      <c r="AA2090" s="12">
        <f t="shared" si="391"/>
        <v>39</v>
      </c>
      <c r="AB2090" s="6" t="s">
        <v>195</v>
      </c>
      <c r="AC2090" s="106">
        <v>3004</v>
      </c>
      <c r="AJ2090" s="80"/>
      <c r="AK2090" s="116" t="s">
        <v>1693</v>
      </c>
      <c r="AN2090" s="80"/>
      <c r="AO2090" s="80"/>
      <c r="AP2090" s="80"/>
      <c r="AQ2090" s="80"/>
      <c r="AR2090" s="130"/>
      <c r="AS2090" s="80"/>
      <c r="AT2090" s="7"/>
      <c r="AU2090" s="7"/>
      <c r="AV2090" s="169"/>
      <c r="AW2090" s="170"/>
      <c r="AX2090" s="140"/>
      <c r="AY2090" s="150"/>
      <c r="AZ2090" s="171"/>
      <c r="BA2090" s="171"/>
      <c r="BB2090" s="150" t="str">
        <f t="shared" si="400"/>
        <v/>
      </c>
      <c r="BC2090" s="172"/>
      <c r="BD2090" s="169"/>
      <c r="BE2090" s="169"/>
      <c r="BF2090" s="169"/>
      <c r="BG2090" s="169"/>
      <c r="BH2090" s="169"/>
      <c r="BI2090" s="169"/>
      <c r="BJ2090" s="169"/>
      <c r="BK2090" s="169"/>
      <c r="BL2090" s="169"/>
      <c r="BM2090" s="169"/>
      <c r="BN2090" s="169"/>
      <c r="BO2090" s="169"/>
      <c r="BP2090" s="169"/>
      <c r="BQ2090" s="169"/>
      <c r="BS2090" s="6"/>
      <c r="BT2090" s="11"/>
      <c r="BU2090" s="6"/>
      <c r="BV2090" s="6"/>
    </row>
    <row r="2091" spans="1:74" ht="15.75" x14ac:dyDescent="0.25">
      <c r="A2091" s="52" t="s">
        <v>7908</v>
      </c>
      <c r="B2091" s="56"/>
      <c r="C2091" s="7" t="s">
        <v>118</v>
      </c>
      <c r="D2091" s="7" t="s">
        <v>6918</v>
      </c>
      <c r="E2091" s="7"/>
      <c r="F2091" s="64"/>
      <c r="G2091" s="6"/>
      <c r="H2091" s="6"/>
      <c r="I2091" s="10" t="s">
        <v>110</v>
      </c>
      <c r="J2091" s="11" t="s">
        <v>3651</v>
      </c>
      <c r="K2091" s="220" t="s">
        <v>600</v>
      </c>
      <c r="L2091" s="180"/>
      <c r="M2091" s="180">
        <v>1000</v>
      </c>
      <c r="N2091" s="80" t="s">
        <v>7214</v>
      </c>
      <c r="O2091" s="165"/>
      <c r="P2091" s="80" t="s">
        <v>4221</v>
      </c>
      <c r="Q2091" s="80"/>
      <c r="R2091" s="80"/>
      <c r="S2091" s="166"/>
      <c r="T2091" s="164"/>
      <c r="U2091" s="167"/>
      <c r="V2091" s="168"/>
      <c r="W2091" s="12" t="str">
        <f t="shared" si="399"/>
        <v>Mqtt1</v>
      </c>
      <c r="X2091" s="222"/>
      <c r="Y2091" s="6" t="str">
        <f t="shared" si="392"/>
        <v>power-tag/compressor-2</v>
      </c>
      <c r="Z2091" s="106" t="str" cm="1">
        <f t="array" ref="Z2091">IF(COUNTIF(N2091,"spare"),"","$."&amp;_xlfn.REGEXEXTRACT(J2091,"PT\d+[FQ]\d+_(.*)", 2))</f>
        <v>$.RMS_Current_Phase_Neut</v>
      </c>
      <c r="AA2091" s="12">
        <f t="shared" si="391"/>
        <v>39</v>
      </c>
      <c r="AB2091" s="6" t="s">
        <v>195</v>
      </c>
      <c r="AC2091" s="106">
        <v>3006</v>
      </c>
      <c r="AJ2091" s="80"/>
      <c r="AK2091" s="116" t="s">
        <v>1693</v>
      </c>
      <c r="AN2091" s="80"/>
      <c r="AO2091" s="80"/>
      <c r="AP2091" s="80"/>
      <c r="AQ2091" s="80"/>
      <c r="AR2091" s="130"/>
      <c r="AS2091" s="80"/>
      <c r="AT2091" s="7"/>
      <c r="AU2091" s="7"/>
      <c r="AV2091" s="169"/>
      <c r="AW2091" s="170"/>
      <c r="AX2091" s="140"/>
      <c r="AY2091" s="150"/>
      <c r="AZ2091" s="171"/>
      <c r="BA2091" s="171"/>
      <c r="BB2091" s="150" t="str">
        <f t="shared" si="400"/>
        <v/>
      </c>
      <c r="BC2091" s="172"/>
      <c r="BD2091" s="169"/>
      <c r="BE2091" s="169"/>
      <c r="BF2091" s="169"/>
      <c r="BG2091" s="169"/>
      <c r="BH2091" s="169"/>
      <c r="BI2091" s="169"/>
      <c r="BJ2091" s="169"/>
      <c r="BK2091" s="169"/>
      <c r="BL2091" s="169"/>
      <c r="BM2091" s="169"/>
      <c r="BN2091" s="169"/>
      <c r="BO2091" s="169"/>
      <c r="BP2091" s="169"/>
      <c r="BQ2091" s="169"/>
      <c r="BS2091" s="6"/>
      <c r="BT2091" s="11"/>
      <c r="BU2091" s="6"/>
      <c r="BV2091" s="6"/>
    </row>
    <row r="2092" spans="1:74" ht="15.75" x14ac:dyDescent="0.25">
      <c r="A2092" s="52" t="s">
        <v>7908</v>
      </c>
      <c r="B2092" s="56"/>
      <c r="C2092" s="7" t="s">
        <v>118</v>
      </c>
      <c r="D2092" s="7" t="s">
        <v>6918</v>
      </c>
      <c r="E2092" s="7"/>
      <c r="F2092" s="64"/>
      <c r="G2092" s="6"/>
      <c r="H2092" s="6"/>
      <c r="I2092" s="10" t="s">
        <v>110</v>
      </c>
      <c r="J2092" s="11" t="s">
        <v>7667</v>
      </c>
      <c r="K2092" s="220" t="s">
        <v>600</v>
      </c>
      <c r="L2092" s="180"/>
      <c r="M2092" s="180">
        <v>1000</v>
      </c>
      <c r="N2092" s="80" t="s">
        <v>7214</v>
      </c>
      <c r="O2092" s="165"/>
      <c r="P2092" s="80" t="s">
        <v>4222</v>
      </c>
      <c r="Q2092" s="80"/>
      <c r="R2092" s="80"/>
      <c r="S2092" s="166"/>
      <c r="T2092" s="164"/>
      <c r="U2092" s="167"/>
      <c r="V2092" s="168"/>
      <c r="W2092" s="12" t="str">
        <f t="shared" si="399"/>
        <v>Mqtt1</v>
      </c>
      <c r="X2092" s="222"/>
      <c r="Y2092" s="6" t="str">
        <f t="shared" si="392"/>
        <v>power-tag/compressor-2</v>
      </c>
      <c r="Z2092" s="106" t="str" cm="1">
        <f t="array" ref="Z2092">IF(COUNTIF(N2092,"spare"),"","$."&amp;_xlfn.REGEXEXTRACT(J2092,"PT\d+[FQ]\d+_(.*)", 2))</f>
        <v>$.RMS_Voltage_A_N</v>
      </c>
      <c r="AA2092" s="12">
        <f t="shared" si="391"/>
        <v>39</v>
      </c>
      <c r="AB2092" s="6" t="s">
        <v>195</v>
      </c>
      <c r="AC2092" s="106">
        <v>3028</v>
      </c>
      <c r="AJ2092" s="80"/>
      <c r="AK2092" s="116" t="s">
        <v>1694</v>
      </c>
      <c r="AN2092" s="80"/>
      <c r="AO2092" s="80"/>
      <c r="AP2092" s="80"/>
      <c r="AQ2092" s="80"/>
      <c r="AR2092" s="130"/>
      <c r="AS2092" s="80"/>
      <c r="AT2092" s="7"/>
      <c r="AU2092" s="7"/>
      <c r="AV2092" s="169"/>
      <c r="AW2092" s="170"/>
      <c r="AX2092" s="140"/>
      <c r="AY2092" s="150"/>
      <c r="AZ2092" s="171"/>
      <c r="BA2092" s="171"/>
      <c r="BB2092" s="150" t="str">
        <f t="shared" si="400"/>
        <v/>
      </c>
      <c r="BC2092" s="172"/>
      <c r="BD2092" s="169"/>
      <c r="BE2092" s="169"/>
      <c r="BF2092" s="169"/>
      <c r="BG2092" s="169"/>
      <c r="BH2092" s="169"/>
      <c r="BI2092" s="169"/>
      <c r="BJ2092" s="169"/>
      <c r="BK2092" s="169"/>
      <c r="BL2092" s="169"/>
      <c r="BM2092" s="169"/>
      <c r="BN2092" s="169"/>
      <c r="BO2092" s="169"/>
      <c r="BP2092" s="169"/>
      <c r="BQ2092" s="169"/>
      <c r="BS2092" s="6"/>
      <c r="BT2092" s="11"/>
      <c r="BU2092" s="6"/>
      <c r="BV2092" s="6"/>
    </row>
    <row r="2093" spans="1:74" ht="15.75" x14ac:dyDescent="0.25">
      <c r="A2093" s="52" t="s">
        <v>7908</v>
      </c>
      <c r="B2093" s="56"/>
      <c r="C2093" s="7" t="s">
        <v>118</v>
      </c>
      <c r="D2093" s="7" t="s">
        <v>6918</v>
      </c>
      <c r="E2093" s="7"/>
      <c r="F2093" s="64"/>
      <c r="G2093" s="6"/>
      <c r="H2093" s="6"/>
      <c r="I2093" s="10" t="s">
        <v>110</v>
      </c>
      <c r="J2093" s="11" t="s">
        <v>7668</v>
      </c>
      <c r="K2093" s="220" t="s">
        <v>600</v>
      </c>
      <c r="L2093" s="180"/>
      <c r="M2093" s="180">
        <v>1000</v>
      </c>
      <c r="N2093" s="80" t="s">
        <v>7214</v>
      </c>
      <c r="O2093" s="165"/>
      <c r="P2093" s="80" t="s">
        <v>4223</v>
      </c>
      <c r="Q2093" s="80"/>
      <c r="R2093" s="80"/>
      <c r="S2093" s="166"/>
      <c r="T2093" s="164"/>
      <c r="U2093" s="167"/>
      <c r="V2093" s="168"/>
      <c r="W2093" s="12" t="str">
        <f t="shared" si="399"/>
        <v>Mqtt1</v>
      </c>
      <c r="X2093" s="222"/>
      <c r="Y2093" s="6" t="str">
        <f t="shared" si="392"/>
        <v>power-tag/compressor-2</v>
      </c>
      <c r="Z2093" s="106" t="str" cm="1">
        <f t="array" ref="Z2093">IF(COUNTIF(N2093,"spare"),"","$."&amp;_xlfn.REGEXEXTRACT(J2093,"PT\d+[FQ]\d+_(.*)", 2))</f>
        <v>$.RMS_Voltage_B_N</v>
      </c>
      <c r="AA2093" s="12">
        <f t="shared" ref="AA2093:AA2102" si="401">AA2078+1</f>
        <v>39</v>
      </c>
      <c r="AB2093" s="6" t="s">
        <v>195</v>
      </c>
      <c r="AC2093" s="106">
        <v>3030</v>
      </c>
      <c r="AJ2093" s="80"/>
      <c r="AK2093" s="116" t="s">
        <v>1694</v>
      </c>
      <c r="AN2093" s="80"/>
      <c r="AO2093" s="80"/>
      <c r="AP2093" s="80"/>
      <c r="AQ2093" s="80"/>
      <c r="AR2093" s="130"/>
      <c r="AS2093" s="80"/>
      <c r="AT2093" s="7"/>
      <c r="AU2093" s="7"/>
      <c r="AV2093" s="169"/>
      <c r="AW2093" s="170"/>
      <c r="AX2093" s="140"/>
      <c r="AY2093" s="150"/>
      <c r="AZ2093" s="171"/>
      <c r="BA2093" s="171"/>
      <c r="BB2093" s="150" t="str">
        <f t="shared" si="400"/>
        <v/>
      </c>
      <c r="BC2093" s="172"/>
      <c r="BD2093" s="169"/>
      <c r="BE2093" s="169"/>
      <c r="BF2093" s="169"/>
      <c r="BG2093" s="169"/>
      <c r="BH2093" s="169"/>
      <c r="BI2093" s="169"/>
      <c r="BJ2093" s="169"/>
      <c r="BK2093" s="169"/>
      <c r="BL2093" s="169"/>
      <c r="BM2093" s="169"/>
      <c r="BN2093" s="169"/>
      <c r="BO2093" s="169"/>
      <c r="BP2093" s="169"/>
      <c r="BQ2093" s="169"/>
      <c r="BS2093" s="6"/>
      <c r="BT2093" s="11"/>
      <c r="BU2093" s="6"/>
      <c r="BV2093" s="6"/>
    </row>
    <row r="2094" spans="1:74" ht="15.75" x14ac:dyDescent="0.25">
      <c r="A2094" s="52" t="s">
        <v>7908</v>
      </c>
      <c r="B2094" s="56"/>
      <c r="C2094" s="7" t="s">
        <v>118</v>
      </c>
      <c r="D2094" s="7" t="s">
        <v>6918</v>
      </c>
      <c r="E2094" s="7"/>
      <c r="F2094" s="64"/>
      <c r="G2094" s="6"/>
      <c r="H2094" s="6"/>
      <c r="I2094" s="10" t="s">
        <v>110</v>
      </c>
      <c r="J2094" s="11" t="s">
        <v>7669</v>
      </c>
      <c r="K2094" s="220" t="s">
        <v>600</v>
      </c>
      <c r="L2094" s="180"/>
      <c r="M2094" s="180">
        <v>1000</v>
      </c>
      <c r="N2094" s="80" t="s">
        <v>7214</v>
      </c>
      <c r="O2094" s="165"/>
      <c r="P2094" s="80" t="s">
        <v>4224</v>
      </c>
      <c r="Q2094" s="80"/>
      <c r="R2094" s="80"/>
      <c r="S2094" s="166"/>
      <c r="T2094" s="164"/>
      <c r="U2094" s="167"/>
      <c r="V2094" s="168"/>
      <c r="W2094" s="12" t="str">
        <f t="shared" si="399"/>
        <v>Mqtt1</v>
      </c>
      <c r="X2094" s="222"/>
      <c r="Y2094" s="6" t="str">
        <f t="shared" ref="Y2094:Y2157" si="402">"power-tag/" &amp; LOWER(_xlfn.REGEXREPLACE(_xlfn.REGEXREPLACE(_xlfn.REGEXREPLACE(TRIM(_xlfn.REGEXREPLACE(P2094, " (RMS (Current|Voltage) .+)|(Active Power Phase [ABC])|(Total Active Power)|(Power Factor .+)|(Total Power Factor) *", "")), "[ /\(\)&amp;:\.#]", "-"), "\-+", "-"), "-$", ""))</f>
        <v>power-tag/compressor-2</v>
      </c>
      <c r="Z2094" s="106" t="str" cm="1">
        <f t="array" ref="Z2094">IF(COUNTIF(N2094,"spare"),"","$."&amp;_xlfn.REGEXEXTRACT(J2094,"PT\d+[FQ]\d+_(.*)", 2))</f>
        <v>$.RMS_Voltage_C_N</v>
      </c>
      <c r="AA2094" s="12">
        <f t="shared" si="401"/>
        <v>39</v>
      </c>
      <c r="AB2094" s="6" t="s">
        <v>195</v>
      </c>
      <c r="AC2094" s="106">
        <v>3032</v>
      </c>
      <c r="AJ2094" s="80"/>
      <c r="AK2094" s="116" t="s">
        <v>1694</v>
      </c>
      <c r="AN2094" s="80"/>
      <c r="AO2094" s="80"/>
      <c r="AP2094" s="80"/>
      <c r="AQ2094" s="80"/>
      <c r="AR2094" s="130"/>
      <c r="AS2094" s="80"/>
      <c r="AT2094" s="7"/>
      <c r="AU2094" s="7"/>
      <c r="AV2094" s="169"/>
      <c r="AW2094" s="170"/>
      <c r="AX2094" s="140"/>
      <c r="AY2094" s="150"/>
      <c r="AZ2094" s="171"/>
      <c r="BA2094" s="171"/>
      <c r="BB2094" s="150" t="str">
        <f t="shared" si="400"/>
        <v/>
      </c>
      <c r="BC2094" s="172"/>
      <c r="BD2094" s="169"/>
      <c r="BE2094" s="169"/>
      <c r="BF2094" s="169"/>
      <c r="BG2094" s="169"/>
      <c r="BH2094" s="169"/>
      <c r="BI2094" s="169"/>
      <c r="BJ2094" s="169"/>
      <c r="BK2094" s="169"/>
      <c r="BL2094" s="169"/>
      <c r="BM2094" s="169"/>
      <c r="BN2094" s="169"/>
      <c r="BO2094" s="169"/>
      <c r="BP2094" s="169"/>
      <c r="BQ2094" s="169"/>
      <c r="BS2094" s="6"/>
      <c r="BT2094" s="11"/>
      <c r="BU2094" s="6"/>
      <c r="BV2094" s="6"/>
    </row>
    <row r="2095" spans="1:74" ht="15.75" x14ac:dyDescent="0.25">
      <c r="A2095" s="52" t="s">
        <v>7908</v>
      </c>
      <c r="B2095" s="56"/>
      <c r="C2095" s="7" t="s">
        <v>118</v>
      </c>
      <c r="D2095" s="7" t="s">
        <v>6918</v>
      </c>
      <c r="E2095" s="7"/>
      <c r="F2095" s="64"/>
      <c r="G2095" s="6"/>
      <c r="H2095" s="6"/>
      <c r="I2095" s="10" t="s">
        <v>110</v>
      </c>
      <c r="J2095" s="11" t="s">
        <v>3652</v>
      </c>
      <c r="K2095" s="220" t="s">
        <v>600</v>
      </c>
      <c r="L2095" s="180"/>
      <c r="M2095" s="180">
        <v>1000</v>
      </c>
      <c r="N2095" s="80" t="s">
        <v>7214</v>
      </c>
      <c r="O2095" s="165"/>
      <c r="P2095" s="80" t="s">
        <v>4225</v>
      </c>
      <c r="Q2095" s="80"/>
      <c r="R2095" s="80"/>
      <c r="S2095" s="166"/>
      <c r="T2095" s="164"/>
      <c r="U2095" s="167"/>
      <c r="V2095" s="168"/>
      <c r="W2095" s="12" t="str">
        <f t="shared" si="399"/>
        <v>Mqtt1</v>
      </c>
      <c r="X2095" s="222"/>
      <c r="Y2095" s="6" t="str">
        <f t="shared" si="402"/>
        <v>power-tag/compressor-2</v>
      </c>
      <c r="Z2095" s="106" t="str" cm="1">
        <f t="array" ref="Z2095">IF(COUNTIF(N2095,"spare"),"","$."&amp;_xlfn.REGEXEXTRACT(J2095,"PT\d+[FQ]\d+_(.*)", 2))</f>
        <v>$.Active_Power_Phase_A</v>
      </c>
      <c r="AA2095" s="12">
        <f t="shared" si="401"/>
        <v>39</v>
      </c>
      <c r="AB2095" s="6" t="s">
        <v>195</v>
      </c>
      <c r="AC2095" s="106">
        <v>3054</v>
      </c>
      <c r="AJ2095" s="80"/>
      <c r="AK2095" s="116" t="s">
        <v>1695</v>
      </c>
      <c r="AN2095" s="80"/>
      <c r="AO2095" s="80"/>
      <c r="AP2095" s="80"/>
      <c r="AQ2095" s="80"/>
      <c r="AR2095" s="130"/>
      <c r="AS2095" s="80"/>
      <c r="AT2095" s="7"/>
      <c r="AU2095" s="7"/>
      <c r="AV2095" s="169"/>
      <c r="AW2095" s="170"/>
      <c r="AX2095" s="140"/>
      <c r="AY2095" s="150"/>
      <c r="AZ2095" s="171"/>
      <c r="BA2095" s="171"/>
      <c r="BB2095" s="150" t="str">
        <f t="shared" si="400"/>
        <v/>
      </c>
      <c r="BC2095" s="172"/>
      <c r="BD2095" s="169"/>
      <c r="BE2095" s="169"/>
      <c r="BF2095" s="169"/>
      <c r="BG2095" s="169"/>
      <c r="BH2095" s="169"/>
      <c r="BI2095" s="169"/>
      <c r="BJ2095" s="169"/>
      <c r="BK2095" s="169"/>
      <c r="BL2095" s="169"/>
      <c r="BM2095" s="169"/>
      <c r="BN2095" s="169"/>
      <c r="BO2095" s="169"/>
      <c r="BP2095" s="169"/>
      <c r="BQ2095" s="169"/>
      <c r="BS2095" s="6"/>
      <c r="BT2095" s="11"/>
      <c r="BU2095" s="6"/>
      <c r="BV2095" s="6"/>
    </row>
    <row r="2096" spans="1:74" ht="15.75" x14ac:dyDescent="0.25">
      <c r="A2096" s="52" t="s">
        <v>7908</v>
      </c>
      <c r="B2096" s="56"/>
      <c r="C2096" s="7" t="s">
        <v>118</v>
      </c>
      <c r="D2096" s="7" t="s">
        <v>6918</v>
      </c>
      <c r="E2096" s="7"/>
      <c r="F2096" s="64"/>
      <c r="G2096" s="6"/>
      <c r="H2096" s="6"/>
      <c r="I2096" s="10" t="s">
        <v>110</v>
      </c>
      <c r="J2096" s="11" t="s">
        <v>3653</v>
      </c>
      <c r="K2096" s="220" t="s">
        <v>600</v>
      </c>
      <c r="L2096" s="180"/>
      <c r="M2096" s="180">
        <v>1000</v>
      </c>
      <c r="N2096" s="80" t="s">
        <v>7214</v>
      </c>
      <c r="O2096" s="165"/>
      <c r="P2096" s="80" t="s">
        <v>4226</v>
      </c>
      <c r="Q2096" s="80"/>
      <c r="R2096" s="80"/>
      <c r="S2096" s="166"/>
      <c r="T2096" s="164"/>
      <c r="U2096" s="167"/>
      <c r="V2096" s="168"/>
      <c r="W2096" s="12" t="str">
        <f t="shared" si="399"/>
        <v>Mqtt1</v>
      </c>
      <c r="X2096" s="222"/>
      <c r="Y2096" s="6" t="str">
        <f t="shared" si="402"/>
        <v>power-tag/compressor-2</v>
      </c>
      <c r="Z2096" s="106" t="str" cm="1">
        <f t="array" ref="Z2096">IF(COUNTIF(N2096,"spare"),"","$."&amp;_xlfn.REGEXEXTRACT(J2096,"PT\d+[FQ]\d+_(.*)", 2))</f>
        <v>$.Active_Power_Phase_B</v>
      </c>
      <c r="AA2096" s="12">
        <f t="shared" si="401"/>
        <v>39</v>
      </c>
      <c r="AB2096" s="6" t="s">
        <v>195</v>
      </c>
      <c r="AC2096" s="106">
        <v>3056</v>
      </c>
      <c r="AJ2096" s="80"/>
      <c r="AK2096" s="116" t="s">
        <v>1695</v>
      </c>
      <c r="AN2096" s="80"/>
      <c r="AO2096" s="80"/>
      <c r="AP2096" s="80"/>
      <c r="AQ2096" s="80"/>
      <c r="AR2096" s="130"/>
      <c r="AS2096" s="80"/>
      <c r="AT2096" s="7"/>
      <c r="AU2096" s="7"/>
      <c r="AV2096" s="169"/>
      <c r="AW2096" s="170"/>
      <c r="AX2096" s="140"/>
      <c r="AY2096" s="150"/>
      <c r="AZ2096" s="171"/>
      <c r="BA2096" s="171"/>
      <c r="BB2096" s="150" t="str">
        <f t="shared" si="400"/>
        <v/>
      </c>
      <c r="BC2096" s="172"/>
      <c r="BD2096" s="169"/>
      <c r="BE2096" s="169"/>
      <c r="BF2096" s="169"/>
      <c r="BG2096" s="169"/>
      <c r="BH2096" s="169"/>
      <c r="BI2096" s="169"/>
      <c r="BJ2096" s="169"/>
      <c r="BK2096" s="169"/>
      <c r="BL2096" s="169"/>
      <c r="BM2096" s="169"/>
      <c r="BN2096" s="169"/>
      <c r="BO2096" s="169"/>
      <c r="BP2096" s="169"/>
      <c r="BQ2096" s="169"/>
      <c r="BS2096" s="6"/>
      <c r="BT2096" s="11"/>
      <c r="BU2096" s="6"/>
      <c r="BV2096" s="6"/>
    </row>
    <row r="2097" spans="1:74" ht="15.75" x14ac:dyDescent="0.25">
      <c r="A2097" s="52" t="s">
        <v>7908</v>
      </c>
      <c r="B2097" s="56"/>
      <c r="C2097" s="7" t="s">
        <v>118</v>
      </c>
      <c r="D2097" s="7" t="s">
        <v>6918</v>
      </c>
      <c r="E2097" s="7"/>
      <c r="F2097" s="64"/>
      <c r="G2097" s="6"/>
      <c r="H2097" s="6"/>
      <c r="I2097" s="10" t="s">
        <v>110</v>
      </c>
      <c r="J2097" s="11" t="s">
        <v>3654</v>
      </c>
      <c r="K2097" s="220" t="s">
        <v>600</v>
      </c>
      <c r="L2097" s="180"/>
      <c r="M2097" s="180">
        <v>1000</v>
      </c>
      <c r="N2097" s="80" t="s">
        <v>7214</v>
      </c>
      <c r="O2097" s="165"/>
      <c r="P2097" s="80" t="s">
        <v>4227</v>
      </c>
      <c r="Q2097" s="80"/>
      <c r="R2097" s="80"/>
      <c r="S2097" s="166"/>
      <c r="T2097" s="164"/>
      <c r="U2097" s="167"/>
      <c r="V2097" s="168"/>
      <c r="W2097" s="12" t="str">
        <f t="shared" si="399"/>
        <v>Mqtt1</v>
      </c>
      <c r="X2097" s="222"/>
      <c r="Y2097" s="6" t="str">
        <f t="shared" si="402"/>
        <v>power-tag/compressor-2</v>
      </c>
      <c r="Z2097" s="106" t="str" cm="1">
        <f t="array" ref="Z2097">IF(COUNTIF(N2097,"spare"),"","$."&amp;_xlfn.REGEXEXTRACT(J2097,"PT\d+[FQ]\d+_(.*)", 2))</f>
        <v>$.Active_Power_Phase_C</v>
      </c>
      <c r="AA2097" s="12">
        <f t="shared" si="401"/>
        <v>39</v>
      </c>
      <c r="AB2097" s="6" t="s">
        <v>195</v>
      </c>
      <c r="AC2097" s="106">
        <v>3058</v>
      </c>
      <c r="AJ2097" s="80"/>
      <c r="AK2097" s="116" t="s">
        <v>1695</v>
      </c>
      <c r="AN2097" s="80"/>
      <c r="AO2097" s="80"/>
      <c r="AP2097" s="80"/>
      <c r="AQ2097" s="80"/>
      <c r="AR2097" s="130"/>
      <c r="AS2097" s="80"/>
      <c r="AT2097" s="7"/>
      <c r="AU2097" s="7"/>
      <c r="AV2097" s="169"/>
      <c r="AW2097" s="170"/>
      <c r="AX2097" s="140"/>
      <c r="AY2097" s="150"/>
      <c r="AZ2097" s="171"/>
      <c r="BA2097" s="171"/>
      <c r="BB2097" s="150" t="str">
        <f t="shared" si="400"/>
        <v/>
      </c>
      <c r="BC2097" s="172"/>
      <c r="BD2097" s="169"/>
      <c r="BE2097" s="169"/>
      <c r="BF2097" s="169"/>
      <c r="BG2097" s="169"/>
      <c r="BH2097" s="169"/>
      <c r="BI2097" s="169"/>
      <c r="BJ2097" s="169"/>
      <c r="BK2097" s="169"/>
      <c r="BL2097" s="169"/>
      <c r="BM2097" s="169"/>
      <c r="BN2097" s="169"/>
      <c r="BO2097" s="169"/>
      <c r="BP2097" s="169"/>
      <c r="BQ2097" s="169"/>
      <c r="BS2097" s="6"/>
      <c r="BT2097" s="11"/>
      <c r="BU2097" s="6"/>
      <c r="BV2097" s="6"/>
    </row>
    <row r="2098" spans="1:74" ht="15.75" x14ac:dyDescent="0.25">
      <c r="A2098" s="52" t="s">
        <v>7908</v>
      </c>
      <c r="B2098" s="56"/>
      <c r="C2098" s="7" t="s">
        <v>118</v>
      </c>
      <c r="D2098" s="7" t="s">
        <v>6918</v>
      </c>
      <c r="E2098" s="7"/>
      <c r="F2098" s="64"/>
      <c r="G2098" s="6"/>
      <c r="H2098" s="6"/>
      <c r="I2098" s="10" t="s">
        <v>110</v>
      </c>
      <c r="J2098" s="11" t="s">
        <v>3655</v>
      </c>
      <c r="K2098" s="220" t="s">
        <v>600</v>
      </c>
      <c r="L2098" s="180"/>
      <c r="M2098" s="180">
        <v>1000</v>
      </c>
      <c r="N2098" s="80" t="s">
        <v>7214</v>
      </c>
      <c r="O2098" s="165"/>
      <c r="P2098" s="80" t="s">
        <v>4228</v>
      </c>
      <c r="Q2098" s="80"/>
      <c r="R2098" s="80"/>
      <c r="S2098" s="166"/>
      <c r="T2098" s="164"/>
      <c r="U2098" s="167"/>
      <c r="V2098" s="168"/>
      <c r="W2098" s="12" t="str">
        <f t="shared" si="399"/>
        <v>Mqtt1</v>
      </c>
      <c r="X2098" s="222"/>
      <c r="Y2098" s="6" t="str">
        <f t="shared" si="402"/>
        <v>power-tag/compressor-2</v>
      </c>
      <c r="Z2098" s="106" t="str" cm="1">
        <f t="array" ref="Z2098">IF(COUNTIF(N2098,"spare"),"","$."&amp;_xlfn.REGEXEXTRACT(J2098,"PT\d+[FQ]\d+_(.*)", 2))</f>
        <v>$.Total_Active_Power</v>
      </c>
      <c r="AA2098" s="12">
        <f t="shared" si="401"/>
        <v>39</v>
      </c>
      <c r="AB2098" s="6" t="s">
        <v>195</v>
      </c>
      <c r="AC2098" s="106">
        <v>3060</v>
      </c>
      <c r="AJ2098" s="80"/>
      <c r="AK2098" s="116" t="s">
        <v>1695</v>
      </c>
      <c r="AN2098" s="80"/>
      <c r="AO2098" s="80"/>
      <c r="AP2098" s="80"/>
      <c r="AQ2098" s="80"/>
      <c r="AR2098" s="130"/>
      <c r="AS2098" s="80"/>
      <c r="AT2098" s="7"/>
      <c r="AU2098" s="7"/>
      <c r="AV2098" s="169"/>
      <c r="AW2098" s="170"/>
      <c r="AX2098" s="140"/>
      <c r="AY2098" s="150"/>
      <c r="AZ2098" s="171"/>
      <c r="BA2098" s="171"/>
      <c r="BB2098" s="150" t="str">
        <f t="shared" si="400"/>
        <v/>
      </c>
      <c r="BC2098" s="172"/>
      <c r="BD2098" s="169"/>
      <c r="BE2098" s="169"/>
      <c r="BF2098" s="169"/>
      <c r="BG2098" s="169"/>
      <c r="BH2098" s="169"/>
      <c r="BI2098" s="169"/>
      <c r="BJ2098" s="169"/>
      <c r="BK2098" s="169"/>
      <c r="BL2098" s="169"/>
      <c r="BM2098" s="169"/>
      <c r="BN2098" s="169"/>
      <c r="BO2098" s="169"/>
      <c r="BP2098" s="169"/>
      <c r="BQ2098" s="169"/>
      <c r="BS2098" s="6"/>
      <c r="BT2098" s="11"/>
      <c r="BU2098" s="6"/>
      <c r="BV2098" s="6"/>
    </row>
    <row r="2099" spans="1:74" ht="15.75" x14ac:dyDescent="0.25">
      <c r="A2099" s="52" t="s">
        <v>7908</v>
      </c>
      <c r="B2099" s="56"/>
      <c r="C2099" s="7" t="s">
        <v>118</v>
      </c>
      <c r="D2099" s="7" t="s">
        <v>6918</v>
      </c>
      <c r="E2099" s="7"/>
      <c r="F2099" s="64"/>
      <c r="G2099" s="6"/>
      <c r="H2099" s="6"/>
      <c r="I2099" s="10" t="s">
        <v>110</v>
      </c>
      <c r="J2099" s="11" t="s">
        <v>3656</v>
      </c>
      <c r="K2099" s="220" t="s">
        <v>600</v>
      </c>
      <c r="L2099" s="180"/>
      <c r="M2099" s="180">
        <v>1000</v>
      </c>
      <c r="N2099" s="80" t="s">
        <v>7214</v>
      </c>
      <c r="O2099" s="165"/>
      <c r="P2099" s="80" t="s">
        <v>4229</v>
      </c>
      <c r="Q2099" s="80"/>
      <c r="R2099" s="80"/>
      <c r="S2099" s="166"/>
      <c r="T2099" s="164"/>
      <c r="U2099" s="167"/>
      <c r="V2099" s="168"/>
      <c r="W2099" s="12" t="str">
        <f t="shared" si="399"/>
        <v>Mqtt1</v>
      </c>
      <c r="X2099" s="222"/>
      <c r="Y2099" s="6" t="str">
        <f t="shared" si="402"/>
        <v>power-tag/compressor-2</v>
      </c>
      <c r="Z2099" s="106" t="str" cm="1">
        <f t="array" ref="Z2099">IF(COUNTIF(N2099,"spare"),"","$."&amp;_xlfn.REGEXEXTRACT(J2099,"PT\d+[FQ]\d+_(.*)", 2))</f>
        <v>$.Power_Factor_Phase_A</v>
      </c>
      <c r="AA2099" s="12">
        <f t="shared" si="401"/>
        <v>39</v>
      </c>
      <c r="AB2099" s="6" t="s">
        <v>195</v>
      </c>
      <c r="AC2099" s="106">
        <v>3078</v>
      </c>
      <c r="AJ2099" s="80"/>
      <c r="AK2099" s="116" t="s">
        <v>1696</v>
      </c>
      <c r="AN2099" s="80"/>
      <c r="AO2099" s="80"/>
      <c r="AP2099" s="80"/>
      <c r="AQ2099" s="80"/>
      <c r="AR2099" s="130"/>
      <c r="AS2099" s="80"/>
      <c r="AT2099" s="7"/>
      <c r="AU2099" s="7"/>
      <c r="AV2099" s="169"/>
      <c r="AW2099" s="170"/>
      <c r="AX2099" s="140"/>
      <c r="AY2099" s="150"/>
      <c r="AZ2099" s="171"/>
      <c r="BA2099" s="171"/>
      <c r="BB2099" s="150" t="str">
        <f t="shared" si="400"/>
        <v/>
      </c>
      <c r="BC2099" s="172"/>
      <c r="BD2099" s="169"/>
      <c r="BE2099" s="169"/>
      <c r="BF2099" s="169"/>
      <c r="BG2099" s="169"/>
      <c r="BH2099" s="169"/>
      <c r="BI2099" s="169"/>
      <c r="BJ2099" s="169"/>
      <c r="BK2099" s="169"/>
      <c r="BL2099" s="169"/>
      <c r="BM2099" s="169"/>
      <c r="BN2099" s="169"/>
      <c r="BO2099" s="169"/>
      <c r="BP2099" s="169"/>
      <c r="BQ2099" s="169"/>
      <c r="BS2099" s="6"/>
      <c r="BT2099" s="11"/>
      <c r="BU2099" s="6"/>
      <c r="BV2099" s="6"/>
    </row>
    <row r="2100" spans="1:74" ht="15.75" x14ac:dyDescent="0.25">
      <c r="A2100" s="52" t="s">
        <v>7908</v>
      </c>
      <c r="B2100" s="56"/>
      <c r="C2100" s="7" t="s">
        <v>118</v>
      </c>
      <c r="D2100" s="7" t="s">
        <v>6918</v>
      </c>
      <c r="E2100" s="7"/>
      <c r="F2100" s="64"/>
      <c r="G2100" s="6"/>
      <c r="H2100" s="6"/>
      <c r="I2100" s="10" t="s">
        <v>110</v>
      </c>
      <c r="J2100" s="11" t="s">
        <v>3657</v>
      </c>
      <c r="K2100" s="220" t="s">
        <v>600</v>
      </c>
      <c r="L2100" s="180"/>
      <c r="M2100" s="180">
        <v>1000</v>
      </c>
      <c r="N2100" s="80" t="s">
        <v>7214</v>
      </c>
      <c r="O2100" s="165"/>
      <c r="P2100" s="80" t="s">
        <v>4230</v>
      </c>
      <c r="Q2100" s="80"/>
      <c r="R2100" s="80"/>
      <c r="S2100" s="166"/>
      <c r="T2100" s="164"/>
      <c r="U2100" s="167"/>
      <c r="V2100" s="168"/>
      <c r="W2100" s="12" t="str">
        <f t="shared" si="399"/>
        <v>Mqtt1</v>
      </c>
      <c r="X2100" s="222"/>
      <c r="Y2100" s="6" t="str">
        <f t="shared" si="402"/>
        <v>power-tag/compressor-2</v>
      </c>
      <c r="Z2100" s="106" t="str" cm="1">
        <f t="array" ref="Z2100">IF(COUNTIF(N2100,"spare"),"","$."&amp;_xlfn.REGEXEXTRACT(J2100,"PT\d+[FQ]\d+_(.*)", 2))</f>
        <v>$.Power_Factor_Phase_B</v>
      </c>
      <c r="AA2100" s="12">
        <f t="shared" si="401"/>
        <v>39</v>
      </c>
      <c r="AB2100" s="6" t="s">
        <v>195</v>
      </c>
      <c r="AC2100" s="106">
        <v>3080</v>
      </c>
      <c r="AJ2100" s="80"/>
      <c r="AK2100" s="116" t="s">
        <v>1696</v>
      </c>
      <c r="AN2100" s="80"/>
      <c r="AO2100" s="80"/>
      <c r="AP2100" s="80"/>
      <c r="AQ2100" s="80"/>
      <c r="AR2100" s="130"/>
      <c r="AS2100" s="80"/>
      <c r="AT2100" s="7"/>
      <c r="AU2100" s="7"/>
      <c r="AV2100" s="169"/>
      <c r="AW2100" s="170"/>
      <c r="AX2100" s="140"/>
      <c r="AY2100" s="150"/>
      <c r="AZ2100" s="171"/>
      <c r="BA2100" s="171"/>
      <c r="BB2100" s="150" t="str">
        <f t="shared" si="400"/>
        <v/>
      </c>
      <c r="BC2100" s="172"/>
      <c r="BD2100" s="169"/>
      <c r="BE2100" s="169"/>
      <c r="BF2100" s="169"/>
      <c r="BG2100" s="169"/>
      <c r="BH2100" s="169"/>
      <c r="BI2100" s="169"/>
      <c r="BJ2100" s="169"/>
      <c r="BK2100" s="169"/>
      <c r="BL2100" s="169"/>
      <c r="BM2100" s="169"/>
      <c r="BN2100" s="169"/>
      <c r="BO2100" s="169"/>
      <c r="BP2100" s="169"/>
      <c r="BQ2100" s="169"/>
      <c r="BS2100" s="6"/>
      <c r="BT2100" s="11"/>
      <c r="BU2100" s="6"/>
      <c r="BV2100" s="6"/>
    </row>
    <row r="2101" spans="1:74" ht="15.75" x14ac:dyDescent="0.25">
      <c r="A2101" s="52" t="s">
        <v>7908</v>
      </c>
      <c r="B2101" s="56"/>
      <c r="C2101" s="7" t="s">
        <v>118</v>
      </c>
      <c r="D2101" s="7" t="s">
        <v>6918</v>
      </c>
      <c r="E2101" s="7"/>
      <c r="F2101" s="64"/>
      <c r="G2101" s="6"/>
      <c r="H2101" s="6"/>
      <c r="I2101" s="10" t="s">
        <v>110</v>
      </c>
      <c r="J2101" s="11" t="s">
        <v>3658</v>
      </c>
      <c r="K2101" s="220" t="s">
        <v>600</v>
      </c>
      <c r="L2101" s="180"/>
      <c r="M2101" s="180">
        <v>1000</v>
      </c>
      <c r="N2101" s="80" t="s">
        <v>7214</v>
      </c>
      <c r="O2101" s="165"/>
      <c r="P2101" s="80" t="s">
        <v>4231</v>
      </c>
      <c r="Q2101" s="80"/>
      <c r="R2101" s="80"/>
      <c r="S2101" s="166"/>
      <c r="T2101" s="164"/>
      <c r="U2101" s="167"/>
      <c r="V2101" s="168"/>
      <c r="W2101" s="12" t="str">
        <f t="shared" si="399"/>
        <v>Mqtt1</v>
      </c>
      <c r="X2101" s="222"/>
      <c r="Y2101" s="6" t="str">
        <f t="shared" si="402"/>
        <v>power-tag/compressor-2</v>
      </c>
      <c r="Z2101" s="106" t="str" cm="1">
        <f t="array" ref="Z2101">IF(COUNTIF(N2101,"spare"),"","$."&amp;_xlfn.REGEXEXTRACT(J2101,"PT\d+[FQ]\d+_(.*)", 2))</f>
        <v>$.Power_Factor_Phase_C</v>
      </c>
      <c r="AA2101" s="12">
        <f t="shared" si="401"/>
        <v>39</v>
      </c>
      <c r="AB2101" s="6" t="s">
        <v>195</v>
      </c>
      <c r="AC2101" s="106">
        <v>3082</v>
      </c>
      <c r="AJ2101" s="80"/>
      <c r="AK2101" s="116" t="s">
        <v>1696</v>
      </c>
      <c r="AN2101" s="80"/>
      <c r="AO2101" s="80"/>
      <c r="AP2101" s="80"/>
      <c r="AQ2101" s="80"/>
      <c r="AR2101" s="130"/>
      <c r="AS2101" s="80"/>
      <c r="AT2101" s="7"/>
      <c r="AU2101" s="7"/>
      <c r="AV2101" s="169"/>
      <c r="AW2101" s="170"/>
      <c r="AX2101" s="140"/>
      <c r="AY2101" s="150"/>
      <c r="AZ2101" s="171"/>
      <c r="BA2101" s="171"/>
      <c r="BB2101" s="150" t="str">
        <f t="shared" si="400"/>
        <v/>
      </c>
      <c r="BC2101" s="172"/>
      <c r="BD2101" s="169"/>
      <c r="BE2101" s="169"/>
      <c r="BF2101" s="169"/>
      <c r="BG2101" s="169"/>
      <c r="BH2101" s="169"/>
      <c r="BI2101" s="169"/>
      <c r="BJ2101" s="169"/>
      <c r="BK2101" s="169"/>
      <c r="BL2101" s="169"/>
      <c r="BM2101" s="169"/>
      <c r="BN2101" s="169"/>
      <c r="BO2101" s="169"/>
      <c r="BP2101" s="169"/>
      <c r="BQ2101" s="169"/>
      <c r="BS2101" s="6"/>
      <c r="BT2101" s="11"/>
      <c r="BU2101" s="6"/>
      <c r="BV2101" s="6"/>
    </row>
    <row r="2102" spans="1:74" ht="15.75" x14ac:dyDescent="0.25">
      <c r="A2102" s="52" t="s">
        <v>7908</v>
      </c>
      <c r="B2102" s="56"/>
      <c r="C2102" s="7" t="s">
        <v>118</v>
      </c>
      <c r="D2102" s="7" t="s">
        <v>6918</v>
      </c>
      <c r="E2102" s="7"/>
      <c r="F2102" s="64"/>
      <c r="G2102" s="6"/>
      <c r="H2102" s="6"/>
      <c r="I2102" s="10" t="s">
        <v>110</v>
      </c>
      <c r="J2102" s="11" t="s">
        <v>3659</v>
      </c>
      <c r="K2102" s="220" t="s">
        <v>600</v>
      </c>
      <c r="L2102" s="180"/>
      <c r="M2102" s="180">
        <v>1000</v>
      </c>
      <c r="N2102" s="80" t="s">
        <v>7214</v>
      </c>
      <c r="O2102" s="165"/>
      <c r="P2102" s="80" t="s">
        <v>4232</v>
      </c>
      <c r="Q2102" s="80"/>
      <c r="R2102" s="80"/>
      <c r="S2102" s="166"/>
      <c r="T2102" s="164"/>
      <c r="U2102" s="167"/>
      <c r="V2102" s="168"/>
      <c r="W2102" s="12" t="str">
        <f t="shared" si="399"/>
        <v>Mqtt1</v>
      </c>
      <c r="X2102" s="222"/>
      <c r="Y2102" s="6" t="str">
        <f t="shared" si="402"/>
        <v>power-tag/compressor-2</v>
      </c>
      <c r="Z2102" s="106" t="str" cm="1">
        <f t="array" ref="Z2102">IF(COUNTIF(N2102,"spare"),"","$."&amp;_xlfn.REGEXEXTRACT(J2102,"PT\d+[FQ]\d+_(.*)", 2))</f>
        <v>$.Total_Power_Factor</v>
      </c>
      <c r="AA2102" s="12">
        <f t="shared" si="401"/>
        <v>39</v>
      </c>
      <c r="AB2102" s="6" t="s">
        <v>195</v>
      </c>
      <c r="AC2102" s="106">
        <v>3084</v>
      </c>
      <c r="AJ2102" s="80"/>
      <c r="AK2102" s="116" t="s">
        <v>1696</v>
      </c>
      <c r="AN2102" s="80"/>
      <c r="AO2102" s="80"/>
      <c r="AP2102" s="80"/>
      <c r="AQ2102" s="80"/>
      <c r="AR2102" s="130"/>
      <c r="AS2102" s="80"/>
      <c r="AT2102" s="7"/>
      <c r="AU2102" s="7"/>
      <c r="AV2102" s="169"/>
      <c r="AW2102" s="170"/>
      <c r="AX2102" s="140"/>
      <c r="AY2102" s="150"/>
      <c r="AZ2102" s="171"/>
      <c r="BA2102" s="171"/>
      <c r="BB2102" s="150" t="str">
        <f t="shared" si="400"/>
        <v/>
      </c>
      <c r="BC2102" s="172"/>
      <c r="BD2102" s="169"/>
      <c r="BE2102" s="169"/>
      <c r="BF2102" s="169"/>
      <c r="BG2102" s="169"/>
      <c r="BH2102" s="169"/>
      <c r="BI2102" s="169"/>
      <c r="BJ2102" s="169"/>
      <c r="BK2102" s="169"/>
      <c r="BL2102" s="169"/>
      <c r="BM2102" s="169"/>
      <c r="BN2102" s="169"/>
      <c r="BO2102" s="169"/>
      <c r="BP2102" s="169"/>
      <c r="BQ2102" s="169"/>
      <c r="BS2102" s="6"/>
      <c r="BT2102" s="11"/>
      <c r="BU2102" s="6"/>
      <c r="BV2102" s="6"/>
    </row>
    <row r="2103" spans="1:74" ht="15.75" x14ac:dyDescent="0.25">
      <c r="A2103" s="52" t="s">
        <v>7908</v>
      </c>
      <c r="B2103" s="56"/>
      <c r="C2103" s="7" t="s">
        <v>118</v>
      </c>
      <c r="D2103" s="7" t="s">
        <v>6918</v>
      </c>
      <c r="E2103" s="7"/>
      <c r="F2103" s="64"/>
      <c r="G2103" s="6"/>
      <c r="H2103" s="6"/>
      <c r="I2103" s="10" t="s">
        <v>110</v>
      </c>
      <c r="J2103" s="11" t="s">
        <v>3660</v>
      </c>
      <c r="K2103" s="220" t="s">
        <v>600</v>
      </c>
      <c r="L2103" s="180"/>
      <c r="M2103" s="180">
        <v>1000</v>
      </c>
      <c r="N2103" s="80" t="s">
        <v>7214</v>
      </c>
      <c r="O2103" s="165"/>
      <c r="P2103" s="80" t="s">
        <v>4233</v>
      </c>
      <c r="Q2103" s="80"/>
      <c r="R2103" s="80"/>
      <c r="S2103" s="166"/>
      <c r="T2103" s="164"/>
      <c r="U2103" s="167"/>
      <c r="V2103" s="168"/>
      <c r="W2103" s="12" t="str">
        <f t="shared" ref="W2103:W2117" si="403">IF(COUNTIF(N2103,"spare"),"","Mqtt1")</f>
        <v>Mqtt1</v>
      </c>
      <c r="X2103" s="222"/>
      <c r="Y2103" s="6" t="str">
        <f t="shared" si="402"/>
        <v>power-tag/circulation-pump-warm-water-adsorption-unit</v>
      </c>
      <c r="Z2103" s="106" t="str" cm="1">
        <f t="array" ref="Z2103">IF(COUNTIF(N2103,"spare"),"","$."&amp;_xlfn.REGEXEXTRACT(J2103,"PT\d+[FQ]\d+_(.*)", 2))</f>
        <v>$.RMS_Current_Phase_A</v>
      </c>
      <c r="AA2103" s="12">
        <f>AA2088+1</f>
        <v>40</v>
      </c>
      <c r="AB2103" s="6" t="s">
        <v>195</v>
      </c>
      <c r="AC2103" s="106">
        <v>3000</v>
      </c>
      <c r="AJ2103" s="80"/>
      <c r="AK2103" s="116" t="s">
        <v>1693</v>
      </c>
      <c r="AN2103" s="80"/>
      <c r="AO2103" s="80"/>
      <c r="AP2103" s="80"/>
      <c r="AQ2103" s="80"/>
      <c r="AR2103" s="130"/>
      <c r="AS2103" s="80"/>
      <c r="AT2103" s="7"/>
      <c r="AU2103" s="7"/>
      <c r="AV2103" s="169"/>
      <c r="AW2103" s="170"/>
      <c r="AX2103" s="140"/>
      <c r="AY2103" s="150"/>
      <c r="AZ2103" s="171"/>
      <c r="BA2103" s="171"/>
      <c r="BB2103" s="150" t="str">
        <f t="shared" ref="BB2103:BB2117" si="404">IF(ISNUMBER(AM2103),"1","")</f>
        <v/>
      </c>
      <c r="BC2103" s="172"/>
      <c r="BD2103" s="169"/>
      <c r="BE2103" s="169"/>
      <c r="BF2103" s="169"/>
      <c r="BG2103" s="169"/>
      <c r="BH2103" s="169"/>
      <c r="BI2103" s="169"/>
      <c r="BJ2103" s="169"/>
      <c r="BK2103" s="169"/>
      <c r="BL2103" s="169"/>
      <c r="BM2103" s="169"/>
      <c r="BN2103" s="169"/>
      <c r="BO2103" s="169"/>
      <c r="BP2103" s="169"/>
      <c r="BQ2103" s="169"/>
      <c r="BS2103" s="6"/>
      <c r="BT2103" s="11"/>
      <c r="BU2103" s="6"/>
      <c r="BV2103" s="6"/>
    </row>
    <row r="2104" spans="1:74" ht="15.75" x14ac:dyDescent="0.25">
      <c r="A2104" s="52" t="s">
        <v>7908</v>
      </c>
      <c r="B2104" s="56"/>
      <c r="C2104" s="7" t="s">
        <v>118</v>
      </c>
      <c r="D2104" s="7" t="s">
        <v>6918</v>
      </c>
      <c r="E2104" s="7"/>
      <c r="F2104" s="64"/>
      <c r="G2104" s="6"/>
      <c r="H2104" s="6"/>
      <c r="I2104" s="10" t="s">
        <v>110</v>
      </c>
      <c r="J2104" s="11" t="s">
        <v>3661</v>
      </c>
      <c r="K2104" s="220" t="s">
        <v>600</v>
      </c>
      <c r="L2104" s="180"/>
      <c r="M2104" s="180">
        <v>1000</v>
      </c>
      <c r="N2104" s="80" t="s">
        <v>7214</v>
      </c>
      <c r="O2104" s="165"/>
      <c r="P2104" s="80" t="s">
        <v>4234</v>
      </c>
      <c r="Q2104" s="80"/>
      <c r="R2104" s="80"/>
      <c r="S2104" s="166"/>
      <c r="T2104" s="164"/>
      <c r="U2104" s="167"/>
      <c r="V2104" s="168"/>
      <c r="W2104" s="12" t="str">
        <f t="shared" si="403"/>
        <v>Mqtt1</v>
      </c>
      <c r="X2104" s="222"/>
      <c r="Y2104" s="6" t="str">
        <f t="shared" si="402"/>
        <v>power-tag/circulation-pump-warm-water-adsorption-unit</v>
      </c>
      <c r="Z2104" s="106" t="str" cm="1">
        <f t="array" ref="Z2104">IF(COUNTIF(N2104,"spare"),"","$."&amp;_xlfn.REGEXEXTRACT(J2104,"PT\d+[FQ]\d+_(.*)", 2))</f>
        <v>$.RMS_Current_Phase_B</v>
      </c>
      <c r="AA2104" s="12">
        <f t="shared" ref="AA2104:AA2117" si="405">AA2089+1</f>
        <v>40</v>
      </c>
      <c r="AB2104" s="6" t="s">
        <v>195</v>
      </c>
      <c r="AC2104" s="106">
        <v>3002</v>
      </c>
      <c r="AJ2104" s="80"/>
      <c r="AK2104" s="116" t="s">
        <v>1693</v>
      </c>
      <c r="AN2104" s="80"/>
      <c r="AO2104" s="80"/>
      <c r="AP2104" s="80"/>
      <c r="AQ2104" s="80"/>
      <c r="AR2104" s="130"/>
      <c r="AS2104" s="80"/>
      <c r="AT2104" s="7"/>
      <c r="AU2104" s="7"/>
      <c r="AV2104" s="169"/>
      <c r="AW2104" s="170"/>
      <c r="AX2104" s="140"/>
      <c r="AY2104" s="150"/>
      <c r="AZ2104" s="171"/>
      <c r="BA2104" s="171"/>
      <c r="BB2104" s="150" t="str">
        <f t="shared" si="404"/>
        <v/>
      </c>
      <c r="BC2104" s="172"/>
      <c r="BD2104" s="169"/>
      <c r="BE2104" s="169"/>
      <c r="BF2104" s="169"/>
      <c r="BG2104" s="169"/>
      <c r="BH2104" s="169"/>
      <c r="BI2104" s="169"/>
      <c r="BJ2104" s="169"/>
      <c r="BK2104" s="169"/>
      <c r="BL2104" s="169"/>
      <c r="BM2104" s="169"/>
      <c r="BN2104" s="169"/>
      <c r="BO2104" s="169"/>
      <c r="BP2104" s="169"/>
      <c r="BQ2104" s="169"/>
      <c r="BS2104" s="6"/>
      <c r="BT2104" s="11"/>
      <c r="BU2104" s="6"/>
      <c r="BV2104" s="6"/>
    </row>
    <row r="2105" spans="1:74" ht="15.75" x14ac:dyDescent="0.25">
      <c r="A2105" s="52" t="s">
        <v>7908</v>
      </c>
      <c r="B2105" s="56"/>
      <c r="C2105" s="7" t="s">
        <v>118</v>
      </c>
      <c r="D2105" s="7" t="s">
        <v>6918</v>
      </c>
      <c r="E2105" s="7"/>
      <c r="F2105" s="64"/>
      <c r="G2105" s="6"/>
      <c r="H2105" s="6"/>
      <c r="I2105" s="10" t="s">
        <v>110</v>
      </c>
      <c r="J2105" s="11" t="s">
        <v>3662</v>
      </c>
      <c r="K2105" s="220" t="s">
        <v>600</v>
      </c>
      <c r="L2105" s="180"/>
      <c r="M2105" s="180">
        <v>1000</v>
      </c>
      <c r="N2105" s="80" t="s">
        <v>7214</v>
      </c>
      <c r="O2105" s="165"/>
      <c r="P2105" s="80" t="s">
        <v>4235</v>
      </c>
      <c r="Q2105" s="80"/>
      <c r="R2105" s="80"/>
      <c r="S2105" s="166"/>
      <c r="T2105" s="164"/>
      <c r="U2105" s="167"/>
      <c r="V2105" s="168"/>
      <c r="W2105" s="12" t="str">
        <f t="shared" si="403"/>
        <v>Mqtt1</v>
      </c>
      <c r="X2105" s="222"/>
      <c r="Y2105" s="6" t="str">
        <f t="shared" si="402"/>
        <v>power-tag/circulation-pump-warm-water-adsorption-unit</v>
      </c>
      <c r="Z2105" s="106" t="str" cm="1">
        <f t="array" ref="Z2105">IF(COUNTIF(N2105,"spare"),"","$."&amp;_xlfn.REGEXEXTRACT(J2105,"PT\d+[FQ]\d+_(.*)", 2))</f>
        <v>$.RMS_Current_Phase_C</v>
      </c>
      <c r="AA2105" s="12">
        <f t="shared" si="405"/>
        <v>40</v>
      </c>
      <c r="AB2105" s="6" t="s">
        <v>195</v>
      </c>
      <c r="AC2105" s="106">
        <v>3004</v>
      </c>
      <c r="AJ2105" s="80"/>
      <c r="AK2105" s="116" t="s">
        <v>1693</v>
      </c>
      <c r="AN2105" s="80"/>
      <c r="AO2105" s="80"/>
      <c r="AP2105" s="80"/>
      <c r="AQ2105" s="80"/>
      <c r="AR2105" s="130"/>
      <c r="AS2105" s="80"/>
      <c r="AT2105" s="7"/>
      <c r="AU2105" s="7"/>
      <c r="AV2105" s="169"/>
      <c r="AW2105" s="170"/>
      <c r="AX2105" s="140"/>
      <c r="AY2105" s="150"/>
      <c r="AZ2105" s="171"/>
      <c r="BA2105" s="171"/>
      <c r="BB2105" s="150" t="str">
        <f t="shared" si="404"/>
        <v/>
      </c>
      <c r="BC2105" s="172"/>
      <c r="BD2105" s="169"/>
      <c r="BE2105" s="169"/>
      <c r="BF2105" s="169"/>
      <c r="BG2105" s="169"/>
      <c r="BH2105" s="169"/>
      <c r="BI2105" s="169"/>
      <c r="BJ2105" s="169"/>
      <c r="BK2105" s="169"/>
      <c r="BL2105" s="169"/>
      <c r="BM2105" s="169"/>
      <c r="BN2105" s="169"/>
      <c r="BO2105" s="169"/>
      <c r="BP2105" s="169"/>
      <c r="BQ2105" s="169"/>
      <c r="BS2105" s="6"/>
      <c r="BT2105" s="11"/>
      <c r="BU2105" s="6"/>
      <c r="BV2105" s="6"/>
    </row>
    <row r="2106" spans="1:74" ht="15.75" x14ac:dyDescent="0.25">
      <c r="A2106" s="52" t="s">
        <v>7908</v>
      </c>
      <c r="B2106" s="56"/>
      <c r="C2106" s="7" t="s">
        <v>118</v>
      </c>
      <c r="D2106" s="7" t="s">
        <v>6918</v>
      </c>
      <c r="E2106" s="7"/>
      <c r="F2106" s="64"/>
      <c r="G2106" s="6"/>
      <c r="H2106" s="6"/>
      <c r="I2106" s="10" t="s">
        <v>110</v>
      </c>
      <c r="J2106" s="11" t="s">
        <v>3663</v>
      </c>
      <c r="K2106" s="220" t="s">
        <v>600</v>
      </c>
      <c r="L2106" s="180"/>
      <c r="M2106" s="180">
        <v>1000</v>
      </c>
      <c r="N2106" s="80" t="s">
        <v>7214</v>
      </c>
      <c r="O2106" s="165"/>
      <c r="P2106" s="80" t="s">
        <v>4236</v>
      </c>
      <c r="Q2106" s="80"/>
      <c r="R2106" s="80"/>
      <c r="S2106" s="166"/>
      <c r="T2106" s="164"/>
      <c r="U2106" s="167"/>
      <c r="V2106" s="168"/>
      <c r="W2106" s="12" t="str">
        <f t="shared" si="403"/>
        <v>Mqtt1</v>
      </c>
      <c r="X2106" s="222"/>
      <c r="Y2106" s="6" t="str">
        <f t="shared" si="402"/>
        <v>power-tag/circulation-pump-warm-water-adsorption-unit</v>
      </c>
      <c r="Z2106" s="106" t="str" cm="1">
        <f t="array" ref="Z2106">IF(COUNTIF(N2106,"spare"),"","$."&amp;_xlfn.REGEXEXTRACT(J2106,"PT\d+[FQ]\d+_(.*)", 2))</f>
        <v>$.RMS_Current_Phase_Neut</v>
      </c>
      <c r="AA2106" s="12">
        <f t="shared" si="405"/>
        <v>40</v>
      </c>
      <c r="AB2106" s="6" t="s">
        <v>195</v>
      </c>
      <c r="AC2106" s="106">
        <v>3006</v>
      </c>
      <c r="AJ2106" s="80"/>
      <c r="AK2106" s="116" t="s">
        <v>1693</v>
      </c>
      <c r="AN2106" s="80"/>
      <c r="AO2106" s="80"/>
      <c r="AP2106" s="80"/>
      <c r="AQ2106" s="80"/>
      <c r="AR2106" s="130"/>
      <c r="AS2106" s="80"/>
      <c r="AT2106" s="7"/>
      <c r="AU2106" s="7"/>
      <c r="AV2106" s="169"/>
      <c r="AW2106" s="170"/>
      <c r="AX2106" s="140"/>
      <c r="AY2106" s="150"/>
      <c r="AZ2106" s="171"/>
      <c r="BA2106" s="171"/>
      <c r="BB2106" s="150" t="str">
        <f t="shared" si="404"/>
        <v/>
      </c>
      <c r="BC2106" s="172"/>
      <c r="BD2106" s="169"/>
      <c r="BE2106" s="169"/>
      <c r="BF2106" s="169"/>
      <c r="BG2106" s="169"/>
      <c r="BH2106" s="169"/>
      <c r="BI2106" s="169"/>
      <c r="BJ2106" s="169"/>
      <c r="BK2106" s="169"/>
      <c r="BL2106" s="169"/>
      <c r="BM2106" s="169"/>
      <c r="BN2106" s="169"/>
      <c r="BO2106" s="169"/>
      <c r="BP2106" s="169"/>
      <c r="BQ2106" s="169"/>
      <c r="BS2106" s="6"/>
      <c r="BT2106" s="11"/>
      <c r="BU2106" s="6"/>
      <c r="BV2106" s="6"/>
    </row>
    <row r="2107" spans="1:74" ht="15.75" x14ac:dyDescent="0.25">
      <c r="A2107" s="52" t="s">
        <v>7908</v>
      </c>
      <c r="B2107" s="56"/>
      <c r="C2107" s="7" t="s">
        <v>118</v>
      </c>
      <c r="D2107" s="7" t="s">
        <v>6918</v>
      </c>
      <c r="E2107" s="7"/>
      <c r="F2107" s="64"/>
      <c r="G2107" s="6"/>
      <c r="H2107" s="6"/>
      <c r="I2107" s="10" t="s">
        <v>110</v>
      </c>
      <c r="J2107" s="11" t="s">
        <v>7670</v>
      </c>
      <c r="K2107" s="220" t="s">
        <v>600</v>
      </c>
      <c r="L2107" s="180"/>
      <c r="M2107" s="180">
        <v>1000</v>
      </c>
      <c r="N2107" s="80" t="s">
        <v>7214</v>
      </c>
      <c r="O2107" s="165"/>
      <c r="P2107" s="80" t="s">
        <v>4237</v>
      </c>
      <c r="Q2107" s="80"/>
      <c r="R2107" s="80"/>
      <c r="S2107" s="166"/>
      <c r="T2107" s="164"/>
      <c r="U2107" s="167"/>
      <c r="V2107" s="168"/>
      <c r="W2107" s="12" t="str">
        <f t="shared" si="403"/>
        <v>Mqtt1</v>
      </c>
      <c r="X2107" s="222"/>
      <c r="Y2107" s="6" t="str">
        <f t="shared" si="402"/>
        <v>power-tag/circulation-pump-warm-water-adsorption-unit</v>
      </c>
      <c r="Z2107" s="106" t="str" cm="1">
        <f t="array" ref="Z2107">IF(COUNTIF(N2107,"spare"),"","$."&amp;_xlfn.REGEXEXTRACT(J2107,"PT\d+[FQ]\d+_(.*)", 2))</f>
        <v>$.RMS_Voltage_A_N</v>
      </c>
      <c r="AA2107" s="12">
        <f t="shared" si="405"/>
        <v>40</v>
      </c>
      <c r="AB2107" s="6" t="s">
        <v>195</v>
      </c>
      <c r="AC2107" s="106">
        <v>3028</v>
      </c>
      <c r="AJ2107" s="80"/>
      <c r="AK2107" s="116" t="s">
        <v>1694</v>
      </c>
      <c r="AN2107" s="80"/>
      <c r="AO2107" s="80"/>
      <c r="AP2107" s="80"/>
      <c r="AQ2107" s="80"/>
      <c r="AR2107" s="130"/>
      <c r="AS2107" s="80"/>
      <c r="AT2107" s="7"/>
      <c r="AU2107" s="7"/>
      <c r="AV2107" s="169"/>
      <c r="AW2107" s="170"/>
      <c r="AX2107" s="140"/>
      <c r="AY2107" s="150"/>
      <c r="AZ2107" s="171"/>
      <c r="BA2107" s="171"/>
      <c r="BB2107" s="150" t="str">
        <f t="shared" si="404"/>
        <v/>
      </c>
      <c r="BC2107" s="172"/>
      <c r="BD2107" s="169"/>
      <c r="BE2107" s="169"/>
      <c r="BF2107" s="169"/>
      <c r="BG2107" s="169"/>
      <c r="BH2107" s="169"/>
      <c r="BI2107" s="169"/>
      <c r="BJ2107" s="169"/>
      <c r="BK2107" s="169"/>
      <c r="BL2107" s="169"/>
      <c r="BM2107" s="169"/>
      <c r="BN2107" s="169"/>
      <c r="BO2107" s="169"/>
      <c r="BP2107" s="169"/>
      <c r="BQ2107" s="169"/>
      <c r="BS2107" s="6"/>
      <c r="BT2107" s="11"/>
      <c r="BU2107" s="6"/>
      <c r="BV2107" s="6"/>
    </row>
    <row r="2108" spans="1:74" ht="15.75" x14ac:dyDescent="0.25">
      <c r="A2108" s="52" t="s">
        <v>7908</v>
      </c>
      <c r="B2108" s="56"/>
      <c r="C2108" s="7" t="s">
        <v>118</v>
      </c>
      <c r="D2108" s="7" t="s">
        <v>6918</v>
      </c>
      <c r="E2108" s="7"/>
      <c r="F2108" s="64"/>
      <c r="G2108" s="6"/>
      <c r="H2108" s="6"/>
      <c r="I2108" s="10" t="s">
        <v>110</v>
      </c>
      <c r="J2108" s="11" t="s">
        <v>7671</v>
      </c>
      <c r="K2108" s="220" t="s">
        <v>600</v>
      </c>
      <c r="L2108" s="180"/>
      <c r="M2108" s="180">
        <v>1000</v>
      </c>
      <c r="N2108" s="80" t="s">
        <v>7214</v>
      </c>
      <c r="O2108" s="165"/>
      <c r="P2108" s="80" t="s">
        <v>4238</v>
      </c>
      <c r="Q2108" s="80"/>
      <c r="R2108" s="80"/>
      <c r="S2108" s="166"/>
      <c r="T2108" s="164"/>
      <c r="U2108" s="167"/>
      <c r="V2108" s="168"/>
      <c r="W2108" s="12" t="str">
        <f t="shared" si="403"/>
        <v>Mqtt1</v>
      </c>
      <c r="X2108" s="222"/>
      <c r="Y2108" s="6" t="str">
        <f t="shared" si="402"/>
        <v>power-tag/circulation-pump-warm-water-adsorption-unit</v>
      </c>
      <c r="Z2108" s="106" t="str" cm="1">
        <f t="array" ref="Z2108">IF(COUNTIF(N2108,"spare"),"","$."&amp;_xlfn.REGEXEXTRACT(J2108,"PT\d+[FQ]\d+_(.*)", 2))</f>
        <v>$.RMS_Voltage_B_N</v>
      </c>
      <c r="AA2108" s="12">
        <f t="shared" si="405"/>
        <v>40</v>
      </c>
      <c r="AB2108" s="6" t="s">
        <v>195</v>
      </c>
      <c r="AC2108" s="106">
        <v>3030</v>
      </c>
      <c r="AJ2108" s="80"/>
      <c r="AK2108" s="116" t="s">
        <v>1694</v>
      </c>
      <c r="AN2108" s="80"/>
      <c r="AO2108" s="80"/>
      <c r="AP2108" s="80"/>
      <c r="AQ2108" s="80"/>
      <c r="AR2108" s="130"/>
      <c r="AS2108" s="80"/>
      <c r="AT2108" s="7"/>
      <c r="AU2108" s="7"/>
      <c r="AV2108" s="169"/>
      <c r="AW2108" s="170"/>
      <c r="AX2108" s="140"/>
      <c r="AY2108" s="150"/>
      <c r="AZ2108" s="171"/>
      <c r="BA2108" s="171"/>
      <c r="BB2108" s="150" t="str">
        <f t="shared" si="404"/>
        <v/>
      </c>
      <c r="BC2108" s="172"/>
      <c r="BD2108" s="169"/>
      <c r="BE2108" s="169"/>
      <c r="BF2108" s="169"/>
      <c r="BG2108" s="169"/>
      <c r="BH2108" s="169"/>
      <c r="BI2108" s="169"/>
      <c r="BJ2108" s="169"/>
      <c r="BK2108" s="169"/>
      <c r="BL2108" s="169"/>
      <c r="BM2108" s="169"/>
      <c r="BN2108" s="169"/>
      <c r="BO2108" s="169"/>
      <c r="BP2108" s="169"/>
      <c r="BQ2108" s="169"/>
      <c r="BS2108" s="6"/>
      <c r="BT2108" s="11"/>
      <c r="BU2108" s="6"/>
      <c r="BV2108" s="6"/>
    </row>
    <row r="2109" spans="1:74" ht="15.75" x14ac:dyDescent="0.25">
      <c r="A2109" s="52" t="s">
        <v>7908</v>
      </c>
      <c r="B2109" s="56"/>
      <c r="C2109" s="7" t="s">
        <v>118</v>
      </c>
      <c r="D2109" s="7" t="s">
        <v>6918</v>
      </c>
      <c r="E2109" s="7"/>
      <c r="F2109" s="64"/>
      <c r="G2109" s="6"/>
      <c r="H2109" s="6"/>
      <c r="I2109" s="10" t="s">
        <v>110</v>
      </c>
      <c r="J2109" s="11" t="s">
        <v>7672</v>
      </c>
      <c r="K2109" s="220" t="s">
        <v>600</v>
      </c>
      <c r="L2109" s="180"/>
      <c r="M2109" s="180">
        <v>1000</v>
      </c>
      <c r="N2109" s="80" t="s">
        <v>7214</v>
      </c>
      <c r="O2109" s="165"/>
      <c r="P2109" s="80" t="s">
        <v>4239</v>
      </c>
      <c r="Q2109" s="80"/>
      <c r="R2109" s="80"/>
      <c r="S2109" s="166"/>
      <c r="T2109" s="164"/>
      <c r="U2109" s="167"/>
      <c r="V2109" s="168"/>
      <c r="W2109" s="12" t="str">
        <f t="shared" si="403"/>
        <v>Mqtt1</v>
      </c>
      <c r="X2109" s="222"/>
      <c r="Y2109" s="6" t="str">
        <f t="shared" si="402"/>
        <v>power-tag/circulation-pump-warm-water-adsorption-unit</v>
      </c>
      <c r="Z2109" s="106" t="str" cm="1">
        <f t="array" ref="Z2109">IF(COUNTIF(N2109,"spare"),"","$."&amp;_xlfn.REGEXEXTRACT(J2109,"PT\d+[FQ]\d+_(.*)", 2))</f>
        <v>$.RMS_Voltage_C_N</v>
      </c>
      <c r="AA2109" s="12">
        <f t="shared" si="405"/>
        <v>40</v>
      </c>
      <c r="AB2109" s="6" t="s">
        <v>195</v>
      </c>
      <c r="AC2109" s="106">
        <v>3032</v>
      </c>
      <c r="AJ2109" s="80"/>
      <c r="AK2109" s="116" t="s">
        <v>1694</v>
      </c>
      <c r="AN2109" s="80"/>
      <c r="AO2109" s="80"/>
      <c r="AP2109" s="80"/>
      <c r="AQ2109" s="80"/>
      <c r="AR2109" s="130"/>
      <c r="AS2109" s="80"/>
      <c r="AT2109" s="7"/>
      <c r="AU2109" s="7"/>
      <c r="AV2109" s="169"/>
      <c r="AW2109" s="170"/>
      <c r="AX2109" s="140"/>
      <c r="AY2109" s="150"/>
      <c r="AZ2109" s="171"/>
      <c r="BA2109" s="171"/>
      <c r="BB2109" s="150" t="str">
        <f t="shared" si="404"/>
        <v/>
      </c>
      <c r="BC2109" s="172"/>
      <c r="BD2109" s="169"/>
      <c r="BE2109" s="169"/>
      <c r="BF2109" s="169"/>
      <c r="BG2109" s="169"/>
      <c r="BH2109" s="169"/>
      <c r="BI2109" s="169"/>
      <c r="BJ2109" s="169"/>
      <c r="BK2109" s="169"/>
      <c r="BL2109" s="169"/>
      <c r="BM2109" s="169"/>
      <c r="BN2109" s="169"/>
      <c r="BO2109" s="169"/>
      <c r="BP2109" s="169"/>
      <c r="BQ2109" s="169"/>
      <c r="BS2109" s="6"/>
      <c r="BT2109" s="11"/>
      <c r="BU2109" s="6"/>
      <c r="BV2109" s="6"/>
    </row>
    <row r="2110" spans="1:74" ht="15.75" x14ac:dyDescent="0.25">
      <c r="A2110" s="52" t="s">
        <v>7908</v>
      </c>
      <c r="B2110" s="56"/>
      <c r="C2110" s="7" t="s">
        <v>118</v>
      </c>
      <c r="D2110" s="7" t="s">
        <v>6918</v>
      </c>
      <c r="E2110" s="7"/>
      <c r="F2110" s="64"/>
      <c r="G2110" s="6"/>
      <c r="H2110" s="6"/>
      <c r="I2110" s="10" t="s">
        <v>110</v>
      </c>
      <c r="J2110" s="11" t="s">
        <v>3664</v>
      </c>
      <c r="K2110" s="220" t="s">
        <v>600</v>
      </c>
      <c r="L2110" s="180"/>
      <c r="M2110" s="180">
        <v>1000</v>
      </c>
      <c r="N2110" s="80" t="s">
        <v>7214</v>
      </c>
      <c r="O2110" s="165"/>
      <c r="P2110" s="80" t="s">
        <v>4240</v>
      </c>
      <c r="Q2110" s="80"/>
      <c r="R2110" s="80"/>
      <c r="S2110" s="166"/>
      <c r="T2110" s="164"/>
      <c r="U2110" s="167"/>
      <c r="V2110" s="168"/>
      <c r="W2110" s="12" t="str">
        <f t="shared" si="403"/>
        <v>Mqtt1</v>
      </c>
      <c r="X2110" s="222"/>
      <c r="Y2110" s="6" t="str">
        <f t="shared" si="402"/>
        <v>power-tag/circulation-pump-warm-water-adsorption-unit</v>
      </c>
      <c r="Z2110" s="106" t="str" cm="1">
        <f t="array" ref="Z2110">IF(COUNTIF(N2110,"spare"),"","$."&amp;_xlfn.REGEXEXTRACT(J2110,"PT\d+[FQ]\d+_(.*)", 2))</f>
        <v>$.Active_Power_Phase_A</v>
      </c>
      <c r="AA2110" s="12">
        <f t="shared" si="405"/>
        <v>40</v>
      </c>
      <c r="AB2110" s="6" t="s">
        <v>195</v>
      </c>
      <c r="AC2110" s="106">
        <v>3054</v>
      </c>
      <c r="AJ2110" s="80"/>
      <c r="AK2110" s="116" t="s">
        <v>1695</v>
      </c>
      <c r="AN2110" s="80"/>
      <c r="AO2110" s="80"/>
      <c r="AP2110" s="80"/>
      <c r="AQ2110" s="80"/>
      <c r="AR2110" s="130"/>
      <c r="AS2110" s="80"/>
      <c r="AT2110" s="7"/>
      <c r="AU2110" s="7"/>
      <c r="AV2110" s="169"/>
      <c r="AW2110" s="170"/>
      <c r="AX2110" s="140"/>
      <c r="AY2110" s="150"/>
      <c r="AZ2110" s="171"/>
      <c r="BA2110" s="171"/>
      <c r="BB2110" s="150" t="str">
        <f t="shared" si="404"/>
        <v/>
      </c>
      <c r="BC2110" s="172"/>
      <c r="BD2110" s="169"/>
      <c r="BE2110" s="169"/>
      <c r="BF2110" s="169"/>
      <c r="BG2110" s="169"/>
      <c r="BH2110" s="169"/>
      <c r="BI2110" s="169"/>
      <c r="BJ2110" s="169"/>
      <c r="BK2110" s="169"/>
      <c r="BL2110" s="169"/>
      <c r="BM2110" s="169"/>
      <c r="BN2110" s="169"/>
      <c r="BO2110" s="169"/>
      <c r="BP2110" s="169"/>
      <c r="BQ2110" s="169"/>
      <c r="BS2110" s="6"/>
      <c r="BT2110" s="11"/>
      <c r="BU2110" s="6"/>
      <c r="BV2110" s="6"/>
    </row>
    <row r="2111" spans="1:74" ht="15.75" x14ac:dyDescent="0.25">
      <c r="A2111" s="52" t="s">
        <v>7908</v>
      </c>
      <c r="B2111" s="56"/>
      <c r="C2111" s="7" t="s">
        <v>118</v>
      </c>
      <c r="D2111" s="7" t="s">
        <v>6918</v>
      </c>
      <c r="E2111" s="7"/>
      <c r="F2111" s="64"/>
      <c r="G2111" s="6"/>
      <c r="H2111" s="6"/>
      <c r="I2111" s="10" t="s">
        <v>110</v>
      </c>
      <c r="J2111" s="11" t="s">
        <v>3665</v>
      </c>
      <c r="K2111" s="220" t="s">
        <v>600</v>
      </c>
      <c r="L2111" s="180"/>
      <c r="M2111" s="180">
        <v>1000</v>
      </c>
      <c r="N2111" s="80" t="s">
        <v>7214</v>
      </c>
      <c r="O2111" s="165"/>
      <c r="P2111" s="80" t="s">
        <v>4241</v>
      </c>
      <c r="Q2111" s="80"/>
      <c r="R2111" s="80"/>
      <c r="S2111" s="166"/>
      <c r="T2111" s="164"/>
      <c r="U2111" s="167"/>
      <c r="V2111" s="168"/>
      <c r="W2111" s="12" t="str">
        <f t="shared" si="403"/>
        <v>Mqtt1</v>
      </c>
      <c r="X2111" s="222"/>
      <c r="Y2111" s="6" t="str">
        <f t="shared" si="402"/>
        <v>power-tag/circulation-pump-warm-water-adsorption-unit</v>
      </c>
      <c r="Z2111" s="106" t="str" cm="1">
        <f t="array" ref="Z2111">IF(COUNTIF(N2111,"spare"),"","$."&amp;_xlfn.REGEXEXTRACT(J2111,"PT\d+[FQ]\d+_(.*)", 2))</f>
        <v>$.Active_Power_Phase_B</v>
      </c>
      <c r="AA2111" s="12">
        <f t="shared" si="405"/>
        <v>40</v>
      </c>
      <c r="AB2111" s="6" t="s">
        <v>195</v>
      </c>
      <c r="AC2111" s="106">
        <v>3056</v>
      </c>
      <c r="AJ2111" s="80"/>
      <c r="AK2111" s="116" t="s">
        <v>1695</v>
      </c>
      <c r="AN2111" s="80"/>
      <c r="AO2111" s="80"/>
      <c r="AP2111" s="80"/>
      <c r="AQ2111" s="80"/>
      <c r="AR2111" s="130"/>
      <c r="AS2111" s="80"/>
      <c r="AT2111" s="7"/>
      <c r="AU2111" s="7"/>
      <c r="AV2111" s="169"/>
      <c r="AW2111" s="170"/>
      <c r="AX2111" s="140"/>
      <c r="AY2111" s="150"/>
      <c r="AZ2111" s="171"/>
      <c r="BA2111" s="171"/>
      <c r="BB2111" s="150" t="str">
        <f t="shared" si="404"/>
        <v/>
      </c>
      <c r="BC2111" s="172"/>
      <c r="BD2111" s="169"/>
      <c r="BE2111" s="169"/>
      <c r="BF2111" s="169"/>
      <c r="BG2111" s="169"/>
      <c r="BH2111" s="169"/>
      <c r="BI2111" s="169"/>
      <c r="BJ2111" s="169"/>
      <c r="BK2111" s="169"/>
      <c r="BL2111" s="169"/>
      <c r="BM2111" s="169"/>
      <c r="BN2111" s="169"/>
      <c r="BO2111" s="169"/>
      <c r="BP2111" s="169"/>
      <c r="BQ2111" s="169"/>
      <c r="BS2111" s="6"/>
      <c r="BT2111" s="11"/>
      <c r="BU2111" s="6"/>
      <c r="BV2111" s="6"/>
    </row>
    <row r="2112" spans="1:74" ht="15.75" x14ac:dyDescent="0.25">
      <c r="A2112" s="52" t="s">
        <v>7908</v>
      </c>
      <c r="B2112" s="56"/>
      <c r="C2112" s="7" t="s">
        <v>118</v>
      </c>
      <c r="D2112" s="7" t="s">
        <v>6918</v>
      </c>
      <c r="E2112" s="7"/>
      <c r="F2112" s="64"/>
      <c r="G2112" s="6"/>
      <c r="H2112" s="6"/>
      <c r="I2112" s="10" t="s">
        <v>110</v>
      </c>
      <c r="J2112" s="11" t="s">
        <v>3666</v>
      </c>
      <c r="K2112" s="220" t="s">
        <v>600</v>
      </c>
      <c r="L2112" s="180"/>
      <c r="M2112" s="180">
        <v>1000</v>
      </c>
      <c r="N2112" s="80" t="s">
        <v>7214</v>
      </c>
      <c r="O2112" s="165"/>
      <c r="P2112" s="80" t="s">
        <v>4242</v>
      </c>
      <c r="Q2112" s="80"/>
      <c r="R2112" s="80"/>
      <c r="S2112" s="166"/>
      <c r="T2112" s="164"/>
      <c r="U2112" s="167"/>
      <c r="V2112" s="168"/>
      <c r="W2112" s="12" t="str">
        <f t="shared" si="403"/>
        <v>Mqtt1</v>
      </c>
      <c r="X2112" s="222"/>
      <c r="Y2112" s="6" t="str">
        <f t="shared" si="402"/>
        <v>power-tag/circulation-pump-warm-water-adsorption-unit</v>
      </c>
      <c r="Z2112" s="106" t="str" cm="1">
        <f t="array" ref="Z2112">IF(COUNTIF(N2112,"spare"),"","$."&amp;_xlfn.REGEXEXTRACT(J2112,"PT\d+[FQ]\d+_(.*)", 2))</f>
        <v>$.Active_Power_Phase_C</v>
      </c>
      <c r="AA2112" s="12">
        <f t="shared" si="405"/>
        <v>40</v>
      </c>
      <c r="AB2112" s="6" t="s">
        <v>195</v>
      </c>
      <c r="AC2112" s="106">
        <v>3058</v>
      </c>
      <c r="AJ2112" s="80"/>
      <c r="AK2112" s="116" t="s">
        <v>1695</v>
      </c>
      <c r="AN2112" s="80"/>
      <c r="AO2112" s="80"/>
      <c r="AP2112" s="80"/>
      <c r="AQ2112" s="80"/>
      <c r="AR2112" s="130"/>
      <c r="AS2112" s="80"/>
      <c r="AT2112" s="7"/>
      <c r="AU2112" s="7"/>
      <c r="AV2112" s="169"/>
      <c r="AW2112" s="170"/>
      <c r="AX2112" s="140"/>
      <c r="AY2112" s="150"/>
      <c r="AZ2112" s="171"/>
      <c r="BA2112" s="171"/>
      <c r="BB2112" s="150" t="str">
        <f t="shared" si="404"/>
        <v/>
      </c>
      <c r="BC2112" s="172"/>
      <c r="BD2112" s="169"/>
      <c r="BE2112" s="169"/>
      <c r="BF2112" s="169"/>
      <c r="BG2112" s="169"/>
      <c r="BH2112" s="169"/>
      <c r="BI2112" s="169"/>
      <c r="BJ2112" s="169"/>
      <c r="BK2112" s="169"/>
      <c r="BL2112" s="169"/>
      <c r="BM2112" s="169"/>
      <c r="BN2112" s="169"/>
      <c r="BO2112" s="169"/>
      <c r="BP2112" s="169"/>
      <c r="BQ2112" s="169"/>
      <c r="BS2112" s="6"/>
      <c r="BT2112" s="11"/>
      <c r="BU2112" s="6"/>
      <c r="BV2112" s="6"/>
    </row>
    <row r="2113" spans="1:74" ht="15.75" x14ac:dyDescent="0.25">
      <c r="A2113" s="52" t="s">
        <v>7908</v>
      </c>
      <c r="B2113" s="56"/>
      <c r="C2113" s="7" t="s">
        <v>118</v>
      </c>
      <c r="D2113" s="7" t="s">
        <v>6918</v>
      </c>
      <c r="E2113" s="7"/>
      <c r="F2113" s="64"/>
      <c r="G2113" s="6"/>
      <c r="H2113" s="6"/>
      <c r="I2113" s="10" t="s">
        <v>110</v>
      </c>
      <c r="J2113" s="11" t="s">
        <v>3667</v>
      </c>
      <c r="K2113" s="220" t="s">
        <v>600</v>
      </c>
      <c r="L2113" s="180"/>
      <c r="M2113" s="180">
        <v>1000</v>
      </c>
      <c r="N2113" s="80" t="s">
        <v>7214</v>
      </c>
      <c r="O2113" s="165"/>
      <c r="P2113" s="80" t="s">
        <v>4243</v>
      </c>
      <c r="Q2113" s="80"/>
      <c r="R2113" s="80"/>
      <c r="S2113" s="166"/>
      <c r="T2113" s="164"/>
      <c r="U2113" s="167"/>
      <c r="V2113" s="168"/>
      <c r="W2113" s="12" t="str">
        <f t="shared" si="403"/>
        <v>Mqtt1</v>
      </c>
      <c r="X2113" s="222"/>
      <c r="Y2113" s="6" t="str">
        <f t="shared" si="402"/>
        <v>power-tag/circulation-pump-warm-water-adsorption-unit</v>
      </c>
      <c r="Z2113" s="106" t="str" cm="1">
        <f t="array" ref="Z2113">IF(COUNTIF(N2113,"spare"),"","$."&amp;_xlfn.REGEXEXTRACT(J2113,"PT\d+[FQ]\d+_(.*)", 2))</f>
        <v>$.Total_Active_Power</v>
      </c>
      <c r="AA2113" s="12">
        <f t="shared" si="405"/>
        <v>40</v>
      </c>
      <c r="AB2113" s="6" t="s">
        <v>195</v>
      </c>
      <c r="AC2113" s="106">
        <v>3060</v>
      </c>
      <c r="AJ2113" s="80"/>
      <c r="AK2113" s="116" t="s">
        <v>1695</v>
      </c>
      <c r="AN2113" s="80"/>
      <c r="AO2113" s="80"/>
      <c r="AP2113" s="80"/>
      <c r="AQ2113" s="80"/>
      <c r="AR2113" s="130"/>
      <c r="AS2113" s="80"/>
      <c r="AT2113" s="7"/>
      <c r="AU2113" s="7"/>
      <c r="AV2113" s="169"/>
      <c r="AW2113" s="170"/>
      <c r="AX2113" s="140"/>
      <c r="AY2113" s="150"/>
      <c r="AZ2113" s="171"/>
      <c r="BA2113" s="171"/>
      <c r="BB2113" s="150" t="str">
        <f t="shared" si="404"/>
        <v/>
      </c>
      <c r="BC2113" s="172"/>
      <c r="BD2113" s="169"/>
      <c r="BE2113" s="169"/>
      <c r="BF2113" s="169"/>
      <c r="BG2113" s="169"/>
      <c r="BH2113" s="169"/>
      <c r="BI2113" s="169"/>
      <c r="BJ2113" s="169"/>
      <c r="BK2113" s="169"/>
      <c r="BL2113" s="169"/>
      <c r="BM2113" s="169"/>
      <c r="BN2113" s="169"/>
      <c r="BO2113" s="169"/>
      <c r="BP2113" s="169"/>
      <c r="BQ2113" s="169"/>
      <c r="BS2113" s="6"/>
      <c r="BT2113" s="11"/>
      <c r="BU2113" s="6"/>
      <c r="BV2113" s="6"/>
    </row>
    <row r="2114" spans="1:74" ht="15.75" x14ac:dyDescent="0.25">
      <c r="A2114" s="52" t="s">
        <v>7908</v>
      </c>
      <c r="B2114" s="56"/>
      <c r="C2114" s="7" t="s">
        <v>118</v>
      </c>
      <c r="D2114" s="7" t="s">
        <v>6918</v>
      </c>
      <c r="E2114" s="7"/>
      <c r="F2114" s="64"/>
      <c r="G2114" s="6"/>
      <c r="H2114" s="6"/>
      <c r="I2114" s="10" t="s">
        <v>110</v>
      </c>
      <c r="J2114" s="11" t="s">
        <v>3668</v>
      </c>
      <c r="K2114" s="220" t="s">
        <v>600</v>
      </c>
      <c r="L2114" s="180"/>
      <c r="M2114" s="180">
        <v>1000</v>
      </c>
      <c r="N2114" s="80" t="s">
        <v>7214</v>
      </c>
      <c r="O2114" s="165"/>
      <c r="P2114" s="80" t="s">
        <v>4244</v>
      </c>
      <c r="Q2114" s="80"/>
      <c r="R2114" s="80"/>
      <c r="S2114" s="166"/>
      <c r="T2114" s="164"/>
      <c r="U2114" s="167"/>
      <c r="V2114" s="168"/>
      <c r="W2114" s="12" t="str">
        <f t="shared" si="403"/>
        <v>Mqtt1</v>
      </c>
      <c r="X2114" s="222"/>
      <c r="Y2114" s="6" t="str">
        <f t="shared" si="402"/>
        <v>power-tag/circulation-pump-warm-water-adsorption-unit</v>
      </c>
      <c r="Z2114" s="106" t="str" cm="1">
        <f t="array" ref="Z2114">IF(COUNTIF(N2114,"spare"),"","$."&amp;_xlfn.REGEXEXTRACT(J2114,"PT\d+[FQ]\d+_(.*)", 2))</f>
        <v>$.Power_Factor_Phase_A</v>
      </c>
      <c r="AA2114" s="12">
        <f t="shared" si="405"/>
        <v>40</v>
      </c>
      <c r="AB2114" s="6" t="s">
        <v>195</v>
      </c>
      <c r="AC2114" s="106">
        <v>3078</v>
      </c>
      <c r="AJ2114" s="80"/>
      <c r="AK2114" s="116" t="s">
        <v>1696</v>
      </c>
      <c r="AN2114" s="80"/>
      <c r="AO2114" s="80"/>
      <c r="AP2114" s="80"/>
      <c r="AQ2114" s="80"/>
      <c r="AR2114" s="130"/>
      <c r="AS2114" s="80"/>
      <c r="AT2114" s="7"/>
      <c r="AU2114" s="7"/>
      <c r="AV2114" s="169"/>
      <c r="AW2114" s="170"/>
      <c r="AX2114" s="140"/>
      <c r="AY2114" s="150"/>
      <c r="AZ2114" s="171"/>
      <c r="BA2114" s="171"/>
      <c r="BB2114" s="150" t="str">
        <f t="shared" si="404"/>
        <v/>
      </c>
      <c r="BC2114" s="172"/>
      <c r="BD2114" s="169"/>
      <c r="BE2114" s="169"/>
      <c r="BF2114" s="169"/>
      <c r="BG2114" s="169"/>
      <c r="BH2114" s="169"/>
      <c r="BI2114" s="169"/>
      <c r="BJ2114" s="169"/>
      <c r="BK2114" s="169"/>
      <c r="BL2114" s="169"/>
      <c r="BM2114" s="169"/>
      <c r="BN2114" s="169"/>
      <c r="BO2114" s="169"/>
      <c r="BP2114" s="169"/>
      <c r="BQ2114" s="169"/>
      <c r="BS2114" s="6"/>
      <c r="BT2114" s="11"/>
      <c r="BU2114" s="6"/>
      <c r="BV2114" s="6"/>
    </row>
    <row r="2115" spans="1:74" ht="15.75" x14ac:dyDescent="0.25">
      <c r="A2115" s="52" t="s">
        <v>7908</v>
      </c>
      <c r="B2115" s="56"/>
      <c r="C2115" s="7" t="s">
        <v>118</v>
      </c>
      <c r="D2115" s="7" t="s">
        <v>6918</v>
      </c>
      <c r="E2115" s="7"/>
      <c r="F2115" s="64"/>
      <c r="G2115" s="6"/>
      <c r="H2115" s="6"/>
      <c r="I2115" s="10" t="s">
        <v>110</v>
      </c>
      <c r="J2115" s="11" t="s">
        <v>3669</v>
      </c>
      <c r="K2115" s="220" t="s">
        <v>600</v>
      </c>
      <c r="L2115" s="180"/>
      <c r="M2115" s="180">
        <v>1000</v>
      </c>
      <c r="N2115" s="80" t="s">
        <v>7214</v>
      </c>
      <c r="O2115" s="165"/>
      <c r="P2115" s="80" t="s">
        <v>4245</v>
      </c>
      <c r="Q2115" s="80"/>
      <c r="R2115" s="80"/>
      <c r="S2115" s="166"/>
      <c r="T2115" s="164"/>
      <c r="U2115" s="167"/>
      <c r="V2115" s="168"/>
      <c r="W2115" s="12" t="str">
        <f t="shared" si="403"/>
        <v>Mqtt1</v>
      </c>
      <c r="X2115" s="222"/>
      <c r="Y2115" s="6" t="str">
        <f t="shared" si="402"/>
        <v>power-tag/circulation-pump-warm-water-adsorption-unit</v>
      </c>
      <c r="Z2115" s="106" t="str" cm="1">
        <f t="array" ref="Z2115">IF(COUNTIF(N2115,"spare"),"","$."&amp;_xlfn.REGEXEXTRACT(J2115,"PT\d+[FQ]\d+_(.*)", 2))</f>
        <v>$.Power_Factor_Phase_B</v>
      </c>
      <c r="AA2115" s="12">
        <f t="shared" si="405"/>
        <v>40</v>
      </c>
      <c r="AB2115" s="6" t="s">
        <v>195</v>
      </c>
      <c r="AC2115" s="106">
        <v>3080</v>
      </c>
      <c r="AJ2115" s="80"/>
      <c r="AK2115" s="116" t="s">
        <v>1696</v>
      </c>
      <c r="AN2115" s="80"/>
      <c r="AO2115" s="80"/>
      <c r="AP2115" s="80"/>
      <c r="AQ2115" s="80"/>
      <c r="AR2115" s="130"/>
      <c r="AS2115" s="80"/>
      <c r="AT2115" s="7"/>
      <c r="AU2115" s="7"/>
      <c r="AV2115" s="169"/>
      <c r="AW2115" s="170"/>
      <c r="AX2115" s="140"/>
      <c r="AY2115" s="150"/>
      <c r="AZ2115" s="171"/>
      <c r="BA2115" s="171"/>
      <c r="BB2115" s="150" t="str">
        <f t="shared" si="404"/>
        <v/>
      </c>
      <c r="BC2115" s="172"/>
      <c r="BD2115" s="169"/>
      <c r="BE2115" s="169"/>
      <c r="BF2115" s="169"/>
      <c r="BG2115" s="169"/>
      <c r="BH2115" s="169"/>
      <c r="BI2115" s="169"/>
      <c r="BJ2115" s="169"/>
      <c r="BK2115" s="169"/>
      <c r="BL2115" s="169"/>
      <c r="BM2115" s="169"/>
      <c r="BN2115" s="169"/>
      <c r="BO2115" s="169"/>
      <c r="BP2115" s="169"/>
      <c r="BQ2115" s="169"/>
      <c r="BS2115" s="6"/>
      <c r="BT2115" s="11"/>
      <c r="BU2115" s="6"/>
      <c r="BV2115" s="6"/>
    </row>
    <row r="2116" spans="1:74" ht="15.75" x14ac:dyDescent="0.25">
      <c r="A2116" s="52" t="s">
        <v>7908</v>
      </c>
      <c r="B2116" s="56"/>
      <c r="C2116" s="7" t="s">
        <v>118</v>
      </c>
      <c r="D2116" s="7" t="s">
        <v>6918</v>
      </c>
      <c r="E2116" s="7"/>
      <c r="F2116" s="64"/>
      <c r="G2116" s="6"/>
      <c r="H2116" s="6"/>
      <c r="I2116" s="10" t="s">
        <v>110</v>
      </c>
      <c r="J2116" s="11" t="s">
        <v>3670</v>
      </c>
      <c r="K2116" s="220" t="s">
        <v>600</v>
      </c>
      <c r="L2116" s="180"/>
      <c r="M2116" s="180">
        <v>1000</v>
      </c>
      <c r="N2116" s="80" t="s">
        <v>7214</v>
      </c>
      <c r="O2116" s="165"/>
      <c r="P2116" s="80" t="s">
        <v>4246</v>
      </c>
      <c r="Q2116" s="80"/>
      <c r="R2116" s="80"/>
      <c r="S2116" s="166"/>
      <c r="T2116" s="164"/>
      <c r="U2116" s="167"/>
      <c r="V2116" s="168"/>
      <c r="W2116" s="12" t="str">
        <f t="shared" si="403"/>
        <v>Mqtt1</v>
      </c>
      <c r="X2116" s="222"/>
      <c r="Y2116" s="6" t="str">
        <f t="shared" si="402"/>
        <v>power-tag/circulation-pump-warm-water-adsorption-unit</v>
      </c>
      <c r="Z2116" s="106" t="str" cm="1">
        <f t="array" ref="Z2116">IF(COUNTIF(N2116,"spare"),"","$."&amp;_xlfn.REGEXEXTRACT(J2116,"PT\d+[FQ]\d+_(.*)", 2))</f>
        <v>$.Power_Factor_Phase_C</v>
      </c>
      <c r="AA2116" s="12">
        <f t="shared" si="405"/>
        <v>40</v>
      </c>
      <c r="AB2116" s="6" t="s">
        <v>195</v>
      </c>
      <c r="AC2116" s="106">
        <v>3082</v>
      </c>
      <c r="AJ2116" s="80"/>
      <c r="AK2116" s="116" t="s">
        <v>1696</v>
      </c>
      <c r="AN2116" s="80"/>
      <c r="AO2116" s="80"/>
      <c r="AP2116" s="80"/>
      <c r="AQ2116" s="80"/>
      <c r="AR2116" s="130"/>
      <c r="AS2116" s="80"/>
      <c r="AT2116" s="7"/>
      <c r="AU2116" s="7"/>
      <c r="AV2116" s="169"/>
      <c r="AW2116" s="170"/>
      <c r="AX2116" s="140"/>
      <c r="AY2116" s="150"/>
      <c r="AZ2116" s="171"/>
      <c r="BA2116" s="171"/>
      <c r="BB2116" s="150" t="str">
        <f t="shared" si="404"/>
        <v/>
      </c>
      <c r="BC2116" s="172"/>
      <c r="BD2116" s="169"/>
      <c r="BE2116" s="169"/>
      <c r="BF2116" s="169"/>
      <c r="BG2116" s="169"/>
      <c r="BH2116" s="169"/>
      <c r="BI2116" s="169"/>
      <c r="BJ2116" s="169"/>
      <c r="BK2116" s="169"/>
      <c r="BL2116" s="169"/>
      <c r="BM2116" s="169"/>
      <c r="BN2116" s="169"/>
      <c r="BO2116" s="169"/>
      <c r="BP2116" s="169"/>
      <c r="BQ2116" s="169"/>
      <c r="BS2116" s="6"/>
      <c r="BT2116" s="11"/>
      <c r="BU2116" s="6"/>
      <c r="BV2116" s="6"/>
    </row>
    <row r="2117" spans="1:74" ht="15.75" x14ac:dyDescent="0.25">
      <c r="A2117" s="52" t="s">
        <v>7908</v>
      </c>
      <c r="B2117" s="56"/>
      <c r="C2117" s="7" t="s">
        <v>118</v>
      </c>
      <c r="D2117" s="7" t="s">
        <v>6918</v>
      </c>
      <c r="E2117" s="7"/>
      <c r="F2117" s="64"/>
      <c r="G2117" s="6"/>
      <c r="H2117" s="6"/>
      <c r="I2117" s="10" t="s">
        <v>110</v>
      </c>
      <c r="J2117" s="11" t="s">
        <v>3671</v>
      </c>
      <c r="K2117" s="220" t="s">
        <v>600</v>
      </c>
      <c r="L2117" s="180"/>
      <c r="M2117" s="180">
        <v>1000</v>
      </c>
      <c r="N2117" s="80" t="s">
        <v>7214</v>
      </c>
      <c r="O2117" s="165"/>
      <c r="P2117" s="80" t="s">
        <v>4247</v>
      </c>
      <c r="Q2117" s="80"/>
      <c r="R2117" s="80"/>
      <c r="S2117" s="166"/>
      <c r="T2117" s="164"/>
      <c r="U2117" s="167"/>
      <c r="V2117" s="168"/>
      <c r="W2117" s="12" t="str">
        <f t="shared" si="403"/>
        <v>Mqtt1</v>
      </c>
      <c r="X2117" s="222"/>
      <c r="Y2117" s="6" t="str">
        <f t="shared" si="402"/>
        <v>power-tag/circulation-pump-warm-water-adsorption-unit</v>
      </c>
      <c r="Z2117" s="106" t="str" cm="1">
        <f t="array" ref="Z2117">IF(COUNTIF(N2117,"spare"),"","$."&amp;_xlfn.REGEXEXTRACT(J2117,"PT\d+[FQ]\d+_(.*)", 2))</f>
        <v>$.Total_Power_Factor</v>
      </c>
      <c r="AA2117" s="12">
        <f t="shared" si="405"/>
        <v>40</v>
      </c>
      <c r="AB2117" s="6" t="s">
        <v>195</v>
      </c>
      <c r="AC2117" s="106">
        <v>3084</v>
      </c>
      <c r="AJ2117" s="80"/>
      <c r="AK2117" s="116" t="s">
        <v>1696</v>
      </c>
      <c r="AN2117" s="80"/>
      <c r="AO2117" s="80"/>
      <c r="AP2117" s="80"/>
      <c r="AQ2117" s="80"/>
      <c r="AR2117" s="130"/>
      <c r="AS2117" s="80"/>
      <c r="AT2117" s="7"/>
      <c r="AU2117" s="7"/>
      <c r="AV2117" s="169"/>
      <c r="AW2117" s="170"/>
      <c r="AX2117" s="140"/>
      <c r="AY2117" s="150"/>
      <c r="AZ2117" s="171"/>
      <c r="BA2117" s="171"/>
      <c r="BB2117" s="150" t="str">
        <f t="shared" si="404"/>
        <v/>
      </c>
      <c r="BC2117" s="172"/>
      <c r="BD2117" s="169"/>
      <c r="BE2117" s="169"/>
      <c r="BF2117" s="169"/>
      <c r="BG2117" s="169"/>
      <c r="BH2117" s="169"/>
      <c r="BI2117" s="169"/>
      <c r="BJ2117" s="169"/>
      <c r="BK2117" s="169"/>
      <c r="BL2117" s="169"/>
      <c r="BM2117" s="169"/>
      <c r="BN2117" s="169"/>
      <c r="BO2117" s="169"/>
      <c r="BP2117" s="169"/>
      <c r="BQ2117" s="169"/>
      <c r="BS2117" s="6"/>
      <c r="BT2117" s="11"/>
      <c r="BU2117" s="6"/>
      <c r="BV2117" s="6"/>
    </row>
    <row r="2118" spans="1:74" ht="15.75" x14ac:dyDescent="0.25">
      <c r="A2118" s="52" t="s">
        <v>7908</v>
      </c>
      <c r="B2118" s="56"/>
      <c r="C2118" s="7" t="s">
        <v>118</v>
      </c>
      <c r="D2118" s="7" t="s">
        <v>6918</v>
      </c>
      <c r="E2118" s="7"/>
      <c r="F2118" s="64"/>
      <c r="G2118" s="6"/>
      <c r="H2118" s="6"/>
      <c r="I2118" s="10" t="s">
        <v>110</v>
      </c>
      <c r="J2118" s="11" t="s">
        <v>3672</v>
      </c>
      <c r="K2118" s="220" t="s">
        <v>600</v>
      </c>
      <c r="L2118" s="180"/>
      <c r="M2118" s="180">
        <v>1000</v>
      </c>
      <c r="N2118" s="80" t="s">
        <v>7214</v>
      </c>
      <c r="O2118" s="165"/>
      <c r="P2118" s="80" t="s">
        <v>4248</v>
      </c>
      <c r="Q2118" s="80"/>
      <c r="R2118" s="80"/>
      <c r="S2118" s="166"/>
      <c r="T2118" s="164"/>
      <c r="U2118" s="167"/>
      <c r="V2118" s="168"/>
      <c r="W2118" s="12" t="str">
        <f t="shared" ref="W2118:W2132" si="406">IF(COUNTIF(N2118,"spare"),"","Mqtt1")</f>
        <v>Mqtt1</v>
      </c>
      <c r="X2118" s="222"/>
      <c r="Y2118" s="6" t="str">
        <f t="shared" si="402"/>
        <v>power-tag/cooling-water-pump-adsorption-unit</v>
      </c>
      <c r="Z2118" s="106" t="str" cm="1">
        <f t="array" ref="Z2118">IF(COUNTIF(N2118,"spare"),"","$."&amp;_xlfn.REGEXEXTRACT(J2118,"PT\d+[FQ]\d+_(.*)", 2))</f>
        <v>$.RMS_Current_Phase_A</v>
      </c>
      <c r="AA2118" s="12">
        <f>AA2103+1</f>
        <v>41</v>
      </c>
      <c r="AB2118" s="6" t="s">
        <v>195</v>
      </c>
      <c r="AC2118" s="106">
        <v>3000</v>
      </c>
      <c r="AJ2118" s="80"/>
      <c r="AK2118" s="116" t="s">
        <v>1693</v>
      </c>
      <c r="AN2118" s="80"/>
      <c r="AO2118" s="80"/>
      <c r="AP2118" s="80"/>
      <c r="AQ2118" s="80"/>
      <c r="AR2118" s="130"/>
      <c r="AS2118" s="80"/>
      <c r="AT2118" s="7"/>
      <c r="AU2118" s="7"/>
      <c r="AV2118" s="169"/>
      <c r="AW2118" s="170"/>
      <c r="AX2118" s="140"/>
      <c r="AY2118" s="150"/>
      <c r="AZ2118" s="171"/>
      <c r="BA2118" s="171"/>
      <c r="BB2118" s="150" t="str">
        <f t="shared" ref="BB2118:BB2132" si="407">IF(ISNUMBER(AM2118),"1","")</f>
        <v/>
      </c>
      <c r="BC2118" s="172"/>
      <c r="BD2118" s="169"/>
      <c r="BE2118" s="169"/>
      <c r="BF2118" s="169"/>
      <c r="BG2118" s="169"/>
      <c r="BH2118" s="169"/>
      <c r="BI2118" s="169"/>
      <c r="BJ2118" s="169"/>
      <c r="BK2118" s="169"/>
      <c r="BL2118" s="169"/>
      <c r="BM2118" s="169"/>
      <c r="BN2118" s="169"/>
      <c r="BO2118" s="169"/>
      <c r="BP2118" s="169"/>
      <c r="BQ2118" s="169"/>
      <c r="BS2118" s="6"/>
      <c r="BT2118" s="11"/>
      <c r="BU2118" s="6"/>
      <c r="BV2118" s="6"/>
    </row>
    <row r="2119" spans="1:74" ht="15.75" x14ac:dyDescent="0.25">
      <c r="A2119" s="52" t="s">
        <v>7908</v>
      </c>
      <c r="B2119" s="56"/>
      <c r="C2119" s="7" t="s">
        <v>118</v>
      </c>
      <c r="D2119" s="7" t="s">
        <v>6918</v>
      </c>
      <c r="E2119" s="7"/>
      <c r="F2119" s="64"/>
      <c r="G2119" s="6"/>
      <c r="H2119" s="6"/>
      <c r="I2119" s="10" t="s">
        <v>110</v>
      </c>
      <c r="J2119" s="11" t="s">
        <v>3673</v>
      </c>
      <c r="K2119" s="220" t="s">
        <v>600</v>
      </c>
      <c r="L2119" s="180"/>
      <c r="M2119" s="180">
        <v>1000</v>
      </c>
      <c r="N2119" s="80" t="s">
        <v>7214</v>
      </c>
      <c r="O2119" s="165"/>
      <c r="P2119" s="80" t="s">
        <v>4249</v>
      </c>
      <c r="Q2119" s="80"/>
      <c r="R2119" s="80"/>
      <c r="S2119" s="166"/>
      <c r="T2119" s="164"/>
      <c r="U2119" s="167"/>
      <c r="V2119" s="168"/>
      <c r="W2119" s="12" t="str">
        <f t="shared" si="406"/>
        <v>Mqtt1</v>
      </c>
      <c r="X2119" s="222"/>
      <c r="Y2119" s="6" t="str">
        <f t="shared" si="402"/>
        <v>power-tag/cooling-water-pump-adsorption-unit</v>
      </c>
      <c r="Z2119" s="106" t="str" cm="1">
        <f t="array" ref="Z2119">IF(COUNTIF(N2119,"spare"),"","$."&amp;_xlfn.REGEXEXTRACT(J2119,"PT\d+[FQ]\d+_(.*)", 2))</f>
        <v>$.RMS_Current_Phase_B</v>
      </c>
      <c r="AA2119" s="12">
        <f t="shared" ref="AA2119:AA2132" si="408">AA2104+1</f>
        <v>41</v>
      </c>
      <c r="AB2119" s="6" t="s">
        <v>195</v>
      </c>
      <c r="AC2119" s="106">
        <v>3002</v>
      </c>
      <c r="AJ2119" s="80"/>
      <c r="AK2119" s="116" t="s">
        <v>1693</v>
      </c>
      <c r="AN2119" s="80"/>
      <c r="AO2119" s="80"/>
      <c r="AP2119" s="80"/>
      <c r="AQ2119" s="80"/>
      <c r="AR2119" s="130"/>
      <c r="AS2119" s="80"/>
      <c r="AT2119" s="7"/>
      <c r="AU2119" s="7"/>
      <c r="AV2119" s="169"/>
      <c r="AW2119" s="170"/>
      <c r="AX2119" s="140"/>
      <c r="AY2119" s="150"/>
      <c r="AZ2119" s="171"/>
      <c r="BA2119" s="171"/>
      <c r="BB2119" s="150" t="str">
        <f t="shared" si="407"/>
        <v/>
      </c>
      <c r="BC2119" s="172"/>
      <c r="BD2119" s="169"/>
      <c r="BE2119" s="169"/>
      <c r="BF2119" s="169"/>
      <c r="BG2119" s="169"/>
      <c r="BH2119" s="169"/>
      <c r="BI2119" s="169"/>
      <c r="BJ2119" s="169"/>
      <c r="BK2119" s="169"/>
      <c r="BL2119" s="169"/>
      <c r="BM2119" s="169"/>
      <c r="BN2119" s="169"/>
      <c r="BO2119" s="169"/>
      <c r="BP2119" s="169"/>
      <c r="BQ2119" s="169"/>
      <c r="BS2119" s="6"/>
      <c r="BT2119" s="11"/>
      <c r="BU2119" s="6"/>
      <c r="BV2119" s="6"/>
    </row>
    <row r="2120" spans="1:74" ht="15.75" x14ac:dyDescent="0.25">
      <c r="A2120" s="52" t="s">
        <v>7908</v>
      </c>
      <c r="B2120" s="56"/>
      <c r="C2120" s="7" t="s">
        <v>118</v>
      </c>
      <c r="D2120" s="7" t="s">
        <v>6918</v>
      </c>
      <c r="E2120" s="7"/>
      <c r="F2120" s="64"/>
      <c r="G2120" s="6"/>
      <c r="H2120" s="6"/>
      <c r="I2120" s="10" t="s">
        <v>110</v>
      </c>
      <c r="J2120" s="11" t="s">
        <v>3674</v>
      </c>
      <c r="K2120" s="220" t="s">
        <v>600</v>
      </c>
      <c r="L2120" s="180"/>
      <c r="M2120" s="180">
        <v>1000</v>
      </c>
      <c r="N2120" s="80" t="s">
        <v>7214</v>
      </c>
      <c r="O2120" s="165"/>
      <c r="P2120" s="80" t="s">
        <v>4250</v>
      </c>
      <c r="Q2120" s="80"/>
      <c r="R2120" s="80"/>
      <c r="S2120" s="166"/>
      <c r="T2120" s="164"/>
      <c r="U2120" s="167"/>
      <c r="V2120" s="168"/>
      <c r="W2120" s="12" t="str">
        <f t="shared" si="406"/>
        <v>Mqtt1</v>
      </c>
      <c r="X2120" s="222"/>
      <c r="Y2120" s="6" t="str">
        <f t="shared" si="402"/>
        <v>power-tag/cooling-water-pump-adsorption-unit</v>
      </c>
      <c r="Z2120" s="106" t="str" cm="1">
        <f t="array" ref="Z2120">IF(COUNTIF(N2120,"spare"),"","$."&amp;_xlfn.REGEXEXTRACT(J2120,"PT\d+[FQ]\d+_(.*)", 2))</f>
        <v>$.RMS_Current_Phase_C</v>
      </c>
      <c r="AA2120" s="12">
        <f t="shared" si="408"/>
        <v>41</v>
      </c>
      <c r="AB2120" s="6" t="s">
        <v>195</v>
      </c>
      <c r="AC2120" s="106">
        <v>3004</v>
      </c>
      <c r="AJ2120" s="80"/>
      <c r="AK2120" s="116" t="s">
        <v>1693</v>
      </c>
      <c r="AN2120" s="80"/>
      <c r="AO2120" s="80"/>
      <c r="AP2120" s="80"/>
      <c r="AQ2120" s="80"/>
      <c r="AR2120" s="130"/>
      <c r="AS2120" s="80"/>
      <c r="AT2120" s="7"/>
      <c r="AU2120" s="7"/>
      <c r="AV2120" s="169"/>
      <c r="AW2120" s="170"/>
      <c r="AX2120" s="140"/>
      <c r="AY2120" s="150"/>
      <c r="AZ2120" s="171"/>
      <c r="BA2120" s="171"/>
      <c r="BB2120" s="150" t="str">
        <f t="shared" si="407"/>
        <v/>
      </c>
      <c r="BC2120" s="172"/>
      <c r="BD2120" s="169"/>
      <c r="BE2120" s="169"/>
      <c r="BF2120" s="169"/>
      <c r="BG2120" s="169"/>
      <c r="BH2120" s="169"/>
      <c r="BI2120" s="169"/>
      <c r="BJ2120" s="169"/>
      <c r="BK2120" s="169"/>
      <c r="BL2120" s="169"/>
      <c r="BM2120" s="169"/>
      <c r="BN2120" s="169"/>
      <c r="BO2120" s="169"/>
      <c r="BP2120" s="169"/>
      <c r="BQ2120" s="169"/>
      <c r="BS2120" s="6"/>
      <c r="BT2120" s="11"/>
      <c r="BU2120" s="6"/>
      <c r="BV2120" s="6"/>
    </row>
    <row r="2121" spans="1:74" ht="15.75" x14ac:dyDescent="0.25">
      <c r="A2121" s="52" t="s">
        <v>7908</v>
      </c>
      <c r="B2121" s="56"/>
      <c r="C2121" s="7" t="s">
        <v>118</v>
      </c>
      <c r="D2121" s="7" t="s">
        <v>6918</v>
      </c>
      <c r="E2121" s="7"/>
      <c r="F2121" s="64"/>
      <c r="G2121" s="6"/>
      <c r="H2121" s="6"/>
      <c r="I2121" s="10" t="s">
        <v>110</v>
      </c>
      <c r="J2121" s="11" t="s">
        <v>3675</v>
      </c>
      <c r="K2121" s="220" t="s">
        <v>600</v>
      </c>
      <c r="L2121" s="180"/>
      <c r="M2121" s="180">
        <v>1000</v>
      </c>
      <c r="N2121" s="80" t="s">
        <v>7214</v>
      </c>
      <c r="O2121" s="165"/>
      <c r="P2121" s="80" t="s">
        <v>4251</v>
      </c>
      <c r="Q2121" s="80"/>
      <c r="R2121" s="80"/>
      <c r="S2121" s="166"/>
      <c r="T2121" s="164"/>
      <c r="U2121" s="167"/>
      <c r="V2121" s="168"/>
      <c r="W2121" s="12" t="str">
        <f t="shared" si="406"/>
        <v>Mqtt1</v>
      </c>
      <c r="X2121" s="222"/>
      <c r="Y2121" s="6" t="str">
        <f t="shared" si="402"/>
        <v>power-tag/cooling-water-pump-adsorption-unit</v>
      </c>
      <c r="Z2121" s="106" t="str" cm="1">
        <f t="array" ref="Z2121">IF(COUNTIF(N2121,"spare"),"","$."&amp;_xlfn.REGEXEXTRACT(J2121,"PT\d+[FQ]\d+_(.*)", 2))</f>
        <v>$.RMS_Current_Phase_Neut</v>
      </c>
      <c r="AA2121" s="12">
        <f t="shared" si="408"/>
        <v>41</v>
      </c>
      <c r="AB2121" s="6" t="s">
        <v>195</v>
      </c>
      <c r="AC2121" s="106">
        <v>3006</v>
      </c>
      <c r="AJ2121" s="80"/>
      <c r="AK2121" s="116" t="s">
        <v>1693</v>
      </c>
      <c r="AN2121" s="80"/>
      <c r="AO2121" s="80"/>
      <c r="AP2121" s="80"/>
      <c r="AQ2121" s="80"/>
      <c r="AR2121" s="130"/>
      <c r="AS2121" s="80"/>
      <c r="AT2121" s="7"/>
      <c r="AU2121" s="7"/>
      <c r="AV2121" s="169"/>
      <c r="AW2121" s="170"/>
      <c r="AX2121" s="140"/>
      <c r="AY2121" s="150"/>
      <c r="AZ2121" s="171"/>
      <c r="BA2121" s="171"/>
      <c r="BB2121" s="150" t="str">
        <f t="shared" si="407"/>
        <v/>
      </c>
      <c r="BC2121" s="172"/>
      <c r="BD2121" s="169"/>
      <c r="BE2121" s="169"/>
      <c r="BF2121" s="169"/>
      <c r="BG2121" s="169"/>
      <c r="BH2121" s="169"/>
      <c r="BI2121" s="169"/>
      <c r="BJ2121" s="169"/>
      <c r="BK2121" s="169"/>
      <c r="BL2121" s="169"/>
      <c r="BM2121" s="169"/>
      <c r="BN2121" s="169"/>
      <c r="BO2121" s="169"/>
      <c r="BP2121" s="169"/>
      <c r="BQ2121" s="169"/>
      <c r="BS2121" s="6"/>
      <c r="BT2121" s="11"/>
      <c r="BU2121" s="6"/>
      <c r="BV2121" s="6"/>
    </row>
    <row r="2122" spans="1:74" ht="15.75" x14ac:dyDescent="0.25">
      <c r="A2122" s="52" t="s">
        <v>7908</v>
      </c>
      <c r="B2122" s="56"/>
      <c r="C2122" s="7" t="s">
        <v>118</v>
      </c>
      <c r="D2122" s="7" t="s">
        <v>6918</v>
      </c>
      <c r="E2122" s="7"/>
      <c r="F2122" s="64"/>
      <c r="G2122" s="6"/>
      <c r="H2122" s="6"/>
      <c r="I2122" s="10" t="s">
        <v>110</v>
      </c>
      <c r="J2122" s="11" t="s">
        <v>7673</v>
      </c>
      <c r="K2122" s="220" t="s">
        <v>600</v>
      </c>
      <c r="L2122" s="180"/>
      <c r="M2122" s="180">
        <v>1000</v>
      </c>
      <c r="N2122" s="80" t="s">
        <v>7214</v>
      </c>
      <c r="O2122" s="165"/>
      <c r="P2122" s="80" t="s">
        <v>4252</v>
      </c>
      <c r="Q2122" s="80"/>
      <c r="R2122" s="80"/>
      <c r="S2122" s="166"/>
      <c r="T2122" s="164"/>
      <c r="U2122" s="167"/>
      <c r="V2122" s="168"/>
      <c r="W2122" s="12" t="str">
        <f t="shared" si="406"/>
        <v>Mqtt1</v>
      </c>
      <c r="X2122" s="222"/>
      <c r="Y2122" s="6" t="str">
        <f t="shared" si="402"/>
        <v>power-tag/cooling-water-pump-adsorption-unit</v>
      </c>
      <c r="Z2122" s="106" t="str" cm="1">
        <f t="array" ref="Z2122">IF(COUNTIF(N2122,"spare"),"","$."&amp;_xlfn.REGEXEXTRACT(J2122,"PT\d+[FQ]\d+_(.*)", 2))</f>
        <v>$.RMS_Voltage_A_N</v>
      </c>
      <c r="AA2122" s="12">
        <f t="shared" si="408"/>
        <v>41</v>
      </c>
      <c r="AB2122" s="6" t="s">
        <v>195</v>
      </c>
      <c r="AC2122" s="106">
        <v>3028</v>
      </c>
      <c r="AJ2122" s="80"/>
      <c r="AK2122" s="116" t="s">
        <v>1694</v>
      </c>
      <c r="AN2122" s="80"/>
      <c r="AO2122" s="80"/>
      <c r="AP2122" s="80"/>
      <c r="AQ2122" s="80"/>
      <c r="AR2122" s="130"/>
      <c r="AS2122" s="80"/>
      <c r="AT2122" s="7"/>
      <c r="AU2122" s="7"/>
      <c r="AV2122" s="169"/>
      <c r="AW2122" s="170"/>
      <c r="AX2122" s="140"/>
      <c r="AY2122" s="150"/>
      <c r="AZ2122" s="171"/>
      <c r="BA2122" s="171"/>
      <c r="BB2122" s="150" t="str">
        <f t="shared" si="407"/>
        <v/>
      </c>
      <c r="BC2122" s="172"/>
      <c r="BD2122" s="169"/>
      <c r="BE2122" s="169"/>
      <c r="BF2122" s="169"/>
      <c r="BG2122" s="169"/>
      <c r="BH2122" s="169"/>
      <c r="BI2122" s="169"/>
      <c r="BJ2122" s="169"/>
      <c r="BK2122" s="169"/>
      <c r="BL2122" s="169"/>
      <c r="BM2122" s="169"/>
      <c r="BN2122" s="169"/>
      <c r="BO2122" s="169"/>
      <c r="BP2122" s="169"/>
      <c r="BQ2122" s="169"/>
      <c r="BS2122" s="6"/>
      <c r="BT2122" s="11"/>
      <c r="BU2122" s="6"/>
      <c r="BV2122" s="6"/>
    </row>
    <row r="2123" spans="1:74" ht="15.75" x14ac:dyDescent="0.25">
      <c r="A2123" s="52" t="s">
        <v>7908</v>
      </c>
      <c r="B2123" s="56"/>
      <c r="C2123" s="7" t="s">
        <v>118</v>
      </c>
      <c r="D2123" s="7" t="s">
        <v>6918</v>
      </c>
      <c r="E2123" s="7"/>
      <c r="F2123" s="64"/>
      <c r="G2123" s="6"/>
      <c r="H2123" s="6"/>
      <c r="I2123" s="10" t="s">
        <v>110</v>
      </c>
      <c r="J2123" s="11" t="s">
        <v>7674</v>
      </c>
      <c r="K2123" s="220" t="s">
        <v>600</v>
      </c>
      <c r="L2123" s="180"/>
      <c r="M2123" s="180">
        <v>1000</v>
      </c>
      <c r="N2123" s="80" t="s">
        <v>7214</v>
      </c>
      <c r="O2123" s="165"/>
      <c r="P2123" s="80" t="s">
        <v>4253</v>
      </c>
      <c r="Q2123" s="80"/>
      <c r="R2123" s="80"/>
      <c r="S2123" s="166"/>
      <c r="T2123" s="164"/>
      <c r="U2123" s="167"/>
      <c r="V2123" s="168"/>
      <c r="W2123" s="12" t="str">
        <f t="shared" si="406"/>
        <v>Mqtt1</v>
      </c>
      <c r="X2123" s="222"/>
      <c r="Y2123" s="6" t="str">
        <f t="shared" si="402"/>
        <v>power-tag/cooling-water-pump-adsorption-unit</v>
      </c>
      <c r="Z2123" s="106" t="str" cm="1">
        <f t="array" ref="Z2123">IF(COUNTIF(N2123,"spare"),"","$."&amp;_xlfn.REGEXEXTRACT(J2123,"PT\d+[FQ]\d+_(.*)", 2))</f>
        <v>$.RMS_Voltage_B_N</v>
      </c>
      <c r="AA2123" s="12">
        <f t="shared" si="408"/>
        <v>41</v>
      </c>
      <c r="AB2123" s="6" t="s">
        <v>195</v>
      </c>
      <c r="AC2123" s="106">
        <v>3030</v>
      </c>
      <c r="AJ2123" s="80"/>
      <c r="AK2123" s="116" t="s">
        <v>1694</v>
      </c>
      <c r="AN2123" s="80"/>
      <c r="AO2123" s="80"/>
      <c r="AP2123" s="80"/>
      <c r="AQ2123" s="80"/>
      <c r="AR2123" s="130"/>
      <c r="AS2123" s="80"/>
      <c r="AT2123" s="7"/>
      <c r="AU2123" s="7"/>
      <c r="AV2123" s="169"/>
      <c r="AW2123" s="170"/>
      <c r="AX2123" s="140"/>
      <c r="AY2123" s="150"/>
      <c r="AZ2123" s="171"/>
      <c r="BA2123" s="171"/>
      <c r="BB2123" s="150" t="str">
        <f t="shared" si="407"/>
        <v/>
      </c>
      <c r="BC2123" s="172"/>
      <c r="BD2123" s="169"/>
      <c r="BE2123" s="169"/>
      <c r="BF2123" s="169"/>
      <c r="BG2123" s="169"/>
      <c r="BH2123" s="169"/>
      <c r="BI2123" s="169"/>
      <c r="BJ2123" s="169"/>
      <c r="BK2123" s="169"/>
      <c r="BL2123" s="169"/>
      <c r="BM2123" s="169"/>
      <c r="BN2123" s="169"/>
      <c r="BO2123" s="169"/>
      <c r="BP2123" s="169"/>
      <c r="BQ2123" s="169"/>
      <c r="BS2123" s="6"/>
      <c r="BT2123" s="11"/>
      <c r="BU2123" s="6"/>
      <c r="BV2123" s="6"/>
    </row>
    <row r="2124" spans="1:74" ht="15.75" x14ac:dyDescent="0.25">
      <c r="A2124" s="52" t="s">
        <v>7908</v>
      </c>
      <c r="B2124" s="56"/>
      <c r="C2124" s="7" t="s">
        <v>118</v>
      </c>
      <c r="D2124" s="7" t="s">
        <v>6918</v>
      </c>
      <c r="E2124" s="7"/>
      <c r="F2124" s="64"/>
      <c r="G2124" s="6"/>
      <c r="H2124" s="6"/>
      <c r="I2124" s="10" t="s">
        <v>110</v>
      </c>
      <c r="J2124" s="11" t="s">
        <v>7675</v>
      </c>
      <c r="K2124" s="220" t="s">
        <v>600</v>
      </c>
      <c r="L2124" s="180"/>
      <c r="M2124" s="180">
        <v>1000</v>
      </c>
      <c r="N2124" s="80" t="s">
        <v>7214</v>
      </c>
      <c r="O2124" s="165"/>
      <c r="P2124" s="80" t="s">
        <v>4254</v>
      </c>
      <c r="Q2124" s="80"/>
      <c r="R2124" s="80"/>
      <c r="S2124" s="166"/>
      <c r="T2124" s="164"/>
      <c r="U2124" s="167"/>
      <c r="V2124" s="168"/>
      <c r="W2124" s="12" t="str">
        <f t="shared" si="406"/>
        <v>Mqtt1</v>
      </c>
      <c r="X2124" s="222"/>
      <c r="Y2124" s="6" t="str">
        <f t="shared" si="402"/>
        <v>power-tag/cooling-water-pump-adsorption-unit</v>
      </c>
      <c r="Z2124" s="106" t="str" cm="1">
        <f t="array" ref="Z2124">IF(COUNTIF(N2124,"spare"),"","$."&amp;_xlfn.REGEXEXTRACT(J2124,"PT\d+[FQ]\d+_(.*)", 2))</f>
        <v>$.RMS_Voltage_C_N</v>
      </c>
      <c r="AA2124" s="12">
        <f t="shared" si="408"/>
        <v>41</v>
      </c>
      <c r="AB2124" s="6" t="s">
        <v>195</v>
      </c>
      <c r="AC2124" s="106">
        <v>3032</v>
      </c>
      <c r="AJ2124" s="80"/>
      <c r="AK2124" s="116" t="s">
        <v>1694</v>
      </c>
      <c r="AN2124" s="80"/>
      <c r="AO2124" s="80"/>
      <c r="AP2124" s="80"/>
      <c r="AQ2124" s="80"/>
      <c r="AR2124" s="130"/>
      <c r="AS2124" s="80"/>
      <c r="AT2124" s="7"/>
      <c r="AU2124" s="7"/>
      <c r="AV2124" s="169"/>
      <c r="AW2124" s="170"/>
      <c r="AX2124" s="140"/>
      <c r="AY2124" s="150"/>
      <c r="AZ2124" s="171"/>
      <c r="BA2124" s="171"/>
      <c r="BB2124" s="150" t="str">
        <f t="shared" si="407"/>
        <v/>
      </c>
      <c r="BC2124" s="172"/>
      <c r="BD2124" s="169"/>
      <c r="BE2124" s="169"/>
      <c r="BF2124" s="169"/>
      <c r="BG2124" s="169"/>
      <c r="BH2124" s="169"/>
      <c r="BI2124" s="169"/>
      <c r="BJ2124" s="169"/>
      <c r="BK2124" s="169"/>
      <c r="BL2124" s="169"/>
      <c r="BM2124" s="169"/>
      <c r="BN2124" s="169"/>
      <c r="BO2124" s="169"/>
      <c r="BP2124" s="169"/>
      <c r="BQ2124" s="169"/>
      <c r="BS2124" s="6"/>
      <c r="BT2124" s="11"/>
      <c r="BU2124" s="6"/>
      <c r="BV2124" s="6"/>
    </row>
    <row r="2125" spans="1:74" ht="15.75" x14ac:dyDescent="0.25">
      <c r="A2125" s="52" t="s">
        <v>7908</v>
      </c>
      <c r="B2125" s="56"/>
      <c r="C2125" s="7" t="s">
        <v>118</v>
      </c>
      <c r="D2125" s="7" t="s">
        <v>6918</v>
      </c>
      <c r="E2125" s="7"/>
      <c r="F2125" s="64"/>
      <c r="G2125" s="6"/>
      <c r="H2125" s="6"/>
      <c r="I2125" s="10" t="s">
        <v>110</v>
      </c>
      <c r="J2125" s="11" t="s">
        <v>3676</v>
      </c>
      <c r="K2125" s="220" t="s">
        <v>600</v>
      </c>
      <c r="L2125" s="180"/>
      <c r="M2125" s="180">
        <v>1000</v>
      </c>
      <c r="N2125" s="80" t="s">
        <v>7214</v>
      </c>
      <c r="O2125" s="165"/>
      <c r="P2125" s="80" t="s">
        <v>4255</v>
      </c>
      <c r="Q2125" s="80"/>
      <c r="R2125" s="80"/>
      <c r="S2125" s="166"/>
      <c r="T2125" s="164"/>
      <c r="U2125" s="167"/>
      <c r="V2125" s="168"/>
      <c r="W2125" s="12" t="str">
        <f t="shared" si="406"/>
        <v>Mqtt1</v>
      </c>
      <c r="X2125" s="222"/>
      <c r="Y2125" s="6" t="str">
        <f t="shared" si="402"/>
        <v>power-tag/cooling-water-pump-adsorption-unit</v>
      </c>
      <c r="Z2125" s="106" t="str" cm="1">
        <f t="array" ref="Z2125">IF(COUNTIF(N2125,"spare"),"","$."&amp;_xlfn.REGEXEXTRACT(J2125,"PT\d+[FQ]\d+_(.*)", 2))</f>
        <v>$.Active_Power_Phase_A</v>
      </c>
      <c r="AA2125" s="12">
        <f t="shared" si="408"/>
        <v>41</v>
      </c>
      <c r="AB2125" s="6" t="s">
        <v>195</v>
      </c>
      <c r="AC2125" s="106">
        <v>3054</v>
      </c>
      <c r="AJ2125" s="80"/>
      <c r="AK2125" s="116" t="s">
        <v>1695</v>
      </c>
      <c r="AN2125" s="80"/>
      <c r="AO2125" s="80"/>
      <c r="AP2125" s="80"/>
      <c r="AQ2125" s="80"/>
      <c r="AR2125" s="130"/>
      <c r="AS2125" s="80"/>
      <c r="AT2125" s="7"/>
      <c r="AU2125" s="7"/>
      <c r="AV2125" s="169"/>
      <c r="AW2125" s="170"/>
      <c r="AX2125" s="140"/>
      <c r="AY2125" s="150"/>
      <c r="AZ2125" s="171"/>
      <c r="BA2125" s="171"/>
      <c r="BB2125" s="150" t="str">
        <f t="shared" si="407"/>
        <v/>
      </c>
      <c r="BC2125" s="172"/>
      <c r="BD2125" s="169"/>
      <c r="BE2125" s="169"/>
      <c r="BF2125" s="169"/>
      <c r="BG2125" s="169"/>
      <c r="BH2125" s="169"/>
      <c r="BI2125" s="169"/>
      <c r="BJ2125" s="169"/>
      <c r="BK2125" s="169"/>
      <c r="BL2125" s="169"/>
      <c r="BM2125" s="169"/>
      <c r="BN2125" s="169"/>
      <c r="BO2125" s="169"/>
      <c r="BP2125" s="169"/>
      <c r="BQ2125" s="169"/>
      <c r="BS2125" s="6"/>
      <c r="BT2125" s="11"/>
      <c r="BU2125" s="6"/>
      <c r="BV2125" s="6"/>
    </row>
    <row r="2126" spans="1:74" ht="15.75" x14ac:dyDescent="0.25">
      <c r="A2126" s="52" t="s">
        <v>7908</v>
      </c>
      <c r="B2126" s="56"/>
      <c r="C2126" s="7" t="s">
        <v>118</v>
      </c>
      <c r="D2126" s="7" t="s">
        <v>6918</v>
      </c>
      <c r="E2126" s="7"/>
      <c r="F2126" s="64"/>
      <c r="G2126" s="6"/>
      <c r="H2126" s="6"/>
      <c r="I2126" s="10" t="s">
        <v>110</v>
      </c>
      <c r="J2126" s="11" t="s">
        <v>3677</v>
      </c>
      <c r="K2126" s="220" t="s">
        <v>600</v>
      </c>
      <c r="L2126" s="180"/>
      <c r="M2126" s="180">
        <v>1000</v>
      </c>
      <c r="N2126" s="80" t="s">
        <v>7214</v>
      </c>
      <c r="O2126" s="165"/>
      <c r="P2126" s="80" t="s">
        <v>4256</v>
      </c>
      <c r="Q2126" s="80"/>
      <c r="R2126" s="80"/>
      <c r="S2126" s="166"/>
      <c r="T2126" s="164"/>
      <c r="U2126" s="167"/>
      <c r="V2126" s="168"/>
      <c r="W2126" s="12" t="str">
        <f t="shared" si="406"/>
        <v>Mqtt1</v>
      </c>
      <c r="X2126" s="222"/>
      <c r="Y2126" s="6" t="str">
        <f t="shared" si="402"/>
        <v>power-tag/cooling-water-pump-adsorption-unit</v>
      </c>
      <c r="Z2126" s="106" t="str" cm="1">
        <f t="array" ref="Z2126">IF(COUNTIF(N2126,"spare"),"","$."&amp;_xlfn.REGEXEXTRACT(J2126,"PT\d+[FQ]\d+_(.*)", 2))</f>
        <v>$.Active_Power_Phase_B</v>
      </c>
      <c r="AA2126" s="12">
        <f t="shared" si="408"/>
        <v>41</v>
      </c>
      <c r="AB2126" s="6" t="s">
        <v>195</v>
      </c>
      <c r="AC2126" s="106">
        <v>3056</v>
      </c>
      <c r="AJ2126" s="80"/>
      <c r="AK2126" s="116" t="s">
        <v>1695</v>
      </c>
      <c r="AN2126" s="80"/>
      <c r="AO2126" s="80"/>
      <c r="AP2126" s="80"/>
      <c r="AQ2126" s="80"/>
      <c r="AR2126" s="130"/>
      <c r="AS2126" s="80"/>
      <c r="AT2126" s="7"/>
      <c r="AU2126" s="7"/>
      <c r="AV2126" s="169"/>
      <c r="AW2126" s="170"/>
      <c r="AX2126" s="140"/>
      <c r="AY2126" s="150"/>
      <c r="AZ2126" s="171"/>
      <c r="BA2126" s="171"/>
      <c r="BB2126" s="150" t="str">
        <f t="shared" si="407"/>
        <v/>
      </c>
      <c r="BC2126" s="172"/>
      <c r="BD2126" s="169"/>
      <c r="BE2126" s="169"/>
      <c r="BF2126" s="169"/>
      <c r="BG2126" s="169"/>
      <c r="BH2126" s="169"/>
      <c r="BI2126" s="169"/>
      <c r="BJ2126" s="169"/>
      <c r="BK2126" s="169"/>
      <c r="BL2126" s="169"/>
      <c r="BM2126" s="169"/>
      <c r="BN2126" s="169"/>
      <c r="BO2126" s="169"/>
      <c r="BP2126" s="169"/>
      <c r="BQ2126" s="169"/>
      <c r="BS2126" s="6"/>
      <c r="BT2126" s="11"/>
      <c r="BU2126" s="6"/>
      <c r="BV2126" s="6"/>
    </row>
    <row r="2127" spans="1:74" ht="15.75" x14ac:dyDescent="0.25">
      <c r="A2127" s="52" t="s">
        <v>7908</v>
      </c>
      <c r="B2127" s="56"/>
      <c r="C2127" s="7" t="s">
        <v>118</v>
      </c>
      <c r="D2127" s="7" t="s">
        <v>6918</v>
      </c>
      <c r="E2127" s="7"/>
      <c r="F2127" s="64"/>
      <c r="G2127" s="6"/>
      <c r="H2127" s="6"/>
      <c r="I2127" s="10" t="s">
        <v>110</v>
      </c>
      <c r="J2127" s="11" t="s">
        <v>3678</v>
      </c>
      <c r="K2127" s="220" t="s">
        <v>600</v>
      </c>
      <c r="L2127" s="180"/>
      <c r="M2127" s="180">
        <v>1000</v>
      </c>
      <c r="N2127" s="80" t="s">
        <v>7214</v>
      </c>
      <c r="O2127" s="165"/>
      <c r="P2127" s="80" t="s">
        <v>4257</v>
      </c>
      <c r="Q2127" s="80"/>
      <c r="R2127" s="80"/>
      <c r="S2127" s="166"/>
      <c r="T2127" s="164"/>
      <c r="U2127" s="167"/>
      <c r="V2127" s="168"/>
      <c r="W2127" s="12" t="str">
        <f t="shared" si="406"/>
        <v>Mqtt1</v>
      </c>
      <c r="X2127" s="222"/>
      <c r="Y2127" s="6" t="str">
        <f t="shared" si="402"/>
        <v>power-tag/cooling-water-pump-adsorption-unit</v>
      </c>
      <c r="Z2127" s="106" t="str" cm="1">
        <f t="array" ref="Z2127">IF(COUNTIF(N2127,"spare"),"","$."&amp;_xlfn.REGEXEXTRACT(J2127,"PT\d+[FQ]\d+_(.*)", 2))</f>
        <v>$.Active_Power_Phase_C</v>
      </c>
      <c r="AA2127" s="12">
        <f t="shared" si="408"/>
        <v>41</v>
      </c>
      <c r="AB2127" s="6" t="s">
        <v>195</v>
      </c>
      <c r="AC2127" s="106">
        <v>3058</v>
      </c>
      <c r="AJ2127" s="80"/>
      <c r="AK2127" s="116" t="s">
        <v>1695</v>
      </c>
      <c r="AN2127" s="80"/>
      <c r="AO2127" s="80"/>
      <c r="AP2127" s="80"/>
      <c r="AQ2127" s="80"/>
      <c r="AR2127" s="130"/>
      <c r="AS2127" s="80"/>
      <c r="AT2127" s="7"/>
      <c r="AU2127" s="7"/>
      <c r="AV2127" s="169"/>
      <c r="AW2127" s="170"/>
      <c r="AX2127" s="140"/>
      <c r="AY2127" s="150"/>
      <c r="AZ2127" s="171"/>
      <c r="BA2127" s="171"/>
      <c r="BB2127" s="150" t="str">
        <f t="shared" si="407"/>
        <v/>
      </c>
      <c r="BC2127" s="172"/>
      <c r="BD2127" s="169"/>
      <c r="BE2127" s="169"/>
      <c r="BF2127" s="169"/>
      <c r="BG2127" s="169"/>
      <c r="BH2127" s="169"/>
      <c r="BI2127" s="169"/>
      <c r="BJ2127" s="169"/>
      <c r="BK2127" s="169"/>
      <c r="BL2127" s="169"/>
      <c r="BM2127" s="169"/>
      <c r="BN2127" s="169"/>
      <c r="BO2127" s="169"/>
      <c r="BP2127" s="169"/>
      <c r="BQ2127" s="169"/>
      <c r="BS2127" s="6"/>
      <c r="BT2127" s="11"/>
      <c r="BU2127" s="6"/>
      <c r="BV2127" s="6"/>
    </row>
    <row r="2128" spans="1:74" ht="15.75" x14ac:dyDescent="0.25">
      <c r="A2128" s="52" t="s">
        <v>7908</v>
      </c>
      <c r="B2128" s="56"/>
      <c r="C2128" s="7" t="s">
        <v>118</v>
      </c>
      <c r="D2128" s="7" t="s">
        <v>6918</v>
      </c>
      <c r="E2128" s="7"/>
      <c r="F2128" s="64"/>
      <c r="G2128" s="6"/>
      <c r="H2128" s="6"/>
      <c r="I2128" s="10" t="s">
        <v>110</v>
      </c>
      <c r="J2128" s="11" t="s">
        <v>3679</v>
      </c>
      <c r="K2128" s="220" t="s">
        <v>600</v>
      </c>
      <c r="L2128" s="180"/>
      <c r="M2128" s="180">
        <v>1000</v>
      </c>
      <c r="N2128" s="80" t="s">
        <v>7214</v>
      </c>
      <c r="O2128" s="165"/>
      <c r="P2128" s="80" t="s">
        <v>4258</v>
      </c>
      <c r="Q2128" s="80"/>
      <c r="R2128" s="80"/>
      <c r="S2128" s="166"/>
      <c r="T2128" s="164"/>
      <c r="U2128" s="167"/>
      <c r="V2128" s="168"/>
      <c r="W2128" s="12" t="str">
        <f t="shared" si="406"/>
        <v>Mqtt1</v>
      </c>
      <c r="X2128" s="222"/>
      <c r="Y2128" s="6" t="str">
        <f t="shared" si="402"/>
        <v>power-tag/cooling-water-pump-adsorption-unit</v>
      </c>
      <c r="Z2128" s="106" t="str" cm="1">
        <f t="array" ref="Z2128">IF(COUNTIF(N2128,"spare"),"","$."&amp;_xlfn.REGEXEXTRACT(J2128,"PT\d+[FQ]\d+_(.*)", 2))</f>
        <v>$.Total_Active_Power</v>
      </c>
      <c r="AA2128" s="12">
        <f t="shared" si="408"/>
        <v>41</v>
      </c>
      <c r="AB2128" s="6" t="s">
        <v>195</v>
      </c>
      <c r="AC2128" s="106">
        <v>3060</v>
      </c>
      <c r="AJ2128" s="80"/>
      <c r="AK2128" s="116" t="s">
        <v>1695</v>
      </c>
      <c r="AN2128" s="80"/>
      <c r="AO2128" s="80"/>
      <c r="AP2128" s="80"/>
      <c r="AQ2128" s="80"/>
      <c r="AR2128" s="130"/>
      <c r="AS2128" s="80"/>
      <c r="AT2128" s="7"/>
      <c r="AU2128" s="7"/>
      <c r="AV2128" s="169"/>
      <c r="AW2128" s="170"/>
      <c r="AX2128" s="140"/>
      <c r="AY2128" s="150"/>
      <c r="AZ2128" s="171"/>
      <c r="BA2128" s="171"/>
      <c r="BB2128" s="150" t="str">
        <f t="shared" si="407"/>
        <v/>
      </c>
      <c r="BC2128" s="172"/>
      <c r="BD2128" s="169"/>
      <c r="BE2128" s="169"/>
      <c r="BF2128" s="169"/>
      <c r="BG2128" s="169"/>
      <c r="BH2128" s="169"/>
      <c r="BI2128" s="169"/>
      <c r="BJ2128" s="169"/>
      <c r="BK2128" s="169"/>
      <c r="BL2128" s="169"/>
      <c r="BM2128" s="169"/>
      <c r="BN2128" s="169"/>
      <c r="BO2128" s="169"/>
      <c r="BP2128" s="169"/>
      <c r="BQ2128" s="169"/>
      <c r="BS2128" s="6"/>
      <c r="BT2128" s="11"/>
      <c r="BU2128" s="6"/>
      <c r="BV2128" s="6"/>
    </row>
    <row r="2129" spans="1:74" ht="15.75" x14ac:dyDescent="0.25">
      <c r="A2129" s="52" t="s">
        <v>7908</v>
      </c>
      <c r="B2129" s="56"/>
      <c r="C2129" s="7" t="s">
        <v>118</v>
      </c>
      <c r="D2129" s="7" t="s">
        <v>6918</v>
      </c>
      <c r="E2129" s="7"/>
      <c r="F2129" s="64"/>
      <c r="G2129" s="6"/>
      <c r="H2129" s="6"/>
      <c r="I2129" s="10" t="s">
        <v>110</v>
      </c>
      <c r="J2129" s="11" t="s">
        <v>3680</v>
      </c>
      <c r="K2129" s="220" t="s">
        <v>600</v>
      </c>
      <c r="L2129" s="180"/>
      <c r="M2129" s="180">
        <v>1000</v>
      </c>
      <c r="N2129" s="80" t="s">
        <v>7214</v>
      </c>
      <c r="O2129" s="165"/>
      <c r="P2129" s="80" t="s">
        <v>4259</v>
      </c>
      <c r="Q2129" s="80"/>
      <c r="R2129" s="80"/>
      <c r="S2129" s="166"/>
      <c r="T2129" s="164"/>
      <c r="U2129" s="167"/>
      <c r="V2129" s="168"/>
      <c r="W2129" s="12" t="str">
        <f t="shared" si="406"/>
        <v>Mqtt1</v>
      </c>
      <c r="X2129" s="222"/>
      <c r="Y2129" s="6" t="str">
        <f t="shared" si="402"/>
        <v>power-tag/cooling-water-pump-adsorption-unit</v>
      </c>
      <c r="Z2129" s="106" t="str" cm="1">
        <f t="array" ref="Z2129">IF(COUNTIF(N2129,"spare"),"","$."&amp;_xlfn.REGEXEXTRACT(J2129,"PT\d+[FQ]\d+_(.*)", 2))</f>
        <v>$.Power_Factor_Phase_A</v>
      </c>
      <c r="AA2129" s="12">
        <f t="shared" si="408"/>
        <v>41</v>
      </c>
      <c r="AB2129" s="6" t="s">
        <v>195</v>
      </c>
      <c r="AC2129" s="106">
        <v>3078</v>
      </c>
      <c r="AJ2129" s="80"/>
      <c r="AK2129" s="116" t="s">
        <v>1696</v>
      </c>
      <c r="AN2129" s="80"/>
      <c r="AO2129" s="80"/>
      <c r="AP2129" s="80"/>
      <c r="AQ2129" s="80"/>
      <c r="AR2129" s="130"/>
      <c r="AS2129" s="80"/>
      <c r="AT2129" s="7"/>
      <c r="AU2129" s="7"/>
      <c r="AV2129" s="169"/>
      <c r="AW2129" s="170"/>
      <c r="AX2129" s="140"/>
      <c r="AY2129" s="150"/>
      <c r="AZ2129" s="171"/>
      <c r="BA2129" s="171"/>
      <c r="BB2129" s="150" t="str">
        <f t="shared" si="407"/>
        <v/>
      </c>
      <c r="BC2129" s="172"/>
      <c r="BD2129" s="169"/>
      <c r="BE2129" s="169"/>
      <c r="BF2129" s="169"/>
      <c r="BG2129" s="169"/>
      <c r="BH2129" s="169"/>
      <c r="BI2129" s="169"/>
      <c r="BJ2129" s="169"/>
      <c r="BK2129" s="169"/>
      <c r="BL2129" s="169"/>
      <c r="BM2129" s="169"/>
      <c r="BN2129" s="169"/>
      <c r="BO2129" s="169"/>
      <c r="BP2129" s="169"/>
      <c r="BQ2129" s="169"/>
      <c r="BS2129" s="6"/>
      <c r="BT2129" s="11"/>
      <c r="BU2129" s="6"/>
      <c r="BV2129" s="6"/>
    </row>
    <row r="2130" spans="1:74" ht="15.75" x14ac:dyDescent="0.25">
      <c r="A2130" s="52" t="s">
        <v>7908</v>
      </c>
      <c r="B2130" s="56"/>
      <c r="C2130" s="7" t="s">
        <v>118</v>
      </c>
      <c r="D2130" s="7" t="s">
        <v>6918</v>
      </c>
      <c r="E2130" s="7"/>
      <c r="F2130" s="64"/>
      <c r="G2130" s="6"/>
      <c r="H2130" s="6"/>
      <c r="I2130" s="10" t="s">
        <v>110</v>
      </c>
      <c r="J2130" s="11" t="s">
        <v>3681</v>
      </c>
      <c r="K2130" s="220" t="s">
        <v>600</v>
      </c>
      <c r="L2130" s="180"/>
      <c r="M2130" s="180">
        <v>1000</v>
      </c>
      <c r="N2130" s="80" t="s">
        <v>7214</v>
      </c>
      <c r="O2130" s="165"/>
      <c r="P2130" s="80" t="s">
        <v>4260</v>
      </c>
      <c r="Q2130" s="80"/>
      <c r="R2130" s="80"/>
      <c r="S2130" s="166"/>
      <c r="T2130" s="164"/>
      <c r="U2130" s="167"/>
      <c r="V2130" s="168"/>
      <c r="W2130" s="12" t="str">
        <f t="shared" si="406"/>
        <v>Mqtt1</v>
      </c>
      <c r="X2130" s="222"/>
      <c r="Y2130" s="6" t="str">
        <f t="shared" si="402"/>
        <v>power-tag/cooling-water-pump-adsorption-unit</v>
      </c>
      <c r="Z2130" s="106" t="str" cm="1">
        <f t="array" ref="Z2130">IF(COUNTIF(N2130,"spare"),"","$."&amp;_xlfn.REGEXEXTRACT(J2130,"PT\d+[FQ]\d+_(.*)", 2))</f>
        <v>$.Power_Factor_Phase_B</v>
      </c>
      <c r="AA2130" s="12">
        <f t="shared" si="408"/>
        <v>41</v>
      </c>
      <c r="AB2130" s="6" t="s">
        <v>195</v>
      </c>
      <c r="AC2130" s="106">
        <v>3080</v>
      </c>
      <c r="AJ2130" s="80"/>
      <c r="AK2130" s="116" t="s">
        <v>1696</v>
      </c>
      <c r="AN2130" s="80"/>
      <c r="AO2130" s="80"/>
      <c r="AP2130" s="80"/>
      <c r="AQ2130" s="80"/>
      <c r="AR2130" s="130"/>
      <c r="AS2130" s="80"/>
      <c r="AT2130" s="7"/>
      <c r="AU2130" s="7"/>
      <c r="AV2130" s="169"/>
      <c r="AW2130" s="170"/>
      <c r="AX2130" s="140"/>
      <c r="AY2130" s="150"/>
      <c r="AZ2130" s="171"/>
      <c r="BA2130" s="171"/>
      <c r="BB2130" s="150" t="str">
        <f t="shared" si="407"/>
        <v/>
      </c>
      <c r="BC2130" s="172"/>
      <c r="BD2130" s="169"/>
      <c r="BE2130" s="169"/>
      <c r="BF2130" s="169"/>
      <c r="BG2130" s="169"/>
      <c r="BH2130" s="169"/>
      <c r="BI2130" s="169"/>
      <c r="BJ2130" s="169"/>
      <c r="BK2130" s="169"/>
      <c r="BL2130" s="169"/>
      <c r="BM2130" s="169"/>
      <c r="BN2130" s="169"/>
      <c r="BO2130" s="169"/>
      <c r="BP2130" s="169"/>
      <c r="BQ2130" s="169"/>
      <c r="BS2130" s="6"/>
      <c r="BT2130" s="11"/>
      <c r="BU2130" s="6"/>
      <c r="BV2130" s="6"/>
    </row>
    <row r="2131" spans="1:74" ht="15.75" x14ac:dyDescent="0.25">
      <c r="A2131" s="52" t="s">
        <v>7908</v>
      </c>
      <c r="B2131" s="56"/>
      <c r="C2131" s="7" t="s">
        <v>118</v>
      </c>
      <c r="D2131" s="7" t="s">
        <v>6918</v>
      </c>
      <c r="E2131" s="7"/>
      <c r="F2131" s="64"/>
      <c r="G2131" s="6"/>
      <c r="H2131" s="6"/>
      <c r="I2131" s="10" t="s">
        <v>110</v>
      </c>
      <c r="J2131" s="11" t="s">
        <v>3682</v>
      </c>
      <c r="K2131" s="220" t="s">
        <v>600</v>
      </c>
      <c r="L2131" s="180"/>
      <c r="M2131" s="180">
        <v>1000</v>
      </c>
      <c r="N2131" s="80" t="s">
        <v>7214</v>
      </c>
      <c r="O2131" s="165"/>
      <c r="P2131" s="80" t="s">
        <v>4261</v>
      </c>
      <c r="Q2131" s="80"/>
      <c r="R2131" s="80"/>
      <c r="S2131" s="166"/>
      <c r="T2131" s="164"/>
      <c r="U2131" s="167"/>
      <c r="V2131" s="168"/>
      <c r="W2131" s="12" t="str">
        <f t="shared" si="406"/>
        <v>Mqtt1</v>
      </c>
      <c r="X2131" s="222"/>
      <c r="Y2131" s="6" t="str">
        <f t="shared" si="402"/>
        <v>power-tag/cooling-water-pump-adsorption-unit</v>
      </c>
      <c r="Z2131" s="106" t="str" cm="1">
        <f t="array" ref="Z2131">IF(COUNTIF(N2131,"spare"),"","$."&amp;_xlfn.REGEXEXTRACT(J2131,"PT\d+[FQ]\d+_(.*)", 2))</f>
        <v>$.Power_Factor_Phase_C</v>
      </c>
      <c r="AA2131" s="12">
        <f t="shared" si="408"/>
        <v>41</v>
      </c>
      <c r="AB2131" s="6" t="s">
        <v>195</v>
      </c>
      <c r="AC2131" s="106">
        <v>3082</v>
      </c>
      <c r="AJ2131" s="80"/>
      <c r="AK2131" s="116" t="s">
        <v>1696</v>
      </c>
      <c r="AN2131" s="80"/>
      <c r="AO2131" s="80"/>
      <c r="AP2131" s="80"/>
      <c r="AQ2131" s="80"/>
      <c r="AR2131" s="130"/>
      <c r="AS2131" s="80"/>
      <c r="AT2131" s="7"/>
      <c r="AU2131" s="7"/>
      <c r="AV2131" s="169"/>
      <c r="AW2131" s="170"/>
      <c r="AX2131" s="140"/>
      <c r="AY2131" s="150"/>
      <c r="AZ2131" s="171"/>
      <c r="BA2131" s="171"/>
      <c r="BB2131" s="150" t="str">
        <f t="shared" si="407"/>
        <v/>
      </c>
      <c r="BC2131" s="172"/>
      <c r="BD2131" s="169"/>
      <c r="BE2131" s="169"/>
      <c r="BF2131" s="169"/>
      <c r="BG2131" s="169"/>
      <c r="BH2131" s="169"/>
      <c r="BI2131" s="169"/>
      <c r="BJ2131" s="169"/>
      <c r="BK2131" s="169"/>
      <c r="BL2131" s="169"/>
      <c r="BM2131" s="169"/>
      <c r="BN2131" s="169"/>
      <c r="BO2131" s="169"/>
      <c r="BP2131" s="169"/>
      <c r="BQ2131" s="169"/>
      <c r="BS2131" s="6"/>
      <c r="BT2131" s="11"/>
      <c r="BU2131" s="6"/>
      <c r="BV2131" s="6"/>
    </row>
    <row r="2132" spans="1:74" ht="15.75" x14ac:dyDescent="0.25">
      <c r="A2132" s="52" t="s">
        <v>7908</v>
      </c>
      <c r="B2132" s="56"/>
      <c r="C2132" s="7" t="s">
        <v>118</v>
      </c>
      <c r="D2132" s="7" t="s">
        <v>6918</v>
      </c>
      <c r="E2132" s="7"/>
      <c r="F2132" s="64"/>
      <c r="G2132" s="6"/>
      <c r="H2132" s="6"/>
      <c r="I2132" s="10" t="s">
        <v>110</v>
      </c>
      <c r="J2132" s="11" t="s">
        <v>3683</v>
      </c>
      <c r="K2132" s="220" t="s">
        <v>600</v>
      </c>
      <c r="L2132" s="180"/>
      <c r="M2132" s="180">
        <v>1000</v>
      </c>
      <c r="N2132" s="80" t="s">
        <v>7214</v>
      </c>
      <c r="O2132" s="165"/>
      <c r="P2132" s="80" t="s">
        <v>4262</v>
      </c>
      <c r="Q2132" s="80"/>
      <c r="R2132" s="80"/>
      <c r="S2132" s="166"/>
      <c r="T2132" s="164"/>
      <c r="U2132" s="167"/>
      <c r="V2132" s="168"/>
      <c r="W2132" s="12" t="str">
        <f t="shared" si="406"/>
        <v>Mqtt1</v>
      </c>
      <c r="X2132" s="222"/>
      <c r="Y2132" s="6" t="str">
        <f t="shared" si="402"/>
        <v>power-tag/cooling-water-pump-adsorption-unit</v>
      </c>
      <c r="Z2132" s="106" t="str" cm="1">
        <f t="array" ref="Z2132">IF(COUNTIF(N2132,"spare"),"","$."&amp;_xlfn.REGEXEXTRACT(J2132,"PT\d+[FQ]\d+_(.*)", 2))</f>
        <v>$.Total_Power_Factor</v>
      </c>
      <c r="AA2132" s="12">
        <f t="shared" si="408"/>
        <v>41</v>
      </c>
      <c r="AB2132" s="6" t="s">
        <v>195</v>
      </c>
      <c r="AC2132" s="106">
        <v>3084</v>
      </c>
      <c r="AJ2132" s="80"/>
      <c r="AK2132" s="116" t="s">
        <v>1696</v>
      </c>
      <c r="AN2132" s="80"/>
      <c r="AO2132" s="80"/>
      <c r="AP2132" s="80"/>
      <c r="AQ2132" s="80"/>
      <c r="AR2132" s="130"/>
      <c r="AS2132" s="80"/>
      <c r="AT2132" s="7"/>
      <c r="AU2132" s="7"/>
      <c r="AV2132" s="169"/>
      <c r="AW2132" s="170"/>
      <c r="AX2132" s="140"/>
      <c r="AY2132" s="150"/>
      <c r="AZ2132" s="171"/>
      <c r="BA2132" s="171"/>
      <c r="BB2132" s="150" t="str">
        <f t="shared" si="407"/>
        <v/>
      </c>
      <c r="BC2132" s="172"/>
      <c r="BD2132" s="169"/>
      <c r="BE2132" s="169"/>
      <c r="BF2132" s="169"/>
      <c r="BG2132" s="169"/>
      <c r="BH2132" s="169"/>
      <c r="BI2132" s="169"/>
      <c r="BJ2132" s="169"/>
      <c r="BK2132" s="169"/>
      <c r="BL2132" s="169"/>
      <c r="BM2132" s="169"/>
      <c r="BN2132" s="169"/>
      <c r="BO2132" s="169"/>
      <c r="BP2132" s="169"/>
      <c r="BQ2132" s="169"/>
      <c r="BS2132" s="6"/>
      <c r="BT2132" s="11"/>
      <c r="BU2132" s="6"/>
      <c r="BV2132" s="6"/>
    </row>
    <row r="2133" spans="1:74" ht="15.75" x14ac:dyDescent="0.25">
      <c r="A2133" s="52" t="s">
        <v>7908</v>
      </c>
      <c r="B2133" s="56"/>
      <c r="C2133" s="7" t="s">
        <v>118</v>
      </c>
      <c r="D2133" s="7" t="s">
        <v>6918</v>
      </c>
      <c r="E2133" s="7"/>
      <c r="F2133" s="64"/>
      <c r="G2133" s="6"/>
      <c r="H2133" s="6"/>
      <c r="I2133" s="10" t="s">
        <v>110</v>
      </c>
      <c r="J2133" s="11" t="s">
        <v>3684</v>
      </c>
      <c r="K2133" s="220" t="s">
        <v>600</v>
      </c>
      <c r="L2133" s="180"/>
      <c r="M2133" s="180">
        <v>1000</v>
      </c>
      <c r="N2133" s="80" t="s">
        <v>7214</v>
      </c>
      <c r="O2133" s="165"/>
      <c r="P2133" s="80" t="s">
        <v>4263</v>
      </c>
      <c r="Q2133" s="80"/>
      <c r="R2133" s="80"/>
      <c r="S2133" s="166"/>
      <c r="T2133" s="164"/>
      <c r="U2133" s="167"/>
      <c r="V2133" s="168"/>
      <c r="W2133" s="12" t="str">
        <f t="shared" ref="W2133:W2147" si="409">IF(COUNTIF(N2133,"spare"),"","Mqtt1")</f>
        <v>Mqtt1</v>
      </c>
      <c r="X2133" s="222"/>
      <c r="Y2133" s="6" t="str">
        <f t="shared" si="402"/>
        <v>power-tag/circulation-pump-pvt-panels-aft</v>
      </c>
      <c r="Z2133" s="106" t="str" cm="1">
        <f t="array" ref="Z2133">IF(COUNTIF(N2133,"spare"),"","$."&amp;_xlfn.REGEXEXTRACT(J2133,"PT\d+[FQ]\d+_(.*)", 2))</f>
        <v>$.RMS_Current_Phase_A</v>
      </c>
      <c r="AA2133" s="12">
        <f>AA2118+1</f>
        <v>42</v>
      </c>
      <c r="AB2133" s="6" t="s">
        <v>195</v>
      </c>
      <c r="AC2133" s="106">
        <v>3000</v>
      </c>
      <c r="AJ2133" s="80"/>
      <c r="AK2133" s="116" t="s">
        <v>1693</v>
      </c>
      <c r="AN2133" s="80"/>
      <c r="AO2133" s="80"/>
      <c r="AP2133" s="80"/>
      <c r="AQ2133" s="80"/>
      <c r="AR2133" s="130"/>
      <c r="AS2133" s="80"/>
      <c r="AT2133" s="7"/>
      <c r="AU2133" s="7"/>
      <c r="AV2133" s="169"/>
      <c r="AW2133" s="170"/>
      <c r="AX2133" s="140"/>
      <c r="AY2133" s="150"/>
      <c r="AZ2133" s="171"/>
      <c r="BA2133" s="171"/>
      <c r="BB2133" s="150" t="str">
        <f t="shared" ref="BB2133:BB2147" si="410">IF(ISNUMBER(AM2133),"1","")</f>
        <v/>
      </c>
      <c r="BC2133" s="172"/>
      <c r="BD2133" s="169"/>
      <c r="BE2133" s="169"/>
      <c r="BF2133" s="169"/>
      <c r="BG2133" s="169"/>
      <c r="BH2133" s="169"/>
      <c r="BI2133" s="169"/>
      <c r="BJ2133" s="169"/>
      <c r="BK2133" s="169"/>
      <c r="BL2133" s="169"/>
      <c r="BM2133" s="169"/>
      <c r="BN2133" s="169"/>
      <c r="BO2133" s="169"/>
      <c r="BP2133" s="169"/>
      <c r="BQ2133" s="169"/>
      <c r="BS2133" s="6"/>
      <c r="BT2133" s="11"/>
      <c r="BU2133" s="6"/>
      <c r="BV2133" s="6"/>
    </row>
    <row r="2134" spans="1:74" ht="15.75" x14ac:dyDescent="0.25">
      <c r="A2134" s="52" t="s">
        <v>7908</v>
      </c>
      <c r="B2134" s="56"/>
      <c r="C2134" s="7" t="s">
        <v>118</v>
      </c>
      <c r="D2134" s="7" t="s">
        <v>6918</v>
      </c>
      <c r="E2134" s="7"/>
      <c r="F2134" s="64"/>
      <c r="G2134" s="6"/>
      <c r="H2134" s="6"/>
      <c r="I2134" s="10" t="s">
        <v>110</v>
      </c>
      <c r="J2134" s="11" t="s">
        <v>3685</v>
      </c>
      <c r="K2134" s="220" t="s">
        <v>600</v>
      </c>
      <c r="L2134" s="180"/>
      <c r="M2134" s="180">
        <v>1000</v>
      </c>
      <c r="N2134" s="80" t="s">
        <v>7214</v>
      </c>
      <c r="O2134" s="165"/>
      <c r="P2134" s="80" t="s">
        <v>4264</v>
      </c>
      <c r="Q2134" s="80"/>
      <c r="R2134" s="80"/>
      <c r="S2134" s="166"/>
      <c r="T2134" s="164"/>
      <c r="U2134" s="167"/>
      <c r="V2134" s="168"/>
      <c r="W2134" s="12" t="str">
        <f t="shared" si="409"/>
        <v>Mqtt1</v>
      </c>
      <c r="X2134" s="222"/>
      <c r="Y2134" s="6" t="str">
        <f t="shared" si="402"/>
        <v>power-tag/circulation-pump-pvt-panels-aft</v>
      </c>
      <c r="Z2134" s="106" t="str" cm="1">
        <f t="array" ref="Z2134">IF(COUNTIF(N2134,"spare"),"","$."&amp;_xlfn.REGEXEXTRACT(J2134,"PT\d+[FQ]\d+_(.*)", 2))</f>
        <v>$.RMS_Current_Phase_B</v>
      </c>
      <c r="AA2134" s="12">
        <f t="shared" ref="AA2134:AA2147" si="411">AA2119+1</f>
        <v>42</v>
      </c>
      <c r="AB2134" s="6" t="s">
        <v>195</v>
      </c>
      <c r="AC2134" s="106">
        <v>3002</v>
      </c>
      <c r="AJ2134" s="80"/>
      <c r="AK2134" s="116" t="s">
        <v>1693</v>
      </c>
      <c r="AN2134" s="80"/>
      <c r="AO2134" s="80"/>
      <c r="AP2134" s="80"/>
      <c r="AQ2134" s="80"/>
      <c r="AR2134" s="130"/>
      <c r="AS2134" s="80"/>
      <c r="AT2134" s="7"/>
      <c r="AU2134" s="7"/>
      <c r="AV2134" s="169"/>
      <c r="AW2134" s="170"/>
      <c r="AX2134" s="140"/>
      <c r="AY2134" s="150"/>
      <c r="AZ2134" s="171"/>
      <c r="BA2134" s="171"/>
      <c r="BB2134" s="150" t="str">
        <f t="shared" si="410"/>
        <v/>
      </c>
      <c r="BC2134" s="172"/>
      <c r="BD2134" s="169"/>
      <c r="BE2134" s="169"/>
      <c r="BF2134" s="169"/>
      <c r="BG2134" s="169"/>
      <c r="BH2134" s="169"/>
      <c r="BI2134" s="169"/>
      <c r="BJ2134" s="169"/>
      <c r="BK2134" s="169"/>
      <c r="BL2134" s="169"/>
      <c r="BM2134" s="169"/>
      <c r="BN2134" s="169"/>
      <c r="BO2134" s="169"/>
      <c r="BP2134" s="169"/>
      <c r="BQ2134" s="169"/>
      <c r="BS2134" s="6"/>
      <c r="BT2134" s="11"/>
      <c r="BU2134" s="6"/>
      <c r="BV2134" s="6"/>
    </row>
    <row r="2135" spans="1:74" ht="15.75" x14ac:dyDescent="0.25">
      <c r="A2135" s="52" t="s">
        <v>7908</v>
      </c>
      <c r="B2135" s="56"/>
      <c r="C2135" s="7" t="s">
        <v>118</v>
      </c>
      <c r="D2135" s="7" t="s">
        <v>6918</v>
      </c>
      <c r="E2135" s="7"/>
      <c r="F2135" s="64"/>
      <c r="G2135" s="6"/>
      <c r="H2135" s="6"/>
      <c r="I2135" s="10" t="s">
        <v>110</v>
      </c>
      <c r="J2135" s="11" t="s">
        <v>3686</v>
      </c>
      <c r="K2135" s="220" t="s">
        <v>600</v>
      </c>
      <c r="L2135" s="180"/>
      <c r="M2135" s="180">
        <v>1000</v>
      </c>
      <c r="N2135" s="80" t="s">
        <v>7214</v>
      </c>
      <c r="O2135" s="165"/>
      <c r="P2135" s="80" t="s">
        <v>4265</v>
      </c>
      <c r="Q2135" s="80"/>
      <c r="R2135" s="80"/>
      <c r="S2135" s="166"/>
      <c r="T2135" s="164"/>
      <c r="U2135" s="167"/>
      <c r="V2135" s="168"/>
      <c r="W2135" s="12" t="str">
        <f t="shared" si="409"/>
        <v>Mqtt1</v>
      </c>
      <c r="X2135" s="222"/>
      <c r="Y2135" s="6" t="str">
        <f t="shared" si="402"/>
        <v>power-tag/circulation-pump-pvt-panels-aft</v>
      </c>
      <c r="Z2135" s="106" t="str" cm="1">
        <f t="array" ref="Z2135">IF(COUNTIF(N2135,"spare"),"","$."&amp;_xlfn.REGEXEXTRACT(J2135,"PT\d+[FQ]\d+_(.*)", 2))</f>
        <v>$.RMS_Current_Phase_C</v>
      </c>
      <c r="AA2135" s="12">
        <f t="shared" si="411"/>
        <v>42</v>
      </c>
      <c r="AB2135" s="6" t="s">
        <v>195</v>
      </c>
      <c r="AC2135" s="106">
        <v>3004</v>
      </c>
      <c r="AJ2135" s="80"/>
      <c r="AK2135" s="116" t="s">
        <v>1693</v>
      </c>
      <c r="AN2135" s="80"/>
      <c r="AO2135" s="80"/>
      <c r="AP2135" s="80"/>
      <c r="AQ2135" s="80"/>
      <c r="AR2135" s="130"/>
      <c r="AS2135" s="80"/>
      <c r="AT2135" s="7"/>
      <c r="AU2135" s="7"/>
      <c r="AV2135" s="169"/>
      <c r="AW2135" s="170"/>
      <c r="AX2135" s="140"/>
      <c r="AY2135" s="150"/>
      <c r="AZ2135" s="171"/>
      <c r="BA2135" s="171"/>
      <c r="BB2135" s="150" t="str">
        <f t="shared" si="410"/>
        <v/>
      </c>
      <c r="BC2135" s="172"/>
      <c r="BD2135" s="169"/>
      <c r="BE2135" s="169"/>
      <c r="BF2135" s="169"/>
      <c r="BG2135" s="169"/>
      <c r="BH2135" s="169"/>
      <c r="BI2135" s="169"/>
      <c r="BJ2135" s="169"/>
      <c r="BK2135" s="169"/>
      <c r="BL2135" s="169"/>
      <c r="BM2135" s="169"/>
      <c r="BN2135" s="169"/>
      <c r="BO2135" s="169"/>
      <c r="BP2135" s="169"/>
      <c r="BQ2135" s="169"/>
      <c r="BS2135" s="6"/>
      <c r="BT2135" s="11"/>
      <c r="BU2135" s="6"/>
      <c r="BV2135" s="6"/>
    </row>
    <row r="2136" spans="1:74" ht="15.75" x14ac:dyDescent="0.25">
      <c r="A2136" s="52" t="s">
        <v>7908</v>
      </c>
      <c r="B2136" s="56"/>
      <c r="C2136" s="7" t="s">
        <v>118</v>
      </c>
      <c r="D2136" s="7" t="s">
        <v>6918</v>
      </c>
      <c r="E2136" s="7"/>
      <c r="F2136" s="64"/>
      <c r="G2136" s="6"/>
      <c r="H2136" s="6"/>
      <c r="I2136" s="10" t="s">
        <v>110</v>
      </c>
      <c r="J2136" s="11" t="s">
        <v>3687</v>
      </c>
      <c r="K2136" s="220" t="s">
        <v>600</v>
      </c>
      <c r="L2136" s="180"/>
      <c r="M2136" s="180">
        <v>1000</v>
      </c>
      <c r="N2136" s="80" t="s">
        <v>7214</v>
      </c>
      <c r="O2136" s="165"/>
      <c r="P2136" s="80" t="s">
        <v>4266</v>
      </c>
      <c r="Q2136" s="80"/>
      <c r="R2136" s="80"/>
      <c r="S2136" s="166"/>
      <c r="T2136" s="164"/>
      <c r="U2136" s="167"/>
      <c r="V2136" s="168"/>
      <c r="W2136" s="12" t="str">
        <f t="shared" si="409"/>
        <v>Mqtt1</v>
      </c>
      <c r="X2136" s="222"/>
      <c r="Y2136" s="6" t="str">
        <f t="shared" si="402"/>
        <v>power-tag/circulation-pump-pvt-panels-aft</v>
      </c>
      <c r="Z2136" s="106" t="str" cm="1">
        <f t="array" ref="Z2136">IF(COUNTIF(N2136,"spare"),"","$."&amp;_xlfn.REGEXEXTRACT(J2136,"PT\d+[FQ]\d+_(.*)", 2))</f>
        <v>$.RMS_Current_Phase_Neut</v>
      </c>
      <c r="AA2136" s="12">
        <f t="shared" si="411"/>
        <v>42</v>
      </c>
      <c r="AB2136" s="6" t="s">
        <v>195</v>
      </c>
      <c r="AC2136" s="106">
        <v>3006</v>
      </c>
      <c r="AJ2136" s="80"/>
      <c r="AK2136" s="116" t="s">
        <v>1693</v>
      </c>
      <c r="AN2136" s="80"/>
      <c r="AO2136" s="80"/>
      <c r="AP2136" s="80"/>
      <c r="AQ2136" s="80"/>
      <c r="AR2136" s="130"/>
      <c r="AS2136" s="80"/>
      <c r="AT2136" s="7"/>
      <c r="AU2136" s="7"/>
      <c r="AV2136" s="169"/>
      <c r="AW2136" s="170"/>
      <c r="AX2136" s="140"/>
      <c r="AY2136" s="150"/>
      <c r="AZ2136" s="171"/>
      <c r="BA2136" s="171"/>
      <c r="BB2136" s="150" t="str">
        <f t="shared" si="410"/>
        <v/>
      </c>
      <c r="BC2136" s="172"/>
      <c r="BD2136" s="169"/>
      <c r="BE2136" s="169"/>
      <c r="BF2136" s="169"/>
      <c r="BG2136" s="169"/>
      <c r="BH2136" s="169"/>
      <c r="BI2136" s="169"/>
      <c r="BJ2136" s="169"/>
      <c r="BK2136" s="169"/>
      <c r="BL2136" s="169"/>
      <c r="BM2136" s="169"/>
      <c r="BN2136" s="169"/>
      <c r="BO2136" s="169"/>
      <c r="BP2136" s="169"/>
      <c r="BQ2136" s="169"/>
      <c r="BS2136" s="6"/>
      <c r="BT2136" s="11"/>
      <c r="BU2136" s="6"/>
      <c r="BV2136" s="6"/>
    </row>
    <row r="2137" spans="1:74" ht="15.75" x14ac:dyDescent="0.25">
      <c r="A2137" s="52" t="s">
        <v>7908</v>
      </c>
      <c r="B2137" s="56"/>
      <c r="C2137" s="7" t="s">
        <v>118</v>
      </c>
      <c r="D2137" s="7" t="s">
        <v>6918</v>
      </c>
      <c r="E2137" s="7"/>
      <c r="F2137" s="64"/>
      <c r="G2137" s="6"/>
      <c r="H2137" s="6"/>
      <c r="I2137" s="10" t="s">
        <v>110</v>
      </c>
      <c r="J2137" s="11" t="s">
        <v>7676</v>
      </c>
      <c r="K2137" s="220" t="s">
        <v>600</v>
      </c>
      <c r="L2137" s="180"/>
      <c r="M2137" s="180">
        <v>1000</v>
      </c>
      <c r="N2137" s="80" t="s">
        <v>7214</v>
      </c>
      <c r="O2137" s="165"/>
      <c r="P2137" s="80" t="s">
        <v>4267</v>
      </c>
      <c r="Q2137" s="80"/>
      <c r="R2137" s="80"/>
      <c r="S2137" s="166"/>
      <c r="T2137" s="164"/>
      <c r="U2137" s="167"/>
      <c r="V2137" s="168"/>
      <c r="W2137" s="12" t="str">
        <f t="shared" si="409"/>
        <v>Mqtt1</v>
      </c>
      <c r="X2137" s="222"/>
      <c r="Y2137" s="6" t="str">
        <f t="shared" si="402"/>
        <v>power-tag/circulation-pump-pvt-panels-aft</v>
      </c>
      <c r="Z2137" s="106" t="str" cm="1">
        <f t="array" ref="Z2137">IF(COUNTIF(N2137,"spare"),"","$."&amp;_xlfn.REGEXEXTRACT(J2137,"PT\d+[FQ]\d+_(.*)", 2))</f>
        <v>$.RMS_Voltage_A_N</v>
      </c>
      <c r="AA2137" s="12">
        <f t="shared" si="411"/>
        <v>42</v>
      </c>
      <c r="AB2137" s="6" t="s">
        <v>195</v>
      </c>
      <c r="AC2137" s="106">
        <v>3028</v>
      </c>
      <c r="AJ2137" s="80"/>
      <c r="AK2137" s="116" t="s">
        <v>1694</v>
      </c>
      <c r="AN2137" s="80"/>
      <c r="AO2137" s="80"/>
      <c r="AP2137" s="80"/>
      <c r="AQ2137" s="80"/>
      <c r="AR2137" s="130"/>
      <c r="AS2137" s="80"/>
      <c r="AT2137" s="7"/>
      <c r="AU2137" s="7"/>
      <c r="AV2137" s="169"/>
      <c r="AW2137" s="170"/>
      <c r="AX2137" s="140"/>
      <c r="AY2137" s="150"/>
      <c r="AZ2137" s="171"/>
      <c r="BA2137" s="171"/>
      <c r="BB2137" s="150" t="str">
        <f t="shared" si="410"/>
        <v/>
      </c>
      <c r="BC2137" s="172"/>
      <c r="BD2137" s="169"/>
      <c r="BE2137" s="169"/>
      <c r="BF2137" s="169"/>
      <c r="BG2137" s="169"/>
      <c r="BH2137" s="169"/>
      <c r="BI2137" s="169"/>
      <c r="BJ2137" s="169"/>
      <c r="BK2137" s="169"/>
      <c r="BL2137" s="169"/>
      <c r="BM2137" s="169"/>
      <c r="BN2137" s="169"/>
      <c r="BO2137" s="169"/>
      <c r="BP2137" s="169"/>
      <c r="BQ2137" s="169"/>
      <c r="BS2137" s="6"/>
      <c r="BT2137" s="11"/>
      <c r="BU2137" s="6"/>
      <c r="BV2137" s="6"/>
    </row>
    <row r="2138" spans="1:74" ht="15.75" x14ac:dyDescent="0.25">
      <c r="A2138" s="52" t="s">
        <v>7908</v>
      </c>
      <c r="B2138" s="56"/>
      <c r="C2138" s="7" t="s">
        <v>118</v>
      </c>
      <c r="D2138" s="7" t="s">
        <v>6918</v>
      </c>
      <c r="E2138" s="7"/>
      <c r="F2138" s="64"/>
      <c r="G2138" s="6"/>
      <c r="H2138" s="6"/>
      <c r="I2138" s="10" t="s">
        <v>110</v>
      </c>
      <c r="J2138" s="11" t="s">
        <v>7677</v>
      </c>
      <c r="K2138" s="220" t="s">
        <v>600</v>
      </c>
      <c r="L2138" s="180"/>
      <c r="M2138" s="180">
        <v>1000</v>
      </c>
      <c r="N2138" s="80" t="s">
        <v>7214</v>
      </c>
      <c r="O2138" s="165"/>
      <c r="P2138" s="80" t="s">
        <v>4268</v>
      </c>
      <c r="Q2138" s="80"/>
      <c r="R2138" s="80"/>
      <c r="S2138" s="166"/>
      <c r="T2138" s="164"/>
      <c r="U2138" s="167"/>
      <c r="V2138" s="168"/>
      <c r="W2138" s="12" t="str">
        <f t="shared" si="409"/>
        <v>Mqtt1</v>
      </c>
      <c r="X2138" s="222"/>
      <c r="Y2138" s="6" t="str">
        <f t="shared" si="402"/>
        <v>power-tag/circulation-pump-pvt-panels-aft</v>
      </c>
      <c r="Z2138" s="106" t="str" cm="1">
        <f t="array" ref="Z2138">IF(COUNTIF(N2138,"spare"),"","$."&amp;_xlfn.REGEXEXTRACT(J2138,"PT\d+[FQ]\d+_(.*)", 2))</f>
        <v>$.RMS_Voltage_B_N</v>
      </c>
      <c r="AA2138" s="12">
        <f t="shared" si="411"/>
        <v>42</v>
      </c>
      <c r="AB2138" s="6" t="s">
        <v>195</v>
      </c>
      <c r="AC2138" s="106">
        <v>3030</v>
      </c>
      <c r="AJ2138" s="80"/>
      <c r="AK2138" s="116" t="s">
        <v>1694</v>
      </c>
      <c r="AN2138" s="80"/>
      <c r="AO2138" s="80"/>
      <c r="AP2138" s="80"/>
      <c r="AQ2138" s="80"/>
      <c r="AR2138" s="130"/>
      <c r="AS2138" s="80"/>
      <c r="AT2138" s="7"/>
      <c r="AU2138" s="7"/>
      <c r="AV2138" s="169"/>
      <c r="AW2138" s="170"/>
      <c r="AX2138" s="140"/>
      <c r="AY2138" s="150"/>
      <c r="AZ2138" s="171"/>
      <c r="BA2138" s="171"/>
      <c r="BB2138" s="150" t="str">
        <f t="shared" si="410"/>
        <v/>
      </c>
      <c r="BC2138" s="172"/>
      <c r="BD2138" s="169"/>
      <c r="BE2138" s="169"/>
      <c r="BF2138" s="169"/>
      <c r="BG2138" s="169"/>
      <c r="BH2138" s="169"/>
      <c r="BI2138" s="169"/>
      <c r="BJ2138" s="169"/>
      <c r="BK2138" s="169"/>
      <c r="BL2138" s="169"/>
      <c r="BM2138" s="169"/>
      <c r="BN2138" s="169"/>
      <c r="BO2138" s="169"/>
      <c r="BP2138" s="169"/>
      <c r="BQ2138" s="169"/>
      <c r="BS2138" s="6"/>
      <c r="BT2138" s="11"/>
      <c r="BU2138" s="6"/>
      <c r="BV2138" s="6"/>
    </row>
    <row r="2139" spans="1:74" ht="15.75" x14ac:dyDescent="0.25">
      <c r="A2139" s="52" t="s">
        <v>7908</v>
      </c>
      <c r="B2139" s="56"/>
      <c r="C2139" s="7" t="s">
        <v>118</v>
      </c>
      <c r="D2139" s="7" t="s">
        <v>6918</v>
      </c>
      <c r="E2139" s="7"/>
      <c r="F2139" s="64"/>
      <c r="G2139" s="6"/>
      <c r="H2139" s="6"/>
      <c r="I2139" s="10" t="s">
        <v>110</v>
      </c>
      <c r="J2139" s="11" t="s">
        <v>7678</v>
      </c>
      <c r="K2139" s="220" t="s">
        <v>600</v>
      </c>
      <c r="L2139" s="180"/>
      <c r="M2139" s="180">
        <v>1000</v>
      </c>
      <c r="N2139" s="80" t="s">
        <v>7214</v>
      </c>
      <c r="O2139" s="165"/>
      <c r="P2139" s="80" t="s">
        <v>4269</v>
      </c>
      <c r="Q2139" s="80"/>
      <c r="R2139" s="80"/>
      <c r="S2139" s="166"/>
      <c r="T2139" s="164"/>
      <c r="U2139" s="167"/>
      <c r="V2139" s="168"/>
      <c r="W2139" s="12" t="str">
        <f t="shared" si="409"/>
        <v>Mqtt1</v>
      </c>
      <c r="X2139" s="222"/>
      <c r="Y2139" s="6" t="str">
        <f t="shared" si="402"/>
        <v>power-tag/circulation-pump-pvt-panels-aft</v>
      </c>
      <c r="Z2139" s="106" t="str" cm="1">
        <f t="array" ref="Z2139">IF(COUNTIF(N2139,"spare"),"","$."&amp;_xlfn.REGEXEXTRACT(J2139,"PT\d+[FQ]\d+_(.*)", 2))</f>
        <v>$.RMS_Voltage_C_N</v>
      </c>
      <c r="AA2139" s="12">
        <f t="shared" si="411"/>
        <v>42</v>
      </c>
      <c r="AB2139" s="6" t="s">
        <v>195</v>
      </c>
      <c r="AC2139" s="106">
        <v>3032</v>
      </c>
      <c r="AJ2139" s="80"/>
      <c r="AK2139" s="116" t="s">
        <v>1694</v>
      </c>
      <c r="AN2139" s="80"/>
      <c r="AO2139" s="80"/>
      <c r="AP2139" s="80"/>
      <c r="AQ2139" s="80"/>
      <c r="AR2139" s="130"/>
      <c r="AS2139" s="80"/>
      <c r="AT2139" s="7"/>
      <c r="AU2139" s="7"/>
      <c r="AV2139" s="169"/>
      <c r="AW2139" s="170"/>
      <c r="AX2139" s="140"/>
      <c r="AY2139" s="150"/>
      <c r="AZ2139" s="171"/>
      <c r="BA2139" s="171"/>
      <c r="BB2139" s="150" t="str">
        <f t="shared" si="410"/>
        <v/>
      </c>
      <c r="BC2139" s="172"/>
      <c r="BD2139" s="169"/>
      <c r="BE2139" s="169"/>
      <c r="BF2139" s="169"/>
      <c r="BG2139" s="169"/>
      <c r="BH2139" s="169"/>
      <c r="BI2139" s="169"/>
      <c r="BJ2139" s="169"/>
      <c r="BK2139" s="169"/>
      <c r="BL2139" s="169"/>
      <c r="BM2139" s="169"/>
      <c r="BN2139" s="169"/>
      <c r="BO2139" s="169"/>
      <c r="BP2139" s="169"/>
      <c r="BQ2139" s="169"/>
      <c r="BS2139" s="6"/>
      <c r="BT2139" s="11"/>
      <c r="BU2139" s="6"/>
      <c r="BV2139" s="6"/>
    </row>
    <row r="2140" spans="1:74" ht="15.75" x14ac:dyDescent="0.25">
      <c r="A2140" s="52" t="s">
        <v>7908</v>
      </c>
      <c r="B2140" s="56"/>
      <c r="C2140" s="7" t="s">
        <v>118</v>
      </c>
      <c r="D2140" s="7" t="s">
        <v>6918</v>
      </c>
      <c r="E2140" s="7"/>
      <c r="F2140" s="64"/>
      <c r="G2140" s="6"/>
      <c r="H2140" s="6"/>
      <c r="I2140" s="10" t="s">
        <v>110</v>
      </c>
      <c r="J2140" s="11" t="s">
        <v>3688</v>
      </c>
      <c r="K2140" s="220" t="s">
        <v>600</v>
      </c>
      <c r="L2140" s="180"/>
      <c r="M2140" s="180">
        <v>1000</v>
      </c>
      <c r="N2140" s="80" t="s">
        <v>7214</v>
      </c>
      <c r="O2140" s="165"/>
      <c r="P2140" s="80" t="s">
        <v>4270</v>
      </c>
      <c r="Q2140" s="80"/>
      <c r="R2140" s="80"/>
      <c r="S2140" s="166"/>
      <c r="T2140" s="164"/>
      <c r="U2140" s="167"/>
      <c r="V2140" s="168"/>
      <c r="W2140" s="12" t="str">
        <f t="shared" si="409"/>
        <v>Mqtt1</v>
      </c>
      <c r="X2140" s="222"/>
      <c r="Y2140" s="6" t="str">
        <f t="shared" si="402"/>
        <v>power-tag/circulation-pump-pvt-panels-aft</v>
      </c>
      <c r="Z2140" s="106" t="str" cm="1">
        <f t="array" ref="Z2140">IF(COUNTIF(N2140,"spare"),"","$."&amp;_xlfn.REGEXEXTRACT(J2140,"PT\d+[FQ]\d+_(.*)", 2))</f>
        <v>$.Active_Power_Phase_A</v>
      </c>
      <c r="AA2140" s="12">
        <f t="shared" si="411"/>
        <v>42</v>
      </c>
      <c r="AB2140" s="6" t="s">
        <v>195</v>
      </c>
      <c r="AC2140" s="106">
        <v>3054</v>
      </c>
      <c r="AJ2140" s="80"/>
      <c r="AK2140" s="116" t="s">
        <v>1695</v>
      </c>
      <c r="AN2140" s="80"/>
      <c r="AO2140" s="80"/>
      <c r="AP2140" s="80"/>
      <c r="AQ2140" s="80"/>
      <c r="AR2140" s="130"/>
      <c r="AS2140" s="80"/>
      <c r="AT2140" s="7"/>
      <c r="AU2140" s="7"/>
      <c r="AV2140" s="169"/>
      <c r="AW2140" s="170"/>
      <c r="AX2140" s="140"/>
      <c r="AY2140" s="150"/>
      <c r="AZ2140" s="171"/>
      <c r="BA2140" s="171"/>
      <c r="BB2140" s="150" t="str">
        <f t="shared" si="410"/>
        <v/>
      </c>
      <c r="BC2140" s="172"/>
      <c r="BD2140" s="169"/>
      <c r="BE2140" s="169"/>
      <c r="BF2140" s="169"/>
      <c r="BG2140" s="169"/>
      <c r="BH2140" s="169"/>
      <c r="BI2140" s="169"/>
      <c r="BJ2140" s="169"/>
      <c r="BK2140" s="169"/>
      <c r="BL2140" s="169"/>
      <c r="BM2140" s="169"/>
      <c r="BN2140" s="169"/>
      <c r="BO2140" s="169"/>
      <c r="BP2140" s="169"/>
      <c r="BQ2140" s="169"/>
      <c r="BS2140" s="6"/>
      <c r="BT2140" s="11"/>
      <c r="BU2140" s="6"/>
      <c r="BV2140" s="6"/>
    </row>
    <row r="2141" spans="1:74" ht="15.75" x14ac:dyDescent="0.25">
      <c r="A2141" s="52" t="s">
        <v>7908</v>
      </c>
      <c r="B2141" s="56"/>
      <c r="C2141" s="7" t="s">
        <v>118</v>
      </c>
      <c r="D2141" s="7" t="s">
        <v>6918</v>
      </c>
      <c r="E2141" s="7"/>
      <c r="F2141" s="64"/>
      <c r="G2141" s="6"/>
      <c r="H2141" s="6"/>
      <c r="I2141" s="10" t="s">
        <v>110</v>
      </c>
      <c r="J2141" s="11" t="s">
        <v>3689</v>
      </c>
      <c r="K2141" s="220" t="s">
        <v>600</v>
      </c>
      <c r="L2141" s="180"/>
      <c r="M2141" s="180">
        <v>1000</v>
      </c>
      <c r="N2141" s="80" t="s">
        <v>7214</v>
      </c>
      <c r="O2141" s="165"/>
      <c r="P2141" s="80" t="s">
        <v>4271</v>
      </c>
      <c r="Q2141" s="80"/>
      <c r="R2141" s="80"/>
      <c r="S2141" s="166"/>
      <c r="T2141" s="164"/>
      <c r="U2141" s="167"/>
      <c r="V2141" s="168"/>
      <c r="W2141" s="12" t="str">
        <f t="shared" si="409"/>
        <v>Mqtt1</v>
      </c>
      <c r="X2141" s="222"/>
      <c r="Y2141" s="6" t="str">
        <f t="shared" si="402"/>
        <v>power-tag/circulation-pump-pvt-panels-aft</v>
      </c>
      <c r="Z2141" s="106" t="str" cm="1">
        <f t="array" ref="Z2141">IF(COUNTIF(N2141,"spare"),"","$."&amp;_xlfn.REGEXEXTRACT(J2141,"PT\d+[FQ]\d+_(.*)", 2))</f>
        <v>$.Active_Power_Phase_B</v>
      </c>
      <c r="AA2141" s="12">
        <f t="shared" si="411"/>
        <v>42</v>
      </c>
      <c r="AB2141" s="6" t="s">
        <v>195</v>
      </c>
      <c r="AC2141" s="106">
        <v>3056</v>
      </c>
      <c r="AJ2141" s="80"/>
      <c r="AK2141" s="116" t="s">
        <v>1695</v>
      </c>
      <c r="AN2141" s="80"/>
      <c r="AO2141" s="80"/>
      <c r="AP2141" s="80"/>
      <c r="AQ2141" s="80"/>
      <c r="AR2141" s="130"/>
      <c r="AS2141" s="80"/>
      <c r="AT2141" s="7"/>
      <c r="AU2141" s="7"/>
      <c r="AV2141" s="169"/>
      <c r="AW2141" s="170"/>
      <c r="AX2141" s="140"/>
      <c r="AY2141" s="150"/>
      <c r="AZ2141" s="171"/>
      <c r="BA2141" s="171"/>
      <c r="BB2141" s="150" t="str">
        <f t="shared" si="410"/>
        <v/>
      </c>
      <c r="BC2141" s="172"/>
      <c r="BD2141" s="169"/>
      <c r="BE2141" s="169"/>
      <c r="BF2141" s="169"/>
      <c r="BG2141" s="169"/>
      <c r="BH2141" s="169"/>
      <c r="BI2141" s="169"/>
      <c r="BJ2141" s="169"/>
      <c r="BK2141" s="169"/>
      <c r="BL2141" s="169"/>
      <c r="BM2141" s="169"/>
      <c r="BN2141" s="169"/>
      <c r="BO2141" s="169"/>
      <c r="BP2141" s="169"/>
      <c r="BQ2141" s="169"/>
      <c r="BS2141" s="6"/>
      <c r="BT2141" s="11"/>
      <c r="BU2141" s="6"/>
      <c r="BV2141" s="6"/>
    </row>
    <row r="2142" spans="1:74" ht="15.75" x14ac:dyDescent="0.25">
      <c r="A2142" s="52" t="s">
        <v>7908</v>
      </c>
      <c r="B2142" s="56"/>
      <c r="C2142" s="7" t="s">
        <v>118</v>
      </c>
      <c r="D2142" s="7" t="s">
        <v>6918</v>
      </c>
      <c r="E2142" s="7"/>
      <c r="F2142" s="64"/>
      <c r="G2142" s="6"/>
      <c r="H2142" s="6"/>
      <c r="I2142" s="10" t="s">
        <v>110</v>
      </c>
      <c r="J2142" s="11" t="s">
        <v>3690</v>
      </c>
      <c r="K2142" s="220" t="s">
        <v>600</v>
      </c>
      <c r="L2142" s="180"/>
      <c r="M2142" s="180">
        <v>1000</v>
      </c>
      <c r="N2142" s="80" t="s">
        <v>7214</v>
      </c>
      <c r="O2142" s="165"/>
      <c r="P2142" s="80" t="s">
        <v>4272</v>
      </c>
      <c r="Q2142" s="80"/>
      <c r="R2142" s="80"/>
      <c r="S2142" s="166"/>
      <c r="T2142" s="164"/>
      <c r="U2142" s="167"/>
      <c r="V2142" s="168"/>
      <c r="W2142" s="12" t="str">
        <f t="shared" si="409"/>
        <v>Mqtt1</v>
      </c>
      <c r="X2142" s="222"/>
      <c r="Y2142" s="6" t="str">
        <f t="shared" si="402"/>
        <v>power-tag/circulation-pump-pvt-panels-aft</v>
      </c>
      <c r="Z2142" s="106" t="str" cm="1">
        <f t="array" ref="Z2142">IF(COUNTIF(N2142,"spare"),"","$."&amp;_xlfn.REGEXEXTRACT(J2142,"PT\d+[FQ]\d+_(.*)", 2))</f>
        <v>$.Active_Power_Phase_C</v>
      </c>
      <c r="AA2142" s="12">
        <f t="shared" si="411"/>
        <v>42</v>
      </c>
      <c r="AB2142" s="6" t="s">
        <v>195</v>
      </c>
      <c r="AC2142" s="106">
        <v>3058</v>
      </c>
      <c r="AJ2142" s="80"/>
      <c r="AK2142" s="116" t="s">
        <v>1695</v>
      </c>
      <c r="AN2142" s="80"/>
      <c r="AO2142" s="80"/>
      <c r="AP2142" s="80"/>
      <c r="AQ2142" s="80"/>
      <c r="AR2142" s="130"/>
      <c r="AS2142" s="80"/>
      <c r="AT2142" s="7"/>
      <c r="AU2142" s="7"/>
      <c r="AV2142" s="169"/>
      <c r="AW2142" s="170"/>
      <c r="AX2142" s="140"/>
      <c r="AY2142" s="150"/>
      <c r="AZ2142" s="171"/>
      <c r="BA2142" s="171"/>
      <c r="BB2142" s="150" t="str">
        <f t="shared" si="410"/>
        <v/>
      </c>
      <c r="BC2142" s="172"/>
      <c r="BD2142" s="169"/>
      <c r="BE2142" s="169"/>
      <c r="BF2142" s="169"/>
      <c r="BG2142" s="169"/>
      <c r="BH2142" s="169"/>
      <c r="BI2142" s="169"/>
      <c r="BJ2142" s="169"/>
      <c r="BK2142" s="169"/>
      <c r="BL2142" s="169"/>
      <c r="BM2142" s="169"/>
      <c r="BN2142" s="169"/>
      <c r="BO2142" s="169"/>
      <c r="BP2142" s="169"/>
      <c r="BQ2142" s="169"/>
      <c r="BS2142" s="6"/>
      <c r="BT2142" s="11"/>
      <c r="BU2142" s="6"/>
      <c r="BV2142" s="6"/>
    </row>
    <row r="2143" spans="1:74" ht="15.75" x14ac:dyDescent="0.25">
      <c r="A2143" s="52" t="s">
        <v>7908</v>
      </c>
      <c r="B2143" s="56"/>
      <c r="C2143" s="7" t="s">
        <v>118</v>
      </c>
      <c r="D2143" s="7" t="s">
        <v>6918</v>
      </c>
      <c r="E2143" s="7"/>
      <c r="F2143" s="64"/>
      <c r="G2143" s="6"/>
      <c r="H2143" s="6"/>
      <c r="I2143" s="10" t="s">
        <v>110</v>
      </c>
      <c r="J2143" s="11" t="s">
        <v>3691</v>
      </c>
      <c r="K2143" s="220" t="s">
        <v>600</v>
      </c>
      <c r="L2143" s="180"/>
      <c r="M2143" s="180">
        <v>1000</v>
      </c>
      <c r="N2143" s="80" t="s">
        <v>7214</v>
      </c>
      <c r="O2143" s="165"/>
      <c r="P2143" s="80" t="s">
        <v>4273</v>
      </c>
      <c r="Q2143" s="80"/>
      <c r="R2143" s="80"/>
      <c r="S2143" s="166"/>
      <c r="T2143" s="164"/>
      <c r="U2143" s="167"/>
      <c r="V2143" s="168"/>
      <c r="W2143" s="12" t="str">
        <f t="shared" si="409"/>
        <v>Mqtt1</v>
      </c>
      <c r="X2143" s="222"/>
      <c r="Y2143" s="6" t="str">
        <f t="shared" si="402"/>
        <v>power-tag/circulation-pump-pvt-panels-aft</v>
      </c>
      <c r="Z2143" s="106" t="str" cm="1">
        <f t="array" ref="Z2143">IF(COUNTIF(N2143,"spare"),"","$."&amp;_xlfn.REGEXEXTRACT(J2143,"PT\d+[FQ]\d+_(.*)", 2))</f>
        <v>$.Total_Active_Power</v>
      </c>
      <c r="AA2143" s="12">
        <f t="shared" si="411"/>
        <v>42</v>
      </c>
      <c r="AB2143" s="6" t="s">
        <v>195</v>
      </c>
      <c r="AC2143" s="106">
        <v>3060</v>
      </c>
      <c r="AJ2143" s="80"/>
      <c r="AK2143" s="116" t="s">
        <v>1695</v>
      </c>
      <c r="AN2143" s="80"/>
      <c r="AO2143" s="80"/>
      <c r="AP2143" s="80"/>
      <c r="AQ2143" s="80"/>
      <c r="AR2143" s="130"/>
      <c r="AS2143" s="80"/>
      <c r="AT2143" s="7"/>
      <c r="AU2143" s="7"/>
      <c r="AV2143" s="169"/>
      <c r="AW2143" s="170"/>
      <c r="AX2143" s="140"/>
      <c r="AY2143" s="150"/>
      <c r="AZ2143" s="171"/>
      <c r="BA2143" s="171"/>
      <c r="BB2143" s="150" t="str">
        <f t="shared" si="410"/>
        <v/>
      </c>
      <c r="BC2143" s="172"/>
      <c r="BD2143" s="169"/>
      <c r="BE2143" s="169"/>
      <c r="BF2143" s="169"/>
      <c r="BG2143" s="169"/>
      <c r="BH2143" s="169"/>
      <c r="BI2143" s="169"/>
      <c r="BJ2143" s="169"/>
      <c r="BK2143" s="169"/>
      <c r="BL2143" s="169"/>
      <c r="BM2143" s="169"/>
      <c r="BN2143" s="169"/>
      <c r="BO2143" s="169"/>
      <c r="BP2143" s="169"/>
      <c r="BQ2143" s="169"/>
      <c r="BS2143" s="6"/>
      <c r="BT2143" s="11"/>
      <c r="BU2143" s="6"/>
      <c r="BV2143" s="6"/>
    </row>
    <row r="2144" spans="1:74" ht="15.75" x14ac:dyDescent="0.25">
      <c r="A2144" s="52" t="s">
        <v>7908</v>
      </c>
      <c r="B2144" s="56"/>
      <c r="C2144" s="7" t="s">
        <v>118</v>
      </c>
      <c r="D2144" s="7" t="s">
        <v>6918</v>
      </c>
      <c r="E2144" s="7"/>
      <c r="F2144" s="64"/>
      <c r="G2144" s="6"/>
      <c r="H2144" s="6"/>
      <c r="I2144" s="10" t="s">
        <v>110</v>
      </c>
      <c r="J2144" s="11" t="s">
        <v>3692</v>
      </c>
      <c r="K2144" s="220" t="s">
        <v>600</v>
      </c>
      <c r="L2144" s="180"/>
      <c r="M2144" s="180">
        <v>1000</v>
      </c>
      <c r="N2144" s="80" t="s">
        <v>7214</v>
      </c>
      <c r="O2144" s="165"/>
      <c r="P2144" s="80" t="s">
        <v>4274</v>
      </c>
      <c r="Q2144" s="80"/>
      <c r="R2144" s="80"/>
      <c r="S2144" s="166"/>
      <c r="T2144" s="164"/>
      <c r="U2144" s="167"/>
      <c r="V2144" s="168"/>
      <c r="W2144" s="12" t="str">
        <f t="shared" si="409"/>
        <v>Mqtt1</v>
      </c>
      <c r="X2144" s="222"/>
      <c r="Y2144" s="6" t="str">
        <f t="shared" si="402"/>
        <v>power-tag/circulation-pump-pvt-panels-aft</v>
      </c>
      <c r="Z2144" s="106" t="str" cm="1">
        <f t="array" ref="Z2144">IF(COUNTIF(N2144,"spare"),"","$."&amp;_xlfn.REGEXEXTRACT(J2144,"PT\d+[FQ]\d+_(.*)", 2))</f>
        <v>$.Power_Factor_Phase_A</v>
      </c>
      <c r="AA2144" s="12">
        <f t="shared" si="411"/>
        <v>42</v>
      </c>
      <c r="AB2144" s="6" t="s">
        <v>195</v>
      </c>
      <c r="AC2144" s="106">
        <v>3078</v>
      </c>
      <c r="AJ2144" s="80"/>
      <c r="AK2144" s="116" t="s">
        <v>1696</v>
      </c>
      <c r="AN2144" s="80"/>
      <c r="AO2144" s="80"/>
      <c r="AP2144" s="80"/>
      <c r="AQ2144" s="80"/>
      <c r="AR2144" s="130"/>
      <c r="AS2144" s="80"/>
      <c r="AT2144" s="7"/>
      <c r="AU2144" s="7"/>
      <c r="AV2144" s="169"/>
      <c r="AW2144" s="170"/>
      <c r="AX2144" s="140"/>
      <c r="AY2144" s="150"/>
      <c r="AZ2144" s="171"/>
      <c r="BA2144" s="171"/>
      <c r="BB2144" s="150" t="str">
        <f t="shared" si="410"/>
        <v/>
      </c>
      <c r="BC2144" s="172"/>
      <c r="BD2144" s="169"/>
      <c r="BE2144" s="169"/>
      <c r="BF2144" s="169"/>
      <c r="BG2144" s="169"/>
      <c r="BH2144" s="169"/>
      <c r="BI2144" s="169"/>
      <c r="BJ2144" s="169"/>
      <c r="BK2144" s="169"/>
      <c r="BL2144" s="169"/>
      <c r="BM2144" s="169"/>
      <c r="BN2144" s="169"/>
      <c r="BO2144" s="169"/>
      <c r="BP2144" s="169"/>
      <c r="BQ2144" s="169"/>
      <c r="BS2144" s="6"/>
      <c r="BT2144" s="11"/>
      <c r="BU2144" s="6"/>
      <c r="BV2144" s="6"/>
    </row>
    <row r="2145" spans="1:74" ht="15.75" x14ac:dyDescent="0.25">
      <c r="A2145" s="52" t="s">
        <v>7908</v>
      </c>
      <c r="B2145" s="56"/>
      <c r="C2145" s="7" t="s">
        <v>118</v>
      </c>
      <c r="D2145" s="7" t="s">
        <v>6918</v>
      </c>
      <c r="E2145" s="7"/>
      <c r="F2145" s="64"/>
      <c r="G2145" s="6"/>
      <c r="H2145" s="6"/>
      <c r="I2145" s="10" t="s">
        <v>110</v>
      </c>
      <c r="J2145" s="11" t="s">
        <v>3693</v>
      </c>
      <c r="K2145" s="220" t="s">
        <v>600</v>
      </c>
      <c r="L2145" s="180"/>
      <c r="M2145" s="180">
        <v>1000</v>
      </c>
      <c r="N2145" s="80" t="s">
        <v>7214</v>
      </c>
      <c r="O2145" s="165"/>
      <c r="P2145" s="80" t="s">
        <v>4275</v>
      </c>
      <c r="Q2145" s="80"/>
      <c r="R2145" s="80"/>
      <c r="S2145" s="166"/>
      <c r="T2145" s="164"/>
      <c r="U2145" s="167"/>
      <c r="V2145" s="168"/>
      <c r="W2145" s="12" t="str">
        <f t="shared" si="409"/>
        <v>Mqtt1</v>
      </c>
      <c r="X2145" s="222"/>
      <c r="Y2145" s="6" t="str">
        <f t="shared" si="402"/>
        <v>power-tag/circulation-pump-pvt-panels-aft</v>
      </c>
      <c r="Z2145" s="106" t="str" cm="1">
        <f t="array" ref="Z2145">IF(COUNTIF(N2145,"spare"),"","$."&amp;_xlfn.REGEXEXTRACT(J2145,"PT\d+[FQ]\d+_(.*)", 2))</f>
        <v>$.Power_Factor_Phase_B</v>
      </c>
      <c r="AA2145" s="12">
        <f t="shared" si="411"/>
        <v>42</v>
      </c>
      <c r="AB2145" s="6" t="s">
        <v>195</v>
      </c>
      <c r="AC2145" s="106">
        <v>3080</v>
      </c>
      <c r="AJ2145" s="80"/>
      <c r="AK2145" s="116" t="s">
        <v>1696</v>
      </c>
      <c r="AN2145" s="80"/>
      <c r="AO2145" s="80"/>
      <c r="AP2145" s="80"/>
      <c r="AQ2145" s="80"/>
      <c r="AR2145" s="130"/>
      <c r="AS2145" s="80"/>
      <c r="AT2145" s="7"/>
      <c r="AU2145" s="7"/>
      <c r="AV2145" s="169"/>
      <c r="AW2145" s="170"/>
      <c r="AX2145" s="140"/>
      <c r="AY2145" s="150"/>
      <c r="AZ2145" s="171"/>
      <c r="BA2145" s="171"/>
      <c r="BB2145" s="150" t="str">
        <f t="shared" si="410"/>
        <v/>
      </c>
      <c r="BC2145" s="172"/>
      <c r="BD2145" s="169"/>
      <c r="BE2145" s="169"/>
      <c r="BF2145" s="169"/>
      <c r="BG2145" s="169"/>
      <c r="BH2145" s="169"/>
      <c r="BI2145" s="169"/>
      <c r="BJ2145" s="169"/>
      <c r="BK2145" s="169"/>
      <c r="BL2145" s="169"/>
      <c r="BM2145" s="169"/>
      <c r="BN2145" s="169"/>
      <c r="BO2145" s="169"/>
      <c r="BP2145" s="169"/>
      <c r="BQ2145" s="169"/>
      <c r="BS2145" s="6"/>
      <c r="BT2145" s="11"/>
      <c r="BU2145" s="6"/>
      <c r="BV2145" s="6"/>
    </row>
    <row r="2146" spans="1:74" ht="15.75" x14ac:dyDescent="0.25">
      <c r="A2146" s="52" t="s">
        <v>7908</v>
      </c>
      <c r="B2146" s="56"/>
      <c r="C2146" s="7" t="s">
        <v>118</v>
      </c>
      <c r="D2146" s="7" t="s">
        <v>6918</v>
      </c>
      <c r="E2146" s="7"/>
      <c r="F2146" s="64"/>
      <c r="G2146" s="6"/>
      <c r="H2146" s="6"/>
      <c r="I2146" s="10" t="s">
        <v>110</v>
      </c>
      <c r="J2146" s="11" t="s">
        <v>3694</v>
      </c>
      <c r="K2146" s="220" t="s">
        <v>600</v>
      </c>
      <c r="L2146" s="180"/>
      <c r="M2146" s="180">
        <v>1000</v>
      </c>
      <c r="N2146" s="80" t="s">
        <v>7214</v>
      </c>
      <c r="O2146" s="165"/>
      <c r="P2146" s="80" t="s">
        <v>4276</v>
      </c>
      <c r="Q2146" s="80"/>
      <c r="R2146" s="80"/>
      <c r="S2146" s="166"/>
      <c r="T2146" s="164"/>
      <c r="U2146" s="167"/>
      <c r="V2146" s="168"/>
      <c r="W2146" s="12" t="str">
        <f t="shared" si="409"/>
        <v>Mqtt1</v>
      </c>
      <c r="X2146" s="222"/>
      <c r="Y2146" s="6" t="str">
        <f t="shared" si="402"/>
        <v>power-tag/circulation-pump-pvt-panels-aft</v>
      </c>
      <c r="Z2146" s="106" t="str" cm="1">
        <f t="array" ref="Z2146">IF(COUNTIF(N2146,"spare"),"","$."&amp;_xlfn.REGEXEXTRACT(J2146,"PT\d+[FQ]\d+_(.*)", 2))</f>
        <v>$.Power_Factor_Phase_C</v>
      </c>
      <c r="AA2146" s="12">
        <f t="shared" si="411"/>
        <v>42</v>
      </c>
      <c r="AB2146" s="6" t="s">
        <v>195</v>
      </c>
      <c r="AC2146" s="106">
        <v>3082</v>
      </c>
      <c r="AJ2146" s="80"/>
      <c r="AK2146" s="116" t="s">
        <v>1696</v>
      </c>
      <c r="AN2146" s="80"/>
      <c r="AO2146" s="80"/>
      <c r="AP2146" s="80"/>
      <c r="AQ2146" s="80"/>
      <c r="AR2146" s="130"/>
      <c r="AS2146" s="80"/>
      <c r="AT2146" s="7"/>
      <c r="AU2146" s="7"/>
      <c r="AV2146" s="169"/>
      <c r="AW2146" s="170"/>
      <c r="AX2146" s="140"/>
      <c r="AY2146" s="150"/>
      <c r="AZ2146" s="171"/>
      <c r="BA2146" s="171"/>
      <c r="BB2146" s="150" t="str">
        <f t="shared" si="410"/>
        <v/>
      </c>
      <c r="BC2146" s="172"/>
      <c r="BD2146" s="169"/>
      <c r="BE2146" s="169"/>
      <c r="BF2146" s="169"/>
      <c r="BG2146" s="169"/>
      <c r="BH2146" s="169"/>
      <c r="BI2146" s="169"/>
      <c r="BJ2146" s="169"/>
      <c r="BK2146" s="169"/>
      <c r="BL2146" s="169"/>
      <c r="BM2146" s="169"/>
      <c r="BN2146" s="169"/>
      <c r="BO2146" s="169"/>
      <c r="BP2146" s="169"/>
      <c r="BQ2146" s="169"/>
      <c r="BS2146" s="6"/>
      <c r="BT2146" s="11"/>
      <c r="BU2146" s="6"/>
      <c r="BV2146" s="6"/>
    </row>
    <row r="2147" spans="1:74" ht="15.75" x14ac:dyDescent="0.25">
      <c r="A2147" s="52" t="s">
        <v>7908</v>
      </c>
      <c r="B2147" s="56"/>
      <c r="C2147" s="7" t="s">
        <v>118</v>
      </c>
      <c r="D2147" s="7" t="s">
        <v>6918</v>
      </c>
      <c r="E2147" s="7"/>
      <c r="F2147" s="64"/>
      <c r="G2147" s="6"/>
      <c r="H2147" s="6"/>
      <c r="I2147" s="10" t="s">
        <v>110</v>
      </c>
      <c r="J2147" s="11" t="s">
        <v>3695</v>
      </c>
      <c r="K2147" s="220" t="s">
        <v>600</v>
      </c>
      <c r="L2147" s="180"/>
      <c r="M2147" s="180">
        <v>1000</v>
      </c>
      <c r="N2147" s="80" t="s">
        <v>7214</v>
      </c>
      <c r="O2147" s="165"/>
      <c r="P2147" s="80" t="s">
        <v>4277</v>
      </c>
      <c r="Q2147" s="80"/>
      <c r="R2147" s="80"/>
      <c r="S2147" s="166"/>
      <c r="T2147" s="164"/>
      <c r="U2147" s="167"/>
      <c r="V2147" s="168"/>
      <c r="W2147" s="12" t="str">
        <f t="shared" si="409"/>
        <v>Mqtt1</v>
      </c>
      <c r="X2147" s="222"/>
      <c r="Y2147" s="6" t="str">
        <f t="shared" si="402"/>
        <v>power-tag/circulation-pump-pvt-panels-aft</v>
      </c>
      <c r="Z2147" s="106" t="str" cm="1">
        <f t="array" ref="Z2147">IF(COUNTIF(N2147,"spare"),"","$."&amp;_xlfn.REGEXEXTRACT(J2147,"PT\d+[FQ]\d+_(.*)", 2))</f>
        <v>$.Total_Power_Factor</v>
      </c>
      <c r="AA2147" s="12">
        <f t="shared" si="411"/>
        <v>42</v>
      </c>
      <c r="AB2147" s="6" t="s">
        <v>195</v>
      </c>
      <c r="AC2147" s="106">
        <v>3084</v>
      </c>
      <c r="AJ2147" s="80"/>
      <c r="AK2147" s="116" t="s">
        <v>1696</v>
      </c>
      <c r="AN2147" s="80"/>
      <c r="AO2147" s="80"/>
      <c r="AP2147" s="80"/>
      <c r="AQ2147" s="80"/>
      <c r="AR2147" s="130"/>
      <c r="AS2147" s="80"/>
      <c r="AT2147" s="7"/>
      <c r="AU2147" s="7"/>
      <c r="AV2147" s="169"/>
      <c r="AW2147" s="170"/>
      <c r="AX2147" s="140"/>
      <c r="AY2147" s="150"/>
      <c r="AZ2147" s="171"/>
      <c r="BA2147" s="171"/>
      <c r="BB2147" s="150" t="str">
        <f t="shared" si="410"/>
        <v/>
      </c>
      <c r="BC2147" s="172"/>
      <c r="BD2147" s="169"/>
      <c r="BE2147" s="169"/>
      <c r="BF2147" s="169"/>
      <c r="BG2147" s="169"/>
      <c r="BH2147" s="169"/>
      <c r="BI2147" s="169"/>
      <c r="BJ2147" s="169"/>
      <c r="BK2147" s="169"/>
      <c r="BL2147" s="169"/>
      <c r="BM2147" s="169"/>
      <c r="BN2147" s="169"/>
      <c r="BO2147" s="169"/>
      <c r="BP2147" s="169"/>
      <c r="BQ2147" s="169"/>
      <c r="BS2147" s="6"/>
      <c r="BT2147" s="11"/>
      <c r="BU2147" s="6"/>
      <c r="BV2147" s="6"/>
    </row>
    <row r="2148" spans="1:74" ht="15.75" x14ac:dyDescent="0.25">
      <c r="A2148" s="52" t="s">
        <v>7908</v>
      </c>
      <c r="B2148" s="56"/>
      <c r="C2148" s="7" t="s">
        <v>118</v>
      </c>
      <c r="D2148" s="7" t="s">
        <v>6918</v>
      </c>
      <c r="E2148" s="7"/>
      <c r="F2148" s="64"/>
      <c r="G2148" s="6"/>
      <c r="H2148" s="6"/>
      <c r="I2148" s="10" t="s">
        <v>110</v>
      </c>
      <c r="J2148" s="11" t="s">
        <v>3696</v>
      </c>
      <c r="K2148" s="220" t="s">
        <v>600</v>
      </c>
      <c r="L2148" s="180"/>
      <c r="M2148" s="180">
        <v>1000</v>
      </c>
      <c r="N2148" s="80" t="s">
        <v>7214</v>
      </c>
      <c r="O2148" s="165"/>
      <c r="P2148" s="80" t="s">
        <v>4278</v>
      </c>
      <c r="Q2148" s="80"/>
      <c r="R2148" s="80"/>
      <c r="S2148" s="166"/>
      <c r="T2148" s="164"/>
      <c r="U2148" s="167"/>
      <c r="V2148" s="168"/>
      <c r="W2148" s="12" t="str">
        <f t="shared" ref="W2148:W2162" si="412">IF(COUNTIF(N2148,"spare"),"","Mqtt1")</f>
        <v>Mqtt1</v>
      </c>
      <c r="X2148" s="222"/>
      <c r="Y2148" s="6" t="str">
        <f t="shared" si="402"/>
        <v>power-tag/circ-pump-heat-water-fresh-hotwater-system</v>
      </c>
      <c r="Z2148" s="106" t="str" cm="1">
        <f t="array" ref="Z2148">IF(COUNTIF(N2148,"spare"),"","$."&amp;_xlfn.REGEXEXTRACT(J2148,"PT\d+[FQ]\d+_(.*)", 2))</f>
        <v>$.RMS_Current_Phase_A</v>
      </c>
      <c r="AA2148" s="12">
        <f>AA2133+1</f>
        <v>43</v>
      </c>
      <c r="AB2148" s="6" t="s">
        <v>195</v>
      </c>
      <c r="AC2148" s="106">
        <v>3000</v>
      </c>
      <c r="AJ2148" s="80"/>
      <c r="AK2148" s="116" t="s">
        <v>1693</v>
      </c>
      <c r="AN2148" s="80"/>
      <c r="AO2148" s="80"/>
      <c r="AP2148" s="80"/>
      <c r="AQ2148" s="80"/>
      <c r="AR2148" s="130"/>
      <c r="AS2148" s="80"/>
      <c r="AT2148" s="7"/>
      <c r="AU2148" s="7"/>
      <c r="AV2148" s="169"/>
      <c r="AW2148" s="170"/>
      <c r="AX2148" s="140"/>
      <c r="AY2148" s="150"/>
      <c r="AZ2148" s="171"/>
      <c r="BA2148" s="171"/>
      <c r="BB2148" s="150" t="str">
        <f t="shared" ref="BB2148:BB2162" si="413">IF(ISNUMBER(AM2148),"1","")</f>
        <v/>
      </c>
      <c r="BC2148" s="172"/>
      <c r="BD2148" s="169"/>
      <c r="BE2148" s="169"/>
      <c r="BF2148" s="169"/>
      <c r="BG2148" s="169"/>
      <c r="BH2148" s="169"/>
      <c r="BI2148" s="169"/>
      <c r="BJ2148" s="169"/>
      <c r="BK2148" s="169"/>
      <c r="BL2148" s="169"/>
      <c r="BM2148" s="169"/>
      <c r="BN2148" s="169"/>
      <c r="BO2148" s="169"/>
      <c r="BP2148" s="169"/>
      <c r="BQ2148" s="169"/>
      <c r="BS2148" s="6"/>
      <c r="BT2148" s="11"/>
      <c r="BU2148" s="6"/>
      <c r="BV2148" s="6"/>
    </row>
    <row r="2149" spans="1:74" ht="15.75" x14ac:dyDescent="0.25">
      <c r="A2149" s="52" t="s">
        <v>7908</v>
      </c>
      <c r="B2149" s="56"/>
      <c r="C2149" s="7" t="s">
        <v>118</v>
      </c>
      <c r="D2149" s="7" t="s">
        <v>6918</v>
      </c>
      <c r="E2149" s="7"/>
      <c r="F2149" s="64"/>
      <c r="G2149" s="6"/>
      <c r="H2149" s="6"/>
      <c r="I2149" s="10" t="s">
        <v>110</v>
      </c>
      <c r="J2149" s="11" t="s">
        <v>3697</v>
      </c>
      <c r="K2149" s="220" t="s">
        <v>600</v>
      </c>
      <c r="L2149" s="180"/>
      <c r="M2149" s="180">
        <v>1000</v>
      </c>
      <c r="N2149" s="80" t="s">
        <v>7214</v>
      </c>
      <c r="O2149" s="165"/>
      <c r="P2149" s="80" t="s">
        <v>4279</v>
      </c>
      <c r="Q2149" s="80"/>
      <c r="R2149" s="80"/>
      <c r="S2149" s="166"/>
      <c r="T2149" s="164"/>
      <c r="U2149" s="167"/>
      <c r="V2149" s="168"/>
      <c r="W2149" s="12" t="str">
        <f t="shared" si="412"/>
        <v>Mqtt1</v>
      </c>
      <c r="X2149" s="222"/>
      <c r="Y2149" s="6" t="str">
        <f t="shared" si="402"/>
        <v>power-tag/circ-pump-heat-water-fresh-hotwater-system</v>
      </c>
      <c r="Z2149" s="106" t="str" cm="1">
        <f t="array" ref="Z2149">IF(COUNTIF(N2149,"spare"),"","$."&amp;_xlfn.REGEXEXTRACT(J2149,"PT\d+[FQ]\d+_(.*)", 2))</f>
        <v>$.RMS_Current_Phase_B</v>
      </c>
      <c r="AA2149" s="12">
        <f t="shared" ref="AA2149:AA2162" si="414">AA2134+1</f>
        <v>43</v>
      </c>
      <c r="AB2149" s="6" t="s">
        <v>195</v>
      </c>
      <c r="AC2149" s="106">
        <v>3002</v>
      </c>
      <c r="AJ2149" s="80"/>
      <c r="AK2149" s="116" t="s">
        <v>1693</v>
      </c>
      <c r="AN2149" s="80"/>
      <c r="AO2149" s="80"/>
      <c r="AP2149" s="80"/>
      <c r="AQ2149" s="80"/>
      <c r="AR2149" s="130"/>
      <c r="AS2149" s="80"/>
      <c r="AT2149" s="7"/>
      <c r="AU2149" s="7"/>
      <c r="AV2149" s="169"/>
      <c r="AW2149" s="170"/>
      <c r="AX2149" s="140"/>
      <c r="AY2149" s="150"/>
      <c r="AZ2149" s="171"/>
      <c r="BA2149" s="171"/>
      <c r="BB2149" s="150" t="str">
        <f t="shared" si="413"/>
        <v/>
      </c>
      <c r="BC2149" s="172"/>
      <c r="BD2149" s="169"/>
      <c r="BE2149" s="169"/>
      <c r="BF2149" s="169"/>
      <c r="BG2149" s="169"/>
      <c r="BH2149" s="169"/>
      <c r="BI2149" s="169"/>
      <c r="BJ2149" s="169"/>
      <c r="BK2149" s="169"/>
      <c r="BL2149" s="169"/>
      <c r="BM2149" s="169"/>
      <c r="BN2149" s="169"/>
      <c r="BO2149" s="169"/>
      <c r="BP2149" s="169"/>
      <c r="BQ2149" s="169"/>
      <c r="BS2149" s="6"/>
      <c r="BT2149" s="11"/>
      <c r="BU2149" s="6"/>
      <c r="BV2149" s="6"/>
    </row>
    <row r="2150" spans="1:74" ht="15.75" x14ac:dyDescent="0.25">
      <c r="A2150" s="52" t="s">
        <v>7908</v>
      </c>
      <c r="B2150" s="56"/>
      <c r="C2150" s="7" t="s">
        <v>118</v>
      </c>
      <c r="D2150" s="7" t="s">
        <v>6918</v>
      </c>
      <c r="E2150" s="7"/>
      <c r="F2150" s="64"/>
      <c r="G2150" s="6"/>
      <c r="H2150" s="6"/>
      <c r="I2150" s="10" t="s">
        <v>110</v>
      </c>
      <c r="J2150" s="11" t="s">
        <v>3698</v>
      </c>
      <c r="K2150" s="220" t="s">
        <v>600</v>
      </c>
      <c r="L2150" s="180"/>
      <c r="M2150" s="180">
        <v>1000</v>
      </c>
      <c r="N2150" s="80" t="s">
        <v>7214</v>
      </c>
      <c r="O2150" s="165"/>
      <c r="P2150" s="80" t="s">
        <v>4280</v>
      </c>
      <c r="Q2150" s="80"/>
      <c r="R2150" s="80"/>
      <c r="S2150" s="166"/>
      <c r="T2150" s="164"/>
      <c r="U2150" s="167"/>
      <c r="V2150" s="168"/>
      <c r="W2150" s="12" t="str">
        <f t="shared" si="412"/>
        <v>Mqtt1</v>
      </c>
      <c r="X2150" s="222"/>
      <c r="Y2150" s="6" t="str">
        <f t="shared" si="402"/>
        <v>power-tag/circ-pump-heat-water-fresh-hotwater-system</v>
      </c>
      <c r="Z2150" s="106" t="str" cm="1">
        <f t="array" ref="Z2150">IF(COUNTIF(N2150,"spare"),"","$."&amp;_xlfn.REGEXEXTRACT(J2150,"PT\d+[FQ]\d+_(.*)", 2))</f>
        <v>$.RMS_Current_Phase_C</v>
      </c>
      <c r="AA2150" s="12">
        <f t="shared" si="414"/>
        <v>43</v>
      </c>
      <c r="AB2150" s="6" t="s">
        <v>195</v>
      </c>
      <c r="AC2150" s="106">
        <v>3004</v>
      </c>
      <c r="AJ2150" s="80"/>
      <c r="AK2150" s="116" t="s">
        <v>1693</v>
      </c>
      <c r="AN2150" s="80"/>
      <c r="AO2150" s="80"/>
      <c r="AP2150" s="80"/>
      <c r="AQ2150" s="80"/>
      <c r="AR2150" s="130"/>
      <c r="AS2150" s="80"/>
      <c r="AT2150" s="7"/>
      <c r="AU2150" s="7"/>
      <c r="AV2150" s="169"/>
      <c r="AW2150" s="170"/>
      <c r="AX2150" s="140"/>
      <c r="AY2150" s="150"/>
      <c r="AZ2150" s="171"/>
      <c r="BA2150" s="171"/>
      <c r="BB2150" s="150" t="str">
        <f t="shared" si="413"/>
        <v/>
      </c>
      <c r="BC2150" s="172"/>
      <c r="BD2150" s="169"/>
      <c r="BE2150" s="169"/>
      <c r="BF2150" s="169"/>
      <c r="BG2150" s="169"/>
      <c r="BH2150" s="169"/>
      <c r="BI2150" s="169"/>
      <c r="BJ2150" s="169"/>
      <c r="BK2150" s="169"/>
      <c r="BL2150" s="169"/>
      <c r="BM2150" s="169"/>
      <c r="BN2150" s="169"/>
      <c r="BO2150" s="169"/>
      <c r="BP2150" s="169"/>
      <c r="BQ2150" s="169"/>
      <c r="BS2150" s="6"/>
      <c r="BT2150" s="11"/>
      <c r="BU2150" s="6"/>
      <c r="BV2150" s="6"/>
    </row>
    <row r="2151" spans="1:74" ht="15.75" x14ac:dyDescent="0.25">
      <c r="A2151" s="52" t="s">
        <v>7908</v>
      </c>
      <c r="B2151" s="56"/>
      <c r="C2151" s="7" t="s">
        <v>118</v>
      </c>
      <c r="D2151" s="7" t="s">
        <v>6918</v>
      </c>
      <c r="E2151" s="7"/>
      <c r="F2151" s="64"/>
      <c r="G2151" s="6"/>
      <c r="H2151" s="6"/>
      <c r="I2151" s="10" t="s">
        <v>110</v>
      </c>
      <c r="J2151" s="11" t="s">
        <v>3699</v>
      </c>
      <c r="K2151" s="220" t="s">
        <v>600</v>
      </c>
      <c r="L2151" s="180"/>
      <c r="M2151" s="180">
        <v>1000</v>
      </c>
      <c r="N2151" s="80" t="s">
        <v>7214</v>
      </c>
      <c r="O2151" s="165"/>
      <c r="P2151" s="80" t="s">
        <v>4281</v>
      </c>
      <c r="Q2151" s="80"/>
      <c r="R2151" s="80"/>
      <c r="S2151" s="166"/>
      <c r="T2151" s="164"/>
      <c r="U2151" s="167"/>
      <c r="V2151" s="168"/>
      <c r="W2151" s="12" t="str">
        <f t="shared" si="412"/>
        <v>Mqtt1</v>
      </c>
      <c r="X2151" s="222"/>
      <c r="Y2151" s="6" t="str">
        <f t="shared" si="402"/>
        <v>power-tag/circ-pump-heat-water-fresh-hotwater-system</v>
      </c>
      <c r="Z2151" s="106" t="str" cm="1">
        <f t="array" ref="Z2151">IF(COUNTIF(N2151,"spare"),"","$."&amp;_xlfn.REGEXEXTRACT(J2151,"PT\d+[FQ]\d+_(.*)", 2))</f>
        <v>$.RMS_Current_Phase_Neut</v>
      </c>
      <c r="AA2151" s="12">
        <f t="shared" si="414"/>
        <v>43</v>
      </c>
      <c r="AB2151" s="6" t="s">
        <v>195</v>
      </c>
      <c r="AC2151" s="106">
        <v>3006</v>
      </c>
      <c r="AJ2151" s="80"/>
      <c r="AK2151" s="116" t="s">
        <v>1693</v>
      </c>
      <c r="AN2151" s="80"/>
      <c r="AO2151" s="80"/>
      <c r="AP2151" s="80"/>
      <c r="AQ2151" s="80"/>
      <c r="AR2151" s="130"/>
      <c r="AS2151" s="80"/>
      <c r="AT2151" s="7"/>
      <c r="AU2151" s="7"/>
      <c r="AV2151" s="169"/>
      <c r="AW2151" s="170"/>
      <c r="AX2151" s="140"/>
      <c r="AY2151" s="150"/>
      <c r="AZ2151" s="171"/>
      <c r="BA2151" s="171"/>
      <c r="BB2151" s="150" t="str">
        <f t="shared" si="413"/>
        <v/>
      </c>
      <c r="BC2151" s="172"/>
      <c r="BD2151" s="169"/>
      <c r="BE2151" s="169"/>
      <c r="BF2151" s="169"/>
      <c r="BG2151" s="169"/>
      <c r="BH2151" s="169"/>
      <c r="BI2151" s="169"/>
      <c r="BJ2151" s="169"/>
      <c r="BK2151" s="169"/>
      <c r="BL2151" s="169"/>
      <c r="BM2151" s="169"/>
      <c r="BN2151" s="169"/>
      <c r="BO2151" s="169"/>
      <c r="BP2151" s="169"/>
      <c r="BQ2151" s="169"/>
      <c r="BS2151" s="6"/>
      <c r="BT2151" s="11"/>
      <c r="BU2151" s="6"/>
      <c r="BV2151" s="6"/>
    </row>
    <row r="2152" spans="1:74" ht="15.75" x14ac:dyDescent="0.25">
      <c r="A2152" s="52" t="s">
        <v>7908</v>
      </c>
      <c r="B2152" s="56"/>
      <c r="C2152" s="7" t="s">
        <v>118</v>
      </c>
      <c r="D2152" s="7" t="s">
        <v>6918</v>
      </c>
      <c r="E2152" s="7"/>
      <c r="F2152" s="64"/>
      <c r="G2152" s="6"/>
      <c r="H2152" s="6"/>
      <c r="I2152" s="10" t="s">
        <v>110</v>
      </c>
      <c r="J2152" s="11" t="s">
        <v>7679</v>
      </c>
      <c r="K2152" s="220" t="s">
        <v>600</v>
      </c>
      <c r="L2152" s="180"/>
      <c r="M2152" s="180">
        <v>1000</v>
      </c>
      <c r="N2152" s="80" t="s">
        <v>7214</v>
      </c>
      <c r="O2152" s="165"/>
      <c r="P2152" s="80" t="s">
        <v>4282</v>
      </c>
      <c r="Q2152" s="80"/>
      <c r="R2152" s="80"/>
      <c r="S2152" s="166"/>
      <c r="T2152" s="164"/>
      <c r="U2152" s="167"/>
      <c r="V2152" s="168"/>
      <c r="W2152" s="12" t="str">
        <f t="shared" si="412"/>
        <v>Mqtt1</v>
      </c>
      <c r="X2152" s="222"/>
      <c r="Y2152" s="6" t="str">
        <f t="shared" si="402"/>
        <v>power-tag/circ-pump-heat-water-fresh-hotwater-system</v>
      </c>
      <c r="Z2152" s="106" t="str" cm="1">
        <f t="array" ref="Z2152">IF(COUNTIF(N2152,"spare"),"","$."&amp;_xlfn.REGEXEXTRACT(J2152,"PT\d+[FQ]\d+_(.*)", 2))</f>
        <v>$.RMS_Voltage_A_N</v>
      </c>
      <c r="AA2152" s="12">
        <f t="shared" si="414"/>
        <v>43</v>
      </c>
      <c r="AB2152" s="6" t="s">
        <v>195</v>
      </c>
      <c r="AC2152" s="106">
        <v>3028</v>
      </c>
      <c r="AJ2152" s="80"/>
      <c r="AK2152" s="116" t="s">
        <v>1694</v>
      </c>
      <c r="AN2152" s="80"/>
      <c r="AO2152" s="80"/>
      <c r="AP2152" s="80"/>
      <c r="AQ2152" s="80"/>
      <c r="AR2152" s="130"/>
      <c r="AS2152" s="80"/>
      <c r="AT2152" s="7"/>
      <c r="AU2152" s="7"/>
      <c r="AV2152" s="169"/>
      <c r="AW2152" s="170"/>
      <c r="AX2152" s="140"/>
      <c r="AY2152" s="150"/>
      <c r="AZ2152" s="171"/>
      <c r="BA2152" s="171"/>
      <c r="BB2152" s="150" t="str">
        <f t="shared" si="413"/>
        <v/>
      </c>
      <c r="BC2152" s="172"/>
      <c r="BD2152" s="169"/>
      <c r="BE2152" s="169"/>
      <c r="BF2152" s="169"/>
      <c r="BG2152" s="169"/>
      <c r="BH2152" s="169"/>
      <c r="BI2152" s="169"/>
      <c r="BJ2152" s="169"/>
      <c r="BK2152" s="169"/>
      <c r="BL2152" s="169"/>
      <c r="BM2152" s="169"/>
      <c r="BN2152" s="169"/>
      <c r="BO2152" s="169"/>
      <c r="BP2152" s="169"/>
      <c r="BQ2152" s="169"/>
      <c r="BS2152" s="6"/>
      <c r="BT2152" s="11"/>
      <c r="BU2152" s="6"/>
      <c r="BV2152" s="6"/>
    </row>
    <row r="2153" spans="1:74" ht="15.75" x14ac:dyDescent="0.25">
      <c r="A2153" s="52" t="s">
        <v>7908</v>
      </c>
      <c r="B2153" s="56"/>
      <c r="C2153" s="7" t="s">
        <v>118</v>
      </c>
      <c r="D2153" s="7" t="s">
        <v>6918</v>
      </c>
      <c r="E2153" s="7"/>
      <c r="F2153" s="64"/>
      <c r="G2153" s="6"/>
      <c r="H2153" s="6"/>
      <c r="I2153" s="10" t="s">
        <v>110</v>
      </c>
      <c r="J2153" s="11" t="s">
        <v>7680</v>
      </c>
      <c r="K2153" s="220" t="s">
        <v>600</v>
      </c>
      <c r="L2153" s="180"/>
      <c r="M2153" s="180">
        <v>1000</v>
      </c>
      <c r="N2153" s="80" t="s">
        <v>7214</v>
      </c>
      <c r="O2153" s="165"/>
      <c r="P2153" s="80" t="s">
        <v>4283</v>
      </c>
      <c r="Q2153" s="80"/>
      <c r="R2153" s="80"/>
      <c r="S2153" s="166"/>
      <c r="T2153" s="164"/>
      <c r="U2153" s="167"/>
      <c r="V2153" s="168"/>
      <c r="W2153" s="12" t="str">
        <f t="shared" si="412"/>
        <v>Mqtt1</v>
      </c>
      <c r="X2153" s="222"/>
      <c r="Y2153" s="6" t="str">
        <f t="shared" si="402"/>
        <v>power-tag/circ-pump-heat-water-fresh-hotwater-system</v>
      </c>
      <c r="Z2153" s="106" t="str" cm="1">
        <f t="array" ref="Z2153">IF(COUNTIF(N2153,"spare"),"","$."&amp;_xlfn.REGEXEXTRACT(J2153,"PT\d+[FQ]\d+_(.*)", 2))</f>
        <v>$.RMS_Voltage_B_N</v>
      </c>
      <c r="AA2153" s="12">
        <f t="shared" si="414"/>
        <v>43</v>
      </c>
      <c r="AB2153" s="6" t="s">
        <v>195</v>
      </c>
      <c r="AC2153" s="106">
        <v>3030</v>
      </c>
      <c r="AJ2153" s="80"/>
      <c r="AK2153" s="116" t="s">
        <v>1694</v>
      </c>
      <c r="AN2153" s="80"/>
      <c r="AO2153" s="80"/>
      <c r="AP2153" s="80"/>
      <c r="AQ2153" s="80"/>
      <c r="AR2153" s="130"/>
      <c r="AS2153" s="80"/>
      <c r="AT2153" s="7"/>
      <c r="AU2153" s="7"/>
      <c r="AV2153" s="169"/>
      <c r="AW2153" s="170"/>
      <c r="AX2153" s="140"/>
      <c r="AY2153" s="150"/>
      <c r="AZ2153" s="171"/>
      <c r="BA2153" s="171"/>
      <c r="BB2153" s="150" t="str">
        <f t="shared" si="413"/>
        <v/>
      </c>
      <c r="BC2153" s="172"/>
      <c r="BD2153" s="169"/>
      <c r="BE2153" s="169"/>
      <c r="BF2153" s="169"/>
      <c r="BG2153" s="169"/>
      <c r="BH2153" s="169"/>
      <c r="BI2153" s="169"/>
      <c r="BJ2153" s="169"/>
      <c r="BK2153" s="169"/>
      <c r="BL2153" s="169"/>
      <c r="BM2153" s="169"/>
      <c r="BN2153" s="169"/>
      <c r="BO2153" s="169"/>
      <c r="BP2153" s="169"/>
      <c r="BQ2153" s="169"/>
      <c r="BS2153" s="6"/>
      <c r="BT2153" s="11"/>
      <c r="BU2153" s="6"/>
      <c r="BV2153" s="6"/>
    </row>
    <row r="2154" spans="1:74" ht="15.75" x14ac:dyDescent="0.25">
      <c r="A2154" s="52" t="s">
        <v>7908</v>
      </c>
      <c r="B2154" s="56"/>
      <c r="C2154" s="7" t="s">
        <v>118</v>
      </c>
      <c r="D2154" s="7" t="s">
        <v>6918</v>
      </c>
      <c r="E2154" s="7"/>
      <c r="F2154" s="64"/>
      <c r="G2154" s="6"/>
      <c r="H2154" s="6"/>
      <c r="I2154" s="10" t="s">
        <v>110</v>
      </c>
      <c r="J2154" s="11" t="s">
        <v>7681</v>
      </c>
      <c r="K2154" s="220" t="s">
        <v>600</v>
      </c>
      <c r="L2154" s="180"/>
      <c r="M2154" s="180">
        <v>1000</v>
      </c>
      <c r="N2154" s="80" t="s">
        <v>7214</v>
      </c>
      <c r="O2154" s="165"/>
      <c r="P2154" s="80" t="s">
        <v>4284</v>
      </c>
      <c r="Q2154" s="80"/>
      <c r="R2154" s="80"/>
      <c r="S2154" s="166"/>
      <c r="T2154" s="164"/>
      <c r="U2154" s="167"/>
      <c r="V2154" s="168"/>
      <c r="W2154" s="12" t="str">
        <f t="shared" si="412"/>
        <v>Mqtt1</v>
      </c>
      <c r="X2154" s="222"/>
      <c r="Y2154" s="6" t="str">
        <f t="shared" si="402"/>
        <v>power-tag/circ-pump-heat-water-fresh-hotwater-system</v>
      </c>
      <c r="Z2154" s="106" t="str" cm="1">
        <f t="array" ref="Z2154">IF(COUNTIF(N2154,"spare"),"","$."&amp;_xlfn.REGEXEXTRACT(J2154,"PT\d+[FQ]\d+_(.*)", 2))</f>
        <v>$.RMS_Voltage_C_N</v>
      </c>
      <c r="AA2154" s="12">
        <f t="shared" si="414"/>
        <v>43</v>
      </c>
      <c r="AB2154" s="6" t="s">
        <v>195</v>
      </c>
      <c r="AC2154" s="106">
        <v>3032</v>
      </c>
      <c r="AJ2154" s="80"/>
      <c r="AK2154" s="116" t="s">
        <v>1694</v>
      </c>
      <c r="AN2154" s="80"/>
      <c r="AO2154" s="80"/>
      <c r="AP2154" s="80"/>
      <c r="AQ2154" s="80"/>
      <c r="AR2154" s="130"/>
      <c r="AS2154" s="80"/>
      <c r="AT2154" s="7"/>
      <c r="AU2154" s="7"/>
      <c r="AV2154" s="169"/>
      <c r="AW2154" s="170"/>
      <c r="AX2154" s="140"/>
      <c r="AY2154" s="150"/>
      <c r="AZ2154" s="171"/>
      <c r="BA2154" s="171"/>
      <c r="BB2154" s="150" t="str">
        <f t="shared" si="413"/>
        <v/>
      </c>
      <c r="BC2154" s="172"/>
      <c r="BD2154" s="169"/>
      <c r="BE2154" s="169"/>
      <c r="BF2154" s="169"/>
      <c r="BG2154" s="169"/>
      <c r="BH2154" s="169"/>
      <c r="BI2154" s="169"/>
      <c r="BJ2154" s="169"/>
      <c r="BK2154" s="169"/>
      <c r="BL2154" s="169"/>
      <c r="BM2154" s="169"/>
      <c r="BN2154" s="169"/>
      <c r="BO2154" s="169"/>
      <c r="BP2154" s="169"/>
      <c r="BQ2154" s="169"/>
      <c r="BS2154" s="6"/>
      <c r="BT2154" s="11"/>
      <c r="BU2154" s="6"/>
      <c r="BV2154" s="6"/>
    </row>
    <row r="2155" spans="1:74" ht="15.75" x14ac:dyDescent="0.25">
      <c r="A2155" s="52" t="s">
        <v>7908</v>
      </c>
      <c r="B2155" s="56"/>
      <c r="C2155" s="7" t="s">
        <v>118</v>
      </c>
      <c r="D2155" s="7" t="s">
        <v>6918</v>
      </c>
      <c r="E2155" s="7"/>
      <c r="F2155" s="64"/>
      <c r="G2155" s="6"/>
      <c r="H2155" s="6"/>
      <c r="I2155" s="10" t="s">
        <v>110</v>
      </c>
      <c r="J2155" s="11" t="s">
        <v>3700</v>
      </c>
      <c r="K2155" s="220" t="s">
        <v>600</v>
      </c>
      <c r="L2155" s="180"/>
      <c r="M2155" s="180">
        <v>1000</v>
      </c>
      <c r="N2155" s="80" t="s">
        <v>7214</v>
      </c>
      <c r="O2155" s="165"/>
      <c r="P2155" s="80" t="s">
        <v>4285</v>
      </c>
      <c r="Q2155" s="80"/>
      <c r="R2155" s="80"/>
      <c r="S2155" s="166"/>
      <c r="T2155" s="164"/>
      <c r="U2155" s="167"/>
      <c r="V2155" s="168"/>
      <c r="W2155" s="12" t="str">
        <f t="shared" si="412"/>
        <v>Mqtt1</v>
      </c>
      <c r="X2155" s="222"/>
      <c r="Y2155" s="6" t="str">
        <f t="shared" si="402"/>
        <v>power-tag/circ-pump-heat-water-fresh-hotwater-system</v>
      </c>
      <c r="Z2155" s="106" t="str" cm="1">
        <f t="array" ref="Z2155">IF(COUNTIF(N2155,"spare"),"","$."&amp;_xlfn.REGEXEXTRACT(J2155,"PT\d+[FQ]\d+_(.*)", 2))</f>
        <v>$.Active_Power_Phase_A</v>
      </c>
      <c r="AA2155" s="12">
        <f t="shared" si="414"/>
        <v>43</v>
      </c>
      <c r="AB2155" s="6" t="s">
        <v>195</v>
      </c>
      <c r="AC2155" s="106">
        <v>3054</v>
      </c>
      <c r="AJ2155" s="80"/>
      <c r="AK2155" s="116" t="s">
        <v>1695</v>
      </c>
      <c r="AN2155" s="80"/>
      <c r="AO2155" s="80"/>
      <c r="AP2155" s="80"/>
      <c r="AQ2155" s="80"/>
      <c r="AR2155" s="130"/>
      <c r="AS2155" s="80"/>
      <c r="AT2155" s="7"/>
      <c r="AU2155" s="7"/>
      <c r="AV2155" s="169"/>
      <c r="AW2155" s="170"/>
      <c r="AX2155" s="140"/>
      <c r="AY2155" s="150"/>
      <c r="AZ2155" s="171"/>
      <c r="BA2155" s="171"/>
      <c r="BB2155" s="150" t="str">
        <f t="shared" si="413"/>
        <v/>
      </c>
      <c r="BC2155" s="172"/>
      <c r="BD2155" s="169"/>
      <c r="BE2155" s="169"/>
      <c r="BF2155" s="169"/>
      <c r="BG2155" s="169"/>
      <c r="BH2155" s="169"/>
      <c r="BI2155" s="169"/>
      <c r="BJ2155" s="169"/>
      <c r="BK2155" s="169"/>
      <c r="BL2155" s="169"/>
      <c r="BM2155" s="169"/>
      <c r="BN2155" s="169"/>
      <c r="BO2155" s="169"/>
      <c r="BP2155" s="169"/>
      <c r="BQ2155" s="169"/>
      <c r="BS2155" s="6"/>
      <c r="BT2155" s="11"/>
      <c r="BU2155" s="6"/>
      <c r="BV2155" s="6"/>
    </row>
    <row r="2156" spans="1:74" ht="15.75" x14ac:dyDescent="0.25">
      <c r="A2156" s="52" t="s">
        <v>7908</v>
      </c>
      <c r="B2156" s="56"/>
      <c r="C2156" s="7" t="s">
        <v>118</v>
      </c>
      <c r="D2156" s="7" t="s">
        <v>6918</v>
      </c>
      <c r="E2156" s="7"/>
      <c r="F2156" s="64"/>
      <c r="G2156" s="6"/>
      <c r="H2156" s="6"/>
      <c r="I2156" s="10" t="s">
        <v>110</v>
      </c>
      <c r="J2156" s="11" t="s">
        <v>3701</v>
      </c>
      <c r="K2156" s="220" t="s">
        <v>600</v>
      </c>
      <c r="L2156" s="180"/>
      <c r="M2156" s="180">
        <v>1000</v>
      </c>
      <c r="N2156" s="80" t="s">
        <v>7214</v>
      </c>
      <c r="O2156" s="165"/>
      <c r="P2156" s="80" t="s">
        <v>4286</v>
      </c>
      <c r="Q2156" s="80"/>
      <c r="R2156" s="80"/>
      <c r="S2156" s="166"/>
      <c r="T2156" s="164"/>
      <c r="U2156" s="167"/>
      <c r="V2156" s="168"/>
      <c r="W2156" s="12" t="str">
        <f t="shared" si="412"/>
        <v>Mqtt1</v>
      </c>
      <c r="X2156" s="222"/>
      <c r="Y2156" s="6" t="str">
        <f t="shared" si="402"/>
        <v>power-tag/circ-pump-heat-water-fresh-hotwater-system</v>
      </c>
      <c r="Z2156" s="106" t="str" cm="1">
        <f t="array" ref="Z2156">IF(COUNTIF(N2156,"spare"),"","$."&amp;_xlfn.REGEXEXTRACT(J2156,"PT\d+[FQ]\d+_(.*)", 2))</f>
        <v>$.Active_Power_Phase_B</v>
      </c>
      <c r="AA2156" s="12">
        <f t="shared" si="414"/>
        <v>43</v>
      </c>
      <c r="AB2156" s="6" t="s">
        <v>195</v>
      </c>
      <c r="AC2156" s="106">
        <v>3056</v>
      </c>
      <c r="AJ2156" s="80"/>
      <c r="AK2156" s="116" t="s">
        <v>1695</v>
      </c>
      <c r="AN2156" s="80"/>
      <c r="AO2156" s="80"/>
      <c r="AP2156" s="80"/>
      <c r="AQ2156" s="80"/>
      <c r="AR2156" s="130"/>
      <c r="AS2156" s="80"/>
      <c r="AT2156" s="7"/>
      <c r="AU2156" s="7"/>
      <c r="AV2156" s="169"/>
      <c r="AW2156" s="170"/>
      <c r="AX2156" s="140"/>
      <c r="AY2156" s="150"/>
      <c r="AZ2156" s="171"/>
      <c r="BA2156" s="171"/>
      <c r="BB2156" s="150" t="str">
        <f t="shared" si="413"/>
        <v/>
      </c>
      <c r="BC2156" s="172"/>
      <c r="BD2156" s="169"/>
      <c r="BE2156" s="169"/>
      <c r="BF2156" s="169"/>
      <c r="BG2156" s="169"/>
      <c r="BH2156" s="169"/>
      <c r="BI2156" s="169"/>
      <c r="BJ2156" s="169"/>
      <c r="BK2156" s="169"/>
      <c r="BL2156" s="169"/>
      <c r="BM2156" s="169"/>
      <c r="BN2156" s="169"/>
      <c r="BO2156" s="169"/>
      <c r="BP2156" s="169"/>
      <c r="BQ2156" s="169"/>
      <c r="BS2156" s="6"/>
      <c r="BT2156" s="11"/>
      <c r="BU2156" s="6"/>
      <c r="BV2156" s="6"/>
    </row>
    <row r="2157" spans="1:74" ht="15.75" x14ac:dyDescent="0.25">
      <c r="A2157" s="52" t="s">
        <v>7908</v>
      </c>
      <c r="B2157" s="56"/>
      <c r="C2157" s="7" t="s">
        <v>118</v>
      </c>
      <c r="D2157" s="7" t="s">
        <v>6918</v>
      </c>
      <c r="E2157" s="7"/>
      <c r="F2157" s="64"/>
      <c r="G2157" s="6"/>
      <c r="H2157" s="6"/>
      <c r="I2157" s="10" t="s">
        <v>110</v>
      </c>
      <c r="J2157" s="11" t="s">
        <v>3702</v>
      </c>
      <c r="K2157" s="220" t="s">
        <v>600</v>
      </c>
      <c r="L2157" s="180"/>
      <c r="M2157" s="180">
        <v>1000</v>
      </c>
      <c r="N2157" s="80" t="s">
        <v>7214</v>
      </c>
      <c r="O2157" s="165"/>
      <c r="P2157" s="80" t="s">
        <v>4287</v>
      </c>
      <c r="Q2157" s="80"/>
      <c r="R2157" s="80"/>
      <c r="S2157" s="166"/>
      <c r="T2157" s="164"/>
      <c r="U2157" s="167"/>
      <c r="V2157" s="168"/>
      <c r="W2157" s="12" t="str">
        <f t="shared" si="412"/>
        <v>Mqtt1</v>
      </c>
      <c r="X2157" s="222"/>
      <c r="Y2157" s="6" t="str">
        <f t="shared" si="402"/>
        <v>power-tag/circ-pump-heat-water-fresh-hotwater-system</v>
      </c>
      <c r="Z2157" s="106" t="str" cm="1">
        <f t="array" ref="Z2157">IF(COUNTIF(N2157,"spare"),"","$."&amp;_xlfn.REGEXEXTRACT(J2157,"PT\d+[FQ]\d+_(.*)", 2))</f>
        <v>$.Active_Power_Phase_C</v>
      </c>
      <c r="AA2157" s="12">
        <f t="shared" si="414"/>
        <v>43</v>
      </c>
      <c r="AB2157" s="6" t="s">
        <v>195</v>
      </c>
      <c r="AC2157" s="106">
        <v>3058</v>
      </c>
      <c r="AJ2157" s="80"/>
      <c r="AK2157" s="116" t="s">
        <v>1695</v>
      </c>
      <c r="AN2157" s="80"/>
      <c r="AO2157" s="80"/>
      <c r="AP2157" s="80"/>
      <c r="AQ2157" s="80"/>
      <c r="AR2157" s="130"/>
      <c r="AS2157" s="80"/>
      <c r="AT2157" s="7"/>
      <c r="AU2157" s="7"/>
      <c r="AV2157" s="169"/>
      <c r="AW2157" s="170"/>
      <c r="AX2157" s="140"/>
      <c r="AY2157" s="150"/>
      <c r="AZ2157" s="171"/>
      <c r="BA2157" s="171"/>
      <c r="BB2157" s="150" t="str">
        <f t="shared" si="413"/>
        <v/>
      </c>
      <c r="BC2157" s="172"/>
      <c r="BD2157" s="169"/>
      <c r="BE2157" s="169"/>
      <c r="BF2157" s="169"/>
      <c r="BG2157" s="169"/>
      <c r="BH2157" s="169"/>
      <c r="BI2157" s="169"/>
      <c r="BJ2157" s="169"/>
      <c r="BK2157" s="169"/>
      <c r="BL2157" s="169"/>
      <c r="BM2157" s="169"/>
      <c r="BN2157" s="169"/>
      <c r="BO2157" s="169"/>
      <c r="BP2157" s="169"/>
      <c r="BQ2157" s="169"/>
      <c r="BS2157" s="6"/>
      <c r="BT2157" s="11"/>
      <c r="BU2157" s="6"/>
      <c r="BV2157" s="6"/>
    </row>
    <row r="2158" spans="1:74" ht="15.75" x14ac:dyDescent="0.25">
      <c r="A2158" s="52" t="s">
        <v>7908</v>
      </c>
      <c r="B2158" s="56"/>
      <c r="C2158" s="7" t="s">
        <v>118</v>
      </c>
      <c r="D2158" s="7" t="s">
        <v>6918</v>
      </c>
      <c r="E2158" s="7"/>
      <c r="F2158" s="64"/>
      <c r="G2158" s="6"/>
      <c r="H2158" s="6"/>
      <c r="I2158" s="10" t="s">
        <v>110</v>
      </c>
      <c r="J2158" s="11" t="s">
        <v>3703</v>
      </c>
      <c r="K2158" s="220" t="s">
        <v>600</v>
      </c>
      <c r="L2158" s="180"/>
      <c r="M2158" s="180">
        <v>1000</v>
      </c>
      <c r="N2158" s="80" t="s">
        <v>7214</v>
      </c>
      <c r="O2158" s="165"/>
      <c r="P2158" s="80" t="s">
        <v>4288</v>
      </c>
      <c r="Q2158" s="80"/>
      <c r="R2158" s="80"/>
      <c r="S2158" s="166"/>
      <c r="T2158" s="164"/>
      <c r="U2158" s="167"/>
      <c r="V2158" s="168"/>
      <c r="W2158" s="12" t="str">
        <f t="shared" si="412"/>
        <v>Mqtt1</v>
      </c>
      <c r="X2158" s="222"/>
      <c r="Y2158" s="6" t="str">
        <f t="shared" ref="Y2158:Y2221" si="415">"power-tag/" &amp; LOWER(_xlfn.REGEXREPLACE(_xlfn.REGEXREPLACE(_xlfn.REGEXREPLACE(TRIM(_xlfn.REGEXREPLACE(P2158, " (RMS (Current|Voltage) .+)|(Active Power Phase [ABC])|(Total Active Power)|(Power Factor .+)|(Total Power Factor) *", "")), "[ /\(\)&amp;:\.#]", "-"), "\-+", "-"), "-$", ""))</f>
        <v>power-tag/circ-pump-heat-water-fresh-hotwater-system</v>
      </c>
      <c r="Z2158" s="106" t="str" cm="1">
        <f t="array" ref="Z2158">IF(COUNTIF(N2158,"spare"),"","$."&amp;_xlfn.REGEXEXTRACT(J2158,"PT\d+[FQ]\d+_(.*)", 2))</f>
        <v>$.Total_Active_Power</v>
      </c>
      <c r="AA2158" s="12">
        <f t="shared" si="414"/>
        <v>43</v>
      </c>
      <c r="AB2158" s="6" t="s">
        <v>195</v>
      </c>
      <c r="AC2158" s="106">
        <v>3060</v>
      </c>
      <c r="AJ2158" s="80"/>
      <c r="AK2158" s="116" t="s">
        <v>1695</v>
      </c>
      <c r="AN2158" s="80"/>
      <c r="AO2158" s="80"/>
      <c r="AP2158" s="80"/>
      <c r="AQ2158" s="80"/>
      <c r="AR2158" s="130"/>
      <c r="AS2158" s="80"/>
      <c r="AT2158" s="7"/>
      <c r="AU2158" s="7"/>
      <c r="AV2158" s="169"/>
      <c r="AW2158" s="170"/>
      <c r="AX2158" s="140"/>
      <c r="AY2158" s="150"/>
      <c r="AZ2158" s="171"/>
      <c r="BA2158" s="171"/>
      <c r="BB2158" s="150" t="str">
        <f t="shared" si="413"/>
        <v/>
      </c>
      <c r="BC2158" s="172"/>
      <c r="BD2158" s="169"/>
      <c r="BE2158" s="169"/>
      <c r="BF2158" s="169"/>
      <c r="BG2158" s="169"/>
      <c r="BH2158" s="169"/>
      <c r="BI2158" s="169"/>
      <c r="BJ2158" s="169"/>
      <c r="BK2158" s="169"/>
      <c r="BL2158" s="169"/>
      <c r="BM2158" s="169"/>
      <c r="BN2158" s="169"/>
      <c r="BO2158" s="169"/>
      <c r="BP2158" s="169"/>
      <c r="BQ2158" s="169"/>
      <c r="BS2158" s="6"/>
      <c r="BT2158" s="11"/>
      <c r="BU2158" s="6"/>
      <c r="BV2158" s="6"/>
    </row>
    <row r="2159" spans="1:74" ht="15.75" x14ac:dyDescent="0.25">
      <c r="A2159" s="52" t="s">
        <v>7908</v>
      </c>
      <c r="B2159" s="56"/>
      <c r="C2159" s="7" t="s">
        <v>118</v>
      </c>
      <c r="D2159" s="7" t="s">
        <v>6918</v>
      </c>
      <c r="E2159" s="7"/>
      <c r="F2159" s="64"/>
      <c r="G2159" s="6"/>
      <c r="H2159" s="6"/>
      <c r="I2159" s="10" t="s">
        <v>110</v>
      </c>
      <c r="J2159" s="11" t="s">
        <v>3704</v>
      </c>
      <c r="K2159" s="220" t="s">
        <v>600</v>
      </c>
      <c r="L2159" s="180"/>
      <c r="M2159" s="180">
        <v>1000</v>
      </c>
      <c r="N2159" s="80" t="s">
        <v>7214</v>
      </c>
      <c r="O2159" s="165"/>
      <c r="P2159" s="80" t="s">
        <v>4289</v>
      </c>
      <c r="Q2159" s="80"/>
      <c r="R2159" s="80"/>
      <c r="S2159" s="166"/>
      <c r="T2159" s="164"/>
      <c r="U2159" s="167"/>
      <c r="V2159" s="168"/>
      <c r="W2159" s="12" t="str">
        <f t="shared" si="412"/>
        <v>Mqtt1</v>
      </c>
      <c r="X2159" s="222"/>
      <c r="Y2159" s="6" t="str">
        <f t="shared" si="415"/>
        <v>power-tag/circ-pump-heat-water-fresh-hotwater-system</v>
      </c>
      <c r="Z2159" s="106" t="str" cm="1">
        <f t="array" ref="Z2159">IF(COUNTIF(N2159,"spare"),"","$."&amp;_xlfn.REGEXEXTRACT(J2159,"PT\d+[FQ]\d+_(.*)", 2))</f>
        <v>$.Power_Factor_Phase_A</v>
      </c>
      <c r="AA2159" s="12">
        <f t="shared" si="414"/>
        <v>43</v>
      </c>
      <c r="AB2159" s="6" t="s">
        <v>195</v>
      </c>
      <c r="AC2159" s="106">
        <v>3078</v>
      </c>
      <c r="AJ2159" s="80"/>
      <c r="AK2159" s="116" t="s">
        <v>1696</v>
      </c>
      <c r="AN2159" s="80"/>
      <c r="AO2159" s="80"/>
      <c r="AP2159" s="80"/>
      <c r="AQ2159" s="80"/>
      <c r="AR2159" s="130"/>
      <c r="AS2159" s="80"/>
      <c r="AT2159" s="7"/>
      <c r="AU2159" s="7"/>
      <c r="AV2159" s="169"/>
      <c r="AW2159" s="170"/>
      <c r="AX2159" s="140"/>
      <c r="AY2159" s="150"/>
      <c r="AZ2159" s="171"/>
      <c r="BA2159" s="171"/>
      <c r="BB2159" s="150" t="str">
        <f t="shared" si="413"/>
        <v/>
      </c>
      <c r="BC2159" s="172"/>
      <c r="BD2159" s="169"/>
      <c r="BE2159" s="169"/>
      <c r="BF2159" s="169"/>
      <c r="BG2159" s="169"/>
      <c r="BH2159" s="169"/>
      <c r="BI2159" s="169"/>
      <c r="BJ2159" s="169"/>
      <c r="BK2159" s="169"/>
      <c r="BL2159" s="169"/>
      <c r="BM2159" s="169"/>
      <c r="BN2159" s="169"/>
      <c r="BO2159" s="169"/>
      <c r="BP2159" s="169"/>
      <c r="BQ2159" s="169"/>
      <c r="BS2159" s="6"/>
      <c r="BT2159" s="11"/>
      <c r="BU2159" s="6"/>
      <c r="BV2159" s="6"/>
    </row>
    <row r="2160" spans="1:74" ht="15.75" x14ac:dyDescent="0.25">
      <c r="A2160" s="52" t="s">
        <v>7908</v>
      </c>
      <c r="B2160" s="56"/>
      <c r="C2160" s="7" t="s">
        <v>118</v>
      </c>
      <c r="D2160" s="7" t="s">
        <v>6918</v>
      </c>
      <c r="E2160" s="7"/>
      <c r="F2160" s="64"/>
      <c r="G2160" s="6"/>
      <c r="H2160" s="6"/>
      <c r="I2160" s="10" t="s">
        <v>110</v>
      </c>
      <c r="J2160" s="11" t="s">
        <v>3705</v>
      </c>
      <c r="K2160" s="220" t="s">
        <v>600</v>
      </c>
      <c r="L2160" s="180"/>
      <c r="M2160" s="180">
        <v>1000</v>
      </c>
      <c r="N2160" s="80" t="s">
        <v>7214</v>
      </c>
      <c r="O2160" s="165"/>
      <c r="P2160" s="80" t="s">
        <v>4290</v>
      </c>
      <c r="Q2160" s="80"/>
      <c r="R2160" s="80"/>
      <c r="S2160" s="166"/>
      <c r="T2160" s="164"/>
      <c r="U2160" s="167"/>
      <c r="V2160" s="168"/>
      <c r="W2160" s="12" t="str">
        <f t="shared" si="412"/>
        <v>Mqtt1</v>
      </c>
      <c r="X2160" s="222"/>
      <c r="Y2160" s="6" t="str">
        <f t="shared" si="415"/>
        <v>power-tag/circ-pump-heat-water-fresh-hotwater-system</v>
      </c>
      <c r="Z2160" s="106" t="str" cm="1">
        <f t="array" ref="Z2160">IF(COUNTIF(N2160,"spare"),"","$."&amp;_xlfn.REGEXEXTRACT(J2160,"PT\d+[FQ]\d+_(.*)", 2))</f>
        <v>$.Power_Factor_Phase_B</v>
      </c>
      <c r="AA2160" s="12">
        <f t="shared" si="414"/>
        <v>43</v>
      </c>
      <c r="AB2160" s="6" t="s">
        <v>195</v>
      </c>
      <c r="AC2160" s="106">
        <v>3080</v>
      </c>
      <c r="AJ2160" s="80"/>
      <c r="AK2160" s="116" t="s">
        <v>1696</v>
      </c>
      <c r="AN2160" s="80"/>
      <c r="AO2160" s="80"/>
      <c r="AP2160" s="80"/>
      <c r="AQ2160" s="80"/>
      <c r="AR2160" s="130"/>
      <c r="AS2160" s="80"/>
      <c r="AT2160" s="7"/>
      <c r="AU2160" s="7"/>
      <c r="AV2160" s="169"/>
      <c r="AW2160" s="170"/>
      <c r="AX2160" s="140"/>
      <c r="AY2160" s="150"/>
      <c r="AZ2160" s="171"/>
      <c r="BA2160" s="171"/>
      <c r="BB2160" s="150" t="str">
        <f t="shared" si="413"/>
        <v/>
      </c>
      <c r="BC2160" s="172"/>
      <c r="BD2160" s="169"/>
      <c r="BE2160" s="169"/>
      <c r="BF2160" s="169"/>
      <c r="BG2160" s="169"/>
      <c r="BH2160" s="169"/>
      <c r="BI2160" s="169"/>
      <c r="BJ2160" s="169"/>
      <c r="BK2160" s="169"/>
      <c r="BL2160" s="169"/>
      <c r="BM2160" s="169"/>
      <c r="BN2160" s="169"/>
      <c r="BO2160" s="169"/>
      <c r="BP2160" s="169"/>
      <c r="BQ2160" s="169"/>
      <c r="BS2160" s="6"/>
      <c r="BT2160" s="11"/>
      <c r="BU2160" s="6"/>
      <c r="BV2160" s="6"/>
    </row>
    <row r="2161" spans="1:74" ht="15.75" x14ac:dyDescent="0.25">
      <c r="A2161" s="52" t="s">
        <v>7908</v>
      </c>
      <c r="B2161" s="56"/>
      <c r="C2161" s="7" t="s">
        <v>118</v>
      </c>
      <c r="D2161" s="7" t="s">
        <v>6918</v>
      </c>
      <c r="E2161" s="7"/>
      <c r="F2161" s="64"/>
      <c r="G2161" s="6"/>
      <c r="H2161" s="6"/>
      <c r="I2161" s="10" t="s">
        <v>110</v>
      </c>
      <c r="J2161" s="11" t="s">
        <v>3706</v>
      </c>
      <c r="K2161" s="220" t="s">
        <v>600</v>
      </c>
      <c r="L2161" s="180"/>
      <c r="M2161" s="180">
        <v>1000</v>
      </c>
      <c r="N2161" s="80" t="s">
        <v>7214</v>
      </c>
      <c r="O2161" s="165"/>
      <c r="P2161" s="80" t="s">
        <v>4291</v>
      </c>
      <c r="Q2161" s="80"/>
      <c r="R2161" s="80"/>
      <c r="S2161" s="166"/>
      <c r="T2161" s="164"/>
      <c r="U2161" s="167"/>
      <c r="V2161" s="168"/>
      <c r="W2161" s="12" t="str">
        <f t="shared" si="412"/>
        <v>Mqtt1</v>
      </c>
      <c r="X2161" s="222"/>
      <c r="Y2161" s="6" t="str">
        <f t="shared" si="415"/>
        <v>power-tag/circ-pump-heat-water-fresh-hotwater-system</v>
      </c>
      <c r="Z2161" s="106" t="str" cm="1">
        <f t="array" ref="Z2161">IF(COUNTIF(N2161,"spare"),"","$."&amp;_xlfn.REGEXEXTRACT(J2161,"PT\d+[FQ]\d+_(.*)", 2))</f>
        <v>$.Power_Factor_Phase_C</v>
      </c>
      <c r="AA2161" s="12">
        <f t="shared" si="414"/>
        <v>43</v>
      </c>
      <c r="AB2161" s="6" t="s">
        <v>195</v>
      </c>
      <c r="AC2161" s="106">
        <v>3082</v>
      </c>
      <c r="AJ2161" s="80"/>
      <c r="AK2161" s="116" t="s">
        <v>1696</v>
      </c>
      <c r="AN2161" s="80"/>
      <c r="AO2161" s="80"/>
      <c r="AP2161" s="80"/>
      <c r="AQ2161" s="80"/>
      <c r="AR2161" s="130"/>
      <c r="AS2161" s="80"/>
      <c r="AT2161" s="7"/>
      <c r="AU2161" s="7"/>
      <c r="AV2161" s="169"/>
      <c r="AW2161" s="170"/>
      <c r="AX2161" s="140"/>
      <c r="AY2161" s="150"/>
      <c r="AZ2161" s="171"/>
      <c r="BA2161" s="171"/>
      <c r="BB2161" s="150" t="str">
        <f t="shared" si="413"/>
        <v/>
      </c>
      <c r="BC2161" s="172"/>
      <c r="BD2161" s="169"/>
      <c r="BE2161" s="169"/>
      <c r="BF2161" s="169"/>
      <c r="BG2161" s="169"/>
      <c r="BH2161" s="169"/>
      <c r="BI2161" s="169"/>
      <c r="BJ2161" s="169"/>
      <c r="BK2161" s="169"/>
      <c r="BL2161" s="169"/>
      <c r="BM2161" s="169"/>
      <c r="BN2161" s="169"/>
      <c r="BO2161" s="169"/>
      <c r="BP2161" s="169"/>
      <c r="BQ2161" s="169"/>
      <c r="BS2161" s="6"/>
      <c r="BT2161" s="11"/>
      <c r="BU2161" s="6"/>
      <c r="BV2161" s="6"/>
    </row>
    <row r="2162" spans="1:74" ht="15.75" x14ac:dyDescent="0.25">
      <c r="A2162" s="52" t="s">
        <v>7908</v>
      </c>
      <c r="B2162" s="56"/>
      <c r="C2162" s="7" t="s">
        <v>118</v>
      </c>
      <c r="D2162" s="7" t="s">
        <v>6918</v>
      </c>
      <c r="E2162" s="7"/>
      <c r="F2162" s="64"/>
      <c r="G2162" s="6"/>
      <c r="H2162" s="6"/>
      <c r="I2162" s="10" t="s">
        <v>110</v>
      </c>
      <c r="J2162" s="11" t="s">
        <v>3707</v>
      </c>
      <c r="K2162" s="220" t="s">
        <v>600</v>
      </c>
      <c r="L2162" s="180"/>
      <c r="M2162" s="180">
        <v>1000</v>
      </c>
      <c r="N2162" s="80" t="s">
        <v>7214</v>
      </c>
      <c r="O2162" s="165"/>
      <c r="P2162" s="80" t="s">
        <v>4292</v>
      </c>
      <c r="Q2162" s="80"/>
      <c r="R2162" s="80"/>
      <c r="S2162" s="166"/>
      <c r="T2162" s="164"/>
      <c r="U2162" s="167"/>
      <c r="V2162" s="168"/>
      <c r="W2162" s="12" t="str">
        <f t="shared" si="412"/>
        <v>Mqtt1</v>
      </c>
      <c r="X2162" s="222"/>
      <c r="Y2162" s="6" t="str">
        <f t="shared" si="415"/>
        <v>power-tag/circ-pump-heat-water-fresh-hotwater-system</v>
      </c>
      <c r="Z2162" s="106" t="str" cm="1">
        <f t="array" ref="Z2162">IF(COUNTIF(N2162,"spare"),"","$."&amp;_xlfn.REGEXEXTRACT(J2162,"PT\d+[FQ]\d+_(.*)", 2))</f>
        <v>$.Total_Power_Factor</v>
      </c>
      <c r="AA2162" s="12">
        <f t="shared" si="414"/>
        <v>43</v>
      </c>
      <c r="AB2162" s="6" t="s">
        <v>195</v>
      </c>
      <c r="AC2162" s="106">
        <v>3084</v>
      </c>
      <c r="AJ2162" s="80"/>
      <c r="AK2162" s="116" t="s">
        <v>1696</v>
      </c>
      <c r="AN2162" s="80"/>
      <c r="AO2162" s="80"/>
      <c r="AP2162" s="80"/>
      <c r="AQ2162" s="80"/>
      <c r="AR2162" s="130"/>
      <c r="AS2162" s="80"/>
      <c r="AT2162" s="7"/>
      <c r="AU2162" s="7"/>
      <c r="AV2162" s="169"/>
      <c r="AW2162" s="170"/>
      <c r="AX2162" s="140"/>
      <c r="AY2162" s="150"/>
      <c r="AZ2162" s="171"/>
      <c r="BA2162" s="171"/>
      <c r="BB2162" s="150" t="str">
        <f t="shared" si="413"/>
        <v/>
      </c>
      <c r="BC2162" s="172"/>
      <c r="BD2162" s="169"/>
      <c r="BE2162" s="169"/>
      <c r="BF2162" s="169"/>
      <c r="BG2162" s="169"/>
      <c r="BH2162" s="169"/>
      <c r="BI2162" s="169"/>
      <c r="BJ2162" s="169"/>
      <c r="BK2162" s="169"/>
      <c r="BL2162" s="169"/>
      <c r="BM2162" s="169"/>
      <c r="BN2162" s="169"/>
      <c r="BO2162" s="169"/>
      <c r="BP2162" s="169"/>
      <c r="BQ2162" s="169"/>
      <c r="BS2162" s="6"/>
      <c r="BT2162" s="11"/>
      <c r="BU2162" s="6"/>
      <c r="BV2162" s="6"/>
    </row>
    <row r="2163" spans="1:74" ht="15.75" x14ac:dyDescent="0.25">
      <c r="A2163" s="52" t="s">
        <v>7908</v>
      </c>
      <c r="B2163" s="56"/>
      <c r="C2163" s="7" t="s">
        <v>118</v>
      </c>
      <c r="D2163" s="7" t="s">
        <v>6918</v>
      </c>
      <c r="E2163" s="7"/>
      <c r="F2163" s="64"/>
      <c r="G2163" s="6"/>
      <c r="H2163" s="6"/>
      <c r="I2163" s="10" t="s">
        <v>110</v>
      </c>
      <c r="J2163" s="11" t="s">
        <v>3708</v>
      </c>
      <c r="K2163" s="220" t="s">
        <v>600</v>
      </c>
      <c r="L2163" s="180"/>
      <c r="M2163" s="180">
        <v>1000</v>
      </c>
      <c r="N2163" s="80" t="s">
        <v>7214</v>
      </c>
      <c r="O2163" s="165"/>
      <c r="P2163" s="80" t="s">
        <v>4293</v>
      </c>
      <c r="Q2163" s="80"/>
      <c r="R2163" s="80"/>
      <c r="S2163" s="166"/>
      <c r="T2163" s="164"/>
      <c r="U2163" s="167"/>
      <c r="V2163" s="168"/>
      <c r="W2163" s="12" t="str">
        <f t="shared" ref="W2163:W2177" si="416">IF(COUNTIF(N2163,"spare"),"","Mqtt1")</f>
        <v>Mqtt1</v>
      </c>
      <c r="X2163" s="222"/>
      <c r="Y2163" s="6" t="str">
        <f t="shared" si="415"/>
        <v>power-tag/circ-pump-cooling-water-electrical-system</v>
      </c>
      <c r="Z2163" s="106" t="str" cm="1">
        <f t="array" ref="Z2163">IF(COUNTIF(N2163,"spare"),"","$."&amp;_xlfn.REGEXEXTRACT(J2163,"PT\d+[FQ]\d+_(.*)", 2))</f>
        <v>$.RMS_Current_Phase_A</v>
      </c>
      <c r="AA2163" s="12">
        <f>AA2148+1</f>
        <v>44</v>
      </c>
      <c r="AB2163" s="6" t="s">
        <v>195</v>
      </c>
      <c r="AC2163" s="106">
        <v>3000</v>
      </c>
      <c r="AJ2163" s="80"/>
      <c r="AK2163" s="116" t="s">
        <v>1693</v>
      </c>
      <c r="AN2163" s="80"/>
      <c r="AO2163" s="80"/>
      <c r="AP2163" s="80"/>
      <c r="AQ2163" s="80"/>
      <c r="AR2163" s="130"/>
      <c r="AS2163" s="80"/>
      <c r="AT2163" s="7"/>
      <c r="AU2163" s="7"/>
      <c r="AV2163" s="169"/>
      <c r="AW2163" s="170"/>
      <c r="AX2163" s="140"/>
      <c r="AY2163" s="150"/>
      <c r="AZ2163" s="171"/>
      <c r="BA2163" s="171"/>
      <c r="BB2163" s="150" t="str">
        <f t="shared" ref="BB2163:BB2177" si="417">IF(ISNUMBER(AM2163),"1","")</f>
        <v/>
      </c>
      <c r="BC2163" s="172"/>
      <c r="BD2163" s="169"/>
      <c r="BE2163" s="169"/>
      <c r="BF2163" s="169"/>
      <c r="BG2163" s="169"/>
      <c r="BH2163" s="169"/>
      <c r="BI2163" s="169"/>
      <c r="BJ2163" s="169"/>
      <c r="BK2163" s="169"/>
      <c r="BL2163" s="169"/>
      <c r="BM2163" s="169"/>
      <c r="BN2163" s="169"/>
      <c r="BO2163" s="169"/>
      <c r="BP2163" s="169"/>
      <c r="BQ2163" s="169"/>
      <c r="BS2163" s="6"/>
      <c r="BT2163" s="11"/>
      <c r="BU2163" s="6"/>
      <c r="BV2163" s="6"/>
    </row>
    <row r="2164" spans="1:74" ht="15.75" x14ac:dyDescent="0.25">
      <c r="A2164" s="52" t="s">
        <v>7908</v>
      </c>
      <c r="B2164" s="56"/>
      <c r="C2164" s="7" t="s">
        <v>118</v>
      </c>
      <c r="D2164" s="7" t="s">
        <v>6918</v>
      </c>
      <c r="E2164" s="7"/>
      <c r="F2164" s="64"/>
      <c r="G2164" s="6"/>
      <c r="H2164" s="6"/>
      <c r="I2164" s="10" t="s">
        <v>110</v>
      </c>
      <c r="J2164" s="11" t="s">
        <v>3709</v>
      </c>
      <c r="K2164" s="220" t="s">
        <v>600</v>
      </c>
      <c r="L2164" s="180"/>
      <c r="M2164" s="180">
        <v>1000</v>
      </c>
      <c r="N2164" s="80" t="s">
        <v>7214</v>
      </c>
      <c r="O2164" s="165"/>
      <c r="P2164" s="80" t="s">
        <v>4294</v>
      </c>
      <c r="Q2164" s="80"/>
      <c r="R2164" s="80"/>
      <c r="S2164" s="166"/>
      <c r="T2164" s="164"/>
      <c r="U2164" s="167"/>
      <c r="V2164" s="168"/>
      <c r="W2164" s="12" t="str">
        <f t="shared" si="416"/>
        <v>Mqtt1</v>
      </c>
      <c r="X2164" s="222"/>
      <c r="Y2164" s="6" t="str">
        <f t="shared" si="415"/>
        <v>power-tag/circ-pump-cooling-water-electrical-system</v>
      </c>
      <c r="Z2164" s="106" t="str" cm="1">
        <f t="array" ref="Z2164">IF(COUNTIF(N2164,"spare"),"","$."&amp;_xlfn.REGEXEXTRACT(J2164,"PT\d+[FQ]\d+_(.*)", 2))</f>
        <v>$.RMS_Current_Phase_B</v>
      </c>
      <c r="AA2164" s="12">
        <f t="shared" ref="AA2164:AA2177" si="418">AA2149+1</f>
        <v>44</v>
      </c>
      <c r="AB2164" s="6" t="s">
        <v>195</v>
      </c>
      <c r="AC2164" s="106">
        <v>3002</v>
      </c>
      <c r="AJ2164" s="80"/>
      <c r="AK2164" s="116" t="s">
        <v>1693</v>
      </c>
      <c r="AN2164" s="80"/>
      <c r="AO2164" s="80"/>
      <c r="AP2164" s="80"/>
      <c r="AQ2164" s="80"/>
      <c r="AR2164" s="130"/>
      <c r="AS2164" s="80"/>
      <c r="AT2164" s="7"/>
      <c r="AU2164" s="7"/>
      <c r="AV2164" s="169"/>
      <c r="AW2164" s="170"/>
      <c r="AX2164" s="140"/>
      <c r="AY2164" s="150"/>
      <c r="AZ2164" s="171"/>
      <c r="BA2164" s="171"/>
      <c r="BB2164" s="150" t="str">
        <f t="shared" si="417"/>
        <v/>
      </c>
      <c r="BC2164" s="172"/>
      <c r="BD2164" s="169"/>
      <c r="BE2164" s="169"/>
      <c r="BF2164" s="169"/>
      <c r="BG2164" s="169"/>
      <c r="BH2164" s="169"/>
      <c r="BI2164" s="169"/>
      <c r="BJ2164" s="169"/>
      <c r="BK2164" s="169"/>
      <c r="BL2164" s="169"/>
      <c r="BM2164" s="169"/>
      <c r="BN2164" s="169"/>
      <c r="BO2164" s="169"/>
      <c r="BP2164" s="169"/>
      <c r="BQ2164" s="169"/>
      <c r="BS2164" s="6"/>
      <c r="BT2164" s="11"/>
      <c r="BU2164" s="6"/>
      <c r="BV2164" s="6"/>
    </row>
    <row r="2165" spans="1:74" ht="15.75" x14ac:dyDescent="0.25">
      <c r="A2165" s="52" t="s">
        <v>7908</v>
      </c>
      <c r="B2165" s="56"/>
      <c r="C2165" s="7" t="s">
        <v>118</v>
      </c>
      <c r="D2165" s="7" t="s">
        <v>6918</v>
      </c>
      <c r="E2165" s="7"/>
      <c r="F2165" s="64"/>
      <c r="G2165" s="6"/>
      <c r="H2165" s="6"/>
      <c r="I2165" s="10" t="s">
        <v>110</v>
      </c>
      <c r="J2165" s="11" t="s">
        <v>3710</v>
      </c>
      <c r="K2165" s="220" t="s">
        <v>600</v>
      </c>
      <c r="L2165" s="180"/>
      <c r="M2165" s="180">
        <v>1000</v>
      </c>
      <c r="N2165" s="80" t="s">
        <v>7214</v>
      </c>
      <c r="O2165" s="165"/>
      <c r="P2165" s="80" t="s">
        <v>4295</v>
      </c>
      <c r="Q2165" s="80"/>
      <c r="R2165" s="80"/>
      <c r="S2165" s="166"/>
      <c r="T2165" s="164"/>
      <c r="U2165" s="167"/>
      <c r="V2165" s="168"/>
      <c r="W2165" s="12" t="str">
        <f t="shared" si="416"/>
        <v>Mqtt1</v>
      </c>
      <c r="X2165" s="222"/>
      <c r="Y2165" s="6" t="str">
        <f t="shared" si="415"/>
        <v>power-tag/circ-pump-cooling-water-electrical-system</v>
      </c>
      <c r="Z2165" s="106" t="str" cm="1">
        <f t="array" ref="Z2165">IF(COUNTIF(N2165,"spare"),"","$."&amp;_xlfn.REGEXEXTRACT(J2165,"PT\d+[FQ]\d+_(.*)", 2))</f>
        <v>$.RMS_Current_Phase_C</v>
      </c>
      <c r="AA2165" s="12">
        <f t="shared" si="418"/>
        <v>44</v>
      </c>
      <c r="AB2165" s="6" t="s">
        <v>195</v>
      </c>
      <c r="AC2165" s="106">
        <v>3004</v>
      </c>
      <c r="AJ2165" s="80"/>
      <c r="AK2165" s="116" t="s">
        <v>1693</v>
      </c>
      <c r="AN2165" s="80"/>
      <c r="AO2165" s="80"/>
      <c r="AP2165" s="80"/>
      <c r="AQ2165" s="80"/>
      <c r="AR2165" s="130"/>
      <c r="AS2165" s="80"/>
      <c r="AT2165" s="7"/>
      <c r="AU2165" s="7"/>
      <c r="AV2165" s="169"/>
      <c r="AW2165" s="170"/>
      <c r="AX2165" s="140"/>
      <c r="AY2165" s="150"/>
      <c r="AZ2165" s="171"/>
      <c r="BA2165" s="171"/>
      <c r="BB2165" s="150" t="str">
        <f t="shared" si="417"/>
        <v/>
      </c>
      <c r="BC2165" s="172"/>
      <c r="BD2165" s="169"/>
      <c r="BE2165" s="169"/>
      <c r="BF2165" s="169"/>
      <c r="BG2165" s="169"/>
      <c r="BH2165" s="169"/>
      <c r="BI2165" s="169"/>
      <c r="BJ2165" s="169"/>
      <c r="BK2165" s="169"/>
      <c r="BL2165" s="169"/>
      <c r="BM2165" s="169"/>
      <c r="BN2165" s="169"/>
      <c r="BO2165" s="169"/>
      <c r="BP2165" s="169"/>
      <c r="BQ2165" s="169"/>
      <c r="BS2165" s="6"/>
      <c r="BT2165" s="11"/>
      <c r="BU2165" s="6"/>
      <c r="BV2165" s="6"/>
    </row>
    <row r="2166" spans="1:74" ht="15.75" x14ac:dyDescent="0.25">
      <c r="A2166" s="52" t="s">
        <v>7908</v>
      </c>
      <c r="B2166" s="56"/>
      <c r="C2166" s="7" t="s">
        <v>118</v>
      </c>
      <c r="D2166" s="7" t="s">
        <v>6918</v>
      </c>
      <c r="E2166" s="7"/>
      <c r="F2166" s="64"/>
      <c r="G2166" s="6"/>
      <c r="H2166" s="6"/>
      <c r="I2166" s="10" t="s">
        <v>110</v>
      </c>
      <c r="J2166" s="11" t="s">
        <v>3711</v>
      </c>
      <c r="K2166" s="220" t="s">
        <v>600</v>
      </c>
      <c r="L2166" s="180"/>
      <c r="M2166" s="180">
        <v>1000</v>
      </c>
      <c r="N2166" s="80" t="s">
        <v>7214</v>
      </c>
      <c r="O2166" s="165"/>
      <c r="P2166" s="80" t="s">
        <v>4296</v>
      </c>
      <c r="Q2166" s="80"/>
      <c r="R2166" s="80"/>
      <c r="S2166" s="166"/>
      <c r="T2166" s="164"/>
      <c r="U2166" s="167"/>
      <c r="V2166" s="168"/>
      <c r="W2166" s="12" t="str">
        <f t="shared" si="416"/>
        <v>Mqtt1</v>
      </c>
      <c r="X2166" s="222"/>
      <c r="Y2166" s="6" t="str">
        <f t="shared" si="415"/>
        <v>power-tag/circ-pump-cooling-water-electrical-system</v>
      </c>
      <c r="Z2166" s="106" t="str" cm="1">
        <f t="array" ref="Z2166">IF(COUNTIF(N2166,"spare"),"","$."&amp;_xlfn.REGEXEXTRACT(J2166,"PT\d+[FQ]\d+_(.*)", 2))</f>
        <v>$.RMS_Current_Phase_Neut</v>
      </c>
      <c r="AA2166" s="12">
        <f t="shared" si="418"/>
        <v>44</v>
      </c>
      <c r="AB2166" s="6" t="s">
        <v>195</v>
      </c>
      <c r="AC2166" s="106">
        <v>3006</v>
      </c>
      <c r="AJ2166" s="80"/>
      <c r="AK2166" s="116" t="s">
        <v>1693</v>
      </c>
      <c r="AN2166" s="80"/>
      <c r="AO2166" s="80"/>
      <c r="AP2166" s="80"/>
      <c r="AQ2166" s="80"/>
      <c r="AR2166" s="130"/>
      <c r="AS2166" s="80"/>
      <c r="AT2166" s="7"/>
      <c r="AU2166" s="7"/>
      <c r="AV2166" s="169"/>
      <c r="AW2166" s="170"/>
      <c r="AX2166" s="140"/>
      <c r="AY2166" s="150"/>
      <c r="AZ2166" s="171"/>
      <c r="BA2166" s="171"/>
      <c r="BB2166" s="150" t="str">
        <f t="shared" si="417"/>
        <v/>
      </c>
      <c r="BC2166" s="172"/>
      <c r="BD2166" s="169"/>
      <c r="BE2166" s="169"/>
      <c r="BF2166" s="169"/>
      <c r="BG2166" s="169"/>
      <c r="BH2166" s="169"/>
      <c r="BI2166" s="169"/>
      <c r="BJ2166" s="169"/>
      <c r="BK2166" s="169"/>
      <c r="BL2166" s="169"/>
      <c r="BM2166" s="169"/>
      <c r="BN2166" s="169"/>
      <c r="BO2166" s="169"/>
      <c r="BP2166" s="169"/>
      <c r="BQ2166" s="169"/>
      <c r="BS2166" s="6"/>
      <c r="BT2166" s="11"/>
      <c r="BU2166" s="6"/>
      <c r="BV2166" s="6"/>
    </row>
    <row r="2167" spans="1:74" ht="15.75" x14ac:dyDescent="0.25">
      <c r="A2167" s="52" t="s">
        <v>7908</v>
      </c>
      <c r="B2167" s="56"/>
      <c r="C2167" s="7" t="s">
        <v>118</v>
      </c>
      <c r="D2167" s="7" t="s">
        <v>6918</v>
      </c>
      <c r="E2167" s="7"/>
      <c r="F2167" s="64"/>
      <c r="G2167" s="6"/>
      <c r="H2167" s="6"/>
      <c r="I2167" s="10" t="s">
        <v>110</v>
      </c>
      <c r="J2167" s="11" t="s">
        <v>7682</v>
      </c>
      <c r="K2167" s="220" t="s">
        <v>600</v>
      </c>
      <c r="L2167" s="180"/>
      <c r="M2167" s="180">
        <v>1000</v>
      </c>
      <c r="N2167" s="80" t="s">
        <v>7214</v>
      </c>
      <c r="O2167" s="165"/>
      <c r="P2167" s="80" t="s">
        <v>4297</v>
      </c>
      <c r="Q2167" s="80"/>
      <c r="R2167" s="80"/>
      <c r="S2167" s="166"/>
      <c r="T2167" s="164"/>
      <c r="U2167" s="167"/>
      <c r="V2167" s="168"/>
      <c r="W2167" s="12" t="str">
        <f t="shared" si="416"/>
        <v>Mqtt1</v>
      </c>
      <c r="X2167" s="222"/>
      <c r="Y2167" s="6" t="str">
        <f t="shared" si="415"/>
        <v>power-tag/circ-pump-cooling-water-electrical-system</v>
      </c>
      <c r="Z2167" s="106" t="str" cm="1">
        <f t="array" ref="Z2167">IF(COUNTIF(N2167,"spare"),"","$."&amp;_xlfn.REGEXEXTRACT(J2167,"PT\d+[FQ]\d+_(.*)", 2))</f>
        <v>$.RMS_Voltage_A_N</v>
      </c>
      <c r="AA2167" s="12">
        <f t="shared" si="418"/>
        <v>44</v>
      </c>
      <c r="AB2167" s="6" t="s">
        <v>195</v>
      </c>
      <c r="AC2167" s="106">
        <v>3028</v>
      </c>
      <c r="AJ2167" s="80"/>
      <c r="AK2167" s="116" t="s">
        <v>1694</v>
      </c>
      <c r="AN2167" s="80"/>
      <c r="AO2167" s="80"/>
      <c r="AP2167" s="80"/>
      <c r="AQ2167" s="80"/>
      <c r="AR2167" s="130"/>
      <c r="AS2167" s="80"/>
      <c r="AT2167" s="7"/>
      <c r="AU2167" s="7"/>
      <c r="AV2167" s="169"/>
      <c r="AW2167" s="170"/>
      <c r="AX2167" s="140"/>
      <c r="AY2167" s="150"/>
      <c r="AZ2167" s="171"/>
      <c r="BA2167" s="171"/>
      <c r="BB2167" s="150" t="str">
        <f t="shared" si="417"/>
        <v/>
      </c>
      <c r="BC2167" s="172"/>
      <c r="BD2167" s="169"/>
      <c r="BE2167" s="169"/>
      <c r="BF2167" s="169"/>
      <c r="BG2167" s="169"/>
      <c r="BH2167" s="169"/>
      <c r="BI2167" s="169"/>
      <c r="BJ2167" s="169"/>
      <c r="BK2167" s="169"/>
      <c r="BL2167" s="169"/>
      <c r="BM2167" s="169"/>
      <c r="BN2167" s="169"/>
      <c r="BO2167" s="169"/>
      <c r="BP2167" s="169"/>
      <c r="BQ2167" s="169"/>
      <c r="BS2167" s="6"/>
      <c r="BT2167" s="11"/>
      <c r="BU2167" s="6"/>
      <c r="BV2167" s="6"/>
    </row>
    <row r="2168" spans="1:74" ht="15.75" x14ac:dyDescent="0.25">
      <c r="A2168" s="52" t="s">
        <v>7908</v>
      </c>
      <c r="B2168" s="56"/>
      <c r="C2168" s="7" t="s">
        <v>118</v>
      </c>
      <c r="D2168" s="7" t="s">
        <v>6918</v>
      </c>
      <c r="E2168" s="7"/>
      <c r="F2168" s="64"/>
      <c r="G2168" s="6"/>
      <c r="H2168" s="6"/>
      <c r="I2168" s="10" t="s">
        <v>110</v>
      </c>
      <c r="J2168" s="11" t="s">
        <v>7683</v>
      </c>
      <c r="K2168" s="220" t="s">
        <v>600</v>
      </c>
      <c r="L2168" s="180"/>
      <c r="M2168" s="180">
        <v>1000</v>
      </c>
      <c r="N2168" s="80" t="s">
        <v>7214</v>
      </c>
      <c r="O2168" s="165"/>
      <c r="P2168" s="80" t="s">
        <v>4298</v>
      </c>
      <c r="Q2168" s="80"/>
      <c r="R2168" s="80"/>
      <c r="S2168" s="166"/>
      <c r="T2168" s="164"/>
      <c r="U2168" s="167"/>
      <c r="V2168" s="168"/>
      <c r="W2168" s="12" t="str">
        <f t="shared" si="416"/>
        <v>Mqtt1</v>
      </c>
      <c r="X2168" s="222"/>
      <c r="Y2168" s="6" t="str">
        <f t="shared" si="415"/>
        <v>power-tag/circ-pump-cooling-water-electrical-system</v>
      </c>
      <c r="Z2168" s="106" t="str" cm="1">
        <f t="array" ref="Z2168">IF(COUNTIF(N2168,"spare"),"","$."&amp;_xlfn.REGEXEXTRACT(J2168,"PT\d+[FQ]\d+_(.*)", 2))</f>
        <v>$.RMS_Voltage_B_N</v>
      </c>
      <c r="AA2168" s="12">
        <f t="shared" si="418"/>
        <v>44</v>
      </c>
      <c r="AB2168" s="6" t="s">
        <v>195</v>
      </c>
      <c r="AC2168" s="106">
        <v>3030</v>
      </c>
      <c r="AJ2168" s="80"/>
      <c r="AK2168" s="116" t="s">
        <v>1694</v>
      </c>
      <c r="AN2168" s="80"/>
      <c r="AO2168" s="80"/>
      <c r="AP2168" s="80"/>
      <c r="AQ2168" s="80"/>
      <c r="AR2168" s="130"/>
      <c r="AS2168" s="80"/>
      <c r="AT2168" s="7"/>
      <c r="AU2168" s="7"/>
      <c r="AV2168" s="169"/>
      <c r="AW2168" s="170"/>
      <c r="AX2168" s="140"/>
      <c r="AY2168" s="150"/>
      <c r="AZ2168" s="171"/>
      <c r="BA2168" s="171"/>
      <c r="BB2168" s="150" t="str">
        <f t="shared" si="417"/>
        <v/>
      </c>
      <c r="BC2168" s="172"/>
      <c r="BD2168" s="169"/>
      <c r="BE2168" s="169"/>
      <c r="BF2168" s="169"/>
      <c r="BG2168" s="169"/>
      <c r="BH2168" s="169"/>
      <c r="BI2168" s="169"/>
      <c r="BJ2168" s="169"/>
      <c r="BK2168" s="169"/>
      <c r="BL2168" s="169"/>
      <c r="BM2168" s="169"/>
      <c r="BN2168" s="169"/>
      <c r="BO2168" s="169"/>
      <c r="BP2168" s="169"/>
      <c r="BQ2168" s="169"/>
      <c r="BS2168" s="6"/>
      <c r="BT2168" s="11"/>
      <c r="BU2168" s="6"/>
      <c r="BV2168" s="6"/>
    </row>
    <row r="2169" spans="1:74" ht="15.75" x14ac:dyDescent="0.25">
      <c r="A2169" s="52" t="s">
        <v>7908</v>
      </c>
      <c r="B2169" s="56"/>
      <c r="C2169" s="7" t="s">
        <v>118</v>
      </c>
      <c r="D2169" s="7" t="s">
        <v>6918</v>
      </c>
      <c r="E2169" s="7"/>
      <c r="F2169" s="64"/>
      <c r="G2169" s="6"/>
      <c r="H2169" s="6"/>
      <c r="I2169" s="10" t="s">
        <v>110</v>
      </c>
      <c r="J2169" s="11" t="s">
        <v>7684</v>
      </c>
      <c r="K2169" s="220" t="s">
        <v>600</v>
      </c>
      <c r="L2169" s="180"/>
      <c r="M2169" s="180">
        <v>1000</v>
      </c>
      <c r="N2169" s="80" t="s">
        <v>7214</v>
      </c>
      <c r="O2169" s="165"/>
      <c r="P2169" s="80" t="s">
        <v>4299</v>
      </c>
      <c r="Q2169" s="80"/>
      <c r="R2169" s="80"/>
      <c r="S2169" s="166"/>
      <c r="T2169" s="164"/>
      <c r="U2169" s="167"/>
      <c r="V2169" s="168"/>
      <c r="W2169" s="12" t="str">
        <f t="shared" si="416"/>
        <v>Mqtt1</v>
      </c>
      <c r="X2169" s="222"/>
      <c r="Y2169" s="6" t="str">
        <f t="shared" si="415"/>
        <v>power-tag/circ-pump-cooling-water-electrical-system</v>
      </c>
      <c r="Z2169" s="106" t="str" cm="1">
        <f t="array" ref="Z2169">IF(COUNTIF(N2169,"spare"),"","$."&amp;_xlfn.REGEXEXTRACT(J2169,"PT\d+[FQ]\d+_(.*)", 2))</f>
        <v>$.RMS_Voltage_C_N</v>
      </c>
      <c r="AA2169" s="12">
        <f t="shared" si="418"/>
        <v>44</v>
      </c>
      <c r="AB2169" s="6" t="s">
        <v>195</v>
      </c>
      <c r="AC2169" s="106">
        <v>3032</v>
      </c>
      <c r="AJ2169" s="80"/>
      <c r="AK2169" s="116" t="s">
        <v>1694</v>
      </c>
      <c r="AN2169" s="80"/>
      <c r="AO2169" s="80"/>
      <c r="AP2169" s="80"/>
      <c r="AQ2169" s="80"/>
      <c r="AR2169" s="130"/>
      <c r="AS2169" s="80"/>
      <c r="AT2169" s="7"/>
      <c r="AU2169" s="7"/>
      <c r="AV2169" s="169"/>
      <c r="AW2169" s="170"/>
      <c r="AX2169" s="140"/>
      <c r="AY2169" s="150"/>
      <c r="AZ2169" s="171"/>
      <c r="BA2169" s="171"/>
      <c r="BB2169" s="150" t="str">
        <f t="shared" si="417"/>
        <v/>
      </c>
      <c r="BC2169" s="172"/>
      <c r="BD2169" s="169"/>
      <c r="BE2169" s="169"/>
      <c r="BF2169" s="169"/>
      <c r="BG2169" s="169"/>
      <c r="BH2169" s="169"/>
      <c r="BI2169" s="169"/>
      <c r="BJ2169" s="169"/>
      <c r="BK2169" s="169"/>
      <c r="BL2169" s="169"/>
      <c r="BM2169" s="169"/>
      <c r="BN2169" s="169"/>
      <c r="BO2169" s="169"/>
      <c r="BP2169" s="169"/>
      <c r="BQ2169" s="169"/>
      <c r="BS2169" s="6"/>
      <c r="BT2169" s="11"/>
      <c r="BU2169" s="6"/>
      <c r="BV2169" s="6"/>
    </row>
    <row r="2170" spans="1:74" ht="15.75" x14ac:dyDescent="0.25">
      <c r="A2170" s="52" t="s">
        <v>7908</v>
      </c>
      <c r="B2170" s="56"/>
      <c r="C2170" s="7" t="s">
        <v>118</v>
      </c>
      <c r="D2170" s="7" t="s">
        <v>6918</v>
      </c>
      <c r="E2170" s="7"/>
      <c r="F2170" s="64"/>
      <c r="G2170" s="6"/>
      <c r="H2170" s="6"/>
      <c r="I2170" s="10" t="s">
        <v>110</v>
      </c>
      <c r="J2170" s="11" t="s">
        <v>3712</v>
      </c>
      <c r="K2170" s="220" t="s">
        <v>600</v>
      </c>
      <c r="L2170" s="180"/>
      <c r="M2170" s="180">
        <v>1000</v>
      </c>
      <c r="N2170" s="80" t="s">
        <v>7214</v>
      </c>
      <c r="O2170" s="165"/>
      <c r="P2170" s="80" t="s">
        <v>4300</v>
      </c>
      <c r="Q2170" s="80"/>
      <c r="R2170" s="80"/>
      <c r="S2170" s="166"/>
      <c r="T2170" s="164"/>
      <c r="U2170" s="167"/>
      <c r="V2170" s="168"/>
      <c r="W2170" s="12" t="str">
        <f t="shared" si="416"/>
        <v>Mqtt1</v>
      </c>
      <c r="X2170" s="222"/>
      <c r="Y2170" s="6" t="str">
        <f t="shared" si="415"/>
        <v>power-tag/circ-pump-cooling-water-electrical-system</v>
      </c>
      <c r="Z2170" s="106" t="str" cm="1">
        <f t="array" ref="Z2170">IF(COUNTIF(N2170,"spare"),"","$."&amp;_xlfn.REGEXEXTRACT(J2170,"PT\d+[FQ]\d+_(.*)", 2))</f>
        <v>$.Active_Power_Phase_A</v>
      </c>
      <c r="AA2170" s="12">
        <f t="shared" si="418"/>
        <v>44</v>
      </c>
      <c r="AB2170" s="6" t="s">
        <v>195</v>
      </c>
      <c r="AC2170" s="106">
        <v>3054</v>
      </c>
      <c r="AJ2170" s="80"/>
      <c r="AK2170" s="116" t="s">
        <v>1695</v>
      </c>
      <c r="AN2170" s="80"/>
      <c r="AO2170" s="80"/>
      <c r="AP2170" s="80"/>
      <c r="AQ2170" s="80"/>
      <c r="AR2170" s="130"/>
      <c r="AS2170" s="80"/>
      <c r="AT2170" s="7"/>
      <c r="AU2170" s="7"/>
      <c r="AV2170" s="169"/>
      <c r="AW2170" s="170"/>
      <c r="AX2170" s="140"/>
      <c r="AY2170" s="150"/>
      <c r="AZ2170" s="171"/>
      <c r="BA2170" s="171"/>
      <c r="BB2170" s="150" t="str">
        <f t="shared" si="417"/>
        <v/>
      </c>
      <c r="BC2170" s="172"/>
      <c r="BD2170" s="169"/>
      <c r="BE2170" s="169"/>
      <c r="BF2170" s="169"/>
      <c r="BG2170" s="169"/>
      <c r="BH2170" s="169"/>
      <c r="BI2170" s="169"/>
      <c r="BJ2170" s="169"/>
      <c r="BK2170" s="169"/>
      <c r="BL2170" s="169"/>
      <c r="BM2170" s="169"/>
      <c r="BN2170" s="169"/>
      <c r="BO2170" s="169"/>
      <c r="BP2170" s="169"/>
      <c r="BQ2170" s="169"/>
      <c r="BS2170" s="6"/>
      <c r="BT2170" s="11"/>
      <c r="BU2170" s="6"/>
      <c r="BV2170" s="6"/>
    </row>
    <row r="2171" spans="1:74" ht="15.75" x14ac:dyDescent="0.25">
      <c r="A2171" s="52" t="s">
        <v>7908</v>
      </c>
      <c r="B2171" s="56"/>
      <c r="C2171" s="7" t="s">
        <v>118</v>
      </c>
      <c r="D2171" s="7" t="s">
        <v>6918</v>
      </c>
      <c r="E2171" s="7"/>
      <c r="F2171" s="64"/>
      <c r="G2171" s="6"/>
      <c r="H2171" s="6"/>
      <c r="I2171" s="10" t="s">
        <v>110</v>
      </c>
      <c r="J2171" s="11" t="s">
        <v>3713</v>
      </c>
      <c r="K2171" s="220" t="s">
        <v>600</v>
      </c>
      <c r="L2171" s="180"/>
      <c r="M2171" s="180">
        <v>1000</v>
      </c>
      <c r="N2171" s="80" t="s">
        <v>7214</v>
      </c>
      <c r="O2171" s="165"/>
      <c r="P2171" s="80" t="s">
        <v>4301</v>
      </c>
      <c r="Q2171" s="80"/>
      <c r="R2171" s="80"/>
      <c r="S2171" s="166"/>
      <c r="T2171" s="164"/>
      <c r="U2171" s="167"/>
      <c r="V2171" s="168"/>
      <c r="W2171" s="12" t="str">
        <f t="shared" si="416"/>
        <v>Mqtt1</v>
      </c>
      <c r="X2171" s="222"/>
      <c r="Y2171" s="6" t="str">
        <f t="shared" si="415"/>
        <v>power-tag/circ-pump-cooling-water-electrical-system</v>
      </c>
      <c r="Z2171" s="106" t="str" cm="1">
        <f t="array" ref="Z2171">IF(COUNTIF(N2171,"spare"),"","$."&amp;_xlfn.REGEXEXTRACT(J2171,"PT\d+[FQ]\d+_(.*)", 2))</f>
        <v>$.Active_Power_Phase_B</v>
      </c>
      <c r="AA2171" s="12">
        <f t="shared" si="418"/>
        <v>44</v>
      </c>
      <c r="AB2171" s="6" t="s">
        <v>195</v>
      </c>
      <c r="AC2171" s="106">
        <v>3056</v>
      </c>
      <c r="AJ2171" s="80"/>
      <c r="AK2171" s="116" t="s">
        <v>1695</v>
      </c>
      <c r="AN2171" s="80"/>
      <c r="AO2171" s="80"/>
      <c r="AP2171" s="80"/>
      <c r="AQ2171" s="80"/>
      <c r="AR2171" s="130"/>
      <c r="AS2171" s="80"/>
      <c r="AT2171" s="7"/>
      <c r="AU2171" s="7"/>
      <c r="AV2171" s="169"/>
      <c r="AW2171" s="170"/>
      <c r="AX2171" s="140"/>
      <c r="AY2171" s="150"/>
      <c r="AZ2171" s="171"/>
      <c r="BA2171" s="171"/>
      <c r="BB2171" s="150" t="str">
        <f t="shared" si="417"/>
        <v/>
      </c>
      <c r="BC2171" s="172"/>
      <c r="BD2171" s="169"/>
      <c r="BE2171" s="169"/>
      <c r="BF2171" s="169"/>
      <c r="BG2171" s="169"/>
      <c r="BH2171" s="169"/>
      <c r="BI2171" s="169"/>
      <c r="BJ2171" s="169"/>
      <c r="BK2171" s="169"/>
      <c r="BL2171" s="169"/>
      <c r="BM2171" s="169"/>
      <c r="BN2171" s="169"/>
      <c r="BO2171" s="169"/>
      <c r="BP2171" s="169"/>
      <c r="BQ2171" s="169"/>
      <c r="BS2171" s="6"/>
      <c r="BT2171" s="11"/>
      <c r="BU2171" s="6"/>
      <c r="BV2171" s="6"/>
    </row>
    <row r="2172" spans="1:74" ht="15.75" x14ac:dyDescent="0.25">
      <c r="A2172" s="52" t="s">
        <v>7908</v>
      </c>
      <c r="B2172" s="56"/>
      <c r="C2172" s="7" t="s">
        <v>118</v>
      </c>
      <c r="D2172" s="7" t="s">
        <v>6918</v>
      </c>
      <c r="E2172" s="7"/>
      <c r="F2172" s="64"/>
      <c r="G2172" s="6"/>
      <c r="H2172" s="6"/>
      <c r="I2172" s="10" t="s">
        <v>110</v>
      </c>
      <c r="J2172" s="11" t="s">
        <v>3714</v>
      </c>
      <c r="K2172" s="220" t="s">
        <v>600</v>
      </c>
      <c r="L2172" s="180"/>
      <c r="M2172" s="180">
        <v>1000</v>
      </c>
      <c r="N2172" s="80" t="s">
        <v>7214</v>
      </c>
      <c r="O2172" s="165"/>
      <c r="P2172" s="80" t="s">
        <v>4302</v>
      </c>
      <c r="Q2172" s="80"/>
      <c r="R2172" s="80"/>
      <c r="S2172" s="166"/>
      <c r="T2172" s="164"/>
      <c r="U2172" s="167"/>
      <c r="V2172" s="168"/>
      <c r="W2172" s="12" t="str">
        <f t="shared" si="416"/>
        <v>Mqtt1</v>
      </c>
      <c r="X2172" s="222"/>
      <c r="Y2172" s="6" t="str">
        <f t="shared" si="415"/>
        <v>power-tag/circ-pump-cooling-water-electrical-system</v>
      </c>
      <c r="Z2172" s="106" t="str" cm="1">
        <f t="array" ref="Z2172">IF(COUNTIF(N2172,"spare"),"","$."&amp;_xlfn.REGEXEXTRACT(J2172,"PT\d+[FQ]\d+_(.*)", 2))</f>
        <v>$.Active_Power_Phase_C</v>
      </c>
      <c r="AA2172" s="12">
        <f t="shared" si="418"/>
        <v>44</v>
      </c>
      <c r="AB2172" s="6" t="s">
        <v>195</v>
      </c>
      <c r="AC2172" s="106">
        <v>3058</v>
      </c>
      <c r="AJ2172" s="80"/>
      <c r="AK2172" s="116" t="s">
        <v>1695</v>
      </c>
      <c r="AN2172" s="80"/>
      <c r="AO2172" s="80"/>
      <c r="AP2172" s="80"/>
      <c r="AQ2172" s="80"/>
      <c r="AR2172" s="130"/>
      <c r="AS2172" s="80"/>
      <c r="AT2172" s="7"/>
      <c r="AU2172" s="7"/>
      <c r="AV2172" s="169"/>
      <c r="AW2172" s="170"/>
      <c r="AX2172" s="140"/>
      <c r="AY2172" s="150"/>
      <c r="AZ2172" s="171"/>
      <c r="BA2172" s="171"/>
      <c r="BB2172" s="150" t="str">
        <f t="shared" si="417"/>
        <v/>
      </c>
      <c r="BC2172" s="172"/>
      <c r="BD2172" s="169"/>
      <c r="BE2172" s="169"/>
      <c r="BF2172" s="169"/>
      <c r="BG2172" s="169"/>
      <c r="BH2172" s="169"/>
      <c r="BI2172" s="169"/>
      <c r="BJ2172" s="169"/>
      <c r="BK2172" s="169"/>
      <c r="BL2172" s="169"/>
      <c r="BM2172" s="169"/>
      <c r="BN2172" s="169"/>
      <c r="BO2172" s="169"/>
      <c r="BP2172" s="169"/>
      <c r="BQ2172" s="169"/>
      <c r="BS2172" s="6"/>
      <c r="BT2172" s="11"/>
      <c r="BU2172" s="6"/>
      <c r="BV2172" s="6"/>
    </row>
    <row r="2173" spans="1:74" ht="15.75" x14ac:dyDescent="0.25">
      <c r="A2173" s="52" t="s">
        <v>7908</v>
      </c>
      <c r="B2173" s="56"/>
      <c r="C2173" s="7" t="s">
        <v>118</v>
      </c>
      <c r="D2173" s="7" t="s">
        <v>6918</v>
      </c>
      <c r="E2173" s="7"/>
      <c r="F2173" s="64"/>
      <c r="G2173" s="6"/>
      <c r="H2173" s="6"/>
      <c r="I2173" s="10" t="s">
        <v>110</v>
      </c>
      <c r="J2173" s="11" t="s">
        <v>3715</v>
      </c>
      <c r="K2173" s="220" t="s">
        <v>600</v>
      </c>
      <c r="L2173" s="180"/>
      <c r="M2173" s="180">
        <v>1000</v>
      </c>
      <c r="N2173" s="80" t="s">
        <v>7214</v>
      </c>
      <c r="O2173" s="165"/>
      <c r="P2173" s="80" t="s">
        <v>4303</v>
      </c>
      <c r="Q2173" s="80"/>
      <c r="R2173" s="80"/>
      <c r="S2173" s="166"/>
      <c r="T2173" s="164"/>
      <c r="U2173" s="167"/>
      <c r="V2173" s="168"/>
      <c r="W2173" s="12" t="str">
        <f t="shared" si="416"/>
        <v>Mqtt1</v>
      </c>
      <c r="X2173" s="222"/>
      <c r="Y2173" s="6" t="str">
        <f t="shared" si="415"/>
        <v>power-tag/circ-pump-cooling-water-electrical-system</v>
      </c>
      <c r="Z2173" s="106" t="str" cm="1">
        <f t="array" ref="Z2173">IF(COUNTIF(N2173,"spare"),"","$."&amp;_xlfn.REGEXEXTRACT(J2173,"PT\d+[FQ]\d+_(.*)", 2))</f>
        <v>$.Total_Active_Power</v>
      </c>
      <c r="AA2173" s="12">
        <f t="shared" si="418"/>
        <v>44</v>
      </c>
      <c r="AB2173" s="6" t="s">
        <v>195</v>
      </c>
      <c r="AC2173" s="106">
        <v>3060</v>
      </c>
      <c r="AJ2173" s="80"/>
      <c r="AK2173" s="116" t="s">
        <v>1695</v>
      </c>
      <c r="AN2173" s="80"/>
      <c r="AO2173" s="80"/>
      <c r="AP2173" s="80"/>
      <c r="AQ2173" s="80"/>
      <c r="AR2173" s="130"/>
      <c r="AS2173" s="80"/>
      <c r="AT2173" s="7"/>
      <c r="AU2173" s="7"/>
      <c r="AV2173" s="169"/>
      <c r="AW2173" s="170"/>
      <c r="AX2173" s="140"/>
      <c r="AY2173" s="150"/>
      <c r="AZ2173" s="171"/>
      <c r="BA2173" s="171"/>
      <c r="BB2173" s="150" t="str">
        <f t="shared" si="417"/>
        <v/>
      </c>
      <c r="BC2173" s="172"/>
      <c r="BD2173" s="169"/>
      <c r="BE2173" s="169"/>
      <c r="BF2173" s="169"/>
      <c r="BG2173" s="169"/>
      <c r="BH2173" s="169"/>
      <c r="BI2173" s="169"/>
      <c r="BJ2173" s="169"/>
      <c r="BK2173" s="169"/>
      <c r="BL2173" s="169"/>
      <c r="BM2173" s="169"/>
      <c r="BN2173" s="169"/>
      <c r="BO2173" s="169"/>
      <c r="BP2173" s="169"/>
      <c r="BQ2173" s="169"/>
      <c r="BS2173" s="6"/>
      <c r="BT2173" s="11"/>
      <c r="BU2173" s="6"/>
      <c r="BV2173" s="6"/>
    </row>
    <row r="2174" spans="1:74" ht="15.75" x14ac:dyDescent="0.25">
      <c r="A2174" s="52" t="s">
        <v>7908</v>
      </c>
      <c r="B2174" s="56"/>
      <c r="C2174" s="7" t="s">
        <v>118</v>
      </c>
      <c r="D2174" s="7" t="s">
        <v>6918</v>
      </c>
      <c r="E2174" s="7"/>
      <c r="F2174" s="64"/>
      <c r="G2174" s="6"/>
      <c r="H2174" s="6"/>
      <c r="I2174" s="10" t="s">
        <v>110</v>
      </c>
      <c r="J2174" s="11" t="s">
        <v>3716</v>
      </c>
      <c r="K2174" s="220" t="s">
        <v>600</v>
      </c>
      <c r="L2174" s="180"/>
      <c r="M2174" s="180">
        <v>1000</v>
      </c>
      <c r="N2174" s="80" t="s">
        <v>7214</v>
      </c>
      <c r="O2174" s="165"/>
      <c r="P2174" s="80" t="s">
        <v>4304</v>
      </c>
      <c r="Q2174" s="80"/>
      <c r="R2174" s="80"/>
      <c r="S2174" s="166"/>
      <c r="T2174" s="164"/>
      <c r="U2174" s="167"/>
      <c r="V2174" s="168"/>
      <c r="W2174" s="12" t="str">
        <f t="shared" si="416"/>
        <v>Mqtt1</v>
      </c>
      <c r="X2174" s="222"/>
      <c r="Y2174" s="6" t="str">
        <f t="shared" si="415"/>
        <v>power-tag/circ-pump-cooling-water-electrical-system</v>
      </c>
      <c r="Z2174" s="106" t="str" cm="1">
        <f t="array" ref="Z2174">IF(COUNTIF(N2174,"spare"),"","$."&amp;_xlfn.REGEXEXTRACT(J2174,"PT\d+[FQ]\d+_(.*)", 2))</f>
        <v>$.Power_Factor_Phase_A</v>
      </c>
      <c r="AA2174" s="12">
        <f t="shared" si="418"/>
        <v>44</v>
      </c>
      <c r="AB2174" s="6" t="s">
        <v>195</v>
      </c>
      <c r="AC2174" s="106">
        <v>3078</v>
      </c>
      <c r="AJ2174" s="80"/>
      <c r="AK2174" s="116" t="s">
        <v>1696</v>
      </c>
      <c r="AN2174" s="80"/>
      <c r="AO2174" s="80"/>
      <c r="AP2174" s="80"/>
      <c r="AQ2174" s="80"/>
      <c r="AR2174" s="130"/>
      <c r="AS2174" s="80"/>
      <c r="AT2174" s="7"/>
      <c r="AU2174" s="7"/>
      <c r="AV2174" s="169"/>
      <c r="AW2174" s="170"/>
      <c r="AX2174" s="140"/>
      <c r="AY2174" s="150"/>
      <c r="AZ2174" s="171"/>
      <c r="BA2174" s="171"/>
      <c r="BB2174" s="150" t="str">
        <f t="shared" si="417"/>
        <v/>
      </c>
      <c r="BC2174" s="172"/>
      <c r="BD2174" s="169"/>
      <c r="BE2174" s="169"/>
      <c r="BF2174" s="169"/>
      <c r="BG2174" s="169"/>
      <c r="BH2174" s="169"/>
      <c r="BI2174" s="169"/>
      <c r="BJ2174" s="169"/>
      <c r="BK2174" s="169"/>
      <c r="BL2174" s="169"/>
      <c r="BM2174" s="169"/>
      <c r="BN2174" s="169"/>
      <c r="BO2174" s="169"/>
      <c r="BP2174" s="169"/>
      <c r="BQ2174" s="169"/>
      <c r="BS2174" s="6"/>
      <c r="BT2174" s="11"/>
      <c r="BU2174" s="6"/>
      <c r="BV2174" s="6"/>
    </row>
    <row r="2175" spans="1:74" ht="15.75" x14ac:dyDescent="0.25">
      <c r="A2175" s="52" t="s">
        <v>7908</v>
      </c>
      <c r="B2175" s="56"/>
      <c r="C2175" s="7" t="s">
        <v>118</v>
      </c>
      <c r="D2175" s="7" t="s">
        <v>6918</v>
      </c>
      <c r="E2175" s="7"/>
      <c r="F2175" s="64"/>
      <c r="G2175" s="6"/>
      <c r="H2175" s="6"/>
      <c r="I2175" s="10" t="s">
        <v>110</v>
      </c>
      <c r="J2175" s="11" t="s">
        <v>3717</v>
      </c>
      <c r="K2175" s="220" t="s">
        <v>600</v>
      </c>
      <c r="L2175" s="180"/>
      <c r="M2175" s="180">
        <v>1000</v>
      </c>
      <c r="N2175" s="80" t="s">
        <v>7214</v>
      </c>
      <c r="O2175" s="165"/>
      <c r="P2175" s="80" t="s">
        <v>4305</v>
      </c>
      <c r="Q2175" s="80"/>
      <c r="R2175" s="80"/>
      <c r="S2175" s="166"/>
      <c r="T2175" s="164"/>
      <c r="U2175" s="167"/>
      <c r="V2175" s="168"/>
      <c r="W2175" s="12" t="str">
        <f t="shared" si="416"/>
        <v>Mqtt1</v>
      </c>
      <c r="X2175" s="222"/>
      <c r="Y2175" s="6" t="str">
        <f t="shared" si="415"/>
        <v>power-tag/circ-pump-cooling-water-electrical-system</v>
      </c>
      <c r="Z2175" s="106" t="str" cm="1">
        <f t="array" ref="Z2175">IF(COUNTIF(N2175,"spare"),"","$."&amp;_xlfn.REGEXEXTRACT(J2175,"PT\d+[FQ]\d+_(.*)", 2))</f>
        <v>$.Power_Factor_Phase_B</v>
      </c>
      <c r="AA2175" s="12">
        <f t="shared" si="418"/>
        <v>44</v>
      </c>
      <c r="AB2175" s="6" t="s">
        <v>195</v>
      </c>
      <c r="AC2175" s="106">
        <v>3080</v>
      </c>
      <c r="AJ2175" s="80"/>
      <c r="AK2175" s="116" t="s">
        <v>1696</v>
      </c>
      <c r="AN2175" s="80"/>
      <c r="AO2175" s="80"/>
      <c r="AP2175" s="80"/>
      <c r="AQ2175" s="80"/>
      <c r="AR2175" s="130"/>
      <c r="AS2175" s="80"/>
      <c r="AT2175" s="7"/>
      <c r="AU2175" s="7"/>
      <c r="AV2175" s="169"/>
      <c r="AW2175" s="170"/>
      <c r="AX2175" s="140"/>
      <c r="AY2175" s="150"/>
      <c r="AZ2175" s="171"/>
      <c r="BA2175" s="171"/>
      <c r="BB2175" s="150" t="str">
        <f t="shared" si="417"/>
        <v/>
      </c>
      <c r="BC2175" s="172"/>
      <c r="BD2175" s="169"/>
      <c r="BE2175" s="169"/>
      <c r="BF2175" s="169"/>
      <c r="BG2175" s="169"/>
      <c r="BH2175" s="169"/>
      <c r="BI2175" s="169"/>
      <c r="BJ2175" s="169"/>
      <c r="BK2175" s="169"/>
      <c r="BL2175" s="169"/>
      <c r="BM2175" s="169"/>
      <c r="BN2175" s="169"/>
      <c r="BO2175" s="169"/>
      <c r="BP2175" s="169"/>
      <c r="BQ2175" s="169"/>
      <c r="BS2175" s="6"/>
      <c r="BT2175" s="11"/>
      <c r="BU2175" s="6"/>
      <c r="BV2175" s="6"/>
    </row>
    <row r="2176" spans="1:74" ht="15.75" x14ac:dyDescent="0.25">
      <c r="A2176" s="52" t="s">
        <v>7908</v>
      </c>
      <c r="B2176" s="56"/>
      <c r="C2176" s="7" t="s">
        <v>118</v>
      </c>
      <c r="D2176" s="7" t="s">
        <v>6918</v>
      </c>
      <c r="E2176" s="7"/>
      <c r="F2176" s="64"/>
      <c r="G2176" s="6"/>
      <c r="H2176" s="6"/>
      <c r="I2176" s="10" t="s">
        <v>110</v>
      </c>
      <c r="J2176" s="11" t="s">
        <v>3718</v>
      </c>
      <c r="K2176" s="220" t="s">
        <v>600</v>
      </c>
      <c r="L2176" s="180"/>
      <c r="M2176" s="180">
        <v>1000</v>
      </c>
      <c r="N2176" s="80" t="s">
        <v>7214</v>
      </c>
      <c r="O2176" s="165"/>
      <c r="P2176" s="80" t="s">
        <v>4306</v>
      </c>
      <c r="Q2176" s="80"/>
      <c r="R2176" s="80"/>
      <c r="S2176" s="166"/>
      <c r="T2176" s="164"/>
      <c r="U2176" s="167"/>
      <c r="V2176" s="168"/>
      <c r="W2176" s="12" t="str">
        <f t="shared" si="416"/>
        <v>Mqtt1</v>
      </c>
      <c r="X2176" s="222"/>
      <c r="Y2176" s="6" t="str">
        <f t="shared" si="415"/>
        <v>power-tag/circ-pump-cooling-water-electrical-system</v>
      </c>
      <c r="Z2176" s="106" t="str" cm="1">
        <f t="array" ref="Z2176">IF(COUNTIF(N2176,"spare"),"","$."&amp;_xlfn.REGEXEXTRACT(J2176,"PT\d+[FQ]\d+_(.*)", 2))</f>
        <v>$.Power_Factor_Phase_C</v>
      </c>
      <c r="AA2176" s="12">
        <f t="shared" si="418"/>
        <v>44</v>
      </c>
      <c r="AB2176" s="6" t="s">
        <v>195</v>
      </c>
      <c r="AC2176" s="106">
        <v>3082</v>
      </c>
      <c r="AJ2176" s="80"/>
      <c r="AK2176" s="116" t="s">
        <v>1696</v>
      </c>
      <c r="AN2176" s="80"/>
      <c r="AO2176" s="80"/>
      <c r="AP2176" s="80"/>
      <c r="AQ2176" s="80"/>
      <c r="AR2176" s="130"/>
      <c r="AS2176" s="80"/>
      <c r="AT2176" s="7"/>
      <c r="AU2176" s="7"/>
      <c r="AV2176" s="169"/>
      <c r="AW2176" s="170"/>
      <c r="AX2176" s="140"/>
      <c r="AY2176" s="150"/>
      <c r="AZ2176" s="171"/>
      <c r="BA2176" s="171"/>
      <c r="BB2176" s="150" t="str">
        <f t="shared" si="417"/>
        <v/>
      </c>
      <c r="BC2176" s="172"/>
      <c r="BD2176" s="169"/>
      <c r="BE2176" s="169"/>
      <c r="BF2176" s="169"/>
      <c r="BG2176" s="169"/>
      <c r="BH2176" s="169"/>
      <c r="BI2176" s="169"/>
      <c r="BJ2176" s="169"/>
      <c r="BK2176" s="169"/>
      <c r="BL2176" s="169"/>
      <c r="BM2176" s="169"/>
      <c r="BN2176" s="169"/>
      <c r="BO2176" s="169"/>
      <c r="BP2176" s="169"/>
      <c r="BQ2176" s="169"/>
      <c r="BS2176" s="6"/>
      <c r="BT2176" s="11"/>
      <c r="BU2176" s="6"/>
      <c r="BV2176" s="6"/>
    </row>
    <row r="2177" spans="1:74" ht="15.75" x14ac:dyDescent="0.25">
      <c r="A2177" s="52" t="s">
        <v>7908</v>
      </c>
      <c r="B2177" s="56"/>
      <c r="C2177" s="7" t="s">
        <v>118</v>
      </c>
      <c r="D2177" s="7" t="s">
        <v>6918</v>
      </c>
      <c r="E2177" s="7"/>
      <c r="F2177" s="64"/>
      <c r="G2177" s="6"/>
      <c r="H2177" s="6"/>
      <c r="I2177" s="10" t="s">
        <v>110</v>
      </c>
      <c r="J2177" s="11" t="s">
        <v>3719</v>
      </c>
      <c r="K2177" s="220" t="s">
        <v>600</v>
      </c>
      <c r="L2177" s="180"/>
      <c r="M2177" s="180">
        <v>1000</v>
      </c>
      <c r="N2177" s="80" t="s">
        <v>7214</v>
      </c>
      <c r="O2177" s="165"/>
      <c r="P2177" s="80" t="s">
        <v>4307</v>
      </c>
      <c r="Q2177" s="80"/>
      <c r="R2177" s="80"/>
      <c r="S2177" s="166"/>
      <c r="T2177" s="164"/>
      <c r="U2177" s="167"/>
      <c r="V2177" s="168"/>
      <c r="W2177" s="12" t="str">
        <f t="shared" si="416"/>
        <v>Mqtt1</v>
      </c>
      <c r="X2177" s="222"/>
      <c r="Y2177" s="6" t="str">
        <f t="shared" si="415"/>
        <v>power-tag/circ-pump-cooling-water-electrical-system</v>
      </c>
      <c r="Z2177" s="106" t="str" cm="1">
        <f t="array" ref="Z2177">IF(COUNTIF(N2177,"spare"),"","$."&amp;_xlfn.REGEXEXTRACT(J2177,"PT\d+[FQ]\d+_(.*)", 2))</f>
        <v>$.Total_Power_Factor</v>
      </c>
      <c r="AA2177" s="12">
        <f t="shared" si="418"/>
        <v>44</v>
      </c>
      <c r="AB2177" s="6" t="s">
        <v>195</v>
      </c>
      <c r="AC2177" s="106">
        <v>3084</v>
      </c>
      <c r="AJ2177" s="80"/>
      <c r="AK2177" s="116" t="s">
        <v>1696</v>
      </c>
      <c r="AN2177" s="80"/>
      <c r="AO2177" s="80"/>
      <c r="AP2177" s="80"/>
      <c r="AQ2177" s="80"/>
      <c r="AR2177" s="130"/>
      <c r="AS2177" s="80"/>
      <c r="AT2177" s="7"/>
      <c r="AU2177" s="7"/>
      <c r="AV2177" s="169"/>
      <c r="AW2177" s="170"/>
      <c r="AX2177" s="140"/>
      <c r="AY2177" s="150"/>
      <c r="AZ2177" s="171"/>
      <c r="BA2177" s="171"/>
      <c r="BB2177" s="150" t="str">
        <f t="shared" si="417"/>
        <v/>
      </c>
      <c r="BC2177" s="172"/>
      <c r="BD2177" s="169"/>
      <c r="BE2177" s="169"/>
      <c r="BF2177" s="169"/>
      <c r="BG2177" s="169"/>
      <c r="BH2177" s="169"/>
      <c r="BI2177" s="169"/>
      <c r="BJ2177" s="169"/>
      <c r="BK2177" s="169"/>
      <c r="BL2177" s="169"/>
      <c r="BM2177" s="169"/>
      <c r="BN2177" s="169"/>
      <c r="BO2177" s="169"/>
      <c r="BP2177" s="169"/>
      <c r="BQ2177" s="169"/>
      <c r="BS2177" s="6"/>
      <c r="BT2177" s="11"/>
      <c r="BU2177" s="6"/>
      <c r="BV2177" s="6"/>
    </row>
    <row r="2178" spans="1:74" ht="15.75" x14ac:dyDescent="0.25">
      <c r="A2178" s="52" t="s">
        <v>7908</v>
      </c>
      <c r="B2178" s="56"/>
      <c r="C2178" s="7" t="s">
        <v>118</v>
      </c>
      <c r="D2178" s="7" t="s">
        <v>6918</v>
      </c>
      <c r="E2178" s="7"/>
      <c r="F2178" s="64"/>
      <c r="G2178" s="6"/>
      <c r="H2178" s="6"/>
      <c r="I2178" s="10" t="s">
        <v>110</v>
      </c>
      <c r="J2178" s="11" t="s">
        <v>3720</v>
      </c>
      <c r="K2178" s="220" t="s">
        <v>600</v>
      </c>
      <c r="L2178" s="180"/>
      <c r="M2178" s="180">
        <v>1000</v>
      </c>
      <c r="N2178" s="80" t="s">
        <v>7214</v>
      </c>
      <c r="O2178" s="165"/>
      <c r="P2178" s="80" t="s">
        <v>4338</v>
      </c>
      <c r="Q2178" s="80"/>
      <c r="R2178" s="80"/>
      <c r="S2178" s="166"/>
      <c r="T2178" s="164"/>
      <c r="U2178" s="167"/>
      <c r="V2178" s="168"/>
      <c r="W2178" s="12" t="str">
        <f t="shared" ref="W2178:W2192" si="419">IF(COUNTIF(N2178,"spare"),"","Mqtt1")</f>
        <v>Mqtt1</v>
      </c>
      <c r="X2178" s="222"/>
      <c r="Y2178" s="6" t="str">
        <f t="shared" si="415"/>
        <v>power-tag/battery-room-ventilator-sb-fwd</v>
      </c>
      <c r="Z2178" s="106" t="str" cm="1">
        <f t="array" ref="Z2178">IF(COUNTIF(N2178,"spare"),"","$."&amp;_xlfn.REGEXEXTRACT(J2178,"PT\d+[FQ]\d+_(.*)", 2))</f>
        <v>$.RMS_Current_Phase_A</v>
      </c>
      <c r="AA2178" s="12">
        <f>AA2163+1</f>
        <v>45</v>
      </c>
      <c r="AB2178" s="6" t="s">
        <v>195</v>
      </c>
      <c r="AC2178" s="106">
        <v>3000</v>
      </c>
      <c r="AJ2178" s="80"/>
      <c r="AK2178" s="116" t="s">
        <v>1693</v>
      </c>
      <c r="AN2178" s="80"/>
      <c r="AO2178" s="80"/>
      <c r="AP2178" s="80"/>
      <c r="AQ2178" s="80"/>
      <c r="AR2178" s="130"/>
      <c r="AS2178" s="80"/>
      <c r="AT2178" s="7"/>
      <c r="AU2178" s="7"/>
      <c r="AV2178" s="169"/>
      <c r="AW2178" s="170"/>
      <c r="AX2178" s="140"/>
      <c r="AY2178" s="150"/>
      <c r="AZ2178" s="171"/>
      <c r="BA2178" s="171"/>
      <c r="BB2178" s="150" t="str">
        <f t="shared" ref="BB2178:BB2192" si="420">IF(ISNUMBER(AM2178),"1","")</f>
        <v/>
      </c>
      <c r="BC2178" s="172"/>
      <c r="BD2178" s="169"/>
      <c r="BE2178" s="169"/>
      <c r="BF2178" s="169"/>
      <c r="BG2178" s="169"/>
      <c r="BH2178" s="169"/>
      <c r="BI2178" s="169"/>
      <c r="BJ2178" s="169"/>
      <c r="BK2178" s="169"/>
      <c r="BL2178" s="169"/>
      <c r="BM2178" s="169"/>
      <c r="BN2178" s="169"/>
      <c r="BO2178" s="169"/>
      <c r="BP2178" s="169"/>
      <c r="BQ2178" s="169"/>
      <c r="BS2178" s="6"/>
      <c r="BT2178" s="11"/>
      <c r="BU2178" s="6"/>
      <c r="BV2178" s="6"/>
    </row>
    <row r="2179" spans="1:74" ht="15.75" x14ac:dyDescent="0.25">
      <c r="A2179" s="52" t="s">
        <v>7908</v>
      </c>
      <c r="B2179" s="56"/>
      <c r="C2179" s="7" t="s">
        <v>118</v>
      </c>
      <c r="D2179" s="7" t="s">
        <v>6918</v>
      </c>
      <c r="E2179" s="7"/>
      <c r="F2179" s="64"/>
      <c r="G2179" s="6"/>
      <c r="H2179" s="6"/>
      <c r="I2179" s="10" t="s">
        <v>110</v>
      </c>
      <c r="J2179" s="11" t="s">
        <v>3721</v>
      </c>
      <c r="K2179" s="220" t="s">
        <v>600</v>
      </c>
      <c r="L2179" s="180"/>
      <c r="M2179" s="180">
        <v>1000</v>
      </c>
      <c r="N2179" s="80" t="s">
        <v>7214</v>
      </c>
      <c r="O2179" s="165"/>
      <c r="P2179" s="80" t="s">
        <v>4339</v>
      </c>
      <c r="Q2179" s="80"/>
      <c r="R2179" s="80"/>
      <c r="S2179" s="166"/>
      <c r="T2179" s="164"/>
      <c r="U2179" s="167"/>
      <c r="V2179" s="168"/>
      <c r="W2179" s="12" t="str">
        <f t="shared" si="419"/>
        <v>Mqtt1</v>
      </c>
      <c r="X2179" s="222"/>
      <c r="Y2179" s="6" t="str">
        <f t="shared" si="415"/>
        <v>power-tag/battery-room-ventilator-sb-fwd</v>
      </c>
      <c r="Z2179" s="106" t="str" cm="1">
        <f t="array" ref="Z2179">IF(COUNTIF(N2179,"spare"),"","$."&amp;_xlfn.REGEXEXTRACT(J2179,"PT\d+[FQ]\d+_(.*)", 2))</f>
        <v>$.RMS_Current_Phase_B</v>
      </c>
      <c r="AA2179" s="12">
        <f t="shared" ref="AA2179:AA2192" si="421">AA2164+1</f>
        <v>45</v>
      </c>
      <c r="AB2179" s="6" t="s">
        <v>195</v>
      </c>
      <c r="AC2179" s="106">
        <v>3002</v>
      </c>
      <c r="AJ2179" s="80"/>
      <c r="AK2179" s="116" t="s">
        <v>1693</v>
      </c>
      <c r="AN2179" s="80"/>
      <c r="AO2179" s="80"/>
      <c r="AP2179" s="80"/>
      <c r="AQ2179" s="80"/>
      <c r="AR2179" s="130"/>
      <c r="AS2179" s="80"/>
      <c r="AT2179" s="7"/>
      <c r="AU2179" s="7"/>
      <c r="AV2179" s="169"/>
      <c r="AW2179" s="170"/>
      <c r="AX2179" s="140"/>
      <c r="AY2179" s="150"/>
      <c r="AZ2179" s="171"/>
      <c r="BA2179" s="171"/>
      <c r="BB2179" s="150" t="str">
        <f t="shared" si="420"/>
        <v/>
      </c>
      <c r="BC2179" s="172"/>
      <c r="BD2179" s="169"/>
      <c r="BE2179" s="169"/>
      <c r="BF2179" s="169"/>
      <c r="BG2179" s="169"/>
      <c r="BH2179" s="169"/>
      <c r="BI2179" s="169"/>
      <c r="BJ2179" s="169"/>
      <c r="BK2179" s="169"/>
      <c r="BL2179" s="169"/>
      <c r="BM2179" s="169"/>
      <c r="BN2179" s="169"/>
      <c r="BO2179" s="169"/>
      <c r="BP2179" s="169"/>
      <c r="BQ2179" s="169"/>
      <c r="BS2179" s="6"/>
      <c r="BT2179" s="11"/>
      <c r="BU2179" s="6"/>
      <c r="BV2179" s="6"/>
    </row>
    <row r="2180" spans="1:74" ht="15.75" x14ac:dyDescent="0.25">
      <c r="A2180" s="52" t="s">
        <v>7908</v>
      </c>
      <c r="B2180" s="56"/>
      <c r="C2180" s="7" t="s">
        <v>118</v>
      </c>
      <c r="D2180" s="7" t="s">
        <v>6918</v>
      </c>
      <c r="E2180" s="7"/>
      <c r="F2180" s="64"/>
      <c r="G2180" s="6"/>
      <c r="H2180" s="6"/>
      <c r="I2180" s="10" t="s">
        <v>110</v>
      </c>
      <c r="J2180" s="11" t="s">
        <v>3722</v>
      </c>
      <c r="K2180" s="220" t="s">
        <v>600</v>
      </c>
      <c r="L2180" s="180"/>
      <c r="M2180" s="180">
        <v>1000</v>
      </c>
      <c r="N2180" s="80" t="s">
        <v>7214</v>
      </c>
      <c r="O2180" s="165"/>
      <c r="P2180" s="80" t="s">
        <v>4340</v>
      </c>
      <c r="Q2180" s="80"/>
      <c r="R2180" s="80"/>
      <c r="S2180" s="166"/>
      <c r="T2180" s="164"/>
      <c r="U2180" s="167"/>
      <c r="V2180" s="168"/>
      <c r="W2180" s="12" t="str">
        <f t="shared" si="419"/>
        <v>Mqtt1</v>
      </c>
      <c r="X2180" s="222"/>
      <c r="Y2180" s="6" t="str">
        <f t="shared" si="415"/>
        <v>power-tag/battery-room-ventilator-sb-fwd</v>
      </c>
      <c r="Z2180" s="106" t="str" cm="1">
        <f t="array" ref="Z2180">IF(COUNTIF(N2180,"spare"),"","$."&amp;_xlfn.REGEXEXTRACT(J2180,"PT\d+[FQ]\d+_(.*)", 2))</f>
        <v>$.RMS_Current_Phase_C</v>
      </c>
      <c r="AA2180" s="12">
        <f t="shared" si="421"/>
        <v>45</v>
      </c>
      <c r="AB2180" s="6" t="s">
        <v>195</v>
      </c>
      <c r="AC2180" s="106">
        <v>3004</v>
      </c>
      <c r="AJ2180" s="80"/>
      <c r="AK2180" s="116" t="s">
        <v>1693</v>
      </c>
      <c r="AN2180" s="80"/>
      <c r="AO2180" s="80"/>
      <c r="AP2180" s="80"/>
      <c r="AQ2180" s="80"/>
      <c r="AR2180" s="130"/>
      <c r="AS2180" s="80"/>
      <c r="AT2180" s="7"/>
      <c r="AU2180" s="7"/>
      <c r="AV2180" s="169"/>
      <c r="AW2180" s="170"/>
      <c r="AX2180" s="140"/>
      <c r="AY2180" s="150"/>
      <c r="AZ2180" s="171"/>
      <c r="BA2180" s="171"/>
      <c r="BB2180" s="150" t="str">
        <f t="shared" si="420"/>
        <v/>
      </c>
      <c r="BC2180" s="172"/>
      <c r="BD2180" s="169"/>
      <c r="BE2180" s="169"/>
      <c r="BF2180" s="169"/>
      <c r="BG2180" s="169"/>
      <c r="BH2180" s="169"/>
      <c r="BI2180" s="169"/>
      <c r="BJ2180" s="169"/>
      <c r="BK2180" s="169"/>
      <c r="BL2180" s="169"/>
      <c r="BM2180" s="169"/>
      <c r="BN2180" s="169"/>
      <c r="BO2180" s="169"/>
      <c r="BP2180" s="169"/>
      <c r="BQ2180" s="169"/>
      <c r="BS2180" s="6"/>
      <c r="BT2180" s="11"/>
      <c r="BU2180" s="6"/>
      <c r="BV2180" s="6"/>
    </row>
    <row r="2181" spans="1:74" ht="15.75" x14ac:dyDescent="0.25">
      <c r="A2181" s="52" t="s">
        <v>7908</v>
      </c>
      <c r="B2181" s="56"/>
      <c r="C2181" s="7" t="s">
        <v>118</v>
      </c>
      <c r="D2181" s="7" t="s">
        <v>6918</v>
      </c>
      <c r="E2181" s="7"/>
      <c r="F2181" s="64"/>
      <c r="G2181" s="6"/>
      <c r="H2181" s="6"/>
      <c r="I2181" s="10" t="s">
        <v>110</v>
      </c>
      <c r="J2181" s="11" t="s">
        <v>3723</v>
      </c>
      <c r="K2181" s="220" t="s">
        <v>600</v>
      </c>
      <c r="L2181" s="180"/>
      <c r="M2181" s="180">
        <v>1000</v>
      </c>
      <c r="N2181" s="80" t="s">
        <v>7214</v>
      </c>
      <c r="O2181" s="165"/>
      <c r="P2181" s="80" t="s">
        <v>4341</v>
      </c>
      <c r="Q2181" s="80"/>
      <c r="R2181" s="80"/>
      <c r="S2181" s="166"/>
      <c r="T2181" s="164"/>
      <c r="U2181" s="167"/>
      <c r="V2181" s="168"/>
      <c r="W2181" s="12" t="str">
        <f t="shared" si="419"/>
        <v>Mqtt1</v>
      </c>
      <c r="X2181" s="222"/>
      <c r="Y2181" s="6" t="str">
        <f t="shared" si="415"/>
        <v>power-tag/battery-room-ventilator-sb-fwd</v>
      </c>
      <c r="Z2181" s="106" t="str" cm="1">
        <f t="array" ref="Z2181">IF(COUNTIF(N2181,"spare"),"","$."&amp;_xlfn.REGEXEXTRACT(J2181,"PT\d+[FQ]\d+_(.*)", 2))</f>
        <v>$.RMS_Current_Phase_Neut</v>
      </c>
      <c r="AA2181" s="12">
        <f t="shared" si="421"/>
        <v>45</v>
      </c>
      <c r="AB2181" s="6" t="s">
        <v>195</v>
      </c>
      <c r="AC2181" s="106">
        <v>3006</v>
      </c>
      <c r="AJ2181" s="80"/>
      <c r="AK2181" s="116" t="s">
        <v>1693</v>
      </c>
      <c r="AN2181" s="80"/>
      <c r="AO2181" s="80"/>
      <c r="AP2181" s="80"/>
      <c r="AQ2181" s="80"/>
      <c r="AR2181" s="130"/>
      <c r="AS2181" s="80"/>
      <c r="AT2181" s="7"/>
      <c r="AU2181" s="7"/>
      <c r="AV2181" s="169"/>
      <c r="AW2181" s="170"/>
      <c r="AX2181" s="140"/>
      <c r="AY2181" s="150"/>
      <c r="AZ2181" s="171"/>
      <c r="BA2181" s="171"/>
      <c r="BB2181" s="150" t="str">
        <f t="shared" si="420"/>
        <v/>
      </c>
      <c r="BC2181" s="172"/>
      <c r="BD2181" s="169"/>
      <c r="BE2181" s="169"/>
      <c r="BF2181" s="169"/>
      <c r="BG2181" s="169"/>
      <c r="BH2181" s="169"/>
      <c r="BI2181" s="169"/>
      <c r="BJ2181" s="169"/>
      <c r="BK2181" s="169"/>
      <c r="BL2181" s="169"/>
      <c r="BM2181" s="169"/>
      <c r="BN2181" s="169"/>
      <c r="BO2181" s="169"/>
      <c r="BP2181" s="169"/>
      <c r="BQ2181" s="169"/>
      <c r="BS2181" s="6"/>
      <c r="BT2181" s="11"/>
      <c r="BU2181" s="6"/>
      <c r="BV2181" s="6"/>
    </row>
    <row r="2182" spans="1:74" ht="15.75" x14ac:dyDescent="0.25">
      <c r="A2182" s="52" t="s">
        <v>7908</v>
      </c>
      <c r="B2182" s="56"/>
      <c r="C2182" s="7" t="s">
        <v>118</v>
      </c>
      <c r="D2182" s="7" t="s">
        <v>6918</v>
      </c>
      <c r="E2182" s="7"/>
      <c r="F2182" s="64"/>
      <c r="G2182" s="6"/>
      <c r="H2182" s="6"/>
      <c r="I2182" s="10" t="s">
        <v>110</v>
      </c>
      <c r="J2182" s="11" t="s">
        <v>7685</v>
      </c>
      <c r="K2182" s="220" t="s">
        <v>600</v>
      </c>
      <c r="L2182" s="180"/>
      <c r="M2182" s="180">
        <v>1000</v>
      </c>
      <c r="N2182" s="80" t="s">
        <v>7214</v>
      </c>
      <c r="O2182" s="165"/>
      <c r="P2182" s="80" t="s">
        <v>4342</v>
      </c>
      <c r="Q2182" s="80"/>
      <c r="R2182" s="80"/>
      <c r="S2182" s="166"/>
      <c r="T2182" s="164"/>
      <c r="U2182" s="167"/>
      <c r="V2182" s="168"/>
      <c r="W2182" s="12" t="str">
        <f t="shared" si="419"/>
        <v>Mqtt1</v>
      </c>
      <c r="X2182" s="222"/>
      <c r="Y2182" s="6" t="str">
        <f t="shared" si="415"/>
        <v>power-tag/battery-room-ventilator-sb-fwd</v>
      </c>
      <c r="Z2182" s="106" t="str" cm="1">
        <f t="array" ref="Z2182">IF(COUNTIF(N2182,"spare"),"","$."&amp;_xlfn.REGEXEXTRACT(J2182,"PT\d+[FQ]\d+_(.*)", 2))</f>
        <v>$.RMS_Voltage_A_N</v>
      </c>
      <c r="AA2182" s="12">
        <f t="shared" si="421"/>
        <v>45</v>
      </c>
      <c r="AB2182" s="6" t="s">
        <v>195</v>
      </c>
      <c r="AC2182" s="106">
        <v>3028</v>
      </c>
      <c r="AJ2182" s="80"/>
      <c r="AK2182" s="116" t="s">
        <v>1694</v>
      </c>
      <c r="AN2182" s="80"/>
      <c r="AO2182" s="80"/>
      <c r="AP2182" s="80"/>
      <c r="AQ2182" s="80"/>
      <c r="AR2182" s="130"/>
      <c r="AS2182" s="80"/>
      <c r="AT2182" s="7"/>
      <c r="AU2182" s="7"/>
      <c r="AV2182" s="169"/>
      <c r="AW2182" s="170"/>
      <c r="AX2182" s="140"/>
      <c r="AY2182" s="150"/>
      <c r="AZ2182" s="171"/>
      <c r="BA2182" s="171"/>
      <c r="BB2182" s="150" t="str">
        <f t="shared" si="420"/>
        <v/>
      </c>
      <c r="BC2182" s="172"/>
      <c r="BD2182" s="169"/>
      <c r="BE2182" s="169"/>
      <c r="BF2182" s="169"/>
      <c r="BG2182" s="169"/>
      <c r="BH2182" s="169"/>
      <c r="BI2182" s="169"/>
      <c r="BJ2182" s="169"/>
      <c r="BK2182" s="169"/>
      <c r="BL2182" s="169"/>
      <c r="BM2182" s="169"/>
      <c r="BN2182" s="169"/>
      <c r="BO2182" s="169"/>
      <c r="BP2182" s="169"/>
      <c r="BQ2182" s="169"/>
      <c r="BS2182" s="6"/>
      <c r="BT2182" s="11"/>
      <c r="BU2182" s="6"/>
      <c r="BV2182" s="6"/>
    </row>
    <row r="2183" spans="1:74" ht="15.75" x14ac:dyDescent="0.25">
      <c r="A2183" s="52" t="s">
        <v>7908</v>
      </c>
      <c r="B2183" s="56"/>
      <c r="C2183" s="7" t="s">
        <v>118</v>
      </c>
      <c r="D2183" s="7" t="s">
        <v>6918</v>
      </c>
      <c r="E2183" s="7"/>
      <c r="F2183" s="64"/>
      <c r="G2183" s="6"/>
      <c r="H2183" s="6"/>
      <c r="I2183" s="10" t="s">
        <v>110</v>
      </c>
      <c r="J2183" s="11" t="s">
        <v>7686</v>
      </c>
      <c r="K2183" s="220" t="s">
        <v>600</v>
      </c>
      <c r="L2183" s="180"/>
      <c r="M2183" s="180">
        <v>1000</v>
      </c>
      <c r="N2183" s="80" t="s">
        <v>7214</v>
      </c>
      <c r="O2183" s="165"/>
      <c r="P2183" s="80" t="s">
        <v>4343</v>
      </c>
      <c r="Q2183" s="80"/>
      <c r="R2183" s="80"/>
      <c r="S2183" s="166"/>
      <c r="T2183" s="164"/>
      <c r="U2183" s="167"/>
      <c r="V2183" s="168"/>
      <c r="W2183" s="12" t="str">
        <f t="shared" si="419"/>
        <v>Mqtt1</v>
      </c>
      <c r="X2183" s="222"/>
      <c r="Y2183" s="6" t="str">
        <f t="shared" si="415"/>
        <v>power-tag/battery-room-ventilator-sb-fwd</v>
      </c>
      <c r="Z2183" s="106" t="str" cm="1">
        <f t="array" ref="Z2183">IF(COUNTIF(N2183,"spare"),"","$."&amp;_xlfn.REGEXEXTRACT(J2183,"PT\d+[FQ]\d+_(.*)", 2))</f>
        <v>$.RMS_Voltage_B_N</v>
      </c>
      <c r="AA2183" s="12">
        <f t="shared" si="421"/>
        <v>45</v>
      </c>
      <c r="AB2183" s="6" t="s">
        <v>195</v>
      </c>
      <c r="AC2183" s="106">
        <v>3030</v>
      </c>
      <c r="AJ2183" s="80"/>
      <c r="AK2183" s="116" t="s">
        <v>1694</v>
      </c>
      <c r="AN2183" s="80"/>
      <c r="AO2183" s="80"/>
      <c r="AP2183" s="80"/>
      <c r="AQ2183" s="80"/>
      <c r="AR2183" s="130"/>
      <c r="AS2183" s="80"/>
      <c r="AT2183" s="7"/>
      <c r="AU2183" s="7"/>
      <c r="AV2183" s="169"/>
      <c r="AW2183" s="170"/>
      <c r="AX2183" s="140"/>
      <c r="AY2183" s="150"/>
      <c r="AZ2183" s="171"/>
      <c r="BA2183" s="171"/>
      <c r="BB2183" s="150" t="str">
        <f t="shared" si="420"/>
        <v/>
      </c>
      <c r="BC2183" s="172"/>
      <c r="BD2183" s="169"/>
      <c r="BE2183" s="169"/>
      <c r="BF2183" s="169"/>
      <c r="BG2183" s="169"/>
      <c r="BH2183" s="169"/>
      <c r="BI2183" s="169"/>
      <c r="BJ2183" s="169"/>
      <c r="BK2183" s="169"/>
      <c r="BL2183" s="169"/>
      <c r="BM2183" s="169"/>
      <c r="BN2183" s="169"/>
      <c r="BO2183" s="169"/>
      <c r="BP2183" s="169"/>
      <c r="BQ2183" s="169"/>
      <c r="BS2183" s="6"/>
      <c r="BT2183" s="11"/>
      <c r="BU2183" s="6"/>
      <c r="BV2183" s="6"/>
    </row>
    <row r="2184" spans="1:74" ht="15.75" x14ac:dyDescent="0.25">
      <c r="A2184" s="52" t="s">
        <v>7908</v>
      </c>
      <c r="B2184" s="56"/>
      <c r="C2184" s="7" t="s">
        <v>118</v>
      </c>
      <c r="D2184" s="7" t="s">
        <v>6918</v>
      </c>
      <c r="E2184" s="7"/>
      <c r="F2184" s="64"/>
      <c r="G2184" s="6"/>
      <c r="H2184" s="6"/>
      <c r="I2184" s="10" t="s">
        <v>110</v>
      </c>
      <c r="J2184" s="11" t="s">
        <v>7687</v>
      </c>
      <c r="K2184" s="220" t="s">
        <v>600</v>
      </c>
      <c r="L2184" s="180"/>
      <c r="M2184" s="180">
        <v>1000</v>
      </c>
      <c r="N2184" s="80" t="s">
        <v>7214</v>
      </c>
      <c r="O2184" s="165"/>
      <c r="P2184" s="80" t="s">
        <v>4344</v>
      </c>
      <c r="Q2184" s="80"/>
      <c r="R2184" s="80"/>
      <c r="S2184" s="166"/>
      <c r="T2184" s="164"/>
      <c r="U2184" s="167"/>
      <c r="V2184" s="168"/>
      <c r="W2184" s="12" t="str">
        <f t="shared" si="419"/>
        <v>Mqtt1</v>
      </c>
      <c r="X2184" s="222"/>
      <c r="Y2184" s="6" t="str">
        <f t="shared" si="415"/>
        <v>power-tag/battery-room-ventilator-sb-fwd</v>
      </c>
      <c r="Z2184" s="106" t="str" cm="1">
        <f t="array" ref="Z2184">IF(COUNTIF(N2184,"spare"),"","$."&amp;_xlfn.REGEXEXTRACT(J2184,"PT\d+[FQ]\d+_(.*)", 2))</f>
        <v>$.RMS_Voltage_C_N</v>
      </c>
      <c r="AA2184" s="12">
        <f t="shared" si="421"/>
        <v>45</v>
      </c>
      <c r="AB2184" s="6" t="s">
        <v>195</v>
      </c>
      <c r="AC2184" s="106">
        <v>3032</v>
      </c>
      <c r="AJ2184" s="80"/>
      <c r="AK2184" s="116" t="s">
        <v>1694</v>
      </c>
      <c r="AN2184" s="80"/>
      <c r="AO2184" s="80"/>
      <c r="AP2184" s="80"/>
      <c r="AQ2184" s="80"/>
      <c r="AR2184" s="130"/>
      <c r="AS2184" s="80"/>
      <c r="AT2184" s="7"/>
      <c r="AU2184" s="7"/>
      <c r="AV2184" s="169"/>
      <c r="AW2184" s="170"/>
      <c r="AX2184" s="140"/>
      <c r="AY2184" s="150"/>
      <c r="AZ2184" s="171"/>
      <c r="BA2184" s="171"/>
      <c r="BB2184" s="150" t="str">
        <f t="shared" si="420"/>
        <v/>
      </c>
      <c r="BC2184" s="172"/>
      <c r="BD2184" s="169"/>
      <c r="BE2184" s="169"/>
      <c r="BF2184" s="169"/>
      <c r="BG2184" s="169"/>
      <c r="BH2184" s="169"/>
      <c r="BI2184" s="169"/>
      <c r="BJ2184" s="169"/>
      <c r="BK2184" s="169"/>
      <c r="BL2184" s="169"/>
      <c r="BM2184" s="169"/>
      <c r="BN2184" s="169"/>
      <c r="BO2184" s="169"/>
      <c r="BP2184" s="169"/>
      <c r="BQ2184" s="169"/>
      <c r="BS2184" s="6"/>
      <c r="BT2184" s="11"/>
      <c r="BU2184" s="6"/>
      <c r="BV2184" s="6"/>
    </row>
    <row r="2185" spans="1:74" ht="15.75" x14ac:dyDescent="0.25">
      <c r="A2185" s="52" t="s">
        <v>7908</v>
      </c>
      <c r="B2185" s="56"/>
      <c r="C2185" s="7" t="s">
        <v>118</v>
      </c>
      <c r="D2185" s="7" t="s">
        <v>6918</v>
      </c>
      <c r="E2185" s="7"/>
      <c r="F2185" s="64"/>
      <c r="G2185" s="6"/>
      <c r="H2185" s="6"/>
      <c r="I2185" s="10" t="s">
        <v>110</v>
      </c>
      <c r="J2185" s="11" t="s">
        <v>3724</v>
      </c>
      <c r="K2185" s="220" t="s">
        <v>600</v>
      </c>
      <c r="L2185" s="180"/>
      <c r="M2185" s="180">
        <v>1000</v>
      </c>
      <c r="N2185" s="80" t="s">
        <v>7214</v>
      </c>
      <c r="O2185" s="165"/>
      <c r="P2185" s="80" t="s">
        <v>4345</v>
      </c>
      <c r="Q2185" s="80"/>
      <c r="R2185" s="80"/>
      <c r="S2185" s="166"/>
      <c r="T2185" s="164"/>
      <c r="U2185" s="167"/>
      <c r="V2185" s="168"/>
      <c r="W2185" s="12" t="str">
        <f t="shared" si="419"/>
        <v>Mqtt1</v>
      </c>
      <c r="X2185" s="222"/>
      <c r="Y2185" s="6" t="str">
        <f t="shared" si="415"/>
        <v>power-tag/battery-room-ventilator-sb-fwd</v>
      </c>
      <c r="Z2185" s="106" t="str" cm="1">
        <f t="array" ref="Z2185">IF(COUNTIF(N2185,"spare"),"","$."&amp;_xlfn.REGEXEXTRACT(J2185,"PT\d+[FQ]\d+_(.*)", 2))</f>
        <v>$.Active_Power_Phase_A</v>
      </c>
      <c r="AA2185" s="12">
        <f t="shared" si="421"/>
        <v>45</v>
      </c>
      <c r="AB2185" s="6" t="s">
        <v>195</v>
      </c>
      <c r="AC2185" s="106">
        <v>3054</v>
      </c>
      <c r="AJ2185" s="80"/>
      <c r="AK2185" s="116" t="s">
        <v>1695</v>
      </c>
      <c r="AN2185" s="80"/>
      <c r="AO2185" s="80"/>
      <c r="AP2185" s="80"/>
      <c r="AQ2185" s="80"/>
      <c r="AR2185" s="130"/>
      <c r="AS2185" s="80"/>
      <c r="AT2185" s="7"/>
      <c r="AU2185" s="7"/>
      <c r="AV2185" s="169"/>
      <c r="AW2185" s="170"/>
      <c r="AX2185" s="140"/>
      <c r="AY2185" s="150"/>
      <c r="AZ2185" s="171"/>
      <c r="BA2185" s="171"/>
      <c r="BB2185" s="150" t="str">
        <f t="shared" si="420"/>
        <v/>
      </c>
      <c r="BC2185" s="172"/>
      <c r="BD2185" s="169"/>
      <c r="BE2185" s="169"/>
      <c r="BF2185" s="169"/>
      <c r="BG2185" s="169"/>
      <c r="BH2185" s="169"/>
      <c r="BI2185" s="169"/>
      <c r="BJ2185" s="169"/>
      <c r="BK2185" s="169"/>
      <c r="BL2185" s="169"/>
      <c r="BM2185" s="169"/>
      <c r="BN2185" s="169"/>
      <c r="BO2185" s="169"/>
      <c r="BP2185" s="169"/>
      <c r="BQ2185" s="169"/>
      <c r="BS2185" s="6"/>
      <c r="BT2185" s="11"/>
      <c r="BU2185" s="6"/>
      <c r="BV2185" s="6"/>
    </row>
    <row r="2186" spans="1:74" ht="15.75" x14ac:dyDescent="0.25">
      <c r="A2186" s="52" t="s">
        <v>7908</v>
      </c>
      <c r="B2186" s="56"/>
      <c r="C2186" s="7" t="s">
        <v>118</v>
      </c>
      <c r="D2186" s="7" t="s">
        <v>6918</v>
      </c>
      <c r="E2186" s="7"/>
      <c r="F2186" s="64"/>
      <c r="G2186" s="6"/>
      <c r="H2186" s="6"/>
      <c r="I2186" s="10" t="s">
        <v>110</v>
      </c>
      <c r="J2186" s="11" t="s">
        <v>3725</v>
      </c>
      <c r="K2186" s="220" t="s">
        <v>600</v>
      </c>
      <c r="L2186" s="180"/>
      <c r="M2186" s="180">
        <v>1000</v>
      </c>
      <c r="N2186" s="80" t="s">
        <v>7214</v>
      </c>
      <c r="O2186" s="165"/>
      <c r="P2186" s="80" t="s">
        <v>4346</v>
      </c>
      <c r="Q2186" s="80"/>
      <c r="R2186" s="80"/>
      <c r="S2186" s="166"/>
      <c r="T2186" s="164"/>
      <c r="U2186" s="167"/>
      <c r="V2186" s="168"/>
      <c r="W2186" s="12" t="str">
        <f t="shared" si="419"/>
        <v>Mqtt1</v>
      </c>
      <c r="X2186" s="222"/>
      <c r="Y2186" s="6" t="str">
        <f t="shared" si="415"/>
        <v>power-tag/battery-room-ventilator-sb-fwd</v>
      </c>
      <c r="Z2186" s="106" t="str" cm="1">
        <f t="array" ref="Z2186">IF(COUNTIF(N2186,"spare"),"","$."&amp;_xlfn.REGEXEXTRACT(J2186,"PT\d+[FQ]\d+_(.*)", 2))</f>
        <v>$.Active_Power_Phase_B</v>
      </c>
      <c r="AA2186" s="12">
        <f t="shared" si="421"/>
        <v>45</v>
      </c>
      <c r="AB2186" s="6" t="s">
        <v>195</v>
      </c>
      <c r="AC2186" s="106">
        <v>3056</v>
      </c>
      <c r="AJ2186" s="80"/>
      <c r="AK2186" s="116" t="s">
        <v>1695</v>
      </c>
      <c r="AN2186" s="80"/>
      <c r="AO2186" s="80"/>
      <c r="AP2186" s="80"/>
      <c r="AQ2186" s="80"/>
      <c r="AR2186" s="130"/>
      <c r="AS2186" s="80"/>
      <c r="AT2186" s="7"/>
      <c r="AU2186" s="7"/>
      <c r="AV2186" s="169"/>
      <c r="AW2186" s="170"/>
      <c r="AX2186" s="140"/>
      <c r="AY2186" s="150"/>
      <c r="AZ2186" s="171"/>
      <c r="BA2186" s="171"/>
      <c r="BB2186" s="150" t="str">
        <f t="shared" si="420"/>
        <v/>
      </c>
      <c r="BC2186" s="172"/>
      <c r="BD2186" s="169"/>
      <c r="BE2186" s="169"/>
      <c r="BF2186" s="169"/>
      <c r="BG2186" s="169"/>
      <c r="BH2186" s="169"/>
      <c r="BI2186" s="169"/>
      <c r="BJ2186" s="169"/>
      <c r="BK2186" s="169"/>
      <c r="BL2186" s="169"/>
      <c r="BM2186" s="169"/>
      <c r="BN2186" s="169"/>
      <c r="BO2186" s="169"/>
      <c r="BP2186" s="169"/>
      <c r="BQ2186" s="169"/>
      <c r="BS2186" s="6"/>
      <c r="BT2186" s="11"/>
      <c r="BU2186" s="6"/>
      <c r="BV2186" s="6"/>
    </row>
    <row r="2187" spans="1:74" ht="15.75" x14ac:dyDescent="0.25">
      <c r="A2187" s="52" t="s">
        <v>7908</v>
      </c>
      <c r="B2187" s="56"/>
      <c r="C2187" s="7" t="s">
        <v>118</v>
      </c>
      <c r="D2187" s="7" t="s">
        <v>6918</v>
      </c>
      <c r="E2187" s="7"/>
      <c r="F2187" s="64"/>
      <c r="G2187" s="6"/>
      <c r="H2187" s="6"/>
      <c r="I2187" s="10" t="s">
        <v>110</v>
      </c>
      <c r="J2187" s="11" t="s">
        <v>3726</v>
      </c>
      <c r="K2187" s="220" t="s">
        <v>600</v>
      </c>
      <c r="L2187" s="180"/>
      <c r="M2187" s="180">
        <v>1000</v>
      </c>
      <c r="N2187" s="80" t="s">
        <v>7214</v>
      </c>
      <c r="O2187" s="165"/>
      <c r="P2187" s="80" t="s">
        <v>4347</v>
      </c>
      <c r="Q2187" s="80"/>
      <c r="R2187" s="80"/>
      <c r="S2187" s="166"/>
      <c r="T2187" s="164"/>
      <c r="U2187" s="167"/>
      <c r="V2187" s="168"/>
      <c r="W2187" s="12" t="str">
        <f t="shared" si="419"/>
        <v>Mqtt1</v>
      </c>
      <c r="X2187" s="222"/>
      <c r="Y2187" s="6" t="str">
        <f t="shared" si="415"/>
        <v>power-tag/battery-room-ventilator-sb-fwd</v>
      </c>
      <c r="Z2187" s="106" t="str" cm="1">
        <f t="array" ref="Z2187">IF(COUNTIF(N2187,"spare"),"","$."&amp;_xlfn.REGEXEXTRACT(J2187,"PT\d+[FQ]\d+_(.*)", 2))</f>
        <v>$.Active_Power_Phase_C</v>
      </c>
      <c r="AA2187" s="12">
        <f t="shared" si="421"/>
        <v>45</v>
      </c>
      <c r="AB2187" s="6" t="s">
        <v>195</v>
      </c>
      <c r="AC2187" s="106">
        <v>3058</v>
      </c>
      <c r="AJ2187" s="80"/>
      <c r="AK2187" s="116" t="s">
        <v>1695</v>
      </c>
      <c r="AN2187" s="80"/>
      <c r="AO2187" s="80"/>
      <c r="AP2187" s="80"/>
      <c r="AQ2187" s="80"/>
      <c r="AR2187" s="130"/>
      <c r="AS2187" s="80"/>
      <c r="AT2187" s="7"/>
      <c r="AU2187" s="7"/>
      <c r="AV2187" s="169"/>
      <c r="AW2187" s="170"/>
      <c r="AX2187" s="140"/>
      <c r="AY2187" s="150"/>
      <c r="AZ2187" s="171"/>
      <c r="BA2187" s="171"/>
      <c r="BB2187" s="150" t="str">
        <f t="shared" si="420"/>
        <v/>
      </c>
      <c r="BC2187" s="172"/>
      <c r="BD2187" s="169"/>
      <c r="BE2187" s="169"/>
      <c r="BF2187" s="169"/>
      <c r="BG2187" s="169"/>
      <c r="BH2187" s="169"/>
      <c r="BI2187" s="169"/>
      <c r="BJ2187" s="169"/>
      <c r="BK2187" s="169"/>
      <c r="BL2187" s="169"/>
      <c r="BM2187" s="169"/>
      <c r="BN2187" s="169"/>
      <c r="BO2187" s="169"/>
      <c r="BP2187" s="169"/>
      <c r="BQ2187" s="169"/>
      <c r="BS2187" s="6"/>
      <c r="BT2187" s="11"/>
      <c r="BU2187" s="6"/>
      <c r="BV2187" s="6"/>
    </row>
    <row r="2188" spans="1:74" ht="15.75" x14ac:dyDescent="0.25">
      <c r="A2188" s="52" t="s">
        <v>7908</v>
      </c>
      <c r="B2188" s="56"/>
      <c r="C2188" s="7" t="s">
        <v>118</v>
      </c>
      <c r="D2188" s="7" t="s">
        <v>6918</v>
      </c>
      <c r="E2188" s="7"/>
      <c r="F2188" s="64"/>
      <c r="G2188" s="6"/>
      <c r="H2188" s="6"/>
      <c r="I2188" s="10" t="s">
        <v>110</v>
      </c>
      <c r="J2188" s="11" t="s">
        <v>3727</v>
      </c>
      <c r="K2188" s="220" t="s">
        <v>600</v>
      </c>
      <c r="L2188" s="180"/>
      <c r="M2188" s="180">
        <v>1000</v>
      </c>
      <c r="N2188" s="80" t="s">
        <v>7214</v>
      </c>
      <c r="O2188" s="165"/>
      <c r="P2188" s="80" t="s">
        <v>4348</v>
      </c>
      <c r="Q2188" s="80"/>
      <c r="R2188" s="80"/>
      <c r="S2188" s="166"/>
      <c r="T2188" s="164"/>
      <c r="U2188" s="167"/>
      <c r="V2188" s="168"/>
      <c r="W2188" s="12" t="str">
        <f t="shared" si="419"/>
        <v>Mqtt1</v>
      </c>
      <c r="X2188" s="222"/>
      <c r="Y2188" s="6" t="str">
        <f t="shared" si="415"/>
        <v>power-tag/battery-room-ventilator-sb-fwd</v>
      </c>
      <c r="Z2188" s="106" t="str" cm="1">
        <f t="array" ref="Z2188">IF(COUNTIF(N2188,"spare"),"","$."&amp;_xlfn.REGEXEXTRACT(J2188,"PT\d+[FQ]\d+_(.*)", 2))</f>
        <v>$.Total_Active_Power</v>
      </c>
      <c r="AA2188" s="12">
        <f t="shared" si="421"/>
        <v>45</v>
      </c>
      <c r="AB2188" s="6" t="s">
        <v>195</v>
      </c>
      <c r="AC2188" s="106">
        <v>3060</v>
      </c>
      <c r="AJ2188" s="80"/>
      <c r="AK2188" s="116" t="s">
        <v>1695</v>
      </c>
      <c r="AN2188" s="80"/>
      <c r="AO2188" s="80"/>
      <c r="AP2188" s="80"/>
      <c r="AQ2188" s="80"/>
      <c r="AR2188" s="130"/>
      <c r="AS2188" s="80"/>
      <c r="AT2188" s="7"/>
      <c r="AU2188" s="7"/>
      <c r="AV2188" s="169"/>
      <c r="AW2188" s="170"/>
      <c r="AX2188" s="140"/>
      <c r="AY2188" s="150"/>
      <c r="AZ2188" s="171"/>
      <c r="BA2188" s="171"/>
      <c r="BB2188" s="150" t="str">
        <f t="shared" si="420"/>
        <v/>
      </c>
      <c r="BC2188" s="172"/>
      <c r="BD2188" s="169"/>
      <c r="BE2188" s="169"/>
      <c r="BF2188" s="169"/>
      <c r="BG2188" s="169"/>
      <c r="BH2188" s="169"/>
      <c r="BI2188" s="169"/>
      <c r="BJ2188" s="169"/>
      <c r="BK2188" s="169"/>
      <c r="BL2188" s="169"/>
      <c r="BM2188" s="169"/>
      <c r="BN2188" s="169"/>
      <c r="BO2188" s="169"/>
      <c r="BP2188" s="169"/>
      <c r="BQ2188" s="169"/>
      <c r="BS2188" s="6"/>
      <c r="BT2188" s="11"/>
      <c r="BU2188" s="6"/>
      <c r="BV2188" s="6"/>
    </row>
    <row r="2189" spans="1:74" ht="15.75" x14ac:dyDescent="0.25">
      <c r="A2189" s="52" t="s">
        <v>7908</v>
      </c>
      <c r="B2189" s="56"/>
      <c r="C2189" s="7" t="s">
        <v>118</v>
      </c>
      <c r="D2189" s="7" t="s">
        <v>6918</v>
      </c>
      <c r="E2189" s="7"/>
      <c r="F2189" s="64"/>
      <c r="G2189" s="6"/>
      <c r="H2189" s="6"/>
      <c r="I2189" s="10" t="s">
        <v>110</v>
      </c>
      <c r="J2189" s="11" t="s">
        <v>3728</v>
      </c>
      <c r="K2189" s="220" t="s">
        <v>600</v>
      </c>
      <c r="L2189" s="180"/>
      <c r="M2189" s="180">
        <v>1000</v>
      </c>
      <c r="N2189" s="80" t="s">
        <v>7214</v>
      </c>
      <c r="O2189" s="165"/>
      <c r="P2189" s="80" t="s">
        <v>4349</v>
      </c>
      <c r="Q2189" s="80"/>
      <c r="R2189" s="80"/>
      <c r="S2189" s="166"/>
      <c r="T2189" s="164"/>
      <c r="U2189" s="167"/>
      <c r="V2189" s="168"/>
      <c r="W2189" s="12" t="str">
        <f t="shared" si="419"/>
        <v>Mqtt1</v>
      </c>
      <c r="X2189" s="222"/>
      <c r="Y2189" s="6" t="str">
        <f t="shared" si="415"/>
        <v>power-tag/battery-room-ventilator-sb-fwd</v>
      </c>
      <c r="Z2189" s="106" t="str" cm="1">
        <f t="array" ref="Z2189">IF(COUNTIF(N2189,"spare"),"","$."&amp;_xlfn.REGEXEXTRACT(J2189,"PT\d+[FQ]\d+_(.*)", 2))</f>
        <v>$.Power_Factor_Phase_A</v>
      </c>
      <c r="AA2189" s="12">
        <f t="shared" si="421"/>
        <v>45</v>
      </c>
      <c r="AB2189" s="6" t="s">
        <v>195</v>
      </c>
      <c r="AC2189" s="106">
        <v>3078</v>
      </c>
      <c r="AJ2189" s="80"/>
      <c r="AK2189" s="116" t="s">
        <v>1696</v>
      </c>
      <c r="AN2189" s="80"/>
      <c r="AO2189" s="80"/>
      <c r="AP2189" s="80"/>
      <c r="AQ2189" s="80"/>
      <c r="AR2189" s="130"/>
      <c r="AS2189" s="80"/>
      <c r="AT2189" s="7"/>
      <c r="AU2189" s="7"/>
      <c r="AV2189" s="169"/>
      <c r="AW2189" s="170"/>
      <c r="AX2189" s="140"/>
      <c r="AY2189" s="150"/>
      <c r="AZ2189" s="171"/>
      <c r="BA2189" s="171"/>
      <c r="BB2189" s="150" t="str">
        <f t="shared" si="420"/>
        <v/>
      </c>
      <c r="BC2189" s="172"/>
      <c r="BD2189" s="169"/>
      <c r="BE2189" s="169"/>
      <c r="BF2189" s="169"/>
      <c r="BG2189" s="169"/>
      <c r="BH2189" s="169"/>
      <c r="BI2189" s="169"/>
      <c r="BJ2189" s="169"/>
      <c r="BK2189" s="169"/>
      <c r="BL2189" s="169"/>
      <c r="BM2189" s="169"/>
      <c r="BN2189" s="169"/>
      <c r="BO2189" s="169"/>
      <c r="BP2189" s="169"/>
      <c r="BQ2189" s="169"/>
      <c r="BS2189" s="6"/>
      <c r="BT2189" s="11"/>
      <c r="BU2189" s="6"/>
      <c r="BV2189" s="6"/>
    </row>
    <row r="2190" spans="1:74" ht="15.75" x14ac:dyDescent="0.25">
      <c r="A2190" s="52" t="s">
        <v>7908</v>
      </c>
      <c r="B2190" s="56"/>
      <c r="C2190" s="7" t="s">
        <v>118</v>
      </c>
      <c r="D2190" s="7" t="s">
        <v>6918</v>
      </c>
      <c r="E2190" s="7"/>
      <c r="F2190" s="64"/>
      <c r="G2190" s="6"/>
      <c r="H2190" s="6"/>
      <c r="I2190" s="10" t="s">
        <v>110</v>
      </c>
      <c r="J2190" s="11" t="s">
        <v>3729</v>
      </c>
      <c r="K2190" s="220" t="s">
        <v>600</v>
      </c>
      <c r="L2190" s="180"/>
      <c r="M2190" s="180">
        <v>1000</v>
      </c>
      <c r="N2190" s="80" t="s">
        <v>7214</v>
      </c>
      <c r="O2190" s="165"/>
      <c r="P2190" s="80" t="s">
        <v>4350</v>
      </c>
      <c r="Q2190" s="80"/>
      <c r="R2190" s="80"/>
      <c r="S2190" s="166"/>
      <c r="T2190" s="164"/>
      <c r="U2190" s="167"/>
      <c r="V2190" s="168"/>
      <c r="W2190" s="12" t="str">
        <f t="shared" si="419"/>
        <v>Mqtt1</v>
      </c>
      <c r="X2190" s="222"/>
      <c r="Y2190" s="6" t="str">
        <f t="shared" si="415"/>
        <v>power-tag/battery-room-ventilator-sb-fwd</v>
      </c>
      <c r="Z2190" s="106" t="str" cm="1">
        <f t="array" ref="Z2190">IF(COUNTIF(N2190,"spare"),"","$."&amp;_xlfn.REGEXEXTRACT(J2190,"PT\d+[FQ]\d+_(.*)", 2))</f>
        <v>$.Power_Factor_Phase_B</v>
      </c>
      <c r="AA2190" s="12">
        <f t="shared" si="421"/>
        <v>45</v>
      </c>
      <c r="AB2190" s="6" t="s">
        <v>195</v>
      </c>
      <c r="AC2190" s="106">
        <v>3080</v>
      </c>
      <c r="AJ2190" s="80"/>
      <c r="AK2190" s="116" t="s">
        <v>1696</v>
      </c>
      <c r="AN2190" s="80"/>
      <c r="AO2190" s="80"/>
      <c r="AP2190" s="80"/>
      <c r="AQ2190" s="80"/>
      <c r="AR2190" s="130"/>
      <c r="AS2190" s="80"/>
      <c r="AT2190" s="7"/>
      <c r="AU2190" s="7"/>
      <c r="AV2190" s="169"/>
      <c r="AW2190" s="170"/>
      <c r="AX2190" s="140"/>
      <c r="AY2190" s="150"/>
      <c r="AZ2190" s="171"/>
      <c r="BA2190" s="171"/>
      <c r="BB2190" s="150" t="str">
        <f t="shared" si="420"/>
        <v/>
      </c>
      <c r="BC2190" s="172"/>
      <c r="BD2190" s="169"/>
      <c r="BE2190" s="169"/>
      <c r="BF2190" s="169"/>
      <c r="BG2190" s="169"/>
      <c r="BH2190" s="169"/>
      <c r="BI2190" s="169"/>
      <c r="BJ2190" s="169"/>
      <c r="BK2190" s="169"/>
      <c r="BL2190" s="169"/>
      <c r="BM2190" s="169"/>
      <c r="BN2190" s="169"/>
      <c r="BO2190" s="169"/>
      <c r="BP2190" s="169"/>
      <c r="BQ2190" s="169"/>
      <c r="BS2190" s="6"/>
      <c r="BT2190" s="11"/>
      <c r="BU2190" s="6"/>
      <c r="BV2190" s="6"/>
    </row>
    <row r="2191" spans="1:74" ht="15.75" x14ac:dyDescent="0.25">
      <c r="A2191" s="52" t="s">
        <v>7908</v>
      </c>
      <c r="B2191" s="56"/>
      <c r="C2191" s="7" t="s">
        <v>118</v>
      </c>
      <c r="D2191" s="7" t="s">
        <v>6918</v>
      </c>
      <c r="E2191" s="7"/>
      <c r="F2191" s="64"/>
      <c r="G2191" s="6"/>
      <c r="H2191" s="6"/>
      <c r="I2191" s="10" t="s">
        <v>110</v>
      </c>
      <c r="J2191" s="11" t="s">
        <v>3730</v>
      </c>
      <c r="K2191" s="220" t="s">
        <v>600</v>
      </c>
      <c r="L2191" s="180"/>
      <c r="M2191" s="180">
        <v>1000</v>
      </c>
      <c r="N2191" s="80" t="s">
        <v>7214</v>
      </c>
      <c r="O2191" s="165"/>
      <c r="P2191" s="80" t="s">
        <v>4351</v>
      </c>
      <c r="Q2191" s="80"/>
      <c r="R2191" s="80"/>
      <c r="S2191" s="166"/>
      <c r="T2191" s="164"/>
      <c r="U2191" s="167"/>
      <c r="V2191" s="168"/>
      <c r="W2191" s="12" t="str">
        <f t="shared" si="419"/>
        <v>Mqtt1</v>
      </c>
      <c r="X2191" s="222"/>
      <c r="Y2191" s="6" t="str">
        <f t="shared" si="415"/>
        <v>power-tag/battery-room-ventilator-sb-fwd</v>
      </c>
      <c r="Z2191" s="106" t="str" cm="1">
        <f t="array" ref="Z2191">IF(COUNTIF(N2191,"spare"),"","$."&amp;_xlfn.REGEXEXTRACT(J2191,"PT\d+[FQ]\d+_(.*)", 2))</f>
        <v>$.Power_Factor_Phase_C</v>
      </c>
      <c r="AA2191" s="12">
        <f t="shared" si="421"/>
        <v>45</v>
      </c>
      <c r="AB2191" s="6" t="s">
        <v>195</v>
      </c>
      <c r="AC2191" s="106">
        <v>3082</v>
      </c>
      <c r="AJ2191" s="80"/>
      <c r="AK2191" s="116" t="s">
        <v>1696</v>
      </c>
      <c r="AN2191" s="80"/>
      <c r="AO2191" s="80"/>
      <c r="AP2191" s="80"/>
      <c r="AQ2191" s="80"/>
      <c r="AR2191" s="130"/>
      <c r="AS2191" s="80"/>
      <c r="AT2191" s="7"/>
      <c r="AU2191" s="7"/>
      <c r="AV2191" s="169"/>
      <c r="AW2191" s="170"/>
      <c r="AX2191" s="140"/>
      <c r="AY2191" s="150"/>
      <c r="AZ2191" s="171"/>
      <c r="BA2191" s="171"/>
      <c r="BB2191" s="150" t="str">
        <f t="shared" si="420"/>
        <v/>
      </c>
      <c r="BC2191" s="172"/>
      <c r="BD2191" s="169"/>
      <c r="BE2191" s="169"/>
      <c r="BF2191" s="169"/>
      <c r="BG2191" s="169"/>
      <c r="BH2191" s="169"/>
      <c r="BI2191" s="169"/>
      <c r="BJ2191" s="169"/>
      <c r="BK2191" s="169"/>
      <c r="BL2191" s="169"/>
      <c r="BM2191" s="169"/>
      <c r="BN2191" s="169"/>
      <c r="BO2191" s="169"/>
      <c r="BP2191" s="169"/>
      <c r="BQ2191" s="169"/>
      <c r="BS2191" s="6"/>
      <c r="BT2191" s="11"/>
      <c r="BU2191" s="6"/>
      <c r="BV2191" s="6"/>
    </row>
    <row r="2192" spans="1:74" ht="15.75" x14ac:dyDescent="0.25">
      <c r="A2192" s="52" t="s">
        <v>7908</v>
      </c>
      <c r="B2192" s="56"/>
      <c r="C2192" s="7" t="s">
        <v>118</v>
      </c>
      <c r="D2192" s="7" t="s">
        <v>6918</v>
      </c>
      <c r="E2192" s="7"/>
      <c r="F2192" s="64"/>
      <c r="G2192" s="6"/>
      <c r="H2192" s="6"/>
      <c r="I2192" s="10" t="s">
        <v>110</v>
      </c>
      <c r="J2192" s="11" t="s">
        <v>3731</v>
      </c>
      <c r="K2192" s="220" t="s">
        <v>600</v>
      </c>
      <c r="L2192" s="180"/>
      <c r="M2192" s="180">
        <v>1000</v>
      </c>
      <c r="N2192" s="80" t="s">
        <v>7214</v>
      </c>
      <c r="O2192" s="165"/>
      <c r="P2192" s="80" t="s">
        <v>4352</v>
      </c>
      <c r="Q2192" s="80"/>
      <c r="R2192" s="80"/>
      <c r="S2192" s="166"/>
      <c r="T2192" s="164"/>
      <c r="U2192" s="167"/>
      <c r="V2192" s="168"/>
      <c r="W2192" s="12" t="str">
        <f t="shared" si="419"/>
        <v>Mqtt1</v>
      </c>
      <c r="X2192" s="222"/>
      <c r="Y2192" s="6" t="str">
        <f t="shared" si="415"/>
        <v>power-tag/battery-room-ventilator-sb-fwd</v>
      </c>
      <c r="Z2192" s="106" t="str" cm="1">
        <f t="array" ref="Z2192">IF(COUNTIF(N2192,"spare"),"","$."&amp;_xlfn.REGEXEXTRACT(J2192,"PT\d+[FQ]\d+_(.*)", 2))</f>
        <v>$.Total_Power_Factor</v>
      </c>
      <c r="AA2192" s="12">
        <f t="shared" si="421"/>
        <v>45</v>
      </c>
      <c r="AB2192" s="6" t="s">
        <v>195</v>
      </c>
      <c r="AC2192" s="106">
        <v>3084</v>
      </c>
      <c r="AJ2192" s="80"/>
      <c r="AK2192" s="116" t="s">
        <v>1696</v>
      </c>
      <c r="AN2192" s="80"/>
      <c r="AO2192" s="80"/>
      <c r="AP2192" s="80"/>
      <c r="AQ2192" s="80"/>
      <c r="AR2192" s="130"/>
      <c r="AS2192" s="80"/>
      <c r="AT2192" s="7"/>
      <c r="AU2192" s="7"/>
      <c r="AV2192" s="169"/>
      <c r="AW2192" s="170"/>
      <c r="AX2192" s="140"/>
      <c r="AY2192" s="150"/>
      <c r="AZ2192" s="171"/>
      <c r="BA2192" s="171"/>
      <c r="BB2192" s="150" t="str">
        <f t="shared" si="420"/>
        <v/>
      </c>
      <c r="BC2192" s="172"/>
      <c r="BD2192" s="169"/>
      <c r="BE2192" s="169"/>
      <c r="BF2192" s="169"/>
      <c r="BG2192" s="169"/>
      <c r="BH2192" s="169"/>
      <c r="BI2192" s="169"/>
      <c r="BJ2192" s="169"/>
      <c r="BK2192" s="169"/>
      <c r="BL2192" s="169"/>
      <c r="BM2192" s="169"/>
      <c r="BN2192" s="169"/>
      <c r="BO2192" s="169"/>
      <c r="BP2192" s="169"/>
      <c r="BQ2192" s="169"/>
      <c r="BS2192" s="6"/>
      <c r="BT2192" s="11"/>
      <c r="BU2192" s="6"/>
      <c r="BV2192" s="6"/>
    </row>
    <row r="2193" spans="1:74" ht="15.75" x14ac:dyDescent="0.25">
      <c r="A2193" s="52" t="s">
        <v>7908</v>
      </c>
      <c r="B2193" s="56"/>
      <c r="C2193" s="7" t="s">
        <v>118</v>
      </c>
      <c r="D2193" s="7" t="s">
        <v>6918</v>
      </c>
      <c r="E2193" s="7"/>
      <c r="F2193" s="64"/>
      <c r="G2193" s="6"/>
      <c r="H2193" s="6"/>
      <c r="I2193" s="10" t="s">
        <v>110</v>
      </c>
      <c r="J2193" s="11" t="s">
        <v>3732</v>
      </c>
      <c r="K2193" s="220" t="s">
        <v>600</v>
      </c>
      <c r="L2193" s="180"/>
      <c r="M2193" s="180">
        <v>1000</v>
      </c>
      <c r="N2193" s="80" t="s">
        <v>7214</v>
      </c>
      <c r="O2193" s="165"/>
      <c r="P2193" s="80" t="s">
        <v>4308</v>
      </c>
      <c r="Q2193" s="80"/>
      <c r="R2193" s="80"/>
      <c r="S2193" s="166"/>
      <c r="T2193" s="164"/>
      <c r="U2193" s="167"/>
      <c r="V2193" s="168"/>
      <c r="W2193" s="12" t="str">
        <f t="shared" ref="W2193:W2207" si="422">IF(COUNTIF(N2193,"spare"),"","Mqtt1")</f>
        <v>Mqtt1</v>
      </c>
      <c r="X2193" s="222"/>
      <c r="Y2193" s="6" t="str">
        <f t="shared" si="415"/>
        <v>power-tag/battery-room-ventilator-sb-aft</v>
      </c>
      <c r="Z2193" s="106" t="str" cm="1">
        <f t="array" ref="Z2193">IF(COUNTIF(N2193,"spare"),"","$."&amp;_xlfn.REGEXEXTRACT(J2193,"PT\d+[FQ]\d+_(.*)", 2))</f>
        <v>$.RMS_Current_Phase_A</v>
      </c>
      <c r="AA2193" s="12">
        <f>AA2178+1</f>
        <v>46</v>
      </c>
      <c r="AB2193" s="6" t="s">
        <v>195</v>
      </c>
      <c r="AC2193" s="106">
        <v>3000</v>
      </c>
      <c r="AJ2193" s="80"/>
      <c r="AK2193" s="116" t="s">
        <v>1693</v>
      </c>
      <c r="AN2193" s="80"/>
      <c r="AO2193" s="80"/>
      <c r="AP2193" s="80"/>
      <c r="AQ2193" s="80"/>
      <c r="AR2193" s="130"/>
      <c r="AS2193" s="80"/>
      <c r="AT2193" s="7"/>
      <c r="AU2193" s="7"/>
      <c r="AV2193" s="169"/>
      <c r="AW2193" s="170"/>
      <c r="AX2193" s="140"/>
      <c r="AY2193" s="150"/>
      <c r="AZ2193" s="171"/>
      <c r="BA2193" s="171"/>
      <c r="BB2193" s="150" t="str">
        <f t="shared" ref="BB2193:BB2207" si="423">IF(ISNUMBER(AM2193),"1","")</f>
        <v/>
      </c>
      <c r="BC2193" s="172"/>
      <c r="BD2193" s="169"/>
      <c r="BE2193" s="169"/>
      <c r="BF2193" s="169"/>
      <c r="BG2193" s="169"/>
      <c r="BH2193" s="169"/>
      <c r="BI2193" s="169"/>
      <c r="BJ2193" s="169"/>
      <c r="BK2193" s="169"/>
      <c r="BL2193" s="169"/>
      <c r="BM2193" s="169"/>
      <c r="BN2193" s="169"/>
      <c r="BO2193" s="169"/>
      <c r="BP2193" s="169"/>
      <c r="BQ2193" s="169"/>
      <c r="BS2193" s="6"/>
      <c r="BT2193" s="11"/>
      <c r="BU2193" s="6"/>
      <c r="BV2193" s="6"/>
    </row>
    <row r="2194" spans="1:74" ht="15.75" x14ac:dyDescent="0.25">
      <c r="A2194" s="52" t="s">
        <v>7908</v>
      </c>
      <c r="B2194" s="56"/>
      <c r="C2194" s="7" t="s">
        <v>118</v>
      </c>
      <c r="D2194" s="7" t="s">
        <v>6918</v>
      </c>
      <c r="E2194" s="7"/>
      <c r="F2194" s="64"/>
      <c r="G2194" s="6"/>
      <c r="H2194" s="6"/>
      <c r="I2194" s="10" t="s">
        <v>110</v>
      </c>
      <c r="J2194" s="11" t="s">
        <v>3733</v>
      </c>
      <c r="K2194" s="220" t="s">
        <v>600</v>
      </c>
      <c r="L2194" s="180"/>
      <c r="M2194" s="180">
        <v>1000</v>
      </c>
      <c r="N2194" s="80" t="s">
        <v>7214</v>
      </c>
      <c r="O2194" s="165"/>
      <c r="P2194" s="80" t="s">
        <v>4309</v>
      </c>
      <c r="Q2194" s="80"/>
      <c r="R2194" s="80"/>
      <c r="S2194" s="166"/>
      <c r="T2194" s="164"/>
      <c r="U2194" s="167"/>
      <c r="V2194" s="168"/>
      <c r="W2194" s="12" t="str">
        <f t="shared" si="422"/>
        <v>Mqtt1</v>
      </c>
      <c r="X2194" s="222"/>
      <c r="Y2194" s="6" t="str">
        <f t="shared" si="415"/>
        <v>power-tag/battery-room-ventilator-sb-aft</v>
      </c>
      <c r="Z2194" s="106" t="str" cm="1">
        <f t="array" ref="Z2194">IF(COUNTIF(N2194,"spare"),"","$."&amp;_xlfn.REGEXEXTRACT(J2194,"PT\d+[FQ]\d+_(.*)", 2))</f>
        <v>$.RMS_Current_Phase_B</v>
      </c>
      <c r="AA2194" s="12">
        <f t="shared" ref="AA2194:AA2207" si="424">AA2179+1</f>
        <v>46</v>
      </c>
      <c r="AB2194" s="6" t="s">
        <v>195</v>
      </c>
      <c r="AC2194" s="106">
        <v>3002</v>
      </c>
      <c r="AJ2194" s="80"/>
      <c r="AK2194" s="116" t="s">
        <v>1693</v>
      </c>
      <c r="AN2194" s="80"/>
      <c r="AO2194" s="80"/>
      <c r="AP2194" s="80"/>
      <c r="AQ2194" s="80"/>
      <c r="AR2194" s="130"/>
      <c r="AS2194" s="80"/>
      <c r="AT2194" s="7"/>
      <c r="AU2194" s="7"/>
      <c r="AV2194" s="169"/>
      <c r="AW2194" s="170"/>
      <c r="AX2194" s="140"/>
      <c r="AY2194" s="150"/>
      <c r="AZ2194" s="171"/>
      <c r="BA2194" s="171"/>
      <c r="BB2194" s="150" t="str">
        <f t="shared" si="423"/>
        <v/>
      </c>
      <c r="BC2194" s="172"/>
      <c r="BD2194" s="169"/>
      <c r="BE2194" s="169"/>
      <c r="BF2194" s="169"/>
      <c r="BG2194" s="169"/>
      <c r="BH2194" s="169"/>
      <c r="BI2194" s="169"/>
      <c r="BJ2194" s="169"/>
      <c r="BK2194" s="169"/>
      <c r="BL2194" s="169"/>
      <c r="BM2194" s="169"/>
      <c r="BN2194" s="169"/>
      <c r="BO2194" s="169"/>
      <c r="BP2194" s="169"/>
      <c r="BQ2194" s="169"/>
      <c r="BS2194" s="6"/>
      <c r="BT2194" s="11"/>
      <c r="BU2194" s="6"/>
      <c r="BV2194" s="6"/>
    </row>
    <row r="2195" spans="1:74" ht="15.75" x14ac:dyDescent="0.25">
      <c r="A2195" s="52" t="s">
        <v>7908</v>
      </c>
      <c r="B2195" s="56"/>
      <c r="C2195" s="7" t="s">
        <v>118</v>
      </c>
      <c r="D2195" s="7" t="s">
        <v>6918</v>
      </c>
      <c r="E2195" s="7"/>
      <c r="F2195" s="64"/>
      <c r="G2195" s="6"/>
      <c r="H2195" s="6"/>
      <c r="I2195" s="10" t="s">
        <v>110</v>
      </c>
      <c r="J2195" s="11" t="s">
        <v>3734</v>
      </c>
      <c r="K2195" s="220" t="s">
        <v>600</v>
      </c>
      <c r="L2195" s="180"/>
      <c r="M2195" s="180">
        <v>1000</v>
      </c>
      <c r="N2195" s="80" t="s">
        <v>7214</v>
      </c>
      <c r="O2195" s="165"/>
      <c r="P2195" s="80" t="s">
        <v>4310</v>
      </c>
      <c r="Q2195" s="80"/>
      <c r="R2195" s="80"/>
      <c r="S2195" s="166"/>
      <c r="T2195" s="164"/>
      <c r="U2195" s="167"/>
      <c r="V2195" s="168"/>
      <c r="W2195" s="12" t="str">
        <f t="shared" si="422"/>
        <v>Mqtt1</v>
      </c>
      <c r="X2195" s="222"/>
      <c r="Y2195" s="6" t="str">
        <f t="shared" si="415"/>
        <v>power-tag/battery-room-ventilator-sb-aft</v>
      </c>
      <c r="Z2195" s="106" t="str" cm="1">
        <f t="array" ref="Z2195">IF(COUNTIF(N2195,"spare"),"","$."&amp;_xlfn.REGEXEXTRACT(J2195,"PT\d+[FQ]\d+_(.*)", 2))</f>
        <v>$.RMS_Current_Phase_C</v>
      </c>
      <c r="AA2195" s="12">
        <f t="shared" si="424"/>
        <v>46</v>
      </c>
      <c r="AB2195" s="6" t="s">
        <v>195</v>
      </c>
      <c r="AC2195" s="106">
        <v>3004</v>
      </c>
      <c r="AJ2195" s="80"/>
      <c r="AK2195" s="116" t="s">
        <v>1693</v>
      </c>
      <c r="AN2195" s="80"/>
      <c r="AO2195" s="80"/>
      <c r="AP2195" s="80"/>
      <c r="AQ2195" s="80"/>
      <c r="AR2195" s="130"/>
      <c r="AS2195" s="80"/>
      <c r="AT2195" s="7"/>
      <c r="AU2195" s="7"/>
      <c r="AV2195" s="169"/>
      <c r="AW2195" s="170"/>
      <c r="AX2195" s="140"/>
      <c r="AY2195" s="150"/>
      <c r="AZ2195" s="171"/>
      <c r="BA2195" s="171"/>
      <c r="BB2195" s="150" t="str">
        <f t="shared" si="423"/>
        <v/>
      </c>
      <c r="BC2195" s="172"/>
      <c r="BD2195" s="169"/>
      <c r="BE2195" s="169"/>
      <c r="BF2195" s="169"/>
      <c r="BG2195" s="169"/>
      <c r="BH2195" s="169"/>
      <c r="BI2195" s="169"/>
      <c r="BJ2195" s="169"/>
      <c r="BK2195" s="169"/>
      <c r="BL2195" s="169"/>
      <c r="BM2195" s="169"/>
      <c r="BN2195" s="169"/>
      <c r="BO2195" s="169"/>
      <c r="BP2195" s="169"/>
      <c r="BQ2195" s="169"/>
      <c r="BS2195" s="6"/>
      <c r="BT2195" s="11"/>
      <c r="BU2195" s="6"/>
      <c r="BV2195" s="6"/>
    </row>
    <row r="2196" spans="1:74" ht="15.75" x14ac:dyDescent="0.25">
      <c r="A2196" s="52" t="s">
        <v>7908</v>
      </c>
      <c r="B2196" s="56"/>
      <c r="C2196" s="7" t="s">
        <v>118</v>
      </c>
      <c r="D2196" s="7" t="s">
        <v>6918</v>
      </c>
      <c r="E2196" s="7"/>
      <c r="F2196" s="64"/>
      <c r="G2196" s="6"/>
      <c r="H2196" s="6"/>
      <c r="I2196" s="10" t="s">
        <v>110</v>
      </c>
      <c r="J2196" s="11" t="s">
        <v>3735</v>
      </c>
      <c r="K2196" s="220" t="s">
        <v>600</v>
      </c>
      <c r="L2196" s="180"/>
      <c r="M2196" s="180">
        <v>1000</v>
      </c>
      <c r="N2196" s="80" t="s">
        <v>7214</v>
      </c>
      <c r="O2196" s="165"/>
      <c r="P2196" s="80" t="s">
        <v>4311</v>
      </c>
      <c r="Q2196" s="80"/>
      <c r="R2196" s="80"/>
      <c r="S2196" s="166"/>
      <c r="T2196" s="164"/>
      <c r="U2196" s="167"/>
      <c r="V2196" s="168"/>
      <c r="W2196" s="12" t="str">
        <f t="shared" si="422"/>
        <v>Mqtt1</v>
      </c>
      <c r="X2196" s="222"/>
      <c r="Y2196" s="6" t="str">
        <f t="shared" si="415"/>
        <v>power-tag/battery-room-ventilator-sb-aft</v>
      </c>
      <c r="Z2196" s="106" t="str" cm="1">
        <f t="array" ref="Z2196">IF(COUNTIF(N2196,"spare"),"","$."&amp;_xlfn.REGEXEXTRACT(J2196,"PT\d+[FQ]\d+_(.*)", 2))</f>
        <v>$.RMS_Current_Phase_Neut</v>
      </c>
      <c r="AA2196" s="12">
        <f t="shared" si="424"/>
        <v>46</v>
      </c>
      <c r="AB2196" s="6" t="s">
        <v>195</v>
      </c>
      <c r="AC2196" s="106">
        <v>3006</v>
      </c>
      <c r="AJ2196" s="80"/>
      <c r="AK2196" s="116" t="s">
        <v>1693</v>
      </c>
      <c r="AN2196" s="80"/>
      <c r="AO2196" s="80"/>
      <c r="AP2196" s="80"/>
      <c r="AQ2196" s="80"/>
      <c r="AR2196" s="130"/>
      <c r="AS2196" s="80"/>
      <c r="AT2196" s="7"/>
      <c r="AU2196" s="7"/>
      <c r="AV2196" s="169"/>
      <c r="AW2196" s="170"/>
      <c r="AX2196" s="140"/>
      <c r="AY2196" s="150"/>
      <c r="AZ2196" s="171"/>
      <c r="BA2196" s="171"/>
      <c r="BB2196" s="150" t="str">
        <f t="shared" si="423"/>
        <v/>
      </c>
      <c r="BC2196" s="172"/>
      <c r="BD2196" s="169"/>
      <c r="BE2196" s="169"/>
      <c r="BF2196" s="169"/>
      <c r="BG2196" s="169"/>
      <c r="BH2196" s="169"/>
      <c r="BI2196" s="169"/>
      <c r="BJ2196" s="169"/>
      <c r="BK2196" s="169"/>
      <c r="BL2196" s="169"/>
      <c r="BM2196" s="169"/>
      <c r="BN2196" s="169"/>
      <c r="BO2196" s="169"/>
      <c r="BP2196" s="169"/>
      <c r="BQ2196" s="169"/>
      <c r="BS2196" s="6"/>
      <c r="BT2196" s="11"/>
      <c r="BU2196" s="6"/>
      <c r="BV2196" s="6"/>
    </row>
    <row r="2197" spans="1:74" ht="15.75" x14ac:dyDescent="0.25">
      <c r="A2197" s="52" t="s">
        <v>7908</v>
      </c>
      <c r="B2197" s="56"/>
      <c r="C2197" s="7" t="s">
        <v>118</v>
      </c>
      <c r="D2197" s="7" t="s">
        <v>6918</v>
      </c>
      <c r="E2197" s="7"/>
      <c r="F2197" s="64"/>
      <c r="G2197" s="6"/>
      <c r="H2197" s="6"/>
      <c r="I2197" s="10" t="s">
        <v>110</v>
      </c>
      <c r="J2197" s="11" t="s">
        <v>7688</v>
      </c>
      <c r="K2197" s="220" t="s">
        <v>600</v>
      </c>
      <c r="L2197" s="180"/>
      <c r="M2197" s="180">
        <v>1000</v>
      </c>
      <c r="N2197" s="80" t="s">
        <v>7214</v>
      </c>
      <c r="O2197" s="165"/>
      <c r="P2197" s="80" t="s">
        <v>4312</v>
      </c>
      <c r="Q2197" s="80"/>
      <c r="R2197" s="80"/>
      <c r="S2197" s="166"/>
      <c r="T2197" s="164"/>
      <c r="U2197" s="167"/>
      <c r="V2197" s="168"/>
      <c r="W2197" s="12" t="str">
        <f t="shared" si="422"/>
        <v>Mqtt1</v>
      </c>
      <c r="X2197" s="222"/>
      <c r="Y2197" s="6" t="str">
        <f t="shared" si="415"/>
        <v>power-tag/battery-room-ventilator-sb-aft</v>
      </c>
      <c r="Z2197" s="106" t="str" cm="1">
        <f t="array" ref="Z2197">IF(COUNTIF(N2197,"spare"),"","$."&amp;_xlfn.REGEXEXTRACT(J2197,"PT\d+[FQ]\d+_(.*)", 2))</f>
        <v>$.RMS_Voltage_A_N</v>
      </c>
      <c r="AA2197" s="12">
        <f t="shared" si="424"/>
        <v>46</v>
      </c>
      <c r="AB2197" s="6" t="s">
        <v>195</v>
      </c>
      <c r="AC2197" s="106">
        <v>3028</v>
      </c>
      <c r="AJ2197" s="80"/>
      <c r="AK2197" s="116" t="s">
        <v>1694</v>
      </c>
      <c r="AN2197" s="80"/>
      <c r="AO2197" s="80"/>
      <c r="AP2197" s="80"/>
      <c r="AQ2197" s="80"/>
      <c r="AR2197" s="130"/>
      <c r="AS2197" s="80"/>
      <c r="AT2197" s="7"/>
      <c r="AU2197" s="7"/>
      <c r="AV2197" s="169"/>
      <c r="AW2197" s="170"/>
      <c r="AX2197" s="140"/>
      <c r="AY2197" s="150"/>
      <c r="AZ2197" s="171"/>
      <c r="BA2197" s="171"/>
      <c r="BB2197" s="150" t="str">
        <f t="shared" si="423"/>
        <v/>
      </c>
      <c r="BC2197" s="172"/>
      <c r="BD2197" s="169"/>
      <c r="BE2197" s="169"/>
      <c r="BF2197" s="169"/>
      <c r="BG2197" s="169"/>
      <c r="BH2197" s="169"/>
      <c r="BI2197" s="169"/>
      <c r="BJ2197" s="169"/>
      <c r="BK2197" s="169"/>
      <c r="BL2197" s="169"/>
      <c r="BM2197" s="169"/>
      <c r="BN2197" s="169"/>
      <c r="BO2197" s="169"/>
      <c r="BP2197" s="169"/>
      <c r="BQ2197" s="169"/>
      <c r="BS2197" s="6"/>
      <c r="BT2197" s="11"/>
      <c r="BU2197" s="6"/>
      <c r="BV2197" s="6"/>
    </row>
    <row r="2198" spans="1:74" ht="15.75" x14ac:dyDescent="0.25">
      <c r="A2198" s="52" t="s">
        <v>7908</v>
      </c>
      <c r="B2198" s="56"/>
      <c r="C2198" s="7" t="s">
        <v>118</v>
      </c>
      <c r="D2198" s="7" t="s">
        <v>6918</v>
      </c>
      <c r="E2198" s="7"/>
      <c r="F2198" s="64"/>
      <c r="G2198" s="6"/>
      <c r="H2198" s="6"/>
      <c r="I2198" s="10" t="s">
        <v>110</v>
      </c>
      <c r="J2198" s="11" t="s">
        <v>7689</v>
      </c>
      <c r="K2198" s="220" t="s">
        <v>600</v>
      </c>
      <c r="L2198" s="180"/>
      <c r="M2198" s="180">
        <v>1000</v>
      </c>
      <c r="N2198" s="80" t="s">
        <v>7214</v>
      </c>
      <c r="O2198" s="165"/>
      <c r="P2198" s="80" t="s">
        <v>4313</v>
      </c>
      <c r="Q2198" s="80"/>
      <c r="R2198" s="80"/>
      <c r="S2198" s="166"/>
      <c r="T2198" s="164"/>
      <c r="U2198" s="167"/>
      <c r="V2198" s="168"/>
      <c r="W2198" s="12" t="str">
        <f t="shared" si="422"/>
        <v>Mqtt1</v>
      </c>
      <c r="X2198" s="222"/>
      <c r="Y2198" s="6" t="str">
        <f t="shared" si="415"/>
        <v>power-tag/battery-room-ventilator-sb-aft</v>
      </c>
      <c r="Z2198" s="106" t="str" cm="1">
        <f t="array" ref="Z2198">IF(COUNTIF(N2198,"spare"),"","$."&amp;_xlfn.REGEXEXTRACT(J2198,"PT\d+[FQ]\d+_(.*)", 2))</f>
        <v>$.RMS_Voltage_B_N</v>
      </c>
      <c r="AA2198" s="12">
        <f t="shared" si="424"/>
        <v>46</v>
      </c>
      <c r="AB2198" s="6" t="s">
        <v>195</v>
      </c>
      <c r="AC2198" s="106">
        <v>3030</v>
      </c>
      <c r="AJ2198" s="80"/>
      <c r="AK2198" s="116" t="s">
        <v>1694</v>
      </c>
      <c r="AN2198" s="80"/>
      <c r="AO2198" s="80"/>
      <c r="AP2198" s="80"/>
      <c r="AQ2198" s="80"/>
      <c r="AR2198" s="130"/>
      <c r="AS2198" s="80"/>
      <c r="AT2198" s="7"/>
      <c r="AU2198" s="7"/>
      <c r="AV2198" s="169"/>
      <c r="AW2198" s="170"/>
      <c r="AX2198" s="140"/>
      <c r="AY2198" s="150"/>
      <c r="AZ2198" s="171"/>
      <c r="BA2198" s="171"/>
      <c r="BB2198" s="150" t="str">
        <f t="shared" si="423"/>
        <v/>
      </c>
      <c r="BC2198" s="172"/>
      <c r="BD2198" s="169"/>
      <c r="BE2198" s="169"/>
      <c r="BF2198" s="169"/>
      <c r="BG2198" s="169"/>
      <c r="BH2198" s="169"/>
      <c r="BI2198" s="169"/>
      <c r="BJ2198" s="169"/>
      <c r="BK2198" s="169"/>
      <c r="BL2198" s="169"/>
      <c r="BM2198" s="169"/>
      <c r="BN2198" s="169"/>
      <c r="BO2198" s="169"/>
      <c r="BP2198" s="169"/>
      <c r="BQ2198" s="169"/>
      <c r="BS2198" s="6"/>
      <c r="BT2198" s="11"/>
      <c r="BU2198" s="6"/>
      <c r="BV2198" s="6"/>
    </row>
    <row r="2199" spans="1:74" ht="15.75" x14ac:dyDescent="0.25">
      <c r="A2199" s="52" t="s">
        <v>7908</v>
      </c>
      <c r="B2199" s="56"/>
      <c r="C2199" s="7" t="s">
        <v>118</v>
      </c>
      <c r="D2199" s="7" t="s">
        <v>6918</v>
      </c>
      <c r="E2199" s="7"/>
      <c r="F2199" s="64"/>
      <c r="G2199" s="6"/>
      <c r="H2199" s="6"/>
      <c r="I2199" s="10" t="s">
        <v>110</v>
      </c>
      <c r="J2199" s="11" t="s">
        <v>7690</v>
      </c>
      <c r="K2199" s="220" t="s">
        <v>600</v>
      </c>
      <c r="L2199" s="180"/>
      <c r="M2199" s="180">
        <v>1000</v>
      </c>
      <c r="N2199" s="80" t="s">
        <v>7214</v>
      </c>
      <c r="O2199" s="165"/>
      <c r="P2199" s="80" t="s">
        <v>4314</v>
      </c>
      <c r="Q2199" s="80"/>
      <c r="R2199" s="80"/>
      <c r="S2199" s="166"/>
      <c r="T2199" s="164"/>
      <c r="U2199" s="167"/>
      <c r="V2199" s="168"/>
      <c r="W2199" s="12" t="str">
        <f t="shared" si="422"/>
        <v>Mqtt1</v>
      </c>
      <c r="X2199" s="222"/>
      <c r="Y2199" s="6" t="str">
        <f t="shared" si="415"/>
        <v>power-tag/battery-room-ventilator-sb-aft</v>
      </c>
      <c r="Z2199" s="106" t="str" cm="1">
        <f t="array" ref="Z2199">IF(COUNTIF(N2199,"spare"),"","$."&amp;_xlfn.REGEXEXTRACT(J2199,"PT\d+[FQ]\d+_(.*)", 2))</f>
        <v>$.RMS_Voltage_C_N</v>
      </c>
      <c r="AA2199" s="12">
        <f t="shared" si="424"/>
        <v>46</v>
      </c>
      <c r="AB2199" s="6" t="s">
        <v>195</v>
      </c>
      <c r="AC2199" s="106">
        <v>3032</v>
      </c>
      <c r="AJ2199" s="80"/>
      <c r="AK2199" s="116" t="s">
        <v>1694</v>
      </c>
      <c r="AN2199" s="80"/>
      <c r="AO2199" s="80"/>
      <c r="AP2199" s="80"/>
      <c r="AQ2199" s="80"/>
      <c r="AR2199" s="130"/>
      <c r="AS2199" s="80"/>
      <c r="AT2199" s="7"/>
      <c r="AU2199" s="7"/>
      <c r="AV2199" s="169"/>
      <c r="AW2199" s="170"/>
      <c r="AX2199" s="140"/>
      <c r="AY2199" s="150"/>
      <c r="AZ2199" s="171"/>
      <c r="BA2199" s="171"/>
      <c r="BB2199" s="150" t="str">
        <f t="shared" si="423"/>
        <v/>
      </c>
      <c r="BC2199" s="172"/>
      <c r="BD2199" s="169"/>
      <c r="BE2199" s="169"/>
      <c r="BF2199" s="169"/>
      <c r="BG2199" s="169"/>
      <c r="BH2199" s="169"/>
      <c r="BI2199" s="169"/>
      <c r="BJ2199" s="169"/>
      <c r="BK2199" s="169"/>
      <c r="BL2199" s="169"/>
      <c r="BM2199" s="169"/>
      <c r="BN2199" s="169"/>
      <c r="BO2199" s="169"/>
      <c r="BP2199" s="169"/>
      <c r="BQ2199" s="169"/>
      <c r="BS2199" s="6"/>
      <c r="BT2199" s="11"/>
      <c r="BU2199" s="6"/>
      <c r="BV2199" s="6"/>
    </row>
    <row r="2200" spans="1:74" ht="15.75" x14ac:dyDescent="0.25">
      <c r="A2200" s="52" t="s">
        <v>7908</v>
      </c>
      <c r="B2200" s="56"/>
      <c r="C2200" s="7" t="s">
        <v>118</v>
      </c>
      <c r="D2200" s="7" t="s">
        <v>6918</v>
      </c>
      <c r="E2200" s="7"/>
      <c r="F2200" s="64"/>
      <c r="G2200" s="6"/>
      <c r="H2200" s="6"/>
      <c r="I2200" s="10" t="s">
        <v>110</v>
      </c>
      <c r="J2200" s="11" t="s">
        <v>3736</v>
      </c>
      <c r="K2200" s="220" t="s">
        <v>600</v>
      </c>
      <c r="L2200" s="180"/>
      <c r="M2200" s="180">
        <v>1000</v>
      </c>
      <c r="N2200" s="80" t="s">
        <v>7214</v>
      </c>
      <c r="O2200" s="165"/>
      <c r="P2200" s="80" t="s">
        <v>4315</v>
      </c>
      <c r="Q2200" s="80"/>
      <c r="R2200" s="80"/>
      <c r="S2200" s="166"/>
      <c r="T2200" s="164"/>
      <c r="U2200" s="167"/>
      <c r="V2200" s="168"/>
      <c r="W2200" s="12" t="str">
        <f t="shared" si="422"/>
        <v>Mqtt1</v>
      </c>
      <c r="X2200" s="222"/>
      <c r="Y2200" s="6" t="str">
        <f t="shared" si="415"/>
        <v>power-tag/battery-room-ventilator-sb-aft</v>
      </c>
      <c r="Z2200" s="106" t="str" cm="1">
        <f t="array" ref="Z2200">IF(COUNTIF(N2200,"spare"),"","$."&amp;_xlfn.REGEXEXTRACT(J2200,"PT\d+[FQ]\d+_(.*)", 2))</f>
        <v>$.Active_Power_Phase_A</v>
      </c>
      <c r="AA2200" s="12">
        <f t="shared" si="424"/>
        <v>46</v>
      </c>
      <c r="AB2200" s="6" t="s">
        <v>195</v>
      </c>
      <c r="AC2200" s="106">
        <v>3054</v>
      </c>
      <c r="AJ2200" s="80"/>
      <c r="AK2200" s="116" t="s">
        <v>1695</v>
      </c>
      <c r="AN2200" s="80"/>
      <c r="AO2200" s="80"/>
      <c r="AP2200" s="80"/>
      <c r="AQ2200" s="80"/>
      <c r="AR2200" s="130"/>
      <c r="AS2200" s="80"/>
      <c r="AT2200" s="7"/>
      <c r="AU2200" s="7"/>
      <c r="AV2200" s="169"/>
      <c r="AW2200" s="170"/>
      <c r="AX2200" s="140"/>
      <c r="AY2200" s="150"/>
      <c r="AZ2200" s="171"/>
      <c r="BA2200" s="171"/>
      <c r="BB2200" s="150" t="str">
        <f t="shared" si="423"/>
        <v/>
      </c>
      <c r="BC2200" s="172"/>
      <c r="BD2200" s="169"/>
      <c r="BE2200" s="169"/>
      <c r="BF2200" s="169"/>
      <c r="BG2200" s="169"/>
      <c r="BH2200" s="169"/>
      <c r="BI2200" s="169"/>
      <c r="BJ2200" s="169"/>
      <c r="BK2200" s="169"/>
      <c r="BL2200" s="169"/>
      <c r="BM2200" s="169"/>
      <c r="BN2200" s="169"/>
      <c r="BO2200" s="169"/>
      <c r="BP2200" s="169"/>
      <c r="BQ2200" s="169"/>
      <c r="BS2200" s="6"/>
      <c r="BT2200" s="11"/>
      <c r="BU2200" s="6"/>
      <c r="BV2200" s="6"/>
    </row>
    <row r="2201" spans="1:74" ht="15.75" x14ac:dyDescent="0.25">
      <c r="A2201" s="52" t="s">
        <v>7908</v>
      </c>
      <c r="B2201" s="56"/>
      <c r="C2201" s="7" t="s">
        <v>118</v>
      </c>
      <c r="D2201" s="7" t="s">
        <v>6918</v>
      </c>
      <c r="E2201" s="7"/>
      <c r="F2201" s="64"/>
      <c r="G2201" s="6"/>
      <c r="H2201" s="6"/>
      <c r="I2201" s="10" t="s">
        <v>110</v>
      </c>
      <c r="J2201" s="11" t="s">
        <v>3737</v>
      </c>
      <c r="K2201" s="220" t="s">
        <v>600</v>
      </c>
      <c r="L2201" s="180"/>
      <c r="M2201" s="180">
        <v>1000</v>
      </c>
      <c r="N2201" s="80" t="s">
        <v>7214</v>
      </c>
      <c r="O2201" s="165"/>
      <c r="P2201" s="80" t="s">
        <v>4316</v>
      </c>
      <c r="Q2201" s="80"/>
      <c r="R2201" s="80"/>
      <c r="S2201" s="166"/>
      <c r="T2201" s="164"/>
      <c r="U2201" s="167"/>
      <c r="V2201" s="168"/>
      <c r="W2201" s="12" t="str">
        <f t="shared" si="422"/>
        <v>Mqtt1</v>
      </c>
      <c r="X2201" s="222"/>
      <c r="Y2201" s="6" t="str">
        <f t="shared" si="415"/>
        <v>power-tag/battery-room-ventilator-sb-aft</v>
      </c>
      <c r="Z2201" s="106" t="str" cm="1">
        <f t="array" ref="Z2201">IF(COUNTIF(N2201,"spare"),"","$."&amp;_xlfn.REGEXEXTRACT(J2201,"PT\d+[FQ]\d+_(.*)", 2))</f>
        <v>$.Active_Power_Phase_B</v>
      </c>
      <c r="AA2201" s="12">
        <f t="shared" si="424"/>
        <v>46</v>
      </c>
      <c r="AB2201" s="6" t="s">
        <v>195</v>
      </c>
      <c r="AC2201" s="106">
        <v>3056</v>
      </c>
      <c r="AJ2201" s="80"/>
      <c r="AK2201" s="116" t="s">
        <v>1695</v>
      </c>
      <c r="AN2201" s="80"/>
      <c r="AO2201" s="80"/>
      <c r="AP2201" s="80"/>
      <c r="AQ2201" s="80"/>
      <c r="AR2201" s="130"/>
      <c r="AS2201" s="80"/>
      <c r="AT2201" s="7"/>
      <c r="AU2201" s="7"/>
      <c r="AV2201" s="169"/>
      <c r="AW2201" s="170"/>
      <c r="AX2201" s="140"/>
      <c r="AY2201" s="150"/>
      <c r="AZ2201" s="171"/>
      <c r="BA2201" s="171"/>
      <c r="BB2201" s="150" t="str">
        <f t="shared" si="423"/>
        <v/>
      </c>
      <c r="BC2201" s="172"/>
      <c r="BD2201" s="169"/>
      <c r="BE2201" s="169"/>
      <c r="BF2201" s="169"/>
      <c r="BG2201" s="169"/>
      <c r="BH2201" s="169"/>
      <c r="BI2201" s="169"/>
      <c r="BJ2201" s="169"/>
      <c r="BK2201" s="169"/>
      <c r="BL2201" s="169"/>
      <c r="BM2201" s="169"/>
      <c r="BN2201" s="169"/>
      <c r="BO2201" s="169"/>
      <c r="BP2201" s="169"/>
      <c r="BQ2201" s="169"/>
      <c r="BS2201" s="6"/>
      <c r="BT2201" s="11"/>
      <c r="BU2201" s="6"/>
      <c r="BV2201" s="6"/>
    </row>
    <row r="2202" spans="1:74" ht="15.75" x14ac:dyDescent="0.25">
      <c r="A2202" s="52" t="s">
        <v>7908</v>
      </c>
      <c r="B2202" s="56"/>
      <c r="C2202" s="7" t="s">
        <v>118</v>
      </c>
      <c r="D2202" s="7" t="s">
        <v>6918</v>
      </c>
      <c r="E2202" s="7"/>
      <c r="F2202" s="64"/>
      <c r="G2202" s="6"/>
      <c r="H2202" s="6"/>
      <c r="I2202" s="10" t="s">
        <v>110</v>
      </c>
      <c r="J2202" s="11" t="s">
        <v>3738</v>
      </c>
      <c r="K2202" s="220" t="s">
        <v>600</v>
      </c>
      <c r="L2202" s="180"/>
      <c r="M2202" s="180">
        <v>1000</v>
      </c>
      <c r="N2202" s="80" t="s">
        <v>7214</v>
      </c>
      <c r="O2202" s="165"/>
      <c r="P2202" s="80" t="s">
        <v>4317</v>
      </c>
      <c r="Q2202" s="80"/>
      <c r="R2202" s="80"/>
      <c r="S2202" s="166"/>
      <c r="T2202" s="164"/>
      <c r="U2202" s="167"/>
      <c r="V2202" s="168"/>
      <c r="W2202" s="12" t="str">
        <f t="shared" si="422"/>
        <v>Mqtt1</v>
      </c>
      <c r="X2202" s="222"/>
      <c r="Y2202" s="6" t="str">
        <f t="shared" si="415"/>
        <v>power-tag/battery-room-ventilator-sb-aft</v>
      </c>
      <c r="Z2202" s="106" t="str" cm="1">
        <f t="array" ref="Z2202">IF(COUNTIF(N2202,"spare"),"","$."&amp;_xlfn.REGEXEXTRACT(J2202,"PT\d+[FQ]\d+_(.*)", 2))</f>
        <v>$.Active_Power_Phase_C</v>
      </c>
      <c r="AA2202" s="12">
        <f t="shared" si="424"/>
        <v>46</v>
      </c>
      <c r="AB2202" s="6" t="s">
        <v>195</v>
      </c>
      <c r="AC2202" s="106">
        <v>3058</v>
      </c>
      <c r="AJ2202" s="80"/>
      <c r="AK2202" s="116" t="s">
        <v>1695</v>
      </c>
      <c r="AN2202" s="80"/>
      <c r="AO2202" s="80"/>
      <c r="AP2202" s="80"/>
      <c r="AQ2202" s="80"/>
      <c r="AR2202" s="130"/>
      <c r="AS2202" s="80"/>
      <c r="AT2202" s="7"/>
      <c r="AU2202" s="7"/>
      <c r="AV2202" s="169"/>
      <c r="AW2202" s="170"/>
      <c r="AX2202" s="140"/>
      <c r="AY2202" s="150"/>
      <c r="AZ2202" s="171"/>
      <c r="BA2202" s="171"/>
      <c r="BB2202" s="150" t="str">
        <f t="shared" si="423"/>
        <v/>
      </c>
      <c r="BC2202" s="172"/>
      <c r="BD2202" s="169"/>
      <c r="BE2202" s="169"/>
      <c r="BF2202" s="169"/>
      <c r="BG2202" s="169"/>
      <c r="BH2202" s="169"/>
      <c r="BI2202" s="169"/>
      <c r="BJ2202" s="169"/>
      <c r="BK2202" s="169"/>
      <c r="BL2202" s="169"/>
      <c r="BM2202" s="169"/>
      <c r="BN2202" s="169"/>
      <c r="BO2202" s="169"/>
      <c r="BP2202" s="169"/>
      <c r="BQ2202" s="169"/>
      <c r="BS2202" s="6"/>
      <c r="BT2202" s="11"/>
      <c r="BU2202" s="6"/>
      <c r="BV2202" s="6"/>
    </row>
    <row r="2203" spans="1:74" ht="15.75" x14ac:dyDescent="0.25">
      <c r="A2203" s="52" t="s">
        <v>7908</v>
      </c>
      <c r="B2203" s="56"/>
      <c r="C2203" s="7" t="s">
        <v>118</v>
      </c>
      <c r="D2203" s="7" t="s">
        <v>6918</v>
      </c>
      <c r="E2203" s="7"/>
      <c r="F2203" s="64"/>
      <c r="G2203" s="6"/>
      <c r="H2203" s="6"/>
      <c r="I2203" s="10" t="s">
        <v>110</v>
      </c>
      <c r="J2203" s="11" t="s">
        <v>3739</v>
      </c>
      <c r="K2203" s="220" t="s">
        <v>600</v>
      </c>
      <c r="L2203" s="180"/>
      <c r="M2203" s="180">
        <v>1000</v>
      </c>
      <c r="N2203" s="80" t="s">
        <v>7214</v>
      </c>
      <c r="O2203" s="165"/>
      <c r="P2203" s="80" t="s">
        <v>4318</v>
      </c>
      <c r="Q2203" s="80"/>
      <c r="R2203" s="80"/>
      <c r="S2203" s="166"/>
      <c r="T2203" s="164"/>
      <c r="U2203" s="167"/>
      <c r="V2203" s="168"/>
      <c r="W2203" s="12" t="str">
        <f t="shared" si="422"/>
        <v>Mqtt1</v>
      </c>
      <c r="X2203" s="222"/>
      <c r="Y2203" s="6" t="str">
        <f t="shared" si="415"/>
        <v>power-tag/battery-room-ventilator-sb-aft</v>
      </c>
      <c r="Z2203" s="106" t="str" cm="1">
        <f t="array" ref="Z2203">IF(COUNTIF(N2203,"spare"),"","$."&amp;_xlfn.REGEXEXTRACT(J2203,"PT\d+[FQ]\d+_(.*)", 2))</f>
        <v>$.Total_Active_Power</v>
      </c>
      <c r="AA2203" s="12">
        <f t="shared" si="424"/>
        <v>46</v>
      </c>
      <c r="AB2203" s="6" t="s">
        <v>195</v>
      </c>
      <c r="AC2203" s="106">
        <v>3060</v>
      </c>
      <c r="AJ2203" s="80"/>
      <c r="AK2203" s="116" t="s">
        <v>1695</v>
      </c>
      <c r="AN2203" s="80"/>
      <c r="AO2203" s="80"/>
      <c r="AP2203" s="80"/>
      <c r="AQ2203" s="80"/>
      <c r="AR2203" s="130"/>
      <c r="AS2203" s="80"/>
      <c r="AT2203" s="7"/>
      <c r="AU2203" s="7"/>
      <c r="AV2203" s="169"/>
      <c r="AW2203" s="170"/>
      <c r="AX2203" s="140"/>
      <c r="AY2203" s="150"/>
      <c r="AZ2203" s="171"/>
      <c r="BA2203" s="171"/>
      <c r="BB2203" s="150" t="str">
        <f t="shared" si="423"/>
        <v/>
      </c>
      <c r="BC2203" s="172"/>
      <c r="BD2203" s="169"/>
      <c r="BE2203" s="169"/>
      <c r="BF2203" s="169"/>
      <c r="BG2203" s="169"/>
      <c r="BH2203" s="169"/>
      <c r="BI2203" s="169"/>
      <c r="BJ2203" s="169"/>
      <c r="BK2203" s="169"/>
      <c r="BL2203" s="169"/>
      <c r="BM2203" s="169"/>
      <c r="BN2203" s="169"/>
      <c r="BO2203" s="169"/>
      <c r="BP2203" s="169"/>
      <c r="BQ2203" s="169"/>
      <c r="BS2203" s="6"/>
      <c r="BT2203" s="11"/>
      <c r="BU2203" s="6"/>
      <c r="BV2203" s="6"/>
    </row>
    <row r="2204" spans="1:74" ht="15.75" x14ac:dyDescent="0.25">
      <c r="A2204" s="52" t="s">
        <v>7908</v>
      </c>
      <c r="B2204" s="56"/>
      <c r="C2204" s="7" t="s">
        <v>118</v>
      </c>
      <c r="D2204" s="7" t="s">
        <v>6918</v>
      </c>
      <c r="E2204" s="7"/>
      <c r="F2204" s="64"/>
      <c r="G2204" s="6"/>
      <c r="H2204" s="6"/>
      <c r="I2204" s="10" t="s">
        <v>110</v>
      </c>
      <c r="J2204" s="11" t="s">
        <v>3740</v>
      </c>
      <c r="K2204" s="220" t="s">
        <v>600</v>
      </c>
      <c r="L2204" s="180"/>
      <c r="M2204" s="180">
        <v>1000</v>
      </c>
      <c r="N2204" s="80" t="s">
        <v>7214</v>
      </c>
      <c r="O2204" s="165"/>
      <c r="P2204" s="80" t="s">
        <v>4319</v>
      </c>
      <c r="Q2204" s="80"/>
      <c r="R2204" s="80"/>
      <c r="S2204" s="166"/>
      <c r="T2204" s="164"/>
      <c r="U2204" s="167"/>
      <c r="V2204" s="168"/>
      <c r="W2204" s="12" t="str">
        <f t="shared" si="422"/>
        <v>Mqtt1</v>
      </c>
      <c r="X2204" s="222"/>
      <c r="Y2204" s="6" t="str">
        <f t="shared" si="415"/>
        <v>power-tag/battery-room-ventilator-sb-aft</v>
      </c>
      <c r="Z2204" s="106" t="str" cm="1">
        <f t="array" ref="Z2204">IF(COUNTIF(N2204,"spare"),"","$."&amp;_xlfn.REGEXEXTRACT(J2204,"PT\d+[FQ]\d+_(.*)", 2))</f>
        <v>$.Power_Factor_Phase_A</v>
      </c>
      <c r="AA2204" s="12">
        <f t="shared" si="424"/>
        <v>46</v>
      </c>
      <c r="AB2204" s="6" t="s">
        <v>195</v>
      </c>
      <c r="AC2204" s="106">
        <v>3078</v>
      </c>
      <c r="AJ2204" s="80"/>
      <c r="AK2204" s="116" t="s">
        <v>1696</v>
      </c>
      <c r="AN2204" s="80"/>
      <c r="AO2204" s="80"/>
      <c r="AP2204" s="80"/>
      <c r="AQ2204" s="80"/>
      <c r="AR2204" s="130"/>
      <c r="AS2204" s="80"/>
      <c r="AT2204" s="7"/>
      <c r="AU2204" s="7"/>
      <c r="AV2204" s="169"/>
      <c r="AW2204" s="170"/>
      <c r="AX2204" s="140"/>
      <c r="AY2204" s="150"/>
      <c r="AZ2204" s="171"/>
      <c r="BA2204" s="171"/>
      <c r="BB2204" s="150" t="str">
        <f t="shared" si="423"/>
        <v/>
      </c>
      <c r="BC2204" s="172"/>
      <c r="BD2204" s="169"/>
      <c r="BE2204" s="169"/>
      <c r="BF2204" s="169"/>
      <c r="BG2204" s="169"/>
      <c r="BH2204" s="169"/>
      <c r="BI2204" s="169"/>
      <c r="BJ2204" s="169"/>
      <c r="BK2204" s="169"/>
      <c r="BL2204" s="169"/>
      <c r="BM2204" s="169"/>
      <c r="BN2204" s="169"/>
      <c r="BO2204" s="169"/>
      <c r="BP2204" s="169"/>
      <c r="BQ2204" s="169"/>
      <c r="BS2204" s="6"/>
      <c r="BT2204" s="11"/>
      <c r="BU2204" s="6"/>
      <c r="BV2204" s="6"/>
    </row>
    <row r="2205" spans="1:74" ht="15.75" x14ac:dyDescent="0.25">
      <c r="A2205" s="52" t="s">
        <v>7908</v>
      </c>
      <c r="B2205" s="56"/>
      <c r="C2205" s="7" t="s">
        <v>118</v>
      </c>
      <c r="D2205" s="7" t="s">
        <v>6918</v>
      </c>
      <c r="E2205" s="7"/>
      <c r="F2205" s="64"/>
      <c r="G2205" s="6"/>
      <c r="H2205" s="6"/>
      <c r="I2205" s="10" t="s">
        <v>110</v>
      </c>
      <c r="J2205" s="11" t="s">
        <v>3741</v>
      </c>
      <c r="K2205" s="220" t="s">
        <v>600</v>
      </c>
      <c r="L2205" s="180"/>
      <c r="M2205" s="180">
        <v>1000</v>
      </c>
      <c r="N2205" s="80" t="s">
        <v>7214</v>
      </c>
      <c r="O2205" s="165"/>
      <c r="P2205" s="80" t="s">
        <v>4320</v>
      </c>
      <c r="Q2205" s="80"/>
      <c r="R2205" s="80"/>
      <c r="S2205" s="166"/>
      <c r="T2205" s="164"/>
      <c r="U2205" s="167"/>
      <c r="V2205" s="168"/>
      <c r="W2205" s="12" t="str">
        <f t="shared" si="422"/>
        <v>Mqtt1</v>
      </c>
      <c r="X2205" s="222"/>
      <c r="Y2205" s="6" t="str">
        <f t="shared" si="415"/>
        <v>power-tag/battery-room-ventilator-sb-aft</v>
      </c>
      <c r="Z2205" s="106" t="str" cm="1">
        <f t="array" ref="Z2205">IF(COUNTIF(N2205,"spare"),"","$."&amp;_xlfn.REGEXEXTRACT(J2205,"PT\d+[FQ]\d+_(.*)", 2))</f>
        <v>$.Power_Factor_Phase_B</v>
      </c>
      <c r="AA2205" s="12">
        <f t="shared" si="424"/>
        <v>46</v>
      </c>
      <c r="AB2205" s="6" t="s">
        <v>195</v>
      </c>
      <c r="AC2205" s="106">
        <v>3080</v>
      </c>
      <c r="AJ2205" s="80"/>
      <c r="AK2205" s="116" t="s">
        <v>1696</v>
      </c>
      <c r="AN2205" s="80"/>
      <c r="AO2205" s="80"/>
      <c r="AP2205" s="80"/>
      <c r="AQ2205" s="80"/>
      <c r="AR2205" s="130"/>
      <c r="AS2205" s="80"/>
      <c r="AT2205" s="7"/>
      <c r="AU2205" s="7"/>
      <c r="AV2205" s="169"/>
      <c r="AW2205" s="170"/>
      <c r="AX2205" s="140"/>
      <c r="AY2205" s="150"/>
      <c r="AZ2205" s="171"/>
      <c r="BA2205" s="171"/>
      <c r="BB2205" s="150" t="str">
        <f t="shared" si="423"/>
        <v/>
      </c>
      <c r="BC2205" s="172"/>
      <c r="BD2205" s="169"/>
      <c r="BE2205" s="169"/>
      <c r="BF2205" s="169"/>
      <c r="BG2205" s="169"/>
      <c r="BH2205" s="169"/>
      <c r="BI2205" s="169"/>
      <c r="BJ2205" s="169"/>
      <c r="BK2205" s="169"/>
      <c r="BL2205" s="169"/>
      <c r="BM2205" s="169"/>
      <c r="BN2205" s="169"/>
      <c r="BO2205" s="169"/>
      <c r="BP2205" s="169"/>
      <c r="BQ2205" s="169"/>
      <c r="BS2205" s="6"/>
      <c r="BT2205" s="11"/>
      <c r="BU2205" s="6"/>
      <c r="BV2205" s="6"/>
    </row>
    <row r="2206" spans="1:74" ht="15.75" x14ac:dyDescent="0.25">
      <c r="A2206" s="52" t="s">
        <v>7908</v>
      </c>
      <c r="B2206" s="56"/>
      <c r="C2206" s="7" t="s">
        <v>118</v>
      </c>
      <c r="D2206" s="7" t="s">
        <v>6918</v>
      </c>
      <c r="E2206" s="7"/>
      <c r="F2206" s="64"/>
      <c r="G2206" s="6"/>
      <c r="H2206" s="6"/>
      <c r="I2206" s="10" t="s">
        <v>110</v>
      </c>
      <c r="J2206" s="11" t="s">
        <v>3742</v>
      </c>
      <c r="K2206" s="220" t="s">
        <v>600</v>
      </c>
      <c r="L2206" s="180"/>
      <c r="M2206" s="180">
        <v>1000</v>
      </c>
      <c r="N2206" s="80" t="s">
        <v>7214</v>
      </c>
      <c r="O2206" s="165"/>
      <c r="P2206" s="80" t="s">
        <v>4321</v>
      </c>
      <c r="Q2206" s="80"/>
      <c r="R2206" s="80"/>
      <c r="S2206" s="166"/>
      <c r="T2206" s="164"/>
      <c r="U2206" s="167"/>
      <c r="V2206" s="168"/>
      <c r="W2206" s="12" t="str">
        <f t="shared" si="422"/>
        <v>Mqtt1</v>
      </c>
      <c r="X2206" s="222"/>
      <c r="Y2206" s="6" t="str">
        <f t="shared" si="415"/>
        <v>power-tag/battery-room-ventilator-sb-aft</v>
      </c>
      <c r="Z2206" s="106" t="str" cm="1">
        <f t="array" ref="Z2206">IF(COUNTIF(N2206,"spare"),"","$."&amp;_xlfn.REGEXEXTRACT(J2206,"PT\d+[FQ]\d+_(.*)", 2))</f>
        <v>$.Power_Factor_Phase_C</v>
      </c>
      <c r="AA2206" s="12">
        <f t="shared" si="424"/>
        <v>46</v>
      </c>
      <c r="AB2206" s="6" t="s">
        <v>195</v>
      </c>
      <c r="AC2206" s="106">
        <v>3082</v>
      </c>
      <c r="AJ2206" s="80"/>
      <c r="AK2206" s="116" t="s">
        <v>1696</v>
      </c>
      <c r="AN2206" s="80"/>
      <c r="AO2206" s="80"/>
      <c r="AP2206" s="80"/>
      <c r="AQ2206" s="80"/>
      <c r="AR2206" s="130"/>
      <c r="AS2206" s="80"/>
      <c r="AT2206" s="7"/>
      <c r="AU2206" s="7"/>
      <c r="AV2206" s="169"/>
      <c r="AW2206" s="170"/>
      <c r="AX2206" s="140"/>
      <c r="AY2206" s="150"/>
      <c r="AZ2206" s="171"/>
      <c r="BA2206" s="171"/>
      <c r="BB2206" s="150" t="str">
        <f t="shared" si="423"/>
        <v/>
      </c>
      <c r="BC2206" s="172"/>
      <c r="BD2206" s="169"/>
      <c r="BE2206" s="169"/>
      <c r="BF2206" s="169"/>
      <c r="BG2206" s="169"/>
      <c r="BH2206" s="169"/>
      <c r="BI2206" s="169"/>
      <c r="BJ2206" s="169"/>
      <c r="BK2206" s="169"/>
      <c r="BL2206" s="169"/>
      <c r="BM2206" s="169"/>
      <c r="BN2206" s="169"/>
      <c r="BO2206" s="169"/>
      <c r="BP2206" s="169"/>
      <c r="BQ2206" s="169"/>
      <c r="BS2206" s="6"/>
      <c r="BT2206" s="11"/>
      <c r="BU2206" s="6"/>
      <c r="BV2206" s="6"/>
    </row>
    <row r="2207" spans="1:74" ht="15.75" x14ac:dyDescent="0.25">
      <c r="A2207" s="52" t="s">
        <v>7908</v>
      </c>
      <c r="B2207" s="56"/>
      <c r="C2207" s="7" t="s">
        <v>118</v>
      </c>
      <c r="D2207" s="7" t="s">
        <v>6918</v>
      </c>
      <c r="E2207" s="7"/>
      <c r="F2207" s="64"/>
      <c r="G2207" s="6"/>
      <c r="H2207" s="6"/>
      <c r="I2207" s="10" t="s">
        <v>110</v>
      </c>
      <c r="J2207" s="11" t="s">
        <v>3743</v>
      </c>
      <c r="K2207" s="220" t="s">
        <v>600</v>
      </c>
      <c r="L2207" s="180"/>
      <c r="M2207" s="180">
        <v>1000</v>
      </c>
      <c r="N2207" s="80" t="s">
        <v>7214</v>
      </c>
      <c r="O2207" s="165"/>
      <c r="P2207" s="80" t="s">
        <v>4322</v>
      </c>
      <c r="Q2207" s="80"/>
      <c r="R2207" s="80"/>
      <c r="S2207" s="166"/>
      <c r="T2207" s="164"/>
      <c r="U2207" s="167"/>
      <c r="V2207" s="168"/>
      <c r="W2207" s="12" t="str">
        <f t="shared" si="422"/>
        <v>Mqtt1</v>
      </c>
      <c r="X2207" s="222"/>
      <c r="Y2207" s="6" t="str">
        <f t="shared" si="415"/>
        <v>power-tag/battery-room-ventilator-sb-aft</v>
      </c>
      <c r="Z2207" s="106" t="str" cm="1">
        <f t="array" ref="Z2207">IF(COUNTIF(N2207,"spare"),"","$."&amp;_xlfn.REGEXEXTRACT(J2207,"PT\d+[FQ]\d+_(.*)", 2))</f>
        <v>$.Total_Power_Factor</v>
      </c>
      <c r="AA2207" s="12">
        <f t="shared" si="424"/>
        <v>46</v>
      </c>
      <c r="AB2207" s="6" t="s">
        <v>195</v>
      </c>
      <c r="AC2207" s="106">
        <v>3084</v>
      </c>
      <c r="AJ2207" s="80"/>
      <c r="AK2207" s="116" t="s">
        <v>1696</v>
      </c>
      <c r="AN2207" s="80"/>
      <c r="AO2207" s="80"/>
      <c r="AP2207" s="80"/>
      <c r="AQ2207" s="80"/>
      <c r="AR2207" s="130"/>
      <c r="AS2207" s="80"/>
      <c r="AT2207" s="7"/>
      <c r="AU2207" s="7"/>
      <c r="AV2207" s="169"/>
      <c r="AW2207" s="170"/>
      <c r="AX2207" s="140"/>
      <c r="AY2207" s="150"/>
      <c r="AZ2207" s="171"/>
      <c r="BA2207" s="171"/>
      <c r="BB2207" s="150" t="str">
        <f t="shared" si="423"/>
        <v/>
      </c>
      <c r="BC2207" s="172"/>
      <c r="BD2207" s="169"/>
      <c r="BE2207" s="169"/>
      <c r="BF2207" s="169"/>
      <c r="BG2207" s="169"/>
      <c r="BH2207" s="169"/>
      <c r="BI2207" s="169"/>
      <c r="BJ2207" s="169"/>
      <c r="BK2207" s="169"/>
      <c r="BL2207" s="169"/>
      <c r="BM2207" s="169"/>
      <c r="BN2207" s="169"/>
      <c r="BO2207" s="169"/>
      <c r="BP2207" s="169"/>
      <c r="BQ2207" s="169"/>
      <c r="BS2207" s="6"/>
      <c r="BT2207" s="11"/>
      <c r="BU2207" s="6"/>
      <c r="BV2207" s="6"/>
    </row>
    <row r="2208" spans="1:74" ht="15.75" x14ac:dyDescent="0.25">
      <c r="A2208" s="52" t="s">
        <v>7908</v>
      </c>
      <c r="B2208" s="56"/>
      <c r="C2208" s="7" t="s">
        <v>118</v>
      </c>
      <c r="D2208" s="7" t="s">
        <v>6918</v>
      </c>
      <c r="E2208" s="7"/>
      <c r="F2208" s="64"/>
      <c r="G2208" s="6"/>
      <c r="H2208" s="6"/>
      <c r="I2208" s="10" t="s">
        <v>110</v>
      </c>
      <c r="J2208" s="11" t="s">
        <v>3744</v>
      </c>
      <c r="K2208" s="220" t="s">
        <v>600</v>
      </c>
      <c r="L2208" s="180"/>
      <c r="M2208" s="180">
        <v>1000</v>
      </c>
      <c r="N2208" s="80" t="s">
        <v>7214</v>
      </c>
      <c r="O2208" s="165"/>
      <c r="P2208" s="80" t="s">
        <v>4323</v>
      </c>
      <c r="Q2208" s="80"/>
      <c r="R2208" s="80"/>
      <c r="S2208" s="166"/>
      <c r="T2208" s="164"/>
      <c r="U2208" s="167"/>
      <c r="V2208" s="168"/>
      <c r="W2208" s="12" t="str">
        <f t="shared" ref="W2208:W2222" si="425">IF(COUNTIF(N2208,"spare"),"","Mqtt1")</f>
        <v>Mqtt1</v>
      </c>
      <c r="X2208" s="222"/>
      <c r="Y2208" s="6" t="str">
        <f t="shared" si="415"/>
        <v>power-tag/welding-socket-lazarette</v>
      </c>
      <c r="Z2208" s="106" t="str" cm="1">
        <f t="array" ref="Z2208">IF(COUNTIF(N2208,"spare"),"","$."&amp;_xlfn.REGEXEXTRACT(J2208,"PT\d+[FQ]\d+_(.*)", 2))</f>
        <v>$.RMS_Current_Phase_A</v>
      </c>
      <c r="AA2208" s="12">
        <f>AA2193+1</f>
        <v>47</v>
      </c>
      <c r="AB2208" s="6" t="s">
        <v>195</v>
      </c>
      <c r="AC2208" s="106">
        <v>3000</v>
      </c>
      <c r="AJ2208" s="80"/>
      <c r="AK2208" s="116" t="s">
        <v>1693</v>
      </c>
      <c r="AN2208" s="80"/>
      <c r="AO2208" s="80"/>
      <c r="AP2208" s="80"/>
      <c r="AQ2208" s="80"/>
      <c r="AR2208" s="130"/>
      <c r="AS2208" s="80"/>
      <c r="AT2208" s="7"/>
      <c r="AU2208" s="7"/>
      <c r="AV2208" s="169"/>
      <c r="AW2208" s="170"/>
      <c r="AX2208" s="140"/>
      <c r="AY2208" s="150"/>
      <c r="AZ2208" s="171"/>
      <c r="BA2208" s="171"/>
      <c r="BB2208" s="150" t="str">
        <f t="shared" ref="BB2208:BB2222" si="426">IF(ISNUMBER(AM2208),"1","")</f>
        <v/>
      </c>
      <c r="BC2208" s="172"/>
      <c r="BD2208" s="169"/>
      <c r="BE2208" s="169"/>
      <c r="BF2208" s="169"/>
      <c r="BG2208" s="169"/>
      <c r="BH2208" s="169"/>
      <c r="BI2208" s="169"/>
      <c r="BJ2208" s="169"/>
      <c r="BK2208" s="169"/>
      <c r="BL2208" s="169"/>
      <c r="BM2208" s="169"/>
      <c r="BN2208" s="169"/>
      <c r="BO2208" s="169"/>
      <c r="BP2208" s="169"/>
      <c r="BQ2208" s="169"/>
      <c r="BS2208" s="6"/>
      <c r="BT2208" s="11"/>
      <c r="BU2208" s="6"/>
      <c r="BV2208" s="6"/>
    </row>
    <row r="2209" spans="1:74" ht="15.75" x14ac:dyDescent="0.25">
      <c r="A2209" s="52" t="s">
        <v>7908</v>
      </c>
      <c r="B2209" s="56"/>
      <c r="C2209" s="7" t="s">
        <v>118</v>
      </c>
      <c r="D2209" s="7" t="s">
        <v>6918</v>
      </c>
      <c r="E2209" s="7"/>
      <c r="F2209" s="64"/>
      <c r="G2209" s="6"/>
      <c r="H2209" s="6"/>
      <c r="I2209" s="10" t="s">
        <v>110</v>
      </c>
      <c r="J2209" s="11" t="s">
        <v>3745</v>
      </c>
      <c r="K2209" s="220" t="s">
        <v>600</v>
      </c>
      <c r="L2209" s="180"/>
      <c r="M2209" s="180">
        <v>1000</v>
      </c>
      <c r="N2209" s="80" t="s">
        <v>7214</v>
      </c>
      <c r="O2209" s="165"/>
      <c r="P2209" s="80" t="s">
        <v>4324</v>
      </c>
      <c r="Q2209" s="80"/>
      <c r="R2209" s="80"/>
      <c r="S2209" s="166"/>
      <c r="T2209" s="164"/>
      <c r="U2209" s="167"/>
      <c r="V2209" s="168"/>
      <c r="W2209" s="12" t="str">
        <f t="shared" si="425"/>
        <v>Mqtt1</v>
      </c>
      <c r="X2209" s="222"/>
      <c r="Y2209" s="6" t="str">
        <f t="shared" si="415"/>
        <v>power-tag/welding-socket-lazarette</v>
      </c>
      <c r="Z2209" s="106" t="str" cm="1">
        <f t="array" ref="Z2209">IF(COUNTIF(N2209,"spare"),"","$."&amp;_xlfn.REGEXEXTRACT(J2209,"PT\d+[FQ]\d+_(.*)", 2))</f>
        <v>$.RMS_Current_Phase_B</v>
      </c>
      <c r="AA2209" s="12">
        <f t="shared" ref="AA2209:AA2222" si="427">AA2194+1</f>
        <v>47</v>
      </c>
      <c r="AB2209" s="6" t="s">
        <v>195</v>
      </c>
      <c r="AC2209" s="106">
        <v>3002</v>
      </c>
      <c r="AJ2209" s="80"/>
      <c r="AK2209" s="116" t="s">
        <v>1693</v>
      </c>
      <c r="AN2209" s="80"/>
      <c r="AO2209" s="80"/>
      <c r="AP2209" s="80"/>
      <c r="AQ2209" s="80"/>
      <c r="AR2209" s="130"/>
      <c r="AS2209" s="80"/>
      <c r="AT2209" s="7"/>
      <c r="AU2209" s="7"/>
      <c r="AV2209" s="169"/>
      <c r="AW2209" s="170"/>
      <c r="AX2209" s="140"/>
      <c r="AY2209" s="150"/>
      <c r="AZ2209" s="171"/>
      <c r="BA2209" s="171"/>
      <c r="BB2209" s="150" t="str">
        <f t="shared" si="426"/>
        <v/>
      </c>
      <c r="BC2209" s="172"/>
      <c r="BD2209" s="169"/>
      <c r="BE2209" s="169"/>
      <c r="BF2209" s="169"/>
      <c r="BG2209" s="169"/>
      <c r="BH2209" s="169"/>
      <c r="BI2209" s="169"/>
      <c r="BJ2209" s="169"/>
      <c r="BK2209" s="169"/>
      <c r="BL2209" s="169"/>
      <c r="BM2209" s="169"/>
      <c r="BN2209" s="169"/>
      <c r="BO2209" s="169"/>
      <c r="BP2209" s="169"/>
      <c r="BQ2209" s="169"/>
      <c r="BS2209" s="6"/>
      <c r="BT2209" s="11"/>
      <c r="BU2209" s="6"/>
      <c r="BV2209" s="6"/>
    </row>
    <row r="2210" spans="1:74" ht="15.75" x14ac:dyDescent="0.25">
      <c r="A2210" s="52" t="s">
        <v>7908</v>
      </c>
      <c r="B2210" s="56"/>
      <c r="C2210" s="7" t="s">
        <v>118</v>
      </c>
      <c r="D2210" s="7" t="s">
        <v>6918</v>
      </c>
      <c r="E2210" s="7"/>
      <c r="F2210" s="64"/>
      <c r="G2210" s="6"/>
      <c r="H2210" s="6"/>
      <c r="I2210" s="10" t="s">
        <v>110</v>
      </c>
      <c r="J2210" s="11" t="s">
        <v>3746</v>
      </c>
      <c r="K2210" s="220" t="s">
        <v>600</v>
      </c>
      <c r="L2210" s="180"/>
      <c r="M2210" s="180">
        <v>1000</v>
      </c>
      <c r="N2210" s="80" t="s">
        <v>7214</v>
      </c>
      <c r="O2210" s="165"/>
      <c r="P2210" s="80" t="s">
        <v>4325</v>
      </c>
      <c r="Q2210" s="80"/>
      <c r="R2210" s="80"/>
      <c r="S2210" s="166"/>
      <c r="T2210" s="164"/>
      <c r="U2210" s="167"/>
      <c r="V2210" s="168"/>
      <c r="W2210" s="12" t="str">
        <f t="shared" si="425"/>
        <v>Mqtt1</v>
      </c>
      <c r="X2210" s="222"/>
      <c r="Y2210" s="6" t="str">
        <f t="shared" si="415"/>
        <v>power-tag/welding-socket-lazarette</v>
      </c>
      <c r="Z2210" s="106" t="str" cm="1">
        <f t="array" ref="Z2210">IF(COUNTIF(N2210,"spare"),"","$."&amp;_xlfn.REGEXEXTRACT(J2210,"PT\d+[FQ]\d+_(.*)", 2))</f>
        <v>$.RMS_Current_Phase_C</v>
      </c>
      <c r="AA2210" s="12">
        <f t="shared" si="427"/>
        <v>47</v>
      </c>
      <c r="AB2210" s="6" t="s">
        <v>195</v>
      </c>
      <c r="AC2210" s="106">
        <v>3004</v>
      </c>
      <c r="AJ2210" s="80"/>
      <c r="AK2210" s="116" t="s">
        <v>1693</v>
      </c>
      <c r="AN2210" s="80"/>
      <c r="AO2210" s="80"/>
      <c r="AP2210" s="80"/>
      <c r="AQ2210" s="80"/>
      <c r="AR2210" s="130"/>
      <c r="AS2210" s="80"/>
      <c r="AT2210" s="7"/>
      <c r="AU2210" s="7"/>
      <c r="AV2210" s="169"/>
      <c r="AW2210" s="170"/>
      <c r="AX2210" s="140"/>
      <c r="AY2210" s="150"/>
      <c r="AZ2210" s="171"/>
      <c r="BA2210" s="171"/>
      <c r="BB2210" s="150" t="str">
        <f t="shared" si="426"/>
        <v/>
      </c>
      <c r="BC2210" s="172"/>
      <c r="BD2210" s="169"/>
      <c r="BE2210" s="169"/>
      <c r="BF2210" s="169"/>
      <c r="BG2210" s="169"/>
      <c r="BH2210" s="169"/>
      <c r="BI2210" s="169"/>
      <c r="BJ2210" s="169"/>
      <c r="BK2210" s="169"/>
      <c r="BL2210" s="169"/>
      <c r="BM2210" s="169"/>
      <c r="BN2210" s="169"/>
      <c r="BO2210" s="169"/>
      <c r="BP2210" s="169"/>
      <c r="BQ2210" s="169"/>
      <c r="BS2210" s="6"/>
      <c r="BT2210" s="11"/>
      <c r="BU2210" s="6"/>
      <c r="BV2210" s="6"/>
    </row>
    <row r="2211" spans="1:74" ht="15.75" x14ac:dyDescent="0.25">
      <c r="A2211" s="52" t="s">
        <v>7908</v>
      </c>
      <c r="B2211" s="56"/>
      <c r="C2211" s="7" t="s">
        <v>118</v>
      </c>
      <c r="D2211" s="7" t="s">
        <v>6918</v>
      </c>
      <c r="E2211" s="7"/>
      <c r="F2211" s="64"/>
      <c r="G2211" s="6"/>
      <c r="H2211" s="6"/>
      <c r="I2211" s="10" t="s">
        <v>110</v>
      </c>
      <c r="J2211" s="11" t="s">
        <v>3747</v>
      </c>
      <c r="K2211" s="220" t="s">
        <v>600</v>
      </c>
      <c r="L2211" s="180"/>
      <c r="M2211" s="180">
        <v>1000</v>
      </c>
      <c r="N2211" s="80" t="s">
        <v>7214</v>
      </c>
      <c r="O2211" s="165"/>
      <c r="P2211" s="80" t="s">
        <v>4326</v>
      </c>
      <c r="Q2211" s="80"/>
      <c r="R2211" s="80"/>
      <c r="S2211" s="166"/>
      <c r="T2211" s="164"/>
      <c r="U2211" s="167"/>
      <c r="V2211" s="168"/>
      <c r="W2211" s="12" t="str">
        <f t="shared" si="425"/>
        <v>Mqtt1</v>
      </c>
      <c r="X2211" s="222"/>
      <c r="Y2211" s="6" t="str">
        <f t="shared" si="415"/>
        <v>power-tag/welding-socket-lazarette</v>
      </c>
      <c r="Z2211" s="106" t="str" cm="1">
        <f t="array" ref="Z2211">IF(COUNTIF(N2211,"spare"),"","$."&amp;_xlfn.REGEXEXTRACT(J2211,"PT\d+[FQ]\d+_(.*)", 2))</f>
        <v>$.RMS_Current_Phase_Neut</v>
      </c>
      <c r="AA2211" s="12">
        <f t="shared" si="427"/>
        <v>47</v>
      </c>
      <c r="AB2211" s="6" t="s">
        <v>195</v>
      </c>
      <c r="AC2211" s="106">
        <v>3006</v>
      </c>
      <c r="AJ2211" s="80"/>
      <c r="AK2211" s="116" t="s">
        <v>1693</v>
      </c>
      <c r="AN2211" s="80"/>
      <c r="AO2211" s="80"/>
      <c r="AP2211" s="80"/>
      <c r="AQ2211" s="80"/>
      <c r="AR2211" s="130"/>
      <c r="AS2211" s="80"/>
      <c r="AT2211" s="7"/>
      <c r="AU2211" s="7"/>
      <c r="AV2211" s="169"/>
      <c r="AW2211" s="170"/>
      <c r="AX2211" s="140"/>
      <c r="AY2211" s="150"/>
      <c r="AZ2211" s="171"/>
      <c r="BA2211" s="171"/>
      <c r="BB2211" s="150" t="str">
        <f t="shared" si="426"/>
        <v/>
      </c>
      <c r="BC2211" s="172"/>
      <c r="BD2211" s="169"/>
      <c r="BE2211" s="169"/>
      <c r="BF2211" s="169"/>
      <c r="BG2211" s="169"/>
      <c r="BH2211" s="169"/>
      <c r="BI2211" s="169"/>
      <c r="BJ2211" s="169"/>
      <c r="BK2211" s="169"/>
      <c r="BL2211" s="169"/>
      <c r="BM2211" s="169"/>
      <c r="BN2211" s="169"/>
      <c r="BO2211" s="169"/>
      <c r="BP2211" s="169"/>
      <c r="BQ2211" s="169"/>
      <c r="BS2211" s="6"/>
      <c r="BT2211" s="11"/>
      <c r="BU2211" s="6"/>
      <c r="BV2211" s="6"/>
    </row>
    <row r="2212" spans="1:74" ht="15.75" x14ac:dyDescent="0.25">
      <c r="A2212" s="52" t="s">
        <v>7908</v>
      </c>
      <c r="B2212" s="56"/>
      <c r="C2212" s="7" t="s">
        <v>118</v>
      </c>
      <c r="D2212" s="7" t="s">
        <v>6918</v>
      </c>
      <c r="E2212" s="7"/>
      <c r="F2212" s="64"/>
      <c r="G2212" s="6"/>
      <c r="H2212" s="6"/>
      <c r="I2212" s="10" t="s">
        <v>110</v>
      </c>
      <c r="J2212" s="11" t="s">
        <v>7691</v>
      </c>
      <c r="K2212" s="220" t="s">
        <v>600</v>
      </c>
      <c r="L2212" s="180"/>
      <c r="M2212" s="180">
        <v>1000</v>
      </c>
      <c r="N2212" s="80" t="s">
        <v>7214</v>
      </c>
      <c r="O2212" s="165"/>
      <c r="P2212" s="80" t="s">
        <v>4327</v>
      </c>
      <c r="Q2212" s="80"/>
      <c r="R2212" s="80"/>
      <c r="S2212" s="166"/>
      <c r="T2212" s="164"/>
      <c r="U2212" s="167"/>
      <c r="V2212" s="168"/>
      <c r="W2212" s="12" t="str">
        <f t="shared" si="425"/>
        <v>Mqtt1</v>
      </c>
      <c r="X2212" s="222"/>
      <c r="Y2212" s="6" t="str">
        <f t="shared" si="415"/>
        <v>power-tag/welding-socket-lazarette</v>
      </c>
      <c r="Z2212" s="106" t="str" cm="1">
        <f t="array" ref="Z2212">IF(COUNTIF(N2212,"spare"),"","$."&amp;_xlfn.REGEXEXTRACT(J2212,"PT\d+[FQ]\d+_(.*)", 2))</f>
        <v>$.RMS_Voltage_A_N</v>
      </c>
      <c r="AA2212" s="12">
        <f t="shared" si="427"/>
        <v>47</v>
      </c>
      <c r="AB2212" s="6" t="s">
        <v>195</v>
      </c>
      <c r="AC2212" s="106">
        <v>3028</v>
      </c>
      <c r="AJ2212" s="80"/>
      <c r="AK2212" s="116" t="s">
        <v>1694</v>
      </c>
      <c r="AN2212" s="80"/>
      <c r="AO2212" s="80"/>
      <c r="AP2212" s="80"/>
      <c r="AQ2212" s="80"/>
      <c r="AR2212" s="130"/>
      <c r="AS2212" s="80"/>
      <c r="AT2212" s="7"/>
      <c r="AU2212" s="7"/>
      <c r="AV2212" s="169"/>
      <c r="AW2212" s="170"/>
      <c r="AX2212" s="140"/>
      <c r="AY2212" s="150"/>
      <c r="AZ2212" s="171"/>
      <c r="BA2212" s="171"/>
      <c r="BB2212" s="150" t="str">
        <f t="shared" si="426"/>
        <v/>
      </c>
      <c r="BC2212" s="172"/>
      <c r="BD2212" s="169"/>
      <c r="BE2212" s="169"/>
      <c r="BF2212" s="169"/>
      <c r="BG2212" s="169"/>
      <c r="BH2212" s="169"/>
      <c r="BI2212" s="169"/>
      <c r="BJ2212" s="169"/>
      <c r="BK2212" s="169"/>
      <c r="BL2212" s="169"/>
      <c r="BM2212" s="169"/>
      <c r="BN2212" s="169"/>
      <c r="BO2212" s="169"/>
      <c r="BP2212" s="169"/>
      <c r="BQ2212" s="169"/>
      <c r="BS2212" s="6"/>
      <c r="BT2212" s="11"/>
      <c r="BU2212" s="6"/>
      <c r="BV2212" s="6"/>
    </row>
    <row r="2213" spans="1:74" ht="15.75" x14ac:dyDescent="0.25">
      <c r="A2213" s="52" t="s">
        <v>7908</v>
      </c>
      <c r="B2213" s="56"/>
      <c r="C2213" s="7" t="s">
        <v>118</v>
      </c>
      <c r="D2213" s="7" t="s">
        <v>6918</v>
      </c>
      <c r="E2213" s="7"/>
      <c r="F2213" s="64"/>
      <c r="G2213" s="6"/>
      <c r="H2213" s="6"/>
      <c r="I2213" s="10" t="s">
        <v>110</v>
      </c>
      <c r="J2213" s="11" t="s">
        <v>7692</v>
      </c>
      <c r="K2213" s="220" t="s">
        <v>600</v>
      </c>
      <c r="L2213" s="180"/>
      <c r="M2213" s="180">
        <v>1000</v>
      </c>
      <c r="N2213" s="80" t="s">
        <v>7214</v>
      </c>
      <c r="O2213" s="165"/>
      <c r="P2213" s="80" t="s">
        <v>4328</v>
      </c>
      <c r="Q2213" s="80"/>
      <c r="R2213" s="80"/>
      <c r="S2213" s="166"/>
      <c r="T2213" s="164"/>
      <c r="U2213" s="167"/>
      <c r="V2213" s="168"/>
      <c r="W2213" s="12" t="str">
        <f t="shared" si="425"/>
        <v>Mqtt1</v>
      </c>
      <c r="X2213" s="222"/>
      <c r="Y2213" s="6" t="str">
        <f t="shared" si="415"/>
        <v>power-tag/welding-socket-lazarette</v>
      </c>
      <c r="Z2213" s="106" t="str" cm="1">
        <f t="array" ref="Z2213">IF(COUNTIF(N2213,"spare"),"","$."&amp;_xlfn.REGEXEXTRACT(J2213,"PT\d+[FQ]\d+_(.*)", 2))</f>
        <v>$.RMS_Voltage_B_N</v>
      </c>
      <c r="AA2213" s="12">
        <f t="shared" si="427"/>
        <v>47</v>
      </c>
      <c r="AB2213" s="6" t="s">
        <v>195</v>
      </c>
      <c r="AC2213" s="106">
        <v>3030</v>
      </c>
      <c r="AJ2213" s="80"/>
      <c r="AK2213" s="116" t="s">
        <v>1694</v>
      </c>
      <c r="AN2213" s="80"/>
      <c r="AO2213" s="80"/>
      <c r="AP2213" s="80"/>
      <c r="AQ2213" s="80"/>
      <c r="AR2213" s="130"/>
      <c r="AS2213" s="80"/>
      <c r="AT2213" s="7"/>
      <c r="AU2213" s="7"/>
      <c r="AV2213" s="169"/>
      <c r="AW2213" s="170"/>
      <c r="AX2213" s="140"/>
      <c r="AY2213" s="150"/>
      <c r="AZ2213" s="171"/>
      <c r="BA2213" s="171"/>
      <c r="BB2213" s="150" t="str">
        <f t="shared" si="426"/>
        <v/>
      </c>
      <c r="BC2213" s="172"/>
      <c r="BD2213" s="169"/>
      <c r="BE2213" s="169"/>
      <c r="BF2213" s="169"/>
      <c r="BG2213" s="169"/>
      <c r="BH2213" s="169"/>
      <c r="BI2213" s="169"/>
      <c r="BJ2213" s="169"/>
      <c r="BK2213" s="169"/>
      <c r="BL2213" s="169"/>
      <c r="BM2213" s="169"/>
      <c r="BN2213" s="169"/>
      <c r="BO2213" s="169"/>
      <c r="BP2213" s="169"/>
      <c r="BQ2213" s="169"/>
      <c r="BS2213" s="6"/>
      <c r="BT2213" s="11"/>
      <c r="BU2213" s="6"/>
      <c r="BV2213" s="6"/>
    </row>
    <row r="2214" spans="1:74" ht="15.75" x14ac:dyDescent="0.25">
      <c r="A2214" s="52" t="s">
        <v>7908</v>
      </c>
      <c r="B2214" s="56"/>
      <c r="C2214" s="7" t="s">
        <v>118</v>
      </c>
      <c r="D2214" s="7" t="s">
        <v>6918</v>
      </c>
      <c r="E2214" s="7"/>
      <c r="F2214" s="64"/>
      <c r="G2214" s="6"/>
      <c r="H2214" s="6"/>
      <c r="I2214" s="10" t="s">
        <v>110</v>
      </c>
      <c r="J2214" s="11" t="s">
        <v>7693</v>
      </c>
      <c r="K2214" s="220" t="s">
        <v>600</v>
      </c>
      <c r="L2214" s="180"/>
      <c r="M2214" s="180">
        <v>1000</v>
      </c>
      <c r="N2214" s="80" t="s">
        <v>7214</v>
      </c>
      <c r="O2214" s="165"/>
      <c r="P2214" s="80" t="s">
        <v>4329</v>
      </c>
      <c r="Q2214" s="80"/>
      <c r="R2214" s="80"/>
      <c r="S2214" s="166"/>
      <c r="T2214" s="164"/>
      <c r="U2214" s="167"/>
      <c r="V2214" s="168"/>
      <c r="W2214" s="12" t="str">
        <f t="shared" si="425"/>
        <v>Mqtt1</v>
      </c>
      <c r="X2214" s="222"/>
      <c r="Y2214" s="6" t="str">
        <f t="shared" si="415"/>
        <v>power-tag/welding-socket-lazarette</v>
      </c>
      <c r="Z2214" s="106" t="str" cm="1">
        <f t="array" ref="Z2214">IF(COUNTIF(N2214,"spare"),"","$."&amp;_xlfn.REGEXEXTRACT(J2214,"PT\d+[FQ]\d+_(.*)", 2))</f>
        <v>$.RMS_Voltage_C_N</v>
      </c>
      <c r="AA2214" s="12">
        <f t="shared" si="427"/>
        <v>47</v>
      </c>
      <c r="AB2214" s="6" t="s">
        <v>195</v>
      </c>
      <c r="AC2214" s="106">
        <v>3032</v>
      </c>
      <c r="AJ2214" s="80"/>
      <c r="AK2214" s="116" t="s">
        <v>1694</v>
      </c>
      <c r="AN2214" s="80"/>
      <c r="AO2214" s="80"/>
      <c r="AP2214" s="80"/>
      <c r="AQ2214" s="80"/>
      <c r="AR2214" s="130"/>
      <c r="AS2214" s="80"/>
      <c r="AT2214" s="7"/>
      <c r="AU2214" s="7"/>
      <c r="AV2214" s="169"/>
      <c r="AW2214" s="170"/>
      <c r="AX2214" s="140"/>
      <c r="AY2214" s="150"/>
      <c r="AZ2214" s="171"/>
      <c r="BA2214" s="171"/>
      <c r="BB2214" s="150" t="str">
        <f t="shared" si="426"/>
        <v/>
      </c>
      <c r="BC2214" s="172"/>
      <c r="BD2214" s="169"/>
      <c r="BE2214" s="169"/>
      <c r="BF2214" s="169"/>
      <c r="BG2214" s="169"/>
      <c r="BH2214" s="169"/>
      <c r="BI2214" s="169"/>
      <c r="BJ2214" s="169"/>
      <c r="BK2214" s="169"/>
      <c r="BL2214" s="169"/>
      <c r="BM2214" s="169"/>
      <c r="BN2214" s="169"/>
      <c r="BO2214" s="169"/>
      <c r="BP2214" s="169"/>
      <c r="BQ2214" s="169"/>
      <c r="BS2214" s="6"/>
      <c r="BT2214" s="11"/>
      <c r="BU2214" s="6"/>
      <c r="BV2214" s="6"/>
    </row>
    <row r="2215" spans="1:74" ht="15.75" x14ac:dyDescent="0.25">
      <c r="A2215" s="52" t="s">
        <v>7908</v>
      </c>
      <c r="B2215" s="56"/>
      <c r="C2215" s="7" t="s">
        <v>118</v>
      </c>
      <c r="D2215" s="7" t="s">
        <v>6918</v>
      </c>
      <c r="E2215" s="7"/>
      <c r="F2215" s="64"/>
      <c r="G2215" s="6"/>
      <c r="H2215" s="6"/>
      <c r="I2215" s="10" t="s">
        <v>110</v>
      </c>
      <c r="J2215" s="11" t="s">
        <v>3748</v>
      </c>
      <c r="K2215" s="220" t="s">
        <v>600</v>
      </c>
      <c r="L2215" s="180"/>
      <c r="M2215" s="180">
        <v>1000</v>
      </c>
      <c r="N2215" s="80" t="s">
        <v>7214</v>
      </c>
      <c r="O2215" s="165"/>
      <c r="P2215" s="80" t="s">
        <v>4330</v>
      </c>
      <c r="Q2215" s="80"/>
      <c r="R2215" s="80"/>
      <c r="S2215" s="166"/>
      <c r="T2215" s="164"/>
      <c r="U2215" s="167"/>
      <c r="V2215" s="168"/>
      <c r="W2215" s="12" t="str">
        <f t="shared" si="425"/>
        <v>Mqtt1</v>
      </c>
      <c r="X2215" s="222"/>
      <c r="Y2215" s="6" t="str">
        <f t="shared" si="415"/>
        <v>power-tag/welding-socket-lazarette</v>
      </c>
      <c r="Z2215" s="106" t="str" cm="1">
        <f t="array" ref="Z2215">IF(COUNTIF(N2215,"spare"),"","$."&amp;_xlfn.REGEXEXTRACT(J2215,"PT\d+[FQ]\d+_(.*)", 2))</f>
        <v>$.Active_Power_Phase_A</v>
      </c>
      <c r="AA2215" s="12">
        <f t="shared" si="427"/>
        <v>47</v>
      </c>
      <c r="AB2215" s="6" t="s">
        <v>195</v>
      </c>
      <c r="AC2215" s="106">
        <v>3054</v>
      </c>
      <c r="AJ2215" s="80"/>
      <c r="AK2215" s="116" t="s">
        <v>1695</v>
      </c>
      <c r="AN2215" s="80"/>
      <c r="AO2215" s="80"/>
      <c r="AP2215" s="80"/>
      <c r="AQ2215" s="80"/>
      <c r="AR2215" s="130"/>
      <c r="AS2215" s="80"/>
      <c r="AT2215" s="7"/>
      <c r="AU2215" s="7"/>
      <c r="AV2215" s="169"/>
      <c r="AW2215" s="170"/>
      <c r="AX2215" s="140"/>
      <c r="AY2215" s="150"/>
      <c r="AZ2215" s="171"/>
      <c r="BA2215" s="171"/>
      <c r="BB2215" s="150" t="str">
        <f t="shared" si="426"/>
        <v/>
      </c>
      <c r="BC2215" s="172"/>
      <c r="BD2215" s="169"/>
      <c r="BE2215" s="169"/>
      <c r="BF2215" s="169"/>
      <c r="BG2215" s="169"/>
      <c r="BH2215" s="169"/>
      <c r="BI2215" s="169"/>
      <c r="BJ2215" s="169"/>
      <c r="BK2215" s="169"/>
      <c r="BL2215" s="169"/>
      <c r="BM2215" s="169"/>
      <c r="BN2215" s="169"/>
      <c r="BO2215" s="169"/>
      <c r="BP2215" s="169"/>
      <c r="BQ2215" s="169"/>
      <c r="BS2215" s="6"/>
      <c r="BT2215" s="11"/>
      <c r="BU2215" s="6"/>
      <c r="BV2215" s="6"/>
    </row>
    <row r="2216" spans="1:74" ht="15.75" x14ac:dyDescent="0.25">
      <c r="A2216" s="52" t="s">
        <v>7908</v>
      </c>
      <c r="B2216" s="56"/>
      <c r="C2216" s="7" t="s">
        <v>118</v>
      </c>
      <c r="D2216" s="7" t="s">
        <v>6918</v>
      </c>
      <c r="E2216" s="7"/>
      <c r="F2216" s="64"/>
      <c r="G2216" s="6"/>
      <c r="H2216" s="6"/>
      <c r="I2216" s="10" t="s">
        <v>110</v>
      </c>
      <c r="J2216" s="11" t="s">
        <v>3749</v>
      </c>
      <c r="K2216" s="220" t="s">
        <v>600</v>
      </c>
      <c r="L2216" s="180"/>
      <c r="M2216" s="180">
        <v>1000</v>
      </c>
      <c r="N2216" s="80" t="s">
        <v>7214</v>
      </c>
      <c r="O2216" s="165"/>
      <c r="P2216" s="80" t="s">
        <v>4331</v>
      </c>
      <c r="Q2216" s="80"/>
      <c r="R2216" s="80"/>
      <c r="S2216" s="166"/>
      <c r="T2216" s="164"/>
      <c r="U2216" s="167"/>
      <c r="V2216" s="168"/>
      <c r="W2216" s="12" t="str">
        <f t="shared" si="425"/>
        <v>Mqtt1</v>
      </c>
      <c r="X2216" s="222"/>
      <c r="Y2216" s="6" t="str">
        <f t="shared" si="415"/>
        <v>power-tag/welding-socket-lazarette</v>
      </c>
      <c r="Z2216" s="106" t="str" cm="1">
        <f t="array" ref="Z2216">IF(COUNTIF(N2216,"spare"),"","$."&amp;_xlfn.REGEXEXTRACT(J2216,"PT\d+[FQ]\d+_(.*)", 2))</f>
        <v>$.Active_Power_Phase_B</v>
      </c>
      <c r="AA2216" s="12">
        <f t="shared" si="427"/>
        <v>47</v>
      </c>
      <c r="AB2216" s="6" t="s">
        <v>195</v>
      </c>
      <c r="AC2216" s="106">
        <v>3056</v>
      </c>
      <c r="AJ2216" s="80"/>
      <c r="AK2216" s="116" t="s">
        <v>1695</v>
      </c>
      <c r="AN2216" s="80"/>
      <c r="AO2216" s="80"/>
      <c r="AP2216" s="80"/>
      <c r="AQ2216" s="80"/>
      <c r="AR2216" s="130"/>
      <c r="AS2216" s="80"/>
      <c r="AT2216" s="7"/>
      <c r="AU2216" s="7"/>
      <c r="AV2216" s="169"/>
      <c r="AW2216" s="170"/>
      <c r="AX2216" s="140"/>
      <c r="AY2216" s="150"/>
      <c r="AZ2216" s="171"/>
      <c r="BA2216" s="171"/>
      <c r="BB2216" s="150" t="str">
        <f t="shared" si="426"/>
        <v/>
      </c>
      <c r="BC2216" s="172"/>
      <c r="BD2216" s="169"/>
      <c r="BE2216" s="169"/>
      <c r="BF2216" s="169"/>
      <c r="BG2216" s="169"/>
      <c r="BH2216" s="169"/>
      <c r="BI2216" s="169"/>
      <c r="BJ2216" s="169"/>
      <c r="BK2216" s="169"/>
      <c r="BL2216" s="169"/>
      <c r="BM2216" s="169"/>
      <c r="BN2216" s="169"/>
      <c r="BO2216" s="169"/>
      <c r="BP2216" s="169"/>
      <c r="BQ2216" s="169"/>
      <c r="BS2216" s="6"/>
      <c r="BT2216" s="11"/>
      <c r="BU2216" s="6"/>
      <c r="BV2216" s="6"/>
    </row>
    <row r="2217" spans="1:74" ht="15.75" x14ac:dyDescent="0.25">
      <c r="A2217" s="52" t="s">
        <v>7908</v>
      </c>
      <c r="B2217" s="56"/>
      <c r="C2217" s="7" t="s">
        <v>118</v>
      </c>
      <c r="D2217" s="7" t="s">
        <v>6918</v>
      </c>
      <c r="E2217" s="7"/>
      <c r="F2217" s="64"/>
      <c r="G2217" s="6"/>
      <c r="H2217" s="6"/>
      <c r="I2217" s="10" t="s">
        <v>110</v>
      </c>
      <c r="J2217" s="11" t="s">
        <v>3750</v>
      </c>
      <c r="K2217" s="220" t="s">
        <v>600</v>
      </c>
      <c r="L2217" s="180"/>
      <c r="M2217" s="180">
        <v>1000</v>
      </c>
      <c r="N2217" s="80" t="s">
        <v>7214</v>
      </c>
      <c r="O2217" s="165"/>
      <c r="P2217" s="80" t="s">
        <v>4332</v>
      </c>
      <c r="Q2217" s="80"/>
      <c r="R2217" s="80"/>
      <c r="S2217" s="166"/>
      <c r="T2217" s="164"/>
      <c r="U2217" s="167"/>
      <c r="V2217" s="168"/>
      <c r="W2217" s="12" t="str">
        <f t="shared" si="425"/>
        <v>Mqtt1</v>
      </c>
      <c r="X2217" s="222"/>
      <c r="Y2217" s="6" t="str">
        <f t="shared" si="415"/>
        <v>power-tag/welding-socket-lazarette</v>
      </c>
      <c r="Z2217" s="106" t="str" cm="1">
        <f t="array" ref="Z2217">IF(COUNTIF(N2217,"spare"),"","$."&amp;_xlfn.REGEXEXTRACT(J2217,"PT\d+[FQ]\d+_(.*)", 2))</f>
        <v>$.Active_Power_Phase_C</v>
      </c>
      <c r="AA2217" s="12">
        <f t="shared" si="427"/>
        <v>47</v>
      </c>
      <c r="AB2217" s="6" t="s">
        <v>195</v>
      </c>
      <c r="AC2217" s="106">
        <v>3058</v>
      </c>
      <c r="AJ2217" s="80"/>
      <c r="AK2217" s="116" t="s">
        <v>1695</v>
      </c>
      <c r="AN2217" s="80"/>
      <c r="AO2217" s="80"/>
      <c r="AP2217" s="80"/>
      <c r="AQ2217" s="80"/>
      <c r="AR2217" s="130"/>
      <c r="AS2217" s="80"/>
      <c r="AT2217" s="7"/>
      <c r="AU2217" s="7"/>
      <c r="AV2217" s="169"/>
      <c r="AW2217" s="170"/>
      <c r="AX2217" s="140"/>
      <c r="AY2217" s="150"/>
      <c r="AZ2217" s="171"/>
      <c r="BA2217" s="171"/>
      <c r="BB2217" s="150" t="str">
        <f t="shared" si="426"/>
        <v/>
      </c>
      <c r="BC2217" s="172"/>
      <c r="BD2217" s="169"/>
      <c r="BE2217" s="169"/>
      <c r="BF2217" s="169"/>
      <c r="BG2217" s="169"/>
      <c r="BH2217" s="169"/>
      <c r="BI2217" s="169"/>
      <c r="BJ2217" s="169"/>
      <c r="BK2217" s="169"/>
      <c r="BL2217" s="169"/>
      <c r="BM2217" s="169"/>
      <c r="BN2217" s="169"/>
      <c r="BO2217" s="169"/>
      <c r="BP2217" s="169"/>
      <c r="BQ2217" s="169"/>
      <c r="BS2217" s="6"/>
      <c r="BT2217" s="11"/>
      <c r="BU2217" s="6"/>
      <c r="BV2217" s="6"/>
    </row>
    <row r="2218" spans="1:74" ht="15.75" x14ac:dyDescent="0.25">
      <c r="A2218" s="52" t="s">
        <v>7908</v>
      </c>
      <c r="B2218" s="56"/>
      <c r="C2218" s="7" t="s">
        <v>118</v>
      </c>
      <c r="D2218" s="7" t="s">
        <v>6918</v>
      </c>
      <c r="E2218" s="7"/>
      <c r="F2218" s="64"/>
      <c r="G2218" s="6"/>
      <c r="H2218" s="6"/>
      <c r="I2218" s="10" t="s">
        <v>110</v>
      </c>
      <c r="J2218" s="11" t="s">
        <v>3751</v>
      </c>
      <c r="K2218" s="220" t="s">
        <v>600</v>
      </c>
      <c r="L2218" s="180"/>
      <c r="M2218" s="180">
        <v>1000</v>
      </c>
      <c r="N2218" s="80" t="s">
        <v>7214</v>
      </c>
      <c r="O2218" s="165"/>
      <c r="P2218" s="80" t="s">
        <v>4333</v>
      </c>
      <c r="Q2218" s="80"/>
      <c r="R2218" s="80"/>
      <c r="S2218" s="166"/>
      <c r="T2218" s="164"/>
      <c r="U2218" s="167"/>
      <c r="V2218" s="168"/>
      <c r="W2218" s="12" t="str">
        <f t="shared" si="425"/>
        <v>Mqtt1</v>
      </c>
      <c r="X2218" s="222"/>
      <c r="Y2218" s="6" t="str">
        <f t="shared" si="415"/>
        <v>power-tag/welding-socket-lazarette</v>
      </c>
      <c r="Z2218" s="106" t="str" cm="1">
        <f t="array" ref="Z2218">IF(COUNTIF(N2218,"spare"),"","$."&amp;_xlfn.REGEXEXTRACT(J2218,"PT\d+[FQ]\d+_(.*)", 2))</f>
        <v>$.Total_Active_Power</v>
      </c>
      <c r="AA2218" s="12">
        <f t="shared" si="427"/>
        <v>47</v>
      </c>
      <c r="AB2218" s="6" t="s">
        <v>195</v>
      </c>
      <c r="AC2218" s="106">
        <v>3060</v>
      </c>
      <c r="AJ2218" s="80"/>
      <c r="AK2218" s="116" t="s">
        <v>1695</v>
      </c>
      <c r="AN2218" s="80"/>
      <c r="AO2218" s="80"/>
      <c r="AP2218" s="80"/>
      <c r="AQ2218" s="80"/>
      <c r="AR2218" s="130"/>
      <c r="AS2218" s="80"/>
      <c r="AT2218" s="7"/>
      <c r="AU2218" s="7"/>
      <c r="AV2218" s="169"/>
      <c r="AW2218" s="170"/>
      <c r="AX2218" s="140"/>
      <c r="AY2218" s="150"/>
      <c r="AZ2218" s="171"/>
      <c r="BA2218" s="171"/>
      <c r="BB2218" s="150" t="str">
        <f t="shared" si="426"/>
        <v/>
      </c>
      <c r="BC2218" s="172"/>
      <c r="BD2218" s="169"/>
      <c r="BE2218" s="169"/>
      <c r="BF2218" s="169"/>
      <c r="BG2218" s="169"/>
      <c r="BH2218" s="169"/>
      <c r="BI2218" s="169"/>
      <c r="BJ2218" s="169"/>
      <c r="BK2218" s="169"/>
      <c r="BL2218" s="169"/>
      <c r="BM2218" s="169"/>
      <c r="BN2218" s="169"/>
      <c r="BO2218" s="169"/>
      <c r="BP2218" s="169"/>
      <c r="BQ2218" s="169"/>
      <c r="BS2218" s="6"/>
      <c r="BT2218" s="11"/>
      <c r="BU2218" s="6"/>
      <c r="BV2218" s="6"/>
    </row>
    <row r="2219" spans="1:74" ht="15.75" x14ac:dyDescent="0.25">
      <c r="A2219" s="52" t="s">
        <v>7908</v>
      </c>
      <c r="B2219" s="56"/>
      <c r="C2219" s="7" t="s">
        <v>118</v>
      </c>
      <c r="D2219" s="7" t="s">
        <v>6918</v>
      </c>
      <c r="E2219" s="7"/>
      <c r="F2219" s="64"/>
      <c r="G2219" s="6"/>
      <c r="H2219" s="6"/>
      <c r="I2219" s="10" t="s">
        <v>110</v>
      </c>
      <c r="J2219" s="11" t="s">
        <v>3752</v>
      </c>
      <c r="K2219" s="220" t="s">
        <v>600</v>
      </c>
      <c r="L2219" s="180"/>
      <c r="M2219" s="180">
        <v>1000</v>
      </c>
      <c r="N2219" s="80" t="s">
        <v>7214</v>
      </c>
      <c r="O2219" s="165"/>
      <c r="P2219" s="80" t="s">
        <v>4334</v>
      </c>
      <c r="Q2219" s="80"/>
      <c r="R2219" s="80"/>
      <c r="S2219" s="166"/>
      <c r="T2219" s="164"/>
      <c r="U2219" s="167"/>
      <c r="V2219" s="168"/>
      <c r="W2219" s="12" t="str">
        <f t="shared" si="425"/>
        <v>Mqtt1</v>
      </c>
      <c r="X2219" s="222"/>
      <c r="Y2219" s="6" t="str">
        <f t="shared" si="415"/>
        <v>power-tag/welding-socket-lazarette</v>
      </c>
      <c r="Z2219" s="106" t="str" cm="1">
        <f t="array" ref="Z2219">IF(COUNTIF(N2219,"spare"),"","$."&amp;_xlfn.REGEXEXTRACT(J2219,"PT\d+[FQ]\d+_(.*)", 2))</f>
        <v>$.Power_Factor_Phase_A</v>
      </c>
      <c r="AA2219" s="12">
        <f t="shared" si="427"/>
        <v>47</v>
      </c>
      <c r="AB2219" s="6" t="s">
        <v>195</v>
      </c>
      <c r="AC2219" s="106">
        <v>3078</v>
      </c>
      <c r="AJ2219" s="80"/>
      <c r="AK2219" s="116" t="s">
        <v>1696</v>
      </c>
      <c r="AN2219" s="80"/>
      <c r="AO2219" s="80"/>
      <c r="AP2219" s="80"/>
      <c r="AQ2219" s="80"/>
      <c r="AR2219" s="130"/>
      <c r="AS2219" s="80"/>
      <c r="AT2219" s="7"/>
      <c r="AU2219" s="7"/>
      <c r="AV2219" s="169"/>
      <c r="AW2219" s="170"/>
      <c r="AX2219" s="140"/>
      <c r="AY2219" s="150"/>
      <c r="AZ2219" s="171"/>
      <c r="BA2219" s="171"/>
      <c r="BB2219" s="150" t="str">
        <f t="shared" si="426"/>
        <v/>
      </c>
      <c r="BC2219" s="172"/>
      <c r="BD2219" s="169"/>
      <c r="BE2219" s="169"/>
      <c r="BF2219" s="169"/>
      <c r="BG2219" s="169"/>
      <c r="BH2219" s="169"/>
      <c r="BI2219" s="169"/>
      <c r="BJ2219" s="169"/>
      <c r="BK2219" s="169"/>
      <c r="BL2219" s="169"/>
      <c r="BM2219" s="169"/>
      <c r="BN2219" s="169"/>
      <c r="BO2219" s="169"/>
      <c r="BP2219" s="169"/>
      <c r="BQ2219" s="169"/>
      <c r="BS2219" s="6"/>
      <c r="BT2219" s="11"/>
      <c r="BU2219" s="6"/>
      <c r="BV2219" s="6"/>
    </row>
    <row r="2220" spans="1:74" ht="15.75" x14ac:dyDescent="0.25">
      <c r="A2220" s="52" t="s">
        <v>7908</v>
      </c>
      <c r="B2220" s="56"/>
      <c r="C2220" s="7" t="s">
        <v>118</v>
      </c>
      <c r="D2220" s="7" t="s">
        <v>6918</v>
      </c>
      <c r="E2220" s="7"/>
      <c r="F2220" s="64"/>
      <c r="G2220" s="6"/>
      <c r="H2220" s="6"/>
      <c r="I2220" s="10" t="s">
        <v>110</v>
      </c>
      <c r="J2220" s="11" t="s">
        <v>3753</v>
      </c>
      <c r="K2220" s="220" t="s">
        <v>600</v>
      </c>
      <c r="L2220" s="180"/>
      <c r="M2220" s="180">
        <v>1000</v>
      </c>
      <c r="N2220" s="80" t="s">
        <v>7214</v>
      </c>
      <c r="O2220" s="165"/>
      <c r="P2220" s="80" t="s">
        <v>4335</v>
      </c>
      <c r="Q2220" s="80"/>
      <c r="R2220" s="80"/>
      <c r="S2220" s="166"/>
      <c r="T2220" s="164"/>
      <c r="U2220" s="167"/>
      <c r="V2220" s="168"/>
      <c r="W2220" s="12" t="str">
        <f t="shared" si="425"/>
        <v>Mqtt1</v>
      </c>
      <c r="X2220" s="222"/>
      <c r="Y2220" s="6" t="str">
        <f t="shared" si="415"/>
        <v>power-tag/welding-socket-lazarette</v>
      </c>
      <c r="Z2220" s="106" t="str" cm="1">
        <f t="array" ref="Z2220">IF(COUNTIF(N2220,"spare"),"","$."&amp;_xlfn.REGEXEXTRACT(J2220,"PT\d+[FQ]\d+_(.*)", 2))</f>
        <v>$.Power_Factor_Phase_B</v>
      </c>
      <c r="AA2220" s="12">
        <f t="shared" si="427"/>
        <v>47</v>
      </c>
      <c r="AB2220" s="6" t="s">
        <v>195</v>
      </c>
      <c r="AC2220" s="106">
        <v>3080</v>
      </c>
      <c r="AJ2220" s="80"/>
      <c r="AK2220" s="116" t="s">
        <v>1696</v>
      </c>
      <c r="AN2220" s="80"/>
      <c r="AO2220" s="80"/>
      <c r="AP2220" s="80"/>
      <c r="AQ2220" s="80"/>
      <c r="AR2220" s="130"/>
      <c r="AS2220" s="80"/>
      <c r="AT2220" s="7"/>
      <c r="AU2220" s="7"/>
      <c r="AV2220" s="169"/>
      <c r="AW2220" s="170"/>
      <c r="AX2220" s="140"/>
      <c r="AY2220" s="150"/>
      <c r="AZ2220" s="171"/>
      <c r="BA2220" s="171"/>
      <c r="BB2220" s="150" t="str">
        <f t="shared" si="426"/>
        <v/>
      </c>
      <c r="BC2220" s="172"/>
      <c r="BD2220" s="169"/>
      <c r="BE2220" s="169"/>
      <c r="BF2220" s="169"/>
      <c r="BG2220" s="169"/>
      <c r="BH2220" s="169"/>
      <c r="BI2220" s="169"/>
      <c r="BJ2220" s="169"/>
      <c r="BK2220" s="169"/>
      <c r="BL2220" s="169"/>
      <c r="BM2220" s="169"/>
      <c r="BN2220" s="169"/>
      <c r="BO2220" s="169"/>
      <c r="BP2220" s="169"/>
      <c r="BQ2220" s="169"/>
      <c r="BS2220" s="6"/>
      <c r="BT2220" s="11"/>
      <c r="BU2220" s="6"/>
      <c r="BV2220" s="6"/>
    </row>
    <row r="2221" spans="1:74" ht="15.75" x14ac:dyDescent="0.25">
      <c r="A2221" s="52" t="s">
        <v>7908</v>
      </c>
      <c r="B2221" s="56"/>
      <c r="C2221" s="7" t="s">
        <v>118</v>
      </c>
      <c r="D2221" s="7" t="s">
        <v>6918</v>
      </c>
      <c r="E2221" s="7"/>
      <c r="F2221" s="64"/>
      <c r="G2221" s="6"/>
      <c r="H2221" s="6"/>
      <c r="I2221" s="10" t="s">
        <v>110</v>
      </c>
      <c r="J2221" s="11" t="s">
        <v>3754</v>
      </c>
      <c r="K2221" s="220" t="s">
        <v>600</v>
      </c>
      <c r="L2221" s="180"/>
      <c r="M2221" s="180">
        <v>1000</v>
      </c>
      <c r="N2221" s="80" t="s">
        <v>7214</v>
      </c>
      <c r="O2221" s="165"/>
      <c r="P2221" s="80" t="s">
        <v>4336</v>
      </c>
      <c r="Q2221" s="80"/>
      <c r="R2221" s="80"/>
      <c r="S2221" s="166"/>
      <c r="T2221" s="164"/>
      <c r="U2221" s="167"/>
      <c r="V2221" s="168"/>
      <c r="W2221" s="12" t="str">
        <f t="shared" si="425"/>
        <v>Mqtt1</v>
      </c>
      <c r="X2221" s="222"/>
      <c r="Y2221" s="6" t="str">
        <f t="shared" si="415"/>
        <v>power-tag/welding-socket-lazarette</v>
      </c>
      <c r="Z2221" s="106" t="str" cm="1">
        <f t="array" ref="Z2221">IF(COUNTIF(N2221,"spare"),"","$."&amp;_xlfn.REGEXEXTRACT(J2221,"PT\d+[FQ]\d+_(.*)", 2))</f>
        <v>$.Power_Factor_Phase_C</v>
      </c>
      <c r="AA2221" s="12">
        <f t="shared" si="427"/>
        <v>47</v>
      </c>
      <c r="AB2221" s="6" t="s">
        <v>195</v>
      </c>
      <c r="AC2221" s="106">
        <v>3082</v>
      </c>
      <c r="AJ2221" s="80"/>
      <c r="AK2221" s="116" t="s">
        <v>1696</v>
      </c>
      <c r="AN2221" s="80"/>
      <c r="AO2221" s="80"/>
      <c r="AP2221" s="80"/>
      <c r="AQ2221" s="80"/>
      <c r="AR2221" s="130"/>
      <c r="AS2221" s="80"/>
      <c r="AT2221" s="7"/>
      <c r="AU2221" s="7"/>
      <c r="AV2221" s="169"/>
      <c r="AW2221" s="170"/>
      <c r="AX2221" s="140"/>
      <c r="AY2221" s="150"/>
      <c r="AZ2221" s="171"/>
      <c r="BA2221" s="171"/>
      <c r="BB2221" s="150" t="str">
        <f t="shared" si="426"/>
        <v/>
      </c>
      <c r="BC2221" s="172"/>
      <c r="BD2221" s="169"/>
      <c r="BE2221" s="169"/>
      <c r="BF2221" s="169"/>
      <c r="BG2221" s="169"/>
      <c r="BH2221" s="169"/>
      <c r="BI2221" s="169"/>
      <c r="BJ2221" s="169"/>
      <c r="BK2221" s="169"/>
      <c r="BL2221" s="169"/>
      <c r="BM2221" s="169"/>
      <c r="BN2221" s="169"/>
      <c r="BO2221" s="169"/>
      <c r="BP2221" s="169"/>
      <c r="BQ2221" s="169"/>
      <c r="BS2221" s="6"/>
      <c r="BT2221" s="11"/>
      <c r="BU2221" s="6"/>
      <c r="BV2221" s="6"/>
    </row>
    <row r="2222" spans="1:74" ht="15.75" x14ac:dyDescent="0.25">
      <c r="A2222" s="52" t="s">
        <v>7908</v>
      </c>
      <c r="B2222" s="56"/>
      <c r="C2222" s="7" t="s">
        <v>118</v>
      </c>
      <c r="D2222" s="7" t="s">
        <v>6918</v>
      </c>
      <c r="E2222" s="7"/>
      <c r="F2222" s="64"/>
      <c r="G2222" s="6"/>
      <c r="H2222" s="6"/>
      <c r="I2222" s="10" t="s">
        <v>110</v>
      </c>
      <c r="J2222" s="11" t="s">
        <v>3755</v>
      </c>
      <c r="K2222" s="220" t="s">
        <v>600</v>
      </c>
      <c r="L2222" s="180"/>
      <c r="M2222" s="180">
        <v>1000</v>
      </c>
      <c r="N2222" s="80" t="s">
        <v>7214</v>
      </c>
      <c r="O2222" s="165"/>
      <c r="P2222" s="80" t="s">
        <v>4337</v>
      </c>
      <c r="Q2222" s="80"/>
      <c r="R2222" s="80"/>
      <c r="S2222" s="166"/>
      <c r="T2222" s="164"/>
      <c r="U2222" s="167"/>
      <c r="V2222" s="168"/>
      <c r="W2222" s="12" t="str">
        <f t="shared" si="425"/>
        <v>Mqtt1</v>
      </c>
      <c r="X2222" s="222"/>
      <c r="Y2222" s="6" t="str">
        <f>"power-tag/" &amp; LOWER(_xlfn.REGEXREPLACE(_xlfn.REGEXREPLACE(_xlfn.REGEXREPLACE(TRIM(_xlfn.REGEXREPLACE(P2222, " (RMS (Current|Voltage) .+)|(Active Power Phase [ABC])|(Total Active Power)|(Power Factor .+)|(Total Power Factor) *", "")), "[ /\(\)&amp;:\.#]", "-"), "\-+", "-"), "-$", ""))</f>
        <v>power-tag/welding-socket-lazarette</v>
      </c>
      <c r="Z2222" s="106" t="str" cm="1">
        <f t="array" ref="Z2222">IF(COUNTIF(N2222,"spare"),"","$."&amp;_xlfn.REGEXEXTRACT(J2222,"PT\d+[FQ]\d+_(.*)", 2))</f>
        <v>$.Total_Power_Factor</v>
      </c>
      <c r="AA2222" s="12">
        <f t="shared" si="427"/>
        <v>47</v>
      </c>
      <c r="AB2222" s="6" t="s">
        <v>195</v>
      </c>
      <c r="AC2222" s="106">
        <v>3084</v>
      </c>
      <c r="AJ2222" s="80"/>
      <c r="AK2222" s="116" t="s">
        <v>1696</v>
      </c>
      <c r="AN2222" s="80"/>
      <c r="AO2222" s="80"/>
      <c r="AP2222" s="80"/>
      <c r="AQ2222" s="80"/>
      <c r="AR2222" s="130"/>
      <c r="AS2222" s="80"/>
      <c r="AT2222" s="7"/>
      <c r="AU2222" s="7"/>
      <c r="AV2222" s="169"/>
      <c r="AW2222" s="170"/>
      <c r="AX2222" s="140"/>
      <c r="AY2222" s="150"/>
      <c r="AZ2222" s="171"/>
      <c r="BA2222" s="171"/>
      <c r="BB2222" s="150" t="str">
        <f t="shared" si="426"/>
        <v/>
      </c>
      <c r="BC2222" s="172"/>
      <c r="BD2222" s="169"/>
      <c r="BE2222" s="169"/>
      <c r="BF2222" s="169"/>
      <c r="BG2222" s="169"/>
      <c r="BH2222" s="169"/>
      <c r="BI2222" s="169"/>
      <c r="BJ2222" s="169"/>
      <c r="BK2222" s="169"/>
      <c r="BL2222" s="169"/>
      <c r="BM2222" s="169"/>
      <c r="BN2222" s="169"/>
      <c r="BO2222" s="169"/>
      <c r="BP2222" s="169"/>
      <c r="BQ2222" s="169"/>
      <c r="BS2222" s="6"/>
      <c r="BT2222" s="11"/>
      <c r="BU2222" s="6"/>
      <c r="BV2222" s="6"/>
    </row>
    <row r="2223" spans="1:74" x14ac:dyDescent="0.25">
      <c r="A2223" s="52" t="s">
        <v>7908</v>
      </c>
      <c r="B2223" s="54" t="s">
        <v>110</v>
      </c>
      <c r="C2223" s="59"/>
      <c r="D2223" s="59"/>
      <c r="E2223" s="59"/>
      <c r="F2223" s="59"/>
      <c r="G2223" s="59"/>
      <c r="H2223" s="59"/>
      <c r="I2223" s="59"/>
      <c r="J2223" s="68"/>
      <c r="K2223" s="50"/>
      <c r="L2223" s="54"/>
      <c r="M2223" s="54"/>
      <c r="N2223" s="54"/>
      <c r="O2223" s="81"/>
      <c r="P2223" s="54" t="s">
        <v>6915</v>
      </c>
      <c r="Q2223" s="54"/>
      <c r="R2223" s="54"/>
      <c r="S2223" s="54"/>
      <c r="T2223" s="50"/>
      <c r="U2223" s="54"/>
      <c r="V2223" s="68"/>
      <c r="W2223" s="50"/>
      <c r="X2223" s="224"/>
      <c r="Y2223" s="224"/>
      <c r="Z2223" s="224"/>
      <c r="AA2223" s="50"/>
      <c r="AB2223" s="54"/>
      <c r="AC2223" s="103"/>
      <c r="AD2223" s="103"/>
      <c r="AE2223" s="68"/>
      <c r="AF2223" s="68"/>
      <c r="AG2223" s="68"/>
      <c r="AH2223" s="68"/>
      <c r="AI2223" s="54"/>
      <c r="AJ2223" s="54"/>
      <c r="AK2223" s="113"/>
      <c r="AL2223" s="113"/>
      <c r="AM2223" s="54"/>
      <c r="AN2223" s="54"/>
      <c r="AO2223" s="54"/>
      <c r="AP2223" s="54"/>
      <c r="AQ2223" s="54"/>
      <c r="AR2223" s="54"/>
      <c r="AS2223" s="54"/>
      <c r="AT2223" s="81"/>
      <c r="AU2223" s="81"/>
      <c r="AV2223" s="81"/>
      <c r="AW2223" s="81"/>
      <c r="AX2223" s="81"/>
      <c r="AY2223" s="81"/>
      <c r="AZ2223" s="81"/>
      <c r="BA2223" s="81"/>
      <c r="BB2223" s="81"/>
      <c r="BC2223" s="81"/>
      <c r="BD2223" s="81"/>
      <c r="BE2223" s="81"/>
      <c r="BF2223" s="153"/>
      <c r="BG2223" s="81"/>
      <c r="BH2223" s="81"/>
      <c r="BI2223" s="81"/>
      <c r="BJ2223" s="153"/>
      <c r="BK2223" s="81"/>
      <c r="BL2223" s="81"/>
      <c r="BM2223" s="81"/>
      <c r="BN2223" s="153"/>
      <c r="BO2223" s="81"/>
      <c r="BP2223" s="81"/>
      <c r="BQ2223" s="81"/>
      <c r="BR2223" s="154"/>
      <c r="BS2223" s="81"/>
      <c r="BT2223" s="153"/>
      <c r="BU2223" s="81"/>
      <c r="BV2223" s="81"/>
    </row>
    <row r="2224" spans="1:74" ht="15.75" x14ac:dyDescent="0.25">
      <c r="A2224" s="52" t="s">
        <v>7908</v>
      </c>
      <c r="B2224" s="56"/>
      <c r="C2224" s="7" t="s">
        <v>118</v>
      </c>
      <c r="D2224" s="7" t="s">
        <v>6919</v>
      </c>
      <c r="E2224" s="7"/>
      <c r="F2224" s="64"/>
      <c r="G2224" s="6"/>
      <c r="H2224" s="6"/>
      <c r="I2224" s="10" t="s">
        <v>110</v>
      </c>
      <c r="J2224" s="11" t="s">
        <v>4354</v>
      </c>
      <c r="K2224" s="220" t="s">
        <v>600</v>
      </c>
      <c r="L2224" s="180"/>
      <c r="M2224" s="180">
        <v>1000</v>
      </c>
      <c r="N2224" s="80" t="s">
        <v>7215</v>
      </c>
      <c r="O2224" s="165"/>
      <c r="P2224" s="80" t="s">
        <v>3831</v>
      </c>
      <c r="Q2224" s="80"/>
      <c r="R2224" s="80"/>
      <c r="S2224" s="166"/>
      <c r="T2224" s="164"/>
      <c r="U2224" s="167"/>
      <c r="V2224" s="168"/>
      <c r="W2224" s="12" t="str">
        <f t="shared" ref="W2224:W2253" si="428">IF(COUNTIF(N2224,"spare"),"","Mqtt1")</f>
        <v>Mqtt1</v>
      </c>
      <c r="X2224" s="222"/>
      <c r="Y2224" s="6" t="str">
        <f t="shared" ref="Y2224:Y2287" si="429">"power-tag/" &amp; LOWER(_xlfn.REGEXREPLACE(_xlfn.REGEXREPLACE(_xlfn.REGEXREPLACE(TRIM(_xlfn.REGEXREPLACE(P2224, " (RMS (Current|Voltage) .+)|(Active Power Phase [ABC])|(Total Active Power)|(Power Factor .+)|(Total Power Factor) *", "")), "[ /\(\)&amp;:\.#]", "-"), "\-+", "-"), "-$", ""))</f>
        <v>power-tag/spare</v>
      </c>
      <c r="Z2224" s="106" t="str" cm="1">
        <f t="array" ref="Z2224">IF(COUNTIF(N2224,"spare"),"","$."&amp;_xlfn.REGEXEXTRACT(J2224,"PT\d+[FQ]\d+_(.*)", 2))</f>
        <v>$.RMS_Current_Phase_A</v>
      </c>
      <c r="AA2224" s="12">
        <v>1</v>
      </c>
      <c r="AB2224" s="6" t="s">
        <v>195</v>
      </c>
      <c r="AC2224" s="106">
        <v>3000</v>
      </c>
      <c r="AJ2224" s="80"/>
      <c r="AK2224" s="116" t="s">
        <v>1693</v>
      </c>
      <c r="AN2224" s="80"/>
      <c r="AO2224" s="80"/>
      <c r="AP2224" s="80"/>
      <c r="AQ2224" s="80"/>
      <c r="AR2224" s="130"/>
      <c r="AS2224" s="80"/>
      <c r="AT2224" s="7"/>
      <c r="AU2224" s="7"/>
      <c r="AV2224" s="169"/>
      <c r="AW2224" s="170"/>
      <c r="AX2224" s="140"/>
      <c r="AY2224" s="150"/>
      <c r="AZ2224" s="171"/>
      <c r="BA2224" s="171"/>
      <c r="BB2224" s="150" t="str">
        <f t="shared" ref="BB2224:BB2253" si="430">IF(ISNUMBER(AM2224),"1","")</f>
        <v/>
      </c>
      <c r="BC2224" s="172"/>
      <c r="BD2224" s="169"/>
      <c r="BE2224" s="169"/>
      <c r="BF2224" s="169"/>
      <c r="BG2224" s="169"/>
      <c r="BH2224" s="169"/>
      <c r="BI2224" s="169"/>
      <c r="BJ2224" s="169"/>
      <c r="BK2224" s="169"/>
      <c r="BL2224" s="169"/>
      <c r="BM2224" s="169"/>
      <c r="BN2224" s="169"/>
      <c r="BO2224" s="169"/>
      <c r="BP2224" s="169"/>
      <c r="BQ2224" s="169"/>
      <c r="BS2224" s="6"/>
      <c r="BT2224" s="11"/>
      <c r="BU2224" s="6"/>
      <c r="BV2224" s="6"/>
    </row>
    <row r="2225" spans="1:74" ht="15.75" x14ac:dyDescent="0.25">
      <c r="A2225" s="52" t="s">
        <v>7908</v>
      </c>
      <c r="B2225" s="56"/>
      <c r="C2225" s="7" t="s">
        <v>118</v>
      </c>
      <c r="D2225" s="7" t="s">
        <v>6919</v>
      </c>
      <c r="E2225" s="7"/>
      <c r="F2225" s="64"/>
      <c r="G2225" s="6"/>
      <c r="H2225" s="6"/>
      <c r="I2225" s="10" t="s">
        <v>110</v>
      </c>
      <c r="J2225" s="11" t="s">
        <v>4355</v>
      </c>
      <c r="K2225" s="220" t="s">
        <v>600</v>
      </c>
      <c r="L2225" s="180"/>
      <c r="M2225" s="180">
        <v>1000</v>
      </c>
      <c r="N2225" s="80" t="s">
        <v>7215</v>
      </c>
      <c r="O2225" s="165"/>
      <c r="P2225" s="80" t="s">
        <v>3832</v>
      </c>
      <c r="Q2225" s="80"/>
      <c r="R2225" s="80"/>
      <c r="S2225" s="166"/>
      <c r="T2225" s="164"/>
      <c r="U2225" s="167"/>
      <c r="V2225" s="168"/>
      <c r="W2225" s="12" t="str">
        <f t="shared" si="428"/>
        <v>Mqtt1</v>
      </c>
      <c r="X2225" s="222"/>
      <c r="Y2225" s="6" t="str">
        <f t="shared" si="429"/>
        <v>power-tag/spare</v>
      </c>
      <c r="Z2225" s="106" t="str" cm="1">
        <f t="array" ref="Z2225">IF(COUNTIF(N2225,"spare"),"","$."&amp;_xlfn.REGEXEXTRACT(J2225,"PT\d+[FQ]\d+_(.*)", 2))</f>
        <v>$.RMS_Current_Phase_B</v>
      </c>
      <c r="AA2225" s="12">
        <v>1</v>
      </c>
      <c r="AB2225" s="6" t="s">
        <v>195</v>
      </c>
      <c r="AC2225" s="106">
        <v>3002</v>
      </c>
      <c r="AJ2225" s="80"/>
      <c r="AK2225" s="116" t="s">
        <v>1693</v>
      </c>
      <c r="AN2225" s="80"/>
      <c r="AO2225" s="80"/>
      <c r="AP2225" s="80"/>
      <c r="AQ2225" s="80"/>
      <c r="AR2225" s="130"/>
      <c r="AS2225" s="80"/>
      <c r="AT2225" s="7"/>
      <c r="AU2225" s="7"/>
      <c r="AV2225" s="169"/>
      <c r="AW2225" s="170"/>
      <c r="AX2225" s="140"/>
      <c r="AY2225" s="150"/>
      <c r="AZ2225" s="171"/>
      <c r="BA2225" s="171"/>
      <c r="BB2225" s="150" t="str">
        <f t="shared" si="430"/>
        <v/>
      </c>
      <c r="BC2225" s="172"/>
      <c r="BD2225" s="169"/>
      <c r="BE2225" s="169"/>
      <c r="BF2225" s="169"/>
      <c r="BG2225" s="169"/>
      <c r="BH2225" s="169"/>
      <c r="BI2225" s="169"/>
      <c r="BJ2225" s="169"/>
      <c r="BK2225" s="169"/>
      <c r="BL2225" s="169"/>
      <c r="BM2225" s="169"/>
      <c r="BN2225" s="169"/>
      <c r="BO2225" s="169"/>
      <c r="BP2225" s="169"/>
      <c r="BQ2225" s="169"/>
      <c r="BS2225" s="6"/>
      <c r="BT2225" s="11"/>
      <c r="BU2225" s="6"/>
      <c r="BV2225" s="6"/>
    </row>
    <row r="2226" spans="1:74" ht="15.75" x14ac:dyDescent="0.25">
      <c r="A2226" s="52" t="s">
        <v>7908</v>
      </c>
      <c r="B2226" s="56"/>
      <c r="C2226" s="7" t="s">
        <v>118</v>
      </c>
      <c r="D2226" s="7" t="s">
        <v>6919</v>
      </c>
      <c r="E2226" s="7"/>
      <c r="F2226" s="64"/>
      <c r="G2226" s="6"/>
      <c r="H2226" s="6"/>
      <c r="I2226" s="10" t="s">
        <v>110</v>
      </c>
      <c r="J2226" s="11" t="s">
        <v>4356</v>
      </c>
      <c r="K2226" s="220" t="s">
        <v>600</v>
      </c>
      <c r="L2226" s="180"/>
      <c r="M2226" s="180">
        <v>1000</v>
      </c>
      <c r="N2226" s="80" t="s">
        <v>7215</v>
      </c>
      <c r="O2226" s="165"/>
      <c r="P2226" s="80" t="s">
        <v>3833</v>
      </c>
      <c r="Q2226" s="80"/>
      <c r="R2226" s="80"/>
      <c r="S2226" s="166"/>
      <c r="T2226" s="164"/>
      <c r="U2226" s="167"/>
      <c r="V2226" s="168"/>
      <c r="W2226" s="12" t="str">
        <f t="shared" si="428"/>
        <v>Mqtt1</v>
      </c>
      <c r="X2226" s="222"/>
      <c r="Y2226" s="6" t="str">
        <f t="shared" si="429"/>
        <v>power-tag/spare</v>
      </c>
      <c r="Z2226" s="106" t="str" cm="1">
        <f t="array" ref="Z2226">IF(COUNTIF(N2226,"spare"),"","$."&amp;_xlfn.REGEXEXTRACT(J2226,"PT\d+[FQ]\d+_(.*)", 2))</f>
        <v>$.RMS_Current_Phase_C</v>
      </c>
      <c r="AA2226" s="12">
        <v>1</v>
      </c>
      <c r="AB2226" s="6" t="s">
        <v>195</v>
      </c>
      <c r="AC2226" s="106">
        <v>3004</v>
      </c>
      <c r="AJ2226" s="80"/>
      <c r="AK2226" s="116" t="s">
        <v>1693</v>
      </c>
      <c r="AN2226" s="80"/>
      <c r="AO2226" s="80"/>
      <c r="AP2226" s="80"/>
      <c r="AQ2226" s="80"/>
      <c r="AR2226" s="130"/>
      <c r="AS2226" s="80"/>
      <c r="AT2226" s="7"/>
      <c r="AU2226" s="7"/>
      <c r="AV2226" s="169"/>
      <c r="AW2226" s="170"/>
      <c r="AX2226" s="140"/>
      <c r="AY2226" s="150"/>
      <c r="AZ2226" s="171"/>
      <c r="BA2226" s="171"/>
      <c r="BB2226" s="150" t="str">
        <f t="shared" si="430"/>
        <v/>
      </c>
      <c r="BC2226" s="172"/>
      <c r="BD2226" s="169"/>
      <c r="BE2226" s="169"/>
      <c r="BF2226" s="169"/>
      <c r="BG2226" s="169"/>
      <c r="BH2226" s="169"/>
      <c r="BI2226" s="169"/>
      <c r="BJ2226" s="169"/>
      <c r="BK2226" s="169"/>
      <c r="BL2226" s="169"/>
      <c r="BM2226" s="169"/>
      <c r="BN2226" s="169"/>
      <c r="BO2226" s="169"/>
      <c r="BP2226" s="169"/>
      <c r="BQ2226" s="169"/>
      <c r="BS2226" s="6"/>
      <c r="BT2226" s="11"/>
      <c r="BU2226" s="6"/>
      <c r="BV2226" s="6"/>
    </row>
    <row r="2227" spans="1:74" ht="15.75" x14ac:dyDescent="0.25">
      <c r="A2227" s="52" t="s">
        <v>7908</v>
      </c>
      <c r="B2227" s="56"/>
      <c r="C2227" s="7" t="s">
        <v>118</v>
      </c>
      <c r="D2227" s="7" t="s">
        <v>6919</v>
      </c>
      <c r="E2227" s="7"/>
      <c r="F2227" s="64"/>
      <c r="G2227" s="6"/>
      <c r="H2227" s="6"/>
      <c r="I2227" s="10" t="s">
        <v>110</v>
      </c>
      <c r="J2227" s="11" t="s">
        <v>4357</v>
      </c>
      <c r="K2227" s="220" t="s">
        <v>600</v>
      </c>
      <c r="L2227" s="180"/>
      <c r="M2227" s="180">
        <v>1000</v>
      </c>
      <c r="N2227" s="80" t="s">
        <v>7215</v>
      </c>
      <c r="O2227" s="165"/>
      <c r="P2227" s="80" t="s">
        <v>3834</v>
      </c>
      <c r="Q2227" s="80"/>
      <c r="R2227" s="80"/>
      <c r="S2227" s="166"/>
      <c r="T2227" s="164"/>
      <c r="U2227" s="167"/>
      <c r="V2227" s="168"/>
      <c r="W2227" s="12" t="str">
        <f t="shared" si="428"/>
        <v>Mqtt1</v>
      </c>
      <c r="X2227" s="222"/>
      <c r="Y2227" s="6" t="str">
        <f t="shared" si="429"/>
        <v>power-tag/spare</v>
      </c>
      <c r="Z2227" s="106" t="str" cm="1">
        <f t="array" ref="Z2227">IF(COUNTIF(N2227,"spare"),"","$."&amp;_xlfn.REGEXEXTRACT(J2227,"PT\d+[FQ]\d+_(.*)", 2))</f>
        <v>$.RMS_Current_Phase_Neut</v>
      </c>
      <c r="AA2227" s="12">
        <v>1</v>
      </c>
      <c r="AB2227" s="6" t="s">
        <v>195</v>
      </c>
      <c r="AC2227" s="106">
        <v>3006</v>
      </c>
      <c r="AJ2227" s="80"/>
      <c r="AK2227" s="116" t="s">
        <v>1693</v>
      </c>
      <c r="AN2227" s="80"/>
      <c r="AO2227" s="80"/>
      <c r="AP2227" s="80"/>
      <c r="AQ2227" s="80"/>
      <c r="AR2227" s="130"/>
      <c r="AS2227" s="80"/>
      <c r="AT2227" s="7"/>
      <c r="AU2227" s="7"/>
      <c r="AV2227" s="169"/>
      <c r="AW2227" s="170"/>
      <c r="AX2227" s="140"/>
      <c r="AY2227" s="150"/>
      <c r="AZ2227" s="171"/>
      <c r="BA2227" s="171"/>
      <c r="BB2227" s="150" t="str">
        <f t="shared" si="430"/>
        <v/>
      </c>
      <c r="BC2227" s="172"/>
      <c r="BD2227" s="169"/>
      <c r="BE2227" s="169"/>
      <c r="BF2227" s="169"/>
      <c r="BG2227" s="169"/>
      <c r="BH2227" s="169"/>
      <c r="BI2227" s="169"/>
      <c r="BJ2227" s="169"/>
      <c r="BK2227" s="169"/>
      <c r="BL2227" s="169"/>
      <c r="BM2227" s="169"/>
      <c r="BN2227" s="169"/>
      <c r="BO2227" s="169"/>
      <c r="BP2227" s="169"/>
      <c r="BQ2227" s="169"/>
      <c r="BS2227" s="6"/>
      <c r="BT2227" s="11"/>
      <c r="BU2227" s="6"/>
      <c r="BV2227" s="6"/>
    </row>
    <row r="2228" spans="1:74" ht="15.75" x14ac:dyDescent="0.25">
      <c r="A2228" s="52" t="s">
        <v>7908</v>
      </c>
      <c r="B2228" s="56"/>
      <c r="C2228" s="7" t="s">
        <v>118</v>
      </c>
      <c r="D2228" s="7" t="s">
        <v>6919</v>
      </c>
      <c r="E2228" s="7"/>
      <c r="F2228" s="64"/>
      <c r="G2228" s="6"/>
      <c r="H2228" s="6"/>
      <c r="I2228" s="10" t="s">
        <v>110</v>
      </c>
      <c r="J2228" s="11" t="s">
        <v>7694</v>
      </c>
      <c r="K2228" s="220" t="s">
        <v>600</v>
      </c>
      <c r="L2228" s="180"/>
      <c r="M2228" s="180">
        <v>1000</v>
      </c>
      <c r="N2228" s="80" t="s">
        <v>7215</v>
      </c>
      <c r="O2228" s="165"/>
      <c r="P2228" s="80" t="s">
        <v>3835</v>
      </c>
      <c r="Q2228" s="80"/>
      <c r="R2228" s="80"/>
      <c r="S2228" s="166"/>
      <c r="T2228" s="164"/>
      <c r="U2228" s="167"/>
      <c r="V2228" s="168"/>
      <c r="W2228" s="12" t="str">
        <f t="shared" si="428"/>
        <v>Mqtt1</v>
      </c>
      <c r="X2228" s="222"/>
      <c r="Y2228" s="6" t="str">
        <f t="shared" si="429"/>
        <v>power-tag/spare</v>
      </c>
      <c r="Z2228" s="106" t="str" cm="1">
        <f t="array" ref="Z2228">IF(COUNTIF(N2228,"spare"),"","$."&amp;_xlfn.REGEXEXTRACT(J2228,"PT\d+[FQ]\d+_(.*)", 2))</f>
        <v>$.RMS_Voltage_A_N</v>
      </c>
      <c r="AA2228" s="12">
        <v>1</v>
      </c>
      <c r="AB2228" s="6" t="s">
        <v>195</v>
      </c>
      <c r="AC2228" s="106">
        <v>3028</v>
      </c>
      <c r="AJ2228" s="80"/>
      <c r="AK2228" s="116" t="s">
        <v>1694</v>
      </c>
      <c r="AN2228" s="80"/>
      <c r="AO2228" s="80"/>
      <c r="AP2228" s="80"/>
      <c r="AQ2228" s="80"/>
      <c r="AR2228" s="130"/>
      <c r="AS2228" s="80"/>
      <c r="AT2228" s="7"/>
      <c r="AU2228" s="7"/>
      <c r="AV2228" s="169"/>
      <c r="AW2228" s="170"/>
      <c r="AX2228" s="140"/>
      <c r="AY2228" s="150"/>
      <c r="AZ2228" s="171"/>
      <c r="BA2228" s="171"/>
      <c r="BB2228" s="150" t="str">
        <f t="shared" si="430"/>
        <v/>
      </c>
      <c r="BC2228" s="172"/>
      <c r="BD2228" s="169"/>
      <c r="BE2228" s="169"/>
      <c r="BF2228" s="169"/>
      <c r="BG2228" s="169"/>
      <c r="BH2228" s="169"/>
      <c r="BI2228" s="169"/>
      <c r="BJ2228" s="169"/>
      <c r="BK2228" s="169"/>
      <c r="BL2228" s="169"/>
      <c r="BM2228" s="169"/>
      <c r="BN2228" s="169"/>
      <c r="BO2228" s="169"/>
      <c r="BP2228" s="169"/>
      <c r="BQ2228" s="169"/>
      <c r="BS2228" s="6"/>
      <c r="BT2228" s="11"/>
      <c r="BU2228" s="6"/>
      <c r="BV2228" s="6"/>
    </row>
    <row r="2229" spans="1:74" ht="15.75" x14ac:dyDescent="0.25">
      <c r="A2229" s="52" t="s">
        <v>7908</v>
      </c>
      <c r="B2229" s="56"/>
      <c r="C2229" s="7" t="s">
        <v>118</v>
      </c>
      <c r="D2229" s="7" t="s">
        <v>6919</v>
      </c>
      <c r="E2229" s="7"/>
      <c r="F2229" s="64"/>
      <c r="G2229" s="6"/>
      <c r="H2229" s="6"/>
      <c r="I2229" s="10" t="s">
        <v>110</v>
      </c>
      <c r="J2229" s="11" t="s">
        <v>7695</v>
      </c>
      <c r="K2229" s="220" t="s">
        <v>600</v>
      </c>
      <c r="L2229" s="180"/>
      <c r="M2229" s="180">
        <v>1000</v>
      </c>
      <c r="N2229" s="80" t="s">
        <v>7215</v>
      </c>
      <c r="O2229" s="165"/>
      <c r="P2229" s="80" t="s">
        <v>3836</v>
      </c>
      <c r="Q2229" s="80"/>
      <c r="R2229" s="80"/>
      <c r="S2229" s="166"/>
      <c r="T2229" s="164"/>
      <c r="U2229" s="167"/>
      <c r="V2229" s="168"/>
      <c r="W2229" s="12" t="str">
        <f t="shared" si="428"/>
        <v>Mqtt1</v>
      </c>
      <c r="X2229" s="222"/>
      <c r="Y2229" s="6" t="str">
        <f t="shared" si="429"/>
        <v>power-tag/spare</v>
      </c>
      <c r="Z2229" s="106" t="str" cm="1">
        <f t="array" ref="Z2229">IF(COUNTIF(N2229,"spare"),"","$."&amp;_xlfn.REGEXEXTRACT(J2229,"PT\d+[FQ]\d+_(.*)", 2))</f>
        <v>$.RMS_Voltage_B_N</v>
      </c>
      <c r="AA2229" s="12">
        <v>1</v>
      </c>
      <c r="AB2229" s="6" t="s">
        <v>195</v>
      </c>
      <c r="AC2229" s="106">
        <v>3030</v>
      </c>
      <c r="AJ2229" s="80"/>
      <c r="AK2229" s="116" t="s">
        <v>1694</v>
      </c>
      <c r="AN2229" s="80"/>
      <c r="AO2229" s="80"/>
      <c r="AP2229" s="80"/>
      <c r="AQ2229" s="80"/>
      <c r="AR2229" s="130"/>
      <c r="AS2229" s="80"/>
      <c r="AT2229" s="7"/>
      <c r="AU2229" s="7"/>
      <c r="AV2229" s="169"/>
      <c r="AW2229" s="170"/>
      <c r="AX2229" s="140"/>
      <c r="AY2229" s="150"/>
      <c r="AZ2229" s="171"/>
      <c r="BA2229" s="171"/>
      <c r="BB2229" s="150" t="str">
        <f t="shared" si="430"/>
        <v/>
      </c>
      <c r="BC2229" s="172"/>
      <c r="BD2229" s="169"/>
      <c r="BE2229" s="169"/>
      <c r="BF2229" s="169"/>
      <c r="BG2229" s="169"/>
      <c r="BH2229" s="169"/>
      <c r="BI2229" s="169"/>
      <c r="BJ2229" s="169"/>
      <c r="BK2229" s="169"/>
      <c r="BL2229" s="169"/>
      <c r="BM2229" s="169"/>
      <c r="BN2229" s="169"/>
      <c r="BO2229" s="169"/>
      <c r="BP2229" s="169"/>
      <c r="BQ2229" s="169"/>
      <c r="BS2229" s="6"/>
      <c r="BT2229" s="11"/>
      <c r="BU2229" s="6"/>
      <c r="BV2229" s="6"/>
    </row>
    <row r="2230" spans="1:74" ht="15.75" x14ac:dyDescent="0.25">
      <c r="A2230" s="52" t="s">
        <v>7908</v>
      </c>
      <c r="B2230" s="56"/>
      <c r="C2230" s="7" t="s">
        <v>118</v>
      </c>
      <c r="D2230" s="7" t="s">
        <v>6919</v>
      </c>
      <c r="E2230" s="7"/>
      <c r="F2230" s="64"/>
      <c r="G2230" s="6"/>
      <c r="H2230" s="6"/>
      <c r="I2230" s="10" t="s">
        <v>110</v>
      </c>
      <c r="J2230" s="11" t="s">
        <v>7696</v>
      </c>
      <c r="K2230" s="220" t="s">
        <v>600</v>
      </c>
      <c r="L2230" s="180"/>
      <c r="M2230" s="180">
        <v>1000</v>
      </c>
      <c r="N2230" s="80" t="s">
        <v>7215</v>
      </c>
      <c r="O2230" s="165"/>
      <c r="P2230" s="80" t="s">
        <v>3837</v>
      </c>
      <c r="Q2230" s="80"/>
      <c r="R2230" s="80"/>
      <c r="S2230" s="166"/>
      <c r="T2230" s="164"/>
      <c r="U2230" s="167"/>
      <c r="V2230" s="168"/>
      <c r="W2230" s="12" t="str">
        <f t="shared" si="428"/>
        <v>Mqtt1</v>
      </c>
      <c r="X2230" s="222"/>
      <c r="Y2230" s="6" t="str">
        <f t="shared" si="429"/>
        <v>power-tag/spare</v>
      </c>
      <c r="Z2230" s="106" t="str" cm="1">
        <f t="array" ref="Z2230">IF(COUNTIF(N2230,"spare"),"","$."&amp;_xlfn.REGEXEXTRACT(J2230,"PT\d+[FQ]\d+_(.*)", 2))</f>
        <v>$.RMS_Voltage_C_N</v>
      </c>
      <c r="AA2230" s="12">
        <v>1</v>
      </c>
      <c r="AB2230" s="6" t="s">
        <v>195</v>
      </c>
      <c r="AC2230" s="106">
        <v>3032</v>
      </c>
      <c r="AJ2230" s="80"/>
      <c r="AK2230" s="116" t="s">
        <v>1694</v>
      </c>
      <c r="AN2230" s="80"/>
      <c r="AO2230" s="80"/>
      <c r="AP2230" s="80"/>
      <c r="AQ2230" s="80"/>
      <c r="AR2230" s="130"/>
      <c r="AS2230" s="80"/>
      <c r="AT2230" s="7"/>
      <c r="AU2230" s="7"/>
      <c r="AV2230" s="169"/>
      <c r="AW2230" s="170"/>
      <c r="AX2230" s="140"/>
      <c r="AY2230" s="150"/>
      <c r="AZ2230" s="171"/>
      <c r="BA2230" s="171"/>
      <c r="BB2230" s="150" t="str">
        <f t="shared" si="430"/>
        <v/>
      </c>
      <c r="BC2230" s="172"/>
      <c r="BD2230" s="169"/>
      <c r="BE2230" s="169"/>
      <c r="BF2230" s="169"/>
      <c r="BG2230" s="169"/>
      <c r="BH2230" s="169"/>
      <c r="BI2230" s="169"/>
      <c r="BJ2230" s="169"/>
      <c r="BK2230" s="169"/>
      <c r="BL2230" s="169"/>
      <c r="BM2230" s="169"/>
      <c r="BN2230" s="169"/>
      <c r="BO2230" s="169"/>
      <c r="BP2230" s="169"/>
      <c r="BQ2230" s="169"/>
      <c r="BS2230" s="6"/>
      <c r="BT2230" s="11"/>
      <c r="BU2230" s="6"/>
      <c r="BV2230" s="6"/>
    </row>
    <row r="2231" spans="1:74" ht="15.75" x14ac:dyDescent="0.25">
      <c r="A2231" s="52" t="s">
        <v>7908</v>
      </c>
      <c r="B2231" s="56"/>
      <c r="C2231" s="7" t="s">
        <v>118</v>
      </c>
      <c r="D2231" s="7" t="s">
        <v>6919</v>
      </c>
      <c r="E2231" s="7"/>
      <c r="F2231" s="64"/>
      <c r="G2231" s="6"/>
      <c r="H2231" s="6"/>
      <c r="I2231" s="10" t="s">
        <v>110</v>
      </c>
      <c r="J2231" s="11" t="s">
        <v>4358</v>
      </c>
      <c r="K2231" s="220" t="s">
        <v>600</v>
      </c>
      <c r="L2231" s="180"/>
      <c r="M2231" s="180">
        <v>1000</v>
      </c>
      <c r="N2231" s="80" t="s">
        <v>7215</v>
      </c>
      <c r="O2231" s="165"/>
      <c r="P2231" s="80" t="s">
        <v>3838</v>
      </c>
      <c r="Q2231" s="80"/>
      <c r="R2231" s="80"/>
      <c r="S2231" s="166"/>
      <c r="T2231" s="164"/>
      <c r="U2231" s="167"/>
      <c r="V2231" s="168"/>
      <c r="W2231" s="12" t="str">
        <f t="shared" si="428"/>
        <v>Mqtt1</v>
      </c>
      <c r="X2231" s="222"/>
      <c r="Y2231" s="6" t="str">
        <f t="shared" si="429"/>
        <v>power-tag/spare</v>
      </c>
      <c r="Z2231" s="106" t="str" cm="1">
        <f t="array" ref="Z2231">IF(COUNTIF(N2231,"spare"),"","$."&amp;_xlfn.REGEXEXTRACT(J2231,"PT\d+[FQ]\d+_(.*)", 2))</f>
        <v>$.Active_Power_Phase_A</v>
      </c>
      <c r="AA2231" s="12">
        <v>1</v>
      </c>
      <c r="AB2231" s="6" t="s">
        <v>195</v>
      </c>
      <c r="AC2231" s="106">
        <v>3054</v>
      </c>
      <c r="AJ2231" s="80"/>
      <c r="AK2231" s="116" t="s">
        <v>1695</v>
      </c>
      <c r="AN2231" s="80"/>
      <c r="AO2231" s="80"/>
      <c r="AP2231" s="80"/>
      <c r="AQ2231" s="80"/>
      <c r="AR2231" s="130"/>
      <c r="AS2231" s="80"/>
      <c r="AT2231" s="7"/>
      <c r="AU2231" s="7"/>
      <c r="AV2231" s="169"/>
      <c r="AW2231" s="170"/>
      <c r="AX2231" s="140"/>
      <c r="AY2231" s="150"/>
      <c r="AZ2231" s="171"/>
      <c r="BA2231" s="171"/>
      <c r="BB2231" s="150" t="str">
        <f t="shared" si="430"/>
        <v/>
      </c>
      <c r="BC2231" s="172"/>
      <c r="BD2231" s="169"/>
      <c r="BE2231" s="169"/>
      <c r="BF2231" s="169"/>
      <c r="BG2231" s="169"/>
      <c r="BH2231" s="169"/>
      <c r="BI2231" s="169"/>
      <c r="BJ2231" s="169"/>
      <c r="BK2231" s="169"/>
      <c r="BL2231" s="169"/>
      <c r="BM2231" s="169"/>
      <c r="BN2231" s="169"/>
      <c r="BO2231" s="169"/>
      <c r="BP2231" s="169"/>
      <c r="BQ2231" s="169"/>
      <c r="BS2231" s="6"/>
      <c r="BT2231" s="11"/>
      <c r="BU2231" s="6"/>
      <c r="BV2231" s="6"/>
    </row>
    <row r="2232" spans="1:74" ht="15.75" x14ac:dyDescent="0.25">
      <c r="A2232" s="52" t="s">
        <v>7908</v>
      </c>
      <c r="B2232" s="56"/>
      <c r="C2232" s="7" t="s">
        <v>118</v>
      </c>
      <c r="D2232" s="7" t="s">
        <v>6919</v>
      </c>
      <c r="E2232" s="7"/>
      <c r="F2232" s="64"/>
      <c r="G2232" s="6"/>
      <c r="H2232" s="6"/>
      <c r="I2232" s="10" t="s">
        <v>110</v>
      </c>
      <c r="J2232" s="11" t="s">
        <v>4359</v>
      </c>
      <c r="K2232" s="220" t="s">
        <v>600</v>
      </c>
      <c r="L2232" s="180"/>
      <c r="M2232" s="180">
        <v>1000</v>
      </c>
      <c r="N2232" s="80" t="s">
        <v>7215</v>
      </c>
      <c r="O2232" s="165"/>
      <c r="P2232" s="80" t="s">
        <v>3839</v>
      </c>
      <c r="Q2232" s="80"/>
      <c r="R2232" s="80"/>
      <c r="S2232" s="166"/>
      <c r="T2232" s="164"/>
      <c r="U2232" s="167"/>
      <c r="V2232" s="168"/>
      <c r="W2232" s="12" t="str">
        <f t="shared" si="428"/>
        <v>Mqtt1</v>
      </c>
      <c r="X2232" s="222"/>
      <c r="Y2232" s="6" t="str">
        <f t="shared" si="429"/>
        <v>power-tag/spare</v>
      </c>
      <c r="Z2232" s="106" t="str" cm="1">
        <f t="array" ref="Z2232">IF(COUNTIF(N2232,"spare"),"","$."&amp;_xlfn.REGEXEXTRACT(J2232,"PT\d+[FQ]\d+_(.*)", 2))</f>
        <v>$.Active_Power_Phase_B</v>
      </c>
      <c r="AA2232" s="12">
        <v>1</v>
      </c>
      <c r="AB2232" s="6" t="s">
        <v>195</v>
      </c>
      <c r="AC2232" s="106">
        <v>3056</v>
      </c>
      <c r="AJ2232" s="80"/>
      <c r="AK2232" s="116" t="s">
        <v>1695</v>
      </c>
      <c r="AN2232" s="80"/>
      <c r="AO2232" s="80"/>
      <c r="AP2232" s="80"/>
      <c r="AQ2232" s="80"/>
      <c r="AR2232" s="130"/>
      <c r="AS2232" s="80"/>
      <c r="AT2232" s="7"/>
      <c r="AU2232" s="7"/>
      <c r="AV2232" s="169"/>
      <c r="AW2232" s="170"/>
      <c r="AX2232" s="140"/>
      <c r="AY2232" s="150"/>
      <c r="AZ2232" s="171"/>
      <c r="BA2232" s="171"/>
      <c r="BB2232" s="150" t="str">
        <f t="shared" si="430"/>
        <v/>
      </c>
      <c r="BC2232" s="172"/>
      <c r="BD2232" s="169"/>
      <c r="BE2232" s="169"/>
      <c r="BF2232" s="169"/>
      <c r="BG2232" s="169"/>
      <c r="BH2232" s="169"/>
      <c r="BI2232" s="169"/>
      <c r="BJ2232" s="169"/>
      <c r="BK2232" s="169"/>
      <c r="BL2232" s="169"/>
      <c r="BM2232" s="169"/>
      <c r="BN2232" s="169"/>
      <c r="BO2232" s="169"/>
      <c r="BP2232" s="169"/>
      <c r="BQ2232" s="169"/>
      <c r="BS2232" s="6"/>
      <c r="BT2232" s="11"/>
      <c r="BU2232" s="6"/>
      <c r="BV2232" s="6"/>
    </row>
    <row r="2233" spans="1:74" ht="15.75" x14ac:dyDescent="0.25">
      <c r="A2233" s="52" t="s">
        <v>7908</v>
      </c>
      <c r="B2233" s="56"/>
      <c r="C2233" s="7" t="s">
        <v>118</v>
      </c>
      <c r="D2233" s="7" t="s">
        <v>6919</v>
      </c>
      <c r="E2233" s="7"/>
      <c r="F2233" s="64"/>
      <c r="G2233" s="6"/>
      <c r="H2233" s="6"/>
      <c r="I2233" s="10" t="s">
        <v>110</v>
      </c>
      <c r="J2233" s="11" t="s">
        <v>4360</v>
      </c>
      <c r="K2233" s="220" t="s">
        <v>600</v>
      </c>
      <c r="L2233" s="180"/>
      <c r="M2233" s="180">
        <v>1000</v>
      </c>
      <c r="N2233" s="80" t="s">
        <v>7215</v>
      </c>
      <c r="O2233" s="165"/>
      <c r="P2233" s="80" t="s">
        <v>3840</v>
      </c>
      <c r="Q2233" s="80"/>
      <c r="R2233" s="80"/>
      <c r="S2233" s="166"/>
      <c r="T2233" s="164"/>
      <c r="U2233" s="167"/>
      <c r="V2233" s="168"/>
      <c r="W2233" s="12" t="str">
        <f t="shared" si="428"/>
        <v>Mqtt1</v>
      </c>
      <c r="X2233" s="222"/>
      <c r="Y2233" s="6" t="str">
        <f t="shared" si="429"/>
        <v>power-tag/spare</v>
      </c>
      <c r="Z2233" s="106" t="str" cm="1">
        <f t="array" ref="Z2233">IF(COUNTIF(N2233,"spare"),"","$."&amp;_xlfn.REGEXEXTRACT(J2233,"PT\d+[FQ]\d+_(.*)", 2))</f>
        <v>$.Active_Power_Phase_C</v>
      </c>
      <c r="AA2233" s="12">
        <v>1</v>
      </c>
      <c r="AB2233" s="6" t="s">
        <v>195</v>
      </c>
      <c r="AC2233" s="106">
        <v>3058</v>
      </c>
      <c r="AJ2233" s="80"/>
      <c r="AK2233" s="116" t="s">
        <v>1695</v>
      </c>
      <c r="AN2233" s="80"/>
      <c r="AO2233" s="80"/>
      <c r="AP2233" s="80"/>
      <c r="AQ2233" s="80"/>
      <c r="AR2233" s="130"/>
      <c r="AS2233" s="80"/>
      <c r="AT2233" s="7"/>
      <c r="AU2233" s="7"/>
      <c r="AV2233" s="169"/>
      <c r="AW2233" s="170"/>
      <c r="AX2233" s="140"/>
      <c r="AY2233" s="150"/>
      <c r="AZ2233" s="171"/>
      <c r="BA2233" s="171"/>
      <c r="BB2233" s="150" t="str">
        <f t="shared" si="430"/>
        <v/>
      </c>
      <c r="BC2233" s="172"/>
      <c r="BD2233" s="169"/>
      <c r="BE2233" s="169"/>
      <c r="BF2233" s="169"/>
      <c r="BG2233" s="169"/>
      <c r="BH2233" s="169"/>
      <c r="BI2233" s="169"/>
      <c r="BJ2233" s="169"/>
      <c r="BK2233" s="169"/>
      <c r="BL2233" s="169"/>
      <c r="BM2233" s="169"/>
      <c r="BN2233" s="169"/>
      <c r="BO2233" s="169"/>
      <c r="BP2233" s="169"/>
      <c r="BQ2233" s="169"/>
      <c r="BS2233" s="6"/>
      <c r="BT2233" s="11"/>
      <c r="BU2233" s="6"/>
      <c r="BV2233" s="6"/>
    </row>
    <row r="2234" spans="1:74" ht="15.75" x14ac:dyDescent="0.25">
      <c r="A2234" s="52" t="s">
        <v>7908</v>
      </c>
      <c r="B2234" s="56"/>
      <c r="C2234" s="7" t="s">
        <v>118</v>
      </c>
      <c r="D2234" s="7" t="s">
        <v>6919</v>
      </c>
      <c r="E2234" s="7"/>
      <c r="F2234" s="64"/>
      <c r="G2234" s="6"/>
      <c r="H2234" s="6"/>
      <c r="I2234" s="10" t="s">
        <v>110</v>
      </c>
      <c r="J2234" s="11" t="s">
        <v>4361</v>
      </c>
      <c r="K2234" s="220" t="s">
        <v>600</v>
      </c>
      <c r="L2234" s="180"/>
      <c r="M2234" s="180">
        <v>1000</v>
      </c>
      <c r="N2234" s="80" t="s">
        <v>7215</v>
      </c>
      <c r="O2234" s="165"/>
      <c r="P2234" s="80" t="s">
        <v>3841</v>
      </c>
      <c r="Q2234" s="80"/>
      <c r="R2234" s="80"/>
      <c r="S2234" s="166"/>
      <c r="T2234" s="164"/>
      <c r="U2234" s="167"/>
      <c r="V2234" s="168"/>
      <c r="W2234" s="12" t="str">
        <f t="shared" si="428"/>
        <v>Mqtt1</v>
      </c>
      <c r="X2234" s="222"/>
      <c r="Y2234" s="6" t="str">
        <f t="shared" si="429"/>
        <v>power-tag/spare</v>
      </c>
      <c r="Z2234" s="106" t="str" cm="1">
        <f t="array" ref="Z2234">IF(COUNTIF(N2234,"spare"),"","$."&amp;_xlfn.REGEXEXTRACT(J2234,"PT\d+[FQ]\d+_(.*)", 2))</f>
        <v>$.Total_Active_Power</v>
      </c>
      <c r="AA2234" s="12">
        <v>1</v>
      </c>
      <c r="AB2234" s="6" t="s">
        <v>195</v>
      </c>
      <c r="AC2234" s="106">
        <v>3060</v>
      </c>
      <c r="AJ2234" s="80"/>
      <c r="AK2234" s="116" t="s">
        <v>1695</v>
      </c>
      <c r="AN2234" s="80"/>
      <c r="AO2234" s="80"/>
      <c r="AP2234" s="80"/>
      <c r="AQ2234" s="80"/>
      <c r="AR2234" s="130"/>
      <c r="AS2234" s="80"/>
      <c r="AT2234" s="7"/>
      <c r="AU2234" s="7"/>
      <c r="AV2234" s="169"/>
      <c r="AW2234" s="170"/>
      <c r="AX2234" s="140"/>
      <c r="AY2234" s="150"/>
      <c r="AZ2234" s="171"/>
      <c r="BA2234" s="171"/>
      <c r="BB2234" s="150" t="str">
        <f t="shared" si="430"/>
        <v/>
      </c>
      <c r="BC2234" s="172"/>
      <c r="BD2234" s="169"/>
      <c r="BE2234" s="169"/>
      <c r="BF2234" s="169"/>
      <c r="BG2234" s="169"/>
      <c r="BH2234" s="169"/>
      <c r="BI2234" s="169"/>
      <c r="BJ2234" s="169"/>
      <c r="BK2234" s="169"/>
      <c r="BL2234" s="169"/>
      <c r="BM2234" s="169"/>
      <c r="BN2234" s="169"/>
      <c r="BO2234" s="169"/>
      <c r="BP2234" s="169"/>
      <c r="BQ2234" s="169"/>
      <c r="BS2234" s="6"/>
      <c r="BT2234" s="11"/>
      <c r="BU2234" s="6"/>
      <c r="BV2234" s="6"/>
    </row>
    <row r="2235" spans="1:74" ht="15.75" x14ac:dyDescent="0.25">
      <c r="A2235" s="52" t="s">
        <v>7908</v>
      </c>
      <c r="B2235" s="56"/>
      <c r="C2235" s="7" t="s">
        <v>118</v>
      </c>
      <c r="D2235" s="7" t="s">
        <v>6919</v>
      </c>
      <c r="E2235" s="7"/>
      <c r="F2235" s="64"/>
      <c r="G2235" s="6"/>
      <c r="H2235" s="6"/>
      <c r="I2235" s="10" t="s">
        <v>110</v>
      </c>
      <c r="J2235" s="11" t="s">
        <v>4362</v>
      </c>
      <c r="K2235" s="220" t="s">
        <v>600</v>
      </c>
      <c r="L2235" s="180"/>
      <c r="M2235" s="180">
        <v>1000</v>
      </c>
      <c r="N2235" s="80" t="s">
        <v>7215</v>
      </c>
      <c r="O2235" s="165"/>
      <c r="P2235" s="80" t="s">
        <v>3842</v>
      </c>
      <c r="Q2235" s="80"/>
      <c r="R2235" s="80"/>
      <c r="S2235" s="166"/>
      <c r="T2235" s="164"/>
      <c r="U2235" s="167"/>
      <c r="V2235" s="168"/>
      <c r="W2235" s="12" t="str">
        <f t="shared" si="428"/>
        <v>Mqtt1</v>
      </c>
      <c r="X2235" s="222"/>
      <c r="Y2235" s="6" t="str">
        <f t="shared" si="429"/>
        <v>power-tag/spare</v>
      </c>
      <c r="Z2235" s="106" t="str" cm="1">
        <f t="array" ref="Z2235">IF(COUNTIF(N2235,"spare"),"","$."&amp;_xlfn.REGEXEXTRACT(J2235,"PT\d+[FQ]\d+_(.*)", 2))</f>
        <v>$.Power_Factor_Phase_A</v>
      </c>
      <c r="AA2235" s="12">
        <v>1</v>
      </c>
      <c r="AB2235" s="6" t="s">
        <v>195</v>
      </c>
      <c r="AC2235" s="106">
        <v>3078</v>
      </c>
      <c r="AJ2235" s="80"/>
      <c r="AK2235" s="116" t="s">
        <v>1696</v>
      </c>
      <c r="AN2235" s="80"/>
      <c r="AO2235" s="80"/>
      <c r="AP2235" s="80"/>
      <c r="AQ2235" s="80"/>
      <c r="AR2235" s="130"/>
      <c r="AS2235" s="80"/>
      <c r="AT2235" s="7"/>
      <c r="AU2235" s="7"/>
      <c r="AV2235" s="169"/>
      <c r="AW2235" s="170"/>
      <c r="AX2235" s="140"/>
      <c r="AY2235" s="150"/>
      <c r="AZ2235" s="171"/>
      <c r="BA2235" s="171"/>
      <c r="BB2235" s="150" t="str">
        <f t="shared" si="430"/>
        <v/>
      </c>
      <c r="BC2235" s="172"/>
      <c r="BD2235" s="169"/>
      <c r="BE2235" s="169"/>
      <c r="BF2235" s="169"/>
      <c r="BG2235" s="169"/>
      <c r="BH2235" s="169"/>
      <c r="BI2235" s="169"/>
      <c r="BJ2235" s="169"/>
      <c r="BK2235" s="169"/>
      <c r="BL2235" s="169"/>
      <c r="BM2235" s="169"/>
      <c r="BN2235" s="169"/>
      <c r="BO2235" s="169"/>
      <c r="BP2235" s="169"/>
      <c r="BQ2235" s="169"/>
      <c r="BS2235" s="6"/>
      <c r="BT2235" s="11"/>
      <c r="BU2235" s="6"/>
      <c r="BV2235" s="6"/>
    </row>
    <row r="2236" spans="1:74" ht="15.75" x14ac:dyDescent="0.25">
      <c r="A2236" s="52" t="s">
        <v>7908</v>
      </c>
      <c r="B2236" s="56"/>
      <c r="C2236" s="7" t="s">
        <v>118</v>
      </c>
      <c r="D2236" s="7" t="s">
        <v>6919</v>
      </c>
      <c r="E2236" s="7"/>
      <c r="F2236" s="64"/>
      <c r="G2236" s="6"/>
      <c r="H2236" s="6"/>
      <c r="I2236" s="10" t="s">
        <v>110</v>
      </c>
      <c r="J2236" s="11" t="s">
        <v>4363</v>
      </c>
      <c r="K2236" s="220" t="s">
        <v>600</v>
      </c>
      <c r="L2236" s="180"/>
      <c r="M2236" s="180">
        <v>1000</v>
      </c>
      <c r="N2236" s="80" t="s">
        <v>7215</v>
      </c>
      <c r="O2236" s="165"/>
      <c r="P2236" s="80" t="s">
        <v>3843</v>
      </c>
      <c r="Q2236" s="80"/>
      <c r="R2236" s="80"/>
      <c r="S2236" s="166"/>
      <c r="T2236" s="164"/>
      <c r="U2236" s="167"/>
      <c r="V2236" s="168"/>
      <c r="W2236" s="12" t="str">
        <f t="shared" si="428"/>
        <v>Mqtt1</v>
      </c>
      <c r="X2236" s="222"/>
      <c r="Y2236" s="6" t="str">
        <f t="shared" si="429"/>
        <v>power-tag/spare</v>
      </c>
      <c r="Z2236" s="106" t="str" cm="1">
        <f t="array" ref="Z2236">IF(COUNTIF(N2236,"spare"),"","$."&amp;_xlfn.REGEXEXTRACT(J2236,"PT\d+[FQ]\d+_(.*)", 2))</f>
        <v>$.Power_Factor_Phase_B</v>
      </c>
      <c r="AA2236" s="12">
        <v>1</v>
      </c>
      <c r="AB2236" s="6" t="s">
        <v>195</v>
      </c>
      <c r="AC2236" s="106">
        <v>3080</v>
      </c>
      <c r="AJ2236" s="80"/>
      <c r="AK2236" s="116" t="s">
        <v>1696</v>
      </c>
      <c r="AN2236" s="80"/>
      <c r="AO2236" s="80"/>
      <c r="AP2236" s="80"/>
      <c r="AQ2236" s="80"/>
      <c r="AR2236" s="130"/>
      <c r="AS2236" s="80"/>
      <c r="AT2236" s="7"/>
      <c r="AU2236" s="7"/>
      <c r="AV2236" s="169"/>
      <c r="AW2236" s="170"/>
      <c r="AX2236" s="140"/>
      <c r="AY2236" s="150"/>
      <c r="AZ2236" s="171"/>
      <c r="BA2236" s="171"/>
      <c r="BB2236" s="150" t="str">
        <f t="shared" si="430"/>
        <v/>
      </c>
      <c r="BC2236" s="172"/>
      <c r="BD2236" s="169"/>
      <c r="BE2236" s="169"/>
      <c r="BF2236" s="169"/>
      <c r="BG2236" s="169"/>
      <c r="BH2236" s="169"/>
      <c r="BI2236" s="169"/>
      <c r="BJ2236" s="169"/>
      <c r="BK2236" s="169"/>
      <c r="BL2236" s="169"/>
      <c r="BM2236" s="169"/>
      <c r="BN2236" s="169"/>
      <c r="BO2236" s="169"/>
      <c r="BP2236" s="169"/>
      <c r="BQ2236" s="169"/>
      <c r="BS2236" s="6"/>
      <c r="BT2236" s="11"/>
      <c r="BU2236" s="6"/>
      <c r="BV2236" s="6"/>
    </row>
    <row r="2237" spans="1:74" ht="15.75" x14ac:dyDescent="0.25">
      <c r="A2237" s="52" t="s">
        <v>7908</v>
      </c>
      <c r="B2237" s="56"/>
      <c r="C2237" s="7" t="s">
        <v>118</v>
      </c>
      <c r="D2237" s="7" t="s">
        <v>6919</v>
      </c>
      <c r="E2237" s="7"/>
      <c r="F2237" s="64"/>
      <c r="G2237" s="6"/>
      <c r="H2237" s="6"/>
      <c r="I2237" s="10" t="s">
        <v>110</v>
      </c>
      <c r="J2237" s="11" t="s">
        <v>4364</v>
      </c>
      <c r="K2237" s="220" t="s">
        <v>600</v>
      </c>
      <c r="L2237" s="180"/>
      <c r="M2237" s="180">
        <v>1000</v>
      </c>
      <c r="N2237" s="80" t="s">
        <v>7215</v>
      </c>
      <c r="O2237" s="165"/>
      <c r="P2237" s="80" t="s">
        <v>3844</v>
      </c>
      <c r="Q2237" s="80"/>
      <c r="R2237" s="80"/>
      <c r="S2237" s="166"/>
      <c r="T2237" s="164"/>
      <c r="U2237" s="167"/>
      <c r="V2237" s="168"/>
      <c r="W2237" s="12" t="str">
        <f t="shared" si="428"/>
        <v>Mqtt1</v>
      </c>
      <c r="X2237" s="222"/>
      <c r="Y2237" s="6" t="str">
        <f t="shared" si="429"/>
        <v>power-tag/spare</v>
      </c>
      <c r="Z2237" s="106" t="str" cm="1">
        <f t="array" ref="Z2237">IF(COUNTIF(N2237,"spare"),"","$."&amp;_xlfn.REGEXEXTRACT(J2237,"PT\d+[FQ]\d+_(.*)", 2))</f>
        <v>$.Power_Factor_Phase_C</v>
      </c>
      <c r="AA2237" s="12">
        <v>1</v>
      </c>
      <c r="AB2237" s="6" t="s">
        <v>195</v>
      </c>
      <c r="AC2237" s="106">
        <v>3082</v>
      </c>
      <c r="AJ2237" s="80"/>
      <c r="AK2237" s="116" t="s">
        <v>1696</v>
      </c>
      <c r="AN2237" s="80"/>
      <c r="AO2237" s="80"/>
      <c r="AP2237" s="80"/>
      <c r="AQ2237" s="80"/>
      <c r="AR2237" s="130"/>
      <c r="AS2237" s="80"/>
      <c r="AT2237" s="7"/>
      <c r="AU2237" s="7"/>
      <c r="AV2237" s="169"/>
      <c r="AW2237" s="170"/>
      <c r="AX2237" s="140"/>
      <c r="AY2237" s="150"/>
      <c r="AZ2237" s="171"/>
      <c r="BA2237" s="171"/>
      <c r="BB2237" s="150" t="str">
        <f t="shared" si="430"/>
        <v/>
      </c>
      <c r="BC2237" s="172"/>
      <c r="BD2237" s="169"/>
      <c r="BE2237" s="169"/>
      <c r="BF2237" s="169"/>
      <c r="BG2237" s="169"/>
      <c r="BH2237" s="169"/>
      <c r="BI2237" s="169"/>
      <c r="BJ2237" s="169"/>
      <c r="BK2237" s="169"/>
      <c r="BL2237" s="169"/>
      <c r="BM2237" s="169"/>
      <c r="BN2237" s="169"/>
      <c r="BO2237" s="169"/>
      <c r="BP2237" s="169"/>
      <c r="BQ2237" s="169"/>
      <c r="BS2237" s="6"/>
      <c r="BT2237" s="11"/>
      <c r="BU2237" s="6"/>
      <c r="BV2237" s="6"/>
    </row>
    <row r="2238" spans="1:74" ht="15.75" x14ac:dyDescent="0.25">
      <c r="A2238" s="52" t="s">
        <v>7908</v>
      </c>
      <c r="B2238" s="56"/>
      <c r="C2238" s="7" t="s">
        <v>118</v>
      </c>
      <c r="D2238" s="7" t="s">
        <v>6919</v>
      </c>
      <c r="E2238" s="7"/>
      <c r="F2238" s="64"/>
      <c r="G2238" s="6"/>
      <c r="H2238" s="6"/>
      <c r="I2238" s="10" t="s">
        <v>110</v>
      </c>
      <c r="J2238" s="11" t="s">
        <v>4365</v>
      </c>
      <c r="K2238" s="220" t="s">
        <v>600</v>
      </c>
      <c r="L2238" s="180"/>
      <c r="M2238" s="180">
        <v>1000</v>
      </c>
      <c r="N2238" s="80" t="s">
        <v>7215</v>
      </c>
      <c r="O2238" s="165"/>
      <c r="P2238" s="80" t="s">
        <v>3845</v>
      </c>
      <c r="Q2238" s="80"/>
      <c r="R2238" s="80"/>
      <c r="S2238" s="166"/>
      <c r="T2238" s="164"/>
      <c r="U2238" s="167"/>
      <c r="V2238" s="168"/>
      <c r="W2238" s="12" t="str">
        <f t="shared" si="428"/>
        <v>Mqtt1</v>
      </c>
      <c r="X2238" s="222"/>
      <c r="Y2238" s="6" t="str">
        <f t="shared" si="429"/>
        <v>power-tag/spare</v>
      </c>
      <c r="Z2238" s="106" t="str" cm="1">
        <f t="array" ref="Z2238">IF(COUNTIF(N2238,"spare"),"","$."&amp;_xlfn.REGEXEXTRACT(J2238,"PT\d+[FQ]\d+_(.*)", 2))</f>
        <v>$.Total_Power_Factor</v>
      </c>
      <c r="AA2238" s="12">
        <v>1</v>
      </c>
      <c r="AB2238" s="6" t="s">
        <v>195</v>
      </c>
      <c r="AC2238" s="106">
        <v>3084</v>
      </c>
      <c r="AJ2238" s="80"/>
      <c r="AK2238" s="116" t="s">
        <v>1696</v>
      </c>
      <c r="AN2238" s="80"/>
      <c r="AO2238" s="80"/>
      <c r="AP2238" s="80"/>
      <c r="AQ2238" s="80"/>
      <c r="AR2238" s="130"/>
      <c r="AS2238" s="80"/>
      <c r="AT2238" s="7"/>
      <c r="AU2238" s="7"/>
      <c r="AV2238" s="169"/>
      <c r="AW2238" s="170"/>
      <c r="AX2238" s="140"/>
      <c r="AY2238" s="150"/>
      <c r="AZ2238" s="171"/>
      <c r="BA2238" s="171"/>
      <c r="BB2238" s="150" t="str">
        <f t="shared" si="430"/>
        <v/>
      </c>
      <c r="BC2238" s="172"/>
      <c r="BD2238" s="169"/>
      <c r="BE2238" s="169"/>
      <c r="BF2238" s="169"/>
      <c r="BG2238" s="169"/>
      <c r="BH2238" s="169"/>
      <c r="BI2238" s="169"/>
      <c r="BJ2238" s="169"/>
      <c r="BK2238" s="169"/>
      <c r="BL2238" s="169"/>
      <c r="BM2238" s="169"/>
      <c r="BN2238" s="169"/>
      <c r="BO2238" s="169"/>
      <c r="BP2238" s="169"/>
      <c r="BQ2238" s="169"/>
      <c r="BS2238" s="6"/>
      <c r="BT2238" s="11"/>
      <c r="BU2238" s="6"/>
      <c r="BV2238" s="6"/>
    </row>
    <row r="2239" spans="1:74" ht="15.75" x14ac:dyDescent="0.25">
      <c r="A2239" s="52" t="s">
        <v>7908</v>
      </c>
      <c r="B2239" s="56"/>
      <c r="C2239" s="7" t="s">
        <v>118</v>
      </c>
      <c r="D2239" s="7" t="s">
        <v>6919</v>
      </c>
      <c r="E2239" s="7"/>
      <c r="F2239" s="64"/>
      <c r="G2239" s="6"/>
      <c r="H2239" s="6"/>
      <c r="I2239" s="10" t="s">
        <v>110</v>
      </c>
      <c r="J2239" s="11" t="s">
        <v>4366</v>
      </c>
      <c r="K2239" s="220" t="s">
        <v>600</v>
      </c>
      <c r="L2239" s="180"/>
      <c r="M2239" s="180">
        <v>1000</v>
      </c>
      <c r="N2239" s="80" t="s">
        <v>7215</v>
      </c>
      <c r="O2239" s="165"/>
      <c r="P2239" s="80" t="s">
        <v>3831</v>
      </c>
      <c r="Q2239" s="80"/>
      <c r="R2239" s="80"/>
      <c r="S2239" s="166"/>
      <c r="T2239" s="164"/>
      <c r="U2239" s="167"/>
      <c r="V2239" s="168"/>
      <c r="W2239" s="12" t="str">
        <f t="shared" si="428"/>
        <v>Mqtt1</v>
      </c>
      <c r="X2239" s="222"/>
      <c r="Y2239" s="6" t="str">
        <f t="shared" si="429"/>
        <v>power-tag/spare</v>
      </c>
      <c r="Z2239" s="106" t="str" cm="1">
        <f t="array" ref="Z2239">IF(COUNTIF(N2239,"spare"),"","$."&amp;_xlfn.REGEXEXTRACT(J2239,"PT\d+[FQ]\d+_(.*)", 2))</f>
        <v>$.RMS_Current_Phase_A</v>
      </c>
      <c r="AA2239" s="12">
        <f>AA2224+1</f>
        <v>2</v>
      </c>
      <c r="AB2239" s="6" t="s">
        <v>195</v>
      </c>
      <c r="AC2239" s="106">
        <v>3000</v>
      </c>
      <c r="AJ2239" s="80"/>
      <c r="AK2239" s="116" t="s">
        <v>1693</v>
      </c>
      <c r="AN2239" s="80"/>
      <c r="AO2239" s="80"/>
      <c r="AP2239" s="80"/>
      <c r="AQ2239" s="80"/>
      <c r="AR2239" s="130"/>
      <c r="AS2239" s="80"/>
      <c r="AT2239" s="7"/>
      <c r="AU2239" s="7"/>
      <c r="AV2239" s="169"/>
      <c r="AW2239" s="170"/>
      <c r="AX2239" s="140"/>
      <c r="AY2239" s="150"/>
      <c r="AZ2239" s="171"/>
      <c r="BA2239" s="171"/>
      <c r="BB2239" s="150" t="str">
        <f t="shared" si="430"/>
        <v/>
      </c>
      <c r="BC2239" s="172"/>
      <c r="BD2239" s="169"/>
      <c r="BE2239" s="169"/>
      <c r="BF2239" s="169"/>
      <c r="BG2239" s="169"/>
      <c r="BH2239" s="169"/>
      <c r="BI2239" s="169"/>
      <c r="BJ2239" s="169"/>
      <c r="BK2239" s="169"/>
      <c r="BL2239" s="169"/>
      <c r="BM2239" s="169"/>
      <c r="BN2239" s="169"/>
      <c r="BO2239" s="169"/>
      <c r="BP2239" s="169"/>
      <c r="BQ2239" s="169"/>
      <c r="BS2239" s="6"/>
      <c r="BT2239" s="11"/>
      <c r="BU2239" s="6"/>
      <c r="BV2239" s="6"/>
    </row>
    <row r="2240" spans="1:74" ht="15.75" x14ac:dyDescent="0.25">
      <c r="A2240" s="52" t="s">
        <v>7908</v>
      </c>
      <c r="B2240" s="56"/>
      <c r="C2240" s="7" t="s">
        <v>118</v>
      </c>
      <c r="D2240" s="7" t="s">
        <v>6919</v>
      </c>
      <c r="E2240" s="7"/>
      <c r="F2240" s="64"/>
      <c r="G2240" s="6"/>
      <c r="H2240" s="6"/>
      <c r="I2240" s="10" t="s">
        <v>110</v>
      </c>
      <c r="J2240" s="11" t="s">
        <v>4367</v>
      </c>
      <c r="K2240" s="220" t="s">
        <v>600</v>
      </c>
      <c r="L2240" s="180"/>
      <c r="M2240" s="180">
        <v>1000</v>
      </c>
      <c r="N2240" s="80" t="s">
        <v>7215</v>
      </c>
      <c r="O2240" s="165"/>
      <c r="P2240" s="80" t="s">
        <v>3832</v>
      </c>
      <c r="Q2240" s="80"/>
      <c r="R2240" s="80"/>
      <c r="S2240" s="166"/>
      <c r="T2240" s="164"/>
      <c r="U2240" s="167"/>
      <c r="V2240" s="168"/>
      <c r="W2240" s="12" t="str">
        <f t="shared" si="428"/>
        <v>Mqtt1</v>
      </c>
      <c r="X2240" s="222"/>
      <c r="Y2240" s="6" t="str">
        <f t="shared" si="429"/>
        <v>power-tag/spare</v>
      </c>
      <c r="Z2240" s="106" t="str" cm="1">
        <f t="array" ref="Z2240">IF(COUNTIF(N2240,"spare"),"","$."&amp;_xlfn.REGEXEXTRACT(J2240,"PT\d+[FQ]\d+_(.*)", 2))</f>
        <v>$.RMS_Current_Phase_B</v>
      </c>
      <c r="AA2240" s="12">
        <f t="shared" ref="AA2240:AA2303" si="431">AA2225+1</f>
        <v>2</v>
      </c>
      <c r="AB2240" s="6" t="s">
        <v>195</v>
      </c>
      <c r="AC2240" s="106">
        <v>3002</v>
      </c>
      <c r="AJ2240" s="80"/>
      <c r="AK2240" s="116" t="s">
        <v>1693</v>
      </c>
      <c r="AN2240" s="80"/>
      <c r="AO2240" s="80"/>
      <c r="AP2240" s="80"/>
      <c r="AQ2240" s="80"/>
      <c r="AR2240" s="130"/>
      <c r="AS2240" s="80"/>
      <c r="AT2240" s="7"/>
      <c r="AU2240" s="7"/>
      <c r="AV2240" s="169"/>
      <c r="AW2240" s="170"/>
      <c r="AX2240" s="140"/>
      <c r="AY2240" s="150"/>
      <c r="AZ2240" s="171"/>
      <c r="BA2240" s="171"/>
      <c r="BB2240" s="150" t="str">
        <f t="shared" si="430"/>
        <v/>
      </c>
      <c r="BC2240" s="172"/>
      <c r="BD2240" s="169"/>
      <c r="BE2240" s="169"/>
      <c r="BF2240" s="169"/>
      <c r="BG2240" s="169"/>
      <c r="BH2240" s="169"/>
      <c r="BI2240" s="169"/>
      <c r="BJ2240" s="169"/>
      <c r="BK2240" s="169"/>
      <c r="BL2240" s="169"/>
      <c r="BM2240" s="169"/>
      <c r="BN2240" s="169"/>
      <c r="BO2240" s="169"/>
      <c r="BP2240" s="169"/>
      <c r="BQ2240" s="169"/>
      <c r="BS2240" s="6"/>
      <c r="BT2240" s="11"/>
      <c r="BU2240" s="6"/>
      <c r="BV2240" s="6"/>
    </row>
    <row r="2241" spans="1:74" ht="15.75" x14ac:dyDescent="0.25">
      <c r="A2241" s="52" t="s">
        <v>7908</v>
      </c>
      <c r="B2241" s="56"/>
      <c r="C2241" s="7" t="s">
        <v>118</v>
      </c>
      <c r="D2241" s="7" t="s">
        <v>6919</v>
      </c>
      <c r="E2241" s="7"/>
      <c r="F2241" s="64"/>
      <c r="G2241" s="6"/>
      <c r="H2241" s="6"/>
      <c r="I2241" s="10" t="s">
        <v>110</v>
      </c>
      <c r="J2241" s="11" t="s">
        <v>4368</v>
      </c>
      <c r="K2241" s="220" t="s">
        <v>600</v>
      </c>
      <c r="L2241" s="180"/>
      <c r="M2241" s="180">
        <v>1000</v>
      </c>
      <c r="N2241" s="80" t="s">
        <v>7215</v>
      </c>
      <c r="O2241" s="165"/>
      <c r="P2241" s="80" t="s">
        <v>3833</v>
      </c>
      <c r="Q2241" s="80"/>
      <c r="R2241" s="80"/>
      <c r="S2241" s="166"/>
      <c r="T2241" s="164"/>
      <c r="U2241" s="167"/>
      <c r="V2241" s="168"/>
      <c r="W2241" s="12" t="str">
        <f t="shared" si="428"/>
        <v>Mqtt1</v>
      </c>
      <c r="X2241" s="222"/>
      <c r="Y2241" s="6" t="str">
        <f t="shared" si="429"/>
        <v>power-tag/spare</v>
      </c>
      <c r="Z2241" s="106" t="str" cm="1">
        <f t="array" ref="Z2241">IF(COUNTIF(N2241,"spare"),"","$."&amp;_xlfn.REGEXEXTRACT(J2241,"PT\d+[FQ]\d+_(.*)", 2))</f>
        <v>$.RMS_Current_Phase_C</v>
      </c>
      <c r="AA2241" s="12">
        <f t="shared" si="431"/>
        <v>2</v>
      </c>
      <c r="AB2241" s="6" t="s">
        <v>195</v>
      </c>
      <c r="AC2241" s="106">
        <v>3004</v>
      </c>
      <c r="AJ2241" s="80"/>
      <c r="AK2241" s="116" t="s">
        <v>1693</v>
      </c>
      <c r="AN2241" s="80"/>
      <c r="AO2241" s="80"/>
      <c r="AP2241" s="80"/>
      <c r="AQ2241" s="80"/>
      <c r="AR2241" s="130"/>
      <c r="AS2241" s="80"/>
      <c r="AT2241" s="7"/>
      <c r="AU2241" s="7"/>
      <c r="AV2241" s="169"/>
      <c r="AW2241" s="170"/>
      <c r="AX2241" s="140"/>
      <c r="AY2241" s="150"/>
      <c r="AZ2241" s="171"/>
      <c r="BA2241" s="171"/>
      <c r="BB2241" s="150" t="str">
        <f t="shared" si="430"/>
        <v/>
      </c>
      <c r="BC2241" s="172"/>
      <c r="BD2241" s="169"/>
      <c r="BE2241" s="169"/>
      <c r="BF2241" s="169"/>
      <c r="BG2241" s="169"/>
      <c r="BH2241" s="169"/>
      <c r="BI2241" s="169"/>
      <c r="BJ2241" s="169"/>
      <c r="BK2241" s="169"/>
      <c r="BL2241" s="169"/>
      <c r="BM2241" s="169"/>
      <c r="BN2241" s="169"/>
      <c r="BO2241" s="169"/>
      <c r="BP2241" s="169"/>
      <c r="BQ2241" s="169"/>
      <c r="BS2241" s="6"/>
      <c r="BT2241" s="11"/>
      <c r="BU2241" s="6"/>
      <c r="BV2241" s="6"/>
    </row>
    <row r="2242" spans="1:74" ht="15.75" x14ac:dyDescent="0.25">
      <c r="A2242" s="52" t="s">
        <v>7908</v>
      </c>
      <c r="B2242" s="56"/>
      <c r="C2242" s="7" t="s">
        <v>118</v>
      </c>
      <c r="D2242" s="7" t="s">
        <v>6919</v>
      </c>
      <c r="E2242" s="7"/>
      <c r="F2242" s="64"/>
      <c r="G2242" s="6"/>
      <c r="H2242" s="6"/>
      <c r="I2242" s="10" t="s">
        <v>110</v>
      </c>
      <c r="J2242" s="11" t="s">
        <v>4369</v>
      </c>
      <c r="K2242" s="220" t="s">
        <v>600</v>
      </c>
      <c r="L2242" s="180"/>
      <c r="M2242" s="180">
        <v>1000</v>
      </c>
      <c r="N2242" s="80" t="s">
        <v>7215</v>
      </c>
      <c r="O2242" s="165"/>
      <c r="P2242" s="80" t="s">
        <v>3834</v>
      </c>
      <c r="Q2242" s="80"/>
      <c r="R2242" s="80"/>
      <c r="S2242" s="166"/>
      <c r="T2242" s="164"/>
      <c r="U2242" s="167"/>
      <c r="V2242" s="168"/>
      <c r="W2242" s="12" t="str">
        <f t="shared" si="428"/>
        <v>Mqtt1</v>
      </c>
      <c r="X2242" s="222"/>
      <c r="Y2242" s="6" t="str">
        <f t="shared" si="429"/>
        <v>power-tag/spare</v>
      </c>
      <c r="Z2242" s="106" t="str" cm="1">
        <f t="array" ref="Z2242">IF(COUNTIF(N2242,"spare"),"","$."&amp;_xlfn.REGEXEXTRACT(J2242,"PT\d+[FQ]\d+_(.*)", 2))</f>
        <v>$.RMS_Current_Phase_Neut</v>
      </c>
      <c r="AA2242" s="12">
        <f t="shared" si="431"/>
        <v>2</v>
      </c>
      <c r="AB2242" s="6" t="s">
        <v>195</v>
      </c>
      <c r="AC2242" s="106">
        <v>3006</v>
      </c>
      <c r="AJ2242" s="80"/>
      <c r="AK2242" s="116" t="s">
        <v>1693</v>
      </c>
      <c r="AN2242" s="80"/>
      <c r="AO2242" s="80"/>
      <c r="AP2242" s="80"/>
      <c r="AQ2242" s="80"/>
      <c r="AR2242" s="130"/>
      <c r="AS2242" s="80"/>
      <c r="AT2242" s="7"/>
      <c r="AU2242" s="7"/>
      <c r="AV2242" s="169"/>
      <c r="AW2242" s="170"/>
      <c r="AX2242" s="140"/>
      <c r="AY2242" s="150"/>
      <c r="AZ2242" s="171"/>
      <c r="BA2242" s="171"/>
      <c r="BB2242" s="150" t="str">
        <f t="shared" si="430"/>
        <v/>
      </c>
      <c r="BC2242" s="172"/>
      <c r="BD2242" s="169"/>
      <c r="BE2242" s="169"/>
      <c r="BF2242" s="169"/>
      <c r="BG2242" s="169"/>
      <c r="BH2242" s="169"/>
      <c r="BI2242" s="169"/>
      <c r="BJ2242" s="169"/>
      <c r="BK2242" s="169"/>
      <c r="BL2242" s="169"/>
      <c r="BM2242" s="169"/>
      <c r="BN2242" s="169"/>
      <c r="BO2242" s="169"/>
      <c r="BP2242" s="169"/>
      <c r="BQ2242" s="169"/>
      <c r="BS2242" s="6"/>
      <c r="BT2242" s="11"/>
      <c r="BU2242" s="6"/>
      <c r="BV2242" s="6"/>
    </row>
    <row r="2243" spans="1:74" ht="15.75" x14ac:dyDescent="0.25">
      <c r="A2243" s="52" t="s">
        <v>7908</v>
      </c>
      <c r="B2243" s="56"/>
      <c r="C2243" s="7" t="s">
        <v>118</v>
      </c>
      <c r="D2243" s="7" t="s">
        <v>6919</v>
      </c>
      <c r="E2243" s="7"/>
      <c r="F2243" s="64"/>
      <c r="G2243" s="6"/>
      <c r="H2243" s="6"/>
      <c r="I2243" s="10" t="s">
        <v>110</v>
      </c>
      <c r="J2243" s="11" t="s">
        <v>7697</v>
      </c>
      <c r="K2243" s="220" t="s">
        <v>600</v>
      </c>
      <c r="L2243" s="180"/>
      <c r="M2243" s="180">
        <v>1000</v>
      </c>
      <c r="N2243" s="80" t="s">
        <v>7215</v>
      </c>
      <c r="O2243" s="165"/>
      <c r="P2243" s="80" t="s">
        <v>3835</v>
      </c>
      <c r="Q2243" s="80"/>
      <c r="R2243" s="80"/>
      <c r="S2243" s="166"/>
      <c r="T2243" s="164"/>
      <c r="U2243" s="167"/>
      <c r="V2243" s="168"/>
      <c r="W2243" s="12" t="str">
        <f t="shared" si="428"/>
        <v>Mqtt1</v>
      </c>
      <c r="X2243" s="222"/>
      <c r="Y2243" s="6" t="str">
        <f t="shared" si="429"/>
        <v>power-tag/spare</v>
      </c>
      <c r="Z2243" s="106" t="str" cm="1">
        <f t="array" ref="Z2243">IF(COUNTIF(N2243,"spare"),"","$."&amp;_xlfn.REGEXEXTRACT(J2243,"PT\d+[FQ]\d+_(.*)", 2))</f>
        <v>$.RMS_Voltage_A_N</v>
      </c>
      <c r="AA2243" s="12">
        <f t="shared" si="431"/>
        <v>2</v>
      </c>
      <c r="AB2243" s="6" t="s">
        <v>195</v>
      </c>
      <c r="AC2243" s="106">
        <v>3028</v>
      </c>
      <c r="AJ2243" s="80"/>
      <c r="AK2243" s="116" t="s">
        <v>1694</v>
      </c>
      <c r="AN2243" s="80"/>
      <c r="AO2243" s="80"/>
      <c r="AP2243" s="80"/>
      <c r="AQ2243" s="80"/>
      <c r="AR2243" s="130"/>
      <c r="AS2243" s="80"/>
      <c r="AT2243" s="7"/>
      <c r="AU2243" s="7"/>
      <c r="AV2243" s="169"/>
      <c r="AW2243" s="170"/>
      <c r="AX2243" s="140"/>
      <c r="AY2243" s="150"/>
      <c r="AZ2243" s="171"/>
      <c r="BA2243" s="171"/>
      <c r="BB2243" s="150" t="str">
        <f t="shared" si="430"/>
        <v/>
      </c>
      <c r="BC2243" s="172"/>
      <c r="BD2243" s="169"/>
      <c r="BE2243" s="169"/>
      <c r="BF2243" s="169"/>
      <c r="BG2243" s="169"/>
      <c r="BH2243" s="169"/>
      <c r="BI2243" s="169"/>
      <c r="BJ2243" s="169"/>
      <c r="BK2243" s="169"/>
      <c r="BL2243" s="169"/>
      <c r="BM2243" s="169"/>
      <c r="BN2243" s="169"/>
      <c r="BO2243" s="169"/>
      <c r="BP2243" s="169"/>
      <c r="BQ2243" s="169"/>
      <c r="BS2243" s="6"/>
      <c r="BT2243" s="11"/>
      <c r="BU2243" s="6"/>
      <c r="BV2243" s="6"/>
    </row>
    <row r="2244" spans="1:74" ht="15.75" x14ac:dyDescent="0.25">
      <c r="A2244" s="52" t="s">
        <v>7908</v>
      </c>
      <c r="B2244" s="56"/>
      <c r="C2244" s="7" t="s">
        <v>118</v>
      </c>
      <c r="D2244" s="7" t="s">
        <v>6919</v>
      </c>
      <c r="E2244" s="7"/>
      <c r="F2244" s="64"/>
      <c r="G2244" s="6"/>
      <c r="H2244" s="6"/>
      <c r="I2244" s="10" t="s">
        <v>110</v>
      </c>
      <c r="J2244" s="11" t="s">
        <v>7698</v>
      </c>
      <c r="K2244" s="220" t="s">
        <v>600</v>
      </c>
      <c r="L2244" s="180"/>
      <c r="M2244" s="180">
        <v>1000</v>
      </c>
      <c r="N2244" s="80" t="s">
        <v>7215</v>
      </c>
      <c r="O2244" s="165"/>
      <c r="P2244" s="80" t="s">
        <v>3836</v>
      </c>
      <c r="Q2244" s="80"/>
      <c r="R2244" s="80"/>
      <c r="S2244" s="166"/>
      <c r="T2244" s="164"/>
      <c r="U2244" s="167"/>
      <c r="V2244" s="168"/>
      <c r="W2244" s="12" t="str">
        <f t="shared" si="428"/>
        <v>Mqtt1</v>
      </c>
      <c r="X2244" s="222"/>
      <c r="Y2244" s="6" t="str">
        <f t="shared" si="429"/>
        <v>power-tag/spare</v>
      </c>
      <c r="Z2244" s="106" t="str" cm="1">
        <f t="array" ref="Z2244">IF(COUNTIF(N2244,"spare"),"","$."&amp;_xlfn.REGEXEXTRACT(J2244,"PT\d+[FQ]\d+_(.*)", 2))</f>
        <v>$.RMS_Voltage_B_N</v>
      </c>
      <c r="AA2244" s="12">
        <f t="shared" si="431"/>
        <v>2</v>
      </c>
      <c r="AB2244" s="6" t="s">
        <v>195</v>
      </c>
      <c r="AC2244" s="106">
        <v>3030</v>
      </c>
      <c r="AJ2244" s="80"/>
      <c r="AK2244" s="116" t="s">
        <v>1694</v>
      </c>
      <c r="AN2244" s="80"/>
      <c r="AO2244" s="80"/>
      <c r="AP2244" s="80"/>
      <c r="AQ2244" s="80"/>
      <c r="AR2244" s="130"/>
      <c r="AS2244" s="80"/>
      <c r="AT2244" s="7"/>
      <c r="AU2244" s="7"/>
      <c r="AV2244" s="169"/>
      <c r="AW2244" s="170"/>
      <c r="AX2244" s="140"/>
      <c r="AY2244" s="150"/>
      <c r="AZ2244" s="171"/>
      <c r="BA2244" s="171"/>
      <c r="BB2244" s="150" t="str">
        <f t="shared" si="430"/>
        <v/>
      </c>
      <c r="BC2244" s="172"/>
      <c r="BD2244" s="169"/>
      <c r="BE2244" s="169"/>
      <c r="BF2244" s="169"/>
      <c r="BG2244" s="169"/>
      <c r="BH2244" s="169"/>
      <c r="BI2244" s="169"/>
      <c r="BJ2244" s="169"/>
      <c r="BK2244" s="169"/>
      <c r="BL2244" s="169"/>
      <c r="BM2244" s="169"/>
      <c r="BN2244" s="169"/>
      <c r="BO2244" s="169"/>
      <c r="BP2244" s="169"/>
      <c r="BQ2244" s="169"/>
      <c r="BS2244" s="6"/>
      <c r="BT2244" s="11"/>
      <c r="BU2244" s="6"/>
      <c r="BV2244" s="6"/>
    </row>
    <row r="2245" spans="1:74" ht="15.75" x14ac:dyDescent="0.25">
      <c r="A2245" s="52" t="s">
        <v>7908</v>
      </c>
      <c r="B2245" s="56"/>
      <c r="C2245" s="7" t="s">
        <v>118</v>
      </c>
      <c r="D2245" s="7" t="s">
        <v>6919</v>
      </c>
      <c r="E2245" s="7"/>
      <c r="F2245" s="64"/>
      <c r="G2245" s="6"/>
      <c r="H2245" s="6"/>
      <c r="I2245" s="10" t="s">
        <v>110</v>
      </c>
      <c r="J2245" s="11" t="s">
        <v>7699</v>
      </c>
      <c r="K2245" s="220" t="s">
        <v>600</v>
      </c>
      <c r="L2245" s="180"/>
      <c r="M2245" s="180">
        <v>1000</v>
      </c>
      <c r="N2245" s="80" t="s">
        <v>7215</v>
      </c>
      <c r="O2245" s="165"/>
      <c r="P2245" s="80" t="s">
        <v>3837</v>
      </c>
      <c r="Q2245" s="80"/>
      <c r="R2245" s="80"/>
      <c r="S2245" s="166"/>
      <c r="T2245" s="164"/>
      <c r="U2245" s="167"/>
      <c r="V2245" s="168"/>
      <c r="W2245" s="12" t="str">
        <f t="shared" si="428"/>
        <v>Mqtt1</v>
      </c>
      <c r="X2245" s="222"/>
      <c r="Y2245" s="6" t="str">
        <f t="shared" si="429"/>
        <v>power-tag/spare</v>
      </c>
      <c r="Z2245" s="106" t="str" cm="1">
        <f t="array" ref="Z2245">IF(COUNTIF(N2245,"spare"),"","$."&amp;_xlfn.REGEXEXTRACT(J2245,"PT\d+[FQ]\d+_(.*)", 2))</f>
        <v>$.RMS_Voltage_C_N</v>
      </c>
      <c r="AA2245" s="12">
        <f t="shared" si="431"/>
        <v>2</v>
      </c>
      <c r="AB2245" s="6" t="s">
        <v>195</v>
      </c>
      <c r="AC2245" s="106">
        <v>3032</v>
      </c>
      <c r="AJ2245" s="80"/>
      <c r="AK2245" s="116" t="s">
        <v>1694</v>
      </c>
      <c r="AN2245" s="80"/>
      <c r="AO2245" s="80"/>
      <c r="AP2245" s="80"/>
      <c r="AQ2245" s="80"/>
      <c r="AR2245" s="130"/>
      <c r="AS2245" s="80"/>
      <c r="AT2245" s="7"/>
      <c r="AU2245" s="7"/>
      <c r="AV2245" s="169"/>
      <c r="AW2245" s="170"/>
      <c r="AX2245" s="140"/>
      <c r="AY2245" s="150"/>
      <c r="AZ2245" s="171"/>
      <c r="BA2245" s="171"/>
      <c r="BB2245" s="150" t="str">
        <f t="shared" si="430"/>
        <v/>
      </c>
      <c r="BC2245" s="172"/>
      <c r="BD2245" s="169"/>
      <c r="BE2245" s="169"/>
      <c r="BF2245" s="169"/>
      <c r="BG2245" s="169"/>
      <c r="BH2245" s="169"/>
      <c r="BI2245" s="169"/>
      <c r="BJ2245" s="169"/>
      <c r="BK2245" s="169"/>
      <c r="BL2245" s="169"/>
      <c r="BM2245" s="169"/>
      <c r="BN2245" s="169"/>
      <c r="BO2245" s="169"/>
      <c r="BP2245" s="169"/>
      <c r="BQ2245" s="169"/>
      <c r="BS2245" s="6"/>
      <c r="BT2245" s="11"/>
      <c r="BU2245" s="6"/>
      <c r="BV2245" s="6"/>
    </row>
    <row r="2246" spans="1:74" ht="15.75" x14ac:dyDescent="0.25">
      <c r="A2246" s="52" t="s">
        <v>7908</v>
      </c>
      <c r="B2246" s="56"/>
      <c r="C2246" s="7" t="s">
        <v>118</v>
      </c>
      <c r="D2246" s="7" t="s">
        <v>6919</v>
      </c>
      <c r="E2246" s="7"/>
      <c r="F2246" s="64"/>
      <c r="G2246" s="6"/>
      <c r="H2246" s="6"/>
      <c r="I2246" s="10" t="s">
        <v>110</v>
      </c>
      <c r="J2246" s="11" t="s">
        <v>4370</v>
      </c>
      <c r="K2246" s="220" t="s">
        <v>600</v>
      </c>
      <c r="L2246" s="180"/>
      <c r="M2246" s="180">
        <v>1000</v>
      </c>
      <c r="N2246" s="80" t="s">
        <v>7215</v>
      </c>
      <c r="O2246" s="165"/>
      <c r="P2246" s="80" t="s">
        <v>3838</v>
      </c>
      <c r="Q2246" s="80"/>
      <c r="R2246" s="80"/>
      <c r="S2246" s="166"/>
      <c r="T2246" s="164"/>
      <c r="U2246" s="167"/>
      <c r="V2246" s="168"/>
      <c r="W2246" s="12" t="str">
        <f t="shared" si="428"/>
        <v>Mqtt1</v>
      </c>
      <c r="X2246" s="222"/>
      <c r="Y2246" s="6" t="str">
        <f t="shared" si="429"/>
        <v>power-tag/spare</v>
      </c>
      <c r="Z2246" s="106" t="str" cm="1">
        <f t="array" ref="Z2246">IF(COUNTIF(N2246,"spare"),"","$."&amp;_xlfn.REGEXEXTRACT(J2246,"PT\d+[FQ]\d+_(.*)", 2))</f>
        <v>$.Active_Power_Phase_A</v>
      </c>
      <c r="AA2246" s="12">
        <f t="shared" si="431"/>
        <v>2</v>
      </c>
      <c r="AB2246" s="6" t="s">
        <v>195</v>
      </c>
      <c r="AC2246" s="106">
        <v>3054</v>
      </c>
      <c r="AJ2246" s="80"/>
      <c r="AK2246" s="116" t="s">
        <v>1695</v>
      </c>
      <c r="AN2246" s="80"/>
      <c r="AO2246" s="80"/>
      <c r="AP2246" s="80"/>
      <c r="AQ2246" s="80"/>
      <c r="AR2246" s="130"/>
      <c r="AS2246" s="80"/>
      <c r="AT2246" s="7"/>
      <c r="AU2246" s="7"/>
      <c r="AV2246" s="169"/>
      <c r="AW2246" s="170"/>
      <c r="AX2246" s="140"/>
      <c r="AY2246" s="150"/>
      <c r="AZ2246" s="171"/>
      <c r="BA2246" s="171"/>
      <c r="BB2246" s="150" t="str">
        <f t="shared" si="430"/>
        <v/>
      </c>
      <c r="BC2246" s="172"/>
      <c r="BD2246" s="169"/>
      <c r="BE2246" s="169"/>
      <c r="BF2246" s="169"/>
      <c r="BG2246" s="169"/>
      <c r="BH2246" s="169"/>
      <c r="BI2246" s="169"/>
      <c r="BJ2246" s="169"/>
      <c r="BK2246" s="169"/>
      <c r="BL2246" s="169"/>
      <c r="BM2246" s="169"/>
      <c r="BN2246" s="169"/>
      <c r="BO2246" s="169"/>
      <c r="BP2246" s="169"/>
      <c r="BQ2246" s="169"/>
      <c r="BS2246" s="6"/>
      <c r="BT2246" s="11"/>
      <c r="BU2246" s="6"/>
      <c r="BV2246" s="6"/>
    </row>
    <row r="2247" spans="1:74" ht="15.75" x14ac:dyDescent="0.25">
      <c r="A2247" s="52" t="s">
        <v>7908</v>
      </c>
      <c r="B2247" s="56"/>
      <c r="C2247" s="7" t="s">
        <v>118</v>
      </c>
      <c r="D2247" s="7" t="s">
        <v>6919</v>
      </c>
      <c r="E2247" s="7"/>
      <c r="F2247" s="64"/>
      <c r="G2247" s="6"/>
      <c r="H2247" s="6"/>
      <c r="I2247" s="10" t="s">
        <v>110</v>
      </c>
      <c r="J2247" s="11" t="s">
        <v>4371</v>
      </c>
      <c r="K2247" s="220" t="s">
        <v>600</v>
      </c>
      <c r="L2247" s="180"/>
      <c r="M2247" s="180">
        <v>1000</v>
      </c>
      <c r="N2247" s="80" t="s">
        <v>7215</v>
      </c>
      <c r="O2247" s="165"/>
      <c r="P2247" s="80" t="s">
        <v>3839</v>
      </c>
      <c r="Q2247" s="80"/>
      <c r="R2247" s="80"/>
      <c r="S2247" s="166"/>
      <c r="T2247" s="164"/>
      <c r="U2247" s="167"/>
      <c r="V2247" s="168"/>
      <c r="W2247" s="12" t="str">
        <f t="shared" si="428"/>
        <v>Mqtt1</v>
      </c>
      <c r="X2247" s="222"/>
      <c r="Y2247" s="6" t="str">
        <f t="shared" si="429"/>
        <v>power-tag/spare</v>
      </c>
      <c r="Z2247" s="106" t="str" cm="1">
        <f t="array" ref="Z2247">IF(COUNTIF(N2247,"spare"),"","$."&amp;_xlfn.REGEXEXTRACT(J2247,"PT\d+[FQ]\d+_(.*)", 2))</f>
        <v>$.Active_Power_Phase_B</v>
      </c>
      <c r="AA2247" s="12">
        <f t="shared" si="431"/>
        <v>2</v>
      </c>
      <c r="AB2247" s="6" t="s">
        <v>195</v>
      </c>
      <c r="AC2247" s="106">
        <v>3056</v>
      </c>
      <c r="AJ2247" s="80"/>
      <c r="AK2247" s="116" t="s">
        <v>1695</v>
      </c>
      <c r="AN2247" s="80"/>
      <c r="AO2247" s="80"/>
      <c r="AP2247" s="80"/>
      <c r="AQ2247" s="80"/>
      <c r="AR2247" s="130"/>
      <c r="AS2247" s="80"/>
      <c r="AT2247" s="7"/>
      <c r="AU2247" s="7"/>
      <c r="AV2247" s="169"/>
      <c r="AW2247" s="170"/>
      <c r="AX2247" s="140"/>
      <c r="AY2247" s="150"/>
      <c r="AZ2247" s="171"/>
      <c r="BA2247" s="171"/>
      <c r="BB2247" s="150" t="str">
        <f t="shared" si="430"/>
        <v/>
      </c>
      <c r="BC2247" s="172"/>
      <c r="BD2247" s="169"/>
      <c r="BE2247" s="169"/>
      <c r="BF2247" s="169"/>
      <c r="BG2247" s="169"/>
      <c r="BH2247" s="169"/>
      <c r="BI2247" s="169"/>
      <c r="BJ2247" s="169"/>
      <c r="BK2247" s="169"/>
      <c r="BL2247" s="169"/>
      <c r="BM2247" s="169"/>
      <c r="BN2247" s="169"/>
      <c r="BO2247" s="169"/>
      <c r="BP2247" s="169"/>
      <c r="BQ2247" s="169"/>
      <c r="BS2247" s="6"/>
      <c r="BT2247" s="11"/>
      <c r="BU2247" s="6"/>
      <c r="BV2247" s="6"/>
    </row>
    <row r="2248" spans="1:74" ht="15.75" x14ac:dyDescent="0.25">
      <c r="A2248" s="52" t="s">
        <v>7908</v>
      </c>
      <c r="B2248" s="56"/>
      <c r="C2248" s="7" t="s">
        <v>118</v>
      </c>
      <c r="D2248" s="7" t="s">
        <v>6919</v>
      </c>
      <c r="E2248" s="7"/>
      <c r="F2248" s="64"/>
      <c r="G2248" s="6"/>
      <c r="H2248" s="6"/>
      <c r="I2248" s="10" t="s">
        <v>110</v>
      </c>
      <c r="J2248" s="11" t="s">
        <v>4372</v>
      </c>
      <c r="K2248" s="220" t="s">
        <v>600</v>
      </c>
      <c r="L2248" s="180"/>
      <c r="M2248" s="180">
        <v>1000</v>
      </c>
      <c r="N2248" s="80" t="s">
        <v>7215</v>
      </c>
      <c r="O2248" s="165"/>
      <c r="P2248" s="80" t="s">
        <v>3840</v>
      </c>
      <c r="Q2248" s="80"/>
      <c r="R2248" s="80"/>
      <c r="S2248" s="166"/>
      <c r="T2248" s="164"/>
      <c r="U2248" s="167"/>
      <c r="V2248" s="168"/>
      <c r="W2248" s="12" t="str">
        <f t="shared" si="428"/>
        <v>Mqtt1</v>
      </c>
      <c r="X2248" s="222"/>
      <c r="Y2248" s="6" t="str">
        <f t="shared" si="429"/>
        <v>power-tag/spare</v>
      </c>
      <c r="Z2248" s="106" t="str" cm="1">
        <f t="array" ref="Z2248">IF(COUNTIF(N2248,"spare"),"","$."&amp;_xlfn.REGEXEXTRACT(J2248,"PT\d+[FQ]\d+_(.*)", 2))</f>
        <v>$.Active_Power_Phase_C</v>
      </c>
      <c r="AA2248" s="12">
        <f t="shared" si="431"/>
        <v>2</v>
      </c>
      <c r="AB2248" s="6" t="s">
        <v>195</v>
      </c>
      <c r="AC2248" s="106">
        <v>3058</v>
      </c>
      <c r="AJ2248" s="80"/>
      <c r="AK2248" s="116" t="s">
        <v>1695</v>
      </c>
      <c r="AN2248" s="80"/>
      <c r="AO2248" s="80"/>
      <c r="AP2248" s="80"/>
      <c r="AQ2248" s="80"/>
      <c r="AR2248" s="130"/>
      <c r="AS2248" s="80"/>
      <c r="AT2248" s="7"/>
      <c r="AU2248" s="7"/>
      <c r="AV2248" s="169"/>
      <c r="AW2248" s="170"/>
      <c r="AX2248" s="140"/>
      <c r="AY2248" s="150"/>
      <c r="AZ2248" s="171"/>
      <c r="BA2248" s="171"/>
      <c r="BB2248" s="150" t="str">
        <f t="shared" si="430"/>
        <v/>
      </c>
      <c r="BC2248" s="172"/>
      <c r="BD2248" s="169"/>
      <c r="BE2248" s="169"/>
      <c r="BF2248" s="169"/>
      <c r="BG2248" s="169"/>
      <c r="BH2248" s="169"/>
      <c r="BI2248" s="169"/>
      <c r="BJ2248" s="169"/>
      <c r="BK2248" s="169"/>
      <c r="BL2248" s="169"/>
      <c r="BM2248" s="169"/>
      <c r="BN2248" s="169"/>
      <c r="BO2248" s="169"/>
      <c r="BP2248" s="169"/>
      <c r="BQ2248" s="169"/>
      <c r="BS2248" s="6"/>
      <c r="BT2248" s="11"/>
      <c r="BU2248" s="6"/>
      <c r="BV2248" s="6"/>
    </row>
    <row r="2249" spans="1:74" ht="15.75" x14ac:dyDescent="0.25">
      <c r="A2249" s="52" t="s">
        <v>7908</v>
      </c>
      <c r="B2249" s="56"/>
      <c r="C2249" s="7" t="s">
        <v>118</v>
      </c>
      <c r="D2249" s="7" t="s">
        <v>6919</v>
      </c>
      <c r="E2249" s="7"/>
      <c r="F2249" s="64"/>
      <c r="G2249" s="6"/>
      <c r="H2249" s="6"/>
      <c r="I2249" s="10" t="s">
        <v>110</v>
      </c>
      <c r="J2249" s="11" t="s">
        <v>4373</v>
      </c>
      <c r="K2249" s="220" t="s">
        <v>600</v>
      </c>
      <c r="L2249" s="180"/>
      <c r="M2249" s="180">
        <v>1000</v>
      </c>
      <c r="N2249" s="80" t="s">
        <v>7215</v>
      </c>
      <c r="O2249" s="165"/>
      <c r="P2249" s="80" t="s">
        <v>3841</v>
      </c>
      <c r="Q2249" s="80"/>
      <c r="R2249" s="80"/>
      <c r="S2249" s="166"/>
      <c r="T2249" s="164"/>
      <c r="U2249" s="167"/>
      <c r="V2249" s="168"/>
      <c r="W2249" s="12" t="str">
        <f t="shared" si="428"/>
        <v>Mqtt1</v>
      </c>
      <c r="X2249" s="222"/>
      <c r="Y2249" s="6" t="str">
        <f t="shared" si="429"/>
        <v>power-tag/spare</v>
      </c>
      <c r="Z2249" s="106" t="str" cm="1">
        <f t="array" ref="Z2249">IF(COUNTIF(N2249,"spare"),"","$."&amp;_xlfn.REGEXEXTRACT(J2249,"PT\d+[FQ]\d+_(.*)", 2))</f>
        <v>$.Total_Active_Power</v>
      </c>
      <c r="AA2249" s="12">
        <f t="shared" si="431"/>
        <v>2</v>
      </c>
      <c r="AB2249" s="6" t="s">
        <v>195</v>
      </c>
      <c r="AC2249" s="106">
        <v>3060</v>
      </c>
      <c r="AJ2249" s="80"/>
      <c r="AK2249" s="116" t="s">
        <v>1695</v>
      </c>
      <c r="AN2249" s="80"/>
      <c r="AO2249" s="80"/>
      <c r="AP2249" s="80"/>
      <c r="AQ2249" s="80"/>
      <c r="AR2249" s="130"/>
      <c r="AS2249" s="80"/>
      <c r="AT2249" s="7"/>
      <c r="AU2249" s="7"/>
      <c r="AV2249" s="169"/>
      <c r="AW2249" s="170"/>
      <c r="AX2249" s="140"/>
      <c r="AY2249" s="150"/>
      <c r="AZ2249" s="171"/>
      <c r="BA2249" s="171"/>
      <c r="BB2249" s="150" t="str">
        <f t="shared" si="430"/>
        <v/>
      </c>
      <c r="BC2249" s="172"/>
      <c r="BD2249" s="169"/>
      <c r="BE2249" s="169"/>
      <c r="BF2249" s="169"/>
      <c r="BG2249" s="169"/>
      <c r="BH2249" s="169"/>
      <c r="BI2249" s="169"/>
      <c r="BJ2249" s="169"/>
      <c r="BK2249" s="169"/>
      <c r="BL2249" s="169"/>
      <c r="BM2249" s="169"/>
      <c r="BN2249" s="169"/>
      <c r="BO2249" s="169"/>
      <c r="BP2249" s="169"/>
      <c r="BQ2249" s="169"/>
      <c r="BS2249" s="6"/>
      <c r="BT2249" s="11"/>
      <c r="BU2249" s="6"/>
      <c r="BV2249" s="6"/>
    </row>
    <row r="2250" spans="1:74" ht="15.75" x14ac:dyDescent="0.25">
      <c r="A2250" s="52" t="s">
        <v>7908</v>
      </c>
      <c r="B2250" s="56"/>
      <c r="C2250" s="7" t="s">
        <v>118</v>
      </c>
      <c r="D2250" s="7" t="s">
        <v>6919</v>
      </c>
      <c r="E2250" s="7"/>
      <c r="F2250" s="64"/>
      <c r="G2250" s="6"/>
      <c r="H2250" s="6"/>
      <c r="I2250" s="10" t="s">
        <v>110</v>
      </c>
      <c r="J2250" s="11" t="s">
        <v>4374</v>
      </c>
      <c r="K2250" s="220" t="s">
        <v>600</v>
      </c>
      <c r="L2250" s="180"/>
      <c r="M2250" s="180">
        <v>1000</v>
      </c>
      <c r="N2250" s="80" t="s">
        <v>7215</v>
      </c>
      <c r="O2250" s="165"/>
      <c r="P2250" s="80" t="s">
        <v>3842</v>
      </c>
      <c r="Q2250" s="80"/>
      <c r="R2250" s="80"/>
      <c r="S2250" s="166"/>
      <c r="T2250" s="164"/>
      <c r="U2250" s="167"/>
      <c r="V2250" s="168"/>
      <c r="W2250" s="12" t="str">
        <f t="shared" si="428"/>
        <v>Mqtt1</v>
      </c>
      <c r="X2250" s="222"/>
      <c r="Y2250" s="6" t="str">
        <f t="shared" si="429"/>
        <v>power-tag/spare</v>
      </c>
      <c r="Z2250" s="106" t="str" cm="1">
        <f t="array" ref="Z2250">IF(COUNTIF(N2250,"spare"),"","$."&amp;_xlfn.REGEXEXTRACT(J2250,"PT\d+[FQ]\d+_(.*)", 2))</f>
        <v>$.Power_Factor_Phase_A</v>
      </c>
      <c r="AA2250" s="12">
        <f t="shared" si="431"/>
        <v>2</v>
      </c>
      <c r="AB2250" s="6" t="s">
        <v>195</v>
      </c>
      <c r="AC2250" s="106">
        <v>3078</v>
      </c>
      <c r="AJ2250" s="80"/>
      <c r="AK2250" s="116" t="s">
        <v>1696</v>
      </c>
      <c r="AN2250" s="80"/>
      <c r="AO2250" s="80"/>
      <c r="AP2250" s="80"/>
      <c r="AQ2250" s="80"/>
      <c r="AR2250" s="130"/>
      <c r="AS2250" s="80"/>
      <c r="AT2250" s="7"/>
      <c r="AU2250" s="7"/>
      <c r="AV2250" s="169"/>
      <c r="AW2250" s="170"/>
      <c r="AX2250" s="140"/>
      <c r="AY2250" s="150"/>
      <c r="AZ2250" s="171"/>
      <c r="BA2250" s="171"/>
      <c r="BB2250" s="150" t="str">
        <f t="shared" si="430"/>
        <v/>
      </c>
      <c r="BC2250" s="172"/>
      <c r="BD2250" s="169"/>
      <c r="BE2250" s="169"/>
      <c r="BF2250" s="169"/>
      <c r="BG2250" s="169"/>
      <c r="BH2250" s="169"/>
      <c r="BI2250" s="169"/>
      <c r="BJ2250" s="169"/>
      <c r="BK2250" s="169"/>
      <c r="BL2250" s="169"/>
      <c r="BM2250" s="169"/>
      <c r="BN2250" s="169"/>
      <c r="BO2250" s="169"/>
      <c r="BP2250" s="169"/>
      <c r="BQ2250" s="169"/>
      <c r="BS2250" s="6"/>
      <c r="BT2250" s="11"/>
      <c r="BU2250" s="6"/>
      <c r="BV2250" s="6"/>
    </row>
    <row r="2251" spans="1:74" ht="15.75" x14ac:dyDescent="0.25">
      <c r="A2251" s="52" t="s">
        <v>7908</v>
      </c>
      <c r="B2251" s="56"/>
      <c r="C2251" s="7" t="s">
        <v>118</v>
      </c>
      <c r="D2251" s="7" t="s">
        <v>6919</v>
      </c>
      <c r="E2251" s="7"/>
      <c r="F2251" s="64"/>
      <c r="G2251" s="6"/>
      <c r="H2251" s="6"/>
      <c r="I2251" s="10" t="s">
        <v>110</v>
      </c>
      <c r="J2251" s="11" t="s">
        <v>4375</v>
      </c>
      <c r="K2251" s="220" t="s">
        <v>600</v>
      </c>
      <c r="L2251" s="180"/>
      <c r="M2251" s="180">
        <v>1000</v>
      </c>
      <c r="N2251" s="80" t="s">
        <v>7215</v>
      </c>
      <c r="O2251" s="165"/>
      <c r="P2251" s="80" t="s">
        <v>3843</v>
      </c>
      <c r="Q2251" s="80"/>
      <c r="R2251" s="80"/>
      <c r="S2251" s="166"/>
      <c r="T2251" s="164"/>
      <c r="U2251" s="167"/>
      <c r="V2251" s="168"/>
      <c r="W2251" s="12" t="str">
        <f t="shared" si="428"/>
        <v>Mqtt1</v>
      </c>
      <c r="X2251" s="222"/>
      <c r="Y2251" s="6" t="str">
        <f t="shared" si="429"/>
        <v>power-tag/spare</v>
      </c>
      <c r="Z2251" s="106" t="str" cm="1">
        <f t="array" ref="Z2251">IF(COUNTIF(N2251,"spare"),"","$."&amp;_xlfn.REGEXEXTRACT(J2251,"PT\d+[FQ]\d+_(.*)", 2))</f>
        <v>$.Power_Factor_Phase_B</v>
      </c>
      <c r="AA2251" s="12">
        <f t="shared" si="431"/>
        <v>2</v>
      </c>
      <c r="AB2251" s="6" t="s">
        <v>195</v>
      </c>
      <c r="AC2251" s="106">
        <v>3080</v>
      </c>
      <c r="AJ2251" s="80"/>
      <c r="AK2251" s="116" t="s">
        <v>1696</v>
      </c>
      <c r="AN2251" s="80"/>
      <c r="AO2251" s="80"/>
      <c r="AP2251" s="80"/>
      <c r="AQ2251" s="80"/>
      <c r="AR2251" s="130"/>
      <c r="AS2251" s="80"/>
      <c r="AT2251" s="7"/>
      <c r="AU2251" s="7"/>
      <c r="AV2251" s="169"/>
      <c r="AW2251" s="170"/>
      <c r="AX2251" s="140"/>
      <c r="AY2251" s="150"/>
      <c r="AZ2251" s="171"/>
      <c r="BA2251" s="171"/>
      <c r="BB2251" s="150" t="str">
        <f t="shared" si="430"/>
        <v/>
      </c>
      <c r="BC2251" s="172"/>
      <c r="BD2251" s="169"/>
      <c r="BE2251" s="169"/>
      <c r="BF2251" s="169"/>
      <c r="BG2251" s="169"/>
      <c r="BH2251" s="169"/>
      <c r="BI2251" s="169"/>
      <c r="BJ2251" s="169"/>
      <c r="BK2251" s="169"/>
      <c r="BL2251" s="169"/>
      <c r="BM2251" s="169"/>
      <c r="BN2251" s="169"/>
      <c r="BO2251" s="169"/>
      <c r="BP2251" s="169"/>
      <c r="BQ2251" s="169"/>
      <c r="BS2251" s="6"/>
      <c r="BT2251" s="11"/>
      <c r="BU2251" s="6"/>
      <c r="BV2251" s="6"/>
    </row>
    <row r="2252" spans="1:74" ht="15.75" x14ac:dyDescent="0.25">
      <c r="A2252" s="52" t="s">
        <v>7908</v>
      </c>
      <c r="B2252" s="56"/>
      <c r="C2252" s="7" t="s">
        <v>118</v>
      </c>
      <c r="D2252" s="7" t="s">
        <v>6919</v>
      </c>
      <c r="E2252" s="7"/>
      <c r="F2252" s="64"/>
      <c r="G2252" s="6"/>
      <c r="H2252" s="6"/>
      <c r="I2252" s="10" t="s">
        <v>110</v>
      </c>
      <c r="J2252" s="11" t="s">
        <v>4376</v>
      </c>
      <c r="K2252" s="220" t="s">
        <v>600</v>
      </c>
      <c r="L2252" s="180"/>
      <c r="M2252" s="180">
        <v>1000</v>
      </c>
      <c r="N2252" s="80" t="s">
        <v>7215</v>
      </c>
      <c r="O2252" s="165"/>
      <c r="P2252" s="80" t="s">
        <v>3844</v>
      </c>
      <c r="Q2252" s="80"/>
      <c r="R2252" s="80"/>
      <c r="S2252" s="166"/>
      <c r="T2252" s="164"/>
      <c r="U2252" s="167"/>
      <c r="V2252" s="168"/>
      <c r="W2252" s="12" t="str">
        <f t="shared" si="428"/>
        <v>Mqtt1</v>
      </c>
      <c r="X2252" s="222"/>
      <c r="Y2252" s="6" t="str">
        <f t="shared" si="429"/>
        <v>power-tag/spare</v>
      </c>
      <c r="Z2252" s="106" t="str" cm="1">
        <f t="array" ref="Z2252">IF(COUNTIF(N2252,"spare"),"","$."&amp;_xlfn.REGEXEXTRACT(J2252,"PT\d+[FQ]\d+_(.*)", 2))</f>
        <v>$.Power_Factor_Phase_C</v>
      </c>
      <c r="AA2252" s="12">
        <f t="shared" si="431"/>
        <v>2</v>
      </c>
      <c r="AB2252" s="6" t="s">
        <v>195</v>
      </c>
      <c r="AC2252" s="106">
        <v>3082</v>
      </c>
      <c r="AJ2252" s="80"/>
      <c r="AK2252" s="116" t="s">
        <v>1696</v>
      </c>
      <c r="AN2252" s="80"/>
      <c r="AO2252" s="80"/>
      <c r="AP2252" s="80"/>
      <c r="AQ2252" s="80"/>
      <c r="AR2252" s="130"/>
      <c r="AS2252" s="80"/>
      <c r="AT2252" s="7"/>
      <c r="AU2252" s="7"/>
      <c r="AV2252" s="169"/>
      <c r="AW2252" s="170"/>
      <c r="AX2252" s="140"/>
      <c r="AY2252" s="150"/>
      <c r="AZ2252" s="171"/>
      <c r="BA2252" s="171"/>
      <c r="BB2252" s="150" t="str">
        <f t="shared" si="430"/>
        <v/>
      </c>
      <c r="BC2252" s="172"/>
      <c r="BD2252" s="169"/>
      <c r="BE2252" s="169"/>
      <c r="BF2252" s="169"/>
      <c r="BG2252" s="169"/>
      <c r="BH2252" s="169"/>
      <c r="BI2252" s="169"/>
      <c r="BJ2252" s="169"/>
      <c r="BK2252" s="169"/>
      <c r="BL2252" s="169"/>
      <c r="BM2252" s="169"/>
      <c r="BN2252" s="169"/>
      <c r="BO2252" s="169"/>
      <c r="BP2252" s="169"/>
      <c r="BQ2252" s="169"/>
      <c r="BS2252" s="6"/>
      <c r="BT2252" s="11"/>
      <c r="BU2252" s="6"/>
      <c r="BV2252" s="6"/>
    </row>
    <row r="2253" spans="1:74" ht="15.75" x14ac:dyDescent="0.25">
      <c r="A2253" s="52" t="s">
        <v>7908</v>
      </c>
      <c r="B2253" s="56"/>
      <c r="C2253" s="7" t="s">
        <v>118</v>
      </c>
      <c r="D2253" s="7" t="s">
        <v>6919</v>
      </c>
      <c r="E2253" s="7"/>
      <c r="F2253" s="64"/>
      <c r="G2253" s="6"/>
      <c r="H2253" s="6"/>
      <c r="I2253" s="10" t="s">
        <v>110</v>
      </c>
      <c r="J2253" s="11" t="s">
        <v>4377</v>
      </c>
      <c r="K2253" s="220" t="s">
        <v>600</v>
      </c>
      <c r="L2253" s="180"/>
      <c r="M2253" s="180">
        <v>1000</v>
      </c>
      <c r="N2253" s="80" t="s">
        <v>7215</v>
      </c>
      <c r="O2253" s="165"/>
      <c r="P2253" s="80" t="s">
        <v>3845</v>
      </c>
      <c r="Q2253" s="80"/>
      <c r="R2253" s="80"/>
      <c r="S2253" s="166"/>
      <c r="T2253" s="164"/>
      <c r="U2253" s="167"/>
      <c r="V2253" s="168"/>
      <c r="W2253" s="12" t="str">
        <f t="shared" si="428"/>
        <v>Mqtt1</v>
      </c>
      <c r="X2253" s="222"/>
      <c r="Y2253" s="6" t="str">
        <f t="shared" si="429"/>
        <v>power-tag/spare</v>
      </c>
      <c r="Z2253" s="106" t="str" cm="1">
        <f t="array" ref="Z2253">IF(COUNTIF(N2253,"spare"),"","$."&amp;_xlfn.REGEXEXTRACT(J2253,"PT\d+[FQ]\d+_(.*)", 2))</f>
        <v>$.Total_Power_Factor</v>
      </c>
      <c r="AA2253" s="12">
        <f t="shared" si="431"/>
        <v>2</v>
      </c>
      <c r="AB2253" s="6" t="s">
        <v>195</v>
      </c>
      <c r="AC2253" s="106">
        <v>3084</v>
      </c>
      <c r="AJ2253" s="80"/>
      <c r="AK2253" s="116" t="s">
        <v>1696</v>
      </c>
      <c r="AN2253" s="80"/>
      <c r="AO2253" s="80"/>
      <c r="AP2253" s="80"/>
      <c r="AQ2253" s="80"/>
      <c r="AR2253" s="130"/>
      <c r="AS2253" s="80"/>
      <c r="AT2253" s="7"/>
      <c r="AU2253" s="7"/>
      <c r="AV2253" s="169"/>
      <c r="AW2253" s="170"/>
      <c r="AX2253" s="140"/>
      <c r="AY2253" s="150"/>
      <c r="AZ2253" s="171"/>
      <c r="BA2253" s="171"/>
      <c r="BB2253" s="150" t="str">
        <f t="shared" si="430"/>
        <v/>
      </c>
      <c r="BC2253" s="172"/>
      <c r="BD2253" s="169"/>
      <c r="BE2253" s="169"/>
      <c r="BF2253" s="169"/>
      <c r="BG2253" s="169"/>
      <c r="BH2253" s="169"/>
      <c r="BI2253" s="169"/>
      <c r="BJ2253" s="169"/>
      <c r="BK2253" s="169"/>
      <c r="BL2253" s="169"/>
      <c r="BM2253" s="169"/>
      <c r="BN2253" s="169"/>
      <c r="BO2253" s="169"/>
      <c r="BP2253" s="169"/>
      <c r="BQ2253" s="169"/>
      <c r="BS2253" s="6"/>
      <c r="BT2253" s="11"/>
      <c r="BU2253" s="6"/>
      <c r="BV2253" s="6"/>
    </row>
    <row r="2254" spans="1:74" ht="15.75" x14ac:dyDescent="0.25">
      <c r="A2254" s="52" t="s">
        <v>7908</v>
      </c>
      <c r="B2254" s="56"/>
      <c r="C2254" s="7" t="s">
        <v>118</v>
      </c>
      <c r="D2254" s="7" t="s">
        <v>6919</v>
      </c>
      <c r="E2254" s="7"/>
      <c r="F2254" s="64"/>
      <c r="G2254" s="6"/>
      <c r="H2254" s="6"/>
      <c r="I2254" s="10" t="s">
        <v>110</v>
      </c>
      <c r="J2254" s="11" t="s">
        <v>4378</v>
      </c>
      <c r="K2254" s="220" t="s">
        <v>600</v>
      </c>
      <c r="L2254" s="180"/>
      <c r="M2254" s="180">
        <v>1000</v>
      </c>
      <c r="N2254" s="80" t="s">
        <v>7215</v>
      </c>
      <c r="O2254" s="165"/>
      <c r="P2254" s="80" t="s">
        <v>3831</v>
      </c>
      <c r="Q2254" s="80"/>
      <c r="R2254" s="80"/>
      <c r="S2254" s="166"/>
      <c r="T2254" s="164"/>
      <c r="U2254" s="167"/>
      <c r="V2254" s="168"/>
      <c r="W2254" s="12" t="str">
        <f t="shared" ref="W2254:W2268" si="432">IF(COUNTIF(N2254,"spare"),"","Mqtt1")</f>
        <v>Mqtt1</v>
      </c>
      <c r="X2254" s="222"/>
      <c r="Y2254" s="6" t="str">
        <f t="shared" si="429"/>
        <v>power-tag/spare</v>
      </c>
      <c r="Z2254" s="106" t="str" cm="1">
        <f t="array" ref="Z2254">IF(COUNTIF(N2254,"spare"),"","$."&amp;_xlfn.REGEXEXTRACT(J2254,"PT\d+[FQ]\d+_(.*)", 2))</f>
        <v>$.RMS_Current_Phase_A</v>
      </c>
      <c r="AA2254" s="12">
        <f>AA2239+1</f>
        <v>3</v>
      </c>
      <c r="AB2254" s="6" t="s">
        <v>195</v>
      </c>
      <c r="AC2254" s="106">
        <v>3000</v>
      </c>
      <c r="AJ2254" s="80"/>
      <c r="AK2254" s="116" t="s">
        <v>1693</v>
      </c>
      <c r="AN2254" s="80"/>
      <c r="AO2254" s="80"/>
      <c r="AP2254" s="80"/>
      <c r="AQ2254" s="80"/>
      <c r="AR2254" s="130"/>
      <c r="AS2254" s="80"/>
      <c r="AT2254" s="7"/>
      <c r="AU2254" s="7"/>
      <c r="AV2254" s="169"/>
      <c r="AW2254" s="170"/>
      <c r="AX2254" s="140"/>
      <c r="AY2254" s="150"/>
      <c r="AZ2254" s="171"/>
      <c r="BA2254" s="171"/>
      <c r="BB2254" s="150" t="str">
        <f t="shared" ref="BB2254:BB2268" si="433">IF(ISNUMBER(AM2254),"1","")</f>
        <v/>
      </c>
      <c r="BC2254" s="172"/>
      <c r="BD2254" s="169"/>
      <c r="BE2254" s="169"/>
      <c r="BF2254" s="169"/>
      <c r="BG2254" s="169"/>
      <c r="BH2254" s="169"/>
      <c r="BI2254" s="169"/>
      <c r="BJ2254" s="169"/>
      <c r="BK2254" s="169"/>
      <c r="BL2254" s="169"/>
      <c r="BM2254" s="169"/>
      <c r="BN2254" s="169"/>
      <c r="BO2254" s="169"/>
      <c r="BP2254" s="169"/>
      <c r="BQ2254" s="169"/>
      <c r="BS2254" s="6"/>
      <c r="BT2254" s="11"/>
      <c r="BU2254" s="6"/>
      <c r="BV2254" s="6"/>
    </row>
    <row r="2255" spans="1:74" ht="15.75" x14ac:dyDescent="0.25">
      <c r="A2255" s="52" t="s">
        <v>7908</v>
      </c>
      <c r="B2255" s="56"/>
      <c r="C2255" s="7" t="s">
        <v>118</v>
      </c>
      <c r="D2255" s="7" t="s">
        <v>6919</v>
      </c>
      <c r="E2255" s="7"/>
      <c r="F2255" s="64"/>
      <c r="G2255" s="6"/>
      <c r="H2255" s="6"/>
      <c r="I2255" s="10" t="s">
        <v>110</v>
      </c>
      <c r="J2255" s="11" t="s">
        <v>4379</v>
      </c>
      <c r="K2255" s="220" t="s">
        <v>600</v>
      </c>
      <c r="L2255" s="180"/>
      <c r="M2255" s="180">
        <v>1000</v>
      </c>
      <c r="N2255" s="80" t="s">
        <v>7215</v>
      </c>
      <c r="O2255" s="165"/>
      <c r="P2255" s="80" t="s">
        <v>3832</v>
      </c>
      <c r="Q2255" s="80"/>
      <c r="R2255" s="80"/>
      <c r="S2255" s="166"/>
      <c r="T2255" s="164"/>
      <c r="U2255" s="167"/>
      <c r="V2255" s="168"/>
      <c r="W2255" s="12" t="str">
        <f t="shared" si="432"/>
        <v>Mqtt1</v>
      </c>
      <c r="X2255" s="222"/>
      <c r="Y2255" s="6" t="str">
        <f t="shared" si="429"/>
        <v>power-tag/spare</v>
      </c>
      <c r="Z2255" s="106" t="str" cm="1">
        <f t="array" ref="Z2255">IF(COUNTIF(N2255,"spare"),"","$."&amp;_xlfn.REGEXEXTRACT(J2255,"PT\d+[FQ]\d+_(.*)", 2))</f>
        <v>$.RMS_Current_Phase_B</v>
      </c>
      <c r="AA2255" s="12">
        <f t="shared" si="431"/>
        <v>3</v>
      </c>
      <c r="AB2255" s="6" t="s">
        <v>195</v>
      </c>
      <c r="AC2255" s="106">
        <v>3002</v>
      </c>
      <c r="AJ2255" s="80"/>
      <c r="AK2255" s="116" t="s">
        <v>1693</v>
      </c>
      <c r="AN2255" s="80"/>
      <c r="AO2255" s="80"/>
      <c r="AP2255" s="80"/>
      <c r="AQ2255" s="80"/>
      <c r="AR2255" s="130"/>
      <c r="AS2255" s="80"/>
      <c r="AT2255" s="7"/>
      <c r="AU2255" s="7"/>
      <c r="AV2255" s="169"/>
      <c r="AW2255" s="170"/>
      <c r="AX2255" s="140"/>
      <c r="AY2255" s="150"/>
      <c r="AZ2255" s="171"/>
      <c r="BA2255" s="171"/>
      <c r="BB2255" s="150" t="str">
        <f t="shared" si="433"/>
        <v/>
      </c>
      <c r="BC2255" s="172"/>
      <c r="BD2255" s="169"/>
      <c r="BE2255" s="169"/>
      <c r="BF2255" s="169"/>
      <c r="BG2255" s="169"/>
      <c r="BH2255" s="169"/>
      <c r="BI2255" s="169"/>
      <c r="BJ2255" s="169"/>
      <c r="BK2255" s="169"/>
      <c r="BL2255" s="169"/>
      <c r="BM2255" s="169"/>
      <c r="BN2255" s="169"/>
      <c r="BO2255" s="169"/>
      <c r="BP2255" s="169"/>
      <c r="BQ2255" s="169"/>
      <c r="BS2255" s="6"/>
      <c r="BT2255" s="11"/>
      <c r="BU2255" s="6"/>
      <c r="BV2255" s="6"/>
    </row>
    <row r="2256" spans="1:74" ht="15.75" x14ac:dyDescent="0.25">
      <c r="A2256" s="52" t="s">
        <v>7908</v>
      </c>
      <c r="B2256" s="56"/>
      <c r="C2256" s="7" t="s">
        <v>118</v>
      </c>
      <c r="D2256" s="7" t="s">
        <v>6919</v>
      </c>
      <c r="E2256" s="7"/>
      <c r="F2256" s="64"/>
      <c r="G2256" s="6"/>
      <c r="H2256" s="6"/>
      <c r="I2256" s="10" t="s">
        <v>110</v>
      </c>
      <c r="J2256" s="11" t="s">
        <v>4380</v>
      </c>
      <c r="K2256" s="220" t="s">
        <v>600</v>
      </c>
      <c r="L2256" s="180"/>
      <c r="M2256" s="180">
        <v>1000</v>
      </c>
      <c r="N2256" s="80" t="s">
        <v>7215</v>
      </c>
      <c r="O2256" s="165"/>
      <c r="P2256" s="80" t="s">
        <v>3833</v>
      </c>
      <c r="Q2256" s="80"/>
      <c r="R2256" s="80"/>
      <c r="S2256" s="166"/>
      <c r="T2256" s="164"/>
      <c r="U2256" s="167"/>
      <c r="V2256" s="168"/>
      <c r="W2256" s="12" t="str">
        <f t="shared" si="432"/>
        <v>Mqtt1</v>
      </c>
      <c r="X2256" s="222"/>
      <c r="Y2256" s="6" t="str">
        <f t="shared" si="429"/>
        <v>power-tag/spare</v>
      </c>
      <c r="Z2256" s="106" t="str" cm="1">
        <f t="array" ref="Z2256">IF(COUNTIF(N2256,"spare"),"","$."&amp;_xlfn.REGEXEXTRACT(J2256,"PT\d+[FQ]\d+_(.*)", 2))</f>
        <v>$.RMS_Current_Phase_C</v>
      </c>
      <c r="AA2256" s="12">
        <f t="shared" si="431"/>
        <v>3</v>
      </c>
      <c r="AB2256" s="6" t="s">
        <v>195</v>
      </c>
      <c r="AC2256" s="106">
        <v>3004</v>
      </c>
      <c r="AJ2256" s="80"/>
      <c r="AK2256" s="116" t="s">
        <v>1693</v>
      </c>
      <c r="AN2256" s="80"/>
      <c r="AO2256" s="80"/>
      <c r="AP2256" s="80"/>
      <c r="AQ2256" s="80"/>
      <c r="AR2256" s="130"/>
      <c r="AS2256" s="80"/>
      <c r="AT2256" s="7"/>
      <c r="AU2256" s="7"/>
      <c r="AV2256" s="169"/>
      <c r="AW2256" s="170"/>
      <c r="AX2256" s="140"/>
      <c r="AY2256" s="150"/>
      <c r="AZ2256" s="171"/>
      <c r="BA2256" s="171"/>
      <c r="BB2256" s="150" t="str">
        <f t="shared" si="433"/>
        <v/>
      </c>
      <c r="BC2256" s="172"/>
      <c r="BD2256" s="169"/>
      <c r="BE2256" s="169"/>
      <c r="BF2256" s="169"/>
      <c r="BG2256" s="169"/>
      <c r="BH2256" s="169"/>
      <c r="BI2256" s="169"/>
      <c r="BJ2256" s="169"/>
      <c r="BK2256" s="169"/>
      <c r="BL2256" s="169"/>
      <c r="BM2256" s="169"/>
      <c r="BN2256" s="169"/>
      <c r="BO2256" s="169"/>
      <c r="BP2256" s="169"/>
      <c r="BQ2256" s="169"/>
      <c r="BS2256" s="6"/>
      <c r="BT2256" s="11"/>
      <c r="BU2256" s="6"/>
      <c r="BV2256" s="6"/>
    </row>
    <row r="2257" spans="1:74" ht="15.75" x14ac:dyDescent="0.25">
      <c r="A2257" s="52" t="s">
        <v>7908</v>
      </c>
      <c r="B2257" s="56"/>
      <c r="C2257" s="7" t="s">
        <v>118</v>
      </c>
      <c r="D2257" s="7" t="s">
        <v>6919</v>
      </c>
      <c r="E2257" s="7"/>
      <c r="F2257" s="64"/>
      <c r="G2257" s="6"/>
      <c r="H2257" s="6"/>
      <c r="I2257" s="10" t="s">
        <v>110</v>
      </c>
      <c r="J2257" s="11" t="s">
        <v>4381</v>
      </c>
      <c r="K2257" s="220" t="s">
        <v>600</v>
      </c>
      <c r="L2257" s="180"/>
      <c r="M2257" s="180">
        <v>1000</v>
      </c>
      <c r="N2257" s="80" t="s">
        <v>7215</v>
      </c>
      <c r="O2257" s="165"/>
      <c r="P2257" s="80" t="s">
        <v>3834</v>
      </c>
      <c r="Q2257" s="80"/>
      <c r="R2257" s="80"/>
      <c r="S2257" s="166"/>
      <c r="T2257" s="164"/>
      <c r="U2257" s="167"/>
      <c r="V2257" s="168"/>
      <c r="W2257" s="12" t="str">
        <f t="shared" si="432"/>
        <v>Mqtt1</v>
      </c>
      <c r="X2257" s="222"/>
      <c r="Y2257" s="6" t="str">
        <f t="shared" si="429"/>
        <v>power-tag/spare</v>
      </c>
      <c r="Z2257" s="106" t="str" cm="1">
        <f t="array" ref="Z2257">IF(COUNTIF(N2257,"spare"),"","$."&amp;_xlfn.REGEXEXTRACT(J2257,"PT\d+[FQ]\d+_(.*)", 2))</f>
        <v>$.RMS_Current_Phase_Neut</v>
      </c>
      <c r="AA2257" s="12">
        <f t="shared" si="431"/>
        <v>3</v>
      </c>
      <c r="AB2257" s="6" t="s">
        <v>195</v>
      </c>
      <c r="AC2257" s="106">
        <v>3006</v>
      </c>
      <c r="AJ2257" s="80"/>
      <c r="AK2257" s="116" t="s">
        <v>1693</v>
      </c>
      <c r="AN2257" s="80"/>
      <c r="AO2257" s="80"/>
      <c r="AP2257" s="80"/>
      <c r="AQ2257" s="80"/>
      <c r="AR2257" s="130"/>
      <c r="AS2257" s="80"/>
      <c r="AT2257" s="7"/>
      <c r="AU2257" s="7"/>
      <c r="AV2257" s="169"/>
      <c r="AW2257" s="170"/>
      <c r="AX2257" s="140"/>
      <c r="AY2257" s="150"/>
      <c r="AZ2257" s="171"/>
      <c r="BA2257" s="171"/>
      <c r="BB2257" s="150" t="str">
        <f t="shared" si="433"/>
        <v/>
      </c>
      <c r="BC2257" s="172"/>
      <c r="BD2257" s="169"/>
      <c r="BE2257" s="169"/>
      <c r="BF2257" s="169"/>
      <c r="BG2257" s="169"/>
      <c r="BH2257" s="169"/>
      <c r="BI2257" s="169"/>
      <c r="BJ2257" s="169"/>
      <c r="BK2257" s="169"/>
      <c r="BL2257" s="169"/>
      <c r="BM2257" s="169"/>
      <c r="BN2257" s="169"/>
      <c r="BO2257" s="169"/>
      <c r="BP2257" s="169"/>
      <c r="BQ2257" s="169"/>
      <c r="BS2257" s="6"/>
      <c r="BT2257" s="11"/>
      <c r="BU2257" s="6"/>
      <c r="BV2257" s="6"/>
    </row>
    <row r="2258" spans="1:74" ht="15.75" x14ac:dyDescent="0.25">
      <c r="A2258" s="52" t="s">
        <v>7908</v>
      </c>
      <c r="B2258" s="56"/>
      <c r="C2258" s="7" t="s">
        <v>118</v>
      </c>
      <c r="D2258" s="7" t="s">
        <v>6919</v>
      </c>
      <c r="E2258" s="7"/>
      <c r="F2258" s="64"/>
      <c r="G2258" s="6"/>
      <c r="H2258" s="6"/>
      <c r="I2258" s="10" t="s">
        <v>110</v>
      </c>
      <c r="J2258" s="11" t="s">
        <v>7700</v>
      </c>
      <c r="K2258" s="220" t="s">
        <v>600</v>
      </c>
      <c r="L2258" s="180"/>
      <c r="M2258" s="180">
        <v>1000</v>
      </c>
      <c r="N2258" s="80" t="s">
        <v>7215</v>
      </c>
      <c r="O2258" s="165"/>
      <c r="P2258" s="80" t="s">
        <v>3835</v>
      </c>
      <c r="Q2258" s="80"/>
      <c r="R2258" s="80"/>
      <c r="S2258" s="166"/>
      <c r="T2258" s="164"/>
      <c r="U2258" s="167"/>
      <c r="V2258" s="168"/>
      <c r="W2258" s="12" t="str">
        <f t="shared" si="432"/>
        <v>Mqtt1</v>
      </c>
      <c r="X2258" s="222"/>
      <c r="Y2258" s="6" t="str">
        <f t="shared" si="429"/>
        <v>power-tag/spare</v>
      </c>
      <c r="Z2258" s="106" t="str" cm="1">
        <f t="array" ref="Z2258">IF(COUNTIF(N2258,"spare"),"","$."&amp;_xlfn.REGEXEXTRACT(J2258,"PT\d+[FQ]\d+_(.*)", 2))</f>
        <v>$.RMS_Voltage_A_N</v>
      </c>
      <c r="AA2258" s="12">
        <f t="shared" si="431"/>
        <v>3</v>
      </c>
      <c r="AB2258" s="6" t="s">
        <v>195</v>
      </c>
      <c r="AC2258" s="106">
        <v>3028</v>
      </c>
      <c r="AJ2258" s="80"/>
      <c r="AK2258" s="116" t="s">
        <v>1694</v>
      </c>
      <c r="AN2258" s="80"/>
      <c r="AO2258" s="80"/>
      <c r="AP2258" s="80"/>
      <c r="AQ2258" s="80"/>
      <c r="AR2258" s="130"/>
      <c r="AS2258" s="80"/>
      <c r="AT2258" s="7"/>
      <c r="AU2258" s="7"/>
      <c r="AV2258" s="169"/>
      <c r="AW2258" s="170"/>
      <c r="AX2258" s="140"/>
      <c r="AY2258" s="150"/>
      <c r="AZ2258" s="171"/>
      <c r="BA2258" s="171"/>
      <c r="BB2258" s="150" t="str">
        <f t="shared" si="433"/>
        <v/>
      </c>
      <c r="BC2258" s="172"/>
      <c r="BD2258" s="169"/>
      <c r="BE2258" s="169"/>
      <c r="BF2258" s="169"/>
      <c r="BG2258" s="169"/>
      <c r="BH2258" s="169"/>
      <c r="BI2258" s="169"/>
      <c r="BJ2258" s="169"/>
      <c r="BK2258" s="169"/>
      <c r="BL2258" s="169"/>
      <c r="BM2258" s="169"/>
      <c r="BN2258" s="169"/>
      <c r="BO2258" s="169"/>
      <c r="BP2258" s="169"/>
      <c r="BQ2258" s="169"/>
      <c r="BS2258" s="6"/>
      <c r="BT2258" s="11"/>
      <c r="BU2258" s="6"/>
      <c r="BV2258" s="6"/>
    </row>
    <row r="2259" spans="1:74" ht="15.75" x14ac:dyDescent="0.25">
      <c r="A2259" s="52" t="s">
        <v>7908</v>
      </c>
      <c r="B2259" s="56"/>
      <c r="C2259" s="7" t="s">
        <v>118</v>
      </c>
      <c r="D2259" s="7" t="s">
        <v>6919</v>
      </c>
      <c r="E2259" s="7"/>
      <c r="F2259" s="64"/>
      <c r="G2259" s="6"/>
      <c r="H2259" s="6"/>
      <c r="I2259" s="10" t="s">
        <v>110</v>
      </c>
      <c r="J2259" s="11" t="s">
        <v>7701</v>
      </c>
      <c r="K2259" s="220" t="s">
        <v>600</v>
      </c>
      <c r="L2259" s="180"/>
      <c r="M2259" s="180">
        <v>1000</v>
      </c>
      <c r="N2259" s="80" t="s">
        <v>7215</v>
      </c>
      <c r="O2259" s="165"/>
      <c r="P2259" s="80" t="s">
        <v>3836</v>
      </c>
      <c r="Q2259" s="80"/>
      <c r="R2259" s="80"/>
      <c r="S2259" s="166"/>
      <c r="T2259" s="164"/>
      <c r="U2259" s="167"/>
      <c r="V2259" s="168"/>
      <c r="W2259" s="12" t="str">
        <f t="shared" si="432"/>
        <v>Mqtt1</v>
      </c>
      <c r="X2259" s="222"/>
      <c r="Y2259" s="6" t="str">
        <f t="shared" si="429"/>
        <v>power-tag/spare</v>
      </c>
      <c r="Z2259" s="106" t="str" cm="1">
        <f t="array" ref="Z2259">IF(COUNTIF(N2259,"spare"),"","$."&amp;_xlfn.REGEXEXTRACT(J2259,"PT\d+[FQ]\d+_(.*)", 2))</f>
        <v>$.RMS_Voltage_B_N</v>
      </c>
      <c r="AA2259" s="12">
        <f t="shared" si="431"/>
        <v>3</v>
      </c>
      <c r="AB2259" s="6" t="s">
        <v>195</v>
      </c>
      <c r="AC2259" s="106">
        <v>3030</v>
      </c>
      <c r="AJ2259" s="80"/>
      <c r="AK2259" s="116" t="s">
        <v>1694</v>
      </c>
      <c r="AN2259" s="80"/>
      <c r="AO2259" s="80"/>
      <c r="AP2259" s="80"/>
      <c r="AQ2259" s="80"/>
      <c r="AR2259" s="130"/>
      <c r="AS2259" s="80"/>
      <c r="AT2259" s="7"/>
      <c r="AU2259" s="7"/>
      <c r="AV2259" s="169"/>
      <c r="AW2259" s="170"/>
      <c r="AX2259" s="140"/>
      <c r="AY2259" s="150"/>
      <c r="AZ2259" s="171"/>
      <c r="BA2259" s="171"/>
      <c r="BB2259" s="150" t="str">
        <f t="shared" si="433"/>
        <v/>
      </c>
      <c r="BC2259" s="172"/>
      <c r="BD2259" s="169"/>
      <c r="BE2259" s="169"/>
      <c r="BF2259" s="169"/>
      <c r="BG2259" s="169"/>
      <c r="BH2259" s="169"/>
      <c r="BI2259" s="169"/>
      <c r="BJ2259" s="169"/>
      <c r="BK2259" s="169"/>
      <c r="BL2259" s="169"/>
      <c r="BM2259" s="169"/>
      <c r="BN2259" s="169"/>
      <c r="BO2259" s="169"/>
      <c r="BP2259" s="169"/>
      <c r="BQ2259" s="169"/>
      <c r="BS2259" s="6"/>
      <c r="BT2259" s="11"/>
      <c r="BU2259" s="6"/>
      <c r="BV2259" s="6"/>
    </row>
    <row r="2260" spans="1:74" ht="15.75" x14ac:dyDescent="0.25">
      <c r="A2260" s="52" t="s">
        <v>7908</v>
      </c>
      <c r="B2260" s="56"/>
      <c r="C2260" s="7" t="s">
        <v>118</v>
      </c>
      <c r="D2260" s="7" t="s">
        <v>6919</v>
      </c>
      <c r="E2260" s="7"/>
      <c r="F2260" s="64"/>
      <c r="G2260" s="6"/>
      <c r="H2260" s="6"/>
      <c r="I2260" s="10" t="s">
        <v>110</v>
      </c>
      <c r="J2260" s="11" t="s">
        <v>7702</v>
      </c>
      <c r="K2260" s="220" t="s">
        <v>600</v>
      </c>
      <c r="L2260" s="180"/>
      <c r="M2260" s="180">
        <v>1000</v>
      </c>
      <c r="N2260" s="80" t="s">
        <v>7215</v>
      </c>
      <c r="O2260" s="165"/>
      <c r="P2260" s="80" t="s">
        <v>3837</v>
      </c>
      <c r="Q2260" s="80"/>
      <c r="R2260" s="80"/>
      <c r="S2260" s="166"/>
      <c r="T2260" s="164"/>
      <c r="U2260" s="167"/>
      <c r="V2260" s="168"/>
      <c r="W2260" s="12" t="str">
        <f t="shared" si="432"/>
        <v>Mqtt1</v>
      </c>
      <c r="X2260" s="222"/>
      <c r="Y2260" s="6" t="str">
        <f t="shared" si="429"/>
        <v>power-tag/spare</v>
      </c>
      <c r="Z2260" s="106" t="str" cm="1">
        <f t="array" ref="Z2260">IF(COUNTIF(N2260,"spare"),"","$."&amp;_xlfn.REGEXEXTRACT(J2260,"PT\d+[FQ]\d+_(.*)", 2))</f>
        <v>$.RMS_Voltage_C_N</v>
      </c>
      <c r="AA2260" s="12">
        <f t="shared" si="431"/>
        <v>3</v>
      </c>
      <c r="AB2260" s="6" t="s">
        <v>195</v>
      </c>
      <c r="AC2260" s="106">
        <v>3032</v>
      </c>
      <c r="AJ2260" s="80"/>
      <c r="AK2260" s="116" t="s">
        <v>1694</v>
      </c>
      <c r="AN2260" s="80"/>
      <c r="AO2260" s="80"/>
      <c r="AP2260" s="80"/>
      <c r="AQ2260" s="80"/>
      <c r="AR2260" s="130"/>
      <c r="AS2260" s="80"/>
      <c r="AT2260" s="7"/>
      <c r="AU2260" s="7"/>
      <c r="AV2260" s="169"/>
      <c r="AW2260" s="170"/>
      <c r="AX2260" s="140"/>
      <c r="AY2260" s="150"/>
      <c r="AZ2260" s="171"/>
      <c r="BA2260" s="171"/>
      <c r="BB2260" s="150" t="str">
        <f t="shared" si="433"/>
        <v/>
      </c>
      <c r="BC2260" s="172"/>
      <c r="BD2260" s="169"/>
      <c r="BE2260" s="169"/>
      <c r="BF2260" s="169"/>
      <c r="BG2260" s="169"/>
      <c r="BH2260" s="169"/>
      <c r="BI2260" s="169"/>
      <c r="BJ2260" s="169"/>
      <c r="BK2260" s="169"/>
      <c r="BL2260" s="169"/>
      <c r="BM2260" s="169"/>
      <c r="BN2260" s="169"/>
      <c r="BO2260" s="169"/>
      <c r="BP2260" s="169"/>
      <c r="BQ2260" s="169"/>
      <c r="BS2260" s="6"/>
      <c r="BT2260" s="11"/>
      <c r="BU2260" s="6"/>
      <c r="BV2260" s="6"/>
    </row>
    <row r="2261" spans="1:74" ht="15.75" x14ac:dyDescent="0.25">
      <c r="A2261" s="52" t="s">
        <v>7908</v>
      </c>
      <c r="B2261" s="56"/>
      <c r="C2261" s="7" t="s">
        <v>118</v>
      </c>
      <c r="D2261" s="7" t="s">
        <v>6919</v>
      </c>
      <c r="E2261" s="7"/>
      <c r="F2261" s="64"/>
      <c r="G2261" s="6"/>
      <c r="H2261" s="6"/>
      <c r="I2261" s="10" t="s">
        <v>110</v>
      </c>
      <c r="J2261" s="11" t="s">
        <v>4382</v>
      </c>
      <c r="K2261" s="220" t="s">
        <v>600</v>
      </c>
      <c r="L2261" s="180"/>
      <c r="M2261" s="180">
        <v>1000</v>
      </c>
      <c r="N2261" s="80" t="s">
        <v>7215</v>
      </c>
      <c r="O2261" s="165"/>
      <c r="P2261" s="80" t="s">
        <v>3838</v>
      </c>
      <c r="Q2261" s="80"/>
      <c r="R2261" s="80"/>
      <c r="S2261" s="166"/>
      <c r="T2261" s="164"/>
      <c r="U2261" s="167"/>
      <c r="V2261" s="168"/>
      <c r="W2261" s="12" t="str">
        <f t="shared" si="432"/>
        <v>Mqtt1</v>
      </c>
      <c r="X2261" s="222"/>
      <c r="Y2261" s="6" t="str">
        <f t="shared" si="429"/>
        <v>power-tag/spare</v>
      </c>
      <c r="Z2261" s="106" t="str" cm="1">
        <f t="array" ref="Z2261">IF(COUNTIF(N2261,"spare"),"","$."&amp;_xlfn.REGEXEXTRACT(J2261,"PT\d+[FQ]\d+_(.*)", 2))</f>
        <v>$.Active_Power_Phase_A</v>
      </c>
      <c r="AA2261" s="12">
        <f t="shared" si="431"/>
        <v>3</v>
      </c>
      <c r="AB2261" s="6" t="s">
        <v>195</v>
      </c>
      <c r="AC2261" s="106">
        <v>3054</v>
      </c>
      <c r="AJ2261" s="80"/>
      <c r="AK2261" s="116" t="s">
        <v>1695</v>
      </c>
      <c r="AN2261" s="80"/>
      <c r="AO2261" s="80"/>
      <c r="AP2261" s="80"/>
      <c r="AQ2261" s="80"/>
      <c r="AR2261" s="130"/>
      <c r="AS2261" s="80"/>
      <c r="AT2261" s="7"/>
      <c r="AU2261" s="7"/>
      <c r="AV2261" s="169"/>
      <c r="AW2261" s="170"/>
      <c r="AX2261" s="140"/>
      <c r="AY2261" s="150"/>
      <c r="AZ2261" s="171"/>
      <c r="BA2261" s="171"/>
      <c r="BB2261" s="150" t="str">
        <f t="shared" si="433"/>
        <v/>
      </c>
      <c r="BC2261" s="172"/>
      <c r="BD2261" s="169"/>
      <c r="BE2261" s="169"/>
      <c r="BF2261" s="169"/>
      <c r="BG2261" s="169"/>
      <c r="BH2261" s="169"/>
      <c r="BI2261" s="169"/>
      <c r="BJ2261" s="169"/>
      <c r="BK2261" s="169"/>
      <c r="BL2261" s="169"/>
      <c r="BM2261" s="169"/>
      <c r="BN2261" s="169"/>
      <c r="BO2261" s="169"/>
      <c r="BP2261" s="169"/>
      <c r="BQ2261" s="169"/>
      <c r="BS2261" s="6"/>
      <c r="BT2261" s="11"/>
      <c r="BU2261" s="6"/>
      <c r="BV2261" s="6"/>
    </row>
    <row r="2262" spans="1:74" ht="15.75" x14ac:dyDescent="0.25">
      <c r="A2262" s="52" t="s">
        <v>7908</v>
      </c>
      <c r="B2262" s="56"/>
      <c r="C2262" s="7" t="s">
        <v>118</v>
      </c>
      <c r="D2262" s="7" t="s">
        <v>6919</v>
      </c>
      <c r="E2262" s="7"/>
      <c r="F2262" s="64"/>
      <c r="G2262" s="6"/>
      <c r="H2262" s="6"/>
      <c r="I2262" s="10" t="s">
        <v>110</v>
      </c>
      <c r="J2262" s="11" t="s">
        <v>4383</v>
      </c>
      <c r="K2262" s="220" t="s">
        <v>600</v>
      </c>
      <c r="L2262" s="180"/>
      <c r="M2262" s="180">
        <v>1000</v>
      </c>
      <c r="N2262" s="80" t="s">
        <v>7215</v>
      </c>
      <c r="O2262" s="165"/>
      <c r="P2262" s="80" t="s">
        <v>3839</v>
      </c>
      <c r="Q2262" s="80"/>
      <c r="R2262" s="80"/>
      <c r="S2262" s="166"/>
      <c r="T2262" s="164"/>
      <c r="U2262" s="167"/>
      <c r="V2262" s="168"/>
      <c r="W2262" s="12" t="str">
        <f t="shared" si="432"/>
        <v>Mqtt1</v>
      </c>
      <c r="X2262" s="222"/>
      <c r="Y2262" s="6" t="str">
        <f t="shared" si="429"/>
        <v>power-tag/spare</v>
      </c>
      <c r="Z2262" s="106" t="str" cm="1">
        <f t="array" ref="Z2262">IF(COUNTIF(N2262,"spare"),"","$."&amp;_xlfn.REGEXEXTRACT(J2262,"PT\d+[FQ]\d+_(.*)", 2))</f>
        <v>$.Active_Power_Phase_B</v>
      </c>
      <c r="AA2262" s="12">
        <f t="shared" si="431"/>
        <v>3</v>
      </c>
      <c r="AB2262" s="6" t="s">
        <v>195</v>
      </c>
      <c r="AC2262" s="106">
        <v>3056</v>
      </c>
      <c r="AJ2262" s="80"/>
      <c r="AK2262" s="116" t="s">
        <v>1695</v>
      </c>
      <c r="AN2262" s="80"/>
      <c r="AO2262" s="80"/>
      <c r="AP2262" s="80"/>
      <c r="AQ2262" s="80"/>
      <c r="AR2262" s="130"/>
      <c r="AS2262" s="80"/>
      <c r="AT2262" s="7"/>
      <c r="AU2262" s="7"/>
      <c r="AV2262" s="169"/>
      <c r="AW2262" s="170"/>
      <c r="AX2262" s="140"/>
      <c r="AY2262" s="150"/>
      <c r="AZ2262" s="171"/>
      <c r="BA2262" s="171"/>
      <c r="BB2262" s="150" t="str">
        <f t="shared" si="433"/>
        <v/>
      </c>
      <c r="BC2262" s="172"/>
      <c r="BD2262" s="169"/>
      <c r="BE2262" s="169"/>
      <c r="BF2262" s="169"/>
      <c r="BG2262" s="169"/>
      <c r="BH2262" s="169"/>
      <c r="BI2262" s="169"/>
      <c r="BJ2262" s="169"/>
      <c r="BK2262" s="169"/>
      <c r="BL2262" s="169"/>
      <c r="BM2262" s="169"/>
      <c r="BN2262" s="169"/>
      <c r="BO2262" s="169"/>
      <c r="BP2262" s="169"/>
      <c r="BQ2262" s="169"/>
      <c r="BS2262" s="6"/>
      <c r="BT2262" s="11"/>
      <c r="BU2262" s="6"/>
      <c r="BV2262" s="6"/>
    </row>
    <row r="2263" spans="1:74" ht="15.75" x14ac:dyDescent="0.25">
      <c r="A2263" s="52" t="s">
        <v>7908</v>
      </c>
      <c r="B2263" s="56"/>
      <c r="C2263" s="7" t="s">
        <v>118</v>
      </c>
      <c r="D2263" s="7" t="s">
        <v>6919</v>
      </c>
      <c r="E2263" s="7"/>
      <c r="F2263" s="64"/>
      <c r="G2263" s="6"/>
      <c r="H2263" s="6"/>
      <c r="I2263" s="10" t="s">
        <v>110</v>
      </c>
      <c r="J2263" s="11" t="s">
        <v>4384</v>
      </c>
      <c r="K2263" s="220" t="s">
        <v>600</v>
      </c>
      <c r="L2263" s="180"/>
      <c r="M2263" s="180">
        <v>1000</v>
      </c>
      <c r="N2263" s="80" t="s">
        <v>7215</v>
      </c>
      <c r="O2263" s="165"/>
      <c r="P2263" s="80" t="s">
        <v>3840</v>
      </c>
      <c r="Q2263" s="80"/>
      <c r="R2263" s="80"/>
      <c r="S2263" s="166"/>
      <c r="T2263" s="164"/>
      <c r="U2263" s="167"/>
      <c r="V2263" s="168"/>
      <c r="W2263" s="12" t="str">
        <f t="shared" si="432"/>
        <v>Mqtt1</v>
      </c>
      <c r="X2263" s="222"/>
      <c r="Y2263" s="6" t="str">
        <f t="shared" si="429"/>
        <v>power-tag/spare</v>
      </c>
      <c r="Z2263" s="106" t="str" cm="1">
        <f t="array" ref="Z2263">IF(COUNTIF(N2263,"spare"),"","$."&amp;_xlfn.REGEXEXTRACT(J2263,"PT\d+[FQ]\d+_(.*)", 2))</f>
        <v>$.Active_Power_Phase_C</v>
      </c>
      <c r="AA2263" s="12">
        <f t="shared" si="431"/>
        <v>3</v>
      </c>
      <c r="AB2263" s="6" t="s">
        <v>195</v>
      </c>
      <c r="AC2263" s="106">
        <v>3058</v>
      </c>
      <c r="AJ2263" s="80"/>
      <c r="AK2263" s="116" t="s">
        <v>1695</v>
      </c>
      <c r="AN2263" s="80"/>
      <c r="AO2263" s="80"/>
      <c r="AP2263" s="80"/>
      <c r="AQ2263" s="80"/>
      <c r="AR2263" s="130"/>
      <c r="AS2263" s="80"/>
      <c r="AT2263" s="7"/>
      <c r="AU2263" s="7"/>
      <c r="AV2263" s="169"/>
      <c r="AW2263" s="170"/>
      <c r="AX2263" s="140"/>
      <c r="AY2263" s="150"/>
      <c r="AZ2263" s="171"/>
      <c r="BA2263" s="171"/>
      <c r="BB2263" s="150" t="str">
        <f t="shared" si="433"/>
        <v/>
      </c>
      <c r="BC2263" s="172"/>
      <c r="BD2263" s="169"/>
      <c r="BE2263" s="169"/>
      <c r="BF2263" s="169"/>
      <c r="BG2263" s="169"/>
      <c r="BH2263" s="169"/>
      <c r="BI2263" s="169"/>
      <c r="BJ2263" s="169"/>
      <c r="BK2263" s="169"/>
      <c r="BL2263" s="169"/>
      <c r="BM2263" s="169"/>
      <c r="BN2263" s="169"/>
      <c r="BO2263" s="169"/>
      <c r="BP2263" s="169"/>
      <c r="BQ2263" s="169"/>
      <c r="BS2263" s="6"/>
      <c r="BT2263" s="11"/>
      <c r="BU2263" s="6"/>
      <c r="BV2263" s="6"/>
    </row>
    <row r="2264" spans="1:74" ht="15.75" x14ac:dyDescent="0.25">
      <c r="A2264" s="52" t="s">
        <v>7908</v>
      </c>
      <c r="B2264" s="56"/>
      <c r="C2264" s="7" t="s">
        <v>118</v>
      </c>
      <c r="D2264" s="7" t="s">
        <v>6919</v>
      </c>
      <c r="E2264" s="7"/>
      <c r="F2264" s="64"/>
      <c r="G2264" s="6"/>
      <c r="H2264" s="6"/>
      <c r="I2264" s="10" t="s">
        <v>110</v>
      </c>
      <c r="J2264" s="11" t="s">
        <v>4385</v>
      </c>
      <c r="K2264" s="220" t="s">
        <v>600</v>
      </c>
      <c r="L2264" s="180"/>
      <c r="M2264" s="180">
        <v>1000</v>
      </c>
      <c r="N2264" s="80" t="s">
        <v>7215</v>
      </c>
      <c r="O2264" s="165"/>
      <c r="P2264" s="80" t="s">
        <v>3841</v>
      </c>
      <c r="Q2264" s="80"/>
      <c r="R2264" s="80"/>
      <c r="S2264" s="166"/>
      <c r="T2264" s="164"/>
      <c r="U2264" s="167"/>
      <c r="V2264" s="168"/>
      <c r="W2264" s="12" t="str">
        <f t="shared" si="432"/>
        <v>Mqtt1</v>
      </c>
      <c r="X2264" s="222"/>
      <c r="Y2264" s="6" t="str">
        <f t="shared" si="429"/>
        <v>power-tag/spare</v>
      </c>
      <c r="Z2264" s="106" t="str" cm="1">
        <f t="array" ref="Z2264">IF(COUNTIF(N2264,"spare"),"","$."&amp;_xlfn.REGEXEXTRACT(J2264,"PT\d+[FQ]\d+_(.*)", 2))</f>
        <v>$.Total_Active_Power</v>
      </c>
      <c r="AA2264" s="12">
        <f t="shared" si="431"/>
        <v>3</v>
      </c>
      <c r="AB2264" s="6" t="s">
        <v>195</v>
      </c>
      <c r="AC2264" s="106">
        <v>3060</v>
      </c>
      <c r="AJ2264" s="80"/>
      <c r="AK2264" s="116" t="s">
        <v>1695</v>
      </c>
      <c r="AN2264" s="80"/>
      <c r="AO2264" s="80"/>
      <c r="AP2264" s="80"/>
      <c r="AQ2264" s="80"/>
      <c r="AR2264" s="130"/>
      <c r="AS2264" s="80"/>
      <c r="AT2264" s="7"/>
      <c r="AU2264" s="7"/>
      <c r="AV2264" s="169"/>
      <c r="AW2264" s="170"/>
      <c r="AX2264" s="140"/>
      <c r="AY2264" s="150"/>
      <c r="AZ2264" s="171"/>
      <c r="BA2264" s="171"/>
      <c r="BB2264" s="150" t="str">
        <f t="shared" si="433"/>
        <v/>
      </c>
      <c r="BC2264" s="172"/>
      <c r="BD2264" s="169"/>
      <c r="BE2264" s="169"/>
      <c r="BF2264" s="169"/>
      <c r="BG2264" s="169"/>
      <c r="BH2264" s="169"/>
      <c r="BI2264" s="169"/>
      <c r="BJ2264" s="169"/>
      <c r="BK2264" s="169"/>
      <c r="BL2264" s="169"/>
      <c r="BM2264" s="169"/>
      <c r="BN2264" s="169"/>
      <c r="BO2264" s="169"/>
      <c r="BP2264" s="169"/>
      <c r="BQ2264" s="169"/>
      <c r="BS2264" s="6"/>
      <c r="BT2264" s="11"/>
      <c r="BU2264" s="6"/>
      <c r="BV2264" s="6"/>
    </row>
    <row r="2265" spans="1:74" ht="15.75" x14ac:dyDescent="0.25">
      <c r="A2265" s="52" t="s">
        <v>7908</v>
      </c>
      <c r="B2265" s="56"/>
      <c r="C2265" s="7" t="s">
        <v>118</v>
      </c>
      <c r="D2265" s="7" t="s">
        <v>6919</v>
      </c>
      <c r="E2265" s="7"/>
      <c r="F2265" s="64"/>
      <c r="G2265" s="6"/>
      <c r="H2265" s="6"/>
      <c r="I2265" s="10" t="s">
        <v>110</v>
      </c>
      <c r="J2265" s="11" t="s">
        <v>4386</v>
      </c>
      <c r="K2265" s="220" t="s">
        <v>600</v>
      </c>
      <c r="L2265" s="180"/>
      <c r="M2265" s="180">
        <v>1000</v>
      </c>
      <c r="N2265" s="80" t="s">
        <v>7215</v>
      </c>
      <c r="O2265" s="165"/>
      <c r="P2265" s="80" t="s">
        <v>3842</v>
      </c>
      <c r="Q2265" s="80"/>
      <c r="R2265" s="80"/>
      <c r="S2265" s="166"/>
      <c r="T2265" s="164"/>
      <c r="U2265" s="167"/>
      <c r="V2265" s="168"/>
      <c r="W2265" s="12" t="str">
        <f t="shared" si="432"/>
        <v>Mqtt1</v>
      </c>
      <c r="X2265" s="222"/>
      <c r="Y2265" s="6" t="str">
        <f t="shared" si="429"/>
        <v>power-tag/spare</v>
      </c>
      <c r="Z2265" s="106" t="str" cm="1">
        <f t="array" ref="Z2265">IF(COUNTIF(N2265,"spare"),"","$."&amp;_xlfn.REGEXEXTRACT(J2265,"PT\d+[FQ]\d+_(.*)", 2))</f>
        <v>$.Power_Factor_Phase_A</v>
      </c>
      <c r="AA2265" s="12">
        <f t="shared" si="431"/>
        <v>3</v>
      </c>
      <c r="AB2265" s="6" t="s">
        <v>195</v>
      </c>
      <c r="AC2265" s="106">
        <v>3078</v>
      </c>
      <c r="AJ2265" s="80"/>
      <c r="AK2265" s="116" t="s">
        <v>1696</v>
      </c>
      <c r="AN2265" s="80"/>
      <c r="AO2265" s="80"/>
      <c r="AP2265" s="80"/>
      <c r="AQ2265" s="80"/>
      <c r="AR2265" s="130"/>
      <c r="AS2265" s="80"/>
      <c r="AT2265" s="7"/>
      <c r="AU2265" s="7"/>
      <c r="AV2265" s="169"/>
      <c r="AW2265" s="170"/>
      <c r="AX2265" s="140"/>
      <c r="AY2265" s="150"/>
      <c r="AZ2265" s="171"/>
      <c r="BA2265" s="171"/>
      <c r="BB2265" s="150" t="str">
        <f t="shared" si="433"/>
        <v/>
      </c>
      <c r="BC2265" s="172"/>
      <c r="BD2265" s="169"/>
      <c r="BE2265" s="169"/>
      <c r="BF2265" s="169"/>
      <c r="BG2265" s="169"/>
      <c r="BH2265" s="169"/>
      <c r="BI2265" s="169"/>
      <c r="BJ2265" s="169"/>
      <c r="BK2265" s="169"/>
      <c r="BL2265" s="169"/>
      <c r="BM2265" s="169"/>
      <c r="BN2265" s="169"/>
      <c r="BO2265" s="169"/>
      <c r="BP2265" s="169"/>
      <c r="BQ2265" s="169"/>
      <c r="BS2265" s="6"/>
      <c r="BT2265" s="11"/>
      <c r="BU2265" s="6"/>
      <c r="BV2265" s="6"/>
    </row>
    <row r="2266" spans="1:74" ht="15.75" x14ac:dyDescent="0.25">
      <c r="A2266" s="52" t="s">
        <v>7908</v>
      </c>
      <c r="B2266" s="56"/>
      <c r="C2266" s="7" t="s">
        <v>118</v>
      </c>
      <c r="D2266" s="7" t="s">
        <v>6919</v>
      </c>
      <c r="E2266" s="7"/>
      <c r="F2266" s="64"/>
      <c r="G2266" s="6"/>
      <c r="H2266" s="6"/>
      <c r="I2266" s="10" t="s">
        <v>110</v>
      </c>
      <c r="J2266" s="11" t="s">
        <v>4387</v>
      </c>
      <c r="K2266" s="220" t="s">
        <v>600</v>
      </c>
      <c r="L2266" s="180"/>
      <c r="M2266" s="180">
        <v>1000</v>
      </c>
      <c r="N2266" s="80" t="s">
        <v>7215</v>
      </c>
      <c r="O2266" s="165"/>
      <c r="P2266" s="80" t="s">
        <v>3843</v>
      </c>
      <c r="Q2266" s="80"/>
      <c r="R2266" s="80"/>
      <c r="S2266" s="166"/>
      <c r="T2266" s="164"/>
      <c r="U2266" s="167"/>
      <c r="V2266" s="168"/>
      <c r="W2266" s="12" t="str">
        <f t="shared" si="432"/>
        <v>Mqtt1</v>
      </c>
      <c r="X2266" s="222"/>
      <c r="Y2266" s="6" t="str">
        <f t="shared" si="429"/>
        <v>power-tag/spare</v>
      </c>
      <c r="Z2266" s="106" t="str" cm="1">
        <f t="array" ref="Z2266">IF(COUNTIF(N2266,"spare"),"","$."&amp;_xlfn.REGEXEXTRACT(J2266,"PT\d+[FQ]\d+_(.*)", 2))</f>
        <v>$.Power_Factor_Phase_B</v>
      </c>
      <c r="AA2266" s="12">
        <f t="shared" si="431"/>
        <v>3</v>
      </c>
      <c r="AB2266" s="6" t="s">
        <v>195</v>
      </c>
      <c r="AC2266" s="106">
        <v>3080</v>
      </c>
      <c r="AJ2266" s="80"/>
      <c r="AK2266" s="116" t="s">
        <v>1696</v>
      </c>
      <c r="AN2266" s="80"/>
      <c r="AO2266" s="80"/>
      <c r="AP2266" s="80"/>
      <c r="AQ2266" s="80"/>
      <c r="AR2266" s="130"/>
      <c r="AS2266" s="80"/>
      <c r="AT2266" s="7"/>
      <c r="AU2266" s="7"/>
      <c r="AV2266" s="169"/>
      <c r="AW2266" s="170"/>
      <c r="AX2266" s="140"/>
      <c r="AY2266" s="150"/>
      <c r="AZ2266" s="171"/>
      <c r="BA2266" s="171"/>
      <c r="BB2266" s="150" t="str">
        <f t="shared" si="433"/>
        <v/>
      </c>
      <c r="BC2266" s="172"/>
      <c r="BD2266" s="169"/>
      <c r="BE2266" s="169"/>
      <c r="BF2266" s="169"/>
      <c r="BG2266" s="169"/>
      <c r="BH2266" s="169"/>
      <c r="BI2266" s="169"/>
      <c r="BJ2266" s="169"/>
      <c r="BK2266" s="169"/>
      <c r="BL2266" s="169"/>
      <c r="BM2266" s="169"/>
      <c r="BN2266" s="169"/>
      <c r="BO2266" s="169"/>
      <c r="BP2266" s="169"/>
      <c r="BQ2266" s="169"/>
      <c r="BS2266" s="6"/>
      <c r="BT2266" s="11"/>
      <c r="BU2266" s="6"/>
      <c r="BV2266" s="6"/>
    </row>
    <row r="2267" spans="1:74" ht="15.75" x14ac:dyDescent="0.25">
      <c r="A2267" s="52" t="s">
        <v>7908</v>
      </c>
      <c r="B2267" s="56"/>
      <c r="C2267" s="7" t="s">
        <v>118</v>
      </c>
      <c r="D2267" s="7" t="s">
        <v>6919</v>
      </c>
      <c r="E2267" s="7"/>
      <c r="F2267" s="64"/>
      <c r="G2267" s="6"/>
      <c r="H2267" s="6"/>
      <c r="I2267" s="10" t="s">
        <v>110</v>
      </c>
      <c r="J2267" s="11" t="s">
        <v>4388</v>
      </c>
      <c r="K2267" s="220" t="s">
        <v>600</v>
      </c>
      <c r="L2267" s="180"/>
      <c r="M2267" s="180">
        <v>1000</v>
      </c>
      <c r="N2267" s="80" t="s">
        <v>7215</v>
      </c>
      <c r="O2267" s="165"/>
      <c r="P2267" s="80" t="s">
        <v>3844</v>
      </c>
      <c r="Q2267" s="80"/>
      <c r="R2267" s="80"/>
      <c r="S2267" s="166"/>
      <c r="T2267" s="164"/>
      <c r="U2267" s="167"/>
      <c r="V2267" s="168"/>
      <c r="W2267" s="12" t="str">
        <f t="shared" si="432"/>
        <v>Mqtt1</v>
      </c>
      <c r="X2267" s="222"/>
      <c r="Y2267" s="6" t="str">
        <f t="shared" si="429"/>
        <v>power-tag/spare</v>
      </c>
      <c r="Z2267" s="106" t="str" cm="1">
        <f t="array" ref="Z2267">IF(COUNTIF(N2267,"spare"),"","$."&amp;_xlfn.REGEXEXTRACT(J2267,"PT\d+[FQ]\d+_(.*)", 2))</f>
        <v>$.Power_Factor_Phase_C</v>
      </c>
      <c r="AA2267" s="12">
        <f t="shared" si="431"/>
        <v>3</v>
      </c>
      <c r="AB2267" s="6" t="s">
        <v>195</v>
      </c>
      <c r="AC2267" s="106">
        <v>3082</v>
      </c>
      <c r="AJ2267" s="80"/>
      <c r="AK2267" s="116" t="s">
        <v>1696</v>
      </c>
      <c r="AN2267" s="80"/>
      <c r="AO2267" s="80"/>
      <c r="AP2267" s="80"/>
      <c r="AQ2267" s="80"/>
      <c r="AR2267" s="130"/>
      <c r="AS2267" s="80"/>
      <c r="AT2267" s="7"/>
      <c r="AU2267" s="7"/>
      <c r="AV2267" s="169"/>
      <c r="AW2267" s="170"/>
      <c r="AX2267" s="140"/>
      <c r="AY2267" s="150"/>
      <c r="AZ2267" s="171"/>
      <c r="BA2267" s="171"/>
      <c r="BB2267" s="150" t="str">
        <f t="shared" si="433"/>
        <v/>
      </c>
      <c r="BC2267" s="172"/>
      <c r="BD2267" s="169"/>
      <c r="BE2267" s="169"/>
      <c r="BF2267" s="169"/>
      <c r="BG2267" s="169"/>
      <c r="BH2267" s="169"/>
      <c r="BI2267" s="169"/>
      <c r="BJ2267" s="169"/>
      <c r="BK2267" s="169"/>
      <c r="BL2267" s="169"/>
      <c r="BM2267" s="169"/>
      <c r="BN2267" s="169"/>
      <c r="BO2267" s="169"/>
      <c r="BP2267" s="169"/>
      <c r="BQ2267" s="169"/>
      <c r="BS2267" s="6"/>
      <c r="BT2267" s="11"/>
      <c r="BU2267" s="6"/>
      <c r="BV2267" s="6"/>
    </row>
    <row r="2268" spans="1:74" ht="15.75" x14ac:dyDescent="0.25">
      <c r="A2268" s="52" t="s">
        <v>7908</v>
      </c>
      <c r="B2268" s="56"/>
      <c r="C2268" s="7" t="s">
        <v>118</v>
      </c>
      <c r="D2268" s="7" t="s">
        <v>6919</v>
      </c>
      <c r="E2268" s="7"/>
      <c r="F2268" s="64"/>
      <c r="G2268" s="6"/>
      <c r="H2268" s="6"/>
      <c r="I2268" s="10" t="s">
        <v>110</v>
      </c>
      <c r="J2268" s="11" t="s">
        <v>4389</v>
      </c>
      <c r="K2268" s="220" t="s">
        <v>600</v>
      </c>
      <c r="L2268" s="180"/>
      <c r="M2268" s="180">
        <v>1000</v>
      </c>
      <c r="N2268" s="80" t="s">
        <v>7215</v>
      </c>
      <c r="O2268" s="165"/>
      <c r="P2268" s="80" t="s">
        <v>3845</v>
      </c>
      <c r="Q2268" s="80"/>
      <c r="R2268" s="80"/>
      <c r="S2268" s="166"/>
      <c r="T2268" s="164"/>
      <c r="U2268" s="167"/>
      <c r="V2268" s="168"/>
      <c r="W2268" s="12" t="str">
        <f t="shared" si="432"/>
        <v>Mqtt1</v>
      </c>
      <c r="X2268" s="222"/>
      <c r="Y2268" s="6" t="str">
        <f t="shared" si="429"/>
        <v>power-tag/spare</v>
      </c>
      <c r="Z2268" s="106" t="str" cm="1">
        <f t="array" ref="Z2268">IF(COUNTIF(N2268,"spare"),"","$."&amp;_xlfn.REGEXEXTRACT(J2268,"PT\d+[FQ]\d+_(.*)", 2))</f>
        <v>$.Total_Power_Factor</v>
      </c>
      <c r="AA2268" s="12">
        <f t="shared" si="431"/>
        <v>3</v>
      </c>
      <c r="AB2268" s="6" t="s">
        <v>195</v>
      </c>
      <c r="AC2268" s="106">
        <v>3084</v>
      </c>
      <c r="AJ2268" s="80"/>
      <c r="AK2268" s="116" t="s">
        <v>1696</v>
      </c>
      <c r="AN2268" s="80"/>
      <c r="AO2268" s="80"/>
      <c r="AP2268" s="80"/>
      <c r="AQ2268" s="80"/>
      <c r="AR2268" s="130"/>
      <c r="AS2268" s="80"/>
      <c r="AT2268" s="7"/>
      <c r="AU2268" s="7"/>
      <c r="AV2268" s="169"/>
      <c r="AW2268" s="170"/>
      <c r="AX2268" s="140"/>
      <c r="AY2268" s="150"/>
      <c r="AZ2268" s="171"/>
      <c r="BA2268" s="171"/>
      <c r="BB2268" s="150" t="str">
        <f t="shared" si="433"/>
        <v/>
      </c>
      <c r="BC2268" s="172"/>
      <c r="BD2268" s="169"/>
      <c r="BE2268" s="169"/>
      <c r="BF2268" s="169"/>
      <c r="BG2268" s="169"/>
      <c r="BH2268" s="169"/>
      <c r="BI2268" s="169"/>
      <c r="BJ2268" s="169"/>
      <c r="BK2268" s="169"/>
      <c r="BL2268" s="169"/>
      <c r="BM2268" s="169"/>
      <c r="BN2268" s="169"/>
      <c r="BO2268" s="169"/>
      <c r="BP2268" s="169"/>
      <c r="BQ2268" s="169"/>
      <c r="BS2268" s="6"/>
      <c r="BT2268" s="11"/>
      <c r="BU2268" s="6"/>
      <c r="BV2268" s="6"/>
    </row>
    <row r="2269" spans="1:74" ht="15.75" x14ac:dyDescent="0.25">
      <c r="A2269" s="52" t="s">
        <v>7908</v>
      </c>
      <c r="B2269" s="56"/>
      <c r="C2269" s="7" t="s">
        <v>118</v>
      </c>
      <c r="D2269" s="7" t="s">
        <v>6919</v>
      </c>
      <c r="E2269" s="7"/>
      <c r="F2269" s="64"/>
      <c r="G2269" s="6"/>
      <c r="H2269" s="6"/>
      <c r="I2269" s="10" t="s">
        <v>110</v>
      </c>
      <c r="J2269" s="11" t="s">
        <v>4390</v>
      </c>
      <c r="K2269" s="220" t="s">
        <v>600</v>
      </c>
      <c r="L2269" s="180"/>
      <c r="M2269" s="180">
        <v>1000</v>
      </c>
      <c r="N2269" s="80" t="s">
        <v>7215</v>
      </c>
      <c r="O2269" s="165"/>
      <c r="P2269" s="80" t="s">
        <v>4738</v>
      </c>
      <c r="Q2269" s="80"/>
      <c r="R2269" s="80"/>
      <c r="S2269" s="166"/>
      <c r="T2269" s="164"/>
      <c r="U2269" s="167"/>
      <c r="V2269" s="168"/>
      <c r="W2269" s="12" t="str">
        <f t="shared" ref="W2269:W2283" si="434">IF(COUNTIF(N2269,"spare"),"","Mqtt1")</f>
        <v>Mqtt1</v>
      </c>
      <c r="X2269" s="222"/>
      <c r="Y2269" s="6" t="str">
        <f t="shared" si="429"/>
        <v>power-tag/ventilator-aft-peak</v>
      </c>
      <c r="Z2269" s="106" t="str" cm="1">
        <f t="array" ref="Z2269">IF(COUNTIF(N2269,"spare"),"","$."&amp;_xlfn.REGEXEXTRACT(J2269,"PT\d+[FQ]\d+_(.*)", 2))</f>
        <v>$.RMS_Current_Phase_A</v>
      </c>
      <c r="AA2269" s="12">
        <f>AA2254+1</f>
        <v>4</v>
      </c>
      <c r="AB2269" s="6" t="s">
        <v>195</v>
      </c>
      <c r="AC2269" s="106">
        <v>3000</v>
      </c>
      <c r="AJ2269" s="80"/>
      <c r="AK2269" s="116" t="s">
        <v>1693</v>
      </c>
      <c r="AN2269" s="80"/>
      <c r="AO2269" s="80"/>
      <c r="AP2269" s="80"/>
      <c r="AQ2269" s="80"/>
      <c r="AR2269" s="130"/>
      <c r="AS2269" s="80"/>
      <c r="AT2269" s="7"/>
      <c r="AU2269" s="7"/>
      <c r="AV2269" s="169"/>
      <c r="AW2269" s="170"/>
      <c r="AX2269" s="140"/>
      <c r="AY2269" s="150"/>
      <c r="AZ2269" s="171"/>
      <c r="BA2269" s="171"/>
      <c r="BB2269" s="150" t="str">
        <f t="shared" ref="BB2269:BB2283" si="435">IF(ISNUMBER(AM2269),"1","")</f>
        <v/>
      </c>
      <c r="BC2269" s="172"/>
      <c r="BD2269" s="169"/>
      <c r="BE2269" s="169"/>
      <c r="BF2269" s="169"/>
      <c r="BG2269" s="169"/>
      <c r="BH2269" s="169"/>
      <c r="BI2269" s="169"/>
      <c r="BJ2269" s="169"/>
      <c r="BK2269" s="169"/>
      <c r="BL2269" s="169"/>
      <c r="BM2269" s="169"/>
      <c r="BN2269" s="169"/>
      <c r="BO2269" s="169"/>
      <c r="BP2269" s="169"/>
      <c r="BQ2269" s="169"/>
      <c r="BS2269" s="6"/>
      <c r="BT2269" s="11"/>
      <c r="BU2269" s="6"/>
      <c r="BV2269" s="6"/>
    </row>
    <row r="2270" spans="1:74" ht="15.75" x14ac:dyDescent="0.25">
      <c r="A2270" s="52" t="s">
        <v>7908</v>
      </c>
      <c r="B2270" s="56"/>
      <c r="C2270" s="7" t="s">
        <v>118</v>
      </c>
      <c r="D2270" s="7" t="s">
        <v>6919</v>
      </c>
      <c r="E2270" s="7"/>
      <c r="F2270" s="64"/>
      <c r="G2270" s="6"/>
      <c r="H2270" s="6"/>
      <c r="I2270" s="10" t="s">
        <v>110</v>
      </c>
      <c r="J2270" s="11" t="s">
        <v>4391</v>
      </c>
      <c r="K2270" s="220" t="s">
        <v>600</v>
      </c>
      <c r="L2270" s="180"/>
      <c r="M2270" s="180">
        <v>1000</v>
      </c>
      <c r="N2270" s="80" t="s">
        <v>7215</v>
      </c>
      <c r="O2270" s="165"/>
      <c r="P2270" s="80" t="s">
        <v>4739</v>
      </c>
      <c r="Q2270" s="80"/>
      <c r="R2270" s="80"/>
      <c r="S2270" s="166"/>
      <c r="T2270" s="164"/>
      <c r="U2270" s="167"/>
      <c r="V2270" s="168"/>
      <c r="W2270" s="12" t="str">
        <f t="shared" si="434"/>
        <v>Mqtt1</v>
      </c>
      <c r="X2270" s="222"/>
      <c r="Y2270" s="6" t="str">
        <f t="shared" si="429"/>
        <v>power-tag/ventilator-aft-peak</v>
      </c>
      <c r="Z2270" s="106" t="str" cm="1">
        <f t="array" ref="Z2270">IF(COUNTIF(N2270,"spare"),"","$."&amp;_xlfn.REGEXEXTRACT(J2270,"PT\d+[FQ]\d+_(.*)", 2))</f>
        <v>$.RMS_Current_Phase_B</v>
      </c>
      <c r="AA2270" s="12">
        <f t="shared" si="431"/>
        <v>4</v>
      </c>
      <c r="AB2270" s="6" t="s">
        <v>195</v>
      </c>
      <c r="AC2270" s="106">
        <v>3002</v>
      </c>
      <c r="AJ2270" s="80"/>
      <c r="AK2270" s="116" t="s">
        <v>1693</v>
      </c>
      <c r="AN2270" s="80"/>
      <c r="AO2270" s="80"/>
      <c r="AP2270" s="80"/>
      <c r="AQ2270" s="80"/>
      <c r="AR2270" s="130"/>
      <c r="AS2270" s="80"/>
      <c r="AT2270" s="7"/>
      <c r="AU2270" s="7"/>
      <c r="AV2270" s="169"/>
      <c r="AW2270" s="170"/>
      <c r="AX2270" s="140"/>
      <c r="AY2270" s="150"/>
      <c r="AZ2270" s="171"/>
      <c r="BA2270" s="171"/>
      <c r="BB2270" s="150" t="str">
        <f t="shared" si="435"/>
        <v/>
      </c>
      <c r="BC2270" s="172"/>
      <c r="BD2270" s="169"/>
      <c r="BE2270" s="169"/>
      <c r="BF2270" s="169"/>
      <c r="BG2270" s="169"/>
      <c r="BH2270" s="169"/>
      <c r="BI2270" s="169"/>
      <c r="BJ2270" s="169"/>
      <c r="BK2270" s="169"/>
      <c r="BL2270" s="169"/>
      <c r="BM2270" s="169"/>
      <c r="BN2270" s="169"/>
      <c r="BO2270" s="169"/>
      <c r="BP2270" s="169"/>
      <c r="BQ2270" s="169"/>
      <c r="BS2270" s="6"/>
      <c r="BT2270" s="11"/>
      <c r="BU2270" s="6"/>
      <c r="BV2270" s="6"/>
    </row>
    <row r="2271" spans="1:74" ht="15.75" x14ac:dyDescent="0.25">
      <c r="A2271" s="52" t="s">
        <v>7908</v>
      </c>
      <c r="B2271" s="56"/>
      <c r="C2271" s="7" t="s">
        <v>118</v>
      </c>
      <c r="D2271" s="7" t="s">
        <v>6919</v>
      </c>
      <c r="E2271" s="7"/>
      <c r="F2271" s="64"/>
      <c r="G2271" s="6"/>
      <c r="H2271" s="6"/>
      <c r="I2271" s="10" t="s">
        <v>110</v>
      </c>
      <c r="J2271" s="11" t="s">
        <v>4392</v>
      </c>
      <c r="K2271" s="220" t="s">
        <v>600</v>
      </c>
      <c r="L2271" s="180"/>
      <c r="M2271" s="180">
        <v>1000</v>
      </c>
      <c r="N2271" s="80" t="s">
        <v>7215</v>
      </c>
      <c r="O2271" s="165"/>
      <c r="P2271" s="80" t="s">
        <v>4740</v>
      </c>
      <c r="Q2271" s="80"/>
      <c r="R2271" s="80"/>
      <c r="S2271" s="166"/>
      <c r="T2271" s="164"/>
      <c r="U2271" s="167"/>
      <c r="V2271" s="168"/>
      <c r="W2271" s="12" t="str">
        <f t="shared" si="434"/>
        <v>Mqtt1</v>
      </c>
      <c r="X2271" s="222"/>
      <c r="Y2271" s="6" t="str">
        <f t="shared" si="429"/>
        <v>power-tag/ventilator-aft-peak</v>
      </c>
      <c r="Z2271" s="106" t="str" cm="1">
        <f t="array" ref="Z2271">IF(COUNTIF(N2271,"spare"),"","$."&amp;_xlfn.REGEXEXTRACT(J2271,"PT\d+[FQ]\d+_(.*)", 2))</f>
        <v>$.RMS_Current_Phase_C</v>
      </c>
      <c r="AA2271" s="12">
        <f t="shared" si="431"/>
        <v>4</v>
      </c>
      <c r="AB2271" s="6" t="s">
        <v>195</v>
      </c>
      <c r="AC2271" s="106">
        <v>3004</v>
      </c>
      <c r="AJ2271" s="80"/>
      <c r="AK2271" s="116" t="s">
        <v>1693</v>
      </c>
      <c r="AN2271" s="80"/>
      <c r="AO2271" s="80"/>
      <c r="AP2271" s="80"/>
      <c r="AQ2271" s="80"/>
      <c r="AR2271" s="130"/>
      <c r="AS2271" s="80"/>
      <c r="AT2271" s="7"/>
      <c r="AU2271" s="7"/>
      <c r="AV2271" s="169"/>
      <c r="AW2271" s="170"/>
      <c r="AX2271" s="140"/>
      <c r="AY2271" s="150"/>
      <c r="AZ2271" s="171"/>
      <c r="BA2271" s="171"/>
      <c r="BB2271" s="150" t="str">
        <f t="shared" si="435"/>
        <v/>
      </c>
      <c r="BC2271" s="172"/>
      <c r="BD2271" s="169"/>
      <c r="BE2271" s="169"/>
      <c r="BF2271" s="169"/>
      <c r="BG2271" s="169"/>
      <c r="BH2271" s="169"/>
      <c r="BI2271" s="169"/>
      <c r="BJ2271" s="169"/>
      <c r="BK2271" s="169"/>
      <c r="BL2271" s="169"/>
      <c r="BM2271" s="169"/>
      <c r="BN2271" s="169"/>
      <c r="BO2271" s="169"/>
      <c r="BP2271" s="169"/>
      <c r="BQ2271" s="169"/>
      <c r="BS2271" s="6"/>
      <c r="BT2271" s="11"/>
      <c r="BU2271" s="6"/>
      <c r="BV2271" s="6"/>
    </row>
    <row r="2272" spans="1:74" ht="15.75" x14ac:dyDescent="0.25">
      <c r="A2272" s="52" t="s">
        <v>7908</v>
      </c>
      <c r="B2272" s="56"/>
      <c r="C2272" s="7" t="s">
        <v>118</v>
      </c>
      <c r="D2272" s="7" t="s">
        <v>6919</v>
      </c>
      <c r="E2272" s="7"/>
      <c r="F2272" s="64"/>
      <c r="G2272" s="6"/>
      <c r="H2272" s="6"/>
      <c r="I2272" s="10" t="s">
        <v>110</v>
      </c>
      <c r="J2272" s="11" t="s">
        <v>4393</v>
      </c>
      <c r="K2272" s="220" t="s">
        <v>600</v>
      </c>
      <c r="L2272" s="180"/>
      <c r="M2272" s="180">
        <v>1000</v>
      </c>
      <c r="N2272" s="80" t="s">
        <v>7215</v>
      </c>
      <c r="O2272" s="165"/>
      <c r="P2272" s="80" t="s">
        <v>4741</v>
      </c>
      <c r="Q2272" s="80"/>
      <c r="R2272" s="80"/>
      <c r="S2272" s="166"/>
      <c r="T2272" s="164"/>
      <c r="U2272" s="167"/>
      <c r="V2272" s="168"/>
      <c r="W2272" s="12" t="str">
        <f t="shared" si="434"/>
        <v>Mqtt1</v>
      </c>
      <c r="X2272" s="222"/>
      <c r="Y2272" s="6" t="str">
        <f t="shared" si="429"/>
        <v>power-tag/ventilator-aft-peak</v>
      </c>
      <c r="Z2272" s="106" t="str" cm="1">
        <f t="array" ref="Z2272">IF(COUNTIF(N2272,"spare"),"","$."&amp;_xlfn.REGEXEXTRACT(J2272,"PT\d+[FQ]\d+_(.*)", 2))</f>
        <v>$.RMS_Current_Phase_Neut</v>
      </c>
      <c r="AA2272" s="12">
        <f t="shared" si="431"/>
        <v>4</v>
      </c>
      <c r="AB2272" s="6" t="s">
        <v>195</v>
      </c>
      <c r="AC2272" s="106">
        <v>3006</v>
      </c>
      <c r="AJ2272" s="80"/>
      <c r="AK2272" s="116" t="s">
        <v>1693</v>
      </c>
      <c r="AN2272" s="80"/>
      <c r="AO2272" s="80"/>
      <c r="AP2272" s="80"/>
      <c r="AQ2272" s="80"/>
      <c r="AR2272" s="130"/>
      <c r="AS2272" s="80"/>
      <c r="AT2272" s="7"/>
      <c r="AU2272" s="7"/>
      <c r="AV2272" s="169"/>
      <c r="AW2272" s="170"/>
      <c r="AX2272" s="140"/>
      <c r="AY2272" s="150"/>
      <c r="AZ2272" s="171"/>
      <c r="BA2272" s="171"/>
      <c r="BB2272" s="150" t="str">
        <f t="shared" si="435"/>
        <v/>
      </c>
      <c r="BC2272" s="172"/>
      <c r="BD2272" s="169"/>
      <c r="BE2272" s="169"/>
      <c r="BF2272" s="169"/>
      <c r="BG2272" s="169"/>
      <c r="BH2272" s="169"/>
      <c r="BI2272" s="169"/>
      <c r="BJ2272" s="169"/>
      <c r="BK2272" s="169"/>
      <c r="BL2272" s="169"/>
      <c r="BM2272" s="169"/>
      <c r="BN2272" s="169"/>
      <c r="BO2272" s="169"/>
      <c r="BP2272" s="169"/>
      <c r="BQ2272" s="169"/>
      <c r="BS2272" s="6"/>
      <c r="BT2272" s="11"/>
      <c r="BU2272" s="6"/>
      <c r="BV2272" s="6"/>
    </row>
    <row r="2273" spans="1:74" ht="15.75" x14ac:dyDescent="0.25">
      <c r="A2273" s="52" t="s">
        <v>7908</v>
      </c>
      <c r="B2273" s="56"/>
      <c r="C2273" s="7" t="s">
        <v>118</v>
      </c>
      <c r="D2273" s="7" t="s">
        <v>6919</v>
      </c>
      <c r="E2273" s="7"/>
      <c r="F2273" s="64"/>
      <c r="G2273" s="6"/>
      <c r="H2273" s="6"/>
      <c r="I2273" s="10" t="s">
        <v>110</v>
      </c>
      <c r="J2273" s="11" t="s">
        <v>7703</v>
      </c>
      <c r="K2273" s="220" t="s">
        <v>600</v>
      </c>
      <c r="L2273" s="180"/>
      <c r="M2273" s="180">
        <v>1000</v>
      </c>
      <c r="N2273" s="80" t="s">
        <v>7215</v>
      </c>
      <c r="O2273" s="165"/>
      <c r="P2273" s="80" t="s">
        <v>4742</v>
      </c>
      <c r="Q2273" s="80"/>
      <c r="R2273" s="80"/>
      <c r="S2273" s="166"/>
      <c r="T2273" s="164"/>
      <c r="U2273" s="167"/>
      <c r="V2273" s="168"/>
      <c r="W2273" s="12" t="str">
        <f t="shared" si="434"/>
        <v>Mqtt1</v>
      </c>
      <c r="X2273" s="222"/>
      <c r="Y2273" s="6" t="str">
        <f t="shared" si="429"/>
        <v>power-tag/ventilator-aft-peak</v>
      </c>
      <c r="Z2273" s="106" t="str" cm="1">
        <f t="array" ref="Z2273">IF(COUNTIF(N2273,"spare"),"","$."&amp;_xlfn.REGEXEXTRACT(J2273,"PT\d+[FQ]\d+_(.*)", 2))</f>
        <v>$.RMS_Voltage_A_N</v>
      </c>
      <c r="AA2273" s="12">
        <f t="shared" si="431"/>
        <v>4</v>
      </c>
      <c r="AB2273" s="6" t="s">
        <v>195</v>
      </c>
      <c r="AC2273" s="106">
        <v>3028</v>
      </c>
      <c r="AJ2273" s="80"/>
      <c r="AK2273" s="116" t="s">
        <v>1694</v>
      </c>
      <c r="AN2273" s="80"/>
      <c r="AO2273" s="80"/>
      <c r="AP2273" s="80"/>
      <c r="AQ2273" s="80"/>
      <c r="AR2273" s="130"/>
      <c r="AS2273" s="80"/>
      <c r="AT2273" s="7"/>
      <c r="AU2273" s="7"/>
      <c r="AV2273" s="169"/>
      <c r="AW2273" s="170"/>
      <c r="AX2273" s="140"/>
      <c r="AY2273" s="150"/>
      <c r="AZ2273" s="171"/>
      <c r="BA2273" s="171"/>
      <c r="BB2273" s="150" t="str">
        <f t="shared" si="435"/>
        <v/>
      </c>
      <c r="BC2273" s="172"/>
      <c r="BD2273" s="169"/>
      <c r="BE2273" s="169"/>
      <c r="BF2273" s="169"/>
      <c r="BG2273" s="169"/>
      <c r="BH2273" s="169"/>
      <c r="BI2273" s="169"/>
      <c r="BJ2273" s="169"/>
      <c r="BK2273" s="169"/>
      <c r="BL2273" s="169"/>
      <c r="BM2273" s="169"/>
      <c r="BN2273" s="169"/>
      <c r="BO2273" s="169"/>
      <c r="BP2273" s="169"/>
      <c r="BQ2273" s="169"/>
      <c r="BS2273" s="6"/>
      <c r="BT2273" s="11"/>
      <c r="BU2273" s="6"/>
      <c r="BV2273" s="6"/>
    </row>
    <row r="2274" spans="1:74" ht="15.75" x14ac:dyDescent="0.25">
      <c r="A2274" s="52" t="s">
        <v>7908</v>
      </c>
      <c r="B2274" s="56"/>
      <c r="C2274" s="7" t="s">
        <v>118</v>
      </c>
      <c r="D2274" s="7" t="s">
        <v>6919</v>
      </c>
      <c r="E2274" s="7"/>
      <c r="F2274" s="64"/>
      <c r="G2274" s="6"/>
      <c r="H2274" s="6"/>
      <c r="I2274" s="10" t="s">
        <v>110</v>
      </c>
      <c r="J2274" s="11" t="s">
        <v>7704</v>
      </c>
      <c r="K2274" s="220" t="s">
        <v>600</v>
      </c>
      <c r="L2274" s="180"/>
      <c r="M2274" s="180">
        <v>1000</v>
      </c>
      <c r="N2274" s="80" t="s">
        <v>7215</v>
      </c>
      <c r="O2274" s="165"/>
      <c r="P2274" s="80" t="s">
        <v>4743</v>
      </c>
      <c r="Q2274" s="80"/>
      <c r="R2274" s="80"/>
      <c r="S2274" s="166"/>
      <c r="T2274" s="164"/>
      <c r="U2274" s="167"/>
      <c r="V2274" s="168"/>
      <c r="W2274" s="12" t="str">
        <f t="shared" si="434"/>
        <v>Mqtt1</v>
      </c>
      <c r="X2274" s="222"/>
      <c r="Y2274" s="6" t="str">
        <f t="shared" si="429"/>
        <v>power-tag/ventilator-aft-peak</v>
      </c>
      <c r="Z2274" s="106" t="str" cm="1">
        <f t="array" ref="Z2274">IF(COUNTIF(N2274,"spare"),"","$."&amp;_xlfn.REGEXEXTRACT(J2274,"PT\d+[FQ]\d+_(.*)", 2))</f>
        <v>$.RMS_Voltage_B_N</v>
      </c>
      <c r="AA2274" s="12">
        <f t="shared" si="431"/>
        <v>4</v>
      </c>
      <c r="AB2274" s="6" t="s">
        <v>195</v>
      </c>
      <c r="AC2274" s="106">
        <v>3030</v>
      </c>
      <c r="AJ2274" s="80"/>
      <c r="AK2274" s="116" t="s">
        <v>1694</v>
      </c>
      <c r="AN2274" s="80"/>
      <c r="AO2274" s="80"/>
      <c r="AP2274" s="80"/>
      <c r="AQ2274" s="80"/>
      <c r="AR2274" s="130"/>
      <c r="AS2274" s="80"/>
      <c r="AT2274" s="7"/>
      <c r="AU2274" s="7"/>
      <c r="AV2274" s="169"/>
      <c r="AW2274" s="170"/>
      <c r="AX2274" s="140"/>
      <c r="AY2274" s="150"/>
      <c r="AZ2274" s="171"/>
      <c r="BA2274" s="171"/>
      <c r="BB2274" s="150" t="str">
        <f t="shared" si="435"/>
        <v/>
      </c>
      <c r="BC2274" s="172"/>
      <c r="BD2274" s="169"/>
      <c r="BE2274" s="169"/>
      <c r="BF2274" s="169"/>
      <c r="BG2274" s="169"/>
      <c r="BH2274" s="169"/>
      <c r="BI2274" s="169"/>
      <c r="BJ2274" s="169"/>
      <c r="BK2274" s="169"/>
      <c r="BL2274" s="169"/>
      <c r="BM2274" s="169"/>
      <c r="BN2274" s="169"/>
      <c r="BO2274" s="169"/>
      <c r="BP2274" s="169"/>
      <c r="BQ2274" s="169"/>
      <c r="BS2274" s="6"/>
      <c r="BT2274" s="11"/>
      <c r="BU2274" s="6"/>
      <c r="BV2274" s="6"/>
    </row>
    <row r="2275" spans="1:74" ht="15.75" x14ac:dyDescent="0.25">
      <c r="A2275" s="52" t="s">
        <v>7908</v>
      </c>
      <c r="B2275" s="56"/>
      <c r="C2275" s="7" t="s">
        <v>118</v>
      </c>
      <c r="D2275" s="7" t="s">
        <v>6919</v>
      </c>
      <c r="E2275" s="7"/>
      <c r="F2275" s="64"/>
      <c r="G2275" s="6"/>
      <c r="H2275" s="6"/>
      <c r="I2275" s="10" t="s">
        <v>110</v>
      </c>
      <c r="J2275" s="11" t="s">
        <v>7705</v>
      </c>
      <c r="K2275" s="220" t="s">
        <v>600</v>
      </c>
      <c r="L2275" s="180"/>
      <c r="M2275" s="180">
        <v>1000</v>
      </c>
      <c r="N2275" s="80" t="s">
        <v>7215</v>
      </c>
      <c r="O2275" s="165"/>
      <c r="P2275" s="80" t="s">
        <v>4744</v>
      </c>
      <c r="Q2275" s="80"/>
      <c r="R2275" s="80"/>
      <c r="S2275" s="166"/>
      <c r="T2275" s="164"/>
      <c r="U2275" s="167"/>
      <c r="V2275" s="168"/>
      <c r="W2275" s="12" t="str">
        <f t="shared" si="434"/>
        <v>Mqtt1</v>
      </c>
      <c r="X2275" s="222"/>
      <c r="Y2275" s="6" t="str">
        <f t="shared" si="429"/>
        <v>power-tag/ventilator-aft-peak</v>
      </c>
      <c r="Z2275" s="106" t="str" cm="1">
        <f t="array" ref="Z2275">IF(COUNTIF(N2275,"spare"),"","$."&amp;_xlfn.REGEXEXTRACT(J2275,"PT\d+[FQ]\d+_(.*)", 2))</f>
        <v>$.RMS_Voltage_C_N</v>
      </c>
      <c r="AA2275" s="12">
        <f t="shared" si="431"/>
        <v>4</v>
      </c>
      <c r="AB2275" s="6" t="s">
        <v>195</v>
      </c>
      <c r="AC2275" s="106">
        <v>3032</v>
      </c>
      <c r="AJ2275" s="80"/>
      <c r="AK2275" s="116" t="s">
        <v>1694</v>
      </c>
      <c r="AN2275" s="80"/>
      <c r="AO2275" s="80"/>
      <c r="AP2275" s="80"/>
      <c r="AQ2275" s="80"/>
      <c r="AR2275" s="130"/>
      <c r="AS2275" s="80"/>
      <c r="AT2275" s="7"/>
      <c r="AU2275" s="7"/>
      <c r="AV2275" s="169"/>
      <c r="AW2275" s="170"/>
      <c r="AX2275" s="140"/>
      <c r="AY2275" s="150"/>
      <c r="AZ2275" s="171"/>
      <c r="BA2275" s="171"/>
      <c r="BB2275" s="150" t="str">
        <f t="shared" si="435"/>
        <v/>
      </c>
      <c r="BC2275" s="172"/>
      <c r="BD2275" s="169"/>
      <c r="BE2275" s="169"/>
      <c r="BF2275" s="169"/>
      <c r="BG2275" s="169"/>
      <c r="BH2275" s="169"/>
      <c r="BI2275" s="169"/>
      <c r="BJ2275" s="169"/>
      <c r="BK2275" s="169"/>
      <c r="BL2275" s="169"/>
      <c r="BM2275" s="169"/>
      <c r="BN2275" s="169"/>
      <c r="BO2275" s="169"/>
      <c r="BP2275" s="169"/>
      <c r="BQ2275" s="169"/>
      <c r="BS2275" s="6"/>
      <c r="BT2275" s="11"/>
      <c r="BU2275" s="6"/>
      <c r="BV2275" s="6"/>
    </row>
    <row r="2276" spans="1:74" ht="15.75" x14ac:dyDescent="0.25">
      <c r="A2276" s="52" t="s">
        <v>7908</v>
      </c>
      <c r="B2276" s="56"/>
      <c r="C2276" s="7" t="s">
        <v>118</v>
      </c>
      <c r="D2276" s="7" t="s">
        <v>6919</v>
      </c>
      <c r="E2276" s="7"/>
      <c r="F2276" s="64"/>
      <c r="G2276" s="6"/>
      <c r="H2276" s="6"/>
      <c r="I2276" s="10" t="s">
        <v>110</v>
      </c>
      <c r="J2276" s="11" t="s">
        <v>4394</v>
      </c>
      <c r="K2276" s="220" t="s">
        <v>600</v>
      </c>
      <c r="L2276" s="180"/>
      <c r="M2276" s="180">
        <v>1000</v>
      </c>
      <c r="N2276" s="80" t="s">
        <v>7215</v>
      </c>
      <c r="O2276" s="165"/>
      <c r="P2276" s="80" t="s">
        <v>4745</v>
      </c>
      <c r="Q2276" s="80"/>
      <c r="R2276" s="80"/>
      <c r="S2276" s="166"/>
      <c r="T2276" s="164"/>
      <c r="U2276" s="167"/>
      <c r="V2276" s="168"/>
      <c r="W2276" s="12" t="str">
        <f t="shared" si="434"/>
        <v>Mqtt1</v>
      </c>
      <c r="X2276" s="222"/>
      <c r="Y2276" s="6" t="str">
        <f t="shared" si="429"/>
        <v>power-tag/ventilator-aft-peak</v>
      </c>
      <c r="Z2276" s="106" t="str" cm="1">
        <f t="array" ref="Z2276">IF(COUNTIF(N2276,"spare"),"","$."&amp;_xlfn.REGEXEXTRACT(J2276,"PT\d+[FQ]\d+_(.*)", 2))</f>
        <v>$.Active_Power_Phase_A</v>
      </c>
      <c r="AA2276" s="12">
        <f t="shared" si="431"/>
        <v>4</v>
      </c>
      <c r="AB2276" s="6" t="s">
        <v>195</v>
      </c>
      <c r="AC2276" s="106">
        <v>3054</v>
      </c>
      <c r="AJ2276" s="80"/>
      <c r="AK2276" s="116" t="s">
        <v>1695</v>
      </c>
      <c r="AN2276" s="80"/>
      <c r="AO2276" s="80"/>
      <c r="AP2276" s="80"/>
      <c r="AQ2276" s="80"/>
      <c r="AR2276" s="130"/>
      <c r="AS2276" s="80"/>
      <c r="AT2276" s="7"/>
      <c r="AU2276" s="7"/>
      <c r="AV2276" s="169"/>
      <c r="AW2276" s="170"/>
      <c r="AX2276" s="140"/>
      <c r="AY2276" s="150"/>
      <c r="AZ2276" s="171"/>
      <c r="BA2276" s="171"/>
      <c r="BB2276" s="150" t="str">
        <f t="shared" si="435"/>
        <v/>
      </c>
      <c r="BC2276" s="172"/>
      <c r="BD2276" s="169"/>
      <c r="BE2276" s="169"/>
      <c r="BF2276" s="169"/>
      <c r="BG2276" s="169"/>
      <c r="BH2276" s="169"/>
      <c r="BI2276" s="169"/>
      <c r="BJ2276" s="169"/>
      <c r="BK2276" s="169"/>
      <c r="BL2276" s="169"/>
      <c r="BM2276" s="169"/>
      <c r="BN2276" s="169"/>
      <c r="BO2276" s="169"/>
      <c r="BP2276" s="169"/>
      <c r="BQ2276" s="169"/>
      <c r="BS2276" s="6"/>
      <c r="BT2276" s="11"/>
      <c r="BU2276" s="6"/>
      <c r="BV2276" s="6"/>
    </row>
    <row r="2277" spans="1:74" ht="15.75" x14ac:dyDescent="0.25">
      <c r="A2277" s="52" t="s">
        <v>7908</v>
      </c>
      <c r="B2277" s="56"/>
      <c r="C2277" s="7" t="s">
        <v>118</v>
      </c>
      <c r="D2277" s="7" t="s">
        <v>6919</v>
      </c>
      <c r="E2277" s="7"/>
      <c r="F2277" s="64"/>
      <c r="G2277" s="6"/>
      <c r="H2277" s="6"/>
      <c r="I2277" s="10" t="s">
        <v>110</v>
      </c>
      <c r="J2277" s="11" t="s">
        <v>4395</v>
      </c>
      <c r="K2277" s="220" t="s">
        <v>600</v>
      </c>
      <c r="L2277" s="180"/>
      <c r="M2277" s="180">
        <v>1000</v>
      </c>
      <c r="N2277" s="80" t="s">
        <v>7215</v>
      </c>
      <c r="O2277" s="165"/>
      <c r="P2277" s="80" t="s">
        <v>4746</v>
      </c>
      <c r="Q2277" s="80"/>
      <c r="R2277" s="80"/>
      <c r="S2277" s="166"/>
      <c r="T2277" s="164"/>
      <c r="U2277" s="167"/>
      <c r="V2277" s="168"/>
      <c r="W2277" s="12" t="str">
        <f t="shared" si="434"/>
        <v>Mqtt1</v>
      </c>
      <c r="X2277" s="222"/>
      <c r="Y2277" s="6" t="str">
        <f t="shared" si="429"/>
        <v>power-tag/ventilator-aft-peak</v>
      </c>
      <c r="Z2277" s="106" t="str" cm="1">
        <f t="array" ref="Z2277">IF(COUNTIF(N2277,"spare"),"","$."&amp;_xlfn.REGEXEXTRACT(J2277,"PT\d+[FQ]\d+_(.*)", 2))</f>
        <v>$.Active_Power_Phase_B</v>
      </c>
      <c r="AA2277" s="12">
        <f t="shared" si="431"/>
        <v>4</v>
      </c>
      <c r="AB2277" s="6" t="s">
        <v>195</v>
      </c>
      <c r="AC2277" s="106">
        <v>3056</v>
      </c>
      <c r="AJ2277" s="80"/>
      <c r="AK2277" s="116" t="s">
        <v>1695</v>
      </c>
      <c r="AN2277" s="80"/>
      <c r="AO2277" s="80"/>
      <c r="AP2277" s="80"/>
      <c r="AQ2277" s="80"/>
      <c r="AR2277" s="130"/>
      <c r="AS2277" s="80"/>
      <c r="AT2277" s="7"/>
      <c r="AU2277" s="7"/>
      <c r="AV2277" s="169"/>
      <c r="AW2277" s="170"/>
      <c r="AX2277" s="140"/>
      <c r="AY2277" s="150"/>
      <c r="AZ2277" s="171"/>
      <c r="BA2277" s="171"/>
      <c r="BB2277" s="150" t="str">
        <f t="shared" si="435"/>
        <v/>
      </c>
      <c r="BC2277" s="172"/>
      <c r="BD2277" s="169"/>
      <c r="BE2277" s="169"/>
      <c r="BF2277" s="169"/>
      <c r="BG2277" s="169"/>
      <c r="BH2277" s="169"/>
      <c r="BI2277" s="169"/>
      <c r="BJ2277" s="169"/>
      <c r="BK2277" s="169"/>
      <c r="BL2277" s="169"/>
      <c r="BM2277" s="169"/>
      <c r="BN2277" s="169"/>
      <c r="BO2277" s="169"/>
      <c r="BP2277" s="169"/>
      <c r="BQ2277" s="169"/>
      <c r="BS2277" s="6"/>
      <c r="BT2277" s="11"/>
      <c r="BU2277" s="6"/>
      <c r="BV2277" s="6"/>
    </row>
    <row r="2278" spans="1:74" ht="15.75" x14ac:dyDescent="0.25">
      <c r="A2278" s="52" t="s">
        <v>7908</v>
      </c>
      <c r="B2278" s="56"/>
      <c r="C2278" s="7" t="s">
        <v>118</v>
      </c>
      <c r="D2278" s="7" t="s">
        <v>6919</v>
      </c>
      <c r="E2278" s="7"/>
      <c r="F2278" s="64"/>
      <c r="G2278" s="6"/>
      <c r="H2278" s="6"/>
      <c r="I2278" s="10" t="s">
        <v>110</v>
      </c>
      <c r="J2278" s="11" t="s">
        <v>4396</v>
      </c>
      <c r="K2278" s="220" t="s">
        <v>600</v>
      </c>
      <c r="L2278" s="180"/>
      <c r="M2278" s="180">
        <v>1000</v>
      </c>
      <c r="N2278" s="80" t="s">
        <v>7215</v>
      </c>
      <c r="O2278" s="165"/>
      <c r="P2278" s="80" t="s">
        <v>4747</v>
      </c>
      <c r="Q2278" s="80"/>
      <c r="R2278" s="80"/>
      <c r="S2278" s="166"/>
      <c r="T2278" s="164"/>
      <c r="U2278" s="167"/>
      <c r="V2278" s="168"/>
      <c r="W2278" s="12" t="str">
        <f t="shared" si="434"/>
        <v>Mqtt1</v>
      </c>
      <c r="X2278" s="222"/>
      <c r="Y2278" s="6" t="str">
        <f t="shared" si="429"/>
        <v>power-tag/ventilator-aft-peak</v>
      </c>
      <c r="Z2278" s="106" t="str" cm="1">
        <f t="array" ref="Z2278">IF(COUNTIF(N2278,"spare"),"","$."&amp;_xlfn.REGEXEXTRACT(J2278,"PT\d+[FQ]\d+_(.*)", 2))</f>
        <v>$.Active_Power_Phase_C</v>
      </c>
      <c r="AA2278" s="12">
        <f t="shared" si="431"/>
        <v>4</v>
      </c>
      <c r="AB2278" s="6" t="s">
        <v>195</v>
      </c>
      <c r="AC2278" s="106">
        <v>3058</v>
      </c>
      <c r="AJ2278" s="80"/>
      <c r="AK2278" s="116" t="s">
        <v>1695</v>
      </c>
      <c r="AN2278" s="80"/>
      <c r="AO2278" s="80"/>
      <c r="AP2278" s="80"/>
      <c r="AQ2278" s="80"/>
      <c r="AR2278" s="130"/>
      <c r="AS2278" s="80"/>
      <c r="AT2278" s="7"/>
      <c r="AU2278" s="7"/>
      <c r="AV2278" s="169"/>
      <c r="AW2278" s="170"/>
      <c r="AX2278" s="140"/>
      <c r="AY2278" s="150"/>
      <c r="AZ2278" s="171"/>
      <c r="BA2278" s="171"/>
      <c r="BB2278" s="150" t="str">
        <f t="shared" si="435"/>
        <v/>
      </c>
      <c r="BC2278" s="172"/>
      <c r="BD2278" s="169"/>
      <c r="BE2278" s="169"/>
      <c r="BF2278" s="169"/>
      <c r="BG2278" s="169"/>
      <c r="BH2278" s="169"/>
      <c r="BI2278" s="169"/>
      <c r="BJ2278" s="169"/>
      <c r="BK2278" s="169"/>
      <c r="BL2278" s="169"/>
      <c r="BM2278" s="169"/>
      <c r="BN2278" s="169"/>
      <c r="BO2278" s="169"/>
      <c r="BP2278" s="169"/>
      <c r="BQ2278" s="169"/>
      <c r="BS2278" s="6"/>
      <c r="BT2278" s="11"/>
      <c r="BU2278" s="6"/>
      <c r="BV2278" s="6"/>
    </row>
    <row r="2279" spans="1:74" ht="15.75" x14ac:dyDescent="0.25">
      <c r="A2279" s="52" t="s">
        <v>7908</v>
      </c>
      <c r="B2279" s="56"/>
      <c r="C2279" s="7" t="s">
        <v>118</v>
      </c>
      <c r="D2279" s="7" t="s">
        <v>6919</v>
      </c>
      <c r="E2279" s="7"/>
      <c r="F2279" s="64"/>
      <c r="G2279" s="6"/>
      <c r="H2279" s="6"/>
      <c r="I2279" s="10" t="s">
        <v>110</v>
      </c>
      <c r="J2279" s="11" t="s">
        <v>4397</v>
      </c>
      <c r="K2279" s="220" t="s">
        <v>600</v>
      </c>
      <c r="L2279" s="180"/>
      <c r="M2279" s="180">
        <v>1000</v>
      </c>
      <c r="N2279" s="80" t="s">
        <v>7215</v>
      </c>
      <c r="O2279" s="165"/>
      <c r="P2279" s="80" t="s">
        <v>4748</v>
      </c>
      <c r="Q2279" s="80"/>
      <c r="R2279" s="80"/>
      <c r="S2279" s="166"/>
      <c r="T2279" s="164"/>
      <c r="U2279" s="167"/>
      <c r="V2279" s="168"/>
      <c r="W2279" s="12" t="str">
        <f t="shared" si="434"/>
        <v>Mqtt1</v>
      </c>
      <c r="X2279" s="222"/>
      <c r="Y2279" s="6" t="str">
        <f t="shared" si="429"/>
        <v>power-tag/ventilator-aft-peak</v>
      </c>
      <c r="Z2279" s="106" t="str" cm="1">
        <f t="array" ref="Z2279">IF(COUNTIF(N2279,"spare"),"","$."&amp;_xlfn.REGEXEXTRACT(J2279,"PT\d+[FQ]\d+_(.*)", 2))</f>
        <v>$.Total_Active_Power</v>
      </c>
      <c r="AA2279" s="12">
        <f t="shared" si="431"/>
        <v>4</v>
      </c>
      <c r="AB2279" s="6" t="s">
        <v>195</v>
      </c>
      <c r="AC2279" s="106">
        <v>3060</v>
      </c>
      <c r="AJ2279" s="80"/>
      <c r="AK2279" s="116" t="s">
        <v>1695</v>
      </c>
      <c r="AN2279" s="80"/>
      <c r="AO2279" s="80"/>
      <c r="AP2279" s="80"/>
      <c r="AQ2279" s="80"/>
      <c r="AR2279" s="130"/>
      <c r="AS2279" s="80"/>
      <c r="AT2279" s="7"/>
      <c r="AU2279" s="7"/>
      <c r="AV2279" s="169"/>
      <c r="AW2279" s="170"/>
      <c r="AX2279" s="140"/>
      <c r="AY2279" s="150"/>
      <c r="AZ2279" s="171"/>
      <c r="BA2279" s="171"/>
      <c r="BB2279" s="150" t="str">
        <f t="shared" si="435"/>
        <v/>
      </c>
      <c r="BC2279" s="172"/>
      <c r="BD2279" s="169"/>
      <c r="BE2279" s="169"/>
      <c r="BF2279" s="169"/>
      <c r="BG2279" s="169"/>
      <c r="BH2279" s="169"/>
      <c r="BI2279" s="169"/>
      <c r="BJ2279" s="169"/>
      <c r="BK2279" s="169"/>
      <c r="BL2279" s="169"/>
      <c r="BM2279" s="169"/>
      <c r="BN2279" s="169"/>
      <c r="BO2279" s="169"/>
      <c r="BP2279" s="169"/>
      <c r="BQ2279" s="169"/>
      <c r="BS2279" s="6"/>
      <c r="BT2279" s="11"/>
      <c r="BU2279" s="6"/>
      <c r="BV2279" s="6"/>
    </row>
    <row r="2280" spans="1:74" ht="15.75" x14ac:dyDescent="0.25">
      <c r="A2280" s="52" t="s">
        <v>7908</v>
      </c>
      <c r="B2280" s="56"/>
      <c r="C2280" s="7" t="s">
        <v>118</v>
      </c>
      <c r="D2280" s="7" t="s">
        <v>6919</v>
      </c>
      <c r="E2280" s="7"/>
      <c r="F2280" s="64"/>
      <c r="G2280" s="6"/>
      <c r="H2280" s="6"/>
      <c r="I2280" s="10" t="s">
        <v>110</v>
      </c>
      <c r="J2280" s="11" t="s">
        <v>4398</v>
      </c>
      <c r="K2280" s="220" t="s">
        <v>600</v>
      </c>
      <c r="L2280" s="180"/>
      <c r="M2280" s="180">
        <v>1000</v>
      </c>
      <c r="N2280" s="80" t="s">
        <v>7215</v>
      </c>
      <c r="O2280" s="165"/>
      <c r="P2280" s="80" t="s">
        <v>4749</v>
      </c>
      <c r="Q2280" s="80"/>
      <c r="R2280" s="80"/>
      <c r="S2280" s="166"/>
      <c r="T2280" s="164"/>
      <c r="U2280" s="167"/>
      <c r="V2280" s="168"/>
      <c r="W2280" s="12" t="str">
        <f t="shared" si="434"/>
        <v>Mqtt1</v>
      </c>
      <c r="X2280" s="222"/>
      <c r="Y2280" s="6" t="str">
        <f t="shared" si="429"/>
        <v>power-tag/ventilator-aft-peak</v>
      </c>
      <c r="Z2280" s="106" t="str" cm="1">
        <f t="array" ref="Z2280">IF(COUNTIF(N2280,"spare"),"","$."&amp;_xlfn.REGEXEXTRACT(J2280,"PT\d+[FQ]\d+_(.*)", 2))</f>
        <v>$.Power_Factor_Phase_A</v>
      </c>
      <c r="AA2280" s="12">
        <f t="shared" si="431"/>
        <v>4</v>
      </c>
      <c r="AB2280" s="6" t="s">
        <v>195</v>
      </c>
      <c r="AC2280" s="106">
        <v>3078</v>
      </c>
      <c r="AJ2280" s="80"/>
      <c r="AK2280" s="116" t="s">
        <v>1696</v>
      </c>
      <c r="AN2280" s="80"/>
      <c r="AO2280" s="80"/>
      <c r="AP2280" s="80"/>
      <c r="AQ2280" s="80"/>
      <c r="AR2280" s="130"/>
      <c r="AS2280" s="80"/>
      <c r="AT2280" s="7"/>
      <c r="AU2280" s="7"/>
      <c r="AV2280" s="169"/>
      <c r="AW2280" s="170"/>
      <c r="AX2280" s="140"/>
      <c r="AY2280" s="150"/>
      <c r="AZ2280" s="171"/>
      <c r="BA2280" s="171"/>
      <c r="BB2280" s="150" t="str">
        <f t="shared" si="435"/>
        <v/>
      </c>
      <c r="BC2280" s="172"/>
      <c r="BD2280" s="169"/>
      <c r="BE2280" s="169"/>
      <c r="BF2280" s="169"/>
      <c r="BG2280" s="169"/>
      <c r="BH2280" s="169"/>
      <c r="BI2280" s="169"/>
      <c r="BJ2280" s="169"/>
      <c r="BK2280" s="169"/>
      <c r="BL2280" s="169"/>
      <c r="BM2280" s="169"/>
      <c r="BN2280" s="169"/>
      <c r="BO2280" s="169"/>
      <c r="BP2280" s="169"/>
      <c r="BQ2280" s="169"/>
      <c r="BS2280" s="6"/>
      <c r="BT2280" s="11"/>
      <c r="BU2280" s="6"/>
      <c r="BV2280" s="6"/>
    </row>
    <row r="2281" spans="1:74" ht="15.75" x14ac:dyDescent="0.25">
      <c r="A2281" s="52" t="s">
        <v>7908</v>
      </c>
      <c r="B2281" s="56"/>
      <c r="C2281" s="7" t="s">
        <v>118</v>
      </c>
      <c r="D2281" s="7" t="s">
        <v>6919</v>
      </c>
      <c r="E2281" s="7"/>
      <c r="F2281" s="64"/>
      <c r="G2281" s="6"/>
      <c r="H2281" s="6"/>
      <c r="I2281" s="10" t="s">
        <v>110</v>
      </c>
      <c r="J2281" s="11" t="s">
        <v>4399</v>
      </c>
      <c r="K2281" s="220" t="s">
        <v>600</v>
      </c>
      <c r="L2281" s="180"/>
      <c r="M2281" s="180">
        <v>1000</v>
      </c>
      <c r="N2281" s="80" t="s">
        <v>7215</v>
      </c>
      <c r="O2281" s="165"/>
      <c r="P2281" s="80" t="s">
        <v>4750</v>
      </c>
      <c r="Q2281" s="80"/>
      <c r="R2281" s="80"/>
      <c r="S2281" s="166"/>
      <c r="T2281" s="164"/>
      <c r="U2281" s="167"/>
      <c r="V2281" s="168"/>
      <c r="W2281" s="12" t="str">
        <f t="shared" si="434"/>
        <v>Mqtt1</v>
      </c>
      <c r="X2281" s="222"/>
      <c r="Y2281" s="6" t="str">
        <f t="shared" si="429"/>
        <v>power-tag/ventilator-aft-peak</v>
      </c>
      <c r="Z2281" s="106" t="str" cm="1">
        <f t="array" ref="Z2281">IF(COUNTIF(N2281,"spare"),"","$."&amp;_xlfn.REGEXEXTRACT(J2281,"PT\d+[FQ]\d+_(.*)", 2))</f>
        <v>$.Power_Factor_Phase_B</v>
      </c>
      <c r="AA2281" s="12">
        <f t="shared" si="431"/>
        <v>4</v>
      </c>
      <c r="AB2281" s="6" t="s">
        <v>195</v>
      </c>
      <c r="AC2281" s="106">
        <v>3080</v>
      </c>
      <c r="AJ2281" s="80"/>
      <c r="AK2281" s="116" t="s">
        <v>1696</v>
      </c>
      <c r="AN2281" s="80"/>
      <c r="AO2281" s="80"/>
      <c r="AP2281" s="80"/>
      <c r="AQ2281" s="80"/>
      <c r="AR2281" s="130"/>
      <c r="AS2281" s="80"/>
      <c r="AT2281" s="7"/>
      <c r="AU2281" s="7"/>
      <c r="AV2281" s="169"/>
      <c r="AW2281" s="170"/>
      <c r="AX2281" s="140"/>
      <c r="AY2281" s="150"/>
      <c r="AZ2281" s="171"/>
      <c r="BA2281" s="171"/>
      <c r="BB2281" s="150" t="str">
        <f t="shared" si="435"/>
        <v/>
      </c>
      <c r="BC2281" s="172"/>
      <c r="BD2281" s="169"/>
      <c r="BE2281" s="169"/>
      <c r="BF2281" s="169"/>
      <c r="BG2281" s="169"/>
      <c r="BH2281" s="169"/>
      <c r="BI2281" s="169"/>
      <c r="BJ2281" s="169"/>
      <c r="BK2281" s="169"/>
      <c r="BL2281" s="169"/>
      <c r="BM2281" s="169"/>
      <c r="BN2281" s="169"/>
      <c r="BO2281" s="169"/>
      <c r="BP2281" s="169"/>
      <c r="BQ2281" s="169"/>
      <c r="BS2281" s="6"/>
      <c r="BT2281" s="11"/>
      <c r="BU2281" s="6"/>
      <c r="BV2281" s="6"/>
    </row>
    <row r="2282" spans="1:74" ht="15.75" x14ac:dyDescent="0.25">
      <c r="A2282" s="52" t="s">
        <v>7908</v>
      </c>
      <c r="B2282" s="56"/>
      <c r="C2282" s="7" t="s">
        <v>118</v>
      </c>
      <c r="D2282" s="7" t="s">
        <v>6919</v>
      </c>
      <c r="E2282" s="7"/>
      <c r="F2282" s="64"/>
      <c r="G2282" s="6"/>
      <c r="H2282" s="6"/>
      <c r="I2282" s="10" t="s">
        <v>110</v>
      </c>
      <c r="J2282" s="11" t="s">
        <v>4400</v>
      </c>
      <c r="K2282" s="220" t="s">
        <v>600</v>
      </c>
      <c r="L2282" s="180"/>
      <c r="M2282" s="180">
        <v>1000</v>
      </c>
      <c r="N2282" s="80" t="s">
        <v>7215</v>
      </c>
      <c r="O2282" s="165"/>
      <c r="P2282" s="80" t="s">
        <v>4751</v>
      </c>
      <c r="Q2282" s="80"/>
      <c r="R2282" s="80"/>
      <c r="S2282" s="166"/>
      <c r="T2282" s="164"/>
      <c r="U2282" s="167"/>
      <c r="V2282" s="168"/>
      <c r="W2282" s="12" t="str">
        <f t="shared" si="434"/>
        <v>Mqtt1</v>
      </c>
      <c r="X2282" s="222"/>
      <c r="Y2282" s="6" t="str">
        <f t="shared" si="429"/>
        <v>power-tag/ventilator-aft-peak</v>
      </c>
      <c r="Z2282" s="106" t="str" cm="1">
        <f t="array" ref="Z2282">IF(COUNTIF(N2282,"spare"),"","$."&amp;_xlfn.REGEXEXTRACT(J2282,"PT\d+[FQ]\d+_(.*)", 2))</f>
        <v>$.Power_Factor_Phase_C</v>
      </c>
      <c r="AA2282" s="12">
        <f t="shared" si="431"/>
        <v>4</v>
      </c>
      <c r="AB2282" s="6" t="s">
        <v>195</v>
      </c>
      <c r="AC2282" s="106">
        <v>3082</v>
      </c>
      <c r="AJ2282" s="80"/>
      <c r="AK2282" s="116" t="s">
        <v>1696</v>
      </c>
      <c r="AN2282" s="80"/>
      <c r="AO2282" s="80"/>
      <c r="AP2282" s="80"/>
      <c r="AQ2282" s="80"/>
      <c r="AR2282" s="130"/>
      <c r="AS2282" s="80"/>
      <c r="AT2282" s="7"/>
      <c r="AU2282" s="7"/>
      <c r="AV2282" s="169"/>
      <c r="AW2282" s="170"/>
      <c r="AX2282" s="140"/>
      <c r="AY2282" s="150"/>
      <c r="AZ2282" s="171"/>
      <c r="BA2282" s="171"/>
      <c r="BB2282" s="150" t="str">
        <f t="shared" si="435"/>
        <v/>
      </c>
      <c r="BC2282" s="172"/>
      <c r="BD2282" s="169"/>
      <c r="BE2282" s="169"/>
      <c r="BF2282" s="169"/>
      <c r="BG2282" s="169"/>
      <c r="BH2282" s="169"/>
      <c r="BI2282" s="169"/>
      <c r="BJ2282" s="169"/>
      <c r="BK2282" s="169"/>
      <c r="BL2282" s="169"/>
      <c r="BM2282" s="169"/>
      <c r="BN2282" s="169"/>
      <c r="BO2282" s="169"/>
      <c r="BP2282" s="169"/>
      <c r="BQ2282" s="169"/>
      <c r="BS2282" s="6"/>
      <c r="BT2282" s="11"/>
      <c r="BU2282" s="6"/>
      <c r="BV2282" s="6"/>
    </row>
    <row r="2283" spans="1:74" ht="15.75" x14ac:dyDescent="0.25">
      <c r="A2283" s="52" t="s">
        <v>7908</v>
      </c>
      <c r="B2283" s="56"/>
      <c r="C2283" s="7" t="s">
        <v>118</v>
      </c>
      <c r="D2283" s="7" t="s">
        <v>6919</v>
      </c>
      <c r="E2283" s="7"/>
      <c r="F2283" s="64"/>
      <c r="G2283" s="6"/>
      <c r="H2283" s="6"/>
      <c r="I2283" s="10" t="s">
        <v>110</v>
      </c>
      <c r="J2283" s="11" t="s">
        <v>4401</v>
      </c>
      <c r="K2283" s="220" t="s">
        <v>600</v>
      </c>
      <c r="L2283" s="180"/>
      <c r="M2283" s="180">
        <v>1000</v>
      </c>
      <c r="N2283" s="80" t="s">
        <v>7215</v>
      </c>
      <c r="O2283" s="165"/>
      <c r="P2283" s="80" t="s">
        <v>4752</v>
      </c>
      <c r="Q2283" s="80"/>
      <c r="R2283" s="80"/>
      <c r="S2283" s="166"/>
      <c r="T2283" s="164"/>
      <c r="U2283" s="167"/>
      <c r="V2283" s="168"/>
      <c r="W2283" s="12" t="str">
        <f t="shared" si="434"/>
        <v>Mqtt1</v>
      </c>
      <c r="X2283" s="222"/>
      <c r="Y2283" s="6" t="str">
        <f t="shared" si="429"/>
        <v>power-tag/ventilator-aft-peak</v>
      </c>
      <c r="Z2283" s="106" t="str" cm="1">
        <f t="array" ref="Z2283">IF(COUNTIF(N2283,"spare"),"","$."&amp;_xlfn.REGEXEXTRACT(J2283,"PT\d+[FQ]\d+_(.*)", 2))</f>
        <v>$.Total_Power_Factor</v>
      </c>
      <c r="AA2283" s="12">
        <f t="shared" si="431"/>
        <v>4</v>
      </c>
      <c r="AB2283" s="6" t="s">
        <v>195</v>
      </c>
      <c r="AC2283" s="106">
        <v>3084</v>
      </c>
      <c r="AJ2283" s="80"/>
      <c r="AK2283" s="116" t="s">
        <v>1696</v>
      </c>
      <c r="AN2283" s="80"/>
      <c r="AO2283" s="80"/>
      <c r="AP2283" s="80"/>
      <c r="AQ2283" s="80"/>
      <c r="AR2283" s="130"/>
      <c r="AS2283" s="80"/>
      <c r="AT2283" s="7"/>
      <c r="AU2283" s="7"/>
      <c r="AV2283" s="169"/>
      <c r="AW2283" s="170"/>
      <c r="AX2283" s="140"/>
      <c r="AY2283" s="150"/>
      <c r="AZ2283" s="171"/>
      <c r="BA2283" s="171"/>
      <c r="BB2283" s="150" t="str">
        <f t="shared" si="435"/>
        <v/>
      </c>
      <c r="BC2283" s="172"/>
      <c r="BD2283" s="169"/>
      <c r="BE2283" s="169"/>
      <c r="BF2283" s="169"/>
      <c r="BG2283" s="169"/>
      <c r="BH2283" s="169"/>
      <c r="BI2283" s="169"/>
      <c r="BJ2283" s="169"/>
      <c r="BK2283" s="169"/>
      <c r="BL2283" s="169"/>
      <c r="BM2283" s="169"/>
      <c r="BN2283" s="169"/>
      <c r="BO2283" s="169"/>
      <c r="BP2283" s="169"/>
      <c r="BQ2283" s="169"/>
      <c r="BS2283" s="6"/>
      <c r="BT2283" s="11"/>
      <c r="BU2283" s="6"/>
      <c r="BV2283" s="6"/>
    </row>
    <row r="2284" spans="1:74" ht="15.75" x14ac:dyDescent="0.25">
      <c r="A2284" s="52" t="s">
        <v>7908</v>
      </c>
      <c r="B2284" s="56"/>
      <c r="C2284" s="7" t="s">
        <v>118</v>
      </c>
      <c r="D2284" s="7" t="s">
        <v>6919</v>
      </c>
      <c r="E2284" s="7"/>
      <c r="F2284" s="64"/>
      <c r="G2284" s="6"/>
      <c r="H2284" s="6"/>
      <c r="I2284" s="10" t="s">
        <v>110</v>
      </c>
      <c r="J2284" s="11" t="s">
        <v>4402</v>
      </c>
      <c r="K2284" s="220" t="s">
        <v>600</v>
      </c>
      <c r="L2284" s="180"/>
      <c r="M2284" s="180">
        <v>1000</v>
      </c>
      <c r="N2284" s="80" t="s">
        <v>7215</v>
      </c>
      <c r="O2284" s="165"/>
      <c r="P2284" s="80" t="s">
        <v>4753</v>
      </c>
      <c r="Q2284" s="80"/>
      <c r="R2284" s="80"/>
      <c r="S2284" s="166"/>
      <c r="T2284" s="164"/>
      <c r="U2284" s="167"/>
      <c r="V2284" s="168"/>
      <c r="W2284" s="12" t="str">
        <f t="shared" ref="W2284:W2298" si="436">IF(COUNTIF(N2284,"spare"),"","Mqtt1")</f>
        <v>Mqtt1</v>
      </c>
      <c r="X2284" s="222"/>
      <c r="Y2284" s="6" t="str">
        <f t="shared" si="429"/>
        <v>power-tag/ventilator-bilge-aft-ship</v>
      </c>
      <c r="Z2284" s="106" t="str" cm="1">
        <f t="array" ref="Z2284">IF(COUNTIF(N2284,"spare"),"","$."&amp;_xlfn.REGEXEXTRACT(J2284,"PT\d+[FQ]\d+_(.*)", 2))</f>
        <v>$.RMS_Current_Phase_A</v>
      </c>
      <c r="AA2284" s="12">
        <f>AA2269+1</f>
        <v>5</v>
      </c>
      <c r="AB2284" s="6" t="s">
        <v>195</v>
      </c>
      <c r="AC2284" s="106">
        <v>3000</v>
      </c>
      <c r="AJ2284" s="80"/>
      <c r="AK2284" s="116" t="s">
        <v>1693</v>
      </c>
      <c r="AN2284" s="80"/>
      <c r="AO2284" s="80"/>
      <c r="AP2284" s="80"/>
      <c r="AQ2284" s="80"/>
      <c r="AR2284" s="130"/>
      <c r="AS2284" s="80"/>
      <c r="AT2284" s="7"/>
      <c r="AU2284" s="7"/>
      <c r="AV2284" s="169"/>
      <c r="AW2284" s="170"/>
      <c r="AX2284" s="140"/>
      <c r="AY2284" s="150"/>
      <c r="AZ2284" s="171"/>
      <c r="BA2284" s="171"/>
      <c r="BB2284" s="150" t="str">
        <f t="shared" ref="BB2284:BB2298" si="437">IF(ISNUMBER(AM2284),"1","")</f>
        <v/>
      </c>
      <c r="BC2284" s="172"/>
      <c r="BD2284" s="169"/>
      <c r="BE2284" s="169"/>
      <c r="BF2284" s="169"/>
      <c r="BG2284" s="169"/>
      <c r="BH2284" s="169"/>
      <c r="BI2284" s="169"/>
      <c r="BJ2284" s="169"/>
      <c r="BK2284" s="169"/>
      <c r="BL2284" s="169"/>
      <c r="BM2284" s="169"/>
      <c r="BN2284" s="169"/>
      <c r="BO2284" s="169"/>
      <c r="BP2284" s="169"/>
      <c r="BQ2284" s="169"/>
      <c r="BS2284" s="6"/>
      <c r="BT2284" s="11"/>
      <c r="BU2284" s="6"/>
      <c r="BV2284" s="6"/>
    </row>
    <row r="2285" spans="1:74" ht="15.75" x14ac:dyDescent="0.25">
      <c r="A2285" s="52" t="s">
        <v>7908</v>
      </c>
      <c r="B2285" s="56"/>
      <c r="C2285" s="7" t="s">
        <v>118</v>
      </c>
      <c r="D2285" s="7" t="s">
        <v>6919</v>
      </c>
      <c r="E2285" s="7"/>
      <c r="F2285" s="64"/>
      <c r="G2285" s="6"/>
      <c r="H2285" s="6"/>
      <c r="I2285" s="10" t="s">
        <v>110</v>
      </c>
      <c r="J2285" s="11" t="s">
        <v>4403</v>
      </c>
      <c r="K2285" s="220" t="s">
        <v>600</v>
      </c>
      <c r="L2285" s="180"/>
      <c r="M2285" s="180">
        <v>1000</v>
      </c>
      <c r="N2285" s="80" t="s">
        <v>7215</v>
      </c>
      <c r="O2285" s="165"/>
      <c r="P2285" s="80" t="s">
        <v>4754</v>
      </c>
      <c r="Q2285" s="80"/>
      <c r="R2285" s="80"/>
      <c r="S2285" s="166"/>
      <c r="T2285" s="164"/>
      <c r="U2285" s="167"/>
      <c r="V2285" s="168"/>
      <c r="W2285" s="12" t="str">
        <f t="shared" si="436"/>
        <v>Mqtt1</v>
      </c>
      <c r="X2285" s="222"/>
      <c r="Y2285" s="6" t="str">
        <f t="shared" si="429"/>
        <v>power-tag/ventilator-bilge-aft-ship</v>
      </c>
      <c r="Z2285" s="106" t="str" cm="1">
        <f t="array" ref="Z2285">IF(COUNTIF(N2285,"spare"),"","$."&amp;_xlfn.REGEXEXTRACT(J2285,"PT\d+[FQ]\d+_(.*)", 2))</f>
        <v>$.RMS_Current_Phase_B</v>
      </c>
      <c r="AA2285" s="12">
        <f t="shared" si="431"/>
        <v>5</v>
      </c>
      <c r="AB2285" s="6" t="s">
        <v>195</v>
      </c>
      <c r="AC2285" s="106">
        <v>3002</v>
      </c>
      <c r="AJ2285" s="80"/>
      <c r="AK2285" s="116" t="s">
        <v>1693</v>
      </c>
      <c r="AN2285" s="80"/>
      <c r="AO2285" s="80"/>
      <c r="AP2285" s="80"/>
      <c r="AQ2285" s="80"/>
      <c r="AR2285" s="130"/>
      <c r="AS2285" s="80"/>
      <c r="AT2285" s="7"/>
      <c r="AU2285" s="7"/>
      <c r="AV2285" s="169"/>
      <c r="AW2285" s="170"/>
      <c r="AX2285" s="140"/>
      <c r="AY2285" s="150"/>
      <c r="AZ2285" s="171"/>
      <c r="BA2285" s="171"/>
      <c r="BB2285" s="150" t="str">
        <f t="shared" si="437"/>
        <v/>
      </c>
      <c r="BC2285" s="172"/>
      <c r="BD2285" s="169"/>
      <c r="BE2285" s="169"/>
      <c r="BF2285" s="169"/>
      <c r="BG2285" s="169"/>
      <c r="BH2285" s="169"/>
      <c r="BI2285" s="169"/>
      <c r="BJ2285" s="169"/>
      <c r="BK2285" s="169"/>
      <c r="BL2285" s="169"/>
      <c r="BM2285" s="169"/>
      <c r="BN2285" s="169"/>
      <c r="BO2285" s="169"/>
      <c r="BP2285" s="169"/>
      <c r="BQ2285" s="169"/>
      <c r="BS2285" s="6"/>
      <c r="BT2285" s="11"/>
      <c r="BU2285" s="6"/>
      <c r="BV2285" s="6"/>
    </row>
    <row r="2286" spans="1:74" ht="15.75" x14ac:dyDescent="0.25">
      <c r="A2286" s="52" t="s">
        <v>7908</v>
      </c>
      <c r="B2286" s="56"/>
      <c r="C2286" s="7" t="s">
        <v>118</v>
      </c>
      <c r="D2286" s="7" t="s">
        <v>6919</v>
      </c>
      <c r="E2286" s="7"/>
      <c r="F2286" s="64"/>
      <c r="G2286" s="6"/>
      <c r="H2286" s="6"/>
      <c r="I2286" s="10" t="s">
        <v>110</v>
      </c>
      <c r="J2286" s="11" t="s">
        <v>4404</v>
      </c>
      <c r="K2286" s="220" t="s">
        <v>600</v>
      </c>
      <c r="L2286" s="180"/>
      <c r="M2286" s="180">
        <v>1000</v>
      </c>
      <c r="N2286" s="80" t="s">
        <v>7215</v>
      </c>
      <c r="O2286" s="165"/>
      <c r="P2286" s="80" t="s">
        <v>4755</v>
      </c>
      <c r="Q2286" s="80"/>
      <c r="R2286" s="80"/>
      <c r="S2286" s="166"/>
      <c r="T2286" s="164"/>
      <c r="U2286" s="167"/>
      <c r="V2286" s="168"/>
      <c r="W2286" s="12" t="str">
        <f t="shared" si="436"/>
        <v>Mqtt1</v>
      </c>
      <c r="X2286" s="222"/>
      <c r="Y2286" s="6" t="str">
        <f t="shared" si="429"/>
        <v>power-tag/ventilator-bilge-aft-ship</v>
      </c>
      <c r="Z2286" s="106" t="str" cm="1">
        <f t="array" ref="Z2286">IF(COUNTIF(N2286,"spare"),"","$."&amp;_xlfn.REGEXEXTRACT(J2286,"PT\d+[FQ]\d+_(.*)", 2))</f>
        <v>$.RMS_Current_Phase_C</v>
      </c>
      <c r="AA2286" s="12">
        <f t="shared" si="431"/>
        <v>5</v>
      </c>
      <c r="AB2286" s="6" t="s">
        <v>195</v>
      </c>
      <c r="AC2286" s="106">
        <v>3004</v>
      </c>
      <c r="AJ2286" s="80"/>
      <c r="AK2286" s="116" t="s">
        <v>1693</v>
      </c>
      <c r="AN2286" s="80"/>
      <c r="AO2286" s="80"/>
      <c r="AP2286" s="80"/>
      <c r="AQ2286" s="80"/>
      <c r="AR2286" s="130"/>
      <c r="AS2286" s="80"/>
      <c r="AT2286" s="7"/>
      <c r="AU2286" s="7"/>
      <c r="AV2286" s="169"/>
      <c r="AW2286" s="170"/>
      <c r="AX2286" s="140"/>
      <c r="AY2286" s="150"/>
      <c r="AZ2286" s="171"/>
      <c r="BA2286" s="171"/>
      <c r="BB2286" s="150" t="str">
        <f t="shared" si="437"/>
        <v/>
      </c>
      <c r="BC2286" s="172"/>
      <c r="BD2286" s="169"/>
      <c r="BE2286" s="169"/>
      <c r="BF2286" s="169"/>
      <c r="BG2286" s="169"/>
      <c r="BH2286" s="169"/>
      <c r="BI2286" s="169"/>
      <c r="BJ2286" s="169"/>
      <c r="BK2286" s="169"/>
      <c r="BL2286" s="169"/>
      <c r="BM2286" s="169"/>
      <c r="BN2286" s="169"/>
      <c r="BO2286" s="169"/>
      <c r="BP2286" s="169"/>
      <c r="BQ2286" s="169"/>
      <c r="BS2286" s="6"/>
      <c r="BT2286" s="11"/>
      <c r="BU2286" s="6"/>
      <c r="BV2286" s="6"/>
    </row>
    <row r="2287" spans="1:74" ht="15.75" x14ac:dyDescent="0.25">
      <c r="A2287" s="52" t="s">
        <v>7908</v>
      </c>
      <c r="B2287" s="56"/>
      <c r="C2287" s="7" t="s">
        <v>118</v>
      </c>
      <c r="D2287" s="7" t="s">
        <v>6919</v>
      </c>
      <c r="E2287" s="7"/>
      <c r="F2287" s="64"/>
      <c r="G2287" s="6"/>
      <c r="H2287" s="6"/>
      <c r="I2287" s="10" t="s">
        <v>110</v>
      </c>
      <c r="J2287" s="11" t="s">
        <v>4405</v>
      </c>
      <c r="K2287" s="220" t="s">
        <v>600</v>
      </c>
      <c r="L2287" s="180"/>
      <c r="M2287" s="180">
        <v>1000</v>
      </c>
      <c r="N2287" s="80" t="s">
        <v>7215</v>
      </c>
      <c r="O2287" s="165"/>
      <c r="P2287" s="80" t="s">
        <v>4756</v>
      </c>
      <c r="Q2287" s="80"/>
      <c r="R2287" s="80"/>
      <c r="S2287" s="166"/>
      <c r="T2287" s="164"/>
      <c r="U2287" s="167"/>
      <c r="V2287" s="168"/>
      <c r="W2287" s="12" t="str">
        <f t="shared" si="436"/>
        <v>Mqtt1</v>
      </c>
      <c r="X2287" s="222"/>
      <c r="Y2287" s="6" t="str">
        <f t="shared" si="429"/>
        <v>power-tag/ventilator-bilge-aft-ship</v>
      </c>
      <c r="Z2287" s="106" t="str" cm="1">
        <f t="array" ref="Z2287">IF(COUNTIF(N2287,"spare"),"","$."&amp;_xlfn.REGEXEXTRACT(J2287,"PT\d+[FQ]\d+_(.*)", 2))</f>
        <v>$.RMS_Current_Phase_Neut</v>
      </c>
      <c r="AA2287" s="12">
        <f t="shared" si="431"/>
        <v>5</v>
      </c>
      <c r="AB2287" s="6" t="s">
        <v>195</v>
      </c>
      <c r="AC2287" s="106">
        <v>3006</v>
      </c>
      <c r="AJ2287" s="80"/>
      <c r="AK2287" s="116" t="s">
        <v>1693</v>
      </c>
      <c r="AN2287" s="80"/>
      <c r="AO2287" s="80"/>
      <c r="AP2287" s="80"/>
      <c r="AQ2287" s="80"/>
      <c r="AR2287" s="130"/>
      <c r="AS2287" s="80"/>
      <c r="AT2287" s="7"/>
      <c r="AU2287" s="7"/>
      <c r="AV2287" s="169"/>
      <c r="AW2287" s="170"/>
      <c r="AX2287" s="140"/>
      <c r="AY2287" s="150"/>
      <c r="AZ2287" s="171"/>
      <c r="BA2287" s="171"/>
      <c r="BB2287" s="150" t="str">
        <f t="shared" si="437"/>
        <v/>
      </c>
      <c r="BC2287" s="172"/>
      <c r="BD2287" s="169"/>
      <c r="BE2287" s="169"/>
      <c r="BF2287" s="169"/>
      <c r="BG2287" s="169"/>
      <c r="BH2287" s="169"/>
      <c r="BI2287" s="169"/>
      <c r="BJ2287" s="169"/>
      <c r="BK2287" s="169"/>
      <c r="BL2287" s="169"/>
      <c r="BM2287" s="169"/>
      <c r="BN2287" s="169"/>
      <c r="BO2287" s="169"/>
      <c r="BP2287" s="169"/>
      <c r="BQ2287" s="169"/>
      <c r="BS2287" s="6"/>
      <c r="BT2287" s="11"/>
      <c r="BU2287" s="6"/>
      <c r="BV2287" s="6"/>
    </row>
    <row r="2288" spans="1:74" ht="15.75" x14ac:dyDescent="0.25">
      <c r="A2288" s="52" t="s">
        <v>7908</v>
      </c>
      <c r="B2288" s="56"/>
      <c r="C2288" s="7" t="s">
        <v>118</v>
      </c>
      <c r="D2288" s="7" t="s">
        <v>6919</v>
      </c>
      <c r="E2288" s="7"/>
      <c r="F2288" s="64"/>
      <c r="G2288" s="6"/>
      <c r="H2288" s="6"/>
      <c r="I2288" s="10" t="s">
        <v>110</v>
      </c>
      <c r="J2288" s="11" t="s">
        <v>7706</v>
      </c>
      <c r="K2288" s="220" t="s">
        <v>600</v>
      </c>
      <c r="L2288" s="180"/>
      <c r="M2288" s="180">
        <v>1000</v>
      </c>
      <c r="N2288" s="80" t="s">
        <v>7215</v>
      </c>
      <c r="O2288" s="165"/>
      <c r="P2288" s="80" t="s">
        <v>4757</v>
      </c>
      <c r="Q2288" s="80"/>
      <c r="R2288" s="80"/>
      <c r="S2288" s="166"/>
      <c r="T2288" s="164"/>
      <c r="U2288" s="167"/>
      <c r="V2288" s="168"/>
      <c r="W2288" s="12" t="str">
        <f t="shared" si="436"/>
        <v>Mqtt1</v>
      </c>
      <c r="X2288" s="222"/>
      <c r="Y2288" s="6" t="str">
        <f t="shared" ref="Y2288:Y2351" si="438">"power-tag/" &amp; LOWER(_xlfn.REGEXREPLACE(_xlfn.REGEXREPLACE(_xlfn.REGEXREPLACE(TRIM(_xlfn.REGEXREPLACE(P2288, " (RMS (Current|Voltage) .+)|(Active Power Phase [ABC])|(Total Active Power)|(Power Factor .+)|(Total Power Factor) *", "")), "[ /\(\)&amp;:\.#]", "-"), "\-+", "-"), "-$", ""))</f>
        <v>power-tag/ventilator-bilge-aft-ship</v>
      </c>
      <c r="Z2288" s="106" t="str" cm="1">
        <f t="array" ref="Z2288">IF(COUNTIF(N2288,"spare"),"","$."&amp;_xlfn.REGEXEXTRACT(J2288,"PT\d+[FQ]\d+_(.*)", 2))</f>
        <v>$.RMS_Voltage_A_N</v>
      </c>
      <c r="AA2288" s="12">
        <f t="shared" si="431"/>
        <v>5</v>
      </c>
      <c r="AB2288" s="6" t="s">
        <v>195</v>
      </c>
      <c r="AC2288" s="106">
        <v>3028</v>
      </c>
      <c r="AJ2288" s="80"/>
      <c r="AK2288" s="116" t="s">
        <v>1694</v>
      </c>
      <c r="AN2288" s="80"/>
      <c r="AO2288" s="80"/>
      <c r="AP2288" s="80"/>
      <c r="AQ2288" s="80"/>
      <c r="AR2288" s="130"/>
      <c r="AS2288" s="80"/>
      <c r="AT2288" s="7"/>
      <c r="AU2288" s="7"/>
      <c r="AV2288" s="169"/>
      <c r="AW2288" s="170"/>
      <c r="AX2288" s="140"/>
      <c r="AY2288" s="150"/>
      <c r="AZ2288" s="171"/>
      <c r="BA2288" s="171"/>
      <c r="BB2288" s="150" t="str">
        <f t="shared" si="437"/>
        <v/>
      </c>
      <c r="BC2288" s="172"/>
      <c r="BD2288" s="169"/>
      <c r="BE2288" s="169"/>
      <c r="BF2288" s="169"/>
      <c r="BG2288" s="169"/>
      <c r="BH2288" s="169"/>
      <c r="BI2288" s="169"/>
      <c r="BJ2288" s="169"/>
      <c r="BK2288" s="169"/>
      <c r="BL2288" s="169"/>
      <c r="BM2288" s="169"/>
      <c r="BN2288" s="169"/>
      <c r="BO2288" s="169"/>
      <c r="BP2288" s="169"/>
      <c r="BQ2288" s="169"/>
      <c r="BS2288" s="6"/>
      <c r="BT2288" s="11"/>
      <c r="BU2288" s="6"/>
      <c r="BV2288" s="6"/>
    </row>
    <row r="2289" spans="1:74" ht="15.75" x14ac:dyDescent="0.25">
      <c r="A2289" s="52" t="s">
        <v>7908</v>
      </c>
      <c r="B2289" s="56"/>
      <c r="C2289" s="7" t="s">
        <v>118</v>
      </c>
      <c r="D2289" s="7" t="s">
        <v>6919</v>
      </c>
      <c r="E2289" s="7"/>
      <c r="F2289" s="64"/>
      <c r="G2289" s="6"/>
      <c r="H2289" s="6"/>
      <c r="I2289" s="10" t="s">
        <v>110</v>
      </c>
      <c r="J2289" s="11" t="s">
        <v>7707</v>
      </c>
      <c r="K2289" s="220" t="s">
        <v>600</v>
      </c>
      <c r="L2289" s="180"/>
      <c r="M2289" s="180">
        <v>1000</v>
      </c>
      <c r="N2289" s="80" t="s">
        <v>7215</v>
      </c>
      <c r="O2289" s="165"/>
      <c r="P2289" s="80" t="s">
        <v>4758</v>
      </c>
      <c r="Q2289" s="80"/>
      <c r="R2289" s="80"/>
      <c r="S2289" s="166"/>
      <c r="T2289" s="164"/>
      <c r="U2289" s="167"/>
      <c r="V2289" s="168"/>
      <c r="W2289" s="12" t="str">
        <f t="shared" si="436"/>
        <v>Mqtt1</v>
      </c>
      <c r="X2289" s="222"/>
      <c r="Y2289" s="6" t="str">
        <f t="shared" si="438"/>
        <v>power-tag/ventilator-bilge-aft-ship</v>
      </c>
      <c r="Z2289" s="106" t="str" cm="1">
        <f t="array" ref="Z2289">IF(COUNTIF(N2289,"spare"),"","$."&amp;_xlfn.REGEXEXTRACT(J2289,"PT\d+[FQ]\d+_(.*)", 2))</f>
        <v>$.RMS_Voltage_B_N</v>
      </c>
      <c r="AA2289" s="12">
        <f t="shared" si="431"/>
        <v>5</v>
      </c>
      <c r="AB2289" s="6" t="s">
        <v>195</v>
      </c>
      <c r="AC2289" s="106">
        <v>3030</v>
      </c>
      <c r="AJ2289" s="80"/>
      <c r="AK2289" s="116" t="s">
        <v>1694</v>
      </c>
      <c r="AN2289" s="80"/>
      <c r="AO2289" s="80"/>
      <c r="AP2289" s="80"/>
      <c r="AQ2289" s="80"/>
      <c r="AR2289" s="130"/>
      <c r="AS2289" s="80"/>
      <c r="AT2289" s="7"/>
      <c r="AU2289" s="7"/>
      <c r="AV2289" s="169"/>
      <c r="AW2289" s="170"/>
      <c r="AX2289" s="140"/>
      <c r="AY2289" s="150"/>
      <c r="AZ2289" s="171"/>
      <c r="BA2289" s="171"/>
      <c r="BB2289" s="150" t="str">
        <f t="shared" si="437"/>
        <v/>
      </c>
      <c r="BC2289" s="172"/>
      <c r="BD2289" s="169"/>
      <c r="BE2289" s="169"/>
      <c r="BF2289" s="169"/>
      <c r="BG2289" s="169"/>
      <c r="BH2289" s="169"/>
      <c r="BI2289" s="169"/>
      <c r="BJ2289" s="169"/>
      <c r="BK2289" s="169"/>
      <c r="BL2289" s="169"/>
      <c r="BM2289" s="169"/>
      <c r="BN2289" s="169"/>
      <c r="BO2289" s="169"/>
      <c r="BP2289" s="169"/>
      <c r="BQ2289" s="169"/>
      <c r="BS2289" s="6"/>
      <c r="BT2289" s="11"/>
      <c r="BU2289" s="6"/>
      <c r="BV2289" s="6"/>
    </row>
    <row r="2290" spans="1:74" ht="15.75" x14ac:dyDescent="0.25">
      <c r="A2290" s="52" t="s">
        <v>7908</v>
      </c>
      <c r="B2290" s="56"/>
      <c r="C2290" s="7" t="s">
        <v>118</v>
      </c>
      <c r="D2290" s="7" t="s">
        <v>6919</v>
      </c>
      <c r="E2290" s="7"/>
      <c r="F2290" s="64"/>
      <c r="G2290" s="6"/>
      <c r="H2290" s="6"/>
      <c r="I2290" s="10" t="s">
        <v>110</v>
      </c>
      <c r="J2290" s="11" t="s">
        <v>7708</v>
      </c>
      <c r="K2290" s="220" t="s">
        <v>600</v>
      </c>
      <c r="L2290" s="180"/>
      <c r="M2290" s="180">
        <v>1000</v>
      </c>
      <c r="N2290" s="80" t="s">
        <v>7215</v>
      </c>
      <c r="O2290" s="165"/>
      <c r="P2290" s="80" t="s">
        <v>4759</v>
      </c>
      <c r="Q2290" s="80"/>
      <c r="R2290" s="80"/>
      <c r="S2290" s="166"/>
      <c r="T2290" s="164"/>
      <c r="U2290" s="167"/>
      <c r="V2290" s="168"/>
      <c r="W2290" s="12" t="str">
        <f t="shared" si="436"/>
        <v>Mqtt1</v>
      </c>
      <c r="X2290" s="222"/>
      <c r="Y2290" s="6" t="str">
        <f t="shared" si="438"/>
        <v>power-tag/ventilator-bilge-aft-ship</v>
      </c>
      <c r="Z2290" s="106" t="str" cm="1">
        <f t="array" ref="Z2290">IF(COUNTIF(N2290,"spare"),"","$."&amp;_xlfn.REGEXEXTRACT(J2290,"PT\d+[FQ]\d+_(.*)", 2))</f>
        <v>$.RMS_Voltage_C_N</v>
      </c>
      <c r="AA2290" s="12">
        <f t="shared" si="431"/>
        <v>5</v>
      </c>
      <c r="AB2290" s="6" t="s">
        <v>195</v>
      </c>
      <c r="AC2290" s="106">
        <v>3032</v>
      </c>
      <c r="AJ2290" s="80"/>
      <c r="AK2290" s="116" t="s">
        <v>1694</v>
      </c>
      <c r="AN2290" s="80"/>
      <c r="AO2290" s="80"/>
      <c r="AP2290" s="80"/>
      <c r="AQ2290" s="80"/>
      <c r="AR2290" s="130"/>
      <c r="AS2290" s="80"/>
      <c r="AT2290" s="7"/>
      <c r="AU2290" s="7"/>
      <c r="AV2290" s="169"/>
      <c r="AW2290" s="170"/>
      <c r="AX2290" s="140"/>
      <c r="AY2290" s="150"/>
      <c r="AZ2290" s="171"/>
      <c r="BA2290" s="171"/>
      <c r="BB2290" s="150" t="str">
        <f t="shared" si="437"/>
        <v/>
      </c>
      <c r="BC2290" s="172"/>
      <c r="BD2290" s="169"/>
      <c r="BE2290" s="169"/>
      <c r="BF2290" s="169"/>
      <c r="BG2290" s="169"/>
      <c r="BH2290" s="169"/>
      <c r="BI2290" s="169"/>
      <c r="BJ2290" s="169"/>
      <c r="BK2290" s="169"/>
      <c r="BL2290" s="169"/>
      <c r="BM2290" s="169"/>
      <c r="BN2290" s="169"/>
      <c r="BO2290" s="169"/>
      <c r="BP2290" s="169"/>
      <c r="BQ2290" s="169"/>
      <c r="BS2290" s="6"/>
      <c r="BT2290" s="11"/>
      <c r="BU2290" s="6"/>
      <c r="BV2290" s="6"/>
    </row>
    <row r="2291" spans="1:74" ht="15.75" x14ac:dyDescent="0.25">
      <c r="A2291" s="52" t="s">
        <v>7908</v>
      </c>
      <c r="B2291" s="56"/>
      <c r="C2291" s="7" t="s">
        <v>118</v>
      </c>
      <c r="D2291" s="7" t="s">
        <v>6919</v>
      </c>
      <c r="E2291" s="7"/>
      <c r="F2291" s="64"/>
      <c r="G2291" s="6"/>
      <c r="H2291" s="6"/>
      <c r="I2291" s="10" t="s">
        <v>110</v>
      </c>
      <c r="J2291" s="11" t="s">
        <v>4406</v>
      </c>
      <c r="K2291" s="220" t="s">
        <v>600</v>
      </c>
      <c r="L2291" s="180"/>
      <c r="M2291" s="180">
        <v>1000</v>
      </c>
      <c r="N2291" s="80" t="s">
        <v>7215</v>
      </c>
      <c r="O2291" s="165"/>
      <c r="P2291" s="80" t="s">
        <v>4760</v>
      </c>
      <c r="Q2291" s="80"/>
      <c r="R2291" s="80"/>
      <c r="S2291" s="166"/>
      <c r="T2291" s="164"/>
      <c r="U2291" s="167"/>
      <c r="V2291" s="168"/>
      <c r="W2291" s="12" t="str">
        <f t="shared" si="436"/>
        <v>Mqtt1</v>
      </c>
      <c r="X2291" s="222"/>
      <c r="Y2291" s="6" t="str">
        <f t="shared" si="438"/>
        <v>power-tag/ventilator-bilge-aft-ship</v>
      </c>
      <c r="Z2291" s="106" t="str" cm="1">
        <f t="array" ref="Z2291">IF(COUNTIF(N2291,"spare"),"","$."&amp;_xlfn.REGEXEXTRACT(J2291,"PT\d+[FQ]\d+_(.*)", 2))</f>
        <v>$.Active_Power_Phase_A</v>
      </c>
      <c r="AA2291" s="12">
        <f t="shared" si="431"/>
        <v>5</v>
      </c>
      <c r="AB2291" s="6" t="s">
        <v>195</v>
      </c>
      <c r="AC2291" s="106">
        <v>3054</v>
      </c>
      <c r="AJ2291" s="80"/>
      <c r="AK2291" s="116" t="s">
        <v>1695</v>
      </c>
      <c r="AN2291" s="80"/>
      <c r="AO2291" s="80"/>
      <c r="AP2291" s="80"/>
      <c r="AQ2291" s="80"/>
      <c r="AR2291" s="130"/>
      <c r="AS2291" s="80"/>
      <c r="AT2291" s="7"/>
      <c r="AU2291" s="7"/>
      <c r="AV2291" s="169"/>
      <c r="AW2291" s="170"/>
      <c r="AX2291" s="140"/>
      <c r="AY2291" s="150"/>
      <c r="AZ2291" s="171"/>
      <c r="BA2291" s="171"/>
      <c r="BB2291" s="150" t="str">
        <f t="shared" si="437"/>
        <v/>
      </c>
      <c r="BC2291" s="172"/>
      <c r="BD2291" s="169"/>
      <c r="BE2291" s="169"/>
      <c r="BF2291" s="169"/>
      <c r="BG2291" s="169"/>
      <c r="BH2291" s="169"/>
      <c r="BI2291" s="169"/>
      <c r="BJ2291" s="169"/>
      <c r="BK2291" s="169"/>
      <c r="BL2291" s="169"/>
      <c r="BM2291" s="169"/>
      <c r="BN2291" s="169"/>
      <c r="BO2291" s="169"/>
      <c r="BP2291" s="169"/>
      <c r="BQ2291" s="169"/>
      <c r="BS2291" s="6"/>
      <c r="BT2291" s="11"/>
      <c r="BU2291" s="6"/>
      <c r="BV2291" s="6"/>
    </row>
    <row r="2292" spans="1:74" ht="15.75" x14ac:dyDescent="0.25">
      <c r="A2292" s="52" t="s">
        <v>7908</v>
      </c>
      <c r="B2292" s="56"/>
      <c r="C2292" s="7" t="s">
        <v>118</v>
      </c>
      <c r="D2292" s="7" t="s">
        <v>6919</v>
      </c>
      <c r="E2292" s="7"/>
      <c r="F2292" s="64"/>
      <c r="G2292" s="6"/>
      <c r="H2292" s="6"/>
      <c r="I2292" s="10" t="s">
        <v>110</v>
      </c>
      <c r="J2292" s="11" t="s">
        <v>4407</v>
      </c>
      <c r="K2292" s="220" t="s">
        <v>600</v>
      </c>
      <c r="L2292" s="180"/>
      <c r="M2292" s="180">
        <v>1000</v>
      </c>
      <c r="N2292" s="80" t="s">
        <v>7215</v>
      </c>
      <c r="O2292" s="165"/>
      <c r="P2292" s="80" t="s">
        <v>4761</v>
      </c>
      <c r="Q2292" s="80"/>
      <c r="R2292" s="80"/>
      <c r="S2292" s="166"/>
      <c r="T2292" s="164"/>
      <c r="U2292" s="167"/>
      <c r="V2292" s="168"/>
      <c r="W2292" s="12" t="str">
        <f t="shared" si="436"/>
        <v>Mqtt1</v>
      </c>
      <c r="X2292" s="222"/>
      <c r="Y2292" s="6" t="str">
        <f t="shared" si="438"/>
        <v>power-tag/ventilator-bilge-aft-ship</v>
      </c>
      <c r="Z2292" s="106" t="str" cm="1">
        <f t="array" ref="Z2292">IF(COUNTIF(N2292,"spare"),"","$."&amp;_xlfn.REGEXEXTRACT(J2292,"PT\d+[FQ]\d+_(.*)", 2))</f>
        <v>$.Active_Power_Phase_B</v>
      </c>
      <c r="AA2292" s="12">
        <f t="shared" si="431"/>
        <v>5</v>
      </c>
      <c r="AB2292" s="6" t="s">
        <v>195</v>
      </c>
      <c r="AC2292" s="106">
        <v>3056</v>
      </c>
      <c r="AJ2292" s="80"/>
      <c r="AK2292" s="116" t="s">
        <v>1695</v>
      </c>
      <c r="AN2292" s="80"/>
      <c r="AO2292" s="80"/>
      <c r="AP2292" s="80"/>
      <c r="AQ2292" s="80"/>
      <c r="AR2292" s="130"/>
      <c r="AS2292" s="80"/>
      <c r="AT2292" s="7"/>
      <c r="AU2292" s="7"/>
      <c r="AV2292" s="169"/>
      <c r="AW2292" s="170"/>
      <c r="AX2292" s="140"/>
      <c r="AY2292" s="150"/>
      <c r="AZ2292" s="171"/>
      <c r="BA2292" s="171"/>
      <c r="BB2292" s="150" t="str">
        <f t="shared" si="437"/>
        <v/>
      </c>
      <c r="BC2292" s="172"/>
      <c r="BD2292" s="169"/>
      <c r="BE2292" s="169"/>
      <c r="BF2292" s="169"/>
      <c r="BG2292" s="169"/>
      <c r="BH2292" s="169"/>
      <c r="BI2292" s="169"/>
      <c r="BJ2292" s="169"/>
      <c r="BK2292" s="169"/>
      <c r="BL2292" s="169"/>
      <c r="BM2292" s="169"/>
      <c r="BN2292" s="169"/>
      <c r="BO2292" s="169"/>
      <c r="BP2292" s="169"/>
      <c r="BQ2292" s="169"/>
      <c r="BS2292" s="6"/>
      <c r="BT2292" s="11"/>
      <c r="BU2292" s="6"/>
      <c r="BV2292" s="6"/>
    </row>
    <row r="2293" spans="1:74" ht="15.75" x14ac:dyDescent="0.25">
      <c r="A2293" s="52" t="s">
        <v>7908</v>
      </c>
      <c r="B2293" s="56"/>
      <c r="C2293" s="7" t="s">
        <v>118</v>
      </c>
      <c r="D2293" s="7" t="s">
        <v>6919</v>
      </c>
      <c r="E2293" s="7"/>
      <c r="F2293" s="64"/>
      <c r="G2293" s="6"/>
      <c r="H2293" s="6"/>
      <c r="I2293" s="10" t="s">
        <v>110</v>
      </c>
      <c r="J2293" s="11" t="s">
        <v>4408</v>
      </c>
      <c r="K2293" s="220" t="s">
        <v>600</v>
      </c>
      <c r="L2293" s="180"/>
      <c r="M2293" s="180">
        <v>1000</v>
      </c>
      <c r="N2293" s="80" t="s">
        <v>7215</v>
      </c>
      <c r="O2293" s="165"/>
      <c r="P2293" s="80" t="s">
        <v>4762</v>
      </c>
      <c r="Q2293" s="80"/>
      <c r="R2293" s="80"/>
      <c r="S2293" s="166"/>
      <c r="T2293" s="164"/>
      <c r="U2293" s="167"/>
      <c r="V2293" s="168"/>
      <c r="W2293" s="12" t="str">
        <f t="shared" si="436"/>
        <v>Mqtt1</v>
      </c>
      <c r="X2293" s="222"/>
      <c r="Y2293" s="6" t="str">
        <f t="shared" si="438"/>
        <v>power-tag/ventilator-bilge-aft-ship</v>
      </c>
      <c r="Z2293" s="106" t="str" cm="1">
        <f t="array" ref="Z2293">IF(COUNTIF(N2293,"spare"),"","$."&amp;_xlfn.REGEXEXTRACT(J2293,"PT\d+[FQ]\d+_(.*)", 2))</f>
        <v>$.Active_Power_Phase_C</v>
      </c>
      <c r="AA2293" s="12">
        <f t="shared" si="431"/>
        <v>5</v>
      </c>
      <c r="AB2293" s="6" t="s">
        <v>195</v>
      </c>
      <c r="AC2293" s="106">
        <v>3058</v>
      </c>
      <c r="AJ2293" s="80"/>
      <c r="AK2293" s="116" t="s">
        <v>1695</v>
      </c>
      <c r="AN2293" s="80"/>
      <c r="AO2293" s="80"/>
      <c r="AP2293" s="80"/>
      <c r="AQ2293" s="80"/>
      <c r="AR2293" s="130"/>
      <c r="AS2293" s="80"/>
      <c r="AT2293" s="7"/>
      <c r="AU2293" s="7"/>
      <c r="AV2293" s="169"/>
      <c r="AW2293" s="170"/>
      <c r="AX2293" s="140"/>
      <c r="AY2293" s="150"/>
      <c r="AZ2293" s="171"/>
      <c r="BA2293" s="171"/>
      <c r="BB2293" s="150" t="str">
        <f t="shared" si="437"/>
        <v/>
      </c>
      <c r="BC2293" s="172"/>
      <c r="BD2293" s="169"/>
      <c r="BE2293" s="169"/>
      <c r="BF2293" s="169"/>
      <c r="BG2293" s="169"/>
      <c r="BH2293" s="169"/>
      <c r="BI2293" s="169"/>
      <c r="BJ2293" s="169"/>
      <c r="BK2293" s="169"/>
      <c r="BL2293" s="169"/>
      <c r="BM2293" s="169"/>
      <c r="BN2293" s="169"/>
      <c r="BO2293" s="169"/>
      <c r="BP2293" s="169"/>
      <c r="BQ2293" s="169"/>
      <c r="BS2293" s="6"/>
      <c r="BT2293" s="11"/>
      <c r="BU2293" s="6"/>
      <c r="BV2293" s="6"/>
    </row>
    <row r="2294" spans="1:74" ht="15.75" x14ac:dyDescent="0.25">
      <c r="A2294" s="52" t="s">
        <v>7908</v>
      </c>
      <c r="B2294" s="56"/>
      <c r="C2294" s="7" t="s">
        <v>118</v>
      </c>
      <c r="D2294" s="7" t="s">
        <v>6919</v>
      </c>
      <c r="E2294" s="7"/>
      <c r="F2294" s="64"/>
      <c r="G2294" s="6"/>
      <c r="H2294" s="6"/>
      <c r="I2294" s="10" t="s">
        <v>110</v>
      </c>
      <c r="J2294" s="11" t="s">
        <v>4409</v>
      </c>
      <c r="K2294" s="220" t="s">
        <v>600</v>
      </c>
      <c r="L2294" s="180"/>
      <c r="M2294" s="180">
        <v>1000</v>
      </c>
      <c r="N2294" s="80" t="s">
        <v>7215</v>
      </c>
      <c r="O2294" s="165"/>
      <c r="P2294" s="80" t="s">
        <v>4763</v>
      </c>
      <c r="Q2294" s="80"/>
      <c r="R2294" s="80"/>
      <c r="S2294" s="166"/>
      <c r="T2294" s="164"/>
      <c r="U2294" s="167"/>
      <c r="V2294" s="168"/>
      <c r="W2294" s="12" t="str">
        <f t="shared" si="436"/>
        <v>Mqtt1</v>
      </c>
      <c r="X2294" s="222"/>
      <c r="Y2294" s="6" t="str">
        <f t="shared" si="438"/>
        <v>power-tag/ventilator-bilge-aft-ship</v>
      </c>
      <c r="Z2294" s="106" t="str" cm="1">
        <f t="array" ref="Z2294">IF(COUNTIF(N2294,"spare"),"","$."&amp;_xlfn.REGEXEXTRACT(J2294,"PT\d+[FQ]\d+_(.*)", 2))</f>
        <v>$.Total_Active_Power</v>
      </c>
      <c r="AA2294" s="12">
        <f t="shared" si="431"/>
        <v>5</v>
      </c>
      <c r="AB2294" s="6" t="s">
        <v>195</v>
      </c>
      <c r="AC2294" s="106">
        <v>3060</v>
      </c>
      <c r="AJ2294" s="80"/>
      <c r="AK2294" s="116" t="s">
        <v>1695</v>
      </c>
      <c r="AN2294" s="80"/>
      <c r="AO2294" s="80"/>
      <c r="AP2294" s="80"/>
      <c r="AQ2294" s="80"/>
      <c r="AR2294" s="130"/>
      <c r="AS2294" s="80"/>
      <c r="AT2294" s="7"/>
      <c r="AU2294" s="7"/>
      <c r="AV2294" s="169"/>
      <c r="AW2294" s="170"/>
      <c r="AX2294" s="140"/>
      <c r="AY2294" s="150"/>
      <c r="AZ2294" s="171"/>
      <c r="BA2294" s="171"/>
      <c r="BB2294" s="150" t="str">
        <f t="shared" si="437"/>
        <v/>
      </c>
      <c r="BC2294" s="172"/>
      <c r="BD2294" s="169"/>
      <c r="BE2294" s="169"/>
      <c r="BF2294" s="169"/>
      <c r="BG2294" s="169"/>
      <c r="BH2294" s="169"/>
      <c r="BI2294" s="169"/>
      <c r="BJ2294" s="169"/>
      <c r="BK2294" s="169"/>
      <c r="BL2294" s="169"/>
      <c r="BM2294" s="169"/>
      <c r="BN2294" s="169"/>
      <c r="BO2294" s="169"/>
      <c r="BP2294" s="169"/>
      <c r="BQ2294" s="169"/>
      <c r="BS2294" s="6"/>
      <c r="BT2294" s="11"/>
      <c r="BU2294" s="6"/>
      <c r="BV2294" s="6"/>
    </row>
    <row r="2295" spans="1:74" ht="15.75" x14ac:dyDescent="0.25">
      <c r="A2295" s="52" t="s">
        <v>7908</v>
      </c>
      <c r="B2295" s="56"/>
      <c r="C2295" s="7" t="s">
        <v>118</v>
      </c>
      <c r="D2295" s="7" t="s">
        <v>6919</v>
      </c>
      <c r="E2295" s="7"/>
      <c r="F2295" s="64"/>
      <c r="G2295" s="6"/>
      <c r="H2295" s="6"/>
      <c r="I2295" s="10" t="s">
        <v>110</v>
      </c>
      <c r="J2295" s="11" t="s">
        <v>4410</v>
      </c>
      <c r="K2295" s="220" t="s">
        <v>600</v>
      </c>
      <c r="L2295" s="180"/>
      <c r="M2295" s="180">
        <v>1000</v>
      </c>
      <c r="N2295" s="80" t="s">
        <v>7215</v>
      </c>
      <c r="O2295" s="165"/>
      <c r="P2295" s="80" t="s">
        <v>4764</v>
      </c>
      <c r="Q2295" s="80"/>
      <c r="R2295" s="80"/>
      <c r="S2295" s="166"/>
      <c r="T2295" s="164"/>
      <c r="U2295" s="167"/>
      <c r="V2295" s="168"/>
      <c r="W2295" s="12" t="str">
        <f t="shared" si="436"/>
        <v>Mqtt1</v>
      </c>
      <c r="X2295" s="222"/>
      <c r="Y2295" s="6" t="str">
        <f t="shared" si="438"/>
        <v>power-tag/ventilator-bilge-aft-ship</v>
      </c>
      <c r="Z2295" s="106" t="str" cm="1">
        <f t="array" ref="Z2295">IF(COUNTIF(N2295,"spare"),"","$."&amp;_xlfn.REGEXEXTRACT(J2295,"PT\d+[FQ]\d+_(.*)", 2))</f>
        <v>$.Power_Factor_Phase_A</v>
      </c>
      <c r="AA2295" s="12">
        <f t="shared" si="431"/>
        <v>5</v>
      </c>
      <c r="AB2295" s="6" t="s">
        <v>195</v>
      </c>
      <c r="AC2295" s="106">
        <v>3078</v>
      </c>
      <c r="AJ2295" s="80"/>
      <c r="AK2295" s="116" t="s">
        <v>1696</v>
      </c>
      <c r="AN2295" s="80"/>
      <c r="AO2295" s="80"/>
      <c r="AP2295" s="80"/>
      <c r="AQ2295" s="80"/>
      <c r="AR2295" s="130"/>
      <c r="AS2295" s="80"/>
      <c r="AT2295" s="7"/>
      <c r="AU2295" s="7"/>
      <c r="AV2295" s="169"/>
      <c r="AW2295" s="170"/>
      <c r="AX2295" s="140"/>
      <c r="AY2295" s="150"/>
      <c r="AZ2295" s="171"/>
      <c r="BA2295" s="171"/>
      <c r="BB2295" s="150" t="str">
        <f t="shared" si="437"/>
        <v/>
      </c>
      <c r="BC2295" s="172"/>
      <c r="BD2295" s="169"/>
      <c r="BE2295" s="169"/>
      <c r="BF2295" s="169"/>
      <c r="BG2295" s="169"/>
      <c r="BH2295" s="169"/>
      <c r="BI2295" s="169"/>
      <c r="BJ2295" s="169"/>
      <c r="BK2295" s="169"/>
      <c r="BL2295" s="169"/>
      <c r="BM2295" s="169"/>
      <c r="BN2295" s="169"/>
      <c r="BO2295" s="169"/>
      <c r="BP2295" s="169"/>
      <c r="BQ2295" s="169"/>
      <c r="BS2295" s="6"/>
      <c r="BT2295" s="11"/>
      <c r="BU2295" s="6"/>
      <c r="BV2295" s="6"/>
    </row>
    <row r="2296" spans="1:74" ht="15.75" x14ac:dyDescent="0.25">
      <c r="A2296" s="52" t="s">
        <v>7908</v>
      </c>
      <c r="B2296" s="56"/>
      <c r="C2296" s="7" t="s">
        <v>118</v>
      </c>
      <c r="D2296" s="7" t="s">
        <v>6919</v>
      </c>
      <c r="E2296" s="7"/>
      <c r="F2296" s="64"/>
      <c r="G2296" s="6"/>
      <c r="H2296" s="6"/>
      <c r="I2296" s="10" t="s">
        <v>110</v>
      </c>
      <c r="J2296" s="11" t="s">
        <v>4411</v>
      </c>
      <c r="K2296" s="220" t="s">
        <v>600</v>
      </c>
      <c r="L2296" s="180"/>
      <c r="M2296" s="180">
        <v>1000</v>
      </c>
      <c r="N2296" s="80" t="s">
        <v>7215</v>
      </c>
      <c r="O2296" s="165"/>
      <c r="P2296" s="80" t="s">
        <v>4765</v>
      </c>
      <c r="Q2296" s="80"/>
      <c r="R2296" s="80"/>
      <c r="S2296" s="166"/>
      <c r="T2296" s="164"/>
      <c r="U2296" s="167"/>
      <c r="V2296" s="168"/>
      <c r="W2296" s="12" t="str">
        <f t="shared" si="436"/>
        <v>Mqtt1</v>
      </c>
      <c r="X2296" s="222"/>
      <c r="Y2296" s="6" t="str">
        <f t="shared" si="438"/>
        <v>power-tag/ventilator-bilge-aft-ship</v>
      </c>
      <c r="Z2296" s="106" t="str" cm="1">
        <f t="array" ref="Z2296">IF(COUNTIF(N2296,"spare"),"","$."&amp;_xlfn.REGEXEXTRACT(J2296,"PT\d+[FQ]\d+_(.*)", 2))</f>
        <v>$.Power_Factor_Phase_B</v>
      </c>
      <c r="AA2296" s="12">
        <f t="shared" si="431"/>
        <v>5</v>
      </c>
      <c r="AB2296" s="6" t="s">
        <v>195</v>
      </c>
      <c r="AC2296" s="106">
        <v>3080</v>
      </c>
      <c r="AJ2296" s="80"/>
      <c r="AK2296" s="116" t="s">
        <v>1696</v>
      </c>
      <c r="AN2296" s="80"/>
      <c r="AO2296" s="80"/>
      <c r="AP2296" s="80"/>
      <c r="AQ2296" s="80"/>
      <c r="AR2296" s="130"/>
      <c r="AS2296" s="80"/>
      <c r="AT2296" s="7"/>
      <c r="AU2296" s="7"/>
      <c r="AV2296" s="169"/>
      <c r="AW2296" s="170"/>
      <c r="AX2296" s="140"/>
      <c r="AY2296" s="150"/>
      <c r="AZ2296" s="171"/>
      <c r="BA2296" s="171"/>
      <c r="BB2296" s="150" t="str">
        <f t="shared" si="437"/>
        <v/>
      </c>
      <c r="BC2296" s="172"/>
      <c r="BD2296" s="169"/>
      <c r="BE2296" s="169"/>
      <c r="BF2296" s="169"/>
      <c r="BG2296" s="169"/>
      <c r="BH2296" s="169"/>
      <c r="BI2296" s="169"/>
      <c r="BJ2296" s="169"/>
      <c r="BK2296" s="169"/>
      <c r="BL2296" s="169"/>
      <c r="BM2296" s="169"/>
      <c r="BN2296" s="169"/>
      <c r="BO2296" s="169"/>
      <c r="BP2296" s="169"/>
      <c r="BQ2296" s="169"/>
      <c r="BS2296" s="6"/>
      <c r="BT2296" s="11"/>
      <c r="BU2296" s="6"/>
      <c r="BV2296" s="6"/>
    </row>
    <row r="2297" spans="1:74" ht="15.75" x14ac:dyDescent="0.25">
      <c r="A2297" s="52" t="s">
        <v>7908</v>
      </c>
      <c r="B2297" s="56"/>
      <c r="C2297" s="7" t="s">
        <v>118</v>
      </c>
      <c r="D2297" s="7" t="s">
        <v>6919</v>
      </c>
      <c r="E2297" s="7"/>
      <c r="F2297" s="64"/>
      <c r="G2297" s="6"/>
      <c r="H2297" s="6"/>
      <c r="I2297" s="10" t="s">
        <v>110</v>
      </c>
      <c r="J2297" s="11" t="s">
        <v>4412</v>
      </c>
      <c r="K2297" s="220" t="s">
        <v>600</v>
      </c>
      <c r="L2297" s="180"/>
      <c r="M2297" s="180">
        <v>1000</v>
      </c>
      <c r="N2297" s="80" t="s">
        <v>7215</v>
      </c>
      <c r="O2297" s="165"/>
      <c r="P2297" s="80" t="s">
        <v>4766</v>
      </c>
      <c r="Q2297" s="80"/>
      <c r="R2297" s="80"/>
      <c r="S2297" s="166"/>
      <c r="T2297" s="164"/>
      <c r="U2297" s="167"/>
      <c r="V2297" s="168"/>
      <c r="W2297" s="12" t="str">
        <f t="shared" si="436"/>
        <v>Mqtt1</v>
      </c>
      <c r="X2297" s="222"/>
      <c r="Y2297" s="6" t="str">
        <f t="shared" si="438"/>
        <v>power-tag/ventilator-bilge-aft-ship</v>
      </c>
      <c r="Z2297" s="106" t="str" cm="1">
        <f t="array" ref="Z2297">IF(COUNTIF(N2297,"spare"),"","$."&amp;_xlfn.REGEXEXTRACT(J2297,"PT\d+[FQ]\d+_(.*)", 2))</f>
        <v>$.Power_Factor_Phase_C</v>
      </c>
      <c r="AA2297" s="12">
        <f t="shared" si="431"/>
        <v>5</v>
      </c>
      <c r="AB2297" s="6" t="s">
        <v>195</v>
      </c>
      <c r="AC2297" s="106">
        <v>3082</v>
      </c>
      <c r="AJ2297" s="80"/>
      <c r="AK2297" s="116" t="s">
        <v>1696</v>
      </c>
      <c r="AN2297" s="80"/>
      <c r="AO2297" s="80"/>
      <c r="AP2297" s="80"/>
      <c r="AQ2297" s="80"/>
      <c r="AR2297" s="130"/>
      <c r="AS2297" s="80"/>
      <c r="AT2297" s="7"/>
      <c r="AU2297" s="7"/>
      <c r="AV2297" s="169"/>
      <c r="AW2297" s="170"/>
      <c r="AX2297" s="140"/>
      <c r="AY2297" s="150"/>
      <c r="AZ2297" s="171"/>
      <c r="BA2297" s="171"/>
      <c r="BB2297" s="150" t="str">
        <f t="shared" si="437"/>
        <v/>
      </c>
      <c r="BC2297" s="172"/>
      <c r="BD2297" s="169"/>
      <c r="BE2297" s="169"/>
      <c r="BF2297" s="169"/>
      <c r="BG2297" s="169"/>
      <c r="BH2297" s="169"/>
      <c r="BI2297" s="169"/>
      <c r="BJ2297" s="169"/>
      <c r="BK2297" s="169"/>
      <c r="BL2297" s="169"/>
      <c r="BM2297" s="169"/>
      <c r="BN2297" s="169"/>
      <c r="BO2297" s="169"/>
      <c r="BP2297" s="169"/>
      <c r="BQ2297" s="169"/>
      <c r="BS2297" s="6"/>
      <c r="BT2297" s="11"/>
      <c r="BU2297" s="6"/>
      <c r="BV2297" s="6"/>
    </row>
    <row r="2298" spans="1:74" ht="15.75" x14ac:dyDescent="0.25">
      <c r="A2298" s="52" t="s">
        <v>7908</v>
      </c>
      <c r="B2298" s="56"/>
      <c r="C2298" s="7" t="s">
        <v>118</v>
      </c>
      <c r="D2298" s="7" t="s">
        <v>6919</v>
      </c>
      <c r="E2298" s="7"/>
      <c r="F2298" s="64"/>
      <c r="G2298" s="6"/>
      <c r="H2298" s="6"/>
      <c r="I2298" s="10" t="s">
        <v>110</v>
      </c>
      <c r="J2298" s="11" t="s">
        <v>4413</v>
      </c>
      <c r="K2298" s="220" t="s">
        <v>600</v>
      </c>
      <c r="L2298" s="180"/>
      <c r="M2298" s="180">
        <v>1000</v>
      </c>
      <c r="N2298" s="80" t="s">
        <v>7215</v>
      </c>
      <c r="O2298" s="165"/>
      <c r="P2298" s="80" t="s">
        <v>4767</v>
      </c>
      <c r="Q2298" s="80"/>
      <c r="R2298" s="80"/>
      <c r="S2298" s="166"/>
      <c r="T2298" s="164"/>
      <c r="U2298" s="167"/>
      <c r="V2298" s="168"/>
      <c r="W2298" s="12" t="str">
        <f t="shared" si="436"/>
        <v>Mqtt1</v>
      </c>
      <c r="X2298" s="222"/>
      <c r="Y2298" s="6" t="str">
        <f t="shared" si="438"/>
        <v>power-tag/ventilator-bilge-aft-ship</v>
      </c>
      <c r="Z2298" s="106" t="str" cm="1">
        <f t="array" ref="Z2298">IF(COUNTIF(N2298,"spare"),"","$."&amp;_xlfn.REGEXEXTRACT(J2298,"PT\d+[FQ]\d+_(.*)", 2))</f>
        <v>$.Total_Power_Factor</v>
      </c>
      <c r="AA2298" s="12">
        <f t="shared" si="431"/>
        <v>5</v>
      </c>
      <c r="AB2298" s="6" t="s">
        <v>195</v>
      </c>
      <c r="AC2298" s="106">
        <v>3084</v>
      </c>
      <c r="AJ2298" s="80"/>
      <c r="AK2298" s="116" t="s">
        <v>1696</v>
      </c>
      <c r="AN2298" s="80"/>
      <c r="AO2298" s="80"/>
      <c r="AP2298" s="80"/>
      <c r="AQ2298" s="80"/>
      <c r="AR2298" s="130"/>
      <c r="AS2298" s="80"/>
      <c r="AT2298" s="7"/>
      <c r="AU2298" s="7"/>
      <c r="AV2298" s="169"/>
      <c r="AW2298" s="170"/>
      <c r="AX2298" s="140"/>
      <c r="AY2298" s="150"/>
      <c r="AZ2298" s="171"/>
      <c r="BA2298" s="171"/>
      <c r="BB2298" s="150" t="str">
        <f t="shared" si="437"/>
        <v/>
      </c>
      <c r="BC2298" s="172"/>
      <c r="BD2298" s="169"/>
      <c r="BE2298" s="169"/>
      <c r="BF2298" s="169"/>
      <c r="BG2298" s="169"/>
      <c r="BH2298" s="169"/>
      <c r="BI2298" s="169"/>
      <c r="BJ2298" s="169"/>
      <c r="BK2298" s="169"/>
      <c r="BL2298" s="169"/>
      <c r="BM2298" s="169"/>
      <c r="BN2298" s="169"/>
      <c r="BO2298" s="169"/>
      <c r="BP2298" s="169"/>
      <c r="BQ2298" s="169"/>
      <c r="BS2298" s="6"/>
      <c r="BT2298" s="11"/>
      <c r="BU2298" s="6"/>
      <c r="BV2298" s="6"/>
    </row>
    <row r="2299" spans="1:74" ht="15.75" x14ac:dyDescent="0.25">
      <c r="A2299" s="52" t="s">
        <v>7908</v>
      </c>
      <c r="B2299" s="56"/>
      <c r="C2299" s="7" t="s">
        <v>118</v>
      </c>
      <c r="D2299" s="7" t="s">
        <v>6919</v>
      </c>
      <c r="E2299" s="7"/>
      <c r="F2299" s="64"/>
      <c r="G2299" s="6"/>
      <c r="H2299" s="6"/>
      <c r="I2299" s="10" t="s">
        <v>110</v>
      </c>
      <c r="J2299" s="11" t="s">
        <v>4414</v>
      </c>
      <c r="K2299" s="220" t="s">
        <v>600</v>
      </c>
      <c r="L2299" s="180"/>
      <c r="M2299" s="180">
        <v>1000</v>
      </c>
      <c r="N2299" s="80" t="s">
        <v>7215</v>
      </c>
      <c r="O2299" s="165"/>
      <c r="P2299" s="80" t="s">
        <v>4768</v>
      </c>
      <c r="Q2299" s="80"/>
      <c r="R2299" s="80"/>
      <c r="S2299" s="166"/>
      <c r="T2299" s="164"/>
      <c r="U2299" s="167"/>
      <c r="V2299" s="168"/>
      <c r="W2299" s="12" t="str">
        <f t="shared" ref="W2299:W2313" si="439">IF(COUNTIF(N2299,"spare"),"","Mqtt1")</f>
        <v>Mqtt1</v>
      </c>
      <c r="X2299" s="222"/>
      <c r="Y2299" s="6" t="str">
        <f t="shared" si="438"/>
        <v>power-tag/fcu-deck-lounge-guest-cabin-aft-sb</v>
      </c>
      <c r="Z2299" s="106" t="str" cm="1">
        <f t="array" ref="Z2299">IF(COUNTIF(N2299,"spare"),"","$."&amp;_xlfn.REGEXEXTRACT(J2299,"PT\d+[FQ]\d+_(.*)", 2))</f>
        <v>$.RMS_Current_Phase_A</v>
      </c>
      <c r="AA2299" s="12">
        <f>AA2284+1</f>
        <v>6</v>
      </c>
      <c r="AB2299" s="6" t="s">
        <v>195</v>
      </c>
      <c r="AC2299" s="106">
        <v>3000</v>
      </c>
      <c r="AJ2299" s="80"/>
      <c r="AK2299" s="116" t="s">
        <v>1693</v>
      </c>
      <c r="AN2299" s="80"/>
      <c r="AO2299" s="80"/>
      <c r="AP2299" s="80"/>
      <c r="AQ2299" s="80"/>
      <c r="AR2299" s="130"/>
      <c r="AS2299" s="80"/>
      <c r="AT2299" s="7"/>
      <c r="AU2299" s="7"/>
      <c r="AV2299" s="169"/>
      <c r="AW2299" s="170"/>
      <c r="AX2299" s="140"/>
      <c r="AY2299" s="150"/>
      <c r="AZ2299" s="171"/>
      <c r="BA2299" s="171"/>
      <c r="BB2299" s="150" t="str">
        <f t="shared" ref="BB2299:BB2313" si="440">IF(ISNUMBER(AM2299),"1","")</f>
        <v/>
      </c>
      <c r="BC2299" s="172"/>
      <c r="BD2299" s="169"/>
      <c r="BE2299" s="169"/>
      <c r="BF2299" s="169"/>
      <c r="BG2299" s="169"/>
      <c r="BH2299" s="169"/>
      <c r="BI2299" s="169"/>
      <c r="BJ2299" s="169"/>
      <c r="BK2299" s="169"/>
      <c r="BL2299" s="169"/>
      <c r="BM2299" s="169"/>
      <c r="BN2299" s="169"/>
      <c r="BO2299" s="169"/>
      <c r="BP2299" s="169"/>
      <c r="BQ2299" s="169"/>
      <c r="BS2299" s="6"/>
      <c r="BT2299" s="11"/>
      <c r="BU2299" s="6"/>
      <c r="BV2299" s="6"/>
    </row>
    <row r="2300" spans="1:74" ht="15.75" x14ac:dyDescent="0.25">
      <c r="A2300" s="52" t="s">
        <v>7908</v>
      </c>
      <c r="B2300" s="56"/>
      <c r="C2300" s="7" t="s">
        <v>118</v>
      </c>
      <c r="D2300" s="7" t="s">
        <v>6919</v>
      </c>
      <c r="E2300" s="7"/>
      <c r="F2300" s="64"/>
      <c r="G2300" s="6"/>
      <c r="H2300" s="6"/>
      <c r="I2300" s="10" t="s">
        <v>110</v>
      </c>
      <c r="J2300" s="11" t="s">
        <v>4415</v>
      </c>
      <c r="K2300" s="220" t="s">
        <v>600</v>
      </c>
      <c r="L2300" s="180"/>
      <c r="M2300" s="180">
        <v>1000</v>
      </c>
      <c r="N2300" s="80" t="s">
        <v>7215</v>
      </c>
      <c r="O2300" s="165"/>
      <c r="P2300" s="80" t="s">
        <v>4769</v>
      </c>
      <c r="Q2300" s="80"/>
      <c r="R2300" s="80"/>
      <c r="S2300" s="166"/>
      <c r="T2300" s="164"/>
      <c r="U2300" s="167"/>
      <c r="V2300" s="168"/>
      <c r="W2300" s="12" t="str">
        <f t="shared" si="439"/>
        <v>Mqtt1</v>
      </c>
      <c r="X2300" s="222"/>
      <c r="Y2300" s="6" t="str">
        <f t="shared" si="438"/>
        <v>power-tag/fcu-deck-lounge-guest-cabin-aft-sb</v>
      </c>
      <c r="Z2300" s="106" t="str" cm="1">
        <f t="array" ref="Z2300">IF(COUNTIF(N2300,"spare"),"","$."&amp;_xlfn.REGEXEXTRACT(J2300,"PT\d+[FQ]\d+_(.*)", 2))</f>
        <v>$.RMS_Current_Phase_B</v>
      </c>
      <c r="AA2300" s="12">
        <f t="shared" si="431"/>
        <v>6</v>
      </c>
      <c r="AB2300" s="6" t="s">
        <v>195</v>
      </c>
      <c r="AC2300" s="106">
        <v>3002</v>
      </c>
      <c r="AJ2300" s="80"/>
      <c r="AK2300" s="116" t="s">
        <v>1693</v>
      </c>
      <c r="AN2300" s="80"/>
      <c r="AO2300" s="80"/>
      <c r="AP2300" s="80"/>
      <c r="AQ2300" s="80"/>
      <c r="AR2300" s="130"/>
      <c r="AS2300" s="80"/>
      <c r="AT2300" s="7"/>
      <c r="AU2300" s="7"/>
      <c r="AV2300" s="169"/>
      <c r="AW2300" s="170"/>
      <c r="AX2300" s="140"/>
      <c r="AY2300" s="150"/>
      <c r="AZ2300" s="171"/>
      <c r="BA2300" s="171"/>
      <c r="BB2300" s="150" t="str">
        <f t="shared" si="440"/>
        <v/>
      </c>
      <c r="BC2300" s="172"/>
      <c r="BD2300" s="169"/>
      <c r="BE2300" s="169"/>
      <c r="BF2300" s="169"/>
      <c r="BG2300" s="169"/>
      <c r="BH2300" s="169"/>
      <c r="BI2300" s="169"/>
      <c r="BJ2300" s="169"/>
      <c r="BK2300" s="169"/>
      <c r="BL2300" s="169"/>
      <c r="BM2300" s="169"/>
      <c r="BN2300" s="169"/>
      <c r="BO2300" s="169"/>
      <c r="BP2300" s="169"/>
      <c r="BQ2300" s="169"/>
      <c r="BS2300" s="6"/>
      <c r="BT2300" s="11"/>
      <c r="BU2300" s="6"/>
      <c r="BV2300" s="6"/>
    </row>
    <row r="2301" spans="1:74" ht="15.75" x14ac:dyDescent="0.25">
      <c r="A2301" s="52" t="s">
        <v>7908</v>
      </c>
      <c r="B2301" s="56"/>
      <c r="C2301" s="7" t="s">
        <v>118</v>
      </c>
      <c r="D2301" s="7" t="s">
        <v>6919</v>
      </c>
      <c r="E2301" s="7"/>
      <c r="F2301" s="64"/>
      <c r="G2301" s="6"/>
      <c r="H2301" s="6"/>
      <c r="I2301" s="10" t="s">
        <v>110</v>
      </c>
      <c r="J2301" s="11" t="s">
        <v>4416</v>
      </c>
      <c r="K2301" s="220" t="s">
        <v>600</v>
      </c>
      <c r="L2301" s="180"/>
      <c r="M2301" s="180">
        <v>1000</v>
      </c>
      <c r="N2301" s="80" t="s">
        <v>7215</v>
      </c>
      <c r="O2301" s="165"/>
      <c r="P2301" s="80" t="s">
        <v>4770</v>
      </c>
      <c r="Q2301" s="80"/>
      <c r="R2301" s="80"/>
      <c r="S2301" s="166"/>
      <c r="T2301" s="164"/>
      <c r="U2301" s="167"/>
      <c r="V2301" s="168"/>
      <c r="W2301" s="12" t="str">
        <f t="shared" si="439"/>
        <v>Mqtt1</v>
      </c>
      <c r="X2301" s="222"/>
      <c r="Y2301" s="6" t="str">
        <f t="shared" si="438"/>
        <v>power-tag/fcu-deck-lounge-guest-cabin-aft-sb</v>
      </c>
      <c r="Z2301" s="106" t="str" cm="1">
        <f t="array" ref="Z2301">IF(COUNTIF(N2301,"spare"),"","$."&amp;_xlfn.REGEXEXTRACT(J2301,"PT\d+[FQ]\d+_(.*)", 2))</f>
        <v>$.RMS_Current_Phase_C</v>
      </c>
      <c r="AA2301" s="12">
        <f t="shared" si="431"/>
        <v>6</v>
      </c>
      <c r="AB2301" s="6" t="s">
        <v>195</v>
      </c>
      <c r="AC2301" s="106">
        <v>3004</v>
      </c>
      <c r="AJ2301" s="80"/>
      <c r="AK2301" s="116" t="s">
        <v>1693</v>
      </c>
      <c r="AN2301" s="80"/>
      <c r="AO2301" s="80"/>
      <c r="AP2301" s="80"/>
      <c r="AQ2301" s="80"/>
      <c r="AR2301" s="130"/>
      <c r="AS2301" s="80"/>
      <c r="AT2301" s="7"/>
      <c r="AU2301" s="7"/>
      <c r="AV2301" s="169"/>
      <c r="AW2301" s="170"/>
      <c r="AX2301" s="140"/>
      <c r="AY2301" s="150"/>
      <c r="AZ2301" s="171"/>
      <c r="BA2301" s="171"/>
      <c r="BB2301" s="150" t="str">
        <f t="shared" si="440"/>
        <v/>
      </c>
      <c r="BC2301" s="172"/>
      <c r="BD2301" s="169"/>
      <c r="BE2301" s="169"/>
      <c r="BF2301" s="169"/>
      <c r="BG2301" s="169"/>
      <c r="BH2301" s="169"/>
      <c r="BI2301" s="169"/>
      <c r="BJ2301" s="169"/>
      <c r="BK2301" s="169"/>
      <c r="BL2301" s="169"/>
      <c r="BM2301" s="169"/>
      <c r="BN2301" s="169"/>
      <c r="BO2301" s="169"/>
      <c r="BP2301" s="169"/>
      <c r="BQ2301" s="169"/>
      <c r="BS2301" s="6"/>
      <c r="BT2301" s="11"/>
      <c r="BU2301" s="6"/>
      <c r="BV2301" s="6"/>
    </row>
    <row r="2302" spans="1:74" ht="15.75" x14ac:dyDescent="0.25">
      <c r="A2302" s="52" t="s">
        <v>7908</v>
      </c>
      <c r="B2302" s="56"/>
      <c r="C2302" s="7" t="s">
        <v>118</v>
      </c>
      <c r="D2302" s="7" t="s">
        <v>6919</v>
      </c>
      <c r="E2302" s="7"/>
      <c r="F2302" s="64"/>
      <c r="G2302" s="6"/>
      <c r="H2302" s="6"/>
      <c r="I2302" s="10" t="s">
        <v>110</v>
      </c>
      <c r="J2302" s="11" t="s">
        <v>4417</v>
      </c>
      <c r="K2302" s="220" t="s">
        <v>600</v>
      </c>
      <c r="L2302" s="180"/>
      <c r="M2302" s="180">
        <v>1000</v>
      </c>
      <c r="N2302" s="80" t="s">
        <v>7215</v>
      </c>
      <c r="O2302" s="165"/>
      <c r="P2302" s="80" t="s">
        <v>4771</v>
      </c>
      <c r="Q2302" s="80"/>
      <c r="R2302" s="80"/>
      <c r="S2302" s="166"/>
      <c r="T2302" s="164"/>
      <c r="U2302" s="167"/>
      <c r="V2302" s="168"/>
      <c r="W2302" s="12" t="str">
        <f t="shared" si="439"/>
        <v>Mqtt1</v>
      </c>
      <c r="X2302" s="222"/>
      <c r="Y2302" s="6" t="str">
        <f t="shared" si="438"/>
        <v>power-tag/fcu-deck-lounge-guest-cabin-aft-sb</v>
      </c>
      <c r="Z2302" s="106" t="str" cm="1">
        <f t="array" ref="Z2302">IF(COUNTIF(N2302,"spare"),"","$."&amp;_xlfn.REGEXEXTRACT(J2302,"PT\d+[FQ]\d+_(.*)", 2))</f>
        <v>$.RMS_Current_Phase_Neut</v>
      </c>
      <c r="AA2302" s="12">
        <f t="shared" si="431"/>
        <v>6</v>
      </c>
      <c r="AB2302" s="6" t="s">
        <v>195</v>
      </c>
      <c r="AC2302" s="106">
        <v>3006</v>
      </c>
      <c r="AJ2302" s="80"/>
      <c r="AK2302" s="116" t="s">
        <v>1693</v>
      </c>
      <c r="AN2302" s="80"/>
      <c r="AO2302" s="80"/>
      <c r="AP2302" s="80"/>
      <c r="AQ2302" s="80"/>
      <c r="AR2302" s="130"/>
      <c r="AS2302" s="80"/>
      <c r="AT2302" s="7"/>
      <c r="AU2302" s="7"/>
      <c r="AV2302" s="169"/>
      <c r="AW2302" s="170"/>
      <c r="AX2302" s="140"/>
      <c r="AY2302" s="150"/>
      <c r="AZ2302" s="171"/>
      <c r="BA2302" s="171"/>
      <c r="BB2302" s="150" t="str">
        <f t="shared" si="440"/>
        <v/>
      </c>
      <c r="BC2302" s="172"/>
      <c r="BD2302" s="169"/>
      <c r="BE2302" s="169"/>
      <c r="BF2302" s="169"/>
      <c r="BG2302" s="169"/>
      <c r="BH2302" s="169"/>
      <c r="BI2302" s="169"/>
      <c r="BJ2302" s="169"/>
      <c r="BK2302" s="169"/>
      <c r="BL2302" s="169"/>
      <c r="BM2302" s="169"/>
      <c r="BN2302" s="169"/>
      <c r="BO2302" s="169"/>
      <c r="BP2302" s="169"/>
      <c r="BQ2302" s="169"/>
      <c r="BS2302" s="6"/>
      <c r="BT2302" s="11"/>
      <c r="BU2302" s="6"/>
      <c r="BV2302" s="6"/>
    </row>
    <row r="2303" spans="1:74" ht="15.75" x14ac:dyDescent="0.25">
      <c r="A2303" s="52" t="s">
        <v>7908</v>
      </c>
      <c r="B2303" s="56"/>
      <c r="C2303" s="7" t="s">
        <v>118</v>
      </c>
      <c r="D2303" s="7" t="s">
        <v>6919</v>
      </c>
      <c r="E2303" s="7"/>
      <c r="F2303" s="64"/>
      <c r="G2303" s="6"/>
      <c r="H2303" s="6"/>
      <c r="I2303" s="10" t="s">
        <v>110</v>
      </c>
      <c r="J2303" s="11" t="s">
        <v>7709</v>
      </c>
      <c r="K2303" s="220" t="s">
        <v>600</v>
      </c>
      <c r="L2303" s="180"/>
      <c r="M2303" s="180">
        <v>1000</v>
      </c>
      <c r="N2303" s="80" t="s">
        <v>7215</v>
      </c>
      <c r="O2303" s="165"/>
      <c r="P2303" s="80" t="s">
        <v>4772</v>
      </c>
      <c r="Q2303" s="80"/>
      <c r="R2303" s="80"/>
      <c r="S2303" s="166"/>
      <c r="T2303" s="164"/>
      <c r="U2303" s="167"/>
      <c r="V2303" s="168"/>
      <c r="W2303" s="12" t="str">
        <f t="shared" si="439"/>
        <v>Mqtt1</v>
      </c>
      <c r="X2303" s="222"/>
      <c r="Y2303" s="6" t="str">
        <f t="shared" si="438"/>
        <v>power-tag/fcu-deck-lounge-guest-cabin-aft-sb</v>
      </c>
      <c r="Z2303" s="106" t="str" cm="1">
        <f t="array" ref="Z2303">IF(COUNTIF(N2303,"spare"),"","$."&amp;_xlfn.REGEXEXTRACT(J2303,"PT\d+[FQ]\d+_(.*)", 2))</f>
        <v>$.RMS_Voltage_A_N</v>
      </c>
      <c r="AA2303" s="12">
        <f t="shared" si="431"/>
        <v>6</v>
      </c>
      <c r="AB2303" s="6" t="s">
        <v>195</v>
      </c>
      <c r="AC2303" s="106">
        <v>3028</v>
      </c>
      <c r="AJ2303" s="80"/>
      <c r="AK2303" s="116" t="s">
        <v>1694</v>
      </c>
      <c r="AN2303" s="80"/>
      <c r="AO2303" s="80"/>
      <c r="AP2303" s="80"/>
      <c r="AQ2303" s="80"/>
      <c r="AR2303" s="130"/>
      <c r="AS2303" s="80"/>
      <c r="AT2303" s="7"/>
      <c r="AU2303" s="7"/>
      <c r="AV2303" s="169"/>
      <c r="AW2303" s="170"/>
      <c r="AX2303" s="140"/>
      <c r="AY2303" s="150"/>
      <c r="AZ2303" s="171"/>
      <c r="BA2303" s="171"/>
      <c r="BB2303" s="150" t="str">
        <f t="shared" si="440"/>
        <v/>
      </c>
      <c r="BC2303" s="172"/>
      <c r="BD2303" s="169"/>
      <c r="BE2303" s="169"/>
      <c r="BF2303" s="169"/>
      <c r="BG2303" s="169"/>
      <c r="BH2303" s="169"/>
      <c r="BI2303" s="169"/>
      <c r="BJ2303" s="169"/>
      <c r="BK2303" s="169"/>
      <c r="BL2303" s="169"/>
      <c r="BM2303" s="169"/>
      <c r="BN2303" s="169"/>
      <c r="BO2303" s="169"/>
      <c r="BP2303" s="169"/>
      <c r="BQ2303" s="169"/>
      <c r="BS2303" s="6"/>
      <c r="BT2303" s="11"/>
      <c r="BU2303" s="6"/>
      <c r="BV2303" s="6"/>
    </row>
    <row r="2304" spans="1:74" ht="15.75" x14ac:dyDescent="0.25">
      <c r="A2304" s="52" t="s">
        <v>7908</v>
      </c>
      <c r="B2304" s="56"/>
      <c r="C2304" s="7" t="s">
        <v>118</v>
      </c>
      <c r="D2304" s="7" t="s">
        <v>6919</v>
      </c>
      <c r="E2304" s="7"/>
      <c r="F2304" s="64"/>
      <c r="G2304" s="6"/>
      <c r="H2304" s="6"/>
      <c r="I2304" s="10" t="s">
        <v>110</v>
      </c>
      <c r="J2304" s="11" t="s">
        <v>7710</v>
      </c>
      <c r="K2304" s="220" t="s">
        <v>600</v>
      </c>
      <c r="L2304" s="180"/>
      <c r="M2304" s="180">
        <v>1000</v>
      </c>
      <c r="N2304" s="80" t="s">
        <v>7215</v>
      </c>
      <c r="O2304" s="165"/>
      <c r="P2304" s="80" t="s">
        <v>4773</v>
      </c>
      <c r="Q2304" s="80"/>
      <c r="R2304" s="80"/>
      <c r="S2304" s="166"/>
      <c r="T2304" s="164"/>
      <c r="U2304" s="167"/>
      <c r="V2304" s="168"/>
      <c r="W2304" s="12" t="str">
        <f t="shared" si="439"/>
        <v>Mqtt1</v>
      </c>
      <c r="X2304" s="222"/>
      <c r="Y2304" s="6" t="str">
        <f t="shared" si="438"/>
        <v>power-tag/fcu-deck-lounge-guest-cabin-aft-sb</v>
      </c>
      <c r="Z2304" s="106" t="str" cm="1">
        <f t="array" ref="Z2304">IF(COUNTIF(N2304,"spare"),"","$."&amp;_xlfn.REGEXEXTRACT(J2304,"PT\d+[FQ]\d+_(.*)", 2))</f>
        <v>$.RMS_Voltage_B_N</v>
      </c>
      <c r="AA2304" s="12">
        <f t="shared" ref="AA2304:AA2313" si="441">AA2289+1</f>
        <v>6</v>
      </c>
      <c r="AB2304" s="6" t="s">
        <v>195</v>
      </c>
      <c r="AC2304" s="106">
        <v>3030</v>
      </c>
      <c r="AJ2304" s="80"/>
      <c r="AK2304" s="116" t="s">
        <v>1694</v>
      </c>
      <c r="AN2304" s="80"/>
      <c r="AO2304" s="80"/>
      <c r="AP2304" s="80"/>
      <c r="AQ2304" s="80"/>
      <c r="AR2304" s="130"/>
      <c r="AS2304" s="80"/>
      <c r="AT2304" s="7"/>
      <c r="AU2304" s="7"/>
      <c r="AV2304" s="169"/>
      <c r="AW2304" s="170"/>
      <c r="AX2304" s="140"/>
      <c r="AY2304" s="150"/>
      <c r="AZ2304" s="171"/>
      <c r="BA2304" s="171"/>
      <c r="BB2304" s="150" t="str">
        <f t="shared" si="440"/>
        <v/>
      </c>
      <c r="BC2304" s="172"/>
      <c r="BD2304" s="169"/>
      <c r="BE2304" s="169"/>
      <c r="BF2304" s="169"/>
      <c r="BG2304" s="169"/>
      <c r="BH2304" s="169"/>
      <c r="BI2304" s="169"/>
      <c r="BJ2304" s="169"/>
      <c r="BK2304" s="169"/>
      <c r="BL2304" s="169"/>
      <c r="BM2304" s="169"/>
      <c r="BN2304" s="169"/>
      <c r="BO2304" s="169"/>
      <c r="BP2304" s="169"/>
      <c r="BQ2304" s="169"/>
      <c r="BS2304" s="6"/>
      <c r="BT2304" s="11"/>
      <c r="BU2304" s="6"/>
      <c r="BV2304" s="6"/>
    </row>
    <row r="2305" spans="1:74" ht="15.75" x14ac:dyDescent="0.25">
      <c r="A2305" s="52" t="s">
        <v>7908</v>
      </c>
      <c r="B2305" s="56"/>
      <c r="C2305" s="7" t="s">
        <v>118</v>
      </c>
      <c r="D2305" s="7" t="s">
        <v>6919</v>
      </c>
      <c r="E2305" s="7"/>
      <c r="F2305" s="64"/>
      <c r="G2305" s="6"/>
      <c r="H2305" s="6"/>
      <c r="I2305" s="10" t="s">
        <v>110</v>
      </c>
      <c r="J2305" s="11" t="s">
        <v>7711</v>
      </c>
      <c r="K2305" s="220" t="s">
        <v>600</v>
      </c>
      <c r="L2305" s="180"/>
      <c r="M2305" s="180">
        <v>1000</v>
      </c>
      <c r="N2305" s="80" t="s">
        <v>7215</v>
      </c>
      <c r="O2305" s="165"/>
      <c r="P2305" s="80" t="s">
        <v>4774</v>
      </c>
      <c r="Q2305" s="80"/>
      <c r="R2305" s="80"/>
      <c r="S2305" s="166"/>
      <c r="T2305" s="164"/>
      <c r="U2305" s="167"/>
      <c r="V2305" s="168"/>
      <c r="W2305" s="12" t="str">
        <f t="shared" si="439"/>
        <v>Mqtt1</v>
      </c>
      <c r="X2305" s="222"/>
      <c r="Y2305" s="6" t="str">
        <f t="shared" si="438"/>
        <v>power-tag/fcu-deck-lounge-guest-cabin-aft-sb</v>
      </c>
      <c r="Z2305" s="106" t="str" cm="1">
        <f t="array" ref="Z2305">IF(COUNTIF(N2305,"spare"),"","$."&amp;_xlfn.REGEXEXTRACT(J2305,"PT\d+[FQ]\d+_(.*)", 2))</f>
        <v>$.RMS_Voltage_C_N</v>
      </c>
      <c r="AA2305" s="12">
        <f t="shared" si="441"/>
        <v>6</v>
      </c>
      <c r="AB2305" s="6" t="s">
        <v>195</v>
      </c>
      <c r="AC2305" s="106">
        <v>3032</v>
      </c>
      <c r="AJ2305" s="80"/>
      <c r="AK2305" s="116" t="s">
        <v>1694</v>
      </c>
      <c r="AN2305" s="80"/>
      <c r="AO2305" s="80"/>
      <c r="AP2305" s="80"/>
      <c r="AQ2305" s="80"/>
      <c r="AR2305" s="130"/>
      <c r="AS2305" s="80"/>
      <c r="AT2305" s="7"/>
      <c r="AU2305" s="7"/>
      <c r="AV2305" s="169"/>
      <c r="AW2305" s="170"/>
      <c r="AX2305" s="140"/>
      <c r="AY2305" s="150"/>
      <c r="AZ2305" s="171"/>
      <c r="BA2305" s="171"/>
      <c r="BB2305" s="150" t="str">
        <f t="shared" si="440"/>
        <v/>
      </c>
      <c r="BC2305" s="172"/>
      <c r="BD2305" s="169"/>
      <c r="BE2305" s="169"/>
      <c r="BF2305" s="169"/>
      <c r="BG2305" s="169"/>
      <c r="BH2305" s="169"/>
      <c r="BI2305" s="169"/>
      <c r="BJ2305" s="169"/>
      <c r="BK2305" s="169"/>
      <c r="BL2305" s="169"/>
      <c r="BM2305" s="169"/>
      <c r="BN2305" s="169"/>
      <c r="BO2305" s="169"/>
      <c r="BP2305" s="169"/>
      <c r="BQ2305" s="169"/>
      <c r="BS2305" s="6"/>
      <c r="BT2305" s="11"/>
      <c r="BU2305" s="6"/>
      <c r="BV2305" s="6"/>
    </row>
    <row r="2306" spans="1:74" ht="15.75" x14ac:dyDescent="0.25">
      <c r="A2306" s="52" t="s">
        <v>7908</v>
      </c>
      <c r="B2306" s="56"/>
      <c r="C2306" s="7" t="s">
        <v>118</v>
      </c>
      <c r="D2306" s="7" t="s">
        <v>6919</v>
      </c>
      <c r="E2306" s="7"/>
      <c r="F2306" s="64"/>
      <c r="G2306" s="6"/>
      <c r="H2306" s="6"/>
      <c r="I2306" s="10" t="s">
        <v>110</v>
      </c>
      <c r="J2306" s="11" t="s">
        <v>4418</v>
      </c>
      <c r="K2306" s="220" t="s">
        <v>600</v>
      </c>
      <c r="L2306" s="180"/>
      <c r="M2306" s="180">
        <v>1000</v>
      </c>
      <c r="N2306" s="80" t="s">
        <v>7215</v>
      </c>
      <c r="O2306" s="165"/>
      <c r="P2306" s="80" t="s">
        <v>4775</v>
      </c>
      <c r="Q2306" s="80"/>
      <c r="R2306" s="80"/>
      <c r="S2306" s="166"/>
      <c r="T2306" s="164"/>
      <c r="U2306" s="167"/>
      <c r="V2306" s="168"/>
      <c r="W2306" s="12" t="str">
        <f t="shared" si="439"/>
        <v>Mqtt1</v>
      </c>
      <c r="X2306" s="222"/>
      <c r="Y2306" s="6" t="str">
        <f t="shared" si="438"/>
        <v>power-tag/fcu-deck-lounge-guest-cabin-aft-sb</v>
      </c>
      <c r="Z2306" s="106" t="str" cm="1">
        <f t="array" ref="Z2306">IF(COUNTIF(N2306,"spare"),"","$."&amp;_xlfn.REGEXEXTRACT(J2306,"PT\d+[FQ]\d+_(.*)", 2))</f>
        <v>$.Active_Power_Phase_A</v>
      </c>
      <c r="AA2306" s="12">
        <f t="shared" si="441"/>
        <v>6</v>
      </c>
      <c r="AB2306" s="6" t="s">
        <v>195</v>
      </c>
      <c r="AC2306" s="106">
        <v>3054</v>
      </c>
      <c r="AJ2306" s="80"/>
      <c r="AK2306" s="116" t="s">
        <v>1695</v>
      </c>
      <c r="AN2306" s="80"/>
      <c r="AO2306" s="80"/>
      <c r="AP2306" s="80"/>
      <c r="AQ2306" s="80"/>
      <c r="AR2306" s="130"/>
      <c r="AS2306" s="80"/>
      <c r="AT2306" s="7"/>
      <c r="AU2306" s="7"/>
      <c r="AV2306" s="169"/>
      <c r="AW2306" s="170"/>
      <c r="AX2306" s="140"/>
      <c r="AY2306" s="150"/>
      <c r="AZ2306" s="171"/>
      <c r="BA2306" s="171"/>
      <c r="BB2306" s="150" t="str">
        <f t="shared" si="440"/>
        <v/>
      </c>
      <c r="BC2306" s="172"/>
      <c r="BD2306" s="169"/>
      <c r="BE2306" s="169"/>
      <c r="BF2306" s="169"/>
      <c r="BG2306" s="169"/>
      <c r="BH2306" s="169"/>
      <c r="BI2306" s="169"/>
      <c r="BJ2306" s="169"/>
      <c r="BK2306" s="169"/>
      <c r="BL2306" s="169"/>
      <c r="BM2306" s="169"/>
      <c r="BN2306" s="169"/>
      <c r="BO2306" s="169"/>
      <c r="BP2306" s="169"/>
      <c r="BQ2306" s="169"/>
      <c r="BS2306" s="6"/>
      <c r="BT2306" s="11"/>
      <c r="BU2306" s="6"/>
      <c r="BV2306" s="6"/>
    </row>
    <row r="2307" spans="1:74" ht="15.75" x14ac:dyDescent="0.25">
      <c r="A2307" s="52" t="s">
        <v>7908</v>
      </c>
      <c r="B2307" s="56"/>
      <c r="C2307" s="7" t="s">
        <v>118</v>
      </c>
      <c r="D2307" s="7" t="s">
        <v>6919</v>
      </c>
      <c r="E2307" s="7"/>
      <c r="F2307" s="64"/>
      <c r="G2307" s="6"/>
      <c r="H2307" s="6"/>
      <c r="I2307" s="10" t="s">
        <v>110</v>
      </c>
      <c r="J2307" s="11" t="s">
        <v>4419</v>
      </c>
      <c r="K2307" s="220" t="s">
        <v>600</v>
      </c>
      <c r="L2307" s="180"/>
      <c r="M2307" s="180">
        <v>1000</v>
      </c>
      <c r="N2307" s="80" t="s">
        <v>7215</v>
      </c>
      <c r="O2307" s="165"/>
      <c r="P2307" s="80" t="s">
        <v>4776</v>
      </c>
      <c r="Q2307" s="80"/>
      <c r="R2307" s="80"/>
      <c r="S2307" s="166"/>
      <c r="T2307" s="164"/>
      <c r="U2307" s="167"/>
      <c r="V2307" s="168"/>
      <c r="W2307" s="12" t="str">
        <f t="shared" si="439"/>
        <v>Mqtt1</v>
      </c>
      <c r="X2307" s="222"/>
      <c r="Y2307" s="6" t="str">
        <f t="shared" si="438"/>
        <v>power-tag/fcu-deck-lounge-guest-cabin-aft-sb</v>
      </c>
      <c r="Z2307" s="106" t="str" cm="1">
        <f t="array" ref="Z2307">IF(COUNTIF(N2307,"spare"),"","$."&amp;_xlfn.REGEXEXTRACT(J2307,"PT\d+[FQ]\d+_(.*)", 2))</f>
        <v>$.Active_Power_Phase_B</v>
      </c>
      <c r="AA2307" s="12">
        <f t="shared" si="441"/>
        <v>6</v>
      </c>
      <c r="AB2307" s="6" t="s">
        <v>195</v>
      </c>
      <c r="AC2307" s="106">
        <v>3056</v>
      </c>
      <c r="AJ2307" s="80"/>
      <c r="AK2307" s="116" t="s">
        <v>1695</v>
      </c>
      <c r="AN2307" s="80"/>
      <c r="AO2307" s="80"/>
      <c r="AP2307" s="80"/>
      <c r="AQ2307" s="80"/>
      <c r="AR2307" s="130"/>
      <c r="AS2307" s="80"/>
      <c r="AT2307" s="7"/>
      <c r="AU2307" s="7"/>
      <c r="AV2307" s="169"/>
      <c r="AW2307" s="170"/>
      <c r="AX2307" s="140"/>
      <c r="AY2307" s="150"/>
      <c r="AZ2307" s="171"/>
      <c r="BA2307" s="171"/>
      <c r="BB2307" s="150" t="str">
        <f t="shared" si="440"/>
        <v/>
      </c>
      <c r="BC2307" s="172"/>
      <c r="BD2307" s="169"/>
      <c r="BE2307" s="169"/>
      <c r="BF2307" s="169"/>
      <c r="BG2307" s="169"/>
      <c r="BH2307" s="169"/>
      <c r="BI2307" s="169"/>
      <c r="BJ2307" s="169"/>
      <c r="BK2307" s="169"/>
      <c r="BL2307" s="169"/>
      <c r="BM2307" s="169"/>
      <c r="BN2307" s="169"/>
      <c r="BO2307" s="169"/>
      <c r="BP2307" s="169"/>
      <c r="BQ2307" s="169"/>
      <c r="BS2307" s="6"/>
      <c r="BT2307" s="11"/>
      <c r="BU2307" s="6"/>
      <c r="BV2307" s="6"/>
    </row>
    <row r="2308" spans="1:74" ht="15.75" x14ac:dyDescent="0.25">
      <c r="A2308" s="52" t="s">
        <v>7908</v>
      </c>
      <c r="B2308" s="56"/>
      <c r="C2308" s="7" t="s">
        <v>118</v>
      </c>
      <c r="D2308" s="7" t="s">
        <v>6919</v>
      </c>
      <c r="E2308" s="7"/>
      <c r="F2308" s="64"/>
      <c r="G2308" s="6"/>
      <c r="H2308" s="6"/>
      <c r="I2308" s="10" t="s">
        <v>110</v>
      </c>
      <c r="J2308" s="11" t="s">
        <v>4420</v>
      </c>
      <c r="K2308" s="220" t="s">
        <v>600</v>
      </c>
      <c r="L2308" s="180"/>
      <c r="M2308" s="180">
        <v>1000</v>
      </c>
      <c r="N2308" s="80" t="s">
        <v>7215</v>
      </c>
      <c r="O2308" s="165"/>
      <c r="P2308" s="80" t="s">
        <v>4777</v>
      </c>
      <c r="Q2308" s="80"/>
      <c r="R2308" s="80"/>
      <c r="S2308" s="166"/>
      <c r="T2308" s="164"/>
      <c r="U2308" s="167"/>
      <c r="V2308" s="168"/>
      <c r="W2308" s="12" t="str">
        <f t="shared" si="439"/>
        <v>Mqtt1</v>
      </c>
      <c r="X2308" s="222"/>
      <c r="Y2308" s="6" t="str">
        <f t="shared" si="438"/>
        <v>power-tag/fcu-deck-lounge-guest-cabin-aft-sb</v>
      </c>
      <c r="Z2308" s="106" t="str" cm="1">
        <f t="array" ref="Z2308">IF(COUNTIF(N2308,"spare"),"","$."&amp;_xlfn.REGEXEXTRACT(J2308,"PT\d+[FQ]\d+_(.*)", 2))</f>
        <v>$.Active_Power_Phase_C</v>
      </c>
      <c r="AA2308" s="12">
        <f t="shared" si="441"/>
        <v>6</v>
      </c>
      <c r="AB2308" s="6" t="s">
        <v>195</v>
      </c>
      <c r="AC2308" s="106">
        <v>3058</v>
      </c>
      <c r="AJ2308" s="80"/>
      <c r="AK2308" s="116" t="s">
        <v>1695</v>
      </c>
      <c r="AN2308" s="80"/>
      <c r="AO2308" s="80"/>
      <c r="AP2308" s="80"/>
      <c r="AQ2308" s="80"/>
      <c r="AR2308" s="130"/>
      <c r="AS2308" s="80"/>
      <c r="AT2308" s="7"/>
      <c r="AU2308" s="7"/>
      <c r="AV2308" s="169"/>
      <c r="AW2308" s="170"/>
      <c r="AX2308" s="140"/>
      <c r="AY2308" s="150"/>
      <c r="AZ2308" s="171"/>
      <c r="BA2308" s="171"/>
      <c r="BB2308" s="150" t="str">
        <f t="shared" si="440"/>
        <v/>
      </c>
      <c r="BC2308" s="172"/>
      <c r="BD2308" s="169"/>
      <c r="BE2308" s="169"/>
      <c r="BF2308" s="169"/>
      <c r="BG2308" s="169"/>
      <c r="BH2308" s="169"/>
      <c r="BI2308" s="169"/>
      <c r="BJ2308" s="169"/>
      <c r="BK2308" s="169"/>
      <c r="BL2308" s="169"/>
      <c r="BM2308" s="169"/>
      <c r="BN2308" s="169"/>
      <c r="BO2308" s="169"/>
      <c r="BP2308" s="169"/>
      <c r="BQ2308" s="169"/>
      <c r="BS2308" s="6"/>
      <c r="BT2308" s="11"/>
      <c r="BU2308" s="6"/>
      <c r="BV2308" s="6"/>
    </row>
    <row r="2309" spans="1:74" ht="15.75" x14ac:dyDescent="0.25">
      <c r="A2309" s="52" t="s">
        <v>7908</v>
      </c>
      <c r="B2309" s="56"/>
      <c r="C2309" s="7" t="s">
        <v>118</v>
      </c>
      <c r="D2309" s="7" t="s">
        <v>6919</v>
      </c>
      <c r="E2309" s="7"/>
      <c r="F2309" s="64"/>
      <c r="G2309" s="6"/>
      <c r="H2309" s="6"/>
      <c r="I2309" s="10" t="s">
        <v>110</v>
      </c>
      <c r="J2309" s="11" t="s">
        <v>4421</v>
      </c>
      <c r="K2309" s="220" t="s">
        <v>600</v>
      </c>
      <c r="L2309" s="180"/>
      <c r="M2309" s="180">
        <v>1000</v>
      </c>
      <c r="N2309" s="80" t="s">
        <v>7215</v>
      </c>
      <c r="O2309" s="165"/>
      <c r="P2309" s="80" t="s">
        <v>4778</v>
      </c>
      <c r="Q2309" s="80"/>
      <c r="R2309" s="80"/>
      <c r="S2309" s="166"/>
      <c r="T2309" s="164"/>
      <c r="U2309" s="167"/>
      <c r="V2309" s="168"/>
      <c r="W2309" s="12" t="str">
        <f t="shared" si="439"/>
        <v>Mqtt1</v>
      </c>
      <c r="X2309" s="222"/>
      <c r="Y2309" s="6" t="str">
        <f t="shared" si="438"/>
        <v>power-tag/fcu-deck-lounge-guest-cabin-aft-sb</v>
      </c>
      <c r="Z2309" s="106" t="str" cm="1">
        <f t="array" ref="Z2309">IF(COUNTIF(N2309,"spare"),"","$."&amp;_xlfn.REGEXEXTRACT(J2309,"PT\d+[FQ]\d+_(.*)", 2))</f>
        <v>$.Total_Active_Power</v>
      </c>
      <c r="AA2309" s="12">
        <f t="shared" si="441"/>
        <v>6</v>
      </c>
      <c r="AB2309" s="6" t="s">
        <v>195</v>
      </c>
      <c r="AC2309" s="106">
        <v>3060</v>
      </c>
      <c r="AJ2309" s="80"/>
      <c r="AK2309" s="116" t="s">
        <v>1695</v>
      </c>
      <c r="AN2309" s="80"/>
      <c r="AO2309" s="80"/>
      <c r="AP2309" s="80"/>
      <c r="AQ2309" s="80"/>
      <c r="AR2309" s="130"/>
      <c r="AS2309" s="80"/>
      <c r="AT2309" s="7"/>
      <c r="AU2309" s="7"/>
      <c r="AV2309" s="169"/>
      <c r="AW2309" s="170"/>
      <c r="AX2309" s="140"/>
      <c r="AY2309" s="150"/>
      <c r="AZ2309" s="171"/>
      <c r="BA2309" s="171"/>
      <c r="BB2309" s="150" t="str">
        <f t="shared" si="440"/>
        <v/>
      </c>
      <c r="BC2309" s="172"/>
      <c r="BD2309" s="169"/>
      <c r="BE2309" s="169"/>
      <c r="BF2309" s="169"/>
      <c r="BG2309" s="169"/>
      <c r="BH2309" s="169"/>
      <c r="BI2309" s="169"/>
      <c r="BJ2309" s="169"/>
      <c r="BK2309" s="169"/>
      <c r="BL2309" s="169"/>
      <c r="BM2309" s="169"/>
      <c r="BN2309" s="169"/>
      <c r="BO2309" s="169"/>
      <c r="BP2309" s="169"/>
      <c r="BQ2309" s="169"/>
      <c r="BS2309" s="6"/>
      <c r="BT2309" s="11"/>
      <c r="BU2309" s="6"/>
      <c r="BV2309" s="6"/>
    </row>
    <row r="2310" spans="1:74" ht="15.75" x14ac:dyDescent="0.25">
      <c r="A2310" s="52" t="s">
        <v>7908</v>
      </c>
      <c r="B2310" s="56"/>
      <c r="C2310" s="7" t="s">
        <v>118</v>
      </c>
      <c r="D2310" s="7" t="s">
        <v>6919</v>
      </c>
      <c r="E2310" s="7"/>
      <c r="F2310" s="64"/>
      <c r="G2310" s="6"/>
      <c r="H2310" s="6"/>
      <c r="I2310" s="10" t="s">
        <v>110</v>
      </c>
      <c r="J2310" s="11" t="s">
        <v>4422</v>
      </c>
      <c r="K2310" s="220" t="s">
        <v>600</v>
      </c>
      <c r="L2310" s="180"/>
      <c r="M2310" s="180">
        <v>1000</v>
      </c>
      <c r="N2310" s="80" t="s">
        <v>7215</v>
      </c>
      <c r="O2310" s="165"/>
      <c r="P2310" s="80" t="s">
        <v>4779</v>
      </c>
      <c r="Q2310" s="80"/>
      <c r="R2310" s="80"/>
      <c r="S2310" s="166"/>
      <c r="T2310" s="164"/>
      <c r="U2310" s="167"/>
      <c r="V2310" s="168"/>
      <c r="W2310" s="12" t="str">
        <f t="shared" si="439"/>
        <v>Mqtt1</v>
      </c>
      <c r="X2310" s="222"/>
      <c r="Y2310" s="6" t="str">
        <f t="shared" si="438"/>
        <v>power-tag/fcu-deck-lounge-guest-cabin-aft-sb</v>
      </c>
      <c r="Z2310" s="106" t="str" cm="1">
        <f t="array" ref="Z2310">IF(COUNTIF(N2310,"spare"),"","$."&amp;_xlfn.REGEXEXTRACT(J2310,"PT\d+[FQ]\d+_(.*)", 2))</f>
        <v>$.Power_Factor_Phase_A</v>
      </c>
      <c r="AA2310" s="12">
        <f t="shared" si="441"/>
        <v>6</v>
      </c>
      <c r="AB2310" s="6" t="s">
        <v>195</v>
      </c>
      <c r="AC2310" s="106">
        <v>3078</v>
      </c>
      <c r="AJ2310" s="80"/>
      <c r="AK2310" s="116" t="s">
        <v>1696</v>
      </c>
      <c r="AN2310" s="80"/>
      <c r="AO2310" s="80"/>
      <c r="AP2310" s="80"/>
      <c r="AQ2310" s="80"/>
      <c r="AR2310" s="130"/>
      <c r="AS2310" s="80"/>
      <c r="AT2310" s="7"/>
      <c r="AU2310" s="7"/>
      <c r="AV2310" s="169"/>
      <c r="AW2310" s="170"/>
      <c r="AX2310" s="140"/>
      <c r="AY2310" s="150"/>
      <c r="AZ2310" s="171"/>
      <c r="BA2310" s="171"/>
      <c r="BB2310" s="150" t="str">
        <f t="shared" si="440"/>
        <v/>
      </c>
      <c r="BC2310" s="172"/>
      <c r="BD2310" s="169"/>
      <c r="BE2310" s="169"/>
      <c r="BF2310" s="169"/>
      <c r="BG2310" s="169"/>
      <c r="BH2310" s="169"/>
      <c r="BI2310" s="169"/>
      <c r="BJ2310" s="169"/>
      <c r="BK2310" s="169"/>
      <c r="BL2310" s="169"/>
      <c r="BM2310" s="169"/>
      <c r="BN2310" s="169"/>
      <c r="BO2310" s="169"/>
      <c r="BP2310" s="169"/>
      <c r="BQ2310" s="169"/>
      <c r="BS2310" s="6"/>
      <c r="BT2310" s="11"/>
      <c r="BU2310" s="6"/>
      <c r="BV2310" s="6"/>
    </row>
    <row r="2311" spans="1:74" ht="15.75" x14ac:dyDescent="0.25">
      <c r="A2311" s="52" t="s">
        <v>7908</v>
      </c>
      <c r="B2311" s="56"/>
      <c r="C2311" s="7" t="s">
        <v>118</v>
      </c>
      <c r="D2311" s="7" t="s">
        <v>6919</v>
      </c>
      <c r="E2311" s="7"/>
      <c r="F2311" s="64"/>
      <c r="G2311" s="6"/>
      <c r="H2311" s="6"/>
      <c r="I2311" s="10" t="s">
        <v>110</v>
      </c>
      <c r="J2311" s="11" t="s">
        <v>4423</v>
      </c>
      <c r="K2311" s="220" t="s">
        <v>600</v>
      </c>
      <c r="L2311" s="180"/>
      <c r="M2311" s="180">
        <v>1000</v>
      </c>
      <c r="N2311" s="80" t="s">
        <v>7215</v>
      </c>
      <c r="O2311" s="165"/>
      <c r="P2311" s="80" t="s">
        <v>4780</v>
      </c>
      <c r="Q2311" s="80"/>
      <c r="R2311" s="80"/>
      <c r="S2311" s="166"/>
      <c r="T2311" s="164"/>
      <c r="U2311" s="167"/>
      <c r="V2311" s="168"/>
      <c r="W2311" s="12" t="str">
        <f t="shared" si="439"/>
        <v>Mqtt1</v>
      </c>
      <c r="X2311" s="222"/>
      <c r="Y2311" s="6" t="str">
        <f t="shared" si="438"/>
        <v>power-tag/fcu-deck-lounge-guest-cabin-aft-sb</v>
      </c>
      <c r="Z2311" s="106" t="str" cm="1">
        <f t="array" ref="Z2311">IF(COUNTIF(N2311,"spare"),"","$."&amp;_xlfn.REGEXEXTRACT(J2311,"PT\d+[FQ]\d+_(.*)", 2))</f>
        <v>$.Power_Factor_Phase_B</v>
      </c>
      <c r="AA2311" s="12">
        <f t="shared" si="441"/>
        <v>6</v>
      </c>
      <c r="AB2311" s="6" t="s">
        <v>195</v>
      </c>
      <c r="AC2311" s="106">
        <v>3080</v>
      </c>
      <c r="AJ2311" s="80"/>
      <c r="AK2311" s="116" t="s">
        <v>1696</v>
      </c>
      <c r="AN2311" s="80"/>
      <c r="AO2311" s="80"/>
      <c r="AP2311" s="80"/>
      <c r="AQ2311" s="80"/>
      <c r="AR2311" s="130"/>
      <c r="AS2311" s="80"/>
      <c r="AT2311" s="7"/>
      <c r="AU2311" s="7"/>
      <c r="AV2311" s="169"/>
      <c r="AW2311" s="170"/>
      <c r="AX2311" s="140"/>
      <c r="AY2311" s="150"/>
      <c r="AZ2311" s="171"/>
      <c r="BA2311" s="171"/>
      <c r="BB2311" s="150" t="str">
        <f t="shared" si="440"/>
        <v/>
      </c>
      <c r="BC2311" s="172"/>
      <c r="BD2311" s="169"/>
      <c r="BE2311" s="169"/>
      <c r="BF2311" s="169"/>
      <c r="BG2311" s="169"/>
      <c r="BH2311" s="169"/>
      <c r="BI2311" s="169"/>
      <c r="BJ2311" s="169"/>
      <c r="BK2311" s="169"/>
      <c r="BL2311" s="169"/>
      <c r="BM2311" s="169"/>
      <c r="BN2311" s="169"/>
      <c r="BO2311" s="169"/>
      <c r="BP2311" s="169"/>
      <c r="BQ2311" s="169"/>
      <c r="BS2311" s="6"/>
      <c r="BT2311" s="11"/>
      <c r="BU2311" s="6"/>
      <c r="BV2311" s="6"/>
    </row>
    <row r="2312" spans="1:74" ht="15.75" x14ac:dyDescent="0.25">
      <c r="A2312" s="52" t="s">
        <v>7908</v>
      </c>
      <c r="B2312" s="56"/>
      <c r="C2312" s="7" t="s">
        <v>118</v>
      </c>
      <c r="D2312" s="7" t="s">
        <v>6919</v>
      </c>
      <c r="E2312" s="7"/>
      <c r="F2312" s="64"/>
      <c r="G2312" s="6"/>
      <c r="H2312" s="6"/>
      <c r="I2312" s="10" t="s">
        <v>110</v>
      </c>
      <c r="J2312" s="11" t="s">
        <v>4424</v>
      </c>
      <c r="K2312" s="220" t="s">
        <v>600</v>
      </c>
      <c r="L2312" s="180"/>
      <c r="M2312" s="180">
        <v>1000</v>
      </c>
      <c r="N2312" s="80" t="s">
        <v>7215</v>
      </c>
      <c r="O2312" s="165"/>
      <c r="P2312" s="80" t="s">
        <v>4781</v>
      </c>
      <c r="Q2312" s="80"/>
      <c r="R2312" s="80"/>
      <c r="S2312" s="166"/>
      <c r="T2312" s="164"/>
      <c r="U2312" s="167"/>
      <c r="V2312" s="168"/>
      <c r="W2312" s="12" t="str">
        <f t="shared" si="439"/>
        <v>Mqtt1</v>
      </c>
      <c r="X2312" s="222"/>
      <c r="Y2312" s="6" t="str">
        <f t="shared" si="438"/>
        <v>power-tag/fcu-deck-lounge-guest-cabin-aft-sb</v>
      </c>
      <c r="Z2312" s="106" t="str" cm="1">
        <f t="array" ref="Z2312">IF(COUNTIF(N2312,"spare"),"","$."&amp;_xlfn.REGEXEXTRACT(J2312,"PT\d+[FQ]\d+_(.*)", 2))</f>
        <v>$.Power_Factor_Phase_C</v>
      </c>
      <c r="AA2312" s="12">
        <f t="shared" si="441"/>
        <v>6</v>
      </c>
      <c r="AB2312" s="6" t="s">
        <v>195</v>
      </c>
      <c r="AC2312" s="106">
        <v>3082</v>
      </c>
      <c r="AJ2312" s="80"/>
      <c r="AK2312" s="116" t="s">
        <v>1696</v>
      </c>
      <c r="AN2312" s="80"/>
      <c r="AO2312" s="80"/>
      <c r="AP2312" s="80"/>
      <c r="AQ2312" s="80"/>
      <c r="AR2312" s="130"/>
      <c r="AS2312" s="80"/>
      <c r="AT2312" s="7"/>
      <c r="AU2312" s="7"/>
      <c r="AV2312" s="169"/>
      <c r="AW2312" s="170"/>
      <c r="AX2312" s="140"/>
      <c r="AY2312" s="150"/>
      <c r="AZ2312" s="171"/>
      <c r="BA2312" s="171"/>
      <c r="BB2312" s="150" t="str">
        <f t="shared" si="440"/>
        <v/>
      </c>
      <c r="BC2312" s="172"/>
      <c r="BD2312" s="169"/>
      <c r="BE2312" s="169"/>
      <c r="BF2312" s="169"/>
      <c r="BG2312" s="169"/>
      <c r="BH2312" s="169"/>
      <c r="BI2312" s="169"/>
      <c r="BJ2312" s="169"/>
      <c r="BK2312" s="169"/>
      <c r="BL2312" s="169"/>
      <c r="BM2312" s="169"/>
      <c r="BN2312" s="169"/>
      <c r="BO2312" s="169"/>
      <c r="BP2312" s="169"/>
      <c r="BQ2312" s="169"/>
      <c r="BS2312" s="6"/>
      <c r="BT2312" s="11"/>
      <c r="BU2312" s="6"/>
      <c r="BV2312" s="6"/>
    </row>
    <row r="2313" spans="1:74" ht="15.75" x14ac:dyDescent="0.25">
      <c r="A2313" s="52" t="s">
        <v>7908</v>
      </c>
      <c r="B2313" s="56"/>
      <c r="C2313" s="7" t="s">
        <v>118</v>
      </c>
      <c r="D2313" s="7" t="s">
        <v>6919</v>
      </c>
      <c r="E2313" s="7"/>
      <c r="F2313" s="64"/>
      <c r="G2313" s="6"/>
      <c r="H2313" s="6"/>
      <c r="I2313" s="10" t="s">
        <v>110</v>
      </c>
      <c r="J2313" s="11" t="s">
        <v>4425</v>
      </c>
      <c r="K2313" s="220" t="s">
        <v>600</v>
      </c>
      <c r="L2313" s="180"/>
      <c r="M2313" s="180">
        <v>1000</v>
      </c>
      <c r="N2313" s="80" t="s">
        <v>7215</v>
      </c>
      <c r="O2313" s="165"/>
      <c r="P2313" s="80" t="s">
        <v>4782</v>
      </c>
      <c r="Q2313" s="80"/>
      <c r="R2313" s="80"/>
      <c r="S2313" s="166"/>
      <c r="T2313" s="164"/>
      <c r="U2313" s="167"/>
      <c r="V2313" s="168"/>
      <c r="W2313" s="12" t="str">
        <f t="shared" si="439"/>
        <v>Mqtt1</v>
      </c>
      <c r="X2313" s="222"/>
      <c r="Y2313" s="6" t="str">
        <f t="shared" si="438"/>
        <v>power-tag/fcu-deck-lounge-guest-cabin-aft-sb</v>
      </c>
      <c r="Z2313" s="106" t="str" cm="1">
        <f t="array" ref="Z2313">IF(COUNTIF(N2313,"spare"),"","$."&amp;_xlfn.REGEXEXTRACT(J2313,"PT\d+[FQ]\d+_(.*)", 2))</f>
        <v>$.Total_Power_Factor</v>
      </c>
      <c r="AA2313" s="12">
        <f t="shared" si="441"/>
        <v>6</v>
      </c>
      <c r="AB2313" s="6" t="s">
        <v>195</v>
      </c>
      <c r="AC2313" s="106">
        <v>3084</v>
      </c>
      <c r="AJ2313" s="80"/>
      <c r="AK2313" s="116" t="s">
        <v>1696</v>
      </c>
      <c r="AN2313" s="80"/>
      <c r="AO2313" s="80"/>
      <c r="AP2313" s="80"/>
      <c r="AQ2313" s="80"/>
      <c r="AR2313" s="130"/>
      <c r="AS2313" s="80"/>
      <c r="AT2313" s="7"/>
      <c r="AU2313" s="7"/>
      <c r="AV2313" s="169"/>
      <c r="AW2313" s="170"/>
      <c r="AX2313" s="140"/>
      <c r="AY2313" s="150"/>
      <c r="AZ2313" s="171"/>
      <c r="BA2313" s="171"/>
      <c r="BB2313" s="150" t="str">
        <f t="shared" si="440"/>
        <v/>
      </c>
      <c r="BC2313" s="172"/>
      <c r="BD2313" s="169"/>
      <c r="BE2313" s="169"/>
      <c r="BF2313" s="169"/>
      <c r="BG2313" s="169"/>
      <c r="BH2313" s="169"/>
      <c r="BI2313" s="169"/>
      <c r="BJ2313" s="169"/>
      <c r="BK2313" s="169"/>
      <c r="BL2313" s="169"/>
      <c r="BM2313" s="169"/>
      <c r="BN2313" s="169"/>
      <c r="BO2313" s="169"/>
      <c r="BP2313" s="169"/>
      <c r="BQ2313" s="169"/>
      <c r="BS2313" s="6"/>
      <c r="BT2313" s="11"/>
      <c r="BU2313" s="6"/>
      <c r="BV2313" s="6"/>
    </row>
    <row r="2314" spans="1:74" ht="15.75" x14ac:dyDescent="0.25">
      <c r="A2314" s="52" t="s">
        <v>7908</v>
      </c>
      <c r="B2314" s="56"/>
      <c r="C2314" s="7" t="s">
        <v>118</v>
      </c>
      <c r="D2314" s="7" t="s">
        <v>6919</v>
      </c>
      <c r="E2314" s="7"/>
      <c r="F2314" s="64"/>
      <c r="G2314" s="6"/>
      <c r="H2314" s="6"/>
      <c r="I2314" s="10" t="s">
        <v>110</v>
      </c>
      <c r="J2314" s="11" t="s">
        <v>4426</v>
      </c>
      <c r="K2314" s="220" t="s">
        <v>600</v>
      </c>
      <c r="L2314" s="180"/>
      <c r="M2314" s="180">
        <v>1000</v>
      </c>
      <c r="N2314" s="80" t="s">
        <v>7215</v>
      </c>
      <c r="O2314" s="165"/>
      <c r="P2314" s="80" t="s">
        <v>4783</v>
      </c>
      <c r="Q2314" s="80"/>
      <c r="R2314" s="80"/>
      <c r="S2314" s="166"/>
      <c r="T2314" s="164"/>
      <c r="U2314" s="167"/>
      <c r="V2314" s="168"/>
      <c r="W2314" s="12" t="str">
        <f t="shared" ref="W2314:W2328" si="442">IF(COUNTIF(N2314,"spare"),"","Mqtt1")</f>
        <v>Mqtt1</v>
      </c>
      <c r="X2314" s="222"/>
      <c r="Y2314" s="6" t="str">
        <f t="shared" si="438"/>
        <v>power-tag/fcu-technical-space</v>
      </c>
      <c r="Z2314" s="106" t="str" cm="1">
        <f t="array" ref="Z2314">IF(COUNTIF(N2314,"spare"),"","$."&amp;_xlfn.REGEXEXTRACT(J2314,"PT\d+[FQ]\d+_(.*)", 2))</f>
        <v>$.RMS_Current_Phase_A</v>
      </c>
      <c r="AA2314" s="12">
        <f>AA2299+1</f>
        <v>7</v>
      </c>
      <c r="AB2314" s="6" t="s">
        <v>195</v>
      </c>
      <c r="AC2314" s="106">
        <v>3000</v>
      </c>
      <c r="AJ2314" s="80"/>
      <c r="AK2314" s="116" t="s">
        <v>1693</v>
      </c>
      <c r="AN2314" s="80"/>
      <c r="AO2314" s="80"/>
      <c r="AP2314" s="80"/>
      <c r="AQ2314" s="80"/>
      <c r="AR2314" s="130"/>
      <c r="AS2314" s="80"/>
      <c r="AT2314" s="7"/>
      <c r="AU2314" s="7"/>
      <c r="AV2314" s="169"/>
      <c r="AW2314" s="170"/>
      <c r="AX2314" s="140"/>
      <c r="AY2314" s="150"/>
      <c r="AZ2314" s="171"/>
      <c r="BA2314" s="171"/>
      <c r="BB2314" s="150" t="str">
        <f t="shared" ref="BB2314:BB2328" si="443">IF(ISNUMBER(AM2314),"1","")</f>
        <v/>
      </c>
      <c r="BC2314" s="172"/>
      <c r="BD2314" s="169"/>
      <c r="BE2314" s="169"/>
      <c r="BF2314" s="169"/>
      <c r="BG2314" s="169"/>
      <c r="BH2314" s="169"/>
      <c r="BI2314" s="169"/>
      <c r="BJ2314" s="169"/>
      <c r="BK2314" s="169"/>
      <c r="BL2314" s="169"/>
      <c r="BM2314" s="169"/>
      <c r="BN2314" s="169"/>
      <c r="BO2314" s="169"/>
      <c r="BP2314" s="169"/>
      <c r="BQ2314" s="169"/>
      <c r="BS2314" s="6"/>
      <c r="BT2314" s="11"/>
      <c r="BU2314" s="6"/>
      <c r="BV2314" s="6"/>
    </row>
    <row r="2315" spans="1:74" ht="15.75" x14ac:dyDescent="0.25">
      <c r="A2315" s="52" t="s">
        <v>7908</v>
      </c>
      <c r="B2315" s="56"/>
      <c r="C2315" s="7" t="s">
        <v>118</v>
      </c>
      <c r="D2315" s="7" t="s">
        <v>6919</v>
      </c>
      <c r="E2315" s="7"/>
      <c r="F2315" s="64"/>
      <c r="G2315" s="6"/>
      <c r="H2315" s="6"/>
      <c r="I2315" s="10" t="s">
        <v>110</v>
      </c>
      <c r="J2315" s="11" t="s">
        <v>4427</v>
      </c>
      <c r="K2315" s="220" t="s">
        <v>600</v>
      </c>
      <c r="L2315" s="180"/>
      <c r="M2315" s="180">
        <v>1000</v>
      </c>
      <c r="N2315" s="80" t="s">
        <v>7215</v>
      </c>
      <c r="O2315" s="165"/>
      <c r="P2315" s="80" t="s">
        <v>4784</v>
      </c>
      <c r="Q2315" s="80"/>
      <c r="R2315" s="80"/>
      <c r="S2315" s="166"/>
      <c r="T2315" s="164"/>
      <c r="U2315" s="167"/>
      <c r="V2315" s="168"/>
      <c r="W2315" s="12" t="str">
        <f t="shared" si="442"/>
        <v>Mqtt1</v>
      </c>
      <c r="X2315" s="222"/>
      <c r="Y2315" s="6" t="str">
        <f t="shared" si="438"/>
        <v>power-tag/fcu-technical-space</v>
      </c>
      <c r="Z2315" s="106" t="str" cm="1">
        <f t="array" ref="Z2315">IF(COUNTIF(N2315,"spare"),"","$."&amp;_xlfn.REGEXEXTRACT(J2315,"PT\d+[FQ]\d+_(.*)", 2))</f>
        <v>$.RMS_Current_Phase_B</v>
      </c>
      <c r="AA2315" s="12">
        <f t="shared" ref="AA2315:AA2378" si="444">AA2300+1</f>
        <v>7</v>
      </c>
      <c r="AB2315" s="6" t="s">
        <v>195</v>
      </c>
      <c r="AC2315" s="106">
        <v>3002</v>
      </c>
      <c r="AJ2315" s="80"/>
      <c r="AK2315" s="116" t="s">
        <v>1693</v>
      </c>
      <c r="AN2315" s="80"/>
      <c r="AO2315" s="80"/>
      <c r="AP2315" s="80"/>
      <c r="AQ2315" s="80"/>
      <c r="AR2315" s="130"/>
      <c r="AS2315" s="80"/>
      <c r="AT2315" s="7"/>
      <c r="AU2315" s="7"/>
      <c r="AV2315" s="169"/>
      <c r="AW2315" s="170"/>
      <c r="AX2315" s="140"/>
      <c r="AY2315" s="150"/>
      <c r="AZ2315" s="171"/>
      <c r="BA2315" s="171"/>
      <c r="BB2315" s="150" t="str">
        <f t="shared" si="443"/>
        <v/>
      </c>
      <c r="BC2315" s="172"/>
      <c r="BD2315" s="169"/>
      <c r="BE2315" s="169"/>
      <c r="BF2315" s="169"/>
      <c r="BG2315" s="169"/>
      <c r="BH2315" s="169"/>
      <c r="BI2315" s="169"/>
      <c r="BJ2315" s="169"/>
      <c r="BK2315" s="169"/>
      <c r="BL2315" s="169"/>
      <c r="BM2315" s="169"/>
      <c r="BN2315" s="169"/>
      <c r="BO2315" s="169"/>
      <c r="BP2315" s="169"/>
      <c r="BQ2315" s="169"/>
      <c r="BS2315" s="6"/>
      <c r="BT2315" s="11"/>
      <c r="BU2315" s="6"/>
      <c r="BV2315" s="6"/>
    </row>
    <row r="2316" spans="1:74" ht="15.75" x14ac:dyDescent="0.25">
      <c r="A2316" s="52" t="s">
        <v>7908</v>
      </c>
      <c r="B2316" s="56"/>
      <c r="C2316" s="7" t="s">
        <v>118</v>
      </c>
      <c r="D2316" s="7" t="s">
        <v>6919</v>
      </c>
      <c r="E2316" s="7"/>
      <c r="F2316" s="64"/>
      <c r="G2316" s="6"/>
      <c r="H2316" s="6"/>
      <c r="I2316" s="10" t="s">
        <v>110</v>
      </c>
      <c r="J2316" s="11" t="s">
        <v>4428</v>
      </c>
      <c r="K2316" s="220" t="s">
        <v>600</v>
      </c>
      <c r="L2316" s="180"/>
      <c r="M2316" s="180">
        <v>1000</v>
      </c>
      <c r="N2316" s="80" t="s">
        <v>7215</v>
      </c>
      <c r="O2316" s="165"/>
      <c r="P2316" s="80" t="s">
        <v>4785</v>
      </c>
      <c r="Q2316" s="80"/>
      <c r="R2316" s="80"/>
      <c r="S2316" s="166"/>
      <c r="T2316" s="164"/>
      <c r="U2316" s="167"/>
      <c r="V2316" s="168"/>
      <c r="W2316" s="12" t="str">
        <f t="shared" si="442"/>
        <v>Mqtt1</v>
      </c>
      <c r="X2316" s="222"/>
      <c r="Y2316" s="6" t="str">
        <f t="shared" si="438"/>
        <v>power-tag/fcu-technical-space</v>
      </c>
      <c r="Z2316" s="106" t="str" cm="1">
        <f t="array" ref="Z2316">IF(COUNTIF(N2316,"spare"),"","$."&amp;_xlfn.REGEXEXTRACT(J2316,"PT\d+[FQ]\d+_(.*)", 2))</f>
        <v>$.RMS_Current_Phase_C</v>
      </c>
      <c r="AA2316" s="12">
        <f t="shared" si="444"/>
        <v>7</v>
      </c>
      <c r="AB2316" s="6" t="s">
        <v>195</v>
      </c>
      <c r="AC2316" s="106">
        <v>3004</v>
      </c>
      <c r="AJ2316" s="80"/>
      <c r="AK2316" s="116" t="s">
        <v>1693</v>
      </c>
      <c r="AN2316" s="80"/>
      <c r="AO2316" s="80"/>
      <c r="AP2316" s="80"/>
      <c r="AQ2316" s="80"/>
      <c r="AR2316" s="130"/>
      <c r="AS2316" s="80"/>
      <c r="AT2316" s="7"/>
      <c r="AU2316" s="7"/>
      <c r="AV2316" s="169"/>
      <c r="AW2316" s="170"/>
      <c r="AX2316" s="140"/>
      <c r="AY2316" s="150"/>
      <c r="AZ2316" s="171"/>
      <c r="BA2316" s="171"/>
      <c r="BB2316" s="150" t="str">
        <f t="shared" si="443"/>
        <v/>
      </c>
      <c r="BC2316" s="172"/>
      <c r="BD2316" s="169"/>
      <c r="BE2316" s="169"/>
      <c r="BF2316" s="169"/>
      <c r="BG2316" s="169"/>
      <c r="BH2316" s="169"/>
      <c r="BI2316" s="169"/>
      <c r="BJ2316" s="169"/>
      <c r="BK2316" s="169"/>
      <c r="BL2316" s="169"/>
      <c r="BM2316" s="169"/>
      <c r="BN2316" s="169"/>
      <c r="BO2316" s="169"/>
      <c r="BP2316" s="169"/>
      <c r="BQ2316" s="169"/>
      <c r="BS2316" s="6"/>
      <c r="BT2316" s="11"/>
      <c r="BU2316" s="6"/>
      <c r="BV2316" s="6"/>
    </row>
    <row r="2317" spans="1:74" ht="15.75" x14ac:dyDescent="0.25">
      <c r="A2317" s="52" t="s">
        <v>7908</v>
      </c>
      <c r="B2317" s="56"/>
      <c r="C2317" s="7" t="s">
        <v>118</v>
      </c>
      <c r="D2317" s="7" t="s">
        <v>6919</v>
      </c>
      <c r="E2317" s="7"/>
      <c r="F2317" s="64"/>
      <c r="G2317" s="6"/>
      <c r="H2317" s="6"/>
      <c r="I2317" s="10" t="s">
        <v>110</v>
      </c>
      <c r="J2317" s="11" t="s">
        <v>4429</v>
      </c>
      <c r="K2317" s="220" t="s">
        <v>600</v>
      </c>
      <c r="L2317" s="180"/>
      <c r="M2317" s="180">
        <v>1000</v>
      </c>
      <c r="N2317" s="80" t="s">
        <v>7215</v>
      </c>
      <c r="O2317" s="165"/>
      <c r="P2317" s="80" t="s">
        <v>4786</v>
      </c>
      <c r="Q2317" s="80"/>
      <c r="R2317" s="80"/>
      <c r="S2317" s="166"/>
      <c r="T2317" s="164"/>
      <c r="U2317" s="167"/>
      <c r="V2317" s="168"/>
      <c r="W2317" s="12" t="str">
        <f t="shared" si="442"/>
        <v>Mqtt1</v>
      </c>
      <c r="X2317" s="222"/>
      <c r="Y2317" s="6" t="str">
        <f t="shared" si="438"/>
        <v>power-tag/fcu-technical-space</v>
      </c>
      <c r="Z2317" s="106" t="str" cm="1">
        <f t="array" ref="Z2317">IF(COUNTIF(N2317,"spare"),"","$."&amp;_xlfn.REGEXEXTRACT(J2317,"PT\d+[FQ]\d+_(.*)", 2))</f>
        <v>$.RMS_Current_Phase_Neut</v>
      </c>
      <c r="AA2317" s="12">
        <f t="shared" si="444"/>
        <v>7</v>
      </c>
      <c r="AB2317" s="6" t="s">
        <v>195</v>
      </c>
      <c r="AC2317" s="106">
        <v>3006</v>
      </c>
      <c r="AJ2317" s="80"/>
      <c r="AK2317" s="116" t="s">
        <v>1693</v>
      </c>
      <c r="AN2317" s="80"/>
      <c r="AO2317" s="80"/>
      <c r="AP2317" s="80"/>
      <c r="AQ2317" s="80"/>
      <c r="AR2317" s="130"/>
      <c r="AS2317" s="80"/>
      <c r="AT2317" s="7"/>
      <c r="AU2317" s="7"/>
      <c r="AV2317" s="169"/>
      <c r="AW2317" s="170"/>
      <c r="AX2317" s="140"/>
      <c r="AY2317" s="150"/>
      <c r="AZ2317" s="171"/>
      <c r="BA2317" s="171"/>
      <c r="BB2317" s="150" t="str">
        <f t="shared" si="443"/>
        <v/>
      </c>
      <c r="BC2317" s="172"/>
      <c r="BD2317" s="169"/>
      <c r="BE2317" s="169"/>
      <c r="BF2317" s="169"/>
      <c r="BG2317" s="169"/>
      <c r="BH2317" s="169"/>
      <c r="BI2317" s="169"/>
      <c r="BJ2317" s="169"/>
      <c r="BK2317" s="169"/>
      <c r="BL2317" s="169"/>
      <c r="BM2317" s="169"/>
      <c r="BN2317" s="169"/>
      <c r="BO2317" s="169"/>
      <c r="BP2317" s="169"/>
      <c r="BQ2317" s="169"/>
      <c r="BS2317" s="6"/>
      <c r="BT2317" s="11"/>
      <c r="BU2317" s="6"/>
      <c r="BV2317" s="6"/>
    </row>
    <row r="2318" spans="1:74" ht="15.75" x14ac:dyDescent="0.25">
      <c r="A2318" s="52" t="s">
        <v>7908</v>
      </c>
      <c r="B2318" s="56"/>
      <c r="C2318" s="7" t="s">
        <v>118</v>
      </c>
      <c r="D2318" s="7" t="s">
        <v>6919</v>
      </c>
      <c r="E2318" s="7"/>
      <c r="F2318" s="64"/>
      <c r="G2318" s="6"/>
      <c r="H2318" s="6"/>
      <c r="I2318" s="10" t="s">
        <v>110</v>
      </c>
      <c r="J2318" s="11" t="s">
        <v>7712</v>
      </c>
      <c r="K2318" s="220" t="s">
        <v>600</v>
      </c>
      <c r="L2318" s="180"/>
      <c r="M2318" s="180">
        <v>1000</v>
      </c>
      <c r="N2318" s="80" t="s">
        <v>7215</v>
      </c>
      <c r="O2318" s="165"/>
      <c r="P2318" s="80" t="s">
        <v>4787</v>
      </c>
      <c r="Q2318" s="80"/>
      <c r="R2318" s="80"/>
      <c r="S2318" s="166"/>
      <c r="T2318" s="164"/>
      <c r="U2318" s="167"/>
      <c r="V2318" s="168"/>
      <c r="W2318" s="12" t="str">
        <f t="shared" si="442"/>
        <v>Mqtt1</v>
      </c>
      <c r="X2318" s="222"/>
      <c r="Y2318" s="6" t="str">
        <f t="shared" si="438"/>
        <v>power-tag/fcu-technical-space</v>
      </c>
      <c r="Z2318" s="106" t="str" cm="1">
        <f t="array" ref="Z2318">IF(COUNTIF(N2318,"spare"),"","$."&amp;_xlfn.REGEXEXTRACT(J2318,"PT\d+[FQ]\d+_(.*)", 2))</f>
        <v>$.RMS_Voltage_A_N</v>
      </c>
      <c r="AA2318" s="12">
        <f t="shared" si="444"/>
        <v>7</v>
      </c>
      <c r="AB2318" s="6" t="s">
        <v>195</v>
      </c>
      <c r="AC2318" s="106">
        <v>3028</v>
      </c>
      <c r="AJ2318" s="80"/>
      <c r="AK2318" s="116" t="s">
        <v>1694</v>
      </c>
      <c r="AN2318" s="80"/>
      <c r="AO2318" s="80"/>
      <c r="AP2318" s="80"/>
      <c r="AQ2318" s="80"/>
      <c r="AR2318" s="130"/>
      <c r="AS2318" s="80"/>
      <c r="AT2318" s="7"/>
      <c r="AU2318" s="7"/>
      <c r="AV2318" s="169"/>
      <c r="AW2318" s="170"/>
      <c r="AX2318" s="140"/>
      <c r="AY2318" s="150"/>
      <c r="AZ2318" s="171"/>
      <c r="BA2318" s="171"/>
      <c r="BB2318" s="150" t="str">
        <f t="shared" si="443"/>
        <v/>
      </c>
      <c r="BC2318" s="172"/>
      <c r="BD2318" s="169"/>
      <c r="BE2318" s="169"/>
      <c r="BF2318" s="169"/>
      <c r="BG2318" s="169"/>
      <c r="BH2318" s="169"/>
      <c r="BI2318" s="169"/>
      <c r="BJ2318" s="169"/>
      <c r="BK2318" s="169"/>
      <c r="BL2318" s="169"/>
      <c r="BM2318" s="169"/>
      <c r="BN2318" s="169"/>
      <c r="BO2318" s="169"/>
      <c r="BP2318" s="169"/>
      <c r="BQ2318" s="169"/>
      <c r="BS2318" s="6"/>
      <c r="BT2318" s="11"/>
      <c r="BU2318" s="6"/>
      <c r="BV2318" s="6"/>
    </row>
    <row r="2319" spans="1:74" ht="15.75" x14ac:dyDescent="0.25">
      <c r="A2319" s="52" t="s">
        <v>7908</v>
      </c>
      <c r="B2319" s="56"/>
      <c r="C2319" s="7" t="s">
        <v>118</v>
      </c>
      <c r="D2319" s="7" t="s">
        <v>6919</v>
      </c>
      <c r="E2319" s="7"/>
      <c r="F2319" s="64"/>
      <c r="G2319" s="6"/>
      <c r="H2319" s="6"/>
      <c r="I2319" s="10" t="s">
        <v>110</v>
      </c>
      <c r="J2319" s="11" t="s">
        <v>7713</v>
      </c>
      <c r="K2319" s="220" t="s">
        <v>600</v>
      </c>
      <c r="L2319" s="180"/>
      <c r="M2319" s="180">
        <v>1000</v>
      </c>
      <c r="N2319" s="80" t="s">
        <v>7215</v>
      </c>
      <c r="O2319" s="165"/>
      <c r="P2319" s="80" t="s">
        <v>4788</v>
      </c>
      <c r="Q2319" s="80"/>
      <c r="R2319" s="80"/>
      <c r="S2319" s="166"/>
      <c r="T2319" s="164"/>
      <c r="U2319" s="167"/>
      <c r="V2319" s="168"/>
      <c r="W2319" s="12" t="str">
        <f t="shared" si="442"/>
        <v>Mqtt1</v>
      </c>
      <c r="X2319" s="222"/>
      <c r="Y2319" s="6" t="str">
        <f t="shared" si="438"/>
        <v>power-tag/fcu-technical-space</v>
      </c>
      <c r="Z2319" s="106" t="str" cm="1">
        <f t="array" ref="Z2319">IF(COUNTIF(N2319,"spare"),"","$."&amp;_xlfn.REGEXEXTRACT(J2319,"PT\d+[FQ]\d+_(.*)", 2))</f>
        <v>$.RMS_Voltage_B_N</v>
      </c>
      <c r="AA2319" s="12">
        <f t="shared" si="444"/>
        <v>7</v>
      </c>
      <c r="AB2319" s="6" t="s">
        <v>195</v>
      </c>
      <c r="AC2319" s="106">
        <v>3030</v>
      </c>
      <c r="AJ2319" s="80"/>
      <c r="AK2319" s="116" t="s">
        <v>1694</v>
      </c>
      <c r="AN2319" s="80"/>
      <c r="AO2319" s="80"/>
      <c r="AP2319" s="80"/>
      <c r="AQ2319" s="80"/>
      <c r="AR2319" s="130"/>
      <c r="AS2319" s="80"/>
      <c r="AT2319" s="7"/>
      <c r="AU2319" s="7"/>
      <c r="AV2319" s="169"/>
      <c r="AW2319" s="170"/>
      <c r="AX2319" s="140"/>
      <c r="AY2319" s="150"/>
      <c r="AZ2319" s="171"/>
      <c r="BA2319" s="171"/>
      <c r="BB2319" s="150" t="str">
        <f t="shared" si="443"/>
        <v/>
      </c>
      <c r="BC2319" s="172"/>
      <c r="BD2319" s="169"/>
      <c r="BE2319" s="169"/>
      <c r="BF2319" s="169"/>
      <c r="BG2319" s="169"/>
      <c r="BH2319" s="169"/>
      <c r="BI2319" s="169"/>
      <c r="BJ2319" s="169"/>
      <c r="BK2319" s="169"/>
      <c r="BL2319" s="169"/>
      <c r="BM2319" s="169"/>
      <c r="BN2319" s="169"/>
      <c r="BO2319" s="169"/>
      <c r="BP2319" s="169"/>
      <c r="BQ2319" s="169"/>
      <c r="BS2319" s="6"/>
      <c r="BT2319" s="11"/>
      <c r="BU2319" s="6"/>
      <c r="BV2319" s="6"/>
    </row>
    <row r="2320" spans="1:74" ht="15.75" x14ac:dyDescent="0.25">
      <c r="A2320" s="52" t="s">
        <v>7908</v>
      </c>
      <c r="B2320" s="56"/>
      <c r="C2320" s="7" t="s">
        <v>118</v>
      </c>
      <c r="D2320" s="7" t="s">
        <v>6919</v>
      </c>
      <c r="E2320" s="7"/>
      <c r="F2320" s="64"/>
      <c r="G2320" s="6"/>
      <c r="H2320" s="6"/>
      <c r="I2320" s="10" t="s">
        <v>110</v>
      </c>
      <c r="J2320" s="11" t="s">
        <v>7714</v>
      </c>
      <c r="K2320" s="220" t="s">
        <v>600</v>
      </c>
      <c r="L2320" s="180"/>
      <c r="M2320" s="180">
        <v>1000</v>
      </c>
      <c r="N2320" s="80" t="s">
        <v>7215</v>
      </c>
      <c r="O2320" s="165"/>
      <c r="P2320" s="80" t="s">
        <v>4789</v>
      </c>
      <c r="Q2320" s="80"/>
      <c r="R2320" s="80"/>
      <c r="S2320" s="166"/>
      <c r="T2320" s="164"/>
      <c r="U2320" s="167"/>
      <c r="V2320" s="168"/>
      <c r="W2320" s="12" t="str">
        <f t="shared" si="442"/>
        <v>Mqtt1</v>
      </c>
      <c r="X2320" s="222"/>
      <c r="Y2320" s="6" t="str">
        <f t="shared" si="438"/>
        <v>power-tag/fcu-technical-space</v>
      </c>
      <c r="Z2320" s="106" t="str" cm="1">
        <f t="array" ref="Z2320">IF(COUNTIF(N2320,"spare"),"","$."&amp;_xlfn.REGEXEXTRACT(J2320,"PT\d+[FQ]\d+_(.*)", 2))</f>
        <v>$.RMS_Voltage_C_N</v>
      </c>
      <c r="AA2320" s="12">
        <f t="shared" si="444"/>
        <v>7</v>
      </c>
      <c r="AB2320" s="6" t="s">
        <v>195</v>
      </c>
      <c r="AC2320" s="106">
        <v>3032</v>
      </c>
      <c r="AJ2320" s="80"/>
      <c r="AK2320" s="116" t="s">
        <v>1694</v>
      </c>
      <c r="AN2320" s="80"/>
      <c r="AO2320" s="80"/>
      <c r="AP2320" s="80"/>
      <c r="AQ2320" s="80"/>
      <c r="AR2320" s="130"/>
      <c r="AS2320" s="80"/>
      <c r="AT2320" s="7"/>
      <c r="AU2320" s="7"/>
      <c r="AV2320" s="169"/>
      <c r="AW2320" s="170"/>
      <c r="AX2320" s="140"/>
      <c r="AY2320" s="150"/>
      <c r="AZ2320" s="171"/>
      <c r="BA2320" s="171"/>
      <c r="BB2320" s="150" t="str">
        <f t="shared" si="443"/>
        <v/>
      </c>
      <c r="BC2320" s="172"/>
      <c r="BD2320" s="169"/>
      <c r="BE2320" s="169"/>
      <c r="BF2320" s="169"/>
      <c r="BG2320" s="169"/>
      <c r="BH2320" s="169"/>
      <c r="BI2320" s="169"/>
      <c r="BJ2320" s="169"/>
      <c r="BK2320" s="169"/>
      <c r="BL2320" s="169"/>
      <c r="BM2320" s="169"/>
      <c r="BN2320" s="169"/>
      <c r="BO2320" s="169"/>
      <c r="BP2320" s="169"/>
      <c r="BQ2320" s="169"/>
      <c r="BS2320" s="6"/>
      <c r="BT2320" s="11"/>
      <c r="BU2320" s="6"/>
      <c r="BV2320" s="6"/>
    </row>
    <row r="2321" spans="1:74" ht="15.75" x14ac:dyDescent="0.25">
      <c r="A2321" s="52" t="s">
        <v>7908</v>
      </c>
      <c r="B2321" s="56"/>
      <c r="C2321" s="7" t="s">
        <v>118</v>
      </c>
      <c r="D2321" s="7" t="s">
        <v>6919</v>
      </c>
      <c r="E2321" s="7"/>
      <c r="F2321" s="64"/>
      <c r="G2321" s="6"/>
      <c r="H2321" s="6"/>
      <c r="I2321" s="10" t="s">
        <v>110</v>
      </c>
      <c r="J2321" s="11" t="s">
        <v>4430</v>
      </c>
      <c r="K2321" s="220" t="s">
        <v>600</v>
      </c>
      <c r="L2321" s="180"/>
      <c r="M2321" s="180">
        <v>1000</v>
      </c>
      <c r="N2321" s="80" t="s">
        <v>7215</v>
      </c>
      <c r="O2321" s="165"/>
      <c r="P2321" s="80" t="s">
        <v>4790</v>
      </c>
      <c r="Q2321" s="80"/>
      <c r="R2321" s="80"/>
      <c r="S2321" s="166"/>
      <c r="T2321" s="164"/>
      <c r="U2321" s="167"/>
      <c r="V2321" s="168"/>
      <c r="W2321" s="12" t="str">
        <f t="shared" si="442"/>
        <v>Mqtt1</v>
      </c>
      <c r="X2321" s="222"/>
      <c r="Y2321" s="6" t="str">
        <f t="shared" si="438"/>
        <v>power-tag/fcu-technical-space</v>
      </c>
      <c r="Z2321" s="106" t="str" cm="1">
        <f t="array" ref="Z2321">IF(COUNTIF(N2321,"spare"),"","$."&amp;_xlfn.REGEXEXTRACT(J2321,"PT\d+[FQ]\d+_(.*)", 2))</f>
        <v>$.Active_Power_Phase_A</v>
      </c>
      <c r="AA2321" s="12">
        <f t="shared" si="444"/>
        <v>7</v>
      </c>
      <c r="AB2321" s="6" t="s">
        <v>195</v>
      </c>
      <c r="AC2321" s="106">
        <v>3054</v>
      </c>
      <c r="AJ2321" s="80"/>
      <c r="AK2321" s="116" t="s">
        <v>1695</v>
      </c>
      <c r="AN2321" s="80"/>
      <c r="AO2321" s="80"/>
      <c r="AP2321" s="80"/>
      <c r="AQ2321" s="80"/>
      <c r="AR2321" s="130"/>
      <c r="AS2321" s="80"/>
      <c r="AT2321" s="7"/>
      <c r="AU2321" s="7"/>
      <c r="AV2321" s="169"/>
      <c r="AW2321" s="170"/>
      <c r="AX2321" s="140"/>
      <c r="AY2321" s="150"/>
      <c r="AZ2321" s="171"/>
      <c r="BA2321" s="171"/>
      <c r="BB2321" s="150" t="str">
        <f t="shared" si="443"/>
        <v/>
      </c>
      <c r="BC2321" s="172"/>
      <c r="BD2321" s="169"/>
      <c r="BE2321" s="169"/>
      <c r="BF2321" s="169"/>
      <c r="BG2321" s="169"/>
      <c r="BH2321" s="169"/>
      <c r="BI2321" s="169"/>
      <c r="BJ2321" s="169"/>
      <c r="BK2321" s="169"/>
      <c r="BL2321" s="169"/>
      <c r="BM2321" s="169"/>
      <c r="BN2321" s="169"/>
      <c r="BO2321" s="169"/>
      <c r="BP2321" s="169"/>
      <c r="BQ2321" s="169"/>
      <c r="BS2321" s="6"/>
      <c r="BT2321" s="11"/>
      <c r="BU2321" s="6"/>
      <c r="BV2321" s="6"/>
    </row>
    <row r="2322" spans="1:74" ht="15.75" x14ac:dyDescent="0.25">
      <c r="A2322" s="52" t="s">
        <v>7908</v>
      </c>
      <c r="B2322" s="56"/>
      <c r="C2322" s="7" t="s">
        <v>118</v>
      </c>
      <c r="D2322" s="7" t="s">
        <v>6919</v>
      </c>
      <c r="E2322" s="7"/>
      <c r="F2322" s="64"/>
      <c r="G2322" s="6"/>
      <c r="H2322" s="6"/>
      <c r="I2322" s="10" t="s">
        <v>110</v>
      </c>
      <c r="J2322" s="11" t="s">
        <v>4431</v>
      </c>
      <c r="K2322" s="220" t="s">
        <v>600</v>
      </c>
      <c r="L2322" s="180"/>
      <c r="M2322" s="180">
        <v>1000</v>
      </c>
      <c r="N2322" s="80" t="s">
        <v>7215</v>
      </c>
      <c r="O2322" s="165"/>
      <c r="P2322" s="80" t="s">
        <v>4791</v>
      </c>
      <c r="Q2322" s="80"/>
      <c r="R2322" s="80"/>
      <c r="S2322" s="166"/>
      <c r="T2322" s="164"/>
      <c r="U2322" s="167"/>
      <c r="V2322" s="168"/>
      <c r="W2322" s="12" t="str">
        <f t="shared" si="442"/>
        <v>Mqtt1</v>
      </c>
      <c r="X2322" s="222"/>
      <c r="Y2322" s="6" t="str">
        <f t="shared" si="438"/>
        <v>power-tag/fcu-technical-space</v>
      </c>
      <c r="Z2322" s="106" t="str" cm="1">
        <f t="array" ref="Z2322">IF(COUNTIF(N2322,"spare"),"","$."&amp;_xlfn.REGEXEXTRACT(J2322,"PT\d+[FQ]\d+_(.*)", 2))</f>
        <v>$.Active_Power_Phase_B</v>
      </c>
      <c r="AA2322" s="12">
        <f t="shared" si="444"/>
        <v>7</v>
      </c>
      <c r="AB2322" s="6" t="s">
        <v>195</v>
      </c>
      <c r="AC2322" s="106">
        <v>3056</v>
      </c>
      <c r="AJ2322" s="80"/>
      <c r="AK2322" s="116" t="s">
        <v>1695</v>
      </c>
      <c r="AN2322" s="80"/>
      <c r="AO2322" s="80"/>
      <c r="AP2322" s="80"/>
      <c r="AQ2322" s="80"/>
      <c r="AR2322" s="130"/>
      <c r="AS2322" s="80"/>
      <c r="AT2322" s="7"/>
      <c r="AU2322" s="7"/>
      <c r="AV2322" s="169"/>
      <c r="AW2322" s="170"/>
      <c r="AX2322" s="140"/>
      <c r="AY2322" s="150"/>
      <c r="AZ2322" s="171"/>
      <c r="BA2322" s="171"/>
      <c r="BB2322" s="150" t="str">
        <f t="shared" si="443"/>
        <v/>
      </c>
      <c r="BC2322" s="172"/>
      <c r="BD2322" s="169"/>
      <c r="BE2322" s="169"/>
      <c r="BF2322" s="169"/>
      <c r="BG2322" s="169"/>
      <c r="BH2322" s="169"/>
      <c r="BI2322" s="169"/>
      <c r="BJ2322" s="169"/>
      <c r="BK2322" s="169"/>
      <c r="BL2322" s="169"/>
      <c r="BM2322" s="169"/>
      <c r="BN2322" s="169"/>
      <c r="BO2322" s="169"/>
      <c r="BP2322" s="169"/>
      <c r="BQ2322" s="169"/>
      <c r="BS2322" s="6"/>
      <c r="BT2322" s="11"/>
      <c r="BU2322" s="6"/>
      <c r="BV2322" s="6"/>
    </row>
    <row r="2323" spans="1:74" ht="15.75" x14ac:dyDescent="0.25">
      <c r="A2323" s="52" t="s">
        <v>7908</v>
      </c>
      <c r="B2323" s="56"/>
      <c r="C2323" s="7" t="s">
        <v>118</v>
      </c>
      <c r="D2323" s="7" t="s">
        <v>6919</v>
      </c>
      <c r="E2323" s="7"/>
      <c r="F2323" s="64"/>
      <c r="G2323" s="6"/>
      <c r="H2323" s="6"/>
      <c r="I2323" s="10" t="s">
        <v>110</v>
      </c>
      <c r="J2323" s="11" t="s">
        <v>4432</v>
      </c>
      <c r="K2323" s="220" t="s">
        <v>600</v>
      </c>
      <c r="L2323" s="180"/>
      <c r="M2323" s="180">
        <v>1000</v>
      </c>
      <c r="N2323" s="80" t="s">
        <v>7215</v>
      </c>
      <c r="O2323" s="165"/>
      <c r="P2323" s="80" t="s">
        <v>4792</v>
      </c>
      <c r="Q2323" s="80"/>
      <c r="R2323" s="80"/>
      <c r="S2323" s="166"/>
      <c r="T2323" s="164"/>
      <c r="U2323" s="167"/>
      <c r="V2323" s="168"/>
      <c r="W2323" s="12" t="str">
        <f t="shared" si="442"/>
        <v>Mqtt1</v>
      </c>
      <c r="X2323" s="222"/>
      <c r="Y2323" s="6" t="str">
        <f t="shared" si="438"/>
        <v>power-tag/fcu-technical-space</v>
      </c>
      <c r="Z2323" s="106" t="str" cm="1">
        <f t="array" ref="Z2323">IF(COUNTIF(N2323,"spare"),"","$."&amp;_xlfn.REGEXEXTRACT(J2323,"PT\d+[FQ]\d+_(.*)", 2))</f>
        <v>$.Active_Power_Phase_C</v>
      </c>
      <c r="AA2323" s="12">
        <f t="shared" si="444"/>
        <v>7</v>
      </c>
      <c r="AB2323" s="6" t="s">
        <v>195</v>
      </c>
      <c r="AC2323" s="106">
        <v>3058</v>
      </c>
      <c r="AJ2323" s="80"/>
      <c r="AK2323" s="116" t="s">
        <v>1695</v>
      </c>
      <c r="AN2323" s="80"/>
      <c r="AO2323" s="80"/>
      <c r="AP2323" s="80"/>
      <c r="AQ2323" s="80"/>
      <c r="AR2323" s="130"/>
      <c r="AS2323" s="80"/>
      <c r="AT2323" s="7"/>
      <c r="AU2323" s="7"/>
      <c r="AV2323" s="169"/>
      <c r="AW2323" s="170"/>
      <c r="AX2323" s="140"/>
      <c r="AY2323" s="150"/>
      <c r="AZ2323" s="171"/>
      <c r="BA2323" s="171"/>
      <c r="BB2323" s="150" t="str">
        <f t="shared" si="443"/>
        <v/>
      </c>
      <c r="BC2323" s="172"/>
      <c r="BD2323" s="169"/>
      <c r="BE2323" s="169"/>
      <c r="BF2323" s="169"/>
      <c r="BG2323" s="169"/>
      <c r="BH2323" s="169"/>
      <c r="BI2323" s="169"/>
      <c r="BJ2323" s="169"/>
      <c r="BK2323" s="169"/>
      <c r="BL2323" s="169"/>
      <c r="BM2323" s="169"/>
      <c r="BN2323" s="169"/>
      <c r="BO2323" s="169"/>
      <c r="BP2323" s="169"/>
      <c r="BQ2323" s="169"/>
      <c r="BS2323" s="6"/>
      <c r="BT2323" s="11"/>
      <c r="BU2323" s="6"/>
      <c r="BV2323" s="6"/>
    </row>
    <row r="2324" spans="1:74" ht="15.75" x14ac:dyDescent="0.25">
      <c r="A2324" s="52" t="s">
        <v>7908</v>
      </c>
      <c r="B2324" s="56"/>
      <c r="C2324" s="7" t="s">
        <v>118</v>
      </c>
      <c r="D2324" s="7" t="s">
        <v>6919</v>
      </c>
      <c r="E2324" s="7"/>
      <c r="F2324" s="64"/>
      <c r="G2324" s="6"/>
      <c r="H2324" s="6"/>
      <c r="I2324" s="10" t="s">
        <v>110</v>
      </c>
      <c r="J2324" s="11" t="s">
        <v>4433</v>
      </c>
      <c r="K2324" s="220" t="s">
        <v>600</v>
      </c>
      <c r="L2324" s="180"/>
      <c r="M2324" s="180">
        <v>1000</v>
      </c>
      <c r="N2324" s="80" t="s">
        <v>7215</v>
      </c>
      <c r="O2324" s="165"/>
      <c r="P2324" s="80" t="s">
        <v>4793</v>
      </c>
      <c r="Q2324" s="80"/>
      <c r="R2324" s="80"/>
      <c r="S2324" s="166"/>
      <c r="T2324" s="164"/>
      <c r="U2324" s="167"/>
      <c r="V2324" s="168"/>
      <c r="W2324" s="12" t="str">
        <f t="shared" si="442"/>
        <v>Mqtt1</v>
      </c>
      <c r="X2324" s="222"/>
      <c r="Y2324" s="6" t="str">
        <f t="shared" si="438"/>
        <v>power-tag/fcu-technical-space</v>
      </c>
      <c r="Z2324" s="106" t="str" cm="1">
        <f t="array" ref="Z2324">IF(COUNTIF(N2324,"spare"),"","$."&amp;_xlfn.REGEXEXTRACT(J2324,"PT\d+[FQ]\d+_(.*)", 2))</f>
        <v>$.Total_Active_Power</v>
      </c>
      <c r="AA2324" s="12">
        <f t="shared" si="444"/>
        <v>7</v>
      </c>
      <c r="AB2324" s="6" t="s">
        <v>195</v>
      </c>
      <c r="AC2324" s="106">
        <v>3060</v>
      </c>
      <c r="AJ2324" s="80"/>
      <c r="AK2324" s="116" t="s">
        <v>1695</v>
      </c>
      <c r="AN2324" s="80"/>
      <c r="AO2324" s="80"/>
      <c r="AP2324" s="80"/>
      <c r="AQ2324" s="80"/>
      <c r="AR2324" s="130"/>
      <c r="AS2324" s="80"/>
      <c r="AT2324" s="7"/>
      <c r="AU2324" s="7"/>
      <c r="AV2324" s="169"/>
      <c r="AW2324" s="170"/>
      <c r="AX2324" s="140"/>
      <c r="AY2324" s="150"/>
      <c r="AZ2324" s="171"/>
      <c r="BA2324" s="171"/>
      <c r="BB2324" s="150" t="str">
        <f t="shared" si="443"/>
        <v/>
      </c>
      <c r="BC2324" s="172"/>
      <c r="BD2324" s="169"/>
      <c r="BE2324" s="169"/>
      <c r="BF2324" s="169"/>
      <c r="BG2324" s="169"/>
      <c r="BH2324" s="169"/>
      <c r="BI2324" s="169"/>
      <c r="BJ2324" s="169"/>
      <c r="BK2324" s="169"/>
      <c r="BL2324" s="169"/>
      <c r="BM2324" s="169"/>
      <c r="BN2324" s="169"/>
      <c r="BO2324" s="169"/>
      <c r="BP2324" s="169"/>
      <c r="BQ2324" s="169"/>
      <c r="BS2324" s="6"/>
      <c r="BT2324" s="11"/>
      <c r="BU2324" s="6"/>
      <c r="BV2324" s="6"/>
    </row>
    <row r="2325" spans="1:74" ht="15.75" x14ac:dyDescent="0.25">
      <c r="A2325" s="52" t="s">
        <v>7908</v>
      </c>
      <c r="B2325" s="56"/>
      <c r="C2325" s="7" t="s">
        <v>118</v>
      </c>
      <c r="D2325" s="7" t="s">
        <v>6919</v>
      </c>
      <c r="E2325" s="7"/>
      <c r="F2325" s="64"/>
      <c r="G2325" s="6"/>
      <c r="H2325" s="6"/>
      <c r="I2325" s="10" t="s">
        <v>110</v>
      </c>
      <c r="J2325" s="11" t="s">
        <v>4434</v>
      </c>
      <c r="K2325" s="220" t="s">
        <v>600</v>
      </c>
      <c r="L2325" s="180"/>
      <c r="M2325" s="180">
        <v>1000</v>
      </c>
      <c r="N2325" s="80" t="s">
        <v>7215</v>
      </c>
      <c r="O2325" s="165"/>
      <c r="P2325" s="80" t="s">
        <v>4794</v>
      </c>
      <c r="Q2325" s="80"/>
      <c r="R2325" s="80"/>
      <c r="S2325" s="166"/>
      <c r="T2325" s="164"/>
      <c r="U2325" s="167"/>
      <c r="V2325" s="168"/>
      <c r="W2325" s="12" t="str">
        <f t="shared" si="442"/>
        <v>Mqtt1</v>
      </c>
      <c r="X2325" s="222"/>
      <c r="Y2325" s="6" t="str">
        <f t="shared" si="438"/>
        <v>power-tag/fcu-technical-space</v>
      </c>
      <c r="Z2325" s="106" t="str" cm="1">
        <f t="array" ref="Z2325">IF(COUNTIF(N2325,"spare"),"","$."&amp;_xlfn.REGEXEXTRACT(J2325,"PT\d+[FQ]\d+_(.*)", 2))</f>
        <v>$.Power_Factor_Phase_A</v>
      </c>
      <c r="AA2325" s="12">
        <f t="shared" si="444"/>
        <v>7</v>
      </c>
      <c r="AB2325" s="6" t="s">
        <v>195</v>
      </c>
      <c r="AC2325" s="106">
        <v>3078</v>
      </c>
      <c r="AJ2325" s="80"/>
      <c r="AK2325" s="116" t="s">
        <v>1696</v>
      </c>
      <c r="AN2325" s="80"/>
      <c r="AO2325" s="80"/>
      <c r="AP2325" s="80"/>
      <c r="AQ2325" s="80"/>
      <c r="AR2325" s="130"/>
      <c r="AS2325" s="80"/>
      <c r="AT2325" s="7"/>
      <c r="AU2325" s="7"/>
      <c r="AV2325" s="169"/>
      <c r="AW2325" s="170"/>
      <c r="AX2325" s="140"/>
      <c r="AY2325" s="150"/>
      <c r="AZ2325" s="171"/>
      <c r="BA2325" s="171"/>
      <c r="BB2325" s="150" t="str">
        <f t="shared" si="443"/>
        <v/>
      </c>
      <c r="BC2325" s="172"/>
      <c r="BD2325" s="169"/>
      <c r="BE2325" s="169"/>
      <c r="BF2325" s="169"/>
      <c r="BG2325" s="169"/>
      <c r="BH2325" s="169"/>
      <c r="BI2325" s="169"/>
      <c r="BJ2325" s="169"/>
      <c r="BK2325" s="169"/>
      <c r="BL2325" s="169"/>
      <c r="BM2325" s="169"/>
      <c r="BN2325" s="169"/>
      <c r="BO2325" s="169"/>
      <c r="BP2325" s="169"/>
      <c r="BQ2325" s="169"/>
      <c r="BS2325" s="6"/>
      <c r="BT2325" s="11"/>
      <c r="BU2325" s="6"/>
      <c r="BV2325" s="6"/>
    </row>
    <row r="2326" spans="1:74" ht="15.75" x14ac:dyDescent="0.25">
      <c r="A2326" s="52" t="s">
        <v>7908</v>
      </c>
      <c r="B2326" s="56"/>
      <c r="C2326" s="7" t="s">
        <v>118</v>
      </c>
      <c r="D2326" s="7" t="s">
        <v>6919</v>
      </c>
      <c r="E2326" s="7"/>
      <c r="F2326" s="64"/>
      <c r="G2326" s="6"/>
      <c r="H2326" s="6"/>
      <c r="I2326" s="10" t="s">
        <v>110</v>
      </c>
      <c r="J2326" s="11" t="s">
        <v>4435</v>
      </c>
      <c r="K2326" s="220" t="s">
        <v>600</v>
      </c>
      <c r="L2326" s="180"/>
      <c r="M2326" s="180">
        <v>1000</v>
      </c>
      <c r="N2326" s="80" t="s">
        <v>7215</v>
      </c>
      <c r="O2326" s="165"/>
      <c r="P2326" s="80" t="s">
        <v>4795</v>
      </c>
      <c r="Q2326" s="80"/>
      <c r="R2326" s="80"/>
      <c r="S2326" s="166"/>
      <c r="T2326" s="164"/>
      <c r="U2326" s="167"/>
      <c r="V2326" s="168"/>
      <c r="W2326" s="12" t="str">
        <f t="shared" si="442"/>
        <v>Mqtt1</v>
      </c>
      <c r="X2326" s="222"/>
      <c r="Y2326" s="6" t="str">
        <f t="shared" si="438"/>
        <v>power-tag/fcu-technical-space</v>
      </c>
      <c r="Z2326" s="106" t="str" cm="1">
        <f t="array" ref="Z2326">IF(COUNTIF(N2326,"spare"),"","$."&amp;_xlfn.REGEXEXTRACT(J2326,"PT\d+[FQ]\d+_(.*)", 2))</f>
        <v>$.Power_Factor_Phase_B</v>
      </c>
      <c r="AA2326" s="12">
        <f t="shared" si="444"/>
        <v>7</v>
      </c>
      <c r="AB2326" s="6" t="s">
        <v>195</v>
      </c>
      <c r="AC2326" s="106">
        <v>3080</v>
      </c>
      <c r="AJ2326" s="80"/>
      <c r="AK2326" s="116" t="s">
        <v>1696</v>
      </c>
      <c r="AN2326" s="80"/>
      <c r="AO2326" s="80"/>
      <c r="AP2326" s="80"/>
      <c r="AQ2326" s="80"/>
      <c r="AR2326" s="130"/>
      <c r="AS2326" s="80"/>
      <c r="AT2326" s="7"/>
      <c r="AU2326" s="7"/>
      <c r="AV2326" s="169"/>
      <c r="AW2326" s="170"/>
      <c r="AX2326" s="140"/>
      <c r="AY2326" s="150"/>
      <c r="AZ2326" s="171"/>
      <c r="BA2326" s="171"/>
      <c r="BB2326" s="150" t="str">
        <f t="shared" si="443"/>
        <v/>
      </c>
      <c r="BC2326" s="172"/>
      <c r="BD2326" s="169"/>
      <c r="BE2326" s="169"/>
      <c r="BF2326" s="169"/>
      <c r="BG2326" s="169"/>
      <c r="BH2326" s="169"/>
      <c r="BI2326" s="169"/>
      <c r="BJ2326" s="169"/>
      <c r="BK2326" s="169"/>
      <c r="BL2326" s="169"/>
      <c r="BM2326" s="169"/>
      <c r="BN2326" s="169"/>
      <c r="BO2326" s="169"/>
      <c r="BP2326" s="169"/>
      <c r="BQ2326" s="169"/>
      <c r="BS2326" s="6"/>
      <c r="BT2326" s="11"/>
      <c r="BU2326" s="6"/>
      <c r="BV2326" s="6"/>
    </row>
    <row r="2327" spans="1:74" ht="15.75" x14ac:dyDescent="0.25">
      <c r="A2327" s="52" t="s">
        <v>7908</v>
      </c>
      <c r="B2327" s="56"/>
      <c r="C2327" s="7" t="s">
        <v>118</v>
      </c>
      <c r="D2327" s="7" t="s">
        <v>6919</v>
      </c>
      <c r="E2327" s="7"/>
      <c r="F2327" s="64"/>
      <c r="G2327" s="6"/>
      <c r="H2327" s="6"/>
      <c r="I2327" s="10" t="s">
        <v>110</v>
      </c>
      <c r="J2327" s="11" t="s">
        <v>4436</v>
      </c>
      <c r="K2327" s="220" t="s">
        <v>600</v>
      </c>
      <c r="L2327" s="180"/>
      <c r="M2327" s="180">
        <v>1000</v>
      </c>
      <c r="N2327" s="80" t="s">
        <v>7215</v>
      </c>
      <c r="O2327" s="165"/>
      <c r="P2327" s="80" t="s">
        <v>4796</v>
      </c>
      <c r="Q2327" s="80"/>
      <c r="R2327" s="80"/>
      <c r="S2327" s="166"/>
      <c r="T2327" s="164"/>
      <c r="U2327" s="167"/>
      <c r="V2327" s="168"/>
      <c r="W2327" s="12" t="str">
        <f t="shared" si="442"/>
        <v>Mqtt1</v>
      </c>
      <c r="X2327" s="222"/>
      <c r="Y2327" s="6" t="str">
        <f t="shared" si="438"/>
        <v>power-tag/fcu-technical-space</v>
      </c>
      <c r="Z2327" s="106" t="str" cm="1">
        <f t="array" ref="Z2327">IF(COUNTIF(N2327,"spare"),"","$."&amp;_xlfn.REGEXEXTRACT(J2327,"PT\d+[FQ]\d+_(.*)", 2))</f>
        <v>$.Power_Factor_Phase_C</v>
      </c>
      <c r="AA2327" s="12">
        <f t="shared" si="444"/>
        <v>7</v>
      </c>
      <c r="AB2327" s="6" t="s">
        <v>195</v>
      </c>
      <c r="AC2327" s="106">
        <v>3082</v>
      </c>
      <c r="AJ2327" s="80"/>
      <c r="AK2327" s="116" t="s">
        <v>1696</v>
      </c>
      <c r="AN2327" s="80"/>
      <c r="AO2327" s="80"/>
      <c r="AP2327" s="80"/>
      <c r="AQ2327" s="80"/>
      <c r="AR2327" s="130"/>
      <c r="AS2327" s="80"/>
      <c r="AT2327" s="7"/>
      <c r="AU2327" s="7"/>
      <c r="AV2327" s="169"/>
      <c r="AW2327" s="170"/>
      <c r="AX2327" s="140"/>
      <c r="AY2327" s="150"/>
      <c r="AZ2327" s="171"/>
      <c r="BA2327" s="171"/>
      <c r="BB2327" s="150" t="str">
        <f t="shared" si="443"/>
        <v/>
      </c>
      <c r="BC2327" s="172"/>
      <c r="BD2327" s="169"/>
      <c r="BE2327" s="169"/>
      <c r="BF2327" s="169"/>
      <c r="BG2327" s="169"/>
      <c r="BH2327" s="169"/>
      <c r="BI2327" s="169"/>
      <c r="BJ2327" s="169"/>
      <c r="BK2327" s="169"/>
      <c r="BL2327" s="169"/>
      <c r="BM2327" s="169"/>
      <c r="BN2327" s="169"/>
      <c r="BO2327" s="169"/>
      <c r="BP2327" s="169"/>
      <c r="BQ2327" s="169"/>
      <c r="BS2327" s="6"/>
      <c r="BT2327" s="11"/>
      <c r="BU2327" s="6"/>
      <c r="BV2327" s="6"/>
    </row>
    <row r="2328" spans="1:74" ht="15.75" x14ac:dyDescent="0.25">
      <c r="A2328" s="52" t="s">
        <v>7908</v>
      </c>
      <c r="B2328" s="56"/>
      <c r="C2328" s="7" t="s">
        <v>118</v>
      </c>
      <c r="D2328" s="7" t="s">
        <v>6919</v>
      </c>
      <c r="E2328" s="7"/>
      <c r="F2328" s="64"/>
      <c r="G2328" s="6"/>
      <c r="H2328" s="6"/>
      <c r="I2328" s="10" t="s">
        <v>110</v>
      </c>
      <c r="J2328" s="11" t="s">
        <v>4437</v>
      </c>
      <c r="K2328" s="220" t="s">
        <v>600</v>
      </c>
      <c r="L2328" s="180"/>
      <c r="M2328" s="180">
        <v>1000</v>
      </c>
      <c r="N2328" s="80" t="s">
        <v>7215</v>
      </c>
      <c r="O2328" s="165"/>
      <c r="P2328" s="80" t="s">
        <v>4797</v>
      </c>
      <c r="Q2328" s="80"/>
      <c r="R2328" s="80"/>
      <c r="S2328" s="166"/>
      <c r="T2328" s="164"/>
      <c r="U2328" s="167"/>
      <c r="V2328" s="168"/>
      <c r="W2328" s="12" t="str">
        <f t="shared" si="442"/>
        <v>Mqtt1</v>
      </c>
      <c r="X2328" s="222"/>
      <c r="Y2328" s="6" t="str">
        <f t="shared" si="438"/>
        <v>power-tag/fcu-technical-space</v>
      </c>
      <c r="Z2328" s="106" t="str" cm="1">
        <f t="array" ref="Z2328">IF(COUNTIF(N2328,"spare"),"","$."&amp;_xlfn.REGEXEXTRACT(J2328,"PT\d+[FQ]\d+_(.*)", 2))</f>
        <v>$.Total_Power_Factor</v>
      </c>
      <c r="AA2328" s="12">
        <f t="shared" si="444"/>
        <v>7</v>
      </c>
      <c r="AB2328" s="6" t="s">
        <v>195</v>
      </c>
      <c r="AC2328" s="106">
        <v>3084</v>
      </c>
      <c r="AJ2328" s="80"/>
      <c r="AK2328" s="116" t="s">
        <v>1696</v>
      </c>
      <c r="AN2328" s="80"/>
      <c r="AO2328" s="80"/>
      <c r="AP2328" s="80"/>
      <c r="AQ2328" s="80"/>
      <c r="AR2328" s="130"/>
      <c r="AS2328" s="80"/>
      <c r="AT2328" s="7"/>
      <c r="AU2328" s="7"/>
      <c r="AV2328" s="169"/>
      <c r="AW2328" s="170"/>
      <c r="AX2328" s="140"/>
      <c r="AY2328" s="150"/>
      <c r="AZ2328" s="171"/>
      <c r="BA2328" s="171"/>
      <c r="BB2328" s="150" t="str">
        <f t="shared" si="443"/>
        <v/>
      </c>
      <c r="BC2328" s="172"/>
      <c r="BD2328" s="169"/>
      <c r="BE2328" s="169"/>
      <c r="BF2328" s="169"/>
      <c r="BG2328" s="169"/>
      <c r="BH2328" s="169"/>
      <c r="BI2328" s="169"/>
      <c r="BJ2328" s="169"/>
      <c r="BK2328" s="169"/>
      <c r="BL2328" s="169"/>
      <c r="BM2328" s="169"/>
      <c r="BN2328" s="169"/>
      <c r="BO2328" s="169"/>
      <c r="BP2328" s="169"/>
      <c r="BQ2328" s="169"/>
      <c r="BS2328" s="6"/>
      <c r="BT2328" s="11"/>
      <c r="BU2328" s="6"/>
      <c r="BV2328" s="6"/>
    </row>
    <row r="2329" spans="1:74" ht="15.75" x14ac:dyDescent="0.25">
      <c r="A2329" s="52" t="s">
        <v>7908</v>
      </c>
      <c r="B2329" s="56"/>
      <c r="C2329" s="7" t="s">
        <v>118</v>
      </c>
      <c r="D2329" s="7" t="s">
        <v>6919</v>
      </c>
      <c r="E2329" s="7"/>
      <c r="F2329" s="64"/>
      <c r="G2329" s="6"/>
      <c r="H2329" s="6"/>
      <c r="I2329" s="10" t="s">
        <v>110</v>
      </c>
      <c r="J2329" s="11" t="s">
        <v>4438</v>
      </c>
      <c r="K2329" s="220" t="s">
        <v>600</v>
      </c>
      <c r="L2329" s="180"/>
      <c r="M2329" s="180">
        <v>1000</v>
      </c>
      <c r="N2329" s="80" t="s">
        <v>7215</v>
      </c>
      <c r="O2329" s="165"/>
      <c r="P2329" s="80" t="s">
        <v>4798</v>
      </c>
      <c r="Q2329" s="80"/>
      <c r="R2329" s="80"/>
      <c r="S2329" s="166"/>
      <c r="T2329" s="164"/>
      <c r="U2329" s="167"/>
      <c r="V2329" s="168"/>
      <c r="W2329" s="12" t="str">
        <f t="shared" ref="W2329:W2343" si="445">IF(COUNTIF(N2329,"spare"),"","Mqtt1")</f>
        <v>Mqtt1</v>
      </c>
      <c r="X2329" s="222"/>
      <c r="Y2329" s="6" t="str">
        <f t="shared" si="438"/>
        <v>power-tag/fcu-guest-cabin-fwd-ps-guest-cabin-aft-ps</v>
      </c>
      <c r="Z2329" s="106" t="str" cm="1">
        <f t="array" ref="Z2329">IF(COUNTIF(N2329,"spare"),"","$."&amp;_xlfn.REGEXEXTRACT(J2329,"PT\d+[FQ]\d+_(.*)", 2))</f>
        <v>$.RMS_Current_Phase_A</v>
      </c>
      <c r="AA2329" s="12">
        <f>AA2314+1</f>
        <v>8</v>
      </c>
      <c r="AB2329" s="6" t="s">
        <v>195</v>
      </c>
      <c r="AC2329" s="106">
        <v>3000</v>
      </c>
      <c r="AJ2329" s="80"/>
      <c r="AK2329" s="116" t="s">
        <v>1693</v>
      </c>
      <c r="AN2329" s="80"/>
      <c r="AO2329" s="80"/>
      <c r="AP2329" s="80"/>
      <c r="AQ2329" s="80"/>
      <c r="AR2329" s="130"/>
      <c r="AS2329" s="80"/>
      <c r="AT2329" s="7"/>
      <c r="AU2329" s="7"/>
      <c r="AV2329" s="169"/>
      <c r="AW2329" s="170"/>
      <c r="AX2329" s="140"/>
      <c r="AY2329" s="150"/>
      <c r="AZ2329" s="171"/>
      <c r="BA2329" s="171"/>
      <c r="BB2329" s="150" t="str">
        <f t="shared" ref="BB2329:BB2343" si="446">IF(ISNUMBER(AM2329),"1","")</f>
        <v/>
      </c>
      <c r="BC2329" s="172"/>
      <c r="BD2329" s="169"/>
      <c r="BE2329" s="169"/>
      <c r="BF2329" s="169"/>
      <c r="BG2329" s="169"/>
      <c r="BH2329" s="169"/>
      <c r="BI2329" s="169"/>
      <c r="BJ2329" s="169"/>
      <c r="BK2329" s="169"/>
      <c r="BL2329" s="169"/>
      <c r="BM2329" s="169"/>
      <c r="BN2329" s="169"/>
      <c r="BO2329" s="169"/>
      <c r="BP2329" s="169"/>
      <c r="BQ2329" s="169"/>
      <c r="BS2329" s="6"/>
      <c r="BT2329" s="11"/>
      <c r="BU2329" s="6"/>
      <c r="BV2329" s="6"/>
    </row>
    <row r="2330" spans="1:74" ht="15.75" x14ac:dyDescent="0.25">
      <c r="A2330" s="52" t="s">
        <v>7908</v>
      </c>
      <c r="B2330" s="56"/>
      <c r="C2330" s="7" t="s">
        <v>118</v>
      </c>
      <c r="D2330" s="7" t="s">
        <v>6919</v>
      </c>
      <c r="E2330" s="7"/>
      <c r="F2330" s="64"/>
      <c r="G2330" s="6"/>
      <c r="H2330" s="6"/>
      <c r="I2330" s="10" t="s">
        <v>110</v>
      </c>
      <c r="J2330" s="11" t="s">
        <v>4439</v>
      </c>
      <c r="K2330" s="220" t="s">
        <v>600</v>
      </c>
      <c r="L2330" s="180"/>
      <c r="M2330" s="180">
        <v>1000</v>
      </c>
      <c r="N2330" s="80" t="s">
        <v>7215</v>
      </c>
      <c r="O2330" s="165"/>
      <c r="P2330" s="80" t="s">
        <v>4799</v>
      </c>
      <c r="Q2330" s="80"/>
      <c r="R2330" s="80"/>
      <c r="S2330" s="166"/>
      <c r="T2330" s="164"/>
      <c r="U2330" s="167"/>
      <c r="V2330" s="168"/>
      <c r="W2330" s="12" t="str">
        <f t="shared" si="445"/>
        <v>Mqtt1</v>
      </c>
      <c r="X2330" s="222"/>
      <c r="Y2330" s="6" t="str">
        <f t="shared" si="438"/>
        <v>power-tag/fcu-guest-cabin-fwd-ps-guest-cabin-aft-ps</v>
      </c>
      <c r="Z2330" s="106" t="str" cm="1">
        <f t="array" ref="Z2330">IF(COUNTIF(N2330,"spare"),"","$."&amp;_xlfn.REGEXEXTRACT(J2330,"PT\d+[FQ]\d+_(.*)", 2))</f>
        <v>$.RMS_Current_Phase_B</v>
      </c>
      <c r="AA2330" s="12">
        <f t="shared" si="444"/>
        <v>8</v>
      </c>
      <c r="AB2330" s="6" t="s">
        <v>195</v>
      </c>
      <c r="AC2330" s="106">
        <v>3002</v>
      </c>
      <c r="AJ2330" s="80"/>
      <c r="AK2330" s="116" t="s">
        <v>1693</v>
      </c>
      <c r="AN2330" s="80"/>
      <c r="AO2330" s="80"/>
      <c r="AP2330" s="80"/>
      <c r="AQ2330" s="80"/>
      <c r="AR2330" s="130"/>
      <c r="AS2330" s="80"/>
      <c r="AT2330" s="7"/>
      <c r="AU2330" s="7"/>
      <c r="AV2330" s="169"/>
      <c r="AW2330" s="170"/>
      <c r="AX2330" s="140"/>
      <c r="AY2330" s="150"/>
      <c r="AZ2330" s="171"/>
      <c r="BA2330" s="171"/>
      <c r="BB2330" s="150" t="str">
        <f t="shared" si="446"/>
        <v/>
      </c>
      <c r="BC2330" s="172"/>
      <c r="BD2330" s="169"/>
      <c r="BE2330" s="169"/>
      <c r="BF2330" s="169"/>
      <c r="BG2330" s="169"/>
      <c r="BH2330" s="169"/>
      <c r="BI2330" s="169"/>
      <c r="BJ2330" s="169"/>
      <c r="BK2330" s="169"/>
      <c r="BL2330" s="169"/>
      <c r="BM2330" s="169"/>
      <c r="BN2330" s="169"/>
      <c r="BO2330" s="169"/>
      <c r="BP2330" s="169"/>
      <c r="BQ2330" s="169"/>
      <c r="BS2330" s="6"/>
      <c r="BT2330" s="11"/>
      <c r="BU2330" s="6"/>
      <c r="BV2330" s="6"/>
    </row>
    <row r="2331" spans="1:74" ht="15.75" x14ac:dyDescent="0.25">
      <c r="A2331" s="52" t="s">
        <v>7908</v>
      </c>
      <c r="B2331" s="56"/>
      <c r="C2331" s="7" t="s">
        <v>118</v>
      </c>
      <c r="D2331" s="7" t="s">
        <v>6919</v>
      </c>
      <c r="E2331" s="7"/>
      <c r="F2331" s="64"/>
      <c r="G2331" s="6"/>
      <c r="H2331" s="6"/>
      <c r="I2331" s="10" t="s">
        <v>110</v>
      </c>
      <c r="J2331" s="11" t="s">
        <v>4440</v>
      </c>
      <c r="K2331" s="220" t="s">
        <v>600</v>
      </c>
      <c r="L2331" s="180"/>
      <c r="M2331" s="180">
        <v>1000</v>
      </c>
      <c r="N2331" s="80" t="s">
        <v>7215</v>
      </c>
      <c r="O2331" s="165"/>
      <c r="P2331" s="80" t="s">
        <v>4800</v>
      </c>
      <c r="Q2331" s="80"/>
      <c r="R2331" s="80"/>
      <c r="S2331" s="166"/>
      <c r="T2331" s="164"/>
      <c r="U2331" s="167"/>
      <c r="V2331" s="168"/>
      <c r="W2331" s="12" t="str">
        <f t="shared" si="445"/>
        <v>Mqtt1</v>
      </c>
      <c r="X2331" s="222"/>
      <c r="Y2331" s="6" t="str">
        <f t="shared" si="438"/>
        <v>power-tag/fcu-guest-cabin-fwd-ps-guest-cabin-aft-ps</v>
      </c>
      <c r="Z2331" s="106" t="str" cm="1">
        <f t="array" ref="Z2331">IF(COUNTIF(N2331,"spare"),"","$."&amp;_xlfn.REGEXEXTRACT(J2331,"PT\d+[FQ]\d+_(.*)", 2))</f>
        <v>$.RMS_Current_Phase_C</v>
      </c>
      <c r="AA2331" s="12">
        <f t="shared" si="444"/>
        <v>8</v>
      </c>
      <c r="AB2331" s="6" t="s">
        <v>195</v>
      </c>
      <c r="AC2331" s="106">
        <v>3004</v>
      </c>
      <c r="AJ2331" s="80"/>
      <c r="AK2331" s="116" t="s">
        <v>1693</v>
      </c>
      <c r="AN2331" s="80"/>
      <c r="AO2331" s="80"/>
      <c r="AP2331" s="80"/>
      <c r="AQ2331" s="80"/>
      <c r="AR2331" s="130"/>
      <c r="AS2331" s="80"/>
      <c r="AT2331" s="7"/>
      <c r="AU2331" s="7"/>
      <c r="AV2331" s="169"/>
      <c r="AW2331" s="170"/>
      <c r="AX2331" s="140"/>
      <c r="AY2331" s="150"/>
      <c r="AZ2331" s="171"/>
      <c r="BA2331" s="171"/>
      <c r="BB2331" s="150" t="str">
        <f t="shared" si="446"/>
        <v/>
      </c>
      <c r="BC2331" s="172"/>
      <c r="BD2331" s="169"/>
      <c r="BE2331" s="169"/>
      <c r="BF2331" s="169"/>
      <c r="BG2331" s="169"/>
      <c r="BH2331" s="169"/>
      <c r="BI2331" s="169"/>
      <c r="BJ2331" s="169"/>
      <c r="BK2331" s="169"/>
      <c r="BL2331" s="169"/>
      <c r="BM2331" s="169"/>
      <c r="BN2331" s="169"/>
      <c r="BO2331" s="169"/>
      <c r="BP2331" s="169"/>
      <c r="BQ2331" s="169"/>
      <c r="BS2331" s="6"/>
      <c r="BT2331" s="11"/>
      <c r="BU2331" s="6"/>
      <c r="BV2331" s="6"/>
    </row>
    <row r="2332" spans="1:74" ht="15.75" x14ac:dyDescent="0.25">
      <c r="A2332" s="52" t="s">
        <v>7908</v>
      </c>
      <c r="B2332" s="56"/>
      <c r="C2332" s="7" t="s">
        <v>118</v>
      </c>
      <c r="D2332" s="7" t="s">
        <v>6919</v>
      </c>
      <c r="E2332" s="7"/>
      <c r="F2332" s="64"/>
      <c r="G2332" s="6"/>
      <c r="H2332" s="6"/>
      <c r="I2332" s="10" t="s">
        <v>110</v>
      </c>
      <c r="J2332" s="11" t="s">
        <v>4441</v>
      </c>
      <c r="K2332" s="220" t="s">
        <v>600</v>
      </c>
      <c r="L2332" s="180"/>
      <c r="M2332" s="180">
        <v>1000</v>
      </c>
      <c r="N2332" s="80" t="s">
        <v>7215</v>
      </c>
      <c r="O2332" s="165"/>
      <c r="P2332" s="80" t="s">
        <v>4801</v>
      </c>
      <c r="Q2332" s="80"/>
      <c r="R2332" s="80"/>
      <c r="S2332" s="166"/>
      <c r="T2332" s="164"/>
      <c r="U2332" s="167"/>
      <c r="V2332" s="168"/>
      <c r="W2332" s="12" t="str">
        <f t="shared" si="445"/>
        <v>Mqtt1</v>
      </c>
      <c r="X2332" s="222"/>
      <c r="Y2332" s="6" t="str">
        <f t="shared" si="438"/>
        <v>power-tag/fcu-guest-cabin-fwd-ps-guest-cabin-aft-ps</v>
      </c>
      <c r="Z2332" s="106" t="str" cm="1">
        <f t="array" ref="Z2332">IF(COUNTIF(N2332,"spare"),"","$."&amp;_xlfn.REGEXEXTRACT(J2332,"PT\d+[FQ]\d+_(.*)", 2))</f>
        <v>$.RMS_Current_Phase_Neut</v>
      </c>
      <c r="AA2332" s="12">
        <f t="shared" si="444"/>
        <v>8</v>
      </c>
      <c r="AB2332" s="6" t="s">
        <v>195</v>
      </c>
      <c r="AC2332" s="106">
        <v>3006</v>
      </c>
      <c r="AJ2332" s="80"/>
      <c r="AK2332" s="116" t="s">
        <v>1693</v>
      </c>
      <c r="AN2332" s="80"/>
      <c r="AO2332" s="80"/>
      <c r="AP2332" s="80"/>
      <c r="AQ2332" s="80"/>
      <c r="AR2332" s="130"/>
      <c r="AS2332" s="80"/>
      <c r="AT2332" s="7"/>
      <c r="AU2332" s="7"/>
      <c r="AV2332" s="169"/>
      <c r="AW2332" s="170"/>
      <c r="AX2332" s="140"/>
      <c r="AY2332" s="150"/>
      <c r="AZ2332" s="171"/>
      <c r="BA2332" s="171"/>
      <c r="BB2332" s="150" t="str">
        <f t="shared" si="446"/>
        <v/>
      </c>
      <c r="BC2332" s="172"/>
      <c r="BD2332" s="169"/>
      <c r="BE2332" s="169"/>
      <c r="BF2332" s="169"/>
      <c r="BG2332" s="169"/>
      <c r="BH2332" s="169"/>
      <c r="BI2332" s="169"/>
      <c r="BJ2332" s="169"/>
      <c r="BK2332" s="169"/>
      <c r="BL2332" s="169"/>
      <c r="BM2332" s="169"/>
      <c r="BN2332" s="169"/>
      <c r="BO2332" s="169"/>
      <c r="BP2332" s="169"/>
      <c r="BQ2332" s="169"/>
      <c r="BS2332" s="6"/>
      <c r="BT2332" s="11"/>
      <c r="BU2332" s="6"/>
      <c r="BV2332" s="6"/>
    </row>
    <row r="2333" spans="1:74" ht="15.75" x14ac:dyDescent="0.25">
      <c r="A2333" s="52" t="s">
        <v>7908</v>
      </c>
      <c r="B2333" s="56"/>
      <c r="C2333" s="7" t="s">
        <v>118</v>
      </c>
      <c r="D2333" s="7" t="s">
        <v>6919</v>
      </c>
      <c r="E2333" s="7"/>
      <c r="F2333" s="64"/>
      <c r="G2333" s="6"/>
      <c r="H2333" s="6"/>
      <c r="I2333" s="10" t="s">
        <v>110</v>
      </c>
      <c r="J2333" s="11" t="s">
        <v>7715</v>
      </c>
      <c r="K2333" s="220" t="s">
        <v>600</v>
      </c>
      <c r="L2333" s="180"/>
      <c r="M2333" s="180">
        <v>1000</v>
      </c>
      <c r="N2333" s="80" t="s">
        <v>7215</v>
      </c>
      <c r="O2333" s="165"/>
      <c r="P2333" s="80" t="s">
        <v>4802</v>
      </c>
      <c r="Q2333" s="80"/>
      <c r="R2333" s="80"/>
      <c r="S2333" s="166"/>
      <c r="T2333" s="164"/>
      <c r="U2333" s="167"/>
      <c r="V2333" s="168"/>
      <c r="W2333" s="12" t="str">
        <f t="shared" si="445"/>
        <v>Mqtt1</v>
      </c>
      <c r="X2333" s="222"/>
      <c r="Y2333" s="6" t="str">
        <f t="shared" si="438"/>
        <v>power-tag/fcu-guest-cabin-fwd-ps-guest-cabin-aft-ps</v>
      </c>
      <c r="Z2333" s="106" t="str" cm="1">
        <f t="array" ref="Z2333">IF(COUNTIF(N2333,"spare"),"","$."&amp;_xlfn.REGEXEXTRACT(J2333,"PT\d+[FQ]\d+_(.*)", 2))</f>
        <v>$.RMS_Voltage_A_N</v>
      </c>
      <c r="AA2333" s="12">
        <f t="shared" si="444"/>
        <v>8</v>
      </c>
      <c r="AB2333" s="6" t="s">
        <v>195</v>
      </c>
      <c r="AC2333" s="106">
        <v>3028</v>
      </c>
      <c r="AJ2333" s="80"/>
      <c r="AK2333" s="116" t="s">
        <v>1694</v>
      </c>
      <c r="AN2333" s="80"/>
      <c r="AO2333" s="80"/>
      <c r="AP2333" s="80"/>
      <c r="AQ2333" s="80"/>
      <c r="AR2333" s="130"/>
      <c r="AS2333" s="80"/>
      <c r="AT2333" s="7"/>
      <c r="AU2333" s="7"/>
      <c r="AV2333" s="169"/>
      <c r="AW2333" s="170"/>
      <c r="AX2333" s="140"/>
      <c r="AY2333" s="150"/>
      <c r="AZ2333" s="171"/>
      <c r="BA2333" s="171"/>
      <c r="BB2333" s="150" t="str">
        <f t="shared" si="446"/>
        <v/>
      </c>
      <c r="BC2333" s="172"/>
      <c r="BD2333" s="169"/>
      <c r="BE2333" s="169"/>
      <c r="BF2333" s="169"/>
      <c r="BG2333" s="169"/>
      <c r="BH2333" s="169"/>
      <c r="BI2333" s="169"/>
      <c r="BJ2333" s="169"/>
      <c r="BK2333" s="169"/>
      <c r="BL2333" s="169"/>
      <c r="BM2333" s="169"/>
      <c r="BN2333" s="169"/>
      <c r="BO2333" s="169"/>
      <c r="BP2333" s="169"/>
      <c r="BQ2333" s="169"/>
      <c r="BS2333" s="6"/>
      <c r="BT2333" s="11"/>
      <c r="BU2333" s="6"/>
      <c r="BV2333" s="6"/>
    </row>
    <row r="2334" spans="1:74" ht="15.75" x14ac:dyDescent="0.25">
      <c r="A2334" s="52" t="s">
        <v>7908</v>
      </c>
      <c r="B2334" s="56"/>
      <c r="C2334" s="7" t="s">
        <v>118</v>
      </c>
      <c r="D2334" s="7" t="s">
        <v>6919</v>
      </c>
      <c r="E2334" s="7"/>
      <c r="F2334" s="64"/>
      <c r="G2334" s="6"/>
      <c r="H2334" s="6"/>
      <c r="I2334" s="10" t="s">
        <v>110</v>
      </c>
      <c r="J2334" s="11" t="s">
        <v>7716</v>
      </c>
      <c r="K2334" s="220" t="s">
        <v>600</v>
      </c>
      <c r="L2334" s="180"/>
      <c r="M2334" s="180">
        <v>1000</v>
      </c>
      <c r="N2334" s="80" t="s">
        <v>7215</v>
      </c>
      <c r="O2334" s="165"/>
      <c r="P2334" s="80" t="s">
        <v>4803</v>
      </c>
      <c r="Q2334" s="80"/>
      <c r="R2334" s="80"/>
      <c r="S2334" s="166"/>
      <c r="T2334" s="164"/>
      <c r="U2334" s="167"/>
      <c r="V2334" s="168"/>
      <c r="W2334" s="12" t="str">
        <f t="shared" si="445"/>
        <v>Mqtt1</v>
      </c>
      <c r="X2334" s="222"/>
      <c r="Y2334" s="6" t="str">
        <f t="shared" si="438"/>
        <v>power-tag/fcu-guest-cabin-fwd-ps-guest-cabin-aft-ps</v>
      </c>
      <c r="Z2334" s="106" t="str" cm="1">
        <f t="array" ref="Z2334">IF(COUNTIF(N2334,"spare"),"","$."&amp;_xlfn.REGEXEXTRACT(J2334,"PT\d+[FQ]\d+_(.*)", 2))</f>
        <v>$.RMS_Voltage_B_N</v>
      </c>
      <c r="AA2334" s="12">
        <f t="shared" si="444"/>
        <v>8</v>
      </c>
      <c r="AB2334" s="6" t="s">
        <v>195</v>
      </c>
      <c r="AC2334" s="106">
        <v>3030</v>
      </c>
      <c r="AJ2334" s="80"/>
      <c r="AK2334" s="116" t="s">
        <v>1694</v>
      </c>
      <c r="AN2334" s="80"/>
      <c r="AO2334" s="80"/>
      <c r="AP2334" s="80"/>
      <c r="AQ2334" s="80"/>
      <c r="AR2334" s="130"/>
      <c r="AS2334" s="80"/>
      <c r="AT2334" s="7"/>
      <c r="AU2334" s="7"/>
      <c r="AV2334" s="169"/>
      <c r="AW2334" s="170"/>
      <c r="AX2334" s="140"/>
      <c r="AY2334" s="150"/>
      <c r="AZ2334" s="171"/>
      <c r="BA2334" s="171"/>
      <c r="BB2334" s="150" t="str">
        <f t="shared" si="446"/>
        <v/>
      </c>
      <c r="BC2334" s="172"/>
      <c r="BD2334" s="169"/>
      <c r="BE2334" s="169"/>
      <c r="BF2334" s="169"/>
      <c r="BG2334" s="169"/>
      <c r="BH2334" s="169"/>
      <c r="BI2334" s="169"/>
      <c r="BJ2334" s="169"/>
      <c r="BK2334" s="169"/>
      <c r="BL2334" s="169"/>
      <c r="BM2334" s="169"/>
      <c r="BN2334" s="169"/>
      <c r="BO2334" s="169"/>
      <c r="BP2334" s="169"/>
      <c r="BQ2334" s="169"/>
      <c r="BS2334" s="6"/>
      <c r="BT2334" s="11"/>
      <c r="BU2334" s="6"/>
      <c r="BV2334" s="6"/>
    </row>
    <row r="2335" spans="1:74" ht="15.75" x14ac:dyDescent="0.25">
      <c r="A2335" s="52" t="s">
        <v>7908</v>
      </c>
      <c r="B2335" s="56"/>
      <c r="C2335" s="7" t="s">
        <v>118</v>
      </c>
      <c r="D2335" s="7" t="s">
        <v>6919</v>
      </c>
      <c r="E2335" s="7"/>
      <c r="F2335" s="64"/>
      <c r="G2335" s="6"/>
      <c r="H2335" s="6"/>
      <c r="I2335" s="10" t="s">
        <v>110</v>
      </c>
      <c r="J2335" s="11" t="s">
        <v>7717</v>
      </c>
      <c r="K2335" s="220" t="s">
        <v>600</v>
      </c>
      <c r="L2335" s="180"/>
      <c r="M2335" s="180">
        <v>1000</v>
      </c>
      <c r="N2335" s="80" t="s">
        <v>7215</v>
      </c>
      <c r="O2335" s="165"/>
      <c r="P2335" s="80" t="s">
        <v>4804</v>
      </c>
      <c r="Q2335" s="80"/>
      <c r="R2335" s="80"/>
      <c r="S2335" s="166"/>
      <c r="T2335" s="164"/>
      <c r="U2335" s="167"/>
      <c r="V2335" s="168"/>
      <c r="W2335" s="12" t="str">
        <f t="shared" si="445"/>
        <v>Mqtt1</v>
      </c>
      <c r="X2335" s="222"/>
      <c r="Y2335" s="6" t="str">
        <f t="shared" si="438"/>
        <v>power-tag/fcu-guest-cabin-fwd-ps-guest-cabin-aft-ps</v>
      </c>
      <c r="Z2335" s="106" t="str" cm="1">
        <f t="array" ref="Z2335">IF(COUNTIF(N2335,"spare"),"","$."&amp;_xlfn.REGEXEXTRACT(J2335,"PT\d+[FQ]\d+_(.*)", 2))</f>
        <v>$.RMS_Voltage_C_N</v>
      </c>
      <c r="AA2335" s="12">
        <f t="shared" si="444"/>
        <v>8</v>
      </c>
      <c r="AB2335" s="6" t="s">
        <v>195</v>
      </c>
      <c r="AC2335" s="106">
        <v>3032</v>
      </c>
      <c r="AJ2335" s="80"/>
      <c r="AK2335" s="116" t="s">
        <v>1694</v>
      </c>
      <c r="AN2335" s="80"/>
      <c r="AO2335" s="80"/>
      <c r="AP2335" s="80"/>
      <c r="AQ2335" s="80"/>
      <c r="AR2335" s="130"/>
      <c r="AS2335" s="80"/>
      <c r="AT2335" s="7"/>
      <c r="AU2335" s="7"/>
      <c r="AV2335" s="169"/>
      <c r="AW2335" s="170"/>
      <c r="AX2335" s="140"/>
      <c r="AY2335" s="150"/>
      <c r="AZ2335" s="171"/>
      <c r="BA2335" s="171"/>
      <c r="BB2335" s="150" t="str">
        <f t="shared" si="446"/>
        <v/>
      </c>
      <c r="BC2335" s="172"/>
      <c r="BD2335" s="169"/>
      <c r="BE2335" s="169"/>
      <c r="BF2335" s="169"/>
      <c r="BG2335" s="169"/>
      <c r="BH2335" s="169"/>
      <c r="BI2335" s="169"/>
      <c r="BJ2335" s="169"/>
      <c r="BK2335" s="169"/>
      <c r="BL2335" s="169"/>
      <c r="BM2335" s="169"/>
      <c r="BN2335" s="169"/>
      <c r="BO2335" s="169"/>
      <c r="BP2335" s="169"/>
      <c r="BQ2335" s="169"/>
      <c r="BS2335" s="6"/>
      <c r="BT2335" s="11"/>
      <c r="BU2335" s="6"/>
      <c r="BV2335" s="6"/>
    </row>
    <row r="2336" spans="1:74" ht="15.75" x14ac:dyDescent="0.25">
      <c r="A2336" s="52" t="s">
        <v>7908</v>
      </c>
      <c r="B2336" s="56"/>
      <c r="C2336" s="7" t="s">
        <v>118</v>
      </c>
      <c r="D2336" s="7" t="s">
        <v>6919</v>
      </c>
      <c r="E2336" s="7"/>
      <c r="F2336" s="64"/>
      <c r="G2336" s="6"/>
      <c r="H2336" s="6"/>
      <c r="I2336" s="10" t="s">
        <v>110</v>
      </c>
      <c r="J2336" s="11" t="s">
        <v>4442</v>
      </c>
      <c r="K2336" s="220" t="s">
        <v>600</v>
      </c>
      <c r="L2336" s="180"/>
      <c r="M2336" s="180">
        <v>1000</v>
      </c>
      <c r="N2336" s="80" t="s">
        <v>7215</v>
      </c>
      <c r="O2336" s="165"/>
      <c r="P2336" s="80" t="s">
        <v>4805</v>
      </c>
      <c r="Q2336" s="80"/>
      <c r="R2336" s="80"/>
      <c r="S2336" s="166"/>
      <c r="T2336" s="164"/>
      <c r="U2336" s="167"/>
      <c r="V2336" s="168"/>
      <c r="W2336" s="12" t="str">
        <f t="shared" si="445"/>
        <v>Mqtt1</v>
      </c>
      <c r="X2336" s="222"/>
      <c r="Y2336" s="6" t="str">
        <f t="shared" si="438"/>
        <v>power-tag/fcu-guest-cabin-fwd-ps-guest-cabin-aft-ps</v>
      </c>
      <c r="Z2336" s="106" t="str" cm="1">
        <f t="array" ref="Z2336">IF(COUNTIF(N2336,"spare"),"","$."&amp;_xlfn.REGEXEXTRACT(J2336,"PT\d+[FQ]\d+_(.*)", 2))</f>
        <v>$.Active_Power_Phase_A</v>
      </c>
      <c r="AA2336" s="12">
        <f t="shared" si="444"/>
        <v>8</v>
      </c>
      <c r="AB2336" s="6" t="s">
        <v>195</v>
      </c>
      <c r="AC2336" s="106">
        <v>3054</v>
      </c>
      <c r="AJ2336" s="80"/>
      <c r="AK2336" s="116" t="s">
        <v>1695</v>
      </c>
      <c r="AN2336" s="80"/>
      <c r="AO2336" s="80"/>
      <c r="AP2336" s="80"/>
      <c r="AQ2336" s="80"/>
      <c r="AR2336" s="130"/>
      <c r="AS2336" s="80"/>
      <c r="AT2336" s="7"/>
      <c r="AU2336" s="7"/>
      <c r="AV2336" s="169"/>
      <c r="AW2336" s="170"/>
      <c r="AX2336" s="140"/>
      <c r="AY2336" s="150"/>
      <c r="AZ2336" s="171"/>
      <c r="BA2336" s="171"/>
      <c r="BB2336" s="150" t="str">
        <f t="shared" si="446"/>
        <v/>
      </c>
      <c r="BC2336" s="172"/>
      <c r="BD2336" s="169"/>
      <c r="BE2336" s="169"/>
      <c r="BF2336" s="169"/>
      <c r="BG2336" s="169"/>
      <c r="BH2336" s="169"/>
      <c r="BI2336" s="169"/>
      <c r="BJ2336" s="169"/>
      <c r="BK2336" s="169"/>
      <c r="BL2336" s="169"/>
      <c r="BM2336" s="169"/>
      <c r="BN2336" s="169"/>
      <c r="BO2336" s="169"/>
      <c r="BP2336" s="169"/>
      <c r="BQ2336" s="169"/>
      <c r="BS2336" s="6"/>
      <c r="BT2336" s="11"/>
      <c r="BU2336" s="6"/>
      <c r="BV2336" s="6"/>
    </row>
    <row r="2337" spans="1:74" ht="15.75" x14ac:dyDescent="0.25">
      <c r="A2337" s="52" t="s">
        <v>7908</v>
      </c>
      <c r="B2337" s="56"/>
      <c r="C2337" s="7" t="s">
        <v>118</v>
      </c>
      <c r="D2337" s="7" t="s">
        <v>6919</v>
      </c>
      <c r="E2337" s="7"/>
      <c r="F2337" s="64"/>
      <c r="G2337" s="6"/>
      <c r="H2337" s="6"/>
      <c r="I2337" s="10" t="s">
        <v>110</v>
      </c>
      <c r="J2337" s="11" t="s">
        <v>4443</v>
      </c>
      <c r="K2337" s="220" t="s">
        <v>600</v>
      </c>
      <c r="L2337" s="180"/>
      <c r="M2337" s="180">
        <v>1000</v>
      </c>
      <c r="N2337" s="80" t="s">
        <v>7215</v>
      </c>
      <c r="O2337" s="165"/>
      <c r="P2337" s="80" t="s">
        <v>4806</v>
      </c>
      <c r="Q2337" s="80"/>
      <c r="R2337" s="80"/>
      <c r="S2337" s="166"/>
      <c r="T2337" s="164"/>
      <c r="U2337" s="167"/>
      <c r="V2337" s="168"/>
      <c r="W2337" s="12" t="str">
        <f t="shared" si="445"/>
        <v>Mqtt1</v>
      </c>
      <c r="X2337" s="222"/>
      <c r="Y2337" s="6" t="str">
        <f t="shared" si="438"/>
        <v>power-tag/fcu-guest-cabin-fwd-ps-guest-cabin-aft-ps</v>
      </c>
      <c r="Z2337" s="106" t="str" cm="1">
        <f t="array" ref="Z2337">IF(COUNTIF(N2337,"spare"),"","$."&amp;_xlfn.REGEXEXTRACT(J2337,"PT\d+[FQ]\d+_(.*)", 2))</f>
        <v>$.Active_Power_Phase_B</v>
      </c>
      <c r="AA2337" s="12">
        <f t="shared" si="444"/>
        <v>8</v>
      </c>
      <c r="AB2337" s="6" t="s">
        <v>195</v>
      </c>
      <c r="AC2337" s="106">
        <v>3056</v>
      </c>
      <c r="AJ2337" s="80"/>
      <c r="AK2337" s="116" t="s">
        <v>1695</v>
      </c>
      <c r="AN2337" s="80"/>
      <c r="AO2337" s="80"/>
      <c r="AP2337" s="80"/>
      <c r="AQ2337" s="80"/>
      <c r="AR2337" s="130"/>
      <c r="AS2337" s="80"/>
      <c r="AT2337" s="7"/>
      <c r="AU2337" s="7"/>
      <c r="AV2337" s="169"/>
      <c r="AW2337" s="170"/>
      <c r="AX2337" s="140"/>
      <c r="AY2337" s="150"/>
      <c r="AZ2337" s="171"/>
      <c r="BA2337" s="171"/>
      <c r="BB2337" s="150" t="str">
        <f t="shared" si="446"/>
        <v/>
      </c>
      <c r="BC2337" s="172"/>
      <c r="BD2337" s="169"/>
      <c r="BE2337" s="169"/>
      <c r="BF2337" s="169"/>
      <c r="BG2337" s="169"/>
      <c r="BH2337" s="169"/>
      <c r="BI2337" s="169"/>
      <c r="BJ2337" s="169"/>
      <c r="BK2337" s="169"/>
      <c r="BL2337" s="169"/>
      <c r="BM2337" s="169"/>
      <c r="BN2337" s="169"/>
      <c r="BO2337" s="169"/>
      <c r="BP2337" s="169"/>
      <c r="BQ2337" s="169"/>
      <c r="BS2337" s="6"/>
      <c r="BT2337" s="11"/>
      <c r="BU2337" s="6"/>
      <c r="BV2337" s="6"/>
    </row>
    <row r="2338" spans="1:74" ht="15.75" x14ac:dyDescent="0.25">
      <c r="A2338" s="52" t="s">
        <v>7908</v>
      </c>
      <c r="B2338" s="56"/>
      <c r="C2338" s="7" t="s">
        <v>118</v>
      </c>
      <c r="D2338" s="7" t="s">
        <v>6919</v>
      </c>
      <c r="E2338" s="7"/>
      <c r="F2338" s="64"/>
      <c r="G2338" s="6"/>
      <c r="H2338" s="6"/>
      <c r="I2338" s="10" t="s">
        <v>110</v>
      </c>
      <c r="J2338" s="11" t="s">
        <v>4444</v>
      </c>
      <c r="K2338" s="220" t="s">
        <v>600</v>
      </c>
      <c r="L2338" s="180"/>
      <c r="M2338" s="180">
        <v>1000</v>
      </c>
      <c r="N2338" s="80" t="s">
        <v>7215</v>
      </c>
      <c r="O2338" s="165"/>
      <c r="P2338" s="80" t="s">
        <v>4807</v>
      </c>
      <c r="Q2338" s="80"/>
      <c r="R2338" s="80"/>
      <c r="S2338" s="166"/>
      <c r="T2338" s="164"/>
      <c r="U2338" s="167"/>
      <c r="V2338" s="168"/>
      <c r="W2338" s="12" t="str">
        <f t="shared" si="445"/>
        <v>Mqtt1</v>
      </c>
      <c r="X2338" s="222"/>
      <c r="Y2338" s="6" t="str">
        <f t="shared" si="438"/>
        <v>power-tag/fcu-guest-cabin-fwd-ps-guest-cabin-aft-ps</v>
      </c>
      <c r="Z2338" s="106" t="str" cm="1">
        <f t="array" ref="Z2338">IF(COUNTIF(N2338,"spare"),"","$."&amp;_xlfn.REGEXEXTRACT(J2338,"PT\d+[FQ]\d+_(.*)", 2))</f>
        <v>$.Active_Power_Phase_C</v>
      </c>
      <c r="AA2338" s="12">
        <f t="shared" si="444"/>
        <v>8</v>
      </c>
      <c r="AB2338" s="6" t="s">
        <v>195</v>
      </c>
      <c r="AC2338" s="106">
        <v>3058</v>
      </c>
      <c r="AJ2338" s="80"/>
      <c r="AK2338" s="116" t="s">
        <v>1695</v>
      </c>
      <c r="AN2338" s="80"/>
      <c r="AO2338" s="80"/>
      <c r="AP2338" s="80"/>
      <c r="AQ2338" s="80"/>
      <c r="AR2338" s="130"/>
      <c r="AS2338" s="80"/>
      <c r="AT2338" s="7"/>
      <c r="AU2338" s="7"/>
      <c r="AV2338" s="169"/>
      <c r="AW2338" s="170"/>
      <c r="AX2338" s="140"/>
      <c r="AY2338" s="150"/>
      <c r="AZ2338" s="171"/>
      <c r="BA2338" s="171"/>
      <c r="BB2338" s="150" t="str">
        <f t="shared" si="446"/>
        <v/>
      </c>
      <c r="BC2338" s="172"/>
      <c r="BD2338" s="169"/>
      <c r="BE2338" s="169"/>
      <c r="BF2338" s="169"/>
      <c r="BG2338" s="169"/>
      <c r="BH2338" s="169"/>
      <c r="BI2338" s="169"/>
      <c r="BJ2338" s="169"/>
      <c r="BK2338" s="169"/>
      <c r="BL2338" s="169"/>
      <c r="BM2338" s="169"/>
      <c r="BN2338" s="169"/>
      <c r="BO2338" s="169"/>
      <c r="BP2338" s="169"/>
      <c r="BQ2338" s="169"/>
      <c r="BS2338" s="6"/>
      <c r="BT2338" s="11"/>
      <c r="BU2338" s="6"/>
      <c r="BV2338" s="6"/>
    </row>
    <row r="2339" spans="1:74" ht="15.75" x14ac:dyDescent="0.25">
      <c r="A2339" s="52" t="s">
        <v>7908</v>
      </c>
      <c r="B2339" s="56"/>
      <c r="C2339" s="7" t="s">
        <v>118</v>
      </c>
      <c r="D2339" s="7" t="s">
        <v>6919</v>
      </c>
      <c r="E2339" s="7"/>
      <c r="F2339" s="64"/>
      <c r="G2339" s="6"/>
      <c r="H2339" s="6"/>
      <c r="I2339" s="10" t="s">
        <v>110</v>
      </c>
      <c r="J2339" s="11" t="s">
        <v>4445</v>
      </c>
      <c r="K2339" s="220" t="s">
        <v>600</v>
      </c>
      <c r="L2339" s="180"/>
      <c r="M2339" s="180">
        <v>1000</v>
      </c>
      <c r="N2339" s="80" t="s">
        <v>7215</v>
      </c>
      <c r="O2339" s="165"/>
      <c r="P2339" s="80" t="s">
        <v>4808</v>
      </c>
      <c r="Q2339" s="80"/>
      <c r="R2339" s="80"/>
      <c r="S2339" s="166"/>
      <c r="T2339" s="164"/>
      <c r="U2339" s="167"/>
      <c r="V2339" s="168"/>
      <c r="W2339" s="12" t="str">
        <f t="shared" si="445"/>
        <v>Mqtt1</v>
      </c>
      <c r="X2339" s="222"/>
      <c r="Y2339" s="6" t="str">
        <f t="shared" si="438"/>
        <v>power-tag/fcu-guest-cabin-fwd-ps-guest-cabin-aft-ps</v>
      </c>
      <c r="Z2339" s="106" t="str" cm="1">
        <f t="array" ref="Z2339">IF(COUNTIF(N2339,"spare"),"","$."&amp;_xlfn.REGEXEXTRACT(J2339,"PT\d+[FQ]\d+_(.*)", 2))</f>
        <v>$.Total_Active_Power</v>
      </c>
      <c r="AA2339" s="12">
        <f t="shared" si="444"/>
        <v>8</v>
      </c>
      <c r="AB2339" s="6" t="s">
        <v>195</v>
      </c>
      <c r="AC2339" s="106">
        <v>3060</v>
      </c>
      <c r="AJ2339" s="80"/>
      <c r="AK2339" s="116" t="s">
        <v>1695</v>
      </c>
      <c r="AN2339" s="80"/>
      <c r="AO2339" s="80"/>
      <c r="AP2339" s="80"/>
      <c r="AQ2339" s="80"/>
      <c r="AR2339" s="130"/>
      <c r="AS2339" s="80"/>
      <c r="AT2339" s="7"/>
      <c r="AU2339" s="7"/>
      <c r="AV2339" s="169"/>
      <c r="AW2339" s="170"/>
      <c r="AX2339" s="140"/>
      <c r="AY2339" s="150"/>
      <c r="AZ2339" s="171"/>
      <c r="BA2339" s="171"/>
      <c r="BB2339" s="150" t="str">
        <f t="shared" si="446"/>
        <v/>
      </c>
      <c r="BC2339" s="172"/>
      <c r="BD2339" s="169"/>
      <c r="BE2339" s="169"/>
      <c r="BF2339" s="169"/>
      <c r="BG2339" s="169"/>
      <c r="BH2339" s="169"/>
      <c r="BI2339" s="169"/>
      <c r="BJ2339" s="169"/>
      <c r="BK2339" s="169"/>
      <c r="BL2339" s="169"/>
      <c r="BM2339" s="169"/>
      <c r="BN2339" s="169"/>
      <c r="BO2339" s="169"/>
      <c r="BP2339" s="169"/>
      <c r="BQ2339" s="169"/>
      <c r="BS2339" s="6"/>
      <c r="BT2339" s="11"/>
      <c r="BU2339" s="6"/>
      <c r="BV2339" s="6"/>
    </row>
    <row r="2340" spans="1:74" ht="15.75" x14ac:dyDescent="0.25">
      <c r="A2340" s="52" t="s">
        <v>7908</v>
      </c>
      <c r="B2340" s="56"/>
      <c r="C2340" s="7" t="s">
        <v>118</v>
      </c>
      <c r="D2340" s="7" t="s">
        <v>6919</v>
      </c>
      <c r="E2340" s="7"/>
      <c r="F2340" s="64"/>
      <c r="G2340" s="6"/>
      <c r="H2340" s="6"/>
      <c r="I2340" s="10" t="s">
        <v>110</v>
      </c>
      <c r="J2340" s="11" t="s">
        <v>4446</v>
      </c>
      <c r="K2340" s="220" t="s">
        <v>600</v>
      </c>
      <c r="L2340" s="180"/>
      <c r="M2340" s="180">
        <v>1000</v>
      </c>
      <c r="N2340" s="80" t="s">
        <v>7215</v>
      </c>
      <c r="O2340" s="165"/>
      <c r="P2340" s="80" t="s">
        <v>4809</v>
      </c>
      <c r="Q2340" s="80"/>
      <c r="R2340" s="80"/>
      <c r="S2340" s="166"/>
      <c r="T2340" s="164"/>
      <c r="U2340" s="167"/>
      <c r="V2340" s="168"/>
      <c r="W2340" s="12" t="str">
        <f t="shared" si="445"/>
        <v>Mqtt1</v>
      </c>
      <c r="X2340" s="222"/>
      <c r="Y2340" s="6" t="str">
        <f t="shared" si="438"/>
        <v>power-tag/fcu-guest-cabin-fwd-ps-guest-cabin-aft-ps</v>
      </c>
      <c r="Z2340" s="106" t="str" cm="1">
        <f t="array" ref="Z2340">IF(COUNTIF(N2340,"spare"),"","$."&amp;_xlfn.REGEXEXTRACT(J2340,"PT\d+[FQ]\d+_(.*)", 2))</f>
        <v>$.Power_Factor_Phase_A</v>
      </c>
      <c r="AA2340" s="12">
        <f t="shared" si="444"/>
        <v>8</v>
      </c>
      <c r="AB2340" s="6" t="s">
        <v>195</v>
      </c>
      <c r="AC2340" s="106">
        <v>3078</v>
      </c>
      <c r="AJ2340" s="80"/>
      <c r="AK2340" s="116" t="s">
        <v>1696</v>
      </c>
      <c r="AN2340" s="80"/>
      <c r="AO2340" s="80"/>
      <c r="AP2340" s="80"/>
      <c r="AQ2340" s="80"/>
      <c r="AR2340" s="130"/>
      <c r="AS2340" s="80"/>
      <c r="AT2340" s="7"/>
      <c r="AU2340" s="7"/>
      <c r="AV2340" s="169"/>
      <c r="AW2340" s="170"/>
      <c r="AX2340" s="140"/>
      <c r="AY2340" s="150"/>
      <c r="AZ2340" s="171"/>
      <c r="BA2340" s="171"/>
      <c r="BB2340" s="150" t="str">
        <f t="shared" si="446"/>
        <v/>
      </c>
      <c r="BC2340" s="172"/>
      <c r="BD2340" s="169"/>
      <c r="BE2340" s="169"/>
      <c r="BF2340" s="169"/>
      <c r="BG2340" s="169"/>
      <c r="BH2340" s="169"/>
      <c r="BI2340" s="169"/>
      <c r="BJ2340" s="169"/>
      <c r="BK2340" s="169"/>
      <c r="BL2340" s="169"/>
      <c r="BM2340" s="169"/>
      <c r="BN2340" s="169"/>
      <c r="BO2340" s="169"/>
      <c r="BP2340" s="169"/>
      <c r="BQ2340" s="169"/>
      <c r="BS2340" s="6"/>
      <c r="BT2340" s="11"/>
      <c r="BU2340" s="6"/>
      <c r="BV2340" s="6"/>
    </row>
    <row r="2341" spans="1:74" ht="15.75" x14ac:dyDescent="0.25">
      <c r="A2341" s="52" t="s">
        <v>7908</v>
      </c>
      <c r="B2341" s="56"/>
      <c r="C2341" s="7" t="s">
        <v>118</v>
      </c>
      <c r="D2341" s="7" t="s">
        <v>6919</v>
      </c>
      <c r="E2341" s="7"/>
      <c r="F2341" s="64"/>
      <c r="G2341" s="6"/>
      <c r="H2341" s="6"/>
      <c r="I2341" s="10" t="s">
        <v>110</v>
      </c>
      <c r="J2341" s="11" t="s">
        <v>4447</v>
      </c>
      <c r="K2341" s="220" t="s">
        <v>600</v>
      </c>
      <c r="L2341" s="180"/>
      <c r="M2341" s="180">
        <v>1000</v>
      </c>
      <c r="N2341" s="80" t="s">
        <v>7215</v>
      </c>
      <c r="O2341" s="165"/>
      <c r="P2341" s="80" t="s">
        <v>4810</v>
      </c>
      <c r="Q2341" s="80"/>
      <c r="R2341" s="80"/>
      <c r="S2341" s="166"/>
      <c r="T2341" s="164"/>
      <c r="U2341" s="167"/>
      <c r="V2341" s="168"/>
      <c r="W2341" s="12" t="str">
        <f t="shared" si="445"/>
        <v>Mqtt1</v>
      </c>
      <c r="X2341" s="222"/>
      <c r="Y2341" s="6" t="str">
        <f t="shared" si="438"/>
        <v>power-tag/fcu-guest-cabin-fwd-ps-guest-cabin-aft-ps</v>
      </c>
      <c r="Z2341" s="106" t="str" cm="1">
        <f t="array" ref="Z2341">IF(COUNTIF(N2341,"spare"),"","$."&amp;_xlfn.REGEXEXTRACT(J2341,"PT\d+[FQ]\d+_(.*)", 2))</f>
        <v>$.Power_Factor_Phase_B</v>
      </c>
      <c r="AA2341" s="12">
        <f t="shared" si="444"/>
        <v>8</v>
      </c>
      <c r="AB2341" s="6" t="s">
        <v>195</v>
      </c>
      <c r="AC2341" s="106">
        <v>3080</v>
      </c>
      <c r="AJ2341" s="80"/>
      <c r="AK2341" s="116" t="s">
        <v>1696</v>
      </c>
      <c r="AN2341" s="80"/>
      <c r="AO2341" s="80"/>
      <c r="AP2341" s="80"/>
      <c r="AQ2341" s="80"/>
      <c r="AR2341" s="130"/>
      <c r="AS2341" s="80"/>
      <c r="AT2341" s="7"/>
      <c r="AU2341" s="7"/>
      <c r="AV2341" s="169"/>
      <c r="AW2341" s="170"/>
      <c r="AX2341" s="140"/>
      <c r="AY2341" s="150"/>
      <c r="AZ2341" s="171"/>
      <c r="BA2341" s="171"/>
      <c r="BB2341" s="150" t="str">
        <f t="shared" si="446"/>
        <v/>
      </c>
      <c r="BC2341" s="172"/>
      <c r="BD2341" s="169"/>
      <c r="BE2341" s="169"/>
      <c r="BF2341" s="169"/>
      <c r="BG2341" s="169"/>
      <c r="BH2341" s="169"/>
      <c r="BI2341" s="169"/>
      <c r="BJ2341" s="169"/>
      <c r="BK2341" s="169"/>
      <c r="BL2341" s="169"/>
      <c r="BM2341" s="169"/>
      <c r="BN2341" s="169"/>
      <c r="BO2341" s="169"/>
      <c r="BP2341" s="169"/>
      <c r="BQ2341" s="169"/>
      <c r="BS2341" s="6"/>
      <c r="BT2341" s="11"/>
      <c r="BU2341" s="6"/>
      <c r="BV2341" s="6"/>
    </row>
    <row r="2342" spans="1:74" ht="15.75" x14ac:dyDescent="0.25">
      <c r="A2342" s="52" t="s">
        <v>7908</v>
      </c>
      <c r="B2342" s="56"/>
      <c r="C2342" s="7" t="s">
        <v>118</v>
      </c>
      <c r="D2342" s="7" t="s">
        <v>6919</v>
      </c>
      <c r="E2342" s="7"/>
      <c r="F2342" s="64"/>
      <c r="G2342" s="6"/>
      <c r="H2342" s="6"/>
      <c r="I2342" s="10" t="s">
        <v>110</v>
      </c>
      <c r="J2342" s="11" t="s">
        <v>4448</v>
      </c>
      <c r="K2342" s="220" t="s">
        <v>600</v>
      </c>
      <c r="L2342" s="180"/>
      <c r="M2342" s="180">
        <v>1000</v>
      </c>
      <c r="N2342" s="80" t="s">
        <v>7215</v>
      </c>
      <c r="O2342" s="165"/>
      <c r="P2342" s="80" t="s">
        <v>4811</v>
      </c>
      <c r="Q2342" s="80"/>
      <c r="R2342" s="80"/>
      <c r="S2342" s="166"/>
      <c r="T2342" s="164"/>
      <c r="U2342" s="167"/>
      <c r="V2342" s="168"/>
      <c r="W2342" s="12" t="str">
        <f t="shared" si="445"/>
        <v>Mqtt1</v>
      </c>
      <c r="X2342" s="222"/>
      <c r="Y2342" s="6" t="str">
        <f t="shared" si="438"/>
        <v>power-tag/fcu-guest-cabin-fwd-ps-guest-cabin-aft-ps</v>
      </c>
      <c r="Z2342" s="106" t="str" cm="1">
        <f t="array" ref="Z2342">IF(COUNTIF(N2342,"spare"),"","$."&amp;_xlfn.REGEXEXTRACT(J2342,"PT\d+[FQ]\d+_(.*)", 2))</f>
        <v>$.Power_Factor_Phase_C</v>
      </c>
      <c r="AA2342" s="12">
        <f t="shared" si="444"/>
        <v>8</v>
      </c>
      <c r="AB2342" s="6" t="s">
        <v>195</v>
      </c>
      <c r="AC2342" s="106">
        <v>3082</v>
      </c>
      <c r="AJ2342" s="80"/>
      <c r="AK2342" s="116" t="s">
        <v>1696</v>
      </c>
      <c r="AN2342" s="80"/>
      <c r="AO2342" s="80"/>
      <c r="AP2342" s="80"/>
      <c r="AQ2342" s="80"/>
      <c r="AR2342" s="130"/>
      <c r="AS2342" s="80"/>
      <c r="AT2342" s="7"/>
      <c r="AU2342" s="7"/>
      <c r="AV2342" s="169"/>
      <c r="AW2342" s="170"/>
      <c r="AX2342" s="140"/>
      <c r="AY2342" s="150"/>
      <c r="AZ2342" s="171"/>
      <c r="BA2342" s="171"/>
      <c r="BB2342" s="150" t="str">
        <f t="shared" si="446"/>
        <v/>
      </c>
      <c r="BC2342" s="172"/>
      <c r="BD2342" s="169"/>
      <c r="BE2342" s="169"/>
      <c r="BF2342" s="169"/>
      <c r="BG2342" s="169"/>
      <c r="BH2342" s="169"/>
      <c r="BI2342" s="169"/>
      <c r="BJ2342" s="169"/>
      <c r="BK2342" s="169"/>
      <c r="BL2342" s="169"/>
      <c r="BM2342" s="169"/>
      <c r="BN2342" s="169"/>
      <c r="BO2342" s="169"/>
      <c r="BP2342" s="169"/>
      <c r="BQ2342" s="169"/>
      <c r="BS2342" s="6"/>
      <c r="BT2342" s="11"/>
      <c r="BU2342" s="6"/>
      <c r="BV2342" s="6"/>
    </row>
    <row r="2343" spans="1:74" ht="15.75" x14ac:dyDescent="0.25">
      <c r="A2343" s="52" t="s">
        <v>7908</v>
      </c>
      <c r="B2343" s="56"/>
      <c r="C2343" s="7" t="s">
        <v>118</v>
      </c>
      <c r="D2343" s="7" t="s">
        <v>6919</v>
      </c>
      <c r="E2343" s="7"/>
      <c r="F2343" s="64"/>
      <c r="G2343" s="6"/>
      <c r="H2343" s="6"/>
      <c r="I2343" s="10" t="s">
        <v>110</v>
      </c>
      <c r="J2343" s="11" t="s">
        <v>4449</v>
      </c>
      <c r="K2343" s="220" t="s">
        <v>600</v>
      </c>
      <c r="L2343" s="180"/>
      <c r="M2343" s="180">
        <v>1000</v>
      </c>
      <c r="N2343" s="80" t="s">
        <v>7215</v>
      </c>
      <c r="O2343" s="165"/>
      <c r="P2343" s="80" t="s">
        <v>4812</v>
      </c>
      <c r="Q2343" s="80"/>
      <c r="R2343" s="80"/>
      <c r="S2343" s="166"/>
      <c r="T2343" s="164"/>
      <c r="U2343" s="167"/>
      <c r="V2343" s="168"/>
      <c r="W2343" s="12" t="str">
        <f t="shared" si="445"/>
        <v>Mqtt1</v>
      </c>
      <c r="X2343" s="222"/>
      <c r="Y2343" s="6" t="str">
        <f t="shared" si="438"/>
        <v>power-tag/fcu-guest-cabin-fwd-ps-guest-cabin-aft-ps</v>
      </c>
      <c r="Z2343" s="106" t="str" cm="1">
        <f t="array" ref="Z2343">IF(COUNTIF(N2343,"spare"),"","$."&amp;_xlfn.REGEXEXTRACT(J2343,"PT\d+[FQ]\d+_(.*)", 2))</f>
        <v>$.Total_Power_Factor</v>
      </c>
      <c r="AA2343" s="12">
        <f t="shared" si="444"/>
        <v>8</v>
      </c>
      <c r="AB2343" s="6" t="s">
        <v>195</v>
      </c>
      <c r="AC2343" s="106">
        <v>3084</v>
      </c>
      <c r="AJ2343" s="80"/>
      <c r="AK2343" s="116" t="s">
        <v>1696</v>
      </c>
      <c r="AN2343" s="80"/>
      <c r="AO2343" s="80"/>
      <c r="AP2343" s="80"/>
      <c r="AQ2343" s="80"/>
      <c r="AR2343" s="130"/>
      <c r="AS2343" s="80"/>
      <c r="AT2343" s="7"/>
      <c r="AU2343" s="7"/>
      <c r="AV2343" s="169"/>
      <c r="AW2343" s="170"/>
      <c r="AX2343" s="140"/>
      <c r="AY2343" s="150"/>
      <c r="AZ2343" s="171"/>
      <c r="BA2343" s="171"/>
      <c r="BB2343" s="150" t="str">
        <f t="shared" si="446"/>
        <v/>
      </c>
      <c r="BC2343" s="172"/>
      <c r="BD2343" s="169"/>
      <c r="BE2343" s="169"/>
      <c r="BF2343" s="169"/>
      <c r="BG2343" s="169"/>
      <c r="BH2343" s="169"/>
      <c r="BI2343" s="169"/>
      <c r="BJ2343" s="169"/>
      <c r="BK2343" s="169"/>
      <c r="BL2343" s="169"/>
      <c r="BM2343" s="169"/>
      <c r="BN2343" s="169"/>
      <c r="BO2343" s="169"/>
      <c r="BP2343" s="169"/>
      <c r="BQ2343" s="169"/>
      <c r="BS2343" s="6"/>
      <c r="BT2343" s="11"/>
      <c r="BU2343" s="6"/>
      <c r="BV2343" s="6"/>
    </row>
    <row r="2344" spans="1:74" ht="15.75" x14ac:dyDescent="0.25">
      <c r="A2344" s="52" t="s">
        <v>7908</v>
      </c>
      <c r="B2344" s="56"/>
      <c r="C2344" s="7" t="s">
        <v>118</v>
      </c>
      <c r="D2344" s="7" t="s">
        <v>6919</v>
      </c>
      <c r="E2344" s="7"/>
      <c r="F2344" s="64"/>
      <c r="G2344" s="6"/>
      <c r="H2344" s="6"/>
      <c r="I2344" s="10" t="s">
        <v>110</v>
      </c>
      <c r="J2344" s="11" t="s">
        <v>4450</v>
      </c>
      <c r="K2344" s="220" t="s">
        <v>600</v>
      </c>
      <c r="L2344" s="180"/>
      <c r="M2344" s="180">
        <v>1000</v>
      </c>
      <c r="N2344" s="80" t="s">
        <v>7215</v>
      </c>
      <c r="O2344" s="165"/>
      <c r="P2344" s="80" t="s">
        <v>4813</v>
      </c>
      <c r="Q2344" s="80"/>
      <c r="R2344" s="80"/>
      <c r="S2344" s="166"/>
      <c r="T2344" s="164"/>
      <c r="U2344" s="167"/>
      <c r="V2344" s="168"/>
      <c r="W2344" s="12" t="str">
        <f t="shared" ref="W2344:W2358" si="447">IF(COUNTIF(N2344,"spare"),"","Mqtt1")</f>
        <v>Mqtt1</v>
      </c>
      <c r="X2344" s="222"/>
      <c r="Y2344" s="6" t="str">
        <f t="shared" si="438"/>
        <v>power-tag/fcu-owners-bath-hers-owners-state-room-ps</v>
      </c>
      <c r="Z2344" s="106" t="str" cm="1">
        <f t="array" ref="Z2344">IF(COUNTIF(N2344,"spare"),"","$."&amp;_xlfn.REGEXEXTRACT(J2344,"PT\d+[FQ]\d+_(.*)", 2))</f>
        <v>$.RMS_Current_Phase_A</v>
      </c>
      <c r="AA2344" s="12">
        <f>AA2329+1</f>
        <v>9</v>
      </c>
      <c r="AB2344" s="6" t="s">
        <v>195</v>
      </c>
      <c r="AC2344" s="106">
        <v>3000</v>
      </c>
      <c r="AJ2344" s="80"/>
      <c r="AK2344" s="116" t="s">
        <v>1693</v>
      </c>
      <c r="AN2344" s="80"/>
      <c r="AO2344" s="80"/>
      <c r="AP2344" s="80"/>
      <c r="AQ2344" s="80"/>
      <c r="AR2344" s="130"/>
      <c r="AS2344" s="80"/>
      <c r="AT2344" s="7"/>
      <c r="AU2344" s="7"/>
      <c r="AV2344" s="169"/>
      <c r="AW2344" s="170"/>
      <c r="AX2344" s="140"/>
      <c r="AY2344" s="150"/>
      <c r="AZ2344" s="171"/>
      <c r="BA2344" s="171"/>
      <c r="BB2344" s="150" t="str">
        <f t="shared" ref="BB2344:BB2358" si="448">IF(ISNUMBER(AM2344),"1","")</f>
        <v/>
      </c>
      <c r="BC2344" s="172"/>
      <c r="BD2344" s="169"/>
      <c r="BE2344" s="169"/>
      <c r="BF2344" s="169"/>
      <c r="BG2344" s="169"/>
      <c r="BH2344" s="169"/>
      <c r="BI2344" s="169"/>
      <c r="BJ2344" s="169"/>
      <c r="BK2344" s="169"/>
      <c r="BL2344" s="169"/>
      <c r="BM2344" s="169"/>
      <c r="BN2344" s="169"/>
      <c r="BO2344" s="169"/>
      <c r="BP2344" s="169"/>
      <c r="BQ2344" s="169"/>
      <c r="BS2344" s="6"/>
      <c r="BT2344" s="11"/>
      <c r="BU2344" s="6"/>
      <c r="BV2344" s="6"/>
    </row>
    <row r="2345" spans="1:74" ht="15.75" x14ac:dyDescent="0.25">
      <c r="A2345" s="52" t="s">
        <v>7908</v>
      </c>
      <c r="B2345" s="56"/>
      <c r="C2345" s="7" t="s">
        <v>118</v>
      </c>
      <c r="D2345" s="7" t="s">
        <v>6919</v>
      </c>
      <c r="E2345" s="7"/>
      <c r="F2345" s="64"/>
      <c r="G2345" s="6"/>
      <c r="H2345" s="6"/>
      <c r="I2345" s="10" t="s">
        <v>110</v>
      </c>
      <c r="J2345" s="11" t="s">
        <v>4451</v>
      </c>
      <c r="K2345" s="220" t="s">
        <v>600</v>
      </c>
      <c r="L2345" s="180"/>
      <c r="M2345" s="180">
        <v>1000</v>
      </c>
      <c r="N2345" s="80" t="s">
        <v>7215</v>
      </c>
      <c r="O2345" s="165"/>
      <c r="P2345" s="80" t="s">
        <v>4814</v>
      </c>
      <c r="Q2345" s="80"/>
      <c r="R2345" s="80"/>
      <c r="S2345" s="166"/>
      <c r="T2345" s="164"/>
      <c r="U2345" s="167"/>
      <c r="V2345" s="168"/>
      <c r="W2345" s="12" t="str">
        <f t="shared" si="447"/>
        <v>Mqtt1</v>
      </c>
      <c r="X2345" s="222"/>
      <c r="Y2345" s="6" t="str">
        <f t="shared" si="438"/>
        <v>power-tag/fcu-owners-bath-hers-owners-state-room-ps</v>
      </c>
      <c r="Z2345" s="106" t="str" cm="1">
        <f t="array" ref="Z2345">IF(COUNTIF(N2345,"spare"),"","$."&amp;_xlfn.REGEXEXTRACT(J2345,"PT\d+[FQ]\d+_(.*)", 2))</f>
        <v>$.RMS_Current_Phase_B</v>
      </c>
      <c r="AA2345" s="12">
        <f t="shared" si="444"/>
        <v>9</v>
      </c>
      <c r="AB2345" s="6" t="s">
        <v>195</v>
      </c>
      <c r="AC2345" s="106">
        <v>3002</v>
      </c>
      <c r="AJ2345" s="80"/>
      <c r="AK2345" s="116" t="s">
        <v>1693</v>
      </c>
      <c r="AN2345" s="80"/>
      <c r="AO2345" s="80"/>
      <c r="AP2345" s="80"/>
      <c r="AQ2345" s="80"/>
      <c r="AR2345" s="130"/>
      <c r="AS2345" s="80"/>
      <c r="AT2345" s="7"/>
      <c r="AU2345" s="7"/>
      <c r="AV2345" s="169"/>
      <c r="AW2345" s="170"/>
      <c r="AX2345" s="140"/>
      <c r="AY2345" s="150"/>
      <c r="AZ2345" s="171"/>
      <c r="BA2345" s="171"/>
      <c r="BB2345" s="150" t="str">
        <f t="shared" si="448"/>
        <v/>
      </c>
      <c r="BC2345" s="172"/>
      <c r="BD2345" s="169"/>
      <c r="BE2345" s="169"/>
      <c r="BF2345" s="169"/>
      <c r="BG2345" s="169"/>
      <c r="BH2345" s="169"/>
      <c r="BI2345" s="169"/>
      <c r="BJ2345" s="169"/>
      <c r="BK2345" s="169"/>
      <c r="BL2345" s="169"/>
      <c r="BM2345" s="169"/>
      <c r="BN2345" s="169"/>
      <c r="BO2345" s="169"/>
      <c r="BP2345" s="169"/>
      <c r="BQ2345" s="169"/>
      <c r="BS2345" s="6"/>
      <c r="BT2345" s="11"/>
      <c r="BU2345" s="6"/>
      <c r="BV2345" s="6"/>
    </row>
    <row r="2346" spans="1:74" ht="15.75" x14ac:dyDescent="0.25">
      <c r="A2346" s="52" t="s">
        <v>7908</v>
      </c>
      <c r="B2346" s="56"/>
      <c r="C2346" s="7" t="s">
        <v>118</v>
      </c>
      <c r="D2346" s="7" t="s">
        <v>6919</v>
      </c>
      <c r="E2346" s="7"/>
      <c r="F2346" s="64"/>
      <c r="G2346" s="6"/>
      <c r="H2346" s="6"/>
      <c r="I2346" s="10" t="s">
        <v>110</v>
      </c>
      <c r="J2346" s="11" t="s">
        <v>4452</v>
      </c>
      <c r="K2346" s="220" t="s">
        <v>600</v>
      </c>
      <c r="L2346" s="180"/>
      <c r="M2346" s="180">
        <v>1000</v>
      </c>
      <c r="N2346" s="80" t="s">
        <v>7215</v>
      </c>
      <c r="O2346" s="165"/>
      <c r="P2346" s="80" t="s">
        <v>4815</v>
      </c>
      <c r="Q2346" s="80"/>
      <c r="R2346" s="80"/>
      <c r="S2346" s="166"/>
      <c r="T2346" s="164"/>
      <c r="U2346" s="167"/>
      <c r="V2346" s="168"/>
      <c r="W2346" s="12" t="str">
        <f t="shared" si="447"/>
        <v>Mqtt1</v>
      </c>
      <c r="X2346" s="222"/>
      <c r="Y2346" s="6" t="str">
        <f t="shared" si="438"/>
        <v>power-tag/fcu-owners-bath-hers-owners-state-room-ps</v>
      </c>
      <c r="Z2346" s="106" t="str" cm="1">
        <f t="array" ref="Z2346">IF(COUNTIF(N2346,"spare"),"","$."&amp;_xlfn.REGEXEXTRACT(J2346,"PT\d+[FQ]\d+_(.*)", 2))</f>
        <v>$.RMS_Current_Phase_C</v>
      </c>
      <c r="AA2346" s="12">
        <f t="shared" si="444"/>
        <v>9</v>
      </c>
      <c r="AB2346" s="6" t="s">
        <v>195</v>
      </c>
      <c r="AC2346" s="106">
        <v>3004</v>
      </c>
      <c r="AJ2346" s="80"/>
      <c r="AK2346" s="116" t="s">
        <v>1693</v>
      </c>
      <c r="AN2346" s="80"/>
      <c r="AO2346" s="80"/>
      <c r="AP2346" s="80"/>
      <c r="AQ2346" s="80"/>
      <c r="AR2346" s="130"/>
      <c r="AS2346" s="80"/>
      <c r="AT2346" s="7"/>
      <c r="AU2346" s="7"/>
      <c r="AV2346" s="169"/>
      <c r="AW2346" s="170"/>
      <c r="AX2346" s="140"/>
      <c r="AY2346" s="150"/>
      <c r="AZ2346" s="171"/>
      <c r="BA2346" s="171"/>
      <c r="BB2346" s="150" t="str">
        <f t="shared" si="448"/>
        <v/>
      </c>
      <c r="BC2346" s="172"/>
      <c r="BD2346" s="169"/>
      <c r="BE2346" s="169"/>
      <c r="BF2346" s="169"/>
      <c r="BG2346" s="169"/>
      <c r="BH2346" s="169"/>
      <c r="BI2346" s="169"/>
      <c r="BJ2346" s="169"/>
      <c r="BK2346" s="169"/>
      <c r="BL2346" s="169"/>
      <c r="BM2346" s="169"/>
      <c r="BN2346" s="169"/>
      <c r="BO2346" s="169"/>
      <c r="BP2346" s="169"/>
      <c r="BQ2346" s="169"/>
      <c r="BS2346" s="6"/>
      <c r="BT2346" s="11"/>
      <c r="BU2346" s="6"/>
      <c r="BV2346" s="6"/>
    </row>
    <row r="2347" spans="1:74" ht="15.75" x14ac:dyDescent="0.25">
      <c r="A2347" s="52" t="s">
        <v>7908</v>
      </c>
      <c r="B2347" s="56"/>
      <c r="C2347" s="7" t="s">
        <v>118</v>
      </c>
      <c r="D2347" s="7" t="s">
        <v>6919</v>
      </c>
      <c r="E2347" s="7"/>
      <c r="F2347" s="64"/>
      <c r="G2347" s="6"/>
      <c r="H2347" s="6"/>
      <c r="I2347" s="10" t="s">
        <v>110</v>
      </c>
      <c r="J2347" s="11" t="s">
        <v>4453</v>
      </c>
      <c r="K2347" s="220" t="s">
        <v>600</v>
      </c>
      <c r="L2347" s="180"/>
      <c r="M2347" s="180">
        <v>1000</v>
      </c>
      <c r="N2347" s="80" t="s">
        <v>7215</v>
      </c>
      <c r="O2347" s="165"/>
      <c r="P2347" s="80" t="s">
        <v>4816</v>
      </c>
      <c r="Q2347" s="80"/>
      <c r="R2347" s="80"/>
      <c r="S2347" s="166"/>
      <c r="T2347" s="164"/>
      <c r="U2347" s="167"/>
      <c r="V2347" s="168"/>
      <c r="W2347" s="12" t="str">
        <f t="shared" si="447"/>
        <v>Mqtt1</v>
      </c>
      <c r="X2347" s="222"/>
      <c r="Y2347" s="6" t="str">
        <f t="shared" si="438"/>
        <v>power-tag/fcu-owners-bath-hers-owners-state-room-ps</v>
      </c>
      <c r="Z2347" s="106" t="str" cm="1">
        <f t="array" ref="Z2347">IF(COUNTIF(N2347,"spare"),"","$."&amp;_xlfn.REGEXEXTRACT(J2347,"PT\d+[FQ]\d+_(.*)", 2))</f>
        <v>$.RMS_Current_Phase_Neut</v>
      </c>
      <c r="AA2347" s="12">
        <f t="shared" si="444"/>
        <v>9</v>
      </c>
      <c r="AB2347" s="6" t="s">
        <v>195</v>
      </c>
      <c r="AC2347" s="106">
        <v>3006</v>
      </c>
      <c r="AJ2347" s="80"/>
      <c r="AK2347" s="116" t="s">
        <v>1693</v>
      </c>
      <c r="AN2347" s="80"/>
      <c r="AO2347" s="80"/>
      <c r="AP2347" s="80"/>
      <c r="AQ2347" s="80"/>
      <c r="AR2347" s="130"/>
      <c r="AS2347" s="80"/>
      <c r="AT2347" s="7"/>
      <c r="AU2347" s="7"/>
      <c r="AV2347" s="169"/>
      <c r="AW2347" s="170"/>
      <c r="AX2347" s="140"/>
      <c r="AY2347" s="150"/>
      <c r="AZ2347" s="171"/>
      <c r="BA2347" s="171"/>
      <c r="BB2347" s="150" t="str">
        <f t="shared" si="448"/>
        <v/>
      </c>
      <c r="BC2347" s="172"/>
      <c r="BD2347" s="169"/>
      <c r="BE2347" s="169"/>
      <c r="BF2347" s="169"/>
      <c r="BG2347" s="169"/>
      <c r="BH2347" s="169"/>
      <c r="BI2347" s="169"/>
      <c r="BJ2347" s="169"/>
      <c r="BK2347" s="169"/>
      <c r="BL2347" s="169"/>
      <c r="BM2347" s="169"/>
      <c r="BN2347" s="169"/>
      <c r="BO2347" s="169"/>
      <c r="BP2347" s="169"/>
      <c r="BQ2347" s="169"/>
      <c r="BS2347" s="6"/>
      <c r="BT2347" s="11"/>
      <c r="BU2347" s="6"/>
      <c r="BV2347" s="6"/>
    </row>
    <row r="2348" spans="1:74" ht="15.75" x14ac:dyDescent="0.25">
      <c r="A2348" s="52" t="s">
        <v>7908</v>
      </c>
      <c r="B2348" s="56"/>
      <c r="C2348" s="7" t="s">
        <v>118</v>
      </c>
      <c r="D2348" s="7" t="s">
        <v>6919</v>
      </c>
      <c r="E2348" s="7"/>
      <c r="F2348" s="64"/>
      <c r="G2348" s="6"/>
      <c r="H2348" s="6"/>
      <c r="I2348" s="10" t="s">
        <v>110</v>
      </c>
      <c r="J2348" s="11" t="s">
        <v>7718</v>
      </c>
      <c r="K2348" s="220" t="s">
        <v>600</v>
      </c>
      <c r="L2348" s="180"/>
      <c r="M2348" s="180">
        <v>1000</v>
      </c>
      <c r="N2348" s="80" t="s">
        <v>7215</v>
      </c>
      <c r="O2348" s="165"/>
      <c r="P2348" s="80" t="s">
        <v>4817</v>
      </c>
      <c r="Q2348" s="80"/>
      <c r="R2348" s="80"/>
      <c r="S2348" s="166"/>
      <c r="T2348" s="164"/>
      <c r="U2348" s="167"/>
      <c r="V2348" s="168"/>
      <c r="W2348" s="12" t="str">
        <f t="shared" si="447"/>
        <v>Mqtt1</v>
      </c>
      <c r="X2348" s="222"/>
      <c r="Y2348" s="6" t="str">
        <f t="shared" si="438"/>
        <v>power-tag/fcu-owners-bath-hers-owners-state-room-ps</v>
      </c>
      <c r="Z2348" s="106" t="str" cm="1">
        <f t="array" ref="Z2348">IF(COUNTIF(N2348,"spare"),"","$."&amp;_xlfn.REGEXEXTRACT(J2348,"PT\d+[FQ]\d+_(.*)", 2))</f>
        <v>$.RMS_Voltage_A_N</v>
      </c>
      <c r="AA2348" s="12">
        <f t="shared" si="444"/>
        <v>9</v>
      </c>
      <c r="AB2348" s="6" t="s">
        <v>195</v>
      </c>
      <c r="AC2348" s="106">
        <v>3028</v>
      </c>
      <c r="AJ2348" s="80"/>
      <c r="AK2348" s="116" t="s">
        <v>1694</v>
      </c>
      <c r="AN2348" s="80"/>
      <c r="AO2348" s="80"/>
      <c r="AP2348" s="80"/>
      <c r="AQ2348" s="80"/>
      <c r="AR2348" s="130"/>
      <c r="AS2348" s="80"/>
      <c r="AT2348" s="7"/>
      <c r="AU2348" s="7"/>
      <c r="AV2348" s="169"/>
      <c r="AW2348" s="170"/>
      <c r="AX2348" s="140"/>
      <c r="AY2348" s="150"/>
      <c r="AZ2348" s="171"/>
      <c r="BA2348" s="171"/>
      <c r="BB2348" s="150" t="str">
        <f t="shared" si="448"/>
        <v/>
      </c>
      <c r="BC2348" s="172"/>
      <c r="BD2348" s="169"/>
      <c r="BE2348" s="169"/>
      <c r="BF2348" s="169"/>
      <c r="BG2348" s="169"/>
      <c r="BH2348" s="169"/>
      <c r="BI2348" s="169"/>
      <c r="BJ2348" s="169"/>
      <c r="BK2348" s="169"/>
      <c r="BL2348" s="169"/>
      <c r="BM2348" s="169"/>
      <c r="BN2348" s="169"/>
      <c r="BO2348" s="169"/>
      <c r="BP2348" s="169"/>
      <c r="BQ2348" s="169"/>
      <c r="BS2348" s="6"/>
      <c r="BT2348" s="11"/>
      <c r="BU2348" s="6"/>
      <c r="BV2348" s="6"/>
    </row>
    <row r="2349" spans="1:74" ht="15.75" x14ac:dyDescent="0.25">
      <c r="A2349" s="52" t="s">
        <v>7908</v>
      </c>
      <c r="B2349" s="56"/>
      <c r="C2349" s="7" t="s">
        <v>118</v>
      </c>
      <c r="D2349" s="7" t="s">
        <v>6919</v>
      </c>
      <c r="E2349" s="7"/>
      <c r="F2349" s="64"/>
      <c r="G2349" s="6"/>
      <c r="H2349" s="6"/>
      <c r="I2349" s="10" t="s">
        <v>110</v>
      </c>
      <c r="J2349" s="11" t="s">
        <v>7719</v>
      </c>
      <c r="K2349" s="220" t="s">
        <v>600</v>
      </c>
      <c r="L2349" s="180"/>
      <c r="M2349" s="180">
        <v>1000</v>
      </c>
      <c r="N2349" s="80" t="s">
        <v>7215</v>
      </c>
      <c r="O2349" s="165"/>
      <c r="P2349" s="80" t="s">
        <v>4818</v>
      </c>
      <c r="Q2349" s="80"/>
      <c r="R2349" s="80"/>
      <c r="S2349" s="166"/>
      <c r="T2349" s="164"/>
      <c r="U2349" s="167"/>
      <c r="V2349" s="168"/>
      <c r="W2349" s="12" t="str">
        <f t="shared" si="447"/>
        <v>Mqtt1</v>
      </c>
      <c r="X2349" s="222"/>
      <c r="Y2349" s="6" t="str">
        <f t="shared" si="438"/>
        <v>power-tag/fcu-owners-bath-hers-owners-state-room-ps</v>
      </c>
      <c r="Z2349" s="106" t="str" cm="1">
        <f t="array" ref="Z2349">IF(COUNTIF(N2349,"spare"),"","$."&amp;_xlfn.REGEXEXTRACT(J2349,"PT\d+[FQ]\d+_(.*)", 2))</f>
        <v>$.RMS_Voltage_B_N</v>
      </c>
      <c r="AA2349" s="12">
        <f t="shared" si="444"/>
        <v>9</v>
      </c>
      <c r="AB2349" s="6" t="s">
        <v>195</v>
      </c>
      <c r="AC2349" s="106">
        <v>3030</v>
      </c>
      <c r="AJ2349" s="80"/>
      <c r="AK2349" s="116" t="s">
        <v>1694</v>
      </c>
      <c r="AN2349" s="80"/>
      <c r="AO2349" s="80"/>
      <c r="AP2349" s="80"/>
      <c r="AQ2349" s="80"/>
      <c r="AR2349" s="130"/>
      <c r="AS2349" s="80"/>
      <c r="AT2349" s="7"/>
      <c r="AU2349" s="7"/>
      <c r="AV2349" s="169"/>
      <c r="AW2349" s="170"/>
      <c r="AX2349" s="140"/>
      <c r="AY2349" s="150"/>
      <c r="AZ2349" s="171"/>
      <c r="BA2349" s="171"/>
      <c r="BB2349" s="150" t="str">
        <f t="shared" si="448"/>
        <v/>
      </c>
      <c r="BC2349" s="172"/>
      <c r="BD2349" s="169"/>
      <c r="BE2349" s="169"/>
      <c r="BF2349" s="169"/>
      <c r="BG2349" s="169"/>
      <c r="BH2349" s="169"/>
      <c r="BI2349" s="169"/>
      <c r="BJ2349" s="169"/>
      <c r="BK2349" s="169"/>
      <c r="BL2349" s="169"/>
      <c r="BM2349" s="169"/>
      <c r="BN2349" s="169"/>
      <c r="BO2349" s="169"/>
      <c r="BP2349" s="169"/>
      <c r="BQ2349" s="169"/>
      <c r="BS2349" s="6"/>
      <c r="BT2349" s="11"/>
      <c r="BU2349" s="6"/>
      <c r="BV2349" s="6"/>
    </row>
    <row r="2350" spans="1:74" ht="15.75" x14ac:dyDescent="0.25">
      <c r="A2350" s="52" t="s">
        <v>7908</v>
      </c>
      <c r="B2350" s="56"/>
      <c r="C2350" s="7" t="s">
        <v>118</v>
      </c>
      <c r="D2350" s="7" t="s">
        <v>6919</v>
      </c>
      <c r="E2350" s="7"/>
      <c r="F2350" s="64"/>
      <c r="G2350" s="6"/>
      <c r="H2350" s="6"/>
      <c r="I2350" s="10" t="s">
        <v>110</v>
      </c>
      <c r="J2350" s="11" t="s">
        <v>7720</v>
      </c>
      <c r="K2350" s="220" t="s">
        <v>600</v>
      </c>
      <c r="L2350" s="180"/>
      <c r="M2350" s="180">
        <v>1000</v>
      </c>
      <c r="N2350" s="80" t="s">
        <v>7215</v>
      </c>
      <c r="O2350" s="165"/>
      <c r="P2350" s="80" t="s">
        <v>4819</v>
      </c>
      <c r="Q2350" s="80"/>
      <c r="R2350" s="80"/>
      <c r="S2350" s="166"/>
      <c r="T2350" s="164"/>
      <c r="U2350" s="167"/>
      <c r="V2350" s="168"/>
      <c r="W2350" s="12" t="str">
        <f t="shared" si="447"/>
        <v>Mqtt1</v>
      </c>
      <c r="X2350" s="222"/>
      <c r="Y2350" s="6" t="str">
        <f t="shared" si="438"/>
        <v>power-tag/fcu-owners-bath-hers-owners-state-room-ps</v>
      </c>
      <c r="Z2350" s="106" t="str" cm="1">
        <f t="array" ref="Z2350">IF(COUNTIF(N2350,"spare"),"","$."&amp;_xlfn.REGEXEXTRACT(J2350,"PT\d+[FQ]\d+_(.*)", 2))</f>
        <v>$.RMS_Voltage_C_N</v>
      </c>
      <c r="AA2350" s="12">
        <f t="shared" si="444"/>
        <v>9</v>
      </c>
      <c r="AB2350" s="6" t="s">
        <v>195</v>
      </c>
      <c r="AC2350" s="106">
        <v>3032</v>
      </c>
      <c r="AJ2350" s="80"/>
      <c r="AK2350" s="116" t="s">
        <v>1694</v>
      </c>
      <c r="AN2350" s="80"/>
      <c r="AO2350" s="80"/>
      <c r="AP2350" s="80"/>
      <c r="AQ2350" s="80"/>
      <c r="AR2350" s="130"/>
      <c r="AS2350" s="80"/>
      <c r="AT2350" s="7"/>
      <c r="AU2350" s="7"/>
      <c r="AV2350" s="169"/>
      <c r="AW2350" s="170"/>
      <c r="AX2350" s="140"/>
      <c r="AY2350" s="150"/>
      <c r="AZ2350" s="171"/>
      <c r="BA2350" s="171"/>
      <c r="BB2350" s="150" t="str">
        <f t="shared" si="448"/>
        <v/>
      </c>
      <c r="BC2350" s="172"/>
      <c r="BD2350" s="169"/>
      <c r="BE2350" s="169"/>
      <c r="BF2350" s="169"/>
      <c r="BG2350" s="169"/>
      <c r="BH2350" s="169"/>
      <c r="BI2350" s="169"/>
      <c r="BJ2350" s="169"/>
      <c r="BK2350" s="169"/>
      <c r="BL2350" s="169"/>
      <c r="BM2350" s="169"/>
      <c r="BN2350" s="169"/>
      <c r="BO2350" s="169"/>
      <c r="BP2350" s="169"/>
      <c r="BQ2350" s="169"/>
      <c r="BS2350" s="6"/>
      <c r="BT2350" s="11"/>
      <c r="BU2350" s="6"/>
      <c r="BV2350" s="6"/>
    </row>
    <row r="2351" spans="1:74" ht="15.75" x14ac:dyDescent="0.25">
      <c r="A2351" s="52" t="s">
        <v>7908</v>
      </c>
      <c r="B2351" s="56"/>
      <c r="C2351" s="7" t="s">
        <v>118</v>
      </c>
      <c r="D2351" s="7" t="s">
        <v>6919</v>
      </c>
      <c r="E2351" s="7"/>
      <c r="F2351" s="64"/>
      <c r="G2351" s="6"/>
      <c r="H2351" s="6"/>
      <c r="I2351" s="10" t="s">
        <v>110</v>
      </c>
      <c r="J2351" s="11" t="s">
        <v>4454</v>
      </c>
      <c r="K2351" s="220" t="s">
        <v>600</v>
      </c>
      <c r="L2351" s="180"/>
      <c r="M2351" s="180">
        <v>1000</v>
      </c>
      <c r="N2351" s="80" t="s">
        <v>7215</v>
      </c>
      <c r="O2351" s="165"/>
      <c r="P2351" s="80" t="s">
        <v>4820</v>
      </c>
      <c r="Q2351" s="80"/>
      <c r="R2351" s="80"/>
      <c r="S2351" s="166"/>
      <c r="T2351" s="164"/>
      <c r="U2351" s="167"/>
      <c r="V2351" s="168"/>
      <c r="W2351" s="12" t="str">
        <f t="shared" si="447"/>
        <v>Mqtt1</v>
      </c>
      <c r="X2351" s="222"/>
      <c r="Y2351" s="6" t="str">
        <f t="shared" si="438"/>
        <v>power-tag/fcu-owners-bath-hers-owners-state-room-ps</v>
      </c>
      <c r="Z2351" s="106" t="str" cm="1">
        <f t="array" ref="Z2351">IF(COUNTIF(N2351,"spare"),"","$."&amp;_xlfn.REGEXEXTRACT(J2351,"PT\d+[FQ]\d+_(.*)", 2))</f>
        <v>$.Active_Power_Phase_A</v>
      </c>
      <c r="AA2351" s="12">
        <f t="shared" si="444"/>
        <v>9</v>
      </c>
      <c r="AB2351" s="6" t="s">
        <v>195</v>
      </c>
      <c r="AC2351" s="106">
        <v>3054</v>
      </c>
      <c r="AJ2351" s="80"/>
      <c r="AK2351" s="116" t="s">
        <v>1695</v>
      </c>
      <c r="AN2351" s="80"/>
      <c r="AO2351" s="80"/>
      <c r="AP2351" s="80"/>
      <c r="AQ2351" s="80"/>
      <c r="AR2351" s="130"/>
      <c r="AS2351" s="80"/>
      <c r="AT2351" s="7"/>
      <c r="AU2351" s="7"/>
      <c r="AV2351" s="169"/>
      <c r="AW2351" s="170"/>
      <c r="AX2351" s="140"/>
      <c r="AY2351" s="150"/>
      <c r="AZ2351" s="171"/>
      <c r="BA2351" s="171"/>
      <c r="BB2351" s="150" t="str">
        <f t="shared" si="448"/>
        <v/>
      </c>
      <c r="BC2351" s="172"/>
      <c r="BD2351" s="169"/>
      <c r="BE2351" s="169"/>
      <c r="BF2351" s="169"/>
      <c r="BG2351" s="169"/>
      <c r="BH2351" s="169"/>
      <c r="BI2351" s="169"/>
      <c r="BJ2351" s="169"/>
      <c r="BK2351" s="169"/>
      <c r="BL2351" s="169"/>
      <c r="BM2351" s="169"/>
      <c r="BN2351" s="169"/>
      <c r="BO2351" s="169"/>
      <c r="BP2351" s="169"/>
      <c r="BQ2351" s="169"/>
      <c r="BS2351" s="6"/>
      <c r="BT2351" s="11"/>
      <c r="BU2351" s="6"/>
      <c r="BV2351" s="6"/>
    </row>
    <row r="2352" spans="1:74" ht="15.75" x14ac:dyDescent="0.25">
      <c r="A2352" s="52" t="s">
        <v>7908</v>
      </c>
      <c r="B2352" s="56"/>
      <c r="C2352" s="7" t="s">
        <v>118</v>
      </c>
      <c r="D2352" s="7" t="s">
        <v>6919</v>
      </c>
      <c r="E2352" s="7"/>
      <c r="F2352" s="64"/>
      <c r="G2352" s="6"/>
      <c r="H2352" s="6"/>
      <c r="I2352" s="10" t="s">
        <v>110</v>
      </c>
      <c r="J2352" s="11" t="s">
        <v>4455</v>
      </c>
      <c r="K2352" s="220" t="s">
        <v>600</v>
      </c>
      <c r="L2352" s="180"/>
      <c r="M2352" s="180">
        <v>1000</v>
      </c>
      <c r="N2352" s="80" t="s">
        <v>7215</v>
      </c>
      <c r="O2352" s="165"/>
      <c r="P2352" s="80" t="s">
        <v>4821</v>
      </c>
      <c r="Q2352" s="80"/>
      <c r="R2352" s="80"/>
      <c r="S2352" s="166"/>
      <c r="T2352" s="164"/>
      <c r="U2352" s="167"/>
      <c r="V2352" s="168"/>
      <c r="W2352" s="12" t="str">
        <f t="shared" si="447"/>
        <v>Mqtt1</v>
      </c>
      <c r="X2352" s="222"/>
      <c r="Y2352" s="6" t="str">
        <f t="shared" ref="Y2352:Y2415" si="449">"power-tag/" &amp; LOWER(_xlfn.REGEXREPLACE(_xlfn.REGEXREPLACE(_xlfn.REGEXREPLACE(TRIM(_xlfn.REGEXREPLACE(P2352, " (RMS (Current|Voltage) .+)|(Active Power Phase [ABC])|(Total Active Power)|(Power Factor .+)|(Total Power Factor) *", "")), "[ /\(\)&amp;:\.#]", "-"), "\-+", "-"), "-$", ""))</f>
        <v>power-tag/fcu-owners-bath-hers-owners-state-room-ps</v>
      </c>
      <c r="Z2352" s="106" t="str" cm="1">
        <f t="array" ref="Z2352">IF(COUNTIF(N2352,"spare"),"","$."&amp;_xlfn.REGEXEXTRACT(J2352,"PT\d+[FQ]\d+_(.*)", 2))</f>
        <v>$.Active_Power_Phase_B</v>
      </c>
      <c r="AA2352" s="12">
        <f t="shared" si="444"/>
        <v>9</v>
      </c>
      <c r="AB2352" s="6" t="s">
        <v>195</v>
      </c>
      <c r="AC2352" s="106">
        <v>3056</v>
      </c>
      <c r="AJ2352" s="80"/>
      <c r="AK2352" s="116" t="s">
        <v>1695</v>
      </c>
      <c r="AN2352" s="80"/>
      <c r="AO2352" s="80"/>
      <c r="AP2352" s="80"/>
      <c r="AQ2352" s="80"/>
      <c r="AR2352" s="130"/>
      <c r="AS2352" s="80"/>
      <c r="AT2352" s="7"/>
      <c r="AU2352" s="7"/>
      <c r="AV2352" s="169"/>
      <c r="AW2352" s="170"/>
      <c r="AX2352" s="140"/>
      <c r="AY2352" s="150"/>
      <c r="AZ2352" s="171"/>
      <c r="BA2352" s="171"/>
      <c r="BB2352" s="150" t="str">
        <f t="shared" si="448"/>
        <v/>
      </c>
      <c r="BC2352" s="172"/>
      <c r="BD2352" s="169"/>
      <c r="BE2352" s="169"/>
      <c r="BF2352" s="169"/>
      <c r="BG2352" s="169"/>
      <c r="BH2352" s="169"/>
      <c r="BI2352" s="169"/>
      <c r="BJ2352" s="169"/>
      <c r="BK2352" s="169"/>
      <c r="BL2352" s="169"/>
      <c r="BM2352" s="169"/>
      <c r="BN2352" s="169"/>
      <c r="BO2352" s="169"/>
      <c r="BP2352" s="169"/>
      <c r="BQ2352" s="169"/>
      <c r="BS2352" s="6"/>
      <c r="BT2352" s="11"/>
      <c r="BU2352" s="6"/>
      <c r="BV2352" s="6"/>
    </row>
    <row r="2353" spans="1:74" ht="15.75" x14ac:dyDescent="0.25">
      <c r="A2353" s="52" t="s">
        <v>7908</v>
      </c>
      <c r="B2353" s="56"/>
      <c r="C2353" s="7" t="s">
        <v>118</v>
      </c>
      <c r="D2353" s="7" t="s">
        <v>6919</v>
      </c>
      <c r="E2353" s="7"/>
      <c r="F2353" s="64"/>
      <c r="G2353" s="6"/>
      <c r="H2353" s="6"/>
      <c r="I2353" s="10" t="s">
        <v>110</v>
      </c>
      <c r="J2353" s="11" t="s">
        <v>4456</v>
      </c>
      <c r="K2353" s="220" t="s">
        <v>600</v>
      </c>
      <c r="L2353" s="180"/>
      <c r="M2353" s="180">
        <v>1000</v>
      </c>
      <c r="N2353" s="80" t="s">
        <v>7215</v>
      </c>
      <c r="O2353" s="165"/>
      <c r="P2353" s="80" t="s">
        <v>4822</v>
      </c>
      <c r="Q2353" s="80"/>
      <c r="R2353" s="80"/>
      <c r="S2353" s="166"/>
      <c r="T2353" s="164"/>
      <c r="U2353" s="167"/>
      <c r="V2353" s="168"/>
      <c r="W2353" s="12" t="str">
        <f t="shared" si="447"/>
        <v>Mqtt1</v>
      </c>
      <c r="X2353" s="222"/>
      <c r="Y2353" s="6" t="str">
        <f t="shared" si="449"/>
        <v>power-tag/fcu-owners-bath-hers-owners-state-room-ps</v>
      </c>
      <c r="Z2353" s="106" t="str" cm="1">
        <f t="array" ref="Z2353">IF(COUNTIF(N2353,"spare"),"","$."&amp;_xlfn.REGEXEXTRACT(J2353,"PT\d+[FQ]\d+_(.*)", 2))</f>
        <v>$.Active_Power_Phase_C</v>
      </c>
      <c r="AA2353" s="12">
        <f t="shared" si="444"/>
        <v>9</v>
      </c>
      <c r="AB2353" s="6" t="s">
        <v>195</v>
      </c>
      <c r="AC2353" s="106">
        <v>3058</v>
      </c>
      <c r="AJ2353" s="80"/>
      <c r="AK2353" s="116" t="s">
        <v>1695</v>
      </c>
      <c r="AN2353" s="80"/>
      <c r="AO2353" s="80"/>
      <c r="AP2353" s="80"/>
      <c r="AQ2353" s="80"/>
      <c r="AR2353" s="130"/>
      <c r="AS2353" s="80"/>
      <c r="AT2353" s="7"/>
      <c r="AU2353" s="7"/>
      <c r="AV2353" s="169"/>
      <c r="AW2353" s="170"/>
      <c r="AX2353" s="140"/>
      <c r="AY2353" s="150"/>
      <c r="AZ2353" s="171"/>
      <c r="BA2353" s="171"/>
      <c r="BB2353" s="150" t="str">
        <f t="shared" si="448"/>
        <v/>
      </c>
      <c r="BC2353" s="172"/>
      <c r="BD2353" s="169"/>
      <c r="BE2353" s="169"/>
      <c r="BF2353" s="169"/>
      <c r="BG2353" s="169"/>
      <c r="BH2353" s="169"/>
      <c r="BI2353" s="169"/>
      <c r="BJ2353" s="169"/>
      <c r="BK2353" s="169"/>
      <c r="BL2353" s="169"/>
      <c r="BM2353" s="169"/>
      <c r="BN2353" s="169"/>
      <c r="BO2353" s="169"/>
      <c r="BP2353" s="169"/>
      <c r="BQ2353" s="169"/>
      <c r="BS2353" s="6"/>
      <c r="BT2353" s="11"/>
      <c r="BU2353" s="6"/>
      <c r="BV2353" s="6"/>
    </row>
    <row r="2354" spans="1:74" ht="15.75" x14ac:dyDescent="0.25">
      <c r="A2354" s="52" t="s">
        <v>7908</v>
      </c>
      <c r="B2354" s="56"/>
      <c r="C2354" s="7" t="s">
        <v>118</v>
      </c>
      <c r="D2354" s="7" t="s">
        <v>6919</v>
      </c>
      <c r="E2354" s="7"/>
      <c r="F2354" s="64"/>
      <c r="G2354" s="6"/>
      <c r="H2354" s="6"/>
      <c r="I2354" s="10" t="s">
        <v>110</v>
      </c>
      <c r="J2354" s="11" t="s">
        <v>4457</v>
      </c>
      <c r="K2354" s="220" t="s">
        <v>600</v>
      </c>
      <c r="L2354" s="180"/>
      <c r="M2354" s="180">
        <v>1000</v>
      </c>
      <c r="N2354" s="80" t="s">
        <v>7215</v>
      </c>
      <c r="O2354" s="165"/>
      <c r="P2354" s="80" t="s">
        <v>4823</v>
      </c>
      <c r="Q2354" s="80"/>
      <c r="R2354" s="80"/>
      <c r="S2354" s="166"/>
      <c r="T2354" s="164"/>
      <c r="U2354" s="167"/>
      <c r="V2354" s="168"/>
      <c r="W2354" s="12" t="str">
        <f t="shared" si="447"/>
        <v>Mqtt1</v>
      </c>
      <c r="X2354" s="222"/>
      <c r="Y2354" s="6" t="str">
        <f t="shared" si="449"/>
        <v>power-tag/fcu-owners-bath-hers-owners-state-room-ps</v>
      </c>
      <c r="Z2354" s="106" t="str" cm="1">
        <f t="array" ref="Z2354">IF(COUNTIF(N2354,"spare"),"","$."&amp;_xlfn.REGEXEXTRACT(J2354,"PT\d+[FQ]\d+_(.*)", 2))</f>
        <v>$.Total_Active_Power</v>
      </c>
      <c r="AA2354" s="12">
        <f t="shared" si="444"/>
        <v>9</v>
      </c>
      <c r="AB2354" s="6" t="s">
        <v>195</v>
      </c>
      <c r="AC2354" s="106">
        <v>3060</v>
      </c>
      <c r="AJ2354" s="80"/>
      <c r="AK2354" s="116" t="s">
        <v>1695</v>
      </c>
      <c r="AN2354" s="80"/>
      <c r="AO2354" s="80"/>
      <c r="AP2354" s="80"/>
      <c r="AQ2354" s="80"/>
      <c r="AR2354" s="130"/>
      <c r="AS2354" s="80"/>
      <c r="AT2354" s="7"/>
      <c r="AU2354" s="7"/>
      <c r="AV2354" s="169"/>
      <c r="AW2354" s="170"/>
      <c r="AX2354" s="140"/>
      <c r="AY2354" s="150"/>
      <c r="AZ2354" s="171"/>
      <c r="BA2354" s="171"/>
      <c r="BB2354" s="150" t="str">
        <f t="shared" si="448"/>
        <v/>
      </c>
      <c r="BC2354" s="172"/>
      <c r="BD2354" s="169"/>
      <c r="BE2354" s="169"/>
      <c r="BF2354" s="169"/>
      <c r="BG2354" s="169"/>
      <c r="BH2354" s="169"/>
      <c r="BI2354" s="169"/>
      <c r="BJ2354" s="169"/>
      <c r="BK2354" s="169"/>
      <c r="BL2354" s="169"/>
      <c r="BM2354" s="169"/>
      <c r="BN2354" s="169"/>
      <c r="BO2354" s="169"/>
      <c r="BP2354" s="169"/>
      <c r="BQ2354" s="169"/>
      <c r="BS2354" s="6"/>
      <c r="BT2354" s="11"/>
      <c r="BU2354" s="6"/>
      <c r="BV2354" s="6"/>
    </row>
    <row r="2355" spans="1:74" ht="15.75" x14ac:dyDescent="0.25">
      <c r="A2355" s="52" t="s">
        <v>7908</v>
      </c>
      <c r="B2355" s="56"/>
      <c r="C2355" s="7" t="s">
        <v>118</v>
      </c>
      <c r="D2355" s="7" t="s">
        <v>6919</v>
      </c>
      <c r="E2355" s="7"/>
      <c r="F2355" s="64"/>
      <c r="G2355" s="6"/>
      <c r="H2355" s="6"/>
      <c r="I2355" s="10" t="s">
        <v>110</v>
      </c>
      <c r="J2355" s="11" t="s">
        <v>4458</v>
      </c>
      <c r="K2355" s="220" t="s">
        <v>600</v>
      </c>
      <c r="L2355" s="180"/>
      <c r="M2355" s="180">
        <v>1000</v>
      </c>
      <c r="N2355" s="80" t="s">
        <v>7215</v>
      </c>
      <c r="O2355" s="165"/>
      <c r="P2355" s="80" t="s">
        <v>4824</v>
      </c>
      <c r="Q2355" s="80"/>
      <c r="R2355" s="80"/>
      <c r="S2355" s="166"/>
      <c r="T2355" s="164"/>
      <c r="U2355" s="167"/>
      <c r="V2355" s="168"/>
      <c r="W2355" s="12" t="str">
        <f t="shared" si="447"/>
        <v>Mqtt1</v>
      </c>
      <c r="X2355" s="222"/>
      <c r="Y2355" s="6" t="str">
        <f t="shared" si="449"/>
        <v>power-tag/fcu-owners-bath-hers-owners-state-room-ps</v>
      </c>
      <c r="Z2355" s="106" t="str" cm="1">
        <f t="array" ref="Z2355">IF(COUNTIF(N2355,"spare"),"","$."&amp;_xlfn.REGEXEXTRACT(J2355,"PT\d+[FQ]\d+_(.*)", 2))</f>
        <v>$.Power_Factor_Phase_A</v>
      </c>
      <c r="AA2355" s="12">
        <f t="shared" si="444"/>
        <v>9</v>
      </c>
      <c r="AB2355" s="6" t="s">
        <v>195</v>
      </c>
      <c r="AC2355" s="106">
        <v>3078</v>
      </c>
      <c r="AJ2355" s="80"/>
      <c r="AK2355" s="116" t="s">
        <v>1696</v>
      </c>
      <c r="AN2355" s="80"/>
      <c r="AO2355" s="80"/>
      <c r="AP2355" s="80"/>
      <c r="AQ2355" s="80"/>
      <c r="AR2355" s="130"/>
      <c r="AS2355" s="80"/>
      <c r="AT2355" s="7"/>
      <c r="AU2355" s="7"/>
      <c r="AV2355" s="169"/>
      <c r="AW2355" s="170"/>
      <c r="AX2355" s="140"/>
      <c r="AY2355" s="150"/>
      <c r="AZ2355" s="171"/>
      <c r="BA2355" s="171"/>
      <c r="BB2355" s="150" t="str">
        <f t="shared" si="448"/>
        <v/>
      </c>
      <c r="BC2355" s="172"/>
      <c r="BD2355" s="169"/>
      <c r="BE2355" s="169"/>
      <c r="BF2355" s="169"/>
      <c r="BG2355" s="169"/>
      <c r="BH2355" s="169"/>
      <c r="BI2355" s="169"/>
      <c r="BJ2355" s="169"/>
      <c r="BK2355" s="169"/>
      <c r="BL2355" s="169"/>
      <c r="BM2355" s="169"/>
      <c r="BN2355" s="169"/>
      <c r="BO2355" s="169"/>
      <c r="BP2355" s="169"/>
      <c r="BQ2355" s="169"/>
      <c r="BS2355" s="6"/>
      <c r="BT2355" s="11"/>
      <c r="BU2355" s="6"/>
      <c r="BV2355" s="6"/>
    </row>
    <row r="2356" spans="1:74" ht="15.75" x14ac:dyDescent="0.25">
      <c r="A2356" s="52" t="s">
        <v>7908</v>
      </c>
      <c r="B2356" s="56"/>
      <c r="C2356" s="7" t="s">
        <v>118</v>
      </c>
      <c r="D2356" s="7" t="s">
        <v>6919</v>
      </c>
      <c r="E2356" s="7"/>
      <c r="F2356" s="64"/>
      <c r="G2356" s="6"/>
      <c r="H2356" s="6"/>
      <c r="I2356" s="10" t="s">
        <v>110</v>
      </c>
      <c r="J2356" s="11" t="s">
        <v>4459</v>
      </c>
      <c r="K2356" s="220" t="s">
        <v>600</v>
      </c>
      <c r="L2356" s="180"/>
      <c r="M2356" s="180">
        <v>1000</v>
      </c>
      <c r="N2356" s="80" t="s">
        <v>7215</v>
      </c>
      <c r="O2356" s="165"/>
      <c r="P2356" s="80" t="s">
        <v>4825</v>
      </c>
      <c r="Q2356" s="80"/>
      <c r="R2356" s="80"/>
      <c r="S2356" s="166"/>
      <c r="T2356" s="164"/>
      <c r="U2356" s="167"/>
      <c r="V2356" s="168"/>
      <c r="W2356" s="12" t="str">
        <f t="shared" si="447"/>
        <v>Mqtt1</v>
      </c>
      <c r="X2356" s="222"/>
      <c r="Y2356" s="6" t="str">
        <f t="shared" si="449"/>
        <v>power-tag/fcu-owners-bath-hers-owners-state-room-ps</v>
      </c>
      <c r="Z2356" s="106" t="str" cm="1">
        <f t="array" ref="Z2356">IF(COUNTIF(N2356,"spare"),"","$."&amp;_xlfn.REGEXEXTRACT(J2356,"PT\d+[FQ]\d+_(.*)", 2))</f>
        <v>$.Power_Factor_Phase_B</v>
      </c>
      <c r="AA2356" s="12">
        <f t="shared" si="444"/>
        <v>9</v>
      </c>
      <c r="AB2356" s="6" t="s">
        <v>195</v>
      </c>
      <c r="AC2356" s="106">
        <v>3080</v>
      </c>
      <c r="AJ2356" s="80"/>
      <c r="AK2356" s="116" t="s">
        <v>1696</v>
      </c>
      <c r="AN2356" s="80"/>
      <c r="AO2356" s="80"/>
      <c r="AP2356" s="80"/>
      <c r="AQ2356" s="80"/>
      <c r="AR2356" s="130"/>
      <c r="AS2356" s="80"/>
      <c r="AT2356" s="7"/>
      <c r="AU2356" s="7"/>
      <c r="AV2356" s="169"/>
      <c r="AW2356" s="170"/>
      <c r="AX2356" s="140"/>
      <c r="AY2356" s="150"/>
      <c r="AZ2356" s="171"/>
      <c r="BA2356" s="171"/>
      <c r="BB2356" s="150" t="str">
        <f t="shared" si="448"/>
        <v/>
      </c>
      <c r="BC2356" s="172"/>
      <c r="BD2356" s="169"/>
      <c r="BE2356" s="169"/>
      <c r="BF2356" s="169"/>
      <c r="BG2356" s="169"/>
      <c r="BH2356" s="169"/>
      <c r="BI2356" s="169"/>
      <c r="BJ2356" s="169"/>
      <c r="BK2356" s="169"/>
      <c r="BL2356" s="169"/>
      <c r="BM2356" s="169"/>
      <c r="BN2356" s="169"/>
      <c r="BO2356" s="169"/>
      <c r="BP2356" s="169"/>
      <c r="BQ2356" s="169"/>
      <c r="BS2356" s="6"/>
      <c r="BT2356" s="11"/>
      <c r="BU2356" s="6"/>
      <c r="BV2356" s="6"/>
    </row>
    <row r="2357" spans="1:74" ht="15.75" x14ac:dyDescent="0.25">
      <c r="A2357" s="52" t="s">
        <v>7908</v>
      </c>
      <c r="B2357" s="56"/>
      <c r="C2357" s="7" t="s">
        <v>118</v>
      </c>
      <c r="D2357" s="7" t="s">
        <v>6919</v>
      </c>
      <c r="E2357" s="7"/>
      <c r="F2357" s="64"/>
      <c r="G2357" s="6"/>
      <c r="H2357" s="6"/>
      <c r="I2357" s="10" t="s">
        <v>110</v>
      </c>
      <c r="J2357" s="11" t="s">
        <v>4460</v>
      </c>
      <c r="K2357" s="220" t="s">
        <v>600</v>
      </c>
      <c r="L2357" s="180"/>
      <c r="M2357" s="180">
        <v>1000</v>
      </c>
      <c r="N2357" s="80" t="s">
        <v>7215</v>
      </c>
      <c r="O2357" s="165"/>
      <c r="P2357" s="80" t="s">
        <v>4826</v>
      </c>
      <c r="Q2357" s="80"/>
      <c r="R2357" s="80"/>
      <c r="S2357" s="166"/>
      <c r="T2357" s="164"/>
      <c r="U2357" s="167"/>
      <c r="V2357" s="168"/>
      <c r="W2357" s="12" t="str">
        <f t="shared" si="447"/>
        <v>Mqtt1</v>
      </c>
      <c r="X2357" s="222"/>
      <c r="Y2357" s="6" t="str">
        <f t="shared" si="449"/>
        <v>power-tag/fcu-owners-bath-hers-owners-state-room-ps</v>
      </c>
      <c r="Z2357" s="106" t="str" cm="1">
        <f t="array" ref="Z2357">IF(COUNTIF(N2357,"spare"),"","$."&amp;_xlfn.REGEXEXTRACT(J2357,"PT\d+[FQ]\d+_(.*)", 2))</f>
        <v>$.Power_Factor_Phase_C</v>
      </c>
      <c r="AA2357" s="12">
        <f t="shared" si="444"/>
        <v>9</v>
      </c>
      <c r="AB2357" s="6" t="s">
        <v>195</v>
      </c>
      <c r="AC2357" s="106">
        <v>3082</v>
      </c>
      <c r="AJ2357" s="80"/>
      <c r="AK2357" s="116" t="s">
        <v>1696</v>
      </c>
      <c r="AN2357" s="80"/>
      <c r="AO2357" s="80"/>
      <c r="AP2357" s="80"/>
      <c r="AQ2357" s="80"/>
      <c r="AR2357" s="130"/>
      <c r="AS2357" s="80"/>
      <c r="AT2357" s="7"/>
      <c r="AU2357" s="7"/>
      <c r="AV2357" s="169"/>
      <c r="AW2357" s="170"/>
      <c r="AX2357" s="140"/>
      <c r="AY2357" s="150"/>
      <c r="AZ2357" s="171"/>
      <c r="BA2357" s="171"/>
      <c r="BB2357" s="150" t="str">
        <f t="shared" si="448"/>
        <v/>
      </c>
      <c r="BC2357" s="172"/>
      <c r="BD2357" s="169"/>
      <c r="BE2357" s="169"/>
      <c r="BF2357" s="169"/>
      <c r="BG2357" s="169"/>
      <c r="BH2357" s="169"/>
      <c r="BI2357" s="169"/>
      <c r="BJ2357" s="169"/>
      <c r="BK2357" s="169"/>
      <c r="BL2357" s="169"/>
      <c r="BM2357" s="169"/>
      <c r="BN2357" s="169"/>
      <c r="BO2357" s="169"/>
      <c r="BP2357" s="169"/>
      <c r="BQ2357" s="169"/>
      <c r="BS2357" s="6"/>
      <c r="BT2357" s="11"/>
      <c r="BU2357" s="6"/>
      <c r="BV2357" s="6"/>
    </row>
    <row r="2358" spans="1:74" ht="15.75" x14ac:dyDescent="0.25">
      <c r="A2358" s="52" t="s">
        <v>7908</v>
      </c>
      <c r="B2358" s="56"/>
      <c r="C2358" s="7" t="s">
        <v>118</v>
      </c>
      <c r="D2358" s="7" t="s">
        <v>6919</v>
      </c>
      <c r="E2358" s="7"/>
      <c r="F2358" s="64"/>
      <c r="G2358" s="6"/>
      <c r="H2358" s="6"/>
      <c r="I2358" s="10" t="s">
        <v>110</v>
      </c>
      <c r="J2358" s="11" t="s">
        <v>4461</v>
      </c>
      <c r="K2358" s="220" t="s">
        <v>600</v>
      </c>
      <c r="L2358" s="180"/>
      <c r="M2358" s="180">
        <v>1000</v>
      </c>
      <c r="N2358" s="80" t="s">
        <v>7215</v>
      </c>
      <c r="O2358" s="165"/>
      <c r="P2358" s="80" t="s">
        <v>4827</v>
      </c>
      <c r="Q2358" s="80"/>
      <c r="R2358" s="80"/>
      <c r="S2358" s="166"/>
      <c r="T2358" s="164"/>
      <c r="U2358" s="167"/>
      <c r="V2358" s="168"/>
      <c r="W2358" s="12" t="str">
        <f t="shared" si="447"/>
        <v>Mqtt1</v>
      </c>
      <c r="X2358" s="222"/>
      <c r="Y2358" s="6" t="str">
        <f t="shared" si="449"/>
        <v>power-tag/fcu-owners-bath-hers-owners-state-room-ps</v>
      </c>
      <c r="Z2358" s="106" t="str" cm="1">
        <f t="array" ref="Z2358">IF(COUNTIF(N2358,"spare"),"","$."&amp;_xlfn.REGEXEXTRACT(J2358,"PT\d+[FQ]\d+_(.*)", 2))</f>
        <v>$.Total_Power_Factor</v>
      </c>
      <c r="AA2358" s="12">
        <f t="shared" si="444"/>
        <v>9</v>
      </c>
      <c r="AB2358" s="6" t="s">
        <v>195</v>
      </c>
      <c r="AC2358" s="106">
        <v>3084</v>
      </c>
      <c r="AJ2358" s="80"/>
      <c r="AK2358" s="116" t="s">
        <v>1696</v>
      </c>
      <c r="AN2358" s="80"/>
      <c r="AO2358" s="80"/>
      <c r="AP2358" s="80"/>
      <c r="AQ2358" s="80"/>
      <c r="AR2358" s="130"/>
      <c r="AS2358" s="80"/>
      <c r="AT2358" s="7"/>
      <c r="AU2358" s="7"/>
      <c r="AV2358" s="169"/>
      <c r="AW2358" s="170"/>
      <c r="AX2358" s="140"/>
      <c r="AY2358" s="150"/>
      <c r="AZ2358" s="171"/>
      <c r="BA2358" s="171"/>
      <c r="BB2358" s="150" t="str">
        <f t="shared" si="448"/>
        <v/>
      </c>
      <c r="BC2358" s="172"/>
      <c r="BD2358" s="169"/>
      <c r="BE2358" s="169"/>
      <c r="BF2358" s="169"/>
      <c r="BG2358" s="169"/>
      <c r="BH2358" s="169"/>
      <c r="BI2358" s="169"/>
      <c r="BJ2358" s="169"/>
      <c r="BK2358" s="169"/>
      <c r="BL2358" s="169"/>
      <c r="BM2358" s="169"/>
      <c r="BN2358" s="169"/>
      <c r="BO2358" s="169"/>
      <c r="BP2358" s="169"/>
      <c r="BQ2358" s="169"/>
      <c r="BS2358" s="6"/>
      <c r="BT2358" s="11"/>
      <c r="BU2358" s="6"/>
      <c r="BV2358" s="6"/>
    </row>
    <row r="2359" spans="1:74" ht="15.75" x14ac:dyDescent="0.25">
      <c r="A2359" s="52" t="s">
        <v>7908</v>
      </c>
      <c r="B2359" s="56"/>
      <c r="C2359" s="7" t="s">
        <v>118</v>
      </c>
      <c r="D2359" s="7" t="s">
        <v>6919</v>
      </c>
      <c r="E2359" s="7"/>
      <c r="F2359" s="64"/>
      <c r="G2359" s="6"/>
      <c r="H2359" s="6"/>
      <c r="I2359" s="10" t="s">
        <v>110</v>
      </c>
      <c r="J2359" s="11" t="s">
        <v>4462</v>
      </c>
      <c r="K2359" s="220" t="s">
        <v>600</v>
      </c>
      <c r="L2359" s="180"/>
      <c r="M2359" s="180">
        <v>1000</v>
      </c>
      <c r="N2359" s="80" t="s">
        <v>7215</v>
      </c>
      <c r="O2359" s="165"/>
      <c r="P2359" s="80" t="s">
        <v>4828</v>
      </c>
      <c r="Q2359" s="80"/>
      <c r="R2359" s="80"/>
      <c r="S2359" s="166"/>
      <c r="T2359" s="164"/>
      <c r="U2359" s="167"/>
      <c r="V2359" s="168"/>
      <c r="W2359" s="12" t="str">
        <f t="shared" ref="W2359:W2373" si="450">IF(COUNTIF(N2359,"spare"),"","Mqtt1")</f>
        <v>Mqtt1</v>
      </c>
      <c r="X2359" s="222"/>
      <c r="Y2359" s="6" t="str">
        <f t="shared" si="449"/>
        <v>power-tag/fcu-owners-bath-his-owners-state-room-sb</v>
      </c>
      <c r="Z2359" s="106" t="str" cm="1">
        <f t="array" ref="Z2359">IF(COUNTIF(N2359,"spare"),"","$."&amp;_xlfn.REGEXEXTRACT(J2359,"PT\d+[FQ]\d+_(.*)", 2))</f>
        <v>$.RMS_Current_Phase_A</v>
      </c>
      <c r="AA2359" s="12">
        <f>AA2344+1</f>
        <v>10</v>
      </c>
      <c r="AB2359" s="6" t="s">
        <v>195</v>
      </c>
      <c r="AC2359" s="106">
        <v>3000</v>
      </c>
      <c r="AJ2359" s="80"/>
      <c r="AK2359" s="116" t="s">
        <v>1693</v>
      </c>
      <c r="AN2359" s="80"/>
      <c r="AO2359" s="80"/>
      <c r="AP2359" s="80"/>
      <c r="AQ2359" s="80"/>
      <c r="AR2359" s="130"/>
      <c r="AS2359" s="80"/>
      <c r="AT2359" s="7"/>
      <c r="AU2359" s="7"/>
      <c r="AV2359" s="169"/>
      <c r="AW2359" s="170"/>
      <c r="AX2359" s="140"/>
      <c r="AY2359" s="150"/>
      <c r="AZ2359" s="171"/>
      <c r="BA2359" s="171"/>
      <c r="BB2359" s="150" t="str">
        <f t="shared" ref="BB2359:BB2373" si="451">IF(ISNUMBER(AM2359),"1","")</f>
        <v/>
      </c>
      <c r="BC2359" s="172"/>
      <c r="BD2359" s="169"/>
      <c r="BE2359" s="169"/>
      <c r="BF2359" s="169"/>
      <c r="BG2359" s="169"/>
      <c r="BH2359" s="169"/>
      <c r="BI2359" s="169"/>
      <c r="BJ2359" s="169"/>
      <c r="BK2359" s="169"/>
      <c r="BL2359" s="169"/>
      <c r="BM2359" s="169"/>
      <c r="BN2359" s="169"/>
      <c r="BO2359" s="169"/>
      <c r="BP2359" s="169"/>
      <c r="BQ2359" s="169"/>
      <c r="BS2359" s="6"/>
      <c r="BT2359" s="11"/>
      <c r="BU2359" s="6"/>
      <c r="BV2359" s="6"/>
    </row>
    <row r="2360" spans="1:74" ht="15.75" x14ac:dyDescent="0.25">
      <c r="A2360" s="52" t="s">
        <v>7908</v>
      </c>
      <c r="B2360" s="56"/>
      <c r="C2360" s="7" t="s">
        <v>118</v>
      </c>
      <c r="D2360" s="7" t="s">
        <v>6919</v>
      </c>
      <c r="E2360" s="7"/>
      <c r="F2360" s="64"/>
      <c r="G2360" s="6"/>
      <c r="H2360" s="6"/>
      <c r="I2360" s="10" t="s">
        <v>110</v>
      </c>
      <c r="J2360" s="11" t="s">
        <v>4463</v>
      </c>
      <c r="K2360" s="220" t="s">
        <v>600</v>
      </c>
      <c r="L2360" s="180"/>
      <c r="M2360" s="180">
        <v>1000</v>
      </c>
      <c r="N2360" s="80" t="s">
        <v>7215</v>
      </c>
      <c r="O2360" s="165"/>
      <c r="P2360" s="80" t="s">
        <v>4829</v>
      </c>
      <c r="Q2360" s="80"/>
      <c r="R2360" s="80"/>
      <c r="S2360" s="166"/>
      <c r="T2360" s="164"/>
      <c r="U2360" s="167"/>
      <c r="V2360" s="168"/>
      <c r="W2360" s="12" t="str">
        <f t="shared" si="450"/>
        <v>Mqtt1</v>
      </c>
      <c r="X2360" s="222"/>
      <c r="Y2360" s="6" t="str">
        <f t="shared" si="449"/>
        <v>power-tag/fcu-owners-bath-his-owners-state-room-sb</v>
      </c>
      <c r="Z2360" s="106" t="str" cm="1">
        <f t="array" ref="Z2360">IF(COUNTIF(N2360,"spare"),"","$."&amp;_xlfn.REGEXEXTRACT(J2360,"PT\d+[FQ]\d+_(.*)", 2))</f>
        <v>$.RMS_Current_Phase_B</v>
      </c>
      <c r="AA2360" s="12">
        <f t="shared" si="444"/>
        <v>10</v>
      </c>
      <c r="AB2360" s="6" t="s">
        <v>195</v>
      </c>
      <c r="AC2360" s="106">
        <v>3002</v>
      </c>
      <c r="AJ2360" s="80"/>
      <c r="AK2360" s="116" t="s">
        <v>1693</v>
      </c>
      <c r="AN2360" s="80"/>
      <c r="AO2360" s="80"/>
      <c r="AP2360" s="80"/>
      <c r="AQ2360" s="80"/>
      <c r="AR2360" s="130"/>
      <c r="AS2360" s="80"/>
      <c r="AT2360" s="7"/>
      <c r="AU2360" s="7"/>
      <c r="AV2360" s="169"/>
      <c r="AW2360" s="170"/>
      <c r="AX2360" s="140"/>
      <c r="AY2360" s="150"/>
      <c r="AZ2360" s="171"/>
      <c r="BA2360" s="171"/>
      <c r="BB2360" s="150" t="str">
        <f t="shared" si="451"/>
        <v/>
      </c>
      <c r="BC2360" s="172"/>
      <c r="BD2360" s="169"/>
      <c r="BE2360" s="169"/>
      <c r="BF2360" s="169"/>
      <c r="BG2360" s="169"/>
      <c r="BH2360" s="169"/>
      <c r="BI2360" s="169"/>
      <c r="BJ2360" s="169"/>
      <c r="BK2360" s="169"/>
      <c r="BL2360" s="169"/>
      <c r="BM2360" s="169"/>
      <c r="BN2360" s="169"/>
      <c r="BO2360" s="169"/>
      <c r="BP2360" s="169"/>
      <c r="BQ2360" s="169"/>
      <c r="BS2360" s="6"/>
      <c r="BT2360" s="11"/>
      <c r="BU2360" s="6"/>
      <c r="BV2360" s="6"/>
    </row>
    <row r="2361" spans="1:74" ht="15.75" x14ac:dyDescent="0.25">
      <c r="A2361" s="52" t="s">
        <v>7908</v>
      </c>
      <c r="B2361" s="56"/>
      <c r="C2361" s="7" t="s">
        <v>118</v>
      </c>
      <c r="D2361" s="7" t="s">
        <v>6919</v>
      </c>
      <c r="E2361" s="7"/>
      <c r="F2361" s="64"/>
      <c r="G2361" s="6"/>
      <c r="H2361" s="6"/>
      <c r="I2361" s="10" t="s">
        <v>110</v>
      </c>
      <c r="J2361" s="11" t="s">
        <v>4464</v>
      </c>
      <c r="K2361" s="220" t="s">
        <v>600</v>
      </c>
      <c r="L2361" s="180"/>
      <c r="M2361" s="180">
        <v>1000</v>
      </c>
      <c r="N2361" s="80" t="s">
        <v>7215</v>
      </c>
      <c r="O2361" s="165"/>
      <c r="P2361" s="80" t="s">
        <v>4830</v>
      </c>
      <c r="Q2361" s="80"/>
      <c r="R2361" s="80"/>
      <c r="S2361" s="166"/>
      <c r="T2361" s="164"/>
      <c r="U2361" s="167"/>
      <c r="V2361" s="168"/>
      <c r="W2361" s="12" t="str">
        <f t="shared" si="450"/>
        <v>Mqtt1</v>
      </c>
      <c r="X2361" s="222"/>
      <c r="Y2361" s="6" t="str">
        <f t="shared" si="449"/>
        <v>power-tag/fcu-owners-bath-his-owners-state-room-sb</v>
      </c>
      <c r="Z2361" s="106" t="str" cm="1">
        <f t="array" ref="Z2361">IF(COUNTIF(N2361,"spare"),"","$."&amp;_xlfn.REGEXEXTRACT(J2361,"PT\d+[FQ]\d+_(.*)", 2))</f>
        <v>$.RMS_Current_Phase_C</v>
      </c>
      <c r="AA2361" s="12">
        <f t="shared" si="444"/>
        <v>10</v>
      </c>
      <c r="AB2361" s="6" t="s">
        <v>195</v>
      </c>
      <c r="AC2361" s="106">
        <v>3004</v>
      </c>
      <c r="AJ2361" s="80"/>
      <c r="AK2361" s="116" t="s">
        <v>1693</v>
      </c>
      <c r="AN2361" s="80"/>
      <c r="AO2361" s="80"/>
      <c r="AP2361" s="80"/>
      <c r="AQ2361" s="80"/>
      <c r="AR2361" s="130"/>
      <c r="AS2361" s="80"/>
      <c r="AT2361" s="7"/>
      <c r="AU2361" s="7"/>
      <c r="AV2361" s="169"/>
      <c r="AW2361" s="170"/>
      <c r="AX2361" s="140"/>
      <c r="AY2361" s="150"/>
      <c r="AZ2361" s="171"/>
      <c r="BA2361" s="171"/>
      <c r="BB2361" s="150" t="str">
        <f t="shared" si="451"/>
        <v/>
      </c>
      <c r="BC2361" s="172"/>
      <c r="BD2361" s="169"/>
      <c r="BE2361" s="169"/>
      <c r="BF2361" s="169"/>
      <c r="BG2361" s="169"/>
      <c r="BH2361" s="169"/>
      <c r="BI2361" s="169"/>
      <c r="BJ2361" s="169"/>
      <c r="BK2361" s="169"/>
      <c r="BL2361" s="169"/>
      <c r="BM2361" s="169"/>
      <c r="BN2361" s="169"/>
      <c r="BO2361" s="169"/>
      <c r="BP2361" s="169"/>
      <c r="BQ2361" s="169"/>
      <c r="BS2361" s="6"/>
      <c r="BT2361" s="11"/>
      <c r="BU2361" s="6"/>
      <c r="BV2361" s="6"/>
    </row>
    <row r="2362" spans="1:74" ht="15.75" x14ac:dyDescent="0.25">
      <c r="A2362" s="52" t="s">
        <v>7908</v>
      </c>
      <c r="B2362" s="56"/>
      <c r="C2362" s="7" t="s">
        <v>118</v>
      </c>
      <c r="D2362" s="7" t="s">
        <v>6919</v>
      </c>
      <c r="E2362" s="7"/>
      <c r="F2362" s="64"/>
      <c r="G2362" s="6"/>
      <c r="H2362" s="6"/>
      <c r="I2362" s="10" t="s">
        <v>110</v>
      </c>
      <c r="J2362" s="11" t="s">
        <v>4465</v>
      </c>
      <c r="K2362" s="220" t="s">
        <v>600</v>
      </c>
      <c r="L2362" s="180"/>
      <c r="M2362" s="180">
        <v>1000</v>
      </c>
      <c r="N2362" s="80" t="s">
        <v>7215</v>
      </c>
      <c r="O2362" s="165"/>
      <c r="P2362" s="80" t="s">
        <v>4831</v>
      </c>
      <c r="Q2362" s="80"/>
      <c r="R2362" s="80"/>
      <c r="S2362" s="166"/>
      <c r="T2362" s="164"/>
      <c r="U2362" s="167"/>
      <c r="V2362" s="168"/>
      <c r="W2362" s="12" t="str">
        <f t="shared" si="450"/>
        <v>Mqtt1</v>
      </c>
      <c r="X2362" s="222"/>
      <c r="Y2362" s="6" t="str">
        <f t="shared" si="449"/>
        <v>power-tag/fcu-owners-bath-his-owners-state-room-sb</v>
      </c>
      <c r="Z2362" s="106" t="str" cm="1">
        <f t="array" ref="Z2362">IF(COUNTIF(N2362,"spare"),"","$."&amp;_xlfn.REGEXEXTRACT(J2362,"PT\d+[FQ]\d+_(.*)", 2))</f>
        <v>$.RMS_Current_Phase_Neut</v>
      </c>
      <c r="AA2362" s="12">
        <f t="shared" si="444"/>
        <v>10</v>
      </c>
      <c r="AB2362" s="6" t="s">
        <v>195</v>
      </c>
      <c r="AC2362" s="106">
        <v>3006</v>
      </c>
      <c r="AJ2362" s="80"/>
      <c r="AK2362" s="116" t="s">
        <v>1693</v>
      </c>
      <c r="AN2362" s="80"/>
      <c r="AO2362" s="80"/>
      <c r="AP2362" s="80"/>
      <c r="AQ2362" s="80"/>
      <c r="AR2362" s="130"/>
      <c r="AS2362" s="80"/>
      <c r="AT2362" s="7"/>
      <c r="AU2362" s="7"/>
      <c r="AV2362" s="169"/>
      <c r="AW2362" s="170"/>
      <c r="AX2362" s="140"/>
      <c r="AY2362" s="150"/>
      <c r="AZ2362" s="171"/>
      <c r="BA2362" s="171"/>
      <c r="BB2362" s="150" t="str">
        <f t="shared" si="451"/>
        <v/>
      </c>
      <c r="BC2362" s="172"/>
      <c r="BD2362" s="169"/>
      <c r="BE2362" s="169"/>
      <c r="BF2362" s="169"/>
      <c r="BG2362" s="169"/>
      <c r="BH2362" s="169"/>
      <c r="BI2362" s="169"/>
      <c r="BJ2362" s="169"/>
      <c r="BK2362" s="169"/>
      <c r="BL2362" s="169"/>
      <c r="BM2362" s="169"/>
      <c r="BN2362" s="169"/>
      <c r="BO2362" s="169"/>
      <c r="BP2362" s="169"/>
      <c r="BQ2362" s="169"/>
      <c r="BS2362" s="6"/>
      <c r="BT2362" s="11"/>
      <c r="BU2362" s="6"/>
      <c r="BV2362" s="6"/>
    </row>
    <row r="2363" spans="1:74" ht="15.75" x14ac:dyDescent="0.25">
      <c r="A2363" s="52" t="s">
        <v>7908</v>
      </c>
      <c r="B2363" s="56"/>
      <c r="C2363" s="7" t="s">
        <v>118</v>
      </c>
      <c r="D2363" s="7" t="s">
        <v>6919</v>
      </c>
      <c r="E2363" s="7"/>
      <c r="F2363" s="64"/>
      <c r="G2363" s="6"/>
      <c r="H2363" s="6"/>
      <c r="I2363" s="10" t="s">
        <v>110</v>
      </c>
      <c r="J2363" s="11" t="s">
        <v>7721</v>
      </c>
      <c r="K2363" s="220" t="s">
        <v>600</v>
      </c>
      <c r="L2363" s="180"/>
      <c r="M2363" s="180">
        <v>1000</v>
      </c>
      <c r="N2363" s="80" t="s">
        <v>7215</v>
      </c>
      <c r="O2363" s="165"/>
      <c r="P2363" s="80" t="s">
        <v>4832</v>
      </c>
      <c r="Q2363" s="80"/>
      <c r="R2363" s="80"/>
      <c r="S2363" s="166"/>
      <c r="T2363" s="164"/>
      <c r="U2363" s="167"/>
      <c r="V2363" s="168"/>
      <c r="W2363" s="12" t="str">
        <f t="shared" si="450"/>
        <v>Mqtt1</v>
      </c>
      <c r="X2363" s="222"/>
      <c r="Y2363" s="6" t="str">
        <f t="shared" si="449"/>
        <v>power-tag/fcu-owners-bath-his-owners-state-room-sb</v>
      </c>
      <c r="Z2363" s="106" t="str" cm="1">
        <f t="array" ref="Z2363">IF(COUNTIF(N2363,"spare"),"","$."&amp;_xlfn.REGEXEXTRACT(J2363,"PT\d+[FQ]\d+_(.*)", 2))</f>
        <v>$.RMS_Voltage_A_N</v>
      </c>
      <c r="AA2363" s="12">
        <f t="shared" si="444"/>
        <v>10</v>
      </c>
      <c r="AB2363" s="6" t="s">
        <v>195</v>
      </c>
      <c r="AC2363" s="106">
        <v>3028</v>
      </c>
      <c r="AJ2363" s="80"/>
      <c r="AK2363" s="116" t="s">
        <v>1694</v>
      </c>
      <c r="AN2363" s="80"/>
      <c r="AO2363" s="80"/>
      <c r="AP2363" s="80"/>
      <c r="AQ2363" s="80"/>
      <c r="AR2363" s="130"/>
      <c r="AS2363" s="80"/>
      <c r="AT2363" s="7"/>
      <c r="AU2363" s="7"/>
      <c r="AV2363" s="169"/>
      <c r="AW2363" s="170"/>
      <c r="AX2363" s="140"/>
      <c r="AY2363" s="150"/>
      <c r="AZ2363" s="171"/>
      <c r="BA2363" s="171"/>
      <c r="BB2363" s="150" t="str">
        <f t="shared" si="451"/>
        <v/>
      </c>
      <c r="BC2363" s="172"/>
      <c r="BD2363" s="169"/>
      <c r="BE2363" s="169"/>
      <c r="BF2363" s="169"/>
      <c r="BG2363" s="169"/>
      <c r="BH2363" s="169"/>
      <c r="BI2363" s="169"/>
      <c r="BJ2363" s="169"/>
      <c r="BK2363" s="169"/>
      <c r="BL2363" s="169"/>
      <c r="BM2363" s="169"/>
      <c r="BN2363" s="169"/>
      <c r="BO2363" s="169"/>
      <c r="BP2363" s="169"/>
      <c r="BQ2363" s="169"/>
      <c r="BS2363" s="6"/>
      <c r="BT2363" s="11"/>
      <c r="BU2363" s="6"/>
      <c r="BV2363" s="6"/>
    </row>
    <row r="2364" spans="1:74" ht="15.75" x14ac:dyDescent="0.25">
      <c r="A2364" s="52" t="s">
        <v>7908</v>
      </c>
      <c r="B2364" s="56"/>
      <c r="C2364" s="7" t="s">
        <v>118</v>
      </c>
      <c r="D2364" s="7" t="s">
        <v>6919</v>
      </c>
      <c r="E2364" s="7"/>
      <c r="F2364" s="64"/>
      <c r="G2364" s="6"/>
      <c r="H2364" s="6"/>
      <c r="I2364" s="10" t="s">
        <v>110</v>
      </c>
      <c r="J2364" s="11" t="s">
        <v>7722</v>
      </c>
      <c r="K2364" s="220" t="s">
        <v>600</v>
      </c>
      <c r="L2364" s="180"/>
      <c r="M2364" s="180">
        <v>1000</v>
      </c>
      <c r="N2364" s="80" t="s">
        <v>7215</v>
      </c>
      <c r="O2364" s="165"/>
      <c r="P2364" s="80" t="s">
        <v>4833</v>
      </c>
      <c r="Q2364" s="80"/>
      <c r="R2364" s="80"/>
      <c r="S2364" s="166"/>
      <c r="T2364" s="164"/>
      <c r="U2364" s="167"/>
      <c r="V2364" s="168"/>
      <c r="W2364" s="12" t="str">
        <f t="shared" si="450"/>
        <v>Mqtt1</v>
      </c>
      <c r="X2364" s="222"/>
      <c r="Y2364" s="6" t="str">
        <f t="shared" si="449"/>
        <v>power-tag/fcu-owners-bath-his-owners-state-room-sb</v>
      </c>
      <c r="Z2364" s="106" t="str" cm="1">
        <f t="array" ref="Z2364">IF(COUNTIF(N2364,"spare"),"","$."&amp;_xlfn.REGEXEXTRACT(J2364,"PT\d+[FQ]\d+_(.*)", 2))</f>
        <v>$.RMS_Voltage_B_N</v>
      </c>
      <c r="AA2364" s="12">
        <f t="shared" si="444"/>
        <v>10</v>
      </c>
      <c r="AB2364" s="6" t="s">
        <v>195</v>
      </c>
      <c r="AC2364" s="106">
        <v>3030</v>
      </c>
      <c r="AJ2364" s="80"/>
      <c r="AK2364" s="116" t="s">
        <v>1694</v>
      </c>
      <c r="AN2364" s="80"/>
      <c r="AO2364" s="80"/>
      <c r="AP2364" s="80"/>
      <c r="AQ2364" s="80"/>
      <c r="AR2364" s="130"/>
      <c r="AS2364" s="80"/>
      <c r="AT2364" s="7"/>
      <c r="AU2364" s="7"/>
      <c r="AV2364" s="169"/>
      <c r="AW2364" s="170"/>
      <c r="AX2364" s="140"/>
      <c r="AY2364" s="150"/>
      <c r="AZ2364" s="171"/>
      <c r="BA2364" s="171"/>
      <c r="BB2364" s="150" t="str">
        <f t="shared" si="451"/>
        <v/>
      </c>
      <c r="BC2364" s="172"/>
      <c r="BD2364" s="169"/>
      <c r="BE2364" s="169"/>
      <c r="BF2364" s="169"/>
      <c r="BG2364" s="169"/>
      <c r="BH2364" s="169"/>
      <c r="BI2364" s="169"/>
      <c r="BJ2364" s="169"/>
      <c r="BK2364" s="169"/>
      <c r="BL2364" s="169"/>
      <c r="BM2364" s="169"/>
      <c r="BN2364" s="169"/>
      <c r="BO2364" s="169"/>
      <c r="BP2364" s="169"/>
      <c r="BQ2364" s="169"/>
      <c r="BS2364" s="6"/>
      <c r="BT2364" s="11"/>
      <c r="BU2364" s="6"/>
      <c r="BV2364" s="6"/>
    </row>
    <row r="2365" spans="1:74" ht="15.75" x14ac:dyDescent="0.25">
      <c r="A2365" s="52" t="s">
        <v>7908</v>
      </c>
      <c r="B2365" s="56"/>
      <c r="C2365" s="7" t="s">
        <v>118</v>
      </c>
      <c r="D2365" s="7" t="s">
        <v>6919</v>
      </c>
      <c r="E2365" s="7"/>
      <c r="F2365" s="64"/>
      <c r="G2365" s="6"/>
      <c r="H2365" s="6"/>
      <c r="I2365" s="10" t="s">
        <v>110</v>
      </c>
      <c r="J2365" s="11" t="s">
        <v>7723</v>
      </c>
      <c r="K2365" s="220" t="s">
        <v>600</v>
      </c>
      <c r="L2365" s="180"/>
      <c r="M2365" s="180">
        <v>1000</v>
      </c>
      <c r="N2365" s="80" t="s">
        <v>7215</v>
      </c>
      <c r="O2365" s="165"/>
      <c r="P2365" s="80" t="s">
        <v>4834</v>
      </c>
      <c r="Q2365" s="80"/>
      <c r="R2365" s="80"/>
      <c r="S2365" s="166"/>
      <c r="T2365" s="164"/>
      <c r="U2365" s="167"/>
      <c r="V2365" s="168"/>
      <c r="W2365" s="12" t="str">
        <f t="shared" si="450"/>
        <v>Mqtt1</v>
      </c>
      <c r="X2365" s="222"/>
      <c r="Y2365" s="6" t="str">
        <f t="shared" si="449"/>
        <v>power-tag/fcu-owners-bath-his-owners-state-room-sb</v>
      </c>
      <c r="Z2365" s="106" t="str" cm="1">
        <f t="array" ref="Z2365">IF(COUNTIF(N2365,"spare"),"","$."&amp;_xlfn.REGEXEXTRACT(J2365,"PT\d+[FQ]\d+_(.*)", 2))</f>
        <v>$.RMS_Voltage_C_N</v>
      </c>
      <c r="AA2365" s="12">
        <f t="shared" si="444"/>
        <v>10</v>
      </c>
      <c r="AB2365" s="6" t="s">
        <v>195</v>
      </c>
      <c r="AC2365" s="106">
        <v>3032</v>
      </c>
      <c r="AJ2365" s="80"/>
      <c r="AK2365" s="116" t="s">
        <v>1694</v>
      </c>
      <c r="AN2365" s="80"/>
      <c r="AO2365" s="80"/>
      <c r="AP2365" s="80"/>
      <c r="AQ2365" s="80"/>
      <c r="AR2365" s="130"/>
      <c r="AS2365" s="80"/>
      <c r="AT2365" s="7"/>
      <c r="AU2365" s="7"/>
      <c r="AV2365" s="169"/>
      <c r="AW2365" s="170"/>
      <c r="AX2365" s="140"/>
      <c r="AY2365" s="150"/>
      <c r="AZ2365" s="171"/>
      <c r="BA2365" s="171"/>
      <c r="BB2365" s="150" t="str">
        <f t="shared" si="451"/>
        <v/>
      </c>
      <c r="BC2365" s="172"/>
      <c r="BD2365" s="169"/>
      <c r="BE2365" s="169"/>
      <c r="BF2365" s="169"/>
      <c r="BG2365" s="169"/>
      <c r="BH2365" s="169"/>
      <c r="BI2365" s="169"/>
      <c r="BJ2365" s="169"/>
      <c r="BK2365" s="169"/>
      <c r="BL2365" s="169"/>
      <c r="BM2365" s="169"/>
      <c r="BN2365" s="169"/>
      <c r="BO2365" s="169"/>
      <c r="BP2365" s="169"/>
      <c r="BQ2365" s="169"/>
      <c r="BS2365" s="6"/>
      <c r="BT2365" s="11"/>
      <c r="BU2365" s="6"/>
      <c r="BV2365" s="6"/>
    </row>
    <row r="2366" spans="1:74" ht="15.75" x14ac:dyDescent="0.25">
      <c r="A2366" s="52" t="s">
        <v>7908</v>
      </c>
      <c r="B2366" s="56"/>
      <c r="C2366" s="7" t="s">
        <v>118</v>
      </c>
      <c r="D2366" s="7" t="s">
        <v>6919</v>
      </c>
      <c r="E2366" s="7"/>
      <c r="F2366" s="64"/>
      <c r="G2366" s="6"/>
      <c r="H2366" s="6"/>
      <c r="I2366" s="10" t="s">
        <v>110</v>
      </c>
      <c r="J2366" s="11" t="s">
        <v>4466</v>
      </c>
      <c r="K2366" s="220" t="s">
        <v>600</v>
      </c>
      <c r="L2366" s="180"/>
      <c r="M2366" s="180">
        <v>1000</v>
      </c>
      <c r="N2366" s="80" t="s">
        <v>7215</v>
      </c>
      <c r="O2366" s="165"/>
      <c r="P2366" s="80" t="s">
        <v>4835</v>
      </c>
      <c r="Q2366" s="80"/>
      <c r="R2366" s="80"/>
      <c r="S2366" s="166"/>
      <c r="T2366" s="164"/>
      <c r="U2366" s="167"/>
      <c r="V2366" s="168"/>
      <c r="W2366" s="12" t="str">
        <f t="shared" si="450"/>
        <v>Mqtt1</v>
      </c>
      <c r="X2366" s="222"/>
      <c r="Y2366" s="6" t="str">
        <f t="shared" si="449"/>
        <v>power-tag/fcu-owners-bath-his-owners-state-room-sb</v>
      </c>
      <c r="Z2366" s="106" t="str" cm="1">
        <f t="array" ref="Z2366">IF(COUNTIF(N2366,"spare"),"","$."&amp;_xlfn.REGEXEXTRACT(J2366,"PT\d+[FQ]\d+_(.*)", 2))</f>
        <v>$.Active_Power_Phase_A</v>
      </c>
      <c r="AA2366" s="12">
        <f t="shared" si="444"/>
        <v>10</v>
      </c>
      <c r="AB2366" s="6" t="s">
        <v>195</v>
      </c>
      <c r="AC2366" s="106">
        <v>3054</v>
      </c>
      <c r="AJ2366" s="80"/>
      <c r="AK2366" s="116" t="s">
        <v>1695</v>
      </c>
      <c r="AN2366" s="80"/>
      <c r="AO2366" s="80"/>
      <c r="AP2366" s="80"/>
      <c r="AQ2366" s="80"/>
      <c r="AR2366" s="130"/>
      <c r="AS2366" s="80"/>
      <c r="AT2366" s="7"/>
      <c r="AU2366" s="7"/>
      <c r="AV2366" s="169"/>
      <c r="AW2366" s="170"/>
      <c r="AX2366" s="140"/>
      <c r="AY2366" s="150"/>
      <c r="AZ2366" s="171"/>
      <c r="BA2366" s="171"/>
      <c r="BB2366" s="150" t="str">
        <f t="shared" si="451"/>
        <v/>
      </c>
      <c r="BC2366" s="172"/>
      <c r="BD2366" s="169"/>
      <c r="BE2366" s="169"/>
      <c r="BF2366" s="169"/>
      <c r="BG2366" s="169"/>
      <c r="BH2366" s="169"/>
      <c r="BI2366" s="169"/>
      <c r="BJ2366" s="169"/>
      <c r="BK2366" s="169"/>
      <c r="BL2366" s="169"/>
      <c r="BM2366" s="169"/>
      <c r="BN2366" s="169"/>
      <c r="BO2366" s="169"/>
      <c r="BP2366" s="169"/>
      <c r="BQ2366" s="169"/>
      <c r="BS2366" s="6"/>
      <c r="BT2366" s="11"/>
      <c r="BU2366" s="6"/>
      <c r="BV2366" s="6"/>
    </row>
    <row r="2367" spans="1:74" ht="15.75" x14ac:dyDescent="0.25">
      <c r="A2367" s="52" t="s">
        <v>7908</v>
      </c>
      <c r="B2367" s="56"/>
      <c r="C2367" s="7" t="s">
        <v>118</v>
      </c>
      <c r="D2367" s="7" t="s">
        <v>6919</v>
      </c>
      <c r="E2367" s="7"/>
      <c r="F2367" s="64"/>
      <c r="G2367" s="6"/>
      <c r="H2367" s="6"/>
      <c r="I2367" s="10" t="s">
        <v>110</v>
      </c>
      <c r="J2367" s="11" t="s">
        <v>4467</v>
      </c>
      <c r="K2367" s="220" t="s">
        <v>600</v>
      </c>
      <c r="L2367" s="180"/>
      <c r="M2367" s="180">
        <v>1000</v>
      </c>
      <c r="N2367" s="80" t="s">
        <v>7215</v>
      </c>
      <c r="O2367" s="165"/>
      <c r="P2367" s="80" t="s">
        <v>4836</v>
      </c>
      <c r="Q2367" s="80"/>
      <c r="R2367" s="80"/>
      <c r="S2367" s="166"/>
      <c r="T2367" s="164"/>
      <c r="U2367" s="167"/>
      <c r="V2367" s="168"/>
      <c r="W2367" s="12" t="str">
        <f t="shared" si="450"/>
        <v>Mqtt1</v>
      </c>
      <c r="X2367" s="222"/>
      <c r="Y2367" s="6" t="str">
        <f t="shared" si="449"/>
        <v>power-tag/fcu-owners-bath-his-owners-state-room-sb</v>
      </c>
      <c r="Z2367" s="106" t="str" cm="1">
        <f t="array" ref="Z2367">IF(COUNTIF(N2367,"spare"),"","$."&amp;_xlfn.REGEXEXTRACT(J2367,"PT\d+[FQ]\d+_(.*)", 2))</f>
        <v>$.Active_Power_Phase_B</v>
      </c>
      <c r="AA2367" s="12">
        <f t="shared" si="444"/>
        <v>10</v>
      </c>
      <c r="AB2367" s="6" t="s">
        <v>195</v>
      </c>
      <c r="AC2367" s="106">
        <v>3056</v>
      </c>
      <c r="AJ2367" s="80"/>
      <c r="AK2367" s="116" t="s">
        <v>1695</v>
      </c>
      <c r="AN2367" s="80"/>
      <c r="AO2367" s="80"/>
      <c r="AP2367" s="80"/>
      <c r="AQ2367" s="80"/>
      <c r="AR2367" s="130"/>
      <c r="AS2367" s="80"/>
      <c r="AT2367" s="7"/>
      <c r="AU2367" s="7"/>
      <c r="AV2367" s="169"/>
      <c r="AW2367" s="170"/>
      <c r="AX2367" s="140"/>
      <c r="AY2367" s="150"/>
      <c r="AZ2367" s="171"/>
      <c r="BA2367" s="171"/>
      <c r="BB2367" s="150" t="str">
        <f t="shared" si="451"/>
        <v/>
      </c>
      <c r="BC2367" s="172"/>
      <c r="BD2367" s="169"/>
      <c r="BE2367" s="169"/>
      <c r="BF2367" s="169"/>
      <c r="BG2367" s="169"/>
      <c r="BH2367" s="169"/>
      <c r="BI2367" s="169"/>
      <c r="BJ2367" s="169"/>
      <c r="BK2367" s="169"/>
      <c r="BL2367" s="169"/>
      <c r="BM2367" s="169"/>
      <c r="BN2367" s="169"/>
      <c r="BO2367" s="169"/>
      <c r="BP2367" s="169"/>
      <c r="BQ2367" s="169"/>
      <c r="BS2367" s="6"/>
      <c r="BT2367" s="11"/>
      <c r="BU2367" s="6"/>
      <c r="BV2367" s="6"/>
    </row>
    <row r="2368" spans="1:74" ht="15.75" x14ac:dyDescent="0.25">
      <c r="A2368" s="52" t="s">
        <v>7908</v>
      </c>
      <c r="B2368" s="56"/>
      <c r="C2368" s="7" t="s">
        <v>118</v>
      </c>
      <c r="D2368" s="7" t="s">
        <v>6919</v>
      </c>
      <c r="E2368" s="7"/>
      <c r="F2368" s="64"/>
      <c r="G2368" s="6"/>
      <c r="H2368" s="6"/>
      <c r="I2368" s="10" t="s">
        <v>110</v>
      </c>
      <c r="J2368" s="11" t="s">
        <v>4468</v>
      </c>
      <c r="K2368" s="220" t="s">
        <v>600</v>
      </c>
      <c r="L2368" s="180"/>
      <c r="M2368" s="180">
        <v>1000</v>
      </c>
      <c r="N2368" s="80" t="s">
        <v>7215</v>
      </c>
      <c r="O2368" s="165"/>
      <c r="P2368" s="80" t="s">
        <v>4837</v>
      </c>
      <c r="Q2368" s="80"/>
      <c r="R2368" s="80"/>
      <c r="S2368" s="166"/>
      <c r="T2368" s="164"/>
      <c r="U2368" s="167"/>
      <c r="V2368" s="168"/>
      <c r="W2368" s="12" t="str">
        <f t="shared" si="450"/>
        <v>Mqtt1</v>
      </c>
      <c r="X2368" s="222"/>
      <c r="Y2368" s="6" t="str">
        <f t="shared" si="449"/>
        <v>power-tag/fcu-owners-bath-his-owners-state-room-sb</v>
      </c>
      <c r="Z2368" s="106" t="str" cm="1">
        <f t="array" ref="Z2368">IF(COUNTIF(N2368,"spare"),"","$."&amp;_xlfn.REGEXEXTRACT(J2368,"PT\d+[FQ]\d+_(.*)", 2))</f>
        <v>$.Active_Power_Phase_C</v>
      </c>
      <c r="AA2368" s="12">
        <f t="shared" si="444"/>
        <v>10</v>
      </c>
      <c r="AB2368" s="6" t="s">
        <v>195</v>
      </c>
      <c r="AC2368" s="106">
        <v>3058</v>
      </c>
      <c r="AJ2368" s="80"/>
      <c r="AK2368" s="116" t="s">
        <v>1695</v>
      </c>
      <c r="AN2368" s="80"/>
      <c r="AO2368" s="80"/>
      <c r="AP2368" s="80"/>
      <c r="AQ2368" s="80"/>
      <c r="AR2368" s="130"/>
      <c r="AS2368" s="80"/>
      <c r="AT2368" s="7"/>
      <c r="AU2368" s="7"/>
      <c r="AV2368" s="169"/>
      <c r="AW2368" s="170"/>
      <c r="AX2368" s="140"/>
      <c r="AY2368" s="150"/>
      <c r="AZ2368" s="171"/>
      <c r="BA2368" s="171"/>
      <c r="BB2368" s="150" t="str">
        <f t="shared" si="451"/>
        <v/>
      </c>
      <c r="BC2368" s="172"/>
      <c r="BD2368" s="169"/>
      <c r="BE2368" s="169"/>
      <c r="BF2368" s="169"/>
      <c r="BG2368" s="169"/>
      <c r="BH2368" s="169"/>
      <c r="BI2368" s="169"/>
      <c r="BJ2368" s="169"/>
      <c r="BK2368" s="169"/>
      <c r="BL2368" s="169"/>
      <c r="BM2368" s="169"/>
      <c r="BN2368" s="169"/>
      <c r="BO2368" s="169"/>
      <c r="BP2368" s="169"/>
      <c r="BQ2368" s="169"/>
      <c r="BS2368" s="6"/>
      <c r="BT2368" s="11"/>
      <c r="BU2368" s="6"/>
      <c r="BV2368" s="6"/>
    </row>
    <row r="2369" spans="1:74" ht="15.75" x14ac:dyDescent="0.25">
      <c r="A2369" s="52" t="s">
        <v>7908</v>
      </c>
      <c r="B2369" s="56"/>
      <c r="C2369" s="7" t="s">
        <v>118</v>
      </c>
      <c r="D2369" s="7" t="s">
        <v>6919</v>
      </c>
      <c r="E2369" s="7"/>
      <c r="F2369" s="64"/>
      <c r="G2369" s="6"/>
      <c r="H2369" s="6"/>
      <c r="I2369" s="10" t="s">
        <v>110</v>
      </c>
      <c r="J2369" s="11" t="s">
        <v>4469</v>
      </c>
      <c r="K2369" s="220" t="s">
        <v>600</v>
      </c>
      <c r="L2369" s="180"/>
      <c r="M2369" s="180">
        <v>1000</v>
      </c>
      <c r="N2369" s="80" t="s">
        <v>7215</v>
      </c>
      <c r="O2369" s="165"/>
      <c r="P2369" s="80" t="s">
        <v>4838</v>
      </c>
      <c r="Q2369" s="80"/>
      <c r="R2369" s="80"/>
      <c r="S2369" s="166"/>
      <c r="T2369" s="164"/>
      <c r="U2369" s="167"/>
      <c r="V2369" s="168"/>
      <c r="W2369" s="12" t="str">
        <f t="shared" si="450"/>
        <v>Mqtt1</v>
      </c>
      <c r="X2369" s="222"/>
      <c r="Y2369" s="6" t="str">
        <f t="shared" si="449"/>
        <v>power-tag/fcu-owners-bath-his-owners-state-room-sb</v>
      </c>
      <c r="Z2369" s="106" t="str" cm="1">
        <f t="array" ref="Z2369">IF(COUNTIF(N2369,"spare"),"","$."&amp;_xlfn.REGEXEXTRACT(J2369,"PT\d+[FQ]\d+_(.*)", 2))</f>
        <v>$.Total_Active_Power</v>
      </c>
      <c r="AA2369" s="12">
        <f t="shared" si="444"/>
        <v>10</v>
      </c>
      <c r="AB2369" s="6" t="s">
        <v>195</v>
      </c>
      <c r="AC2369" s="106">
        <v>3060</v>
      </c>
      <c r="AJ2369" s="80"/>
      <c r="AK2369" s="116" t="s">
        <v>1695</v>
      </c>
      <c r="AN2369" s="80"/>
      <c r="AO2369" s="80"/>
      <c r="AP2369" s="80"/>
      <c r="AQ2369" s="80"/>
      <c r="AR2369" s="130"/>
      <c r="AS2369" s="80"/>
      <c r="AT2369" s="7"/>
      <c r="AU2369" s="7"/>
      <c r="AV2369" s="169"/>
      <c r="AW2369" s="170"/>
      <c r="AX2369" s="140"/>
      <c r="AY2369" s="150"/>
      <c r="AZ2369" s="171"/>
      <c r="BA2369" s="171"/>
      <c r="BB2369" s="150" t="str">
        <f t="shared" si="451"/>
        <v/>
      </c>
      <c r="BC2369" s="172"/>
      <c r="BD2369" s="169"/>
      <c r="BE2369" s="169"/>
      <c r="BF2369" s="169"/>
      <c r="BG2369" s="169"/>
      <c r="BH2369" s="169"/>
      <c r="BI2369" s="169"/>
      <c r="BJ2369" s="169"/>
      <c r="BK2369" s="169"/>
      <c r="BL2369" s="169"/>
      <c r="BM2369" s="169"/>
      <c r="BN2369" s="169"/>
      <c r="BO2369" s="169"/>
      <c r="BP2369" s="169"/>
      <c r="BQ2369" s="169"/>
      <c r="BS2369" s="6"/>
      <c r="BT2369" s="11"/>
      <c r="BU2369" s="6"/>
      <c r="BV2369" s="6"/>
    </row>
    <row r="2370" spans="1:74" ht="15.75" x14ac:dyDescent="0.25">
      <c r="A2370" s="52" t="s">
        <v>7908</v>
      </c>
      <c r="B2370" s="56"/>
      <c r="C2370" s="7" t="s">
        <v>118</v>
      </c>
      <c r="D2370" s="7" t="s">
        <v>6919</v>
      </c>
      <c r="E2370" s="7"/>
      <c r="F2370" s="64"/>
      <c r="G2370" s="6"/>
      <c r="H2370" s="6"/>
      <c r="I2370" s="10" t="s">
        <v>110</v>
      </c>
      <c r="J2370" s="11" t="s">
        <v>4470</v>
      </c>
      <c r="K2370" s="220" t="s">
        <v>600</v>
      </c>
      <c r="L2370" s="180"/>
      <c r="M2370" s="180">
        <v>1000</v>
      </c>
      <c r="N2370" s="80" t="s">
        <v>7215</v>
      </c>
      <c r="O2370" s="165"/>
      <c r="P2370" s="80" t="s">
        <v>4839</v>
      </c>
      <c r="Q2370" s="80"/>
      <c r="R2370" s="80"/>
      <c r="S2370" s="166"/>
      <c r="T2370" s="164"/>
      <c r="U2370" s="167"/>
      <c r="V2370" s="168"/>
      <c r="W2370" s="12" t="str">
        <f t="shared" si="450"/>
        <v>Mqtt1</v>
      </c>
      <c r="X2370" s="222"/>
      <c r="Y2370" s="6" t="str">
        <f t="shared" si="449"/>
        <v>power-tag/fcu-owners-bath-his-owners-state-room-sb</v>
      </c>
      <c r="Z2370" s="106" t="str" cm="1">
        <f t="array" ref="Z2370">IF(COUNTIF(N2370,"spare"),"","$."&amp;_xlfn.REGEXEXTRACT(J2370,"PT\d+[FQ]\d+_(.*)", 2))</f>
        <v>$.Power_Factor_Phase_A</v>
      </c>
      <c r="AA2370" s="12">
        <f t="shared" si="444"/>
        <v>10</v>
      </c>
      <c r="AB2370" s="6" t="s">
        <v>195</v>
      </c>
      <c r="AC2370" s="106">
        <v>3078</v>
      </c>
      <c r="AJ2370" s="80"/>
      <c r="AK2370" s="116" t="s">
        <v>1696</v>
      </c>
      <c r="AN2370" s="80"/>
      <c r="AO2370" s="80"/>
      <c r="AP2370" s="80"/>
      <c r="AQ2370" s="80"/>
      <c r="AR2370" s="130"/>
      <c r="AS2370" s="80"/>
      <c r="AT2370" s="7"/>
      <c r="AU2370" s="7"/>
      <c r="AV2370" s="169"/>
      <c r="AW2370" s="170"/>
      <c r="AX2370" s="140"/>
      <c r="AY2370" s="150"/>
      <c r="AZ2370" s="171"/>
      <c r="BA2370" s="171"/>
      <c r="BB2370" s="150" t="str">
        <f t="shared" si="451"/>
        <v/>
      </c>
      <c r="BC2370" s="172"/>
      <c r="BD2370" s="169"/>
      <c r="BE2370" s="169"/>
      <c r="BF2370" s="169"/>
      <c r="BG2370" s="169"/>
      <c r="BH2370" s="169"/>
      <c r="BI2370" s="169"/>
      <c r="BJ2370" s="169"/>
      <c r="BK2370" s="169"/>
      <c r="BL2370" s="169"/>
      <c r="BM2370" s="169"/>
      <c r="BN2370" s="169"/>
      <c r="BO2370" s="169"/>
      <c r="BP2370" s="169"/>
      <c r="BQ2370" s="169"/>
      <c r="BS2370" s="6"/>
      <c r="BT2370" s="11"/>
      <c r="BU2370" s="6"/>
      <c r="BV2370" s="6"/>
    </row>
    <row r="2371" spans="1:74" ht="15.75" x14ac:dyDescent="0.25">
      <c r="A2371" s="52" t="s">
        <v>7908</v>
      </c>
      <c r="B2371" s="56"/>
      <c r="C2371" s="7" t="s">
        <v>118</v>
      </c>
      <c r="D2371" s="7" t="s">
        <v>6919</v>
      </c>
      <c r="E2371" s="7"/>
      <c r="F2371" s="64"/>
      <c r="G2371" s="6"/>
      <c r="H2371" s="6"/>
      <c r="I2371" s="10" t="s">
        <v>110</v>
      </c>
      <c r="J2371" s="11" t="s">
        <v>4471</v>
      </c>
      <c r="K2371" s="220" t="s">
        <v>600</v>
      </c>
      <c r="L2371" s="180"/>
      <c r="M2371" s="180">
        <v>1000</v>
      </c>
      <c r="N2371" s="80" t="s">
        <v>7215</v>
      </c>
      <c r="O2371" s="165"/>
      <c r="P2371" s="80" t="s">
        <v>4840</v>
      </c>
      <c r="Q2371" s="80"/>
      <c r="R2371" s="80"/>
      <c r="S2371" s="166"/>
      <c r="T2371" s="164"/>
      <c r="U2371" s="167"/>
      <c r="V2371" s="168"/>
      <c r="W2371" s="12" t="str">
        <f t="shared" si="450"/>
        <v>Mqtt1</v>
      </c>
      <c r="X2371" s="222"/>
      <c r="Y2371" s="6" t="str">
        <f t="shared" si="449"/>
        <v>power-tag/fcu-owners-bath-his-owners-state-room-sb</v>
      </c>
      <c r="Z2371" s="106" t="str" cm="1">
        <f t="array" ref="Z2371">IF(COUNTIF(N2371,"spare"),"","$."&amp;_xlfn.REGEXEXTRACT(J2371,"PT\d+[FQ]\d+_(.*)", 2))</f>
        <v>$.Power_Factor_Phase_B</v>
      </c>
      <c r="AA2371" s="12">
        <f t="shared" si="444"/>
        <v>10</v>
      </c>
      <c r="AB2371" s="6" t="s">
        <v>195</v>
      </c>
      <c r="AC2371" s="106">
        <v>3080</v>
      </c>
      <c r="AJ2371" s="80"/>
      <c r="AK2371" s="116" t="s">
        <v>1696</v>
      </c>
      <c r="AN2371" s="80"/>
      <c r="AO2371" s="80"/>
      <c r="AP2371" s="80"/>
      <c r="AQ2371" s="80"/>
      <c r="AR2371" s="130"/>
      <c r="AS2371" s="80"/>
      <c r="AT2371" s="7"/>
      <c r="AU2371" s="7"/>
      <c r="AV2371" s="169"/>
      <c r="AW2371" s="170"/>
      <c r="AX2371" s="140"/>
      <c r="AY2371" s="150"/>
      <c r="AZ2371" s="171"/>
      <c r="BA2371" s="171"/>
      <c r="BB2371" s="150" t="str">
        <f t="shared" si="451"/>
        <v/>
      </c>
      <c r="BC2371" s="172"/>
      <c r="BD2371" s="169"/>
      <c r="BE2371" s="169"/>
      <c r="BF2371" s="169"/>
      <c r="BG2371" s="169"/>
      <c r="BH2371" s="169"/>
      <c r="BI2371" s="169"/>
      <c r="BJ2371" s="169"/>
      <c r="BK2371" s="169"/>
      <c r="BL2371" s="169"/>
      <c r="BM2371" s="169"/>
      <c r="BN2371" s="169"/>
      <c r="BO2371" s="169"/>
      <c r="BP2371" s="169"/>
      <c r="BQ2371" s="169"/>
      <c r="BS2371" s="6"/>
      <c r="BT2371" s="11"/>
      <c r="BU2371" s="6"/>
      <c r="BV2371" s="6"/>
    </row>
    <row r="2372" spans="1:74" ht="15.75" x14ac:dyDescent="0.25">
      <c r="A2372" s="52" t="s">
        <v>7908</v>
      </c>
      <c r="B2372" s="56"/>
      <c r="C2372" s="7" t="s">
        <v>118</v>
      </c>
      <c r="D2372" s="7" t="s">
        <v>6919</v>
      </c>
      <c r="E2372" s="7"/>
      <c r="F2372" s="64"/>
      <c r="G2372" s="6"/>
      <c r="H2372" s="6"/>
      <c r="I2372" s="10" t="s">
        <v>110</v>
      </c>
      <c r="J2372" s="11" t="s">
        <v>4472</v>
      </c>
      <c r="K2372" s="220" t="s">
        <v>600</v>
      </c>
      <c r="L2372" s="180"/>
      <c r="M2372" s="180">
        <v>1000</v>
      </c>
      <c r="N2372" s="80" t="s">
        <v>7215</v>
      </c>
      <c r="O2372" s="165"/>
      <c r="P2372" s="80" t="s">
        <v>4841</v>
      </c>
      <c r="Q2372" s="80"/>
      <c r="R2372" s="80"/>
      <c r="S2372" s="166"/>
      <c r="T2372" s="164"/>
      <c r="U2372" s="167"/>
      <c r="V2372" s="168"/>
      <c r="W2372" s="12" t="str">
        <f t="shared" si="450"/>
        <v>Mqtt1</v>
      </c>
      <c r="X2372" s="222"/>
      <c r="Y2372" s="6" t="str">
        <f t="shared" si="449"/>
        <v>power-tag/fcu-owners-bath-his-owners-state-room-sb</v>
      </c>
      <c r="Z2372" s="106" t="str" cm="1">
        <f t="array" ref="Z2372">IF(COUNTIF(N2372,"spare"),"","$."&amp;_xlfn.REGEXEXTRACT(J2372,"PT\d+[FQ]\d+_(.*)", 2))</f>
        <v>$.Power_Factor_Phase_C</v>
      </c>
      <c r="AA2372" s="12">
        <f t="shared" si="444"/>
        <v>10</v>
      </c>
      <c r="AB2372" s="6" t="s">
        <v>195</v>
      </c>
      <c r="AC2372" s="106">
        <v>3082</v>
      </c>
      <c r="AJ2372" s="80"/>
      <c r="AK2372" s="116" t="s">
        <v>1696</v>
      </c>
      <c r="AN2372" s="80"/>
      <c r="AO2372" s="80"/>
      <c r="AP2372" s="80"/>
      <c r="AQ2372" s="80"/>
      <c r="AR2372" s="130"/>
      <c r="AS2372" s="80"/>
      <c r="AT2372" s="7"/>
      <c r="AU2372" s="7"/>
      <c r="AV2372" s="169"/>
      <c r="AW2372" s="170"/>
      <c r="AX2372" s="140"/>
      <c r="AY2372" s="150"/>
      <c r="AZ2372" s="171"/>
      <c r="BA2372" s="171"/>
      <c r="BB2372" s="150" t="str">
        <f t="shared" si="451"/>
        <v/>
      </c>
      <c r="BC2372" s="172"/>
      <c r="BD2372" s="169"/>
      <c r="BE2372" s="169"/>
      <c r="BF2372" s="169"/>
      <c r="BG2372" s="169"/>
      <c r="BH2372" s="169"/>
      <c r="BI2372" s="169"/>
      <c r="BJ2372" s="169"/>
      <c r="BK2372" s="169"/>
      <c r="BL2372" s="169"/>
      <c r="BM2372" s="169"/>
      <c r="BN2372" s="169"/>
      <c r="BO2372" s="169"/>
      <c r="BP2372" s="169"/>
      <c r="BQ2372" s="169"/>
      <c r="BS2372" s="6"/>
      <c r="BT2372" s="11"/>
      <c r="BU2372" s="6"/>
      <c r="BV2372" s="6"/>
    </row>
    <row r="2373" spans="1:74" ht="15.75" x14ac:dyDescent="0.25">
      <c r="A2373" s="52" t="s">
        <v>7908</v>
      </c>
      <c r="B2373" s="56"/>
      <c r="C2373" s="7" t="s">
        <v>118</v>
      </c>
      <c r="D2373" s="7" t="s">
        <v>6919</v>
      </c>
      <c r="E2373" s="7"/>
      <c r="F2373" s="64"/>
      <c r="G2373" s="6"/>
      <c r="H2373" s="6"/>
      <c r="I2373" s="10" t="s">
        <v>110</v>
      </c>
      <c r="J2373" s="11" t="s">
        <v>4473</v>
      </c>
      <c r="K2373" s="220" t="s">
        <v>600</v>
      </c>
      <c r="L2373" s="180"/>
      <c r="M2373" s="180">
        <v>1000</v>
      </c>
      <c r="N2373" s="80" t="s">
        <v>7215</v>
      </c>
      <c r="O2373" s="165"/>
      <c r="P2373" s="80" t="s">
        <v>4842</v>
      </c>
      <c r="Q2373" s="80"/>
      <c r="R2373" s="80"/>
      <c r="S2373" s="166"/>
      <c r="T2373" s="164"/>
      <c r="U2373" s="167"/>
      <c r="V2373" s="168"/>
      <c r="W2373" s="12" t="str">
        <f t="shared" si="450"/>
        <v>Mqtt1</v>
      </c>
      <c r="X2373" s="222"/>
      <c r="Y2373" s="6" t="str">
        <f t="shared" si="449"/>
        <v>power-tag/fcu-owners-bath-his-owners-state-room-sb</v>
      </c>
      <c r="Z2373" s="106" t="str" cm="1">
        <f t="array" ref="Z2373">IF(COUNTIF(N2373,"spare"),"","$."&amp;_xlfn.REGEXEXTRACT(J2373,"PT\d+[FQ]\d+_(.*)", 2))</f>
        <v>$.Total_Power_Factor</v>
      </c>
      <c r="AA2373" s="12">
        <f t="shared" si="444"/>
        <v>10</v>
      </c>
      <c r="AB2373" s="6" t="s">
        <v>195</v>
      </c>
      <c r="AC2373" s="106">
        <v>3084</v>
      </c>
      <c r="AJ2373" s="80"/>
      <c r="AK2373" s="116" t="s">
        <v>1696</v>
      </c>
      <c r="AN2373" s="80"/>
      <c r="AO2373" s="80"/>
      <c r="AP2373" s="80"/>
      <c r="AQ2373" s="80"/>
      <c r="AR2373" s="130"/>
      <c r="AS2373" s="80"/>
      <c r="AT2373" s="7"/>
      <c r="AU2373" s="7"/>
      <c r="AV2373" s="169"/>
      <c r="AW2373" s="170"/>
      <c r="AX2373" s="140"/>
      <c r="AY2373" s="150"/>
      <c r="AZ2373" s="171"/>
      <c r="BA2373" s="171"/>
      <c r="BB2373" s="150" t="str">
        <f t="shared" si="451"/>
        <v/>
      </c>
      <c r="BC2373" s="172"/>
      <c r="BD2373" s="169"/>
      <c r="BE2373" s="169"/>
      <c r="BF2373" s="169"/>
      <c r="BG2373" s="169"/>
      <c r="BH2373" s="169"/>
      <c r="BI2373" s="169"/>
      <c r="BJ2373" s="169"/>
      <c r="BK2373" s="169"/>
      <c r="BL2373" s="169"/>
      <c r="BM2373" s="169"/>
      <c r="BN2373" s="169"/>
      <c r="BO2373" s="169"/>
      <c r="BP2373" s="169"/>
      <c r="BQ2373" s="169"/>
      <c r="BS2373" s="6"/>
      <c r="BT2373" s="11"/>
      <c r="BU2373" s="6"/>
      <c r="BV2373" s="6"/>
    </row>
    <row r="2374" spans="1:74" ht="15.75" x14ac:dyDescent="0.25">
      <c r="A2374" s="52" t="s">
        <v>7908</v>
      </c>
      <c r="B2374" s="56"/>
      <c r="C2374" s="7" t="s">
        <v>118</v>
      </c>
      <c r="D2374" s="7" t="s">
        <v>6919</v>
      </c>
      <c r="E2374" s="7"/>
      <c r="F2374" s="64"/>
      <c r="G2374" s="6"/>
      <c r="H2374" s="6"/>
      <c r="I2374" s="10" t="s">
        <v>110</v>
      </c>
      <c r="J2374" s="11" t="s">
        <v>4474</v>
      </c>
      <c r="K2374" s="220" t="s">
        <v>600</v>
      </c>
      <c r="L2374" s="180"/>
      <c r="M2374" s="180">
        <v>1000</v>
      </c>
      <c r="N2374" s="80" t="s">
        <v>7215</v>
      </c>
      <c r="O2374" s="165"/>
      <c r="P2374" s="80" t="s">
        <v>4843</v>
      </c>
      <c r="Q2374" s="80"/>
      <c r="R2374" s="80"/>
      <c r="S2374" s="166"/>
      <c r="T2374" s="164"/>
      <c r="U2374" s="167"/>
      <c r="V2374" s="168"/>
      <c r="W2374" s="12" t="str">
        <f t="shared" ref="W2374:W2388" si="452">IF(COUNTIF(N2374,"spare"),"","Mqtt1")</f>
        <v>Mqtt1</v>
      </c>
      <c r="X2374" s="222"/>
      <c r="Y2374" s="6" t="str">
        <f t="shared" si="449"/>
        <v>power-tag/fcu-ships-office-watersport-storage</v>
      </c>
      <c r="Z2374" s="106" t="str" cm="1">
        <f t="array" ref="Z2374">IF(COUNTIF(N2374,"spare"),"","$."&amp;_xlfn.REGEXEXTRACT(J2374,"PT\d+[FQ]\d+_(.*)", 2))</f>
        <v>$.RMS_Current_Phase_A</v>
      </c>
      <c r="AA2374" s="12">
        <f>AA2359+1</f>
        <v>11</v>
      </c>
      <c r="AB2374" s="6" t="s">
        <v>195</v>
      </c>
      <c r="AC2374" s="106">
        <v>3000</v>
      </c>
      <c r="AJ2374" s="80"/>
      <c r="AK2374" s="116" t="s">
        <v>1693</v>
      </c>
      <c r="AN2374" s="80"/>
      <c r="AO2374" s="80"/>
      <c r="AP2374" s="80"/>
      <c r="AQ2374" s="80"/>
      <c r="AR2374" s="130"/>
      <c r="AS2374" s="80"/>
      <c r="AT2374" s="7"/>
      <c r="AU2374" s="7"/>
      <c r="AV2374" s="169"/>
      <c r="AW2374" s="170"/>
      <c r="AX2374" s="140"/>
      <c r="AY2374" s="150"/>
      <c r="AZ2374" s="171"/>
      <c r="BA2374" s="171"/>
      <c r="BB2374" s="150" t="str">
        <f t="shared" ref="BB2374:BB2388" si="453">IF(ISNUMBER(AM2374),"1","")</f>
        <v/>
      </c>
      <c r="BC2374" s="172"/>
      <c r="BD2374" s="169"/>
      <c r="BE2374" s="169"/>
      <c r="BF2374" s="169"/>
      <c r="BG2374" s="169"/>
      <c r="BH2374" s="169"/>
      <c r="BI2374" s="169"/>
      <c r="BJ2374" s="169"/>
      <c r="BK2374" s="169"/>
      <c r="BL2374" s="169"/>
      <c r="BM2374" s="169"/>
      <c r="BN2374" s="169"/>
      <c r="BO2374" s="169"/>
      <c r="BP2374" s="169"/>
      <c r="BQ2374" s="169"/>
      <c r="BS2374" s="6"/>
      <c r="BT2374" s="11"/>
      <c r="BU2374" s="6"/>
      <c r="BV2374" s="6"/>
    </row>
    <row r="2375" spans="1:74" ht="15.75" x14ac:dyDescent="0.25">
      <c r="A2375" s="52" t="s">
        <v>7908</v>
      </c>
      <c r="B2375" s="56"/>
      <c r="C2375" s="7" t="s">
        <v>118</v>
      </c>
      <c r="D2375" s="7" t="s">
        <v>6919</v>
      </c>
      <c r="E2375" s="7"/>
      <c r="F2375" s="64"/>
      <c r="G2375" s="6"/>
      <c r="H2375" s="6"/>
      <c r="I2375" s="10" t="s">
        <v>110</v>
      </c>
      <c r="J2375" s="11" t="s">
        <v>4475</v>
      </c>
      <c r="K2375" s="220" t="s">
        <v>600</v>
      </c>
      <c r="L2375" s="180"/>
      <c r="M2375" s="180">
        <v>1000</v>
      </c>
      <c r="N2375" s="80" t="s">
        <v>7215</v>
      </c>
      <c r="O2375" s="165"/>
      <c r="P2375" s="80" t="s">
        <v>4844</v>
      </c>
      <c r="Q2375" s="80"/>
      <c r="R2375" s="80"/>
      <c r="S2375" s="166"/>
      <c r="T2375" s="164"/>
      <c r="U2375" s="167"/>
      <c r="V2375" s="168"/>
      <c r="W2375" s="12" t="str">
        <f t="shared" si="452"/>
        <v>Mqtt1</v>
      </c>
      <c r="X2375" s="222"/>
      <c r="Y2375" s="6" t="str">
        <f t="shared" si="449"/>
        <v>power-tag/fcu-ships-office-watersport-storage</v>
      </c>
      <c r="Z2375" s="106" t="str" cm="1">
        <f t="array" ref="Z2375">IF(COUNTIF(N2375,"spare"),"","$."&amp;_xlfn.REGEXEXTRACT(J2375,"PT\d+[FQ]\d+_(.*)", 2))</f>
        <v>$.RMS_Current_Phase_B</v>
      </c>
      <c r="AA2375" s="12">
        <f t="shared" si="444"/>
        <v>11</v>
      </c>
      <c r="AB2375" s="6" t="s">
        <v>195</v>
      </c>
      <c r="AC2375" s="106">
        <v>3002</v>
      </c>
      <c r="AJ2375" s="80"/>
      <c r="AK2375" s="116" t="s">
        <v>1693</v>
      </c>
      <c r="AN2375" s="80"/>
      <c r="AO2375" s="80"/>
      <c r="AP2375" s="80"/>
      <c r="AQ2375" s="80"/>
      <c r="AR2375" s="130"/>
      <c r="AS2375" s="80"/>
      <c r="AT2375" s="7"/>
      <c r="AU2375" s="7"/>
      <c r="AV2375" s="169"/>
      <c r="AW2375" s="170"/>
      <c r="AX2375" s="140"/>
      <c r="AY2375" s="150"/>
      <c r="AZ2375" s="171"/>
      <c r="BA2375" s="171"/>
      <c r="BB2375" s="150" t="str">
        <f t="shared" si="453"/>
        <v/>
      </c>
      <c r="BC2375" s="172"/>
      <c r="BD2375" s="169"/>
      <c r="BE2375" s="169"/>
      <c r="BF2375" s="169"/>
      <c r="BG2375" s="169"/>
      <c r="BH2375" s="169"/>
      <c r="BI2375" s="169"/>
      <c r="BJ2375" s="169"/>
      <c r="BK2375" s="169"/>
      <c r="BL2375" s="169"/>
      <c r="BM2375" s="169"/>
      <c r="BN2375" s="169"/>
      <c r="BO2375" s="169"/>
      <c r="BP2375" s="169"/>
      <c r="BQ2375" s="169"/>
      <c r="BS2375" s="6"/>
      <c r="BT2375" s="11"/>
      <c r="BU2375" s="6"/>
      <c r="BV2375" s="6"/>
    </row>
    <row r="2376" spans="1:74" ht="15.75" x14ac:dyDescent="0.25">
      <c r="A2376" s="52" t="s">
        <v>7908</v>
      </c>
      <c r="B2376" s="56"/>
      <c r="C2376" s="7" t="s">
        <v>118</v>
      </c>
      <c r="D2376" s="7" t="s">
        <v>6919</v>
      </c>
      <c r="E2376" s="7"/>
      <c r="F2376" s="64"/>
      <c r="G2376" s="6"/>
      <c r="H2376" s="6"/>
      <c r="I2376" s="10" t="s">
        <v>110</v>
      </c>
      <c r="J2376" s="11" t="s">
        <v>4476</v>
      </c>
      <c r="K2376" s="220" t="s">
        <v>600</v>
      </c>
      <c r="L2376" s="180"/>
      <c r="M2376" s="180">
        <v>1000</v>
      </c>
      <c r="N2376" s="80" t="s">
        <v>7215</v>
      </c>
      <c r="O2376" s="165"/>
      <c r="P2376" s="80" t="s">
        <v>4845</v>
      </c>
      <c r="Q2376" s="80"/>
      <c r="R2376" s="80"/>
      <c r="S2376" s="166"/>
      <c r="T2376" s="164"/>
      <c r="U2376" s="167"/>
      <c r="V2376" s="168"/>
      <c r="W2376" s="12" t="str">
        <f t="shared" si="452"/>
        <v>Mqtt1</v>
      </c>
      <c r="X2376" s="222"/>
      <c r="Y2376" s="6" t="str">
        <f t="shared" si="449"/>
        <v>power-tag/fcu-ships-office-watersport-storage</v>
      </c>
      <c r="Z2376" s="106" t="str" cm="1">
        <f t="array" ref="Z2376">IF(COUNTIF(N2376,"spare"),"","$."&amp;_xlfn.REGEXEXTRACT(J2376,"PT\d+[FQ]\d+_(.*)", 2))</f>
        <v>$.RMS_Current_Phase_C</v>
      </c>
      <c r="AA2376" s="12">
        <f t="shared" si="444"/>
        <v>11</v>
      </c>
      <c r="AB2376" s="6" t="s">
        <v>195</v>
      </c>
      <c r="AC2376" s="106">
        <v>3004</v>
      </c>
      <c r="AJ2376" s="80"/>
      <c r="AK2376" s="116" t="s">
        <v>1693</v>
      </c>
      <c r="AN2376" s="80"/>
      <c r="AO2376" s="80"/>
      <c r="AP2376" s="80"/>
      <c r="AQ2376" s="80"/>
      <c r="AR2376" s="130"/>
      <c r="AS2376" s="80"/>
      <c r="AT2376" s="7"/>
      <c r="AU2376" s="7"/>
      <c r="AV2376" s="169"/>
      <c r="AW2376" s="170"/>
      <c r="AX2376" s="140"/>
      <c r="AY2376" s="150"/>
      <c r="AZ2376" s="171"/>
      <c r="BA2376" s="171"/>
      <c r="BB2376" s="150" t="str">
        <f t="shared" si="453"/>
        <v/>
      </c>
      <c r="BC2376" s="172"/>
      <c r="BD2376" s="169"/>
      <c r="BE2376" s="169"/>
      <c r="BF2376" s="169"/>
      <c r="BG2376" s="169"/>
      <c r="BH2376" s="169"/>
      <c r="BI2376" s="169"/>
      <c r="BJ2376" s="169"/>
      <c r="BK2376" s="169"/>
      <c r="BL2376" s="169"/>
      <c r="BM2376" s="169"/>
      <c r="BN2376" s="169"/>
      <c r="BO2376" s="169"/>
      <c r="BP2376" s="169"/>
      <c r="BQ2376" s="169"/>
      <c r="BS2376" s="6"/>
      <c r="BT2376" s="11"/>
      <c r="BU2376" s="6"/>
      <c r="BV2376" s="6"/>
    </row>
    <row r="2377" spans="1:74" ht="15.75" x14ac:dyDescent="0.25">
      <c r="A2377" s="52" t="s">
        <v>7908</v>
      </c>
      <c r="B2377" s="56"/>
      <c r="C2377" s="7" t="s">
        <v>118</v>
      </c>
      <c r="D2377" s="7" t="s">
        <v>6919</v>
      </c>
      <c r="E2377" s="7"/>
      <c r="F2377" s="64"/>
      <c r="G2377" s="6"/>
      <c r="H2377" s="6"/>
      <c r="I2377" s="10" t="s">
        <v>110</v>
      </c>
      <c r="J2377" s="11" t="s">
        <v>4477</v>
      </c>
      <c r="K2377" s="220" t="s">
        <v>600</v>
      </c>
      <c r="L2377" s="180"/>
      <c r="M2377" s="180">
        <v>1000</v>
      </c>
      <c r="N2377" s="80" t="s">
        <v>7215</v>
      </c>
      <c r="O2377" s="165"/>
      <c r="P2377" s="80" t="s">
        <v>4846</v>
      </c>
      <c r="Q2377" s="80"/>
      <c r="R2377" s="80"/>
      <c r="S2377" s="166"/>
      <c r="T2377" s="164"/>
      <c r="U2377" s="167"/>
      <c r="V2377" s="168"/>
      <c r="W2377" s="12" t="str">
        <f t="shared" si="452"/>
        <v>Mqtt1</v>
      </c>
      <c r="X2377" s="222"/>
      <c r="Y2377" s="6" t="str">
        <f t="shared" si="449"/>
        <v>power-tag/fcu-ships-office-watersport-storage</v>
      </c>
      <c r="Z2377" s="106" t="str" cm="1">
        <f t="array" ref="Z2377">IF(COUNTIF(N2377,"spare"),"","$."&amp;_xlfn.REGEXEXTRACT(J2377,"PT\d+[FQ]\d+_(.*)", 2))</f>
        <v>$.RMS_Current_Phase_Neut</v>
      </c>
      <c r="AA2377" s="12">
        <f t="shared" si="444"/>
        <v>11</v>
      </c>
      <c r="AB2377" s="6" t="s">
        <v>195</v>
      </c>
      <c r="AC2377" s="106">
        <v>3006</v>
      </c>
      <c r="AJ2377" s="80"/>
      <c r="AK2377" s="116" t="s">
        <v>1693</v>
      </c>
      <c r="AN2377" s="80"/>
      <c r="AO2377" s="80"/>
      <c r="AP2377" s="80"/>
      <c r="AQ2377" s="80"/>
      <c r="AR2377" s="130"/>
      <c r="AS2377" s="80"/>
      <c r="AT2377" s="7"/>
      <c r="AU2377" s="7"/>
      <c r="AV2377" s="169"/>
      <c r="AW2377" s="170"/>
      <c r="AX2377" s="140"/>
      <c r="AY2377" s="150"/>
      <c r="AZ2377" s="171"/>
      <c r="BA2377" s="171"/>
      <c r="BB2377" s="150" t="str">
        <f t="shared" si="453"/>
        <v/>
      </c>
      <c r="BC2377" s="172"/>
      <c r="BD2377" s="169"/>
      <c r="BE2377" s="169"/>
      <c r="BF2377" s="169"/>
      <c r="BG2377" s="169"/>
      <c r="BH2377" s="169"/>
      <c r="BI2377" s="169"/>
      <c r="BJ2377" s="169"/>
      <c r="BK2377" s="169"/>
      <c r="BL2377" s="169"/>
      <c r="BM2377" s="169"/>
      <c r="BN2377" s="169"/>
      <c r="BO2377" s="169"/>
      <c r="BP2377" s="169"/>
      <c r="BQ2377" s="169"/>
      <c r="BS2377" s="6"/>
      <c r="BT2377" s="11"/>
      <c r="BU2377" s="6"/>
      <c r="BV2377" s="6"/>
    </row>
    <row r="2378" spans="1:74" ht="15.75" x14ac:dyDescent="0.25">
      <c r="A2378" s="52" t="s">
        <v>7908</v>
      </c>
      <c r="B2378" s="56"/>
      <c r="C2378" s="7" t="s">
        <v>118</v>
      </c>
      <c r="D2378" s="7" t="s">
        <v>6919</v>
      </c>
      <c r="E2378" s="7"/>
      <c r="F2378" s="64"/>
      <c r="G2378" s="6"/>
      <c r="H2378" s="6"/>
      <c r="I2378" s="10" t="s">
        <v>110</v>
      </c>
      <c r="J2378" s="11" t="s">
        <v>7724</v>
      </c>
      <c r="K2378" s="220" t="s">
        <v>600</v>
      </c>
      <c r="L2378" s="180"/>
      <c r="M2378" s="180">
        <v>1000</v>
      </c>
      <c r="N2378" s="80" t="s">
        <v>7215</v>
      </c>
      <c r="O2378" s="165"/>
      <c r="P2378" s="80" t="s">
        <v>4847</v>
      </c>
      <c r="Q2378" s="80"/>
      <c r="R2378" s="80"/>
      <c r="S2378" s="166"/>
      <c r="T2378" s="164"/>
      <c r="U2378" s="167"/>
      <c r="V2378" s="168"/>
      <c r="W2378" s="12" t="str">
        <f t="shared" si="452"/>
        <v>Mqtt1</v>
      </c>
      <c r="X2378" s="222"/>
      <c r="Y2378" s="6" t="str">
        <f t="shared" si="449"/>
        <v>power-tag/fcu-ships-office-watersport-storage</v>
      </c>
      <c r="Z2378" s="106" t="str" cm="1">
        <f t="array" ref="Z2378">IF(COUNTIF(N2378,"spare"),"","$."&amp;_xlfn.REGEXEXTRACT(J2378,"PT\d+[FQ]\d+_(.*)", 2))</f>
        <v>$.RMS_Voltage_A_N</v>
      </c>
      <c r="AA2378" s="12">
        <f t="shared" si="444"/>
        <v>11</v>
      </c>
      <c r="AB2378" s="6" t="s">
        <v>195</v>
      </c>
      <c r="AC2378" s="106">
        <v>3028</v>
      </c>
      <c r="AJ2378" s="80"/>
      <c r="AK2378" s="116" t="s">
        <v>1694</v>
      </c>
      <c r="AN2378" s="80"/>
      <c r="AO2378" s="80"/>
      <c r="AP2378" s="80"/>
      <c r="AQ2378" s="80"/>
      <c r="AR2378" s="130"/>
      <c r="AS2378" s="80"/>
      <c r="AT2378" s="7"/>
      <c r="AU2378" s="7"/>
      <c r="AV2378" s="169"/>
      <c r="AW2378" s="170"/>
      <c r="AX2378" s="140"/>
      <c r="AY2378" s="150"/>
      <c r="AZ2378" s="171"/>
      <c r="BA2378" s="171"/>
      <c r="BB2378" s="150" t="str">
        <f t="shared" si="453"/>
        <v/>
      </c>
      <c r="BC2378" s="172"/>
      <c r="BD2378" s="169"/>
      <c r="BE2378" s="169"/>
      <c r="BF2378" s="169"/>
      <c r="BG2378" s="169"/>
      <c r="BH2378" s="169"/>
      <c r="BI2378" s="169"/>
      <c r="BJ2378" s="169"/>
      <c r="BK2378" s="169"/>
      <c r="BL2378" s="169"/>
      <c r="BM2378" s="169"/>
      <c r="BN2378" s="169"/>
      <c r="BO2378" s="169"/>
      <c r="BP2378" s="169"/>
      <c r="BQ2378" s="169"/>
      <c r="BS2378" s="6"/>
      <c r="BT2378" s="11"/>
      <c r="BU2378" s="6"/>
      <c r="BV2378" s="6"/>
    </row>
    <row r="2379" spans="1:74" ht="15.75" x14ac:dyDescent="0.25">
      <c r="A2379" s="52" t="s">
        <v>7908</v>
      </c>
      <c r="B2379" s="56"/>
      <c r="C2379" s="7" t="s">
        <v>118</v>
      </c>
      <c r="D2379" s="7" t="s">
        <v>6919</v>
      </c>
      <c r="E2379" s="7"/>
      <c r="F2379" s="64"/>
      <c r="G2379" s="6"/>
      <c r="H2379" s="6"/>
      <c r="I2379" s="10" t="s">
        <v>110</v>
      </c>
      <c r="J2379" s="11" t="s">
        <v>7725</v>
      </c>
      <c r="K2379" s="220" t="s">
        <v>600</v>
      </c>
      <c r="L2379" s="180"/>
      <c r="M2379" s="180">
        <v>1000</v>
      </c>
      <c r="N2379" s="80" t="s">
        <v>7215</v>
      </c>
      <c r="O2379" s="165"/>
      <c r="P2379" s="80" t="s">
        <v>4848</v>
      </c>
      <c r="Q2379" s="80"/>
      <c r="R2379" s="80"/>
      <c r="S2379" s="166"/>
      <c r="T2379" s="164"/>
      <c r="U2379" s="167"/>
      <c r="V2379" s="168"/>
      <c r="W2379" s="12" t="str">
        <f t="shared" si="452"/>
        <v>Mqtt1</v>
      </c>
      <c r="X2379" s="222"/>
      <c r="Y2379" s="6" t="str">
        <f t="shared" si="449"/>
        <v>power-tag/fcu-ships-office-watersport-storage</v>
      </c>
      <c r="Z2379" s="106" t="str" cm="1">
        <f t="array" ref="Z2379">IF(COUNTIF(N2379,"spare"),"","$."&amp;_xlfn.REGEXEXTRACT(J2379,"PT\d+[FQ]\d+_(.*)", 2))</f>
        <v>$.RMS_Voltage_B_N</v>
      </c>
      <c r="AA2379" s="12">
        <f t="shared" ref="AA2379:AA2388" si="454">AA2364+1</f>
        <v>11</v>
      </c>
      <c r="AB2379" s="6" t="s">
        <v>195</v>
      </c>
      <c r="AC2379" s="106">
        <v>3030</v>
      </c>
      <c r="AJ2379" s="80"/>
      <c r="AK2379" s="116" t="s">
        <v>1694</v>
      </c>
      <c r="AN2379" s="80"/>
      <c r="AO2379" s="80"/>
      <c r="AP2379" s="80"/>
      <c r="AQ2379" s="80"/>
      <c r="AR2379" s="130"/>
      <c r="AS2379" s="80"/>
      <c r="AT2379" s="7"/>
      <c r="AU2379" s="7"/>
      <c r="AV2379" s="169"/>
      <c r="AW2379" s="170"/>
      <c r="AX2379" s="140"/>
      <c r="AY2379" s="150"/>
      <c r="AZ2379" s="171"/>
      <c r="BA2379" s="171"/>
      <c r="BB2379" s="150" t="str">
        <f t="shared" si="453"/>
        <v/>
      </c>
      <c r="BC2379" s="172"/>
      <c r="BD2379" s="169"/>
      <c r="BE2379" s="169"/>
      <c r="BF2379" s="169"/>
      <c r="BG2379" s="169"/>
      <c r="BH2379" s="169"/>
      <c r="BI2379" s="169"/>
      <c r="BJ2379" s="169"/>
      <c r="BK2379" s="169"/>
      <c r="BL2379" s="169"/>
      <c r="BM2379" s="169"/>
      <c r="BN2379" s="169"/>
      <c r="BO2379" s="169"/>
      <c r="BP2379" s="169"/>
      <c r="BQ2379" s="169"/>
      <c r="BS2379" s="6"/>
      <c r="BT2379" s="11"/>
      <c r="BU2379" s="6"/>
      <c r="BV2379" s="6"/>
    </row>
    <row r="2380" spans="1:74" ht="15.75" x14ac:dyDescent="0.25">
      <c r="A2380" s="52" t="s">
        <v>7908</v>
      </c>
      <c r="B2380" s="56"/>
      <c r="C2380" s="7" t="s">
        <v>118</v>
      </c>
      <c r="D2380" s="7" t="s">
        <v>6919</v>
      </c>
      <c r="E2380" s="7"/>
      <c r="F2380" s="64"/>
      <c r="G2380" s="6"/>
      <c r="H2380" s="6"/>
      <c r="I2380" s="10" t="s">
        <v>110</v>
      </c>
      <c r="J2380" s="11" t="s">
        <v>7726</v>
      </c>
      <c r="K2380" s="220" t="s">
        <v>600</v>
      </c>
      <c r="L2380" s="180"/>
      <c r="M2380" s="180">
        <v>1000</v>
      </c>
      <c r="N2380" s="80" t="s">
        <v>7215</v>
      </c>
      <c r="O2380" s="165"/>
      <c r="P2380" s="80" t="s">
        <v>4849</v>
      </c>
      <c r="Q2380" s="80"/>
      <c r="R2380" s="80"/>
      <c r="S2380" s="166"/>
      <c r="T2380" s="164"/>
      <c r="U2380" s="167"/>
      <c r="V2380" s="168"/>
      <c r="W2380" s="12" t="str">
        <f t="shared" si="452"/>
        <v>Mqtt1</v>
      </c>
      <c r="X2380" s="222"/>
      <c r="Y2380" s="6" t="str">
        <f t="shared" si="449"/>
        <v>power-tag/fcu-ships-office-watersport-storage</v>
      </c>
      <c r="Z2380" s="106" t="str" cm="1">
        <f t="array" ref="Z2380">IF(COUNTIF(N2380,"spare"),"","$."&amp;_xlfn.REGEXEXTRACT(J2380,"PT\d+[FQ]\d+_(.*)", 2))</f>
        <v>$.RMS_Voltage_C_N</v>
      </c>
      <c r="AA2380" s="12">
        <f t="shared" si="454"/>
        <v>11</v>
      </c>
      <c r="AB2380" s="6" t="s">
        <v>195</v>
      </c>
      <c r="AC2380" s="106">
        <v>3032</v>
      </c>
      <c r="AJ2380" s="80"/>
      <c r="AK2380" s="116" t="s">
        <v>1694</v>
      </c>
      <c r="AN2380" s="80"/>
      <c r="AO2380" s="80"/>
      <c r="AP2380" s="80"/>
      <c r="AQ2380" s="80"/>
      <c r="AR2380" s="130"/>
      <c r="AS2380" s="80"/>
      <c r="AT2380" s="7"/>
      <c r="AU2380" s="7"/>
      <c r="AV2380" s="169"/>
      <c r="AW2380" s="170"/>
      <c r="AX2380" s="140"/>
      <c r="AY2380" s="150"/>
      <c r="AZ2380" s="171"/>
      <c r="BA2380" s="171"/>
      <c r="BB2380" s="150" t="str">
        <f t="shared" si="453"/>
        <v/>
      </c>
      <c r="BC2380" s="172"/>
      <c r="BD2380" s="169"/>
      <c r="BE2380" s="169"/>
      <c r="BF2380" s="169"/>
      <c r="BG2380" s="169"/>
      <c r="BH2380" s="169"/>
      <c r="BI2380" s="169"/>
      <c r="BJ2380" s="169"/>
      <c r="BK2380" s="169"/>
      <c r="BL2380" s="169"/>
      <c r="BM2380" s="169"/>
      <c r="BN2380" s="169"/>
      <c r="BO2380" s="169"/>
      <c r="BP2380" s="169"/>
      <c r="BQ2380" s="169"/>
      <c r="BS2380" s="6"/>
      <c r="BT2380" s="11"/>
      <c r="BU2380" s="6"/>
      <c r="BV2380" s="6"/>
    </row>
    <row r="2381" spans="1:74" ht="15.75" x14ac:dyDescent="0.25">
      <c r="A2381" s="52" t="s">
        <v>7908</v>
      </c>
      <c r="B2381" s="56"/>
      <c r="C2381" s="7" t="s">
        <v>118</v>
      </c>
      <c r="D2381" s="7" t="s">
        <v>6919</v>
      </c>
      <c r="E2381" s="7"/>
      <c r="F2381" s="64"/>
      <c r="G2381" s="6"/>
      <c r="H2381" s="6"/>
      <c r="I2381" s="10" t="s">
        <v>110</v>
      </c>
      <c r="J2381" s="11" t="s">
        <v>4478</v>
      </c>
      <c r="K2381" s="220" t="s">
        <v>600</v>
      </c>
      <c r="L2381" s="180"/>
      <c r="M2381" s="180">
        <v>1000</v>
      </c>
      <c r="N2381" s="80" t="s">
        <v>7215</v>
      </c>
      <c r="O2381" s="165"/>
      <c r="P2381" s="80" t="s">
        <v>4850</v>
      </c>
      <c r="Q2381" s="80"/>
      <c r="R2381" s="80"/>
      <c r="S2381" s="166"/>
      <c r="T2381" s="164"/>
      <c r="U2381" s="167"/>
      <c r="V2381" s="168"/>
      <c r="W2381" s="12" t="str">
        <f t="shared" si="452"/>
        <v>Mqtt1</v>
      </c>
      <c r="X2381" s="222"/>
      <c r="Y2381" s="6" t="str">
        <f t="shared" si="449"/>
        <v>power-tag/fcu-ships-office-watersport-storage</v>
      </c>
      <c r="Z2381" s="106" t="str" cm="1">
        <f t="array" ref="Z2381">IF(COUNTIF(N2381,"spare"),"","$."&amp;_xlfn.REGEXEXTRACT(J2381,"PT\d+[FQ]\d+_(.*)", 2))</f>
        <v>$.Active_Power_Phase_A</v>
      </c>
      <c r="AA2381" s="12">
        <f t="shared" si="454"/>
        <v>11</v>
      </c>
      <c r="AB2381" s="6" t="s">
        <v>195</v>
      </c>
      <c r="AC2381" s="106">
        <v>3054</v>
      </c>
      <c r="AJ2381" s="80"/>
      <c r="AK2381" s="116" t="s">
        <v>1695</v>
      </c>
      <c r="AN2381" s="80"/>
      <c r="AO2381" s="80"/>
      <c r="AP2381" s="80"/>
      <c r="AQ2381" s="80"/>
      <c r="AR2381" s="130"/>
      <c r="AS2381" s="80"/>
      <c r="AT2381" s="7"/>
      <c r="AU2381" s="7"/>
      <c r="AV2381" s="169"/>
      <c r="AW2381" s="170"/>
      <c r="AX2381" s="140"/>
      <c r="AY2381" s="150"/>
      <c r="AZ2381" s="171"/>
      <c r="BA2381" s="171"/>
      <c r="BB2381" s="150" t="str">
        <f t="shared" si="453"/>
        <v/>
      </c>
      <c r="BC2381" s="172"/>
      <c r="BD2381" s="169"/>
      <c r="BE2381" s="169"/>
      <c r="BF2381" s="169"/>
      <c r="BG2381" s="169"/>
      <c r="BH2381" s="169"/>
      <c r="BI2381" s="169"/>
      <c r="BJ2381" s="169"/>
      <c r="BK2381" s="169"/>
      <c r="BL2381" s="169"/>
      <c r="BM2381" s="169"/>
      <c r="BN2381" s="169"/>
      <c r="BO2381" s="169"/>
      <c r="BP2381" s="169"/>
      <c r="BQ2381" s="169"/>
      <c r="BS2381" s="6"/>
      <c r="BT2381" s="11"/>
      <c r="BU2381" s="6"/>
      <c r="BV2381" s="6"/>
    </row>
    <row r="2382" spans="1:74" ht="15.75" x14ac:dyDescent="0.25">
      <c r="A2382" s="52" t="s">
        <v>7908</v>
      </c>
      <c r="B2382" s="56"/>
      <c r="C2382" s="7" t="s">
        <v>118</v>
      </c>
      <c r="D2382" s="7" t="s">
        <v>6919</v>
      </c>
      <c r="E2382" s="7"/>
      <c r="F2382" s="64"/>
      <c r="G2382" s="6"/>
      <c r="H2382" s="6"/>
      <c r="I2382" s="10" t="s">
        <v>110</v>
      </c>
      <c r="J2382" s="11" t="s">
        <v>4479</v>
      </c>
      <c r="K2382" s="220" t="s">
        <v>600</v>
      </c>
      <c r="L2382" s="180"/>
      <c r="M2382" s="180">
        <v>1000</v>
      </c>
      <c r="N2382" s="80" t="s">
        <v>7215</v>
      </c>
      <c r="O2382" s="165"/>
      <c r="P2382" s="80" t="s">
        <v>4851</v>
      </c>
      <c r="Q2382" s="80"/>
      <c r="R2382" s="80"/>
      <c r="S2382" s="166"/>
      <c r="T2382" s="164"/>
      <c r="U2382" s="167"/>
      <c r="V2382" s="168"/>
      <c r="W2382" s="12" t="str">
        <f t="shared" si="452"/>
        <v>Mqtt1</v>
      </c>
      <c r="X2382" s="222"/>
      <c r="Y2382" s="6" t="str">
        <f t="shared" si="449"/>
        <v>power-tag/fcu-ships-office-watersport-storage</v>
      </c>
      <c r="Z2382" s="106" t="str" cm="1">
        <f t="array" ref="Z2382">IF(COUNTIF(N2382,"spare"),"","$."&amp;_xlfn.REGEXEXTRACT(J2382,"PT\d+[FQ]\d+_(.*)", 2))</f>
        <v>$.Active_Power_Phase_B</v>
      </c>
      <c r="AA2382" s="12">
        <f t="shared" si="454"/>
        <v>11</v>
      </c>
      <c r="AB2382" s="6" t="s">
        <v>195</v>
      </c>
      <c r="AC2382" s="106">
        <v>3056</v>
      </c>
      <c r="AJ2382" s="80"/>
      <c r="AK2382" s="116" t="s">
        <v>1695</v>
      </c>
      <c r="AN2382" s="80"/>
      <c r="AO2382" s="80"/>
      <c r="AP2382" s="80"/>
      <c r="AQ2382" s="80"/>
      <c r="AR2382" s="130"/>
      <c r="AS2382" s="80"/>
      <c r="AT2382" s="7"/>
      <c r="AU2382" s="7"/>
      <c r="AV2382" s="169"/>
      <c r="AW2382" s="170"/>
      <c r="AX2382" s="140"/>
      <c r="AY2382" s="150"/>
      <c r="AZ2382" s="171"/>
      <c r="BA2382" s="171"/>
      <c r="BB2382" s="150" t="str">
        <f t="shared" si="453"/>
        <v/>
      </c>
      <c r="BC2382" s="172"/>
      <c r="BD2382" s="169"/>
      <c r="BE2382" s="169"/>
      <c r="BF2382" s="169"/>
      <c r="BG2382" s="169"/>
      <c r="BH2382" s="169"/>
      <c r="BI2382" s="169"/>
      <c r="BJ2382" s="169"/>
      <c r="BK2382" s="169"/>
      <c r="BL2382" s="169"/>
      <c r="BM2382" s="169"/>
      <c r="BN2382" s="169"/>
      <c r="BO2382" s="169"/>
      <c r="BP2382" s="169"/>
      <c r="BQ2382" s="169"/>
      <c r="BS2382" s="6"/>
      <c r="BT2382" s="11"/>
      <c r="BU2382" s="6"/>
      <c r="BV2382" s="6"/>
    </row>
    <row r="2383" spans="1:74" ht="15.75" x14ac:dyDescent="0.25">
      <c r="A2383" s="52" t="s">
        <v>7908</v>
      </c>
      <c r="B2383" s="56"/>
      <c r="C2383" s="7" t="s">
        <v>118</v>
      </c>
      <c r="D2383" s="7" t="s">
        <v>6919</v>
      </c>
      <c r="E2383" s="7"/>
      <c r="F2383" s="64"/>
      <c r="G2383" s="6"/>
      <c r="H2383" s="6"/>
      <c r="I2383" s="10" t="s">
        <v>110</v>
      </c>
      <c r="J2383" s="11" t="s">
        <v>4480</v>
      </c>
      <c r="K2383" s="220" t="s">
        <v>600</v>
      </c>
      <c r="L2383" s="180"/>
      <c r="M2383" s="180">
        <v>1000</v>
      </c>
      <c r="N2383" s="80" t="s">
        <v>7215</v>
      </c>
      <c r="O2383" s="165"/>
      <c r="P2383" s="80" t="s">
        <v>4852</v>
      </c>
      <c r="Q2383" s="80"/>
      <c r="R2383" s="80"/>
      <c r="S2383" s="166"/>
      <c r="T2383" s="164"/>
      <c r="U2383" s="167"/>
      <c r="V2383" s="168"/>
      <c r="W2383" s="12" t="str">
        <f t="shared" si="452"/>
        <v>Mqtt1</v>
      </c>
      <c r="X2383" s="222"/>
      <c r="Y2383" s="6" t="str">
        <f t="shared" si="449"/>
        <v>power-tag/fcu-ships-office-watersport-storage</v>
      </c>
      <c r="Z2383" s="106" t="str" cm="1">
        <f t="array" ref="Z2383">IF(COUNTIF(N2383,"spare"),"","$."&amp;_xlfn.REGEXEXTRACT(J2383,"PT\d+[FQ]\d+_(.*)", 2))</f>
        <v>$.Active_Power_Phase_C</v>
      </c>
      <c r="AA2383" s="12">
        <f t="shared" si="454"/>
        <v>11</v>
      </c>
      <c r="AB2383" s="6" t="s">
        <v>195</v>
      </c>
      <c r="AC2383" s="106">
        <v>3058</v>
      </c>
      <c r="AJ2383" s="80"/>
      <c r="AK2383" s="116" t="s">
        <v>1695</v>
      </c>
      <c r="AN2383" s="80"/>
      <c r="AO2383" s="80"/>
      <c r="AP2383" s="80"/>
      <c r="AQ2383" s="80"/>
      <c r="AR2383" s="130"/>
      <c r="AS2383" s="80"/>
      <c r="AT2383" s="7"/>
      <c r="AU2383" s="7"/>
      <c r="AV2383" s="169"/>
      <c r="AW2383" s="170"/>
      <c r="AX2383" s="140"/>
      <c r="AY2383" s="150"/>
      <c r="AZ2383" s="171"/>
      <c r="BA2383" s="171"/>
      <c r="BB2383" s="150" t="str">
        <f t="shared" si="453"/>
        <v/>
      </c>
      <c r="BC2383" s="172"/>
      <c r="BD2383" s="169"/>
      <c r="BE2383" s="169"/>
      <c r="BF2383" s="169"/>
      <c r="BG2383" s="169"/>
      <c r="BH2383" s="169"/>
      <c r="BI2383" s="169"/>
      <c r="BJ2383" s="169"/>
      <c r="BK2383" s="169"/>
      <c r="BL2383" s="169"/>
      <c r="BM2383" s="169"/>
      <c r="BN2383" s="169"/>
      <c r="BO2383" s="169"/>
      <c r="BP2383" s="169"/>
      <c r="BQ2383" s="169"/>
      <c r="BS2383" s="6"/>
      <c r="BT2383" s="11"/>
      <c r="BU2383" s="6"/>
      <c r="BV2383" s="6"/>
    </row>
    <row r="2384" spans="1:74" ht="15.75" x14ac:dyDescent="0.25">
      <c r="A2384" s="52" t="s">
        <v>7908</v>
      </c>
      <c r="B2384" s="56"/>
      <c r="C2384" s="7" t="s">
        <v>118</v>
      </c>
      <c r="D2384" s="7" t="s">
        <v>6919</v>
      </c>
      <c r="E2384" s="7"/>
      <c r="F2384" s="64"/>
      <c r="G2384" s="6"/>
      <c r="H2384" s="6"/>
      <c r="I2384" s="10" t="s">
        <v>110</v>
      </c>
      <c r="J2384" s="11" t="s">
        <v>4481</v>
      </c>
      <c r="K2384" s="220" t="s">
        <v>600</v>
      </c>
      <c r="L2384" s="180"/>
      <c r="M2384" s="180">
        <v>1000</v>
      </c>
      <c r="N2384" s="80" t="s">
        <v>7215</v>
      </c>
      <c r="O2384" s="165"/>
      <c r="P2384" s="80" t="s">
        <v>4853</v>
      </c>
      <c r="Q2384" s="80"/>
      <c r="R2384" s="80"/>
      <c r="S2384" s="166"/>
      <c r="T2384" s="164"/>
      <c r="U2384" s="167"/>
      <c r="V2384" s="168"/>
      <c r="W2384" s="12" t="str">
        <f t="shared" si="452"/>
        <v>Mqtt1</v>
      </c>
      <c r="X2384" s="222"/>
      <c r="Y2384" s="6" t="str">
        <f t="shared" si="449"/>
        <v>power-tag/fcu-ships-office-watersport-storage</v>
      </c>
      <c r="Z2384" s="106" t="str" cm="1">
        <f t="array" ref="Z2384">IF(COUNTIF(N2384,"spare"),"","$."&amp;_xlfn.REGEXEXTRACT(J2384,"PT\d+[FQ]\d+_(.*)", 2))</f>
        <v>$.Total_Active_Power</v>
      </c>
      <c r="AA2384" s="12">
        <f t="shared" si="454"/>
        <v>11</v>
      </c>
      <c r="AB2384" s="6" t="s">
        <v>195</v>
      </c>
      <c r="AC2384" s="106">
        <v>3060</v>
      </c>
      <c r="AJ2384" s="80"/>
      <c r="AK2384" s="116" t="s">
        <v>1695</v>
      </c>
      <c r="AN2384" s="80"/>
      <c r="AO2384" s="80"/>
      <c r="AP2384" s="80"/>
      <c r="AQ2384" s="80"/>
      <c r="AR2384" s="130"/>
      <c r="AS2384" s="80"/>
      <c r="AT2384" s="7"/>
      <c r="AU2384" s="7"/>
      <c r="AV2384" s="169"/>
      <c r="AW2384" s="170"/>
      <c r="AX2384" s="140"/>
      <c r="AY2384" s="150"/>
      <c r="AZ2384" s="171"/>
      <c r="BA2384" s="171"/>
      <c r="BB2384" s="150" t="str">
        <f t="shared" si="453"/>
        <v/>
      </c>
      <c r="BC2384" s="172"/>
      <c r="BD2384" s="169"/>
      <c r="BE2384" s="169"/>
      <c r="BF2384" s="169"/>
      <c r="BG2384" s="169"/>
      <c r="BH2384" s="169"/>
      <c r="BI2384" s="169"/>
      <c r="BJ2384" s="169"/>
      <c r="BK2384" s="169"/>
      <c r="BL2384" s="169"/>
      <c r="BM2384" s="169"/>
      <c r="BN2384" s="169"/>
      <c r="BO2384" s="169"/>
      <c r="BP2384" s="169"/>
      <c r="BQ2384" s="169"/>
      <c r="BS2384" s="6"/>
      <c r="BT2384" s="11"/>
      <c r="BU2384" s="6"/>
      <c r="BV2384" s="6"/>
    </row>
    <row r="2385" spans="1:74" ht="15.75" x14ac:dyDescent="0.25">
      <c r="A2385" s="52" t="s">
        <v>7908</v>
      </c>
      <c r="B2385" s="56"/>
      <c r="C2385" s="7" t="s">
        <v>118</v>
      </c>
      <c r="D2385" s="7" t="s">
        <v>6919</v>
      </c>
      <c r="E2385" s="7"/>
      <c r="F2385" s="64"/>
      <c r="G2385" s="6"/>
      <c r="H2385" s="6"/>
      <c r="I2385" s="10" t="s">
        <v>110</v>
      </c>
      <c r="J2385" s="11" t="s">
        <v>4482</v>
      </c>
      <c r="K2385" s="220" t="s">
        <v>600</v>
      </c>
      <c r="L2385" s="180"/>
      <c r="M2385" s="180">
        <v>1000</v>
      </c>
      <c r="N2385" s="80" t="s">
        <v>7215</v>
      </c>
      <c r="O2385" s="165"/>
      <c r="P2385" s="80" t="s">
        <v>4854</v>
      </c>
      <c r="Q2385" s="80"/>
      <c r="R2385" s="80"/>
      <c r="S2385" s="166"/>
      <c r="T2385" s="164"/>
      <c r="U2385" s="167"/>
      <c r="V2385" s="168"/>
      <c r="W2385" s="12" t="str">
        <f t="shared" si="452"/>
        <v>Mqtt1</v>
      </c>
      <c r="X2385" s="222"/>
      <c r="Y2385" s="6" t="str">
        <f t="shared" si="449"/>
        <v>power-tag/fcu-ships-office-watersport-storage</v>
      </c>
      <c r="Z2385" s="106" t="str" cm="1">
        <f t="array" ref="Z2385">IF(COUNTIF(N2385,"spare"),"","$."&amp;_xlfn.REGEXEXTRACT(J2385,"PT\d+[FQ]\d+_(.*)", 2))</f>
        <v>$.Power_Factor_Phase_A</v>
      </c>
      <c r="AA2385" s="12">
        <f t="shared" si="454"/>
        <v>11</v>
      </c>
      <c r="AB2385" s="6" t="s">
        <v>195</v>
      </c>
      <c r="AC2385" s="106">
        <v>3078</v>
      </c>
      <c r="AJ2385" s="80"/>
      <c r="AK2385" s="116" t="s">
        <v>1696</v>
      </c>
      <c r="AN2385" s="80"/>
      <c r="AO2385" s="80"/>
      <c r="AP2385" s="80"/>
      <c r="AQ2385" s="80"/>
      <c r="AR2385" s="130"/>
      <c r="AS2385" s="80"/>
      <c r="AT2385" s="7"/>
      <c r="AU2385" s="7"/>
      <c r="AV2385" s="169"/>
      <c r="AW2385" s="170"/>
      <c r="AX2385" s="140"/>
      <c r="AY2385" s="150"/>
      <c r="AZ2385" s="171"/>
      <c r="BA2385" s="171"/>
      <c r="BB2385" s="150" t="str">
        <f t="shared" si="453"/>
        <v/>
      </c>
      <c r="BC2385" s="172"/>
      <c r="BD2385" s="169"/>
      <c r="BE2385" s="169"/>
      <c r="BF2385" s="169"/>
      <c r="BG2385" s="169"/>
      <c r="BH2385" s="169"/>
      <c r="BI2385" s="169"/>
      <c r="BJ2385" s="169"/>
      <c r="BK2385" s="169"/>
      <c r="BL2385" s="169"/>
      <c r="BM2385" s="169"/>
      <c r="BN2385" s="169"/>
      <c r="BO2385" s="169"/>
      <c r="BP2385" s="169"/>
      <c r="BQ2385" s="169"/>
      <c r="BS2385" s="6"/>
      <c r="BT2385" s="11"/>
      <c r="BU2385" s="6"/>
      <c r="BV2385" s="6"/>
    </row>
    <row r="2386" spans="1:74" ht="15.75" x14ac:dyDescent="0.25">
      <c r="A2386" s="52" t="s">
        <v>7908</v>
      </c>
      <c r="B2386" s="56"/>
      <c r="C2386" s="7" t="s">
        <v>118</v>
      </c>
      <c r="D2386" s="7" t="s">
        <v>6919</v>
      </c>
      <c r="E2386" s="7"/>
      <c r="F2386" s="64"/>
      <c r="G2386" s="6"/>
      <c r="H2386" s="6"/>
      <c r="I2386" s="10" t="s">
        <v>110</v>
      </c>
      <c r="J2386" s="11" t="s">
        <v>4483</v>
      </c>
      <c r="K2386" s="220" t="s">
        <v>600</v>
      </c>
      <c r="L2386" s="180"/>
      <c r="M2386" s="180">
        <v>1000</v>
      </c>
      <c r="N2386" s="80" t="s">
        <v>7215</v>
      </c>
      <c r="O2386" s="165"/>
      <c r="P2386" s="80" t="s">
        <v>4855</v>
      </c>
      <c r="Q2386" s="80"/>
      <c r="R2386" s="80"/>
      <c r="S2386" s="166"/>
      <c r="T2386" s="164"/>
      <c r="U2386" s="167"/>
      <c r="V2386" s="168"/>
      <c r="W2386" s="12" t="str">
        <f t="shared" si="452"/>
        <v>Mqtt1</v>
      </c>
      <c r="X2386" s="222"/>
      <c r="Y2386" s="6" t="str">
        <f t="shared" si="449"/>
        <v>power-tag/fcu-ships-office-watersport-storage</v>
      </c>
      <c r="Z2386" s="106" t="str" cm="1">
        <f t="array" ref="Z2386">IF(COUNTIF(N2386,"spare"),"","$."&amp;_xlfn.REGEXEXTRACT(J2386,"PT\d+[FQ]\d+_(.*)", 2))</f>
        <v>$.Power_Factor_Phase_B</v>
      </c>
      <c r="AA2386" s="12">
        <f t="shared" si="454"/>
        <v>11</v>
      </c>
      <c r="AB2386" s="6" t="s">
        <v>195</v>
      </c>
      <c r="AC2386" s="106">
        <v>3080</v>
      </c>
      <c r="AJ2386" s="80"/>
      <c r="AK2386" s="116" t="s">
        <v>1696</v>
      </c>
      <c r="AN2386" s="80"/>
      <c r="AO2386" s="80"/>
      <c r="AP2386" s="80"/>
      <c r="AQ2386" s="80"/>
      <c r="AR2386" s="130"/>
      <c r="AS2386" s="80"/>
      <c r="AT2386" s="7"/>
      <c r="AU2386" s="7"/>
      <c r="AV2386" s="169"/>
      <c r="AW2386" s="170"/>
      <c r="AX2386" s="140"/>
      <c r="AY2386" s="150"/>
      <c r="AZ2386" s="171"/>
      <c r="BA2386" s="171"/>
      <c r="BB2386" s="150" t="str">
        <f t="shared" si="453"/>
        <v/>
      </c>
      <c r="BC2386" s="172"/>
      <c r="BD2386" s="169"/>
      <c r="BE2386" s="169"/>
      <c r="BF2386" s="169"/>
      <c r="BG2386" s="169"/>
      <c r="BH2386" s="169"/>
      <c r="BI2386" s="169"/>
      <c r="BJ2386" s="169"/>
      <c r="BK2386" s="169"/>
      <c r="BL2386" s="169"/>
      <c r="BM2386" s="169"/>
      <c r="BN2386" s="169"/>
      <c r="BO2386" s="169"/>
      <c r="BP2386" s="169"/>
      <c r="BQ2386" s="169"/>
      <c r="BS2386" s="6"/>
      <c r="BT2386" s="11"/>
      <c r="BU2386" s="6"/>
      <c r="BV2386" s="6"/>
    </row>
    <row r="2387" spans="1:74" ht="15.75" x14ac:dyDescent="0.25">
      <c r="A2387" s="52" t="s">
        <v>7908</v>
      </c>
      <c r="B2387" s="56"/>
      <c r="C2387" s="7" t="s">
        <v>118</v>
      </c>
      <c r="D2387" s="7" t="s">
        <v>6919</v>
      </c>
      <c r="E2387" s="7"/>
      <c r="F2387" s="64"/>
      <c r="G2387" s="6"/>
      <c r="H2387" s="6"/>
      <c r="I2387" s="10" t="s">
        <v>110</v>
      </c>
      <c r="J2387" s="11" t="s">
        <v>4484</v>
      </c>
      <c r="K2387" s="220" t="s">
        <v>600</v>
      </c>
      <c r="L2387" s="180"/>
      <c r="M2387" s="180">
        <v>1000</v>
      </c>
      <c r="N2387" s="80" t="s">
        <v>7215</v>
      </c>
      <c r="O2387" s="165"/>
      <c r="P2387" s="80" t="s">
        <v>4856</v>
      </c>
      <c r="Q2387" s="80"/>
      <c r="R2387" s="80"/>
      <c r="S2387" s="166"/>
      <c r="T2387" s="164"/>
      <c r="U2387" s="167"/>
      <c r="V2387" s="168"/>
      <c r="W2387" s="12" t="str">
        <f t="shared" si="452"/>
        <v>Mqtt1</v>
      </c>
      <c r="X2387" s="222"/>
      <c r="Y2387" s="6" t="str">
        <f t="shared" si="449"/>
        <v>power-tag/fcu-ships-office-watersport-storage</v>
      </c>
      <c r="Z2387" s="106" t="str" cm="1">
        <f t="array" ref="Z2387">IF(COUNTIF(N2387,"spare"),"","$."&amp;_xlfn.REGEXEXTRACT(J2387,"PT\d+[FQ]\d+_(.*)", 2))</f>
        <v>$.Power_Factor_Phase_C</v>
      </c>
      <c r="AA2387" s="12">
        <f t="shared" si="454"/>
        <v>11</v>
      </c>
      <c r="AB2387" s="6" t="s">
        <v>195</v>
      </c>
      <c r="AC2387" s="106">
        <v>3082</v>
      </c>
      <c r="AJ2387" s="80"/>
      <c r="AK2387" s="116" t="s">
        <v>1696</v>
      </c>
      <c r="AN2387" s="80"/>
      <c r="AO2387" s="80"/>
      <c r="AP2387" s="80"/>
      <c r="AQ2387" s="80"/>
      <c r="AR2387" s="130"/>
      <c r="AS2387" s="80"/>
      <c r="AT2387" s="7"/>
      <c r="AU2387" s="7"/>
      <c r="AV2387" s="169"/>
      <c r="AW2387" s="170"/>
      <c r="AX2387" s="140"/>
      <c r="AY2387" s="150"/>
      <c r="AZ2387" s="171"/>
      <c r="BA2387" s="171"/>
      <c r="BB2387" s="150" t="str">
        <f t="shared" si="453"/>
        <v/>
      </c>
      <c r="BC2387" s="172"/>
      <c r="BD2387" s="169"/>
      <c r="BE2387" s="169"/>
      <c r="BF2387" s="169"/>
      <c r="BG2387" s="169"/>
      <c r="BH2387" s="169"/>
      <c r="BI2387" s="169"/>
      <c r="BJ2387" s="169"/>
      <c r="BK2387" s="169"/>
      <c r="BL2387" s="169"/>
      <c r="BM2387" s="169"/>
      <c r="BN2387" s="169"/>
      <c r="BO2387" s="169"/>
      <c r="BP2387" s="169"/>
      <c r="BQ2387" s="169"/>
      <c r="BS2387" s="6"/>
      <c r="BT2387" s="11"/>
      <c r="BU2387" s="6"/>
      <c r="BV2387" s="6"/>
    </row>
    <row r="2388" spans="1:74" ht="15.75" x14ac:dyDescent="0.25">
      <c r="A2388" s="52" t="s">
        <v>7908</v>
      </c>
      <c r="B2388" s="56"/>
      <c r="C2388" s="7" t="s">
        <v>118</v>
      </c>
      <c r="D2388" s="7" t="s">
        <v>6919</v>
      </c>
      <c r="E2388" s="7"/>
      <c r="F2388" s="64"/>
      <c r="G2388" s="6"/>
      <c r="H2388" s="6"/>
      <c r="I2388" s="10" t="s">
        <v>110</v>
      </c>
      <c r="J2388" s="11" t="s">
        <v>4485</v>
      </c>
      <c r="K2388" s="220" t="s">
        <v>600</v>
      </c>
      <c r="L2388" s="180"/>
      <c r="M2388" s="180">
        <v>1000</v>
      </c>
      <c r="N2388" s="80" t="s">
        <v>7215</v>
      </c>
      <c r="O2388" s="165"/>
      <c r="P2388" s="80" t="s">
        <v>4857</v>
      </c>
      <c r="Q2388" s="80"/>
      <c r="R2388" s="80"/>
      <c r="S2388" s="166"/>
      <c r="T2388" s="164"/>
      <c r="U2388" s="167"/>
      <c r="V2388" s="168"/>
      <c r="W2388" s="12" t="str">
        <f t="shared" si="452"/>
        <v>Mqtt1</v>
      </c>
      <c r="X2388" s="222"/>
      <c r="Y2388" s="6" t="str">
        <f t="shared" si="449"/>
        <v>power-tag/fcu-ships-office-watersport-storage</v>
      </c>
      <c r="Z2388" s="106" t="str" cm="1">
        <f t="array" ref="Z2388">IF(COUNTIF(N2388,"spare"),"","$."&amp;_xlfn.REGEXEXTRACT(J2388,"PT\d+[FQ]\d+_(.*)", 2))</f>
        <v>$.Total_Power_Factor</v>
      </c>
      <c r="AA2388" s="12">
        <f t="shared" si="454"/>
        <v>11</v>
      </c>
      <c r="AB2388" s="6" t="s">
        <v>195</v>
      </c>
      <c r="AC2388" s="106">
        <v>3084</v>
      </c>
      <c r="AJ2388" s="80"/>
      <c r="AK2388" s="116" t="s">
        <v>1696</v>
      </c>
      <c r="AN2388" s="80"/>
      <c r="AO2388" s="80"/>
      <c r="AP2388" s="80"/>
      <c r="AQ2388" s="80"/>
      <c r="AR2388" s="130"/>
      <c r="AS2388" s="80"/>
      <c r="AT2388" s="7"/>
      <c r="AU2388" s="7"/>
      <c r="AV2388" s="169"/>
      <c r="AW2388" s="170"/>
      <c r="AX2388" s="140"/>
      <c r="AY2388" s="150"/>
      <c r="AZ2388" s="171"/>
      <c r="BA2388" s="171"/>
      <c r="BB2388" s="150" t="str">
        <f t="shared" si="453"/>
        <v/>
      </c>
      <c r="BC2388" s="172"/>
      <c r="BD2388" s="169"/>
      <c r="BE2388" s="169"/>
      <c r="BF2388" s="169"/>
      <c r="BG2388" s="169"/>
      <c r="BH2388" s="169"/>
      <c r="BI2388" s="169"/>
      <c r="BJ2388" s="169"/>
      <c r="BK2388" s="169"/>
      <c r="BL2388" s="169"/>
      <c r="BM2388" s="169"/>
      <c r="BN2388" s="169"/>
      <c r="BO2388" s="169"/>
      <c r="BP2388" s="169"/>
      <c r="BQ2388" s="169"/>
      <c r="BS2388" s="6"/>
      <c r="BT2388" s="11"/>
      <c r="BU2388" s="6"/>
      <c r="BV2388" s="6"/>
    </row>
    <row r="2389" spans="1:74" ht="15.75" x14ac:dyDescent="0.25">
      <c r="A2389" s="52" t="s">
        <v>7908</v>
      </c>
      <c r="B2389" s="56"/>
      <c r="C2389" s="7" t="s">
        <v>118</v>
      </c>
      <c r="D2389" s="7" t="s">
        <v>6919</v>
      </c>
      <c r="E2389" s="7"/>
      <c r="F2389" s="64"/>
      <c r="G2389" s="6"/>
      <c r="H2389" s="6"/>
      <c r="I2389" s="10" t="s">
        <v>110</v>
      </c>
      <c r="J2389" s="11" t="s">
        <v>4486</v>
      </c>
      <c r="K2389" s="220" t="s">
        <v>600</v>
      </c>
      <c r="L2389" s="180"/>
      <c r="M2389" s="180">
        <v>1000</v>
      </c>
      <c r="N2389" s="80" t="s">
        <v>7215</v>
      </c>
      <c r="O2389" s="165"/>
      <c r="P2389" s="80" t="s">
        <v>4858</v>
      </c>
      <c r="Q2389" s="80"/>
      <c r="R2389" s="80"/>
      <c r="S2389" s="166"/>
      <c r="T2389" s="164"/>
      <c r="U2389" s="167"/>
      <c r="V2389" s="168"/>
      <c r="W2389" s="12" t="str">
        <f t="shared" ref="W2389:W2403" si="455">IF(COUNTIF(N2389,"spare"),"","Mqtt1")</f>
        <v>Mqtt1</v>
      </c>
      <c r="X2389" s="222"/>
      <c r="Y2389" s="6" t="str">
        <f t="shared" si="449"/>
        <v>power-tag/fcu-owners-deckh-dining-main-salon-lounge</v>
      </c>
      <c r="Z2389" s="106" t="str" cm="1">
        <f t="array" ref="Z2389">IF(COUNTIF(N2389,"spare"),"","$."&amp;_xlfn.REGEXEXTRACT(J2389,"PT\d+[FQ]\d+_(.*)", 2))</f>
        <v>$.RMS_Current_Phase_A</v>
      </c>
      <c r="AA2389" s="12">
        <f>AA2374+1</f>
        <v>12</v>
      </c>
      <c r="AB2389" s="6" t="s">
        <v>195</v>
      </c>
      <c r="AC2389" s="106">
        <v>3000</v>
      </c>
      <c r="AJ2389" s="80"/>
      <c r="AK2389" s="116" t="s">
        <v>1693</v>
      </c>
      <c r="AN2389" s="80"/>
      <c r="AO2389" s="80"/>
      <c r="AP2389" s="80"/>
      <c r="AQ2389" s="80"/>
      <c r="AR2389" s="130"/>
      <c r="AS2389" s="80"/>
      <c r="AT2389" s="7"/>
      <c r="AU2389" s="7"/>
      <c r="AV2389" s="169"/>
      <c r="AW2389" s="170"/>
      <c r="AX2389" s="140"/>
      <c r="AY2389" s="150"/>
      <c r="AZ2389" s="171"/>
      <c r="BA2389" s="171"/>
      <c r="BB2389" s="150" t="str">
        <f t="shared" ref="BB2389:BB2403" si="456">IF(ISNUMBER(AM2389),"1","")</f>
        <v/>
      </c>
      <c r="BC2389" s="172"/>
      <c r="BD2389" s="169"/>
      <c r="BE2389" s="169"/>
      <c r="BF2389" s="169"/>
      <c r="BG2389" s="169"/>
      <c r="BH2389" s="169"/>
      <c r="BI2389" s="169"/>
      <c r="BJ2389" s="169"/>
      <c r="BK2389" s="169"/>
      <c r="BL2389" s="169"/>
      <c r="BM2389" s="169"/>
      <c r="BN2389" s="169"/>
      <c r="BO2389" s="169"/>
      <c r="BP2389" s="169"/>
      <c r="BQ2389" s="169"/>
      <c r="BS2389" s="6"/>
      <c r="BT2389" s="11"/>
      <c r="BU2389" s="6"/>
      <c r="BV2389" s="6"/>
    </row>
    <row r="2390" spans="1:74" ht="15.75" x14ac:dyDescent="0.25">
      <c r="A2390" s="52" t="s">
        <v>7908</v>
      </c>
      <c r="B2390" s="56"/>
      <c r="C2390" s="7" t="s">
        <v>118</v>
      </c>
      <c r="D2390" s="7" t="s">
        <v>6919</v>
      </c>
      <c r="E2390" s="7"/>
      <c r="F2390" s="64"/>
      <c r="G2390" s="6"/>
      <c r="H2390" s="6"/>
      <c r="I2390" s="10" t="s">
        <v>110</v>
      </c>
      <c r="J2390" s="11" t="s">
        <v>4487</v>
      </c>
      <c r="K2390" s="220" t="s">
        <v>600</v>
      </c>
      <c r="L2390" s="180"/>
      <c r="M2390" s="180">
        <v>1000</v>
      </c>
      <c r="N2390" s="80" t="s">
        <v>7215</v>
      </c>
      <c r="O2390" s="165"/>
      <c r="P2390" s="80" t="s">
        <v>4859</v>
      </c>
      <c r="Q2390" s="80"/>
      <c r="R2390" s="80"/>
      <c r="S2390" s="166"/>
      <c r="T2390" s="164"/>
      <c r="U2390" s="167"/>
      <c r="V2390" s="168"/>
      <c r="W2390" s="12" t="str">
        <f t="shared" si="455"/>
        <v>Mqtt1</v>
      </c>
      <c r="X2390" s="222"/>
      <c r="Y2390" s="6" t="str">
        <f t="shared" si="449"/>
        <v>power-tag/fcu-owners-deckh-dining-main-salon-lounge</v>
      </c>
      <c r="Z2390" s="106" t="str" cm="1">
        <f t="array" ref="Z2390">IF(COUNTIF(N2390,"spare"),"","$."&amp;_xlfn.REGEXEXTRACT(J2390,"PT\d+[FQ]\d+_(.*)", 2))</f>
        <v>$.RMS_Current_Phase_B</v>
      </c>
      <c r="AA2390" s="12">
        <f t="shared" ref="AA2390:AA2453" si="457">AA2375+1</f>
        <v>12</v>
      </c>
      <c r="AB2390" s="6" t="s">
        <v>195</v>
      </c>
      <c r="AC2390" s="106">
        <v>3002</v>
      </c>
      <c r="AJ2390" s="80"/>
      <c r="AK2390" s="116" t="s">
        <v>1693</v>
      </c>
      <c r="AN2390" s="80"/>
      <c r="AO2390" s="80"/>
      <c r="AP2390" s="80"/>
      <c r="AQ2390" s="80"/>
      <c r="AR2390" s="130"/>
      <c r="AS2390" s="80"/>
      <c r="AT2390" s="7"/>
      <c r="AU2390" s="7"/>
      <c r="AV2390" s="169"/>
      <c r="AW2390" s="170"/>
      <c r="AX2390" s="140"/>
      <c r="AY2390" s="150"/>
      <c r="AZ2390" s="171"/>
      <c r="BA2390" s="171"/>
      <c r="BB2390" s="150" t="str">
        <f t="shared" si="456"/>
        <v/>
      </c>
      <c r="BC2390" s="172"/>
      <c r="BD2390" s="169"/>
      <c r="BE2390" s="169"/>
      <c r="BF2390" s="169"/>
      <c r="BG2390" s="169"/>
      <c r="BH2390" s="169"/>
      <c r="BI2390" s="169"/>
      <c r="BJ2390" s="169"/>
      <c r="BK2390" s="169"/>
      <c r="BL2390" s="169"/>
      <c r="BM2390" s="169"/>
      <c r="BN2390" s="169"/>
      <c r="BO2390" s="169"/>
      <c r="BP2390" s="169"/>
      <c r="BQ2390" s="169"/>
      <c r="BS2390" s="6"/>
      <c r="BT2390" s="11"/>
      <c r="BU2390" s="6"/>
      <c r="BV2390" s="6"/>
    </row>
    <row r="2391" spans="1:74" ht="15.75" x14ac:dyDescent="0.25">
      <c r="A2391" s="52" t="s">
        <v>7908</v>
      </c>
      <c r="B2391" s="56"/>
      <c r="C2391" s="7" t="s">
        <v>118</v>
      </c>
      <c r="D2391" s="7" t="s">
        <v>6919</v>
      </c>
      <c r="E2391" s="7"/>
      <c r="F2391" s="64"/>
      <c r="G2391" s="6"/>
      <c r="H2391" s="6"/>
      <c r="I2391" s="10" t="s">
        <v>110</v>
      </c>
      <c r="J2391" s="11" t="s">
        <v>4488</v>
      </c>
      <c r="K2391" s="220" t="s">
        <v>600</v>
      </c>
      <c r="L2391" s="180"/>
      <c r="M2391" s="180">
        <v>1000</v>
      </c>
      <c r="N2391" s="80" t="s">
        <v>7215</v>
      </c>
      <c r="O2391" s="165"/>
      <c r="P2391" s="80" t="s">
        <v>4860</v>
      </c>
      <c r="Q2391" s="80"/>
      <c r="R2391" s="80"/>
      <c r="S2391" s="166"/>
      <c r="T2391" s="164"/>
      <c r="U2391" s="167"/>
      <c r="V2391" s="168"/>
      <c r="W2391" s="12" t="str">
        <f t="shared" si="455"/>
        <v>Mqtt1</v>
      </c>
      <c r="X2391" s="222"/>
      <c r="Y2391" s="6" t="str">
        <f t="shared" si="449"/>
        <v>power-tag/fcu-owners-deckh-dining-main-salon-lounge</v>
      </c>
      <c r="Z2391" s="106" t="str" cm="1">
        <f t="array" ref="Z2391">IF(COUNTIF(N2391,"spare"),"","$."&amp;_xlfn.REGEXEXTRACT(J2391,"PT\d+[FQ]\d+_(.*)", 2))</f>
        <v>$.RMS_Current_Phase_C</v>
      </c>
      <c r="AA2391" s="12">
        <f t="shared" si="457"/>
        <v>12</v>
      </c>
      <c r="AB2391" s="6" t="s">
        <v>195</v>
      </c>
      <c r="AC2391" s="106">
        <v>3004</v>
      </c>
      <c r="AJ2391" s="80"/>
      <c r="AK2391" s="116" t="s">
        <v>1693</v>
      </c>
      <c r="AN2391" s="80"/>
      <c r="AO2391" s="80"/>
      <c r="AP2391" s="80"/>
      <c r="AQ2391" s="80"/>
      <c r="AR2391" s="130"/>
      <c r="AS2391" s="80"/>
      <c r="AT2391" s="7"/>
      <c r="AU2391" s="7"/>
      <c r="AV2391" s="169"/>
      <c r="AW2391" s="170"/>
      <c r="AX2391" s="140"/>
      <c r="AY2391" s="150"/>
      <c r="AZ2391" s="171"/>
      <c r="BA2391" s="171"/>
      <c r="BB2391" s="150" t="str">
        <f t="shared" si="456"/>
        <v/>
      </c>
      <c r="BC2391" s="172"/>
      <c r="BD2391" s="169"/>
      <c r="BE2391" s="169"/>
      <c r="BF2391" s="169"/>
      <c r="BG2391" s="169"/>
      <c r="BH2391" s="169"/>
      <c r="BI2391" s="169"/>
      <c r="BJ2391" s="169"/>
      <c r="BK2391" s="169"/>
      <c r="BL2391" s="169"/>
      <c r="BM2391" s="169"/>
      <c r="BN2391" s="169"/>
      <c r="BO2391" s="169"/>
      <c r="BP2391" s="169"/>
      <c r="BQ2391" s="169"/>
      <c r="BS2391" s="6"/>
      <c r="BT2391" s="11"/>
      <c r="BU2391" s="6"/>
      <c r="BV2391" s="6"/>
    </row>
    <row r="2392" spans="1:74" ht="15.75" x14ac:dyDescent="0.25">
      <c r="A2392" s="52" t="s">
        <v>7908</v>
      </c>
      <c r="B2392" s="56"/>
      <c r="C2392" s="7" t="s">
        <v>118</v>
      </c>
      <c r="D2392" s="7" t="s">
        <v>6919</v>
      </c>
      <c r="E2392" s="7"/>
      <c r="F2392" s="64"/>
      <c r="G2392" s="6"/>
      <c r="H2392" s="6"/>
      <c r="I2392" s="10" t="s">
        <v>110</v>
      </c>
      <c r="J2392" s="11" t="s">
        <v>4489</v>
      </c>
      <c r="K2392" s="220" t="s">
        <v>600</v>
      </c>
      <c r="L2392" s="180"/>
      <c r="M2392" s="180">
        <v>1000</v>
      </c>
      <c r="N2392" s="80" t="s">
        <v>7215</v>
      </c>
      <c r="O2392" s="165"/>
      <c r="P2392" s="80" t="s">
        <v>4861</v>
      </c>
      <c r="Q2392" s="80"/>
      <c r="R2392" s="80"/>
      <c r="S2392" s="166"/>
      <c r="T2392" s="164"/>
      <c r="U2392" s="167"/>
      <c r="V2392" s="168"/>
      <c r="W2392" s="12" t="str">
        <f t="shared" si="455"/>
        <v>Mqtt1</v>
      </c>
      <c r="X2392" s="222"/>
      <c r="Y2392" s="6" t="str">
        <f t="shared" si="449"/>
        <v>power-tag/fcu-owners-deckh-dining-main-salon-lounge</v>
      </c>
      <c r="Z2392" s="106" t="str" cm="1">
        <f t="array" ref="Z2392">IF(COUNTIF(N2392,"spare"),"","$."&amp;_xlfn.REGEXEXTRACT(J2392,"PT\d+[FQ]\d+_(.*)", 2))</f>
        <v>$.RMS_Current_Phase_Neut</v>
      </c>
      <c r="AA2392" s="12">
        <f t="shared" si="457"/>
        <v>12</v>
      </c>
      <c r="AB2392" s="6" t="s">
        <v>195</v>
      </c>
      <c r="AC2392" s="106">
        <v>3006</v>
      </c>
      <c r="AJ2392" s="80"/>
      <c r="AK2392" s="116" t="s">
        <v>1693</v>
      </c>
      <c r="AN2392" s="80"/>
      <c r="AO2392" s="80"/>
      <c r="AP2392" s="80"/>
      <c r="AQ2392" s="80"/>
      <c r="AR2392" s="130"/>
      <c r="AS2392" s="80"/>
      <c r="AT2392" s="7"/>
      <c r="AU2392" s="7"/>
      <c r="AV2392" s="169"/>
      <c r="AW2392" s="170"/>
      <c r="AX2392" s="140"/>
      <c r="AY2392" s="150"/>
      <c r="AZ2392" s="171"/>
      <c r="BA2392" s="171"/>
      <c r="BB2392" s="150" t="str">
        <f t="shared" si="456"/>
        <v/>
      </c>
      <c r="BC2392" s="172"/>
      <c r="BD2392" s="169"/>
      <c r="BE2392" s="169"/>
      <c r="BF2392" s="169"/>
      <c r="BG2392" s="169"/>
      <c r="BH2392" s="169"/>
      <c r="BI2392" s="169"/>
      <c r="BJ2392" s="169"/>
      <c r="BK2392" s="169"/>
      <c r="BL2392" s="169"/>
      <c r="BM2392" s="169"/>
      <c r="BN2392" s="169"/>
      <c r="BO2392" s="169"/>
      <c r="BP2392" s="169"/>
      <c r="BQ2392" s="169"/>
      <c r="BS2392" s="6"/>
      <c r="BT2392" s="11"/>
      <c r="BU2392" s="6"/>
      <c r="BV2392" s="6"/>
    </row>
    <row r="2393" spans="1:74" ht="15.75" x14ac:dyDescent="0.25">
      <c r="A2393" s="52" t="s">
        <v>7908</v>
      </c>
      <c r="B2393" s="56"/>
      <c r="C2393" s="7" t="s">
        <v>118</v>
      </c>
      <c r="D2393" s="7" t="s">
        <v>6919</v>
      </c>
      <c r="E2393" s="7"/>
      <c r="F2393" s="64"/>
      <c r="G2393" s="6"/>
      <c r="H2393" s="6"/>
      <c r="I2393" s="10" t="s">
        <v>110</v>
      </c>
      <c r="J2393" s="11" t="s">
        <v>7727</v>
      </c>
      <c r="K2393" s="220" t="s">
        <v>600</v>
      </c>
      <c r="L2393" s="180"/>
      <c r="M2393" s="180">
        <v>1000</v>
      </c>
      <c r="N2393" s="80" t="s">
        <v>7215</v>
      </c>
      <c r="O2393" s="165"/>
      <c r="P2393" s="80" t="s">
        <v>4862</v>
      </c>
      <c r="Q2393" s="80"/>
      <c r="R2393" s="80"/>
      <c r="S2393" s="166"/>
      <c r="T2393" s="164"/>
      <c r="U2393" s="167"/>
      <c r="V2393" s="168"/>
      <c r="W2393" s="12" t="str">
        <f t="shared" si="455"/>
        <v>Mqtt1</v>
      </c>
      <c r="X2393" s="222"/>
      <c r="Y2393" s="6" t="str">
        <f t="shared" si="449"/>
        <v>power-tag/fcu-owners-deckh-dining-main-salon-lounge</v>
      </c>
      <c r="Z2393" s="106" t="str" cm="1">
        <f t="array" ref="Z2393">IF(COUNTIF(N2393,"spare"),"","$."&amp;_xlfn.REGEXEXTRACT(J2393,"PT\d+[FQ]\d+_(.*)", 2))</f>
        <v>$.RMS_Voltage_A_N</v>
      </c>
      <c r="AA2393" s="12">
        <f t="shared" si="457"/>
        <v>12</v>
      </c>
      <c r="AB2393" s="6" t="s">
        <v>195</v>
      </c>
      <c r="AC2393" s="106">
        <v>3028</v>
      </c>
      <c r="AJ2393" s="80"/>
      <c r="AK2393" s="116" t="s">
        <v>1694</v>
      </c>
      <c r="AN2393" s="80"/>
      <c r="AO2393" s="80"/>
      <c r="AP2393" s="80"/>
      <c r="AQ2393" s="80"/>
      <c r="AR2393" s="130"/>
      <c r="AS2393" s="80"/>
      <c r="AT2393" s="7"/>
      <c r="AU2393" s="7"/>
      <c r="AV2393" s="169"/>
      <c r="AW2393" s="170"/>
      <c r="AX2393" s="140"/>
      <c r="AY2393" s="150"/>
      <c r="AZ2393" s="171"/>
      <c r="BA2393" s="171"/>
      <c r="BB2393" s="150" t="str">
        <f t="shared" si="456"/>
        <v/>
      </c>
      <c r="BC2393" s="172"/>
      <c r="BD2393" s="169"/>
      <c r="BE2393" s="169"/>
      <c r="BF2393" s="169"/>
      <c r="BG2393" s="169"/>
      <c r="BH2393" s="169"/>
      <c r="BI2393" s="169"/>
      <c r="BJ2393" s="169"/>
      <c r="BK2393" s="169"/>
      <c r="BL2393" s="169"/>
      <c r="BM2393" s="169"/>
      <c r="BN2393" s="169"/>
      <c r="BO2393" s="169"/>
      <c r="BP2393" s="169"/>
      <c r="BQ2393" s="169"/>
      <c r="BS2393" s="6"/>
      <c r="BT2393" s="11"/>
      <c r="BU2393" s="6"/>
      <c r="BV2393" s="6"/>
    </row>
    <row r="2394" spans="1:74" ht="15.75" x14ac:dyDescent="0.25">
      <c r="A2394" s="52" t="s">
        <v>7908</v>
      </c>
      <c r="B2394" s="56"/>
      <c r="C2394" s="7" t="s">
        <v>118</v>
      </c>
      <c r="D2394" s="7" t="s">
        <v>6919</v>
      </c>
      <c r="E2394" s="7"/>
      <c r="F2394" s="64"/>
      <c r="G2394" s="6"/>
      <c r="H2394" s="6"/>
      <c r="I2394" s="10" t="s">
        <v>110</v>
      </c>
      <c r="J2394" s="11" t="s">
        <v>7728</v>
      </c>
      <c r="K2394" s="220" t="s">
        <v>600</v>
      </c>
      <c r="L2394" s="180"/>
      <c r="M2394" s="180">
        <v>1000</v>
      </c>
      <c r="N2394" s="80" t="s">
        <v>7215</v>
      </c>
      <c r="O2394" s="165"/>
      <c r="P2394" s="80" t="s">
        <v>4863</v>
      </c>
      <c r="Q2394" s="80"/>
      <c r="R2394" s="80"/>
      <c r="S2394" s="166"/>
      <c r="T2394" s="164"/>
      <c r="U2394" s="167"/>
      <c r="V2394" s="168"/>
      <c r="W2394" s="12" t="str">
        <f t="shared" si="455"/>
        <v>Mqtt1</v>
      </c>
      <c r="X2394" s="222"/>
      <c r="Y2394" s="6" t="str">
        <f t="shared" si="449"/>
        <v>power-tag/fcu-owners-deckh-dining-main-salon-lounge</v>
      </c>
      <c r="Z2394" s="106" t="str" cm="1">
        <f t="array" ref="Z2394">IF(COUNTIF(N2394,"spare"),"","$."&amp;_xlfn.REGEXEXTRACT(J2394,"PT\d+[FQ]\d+_(.*)", 2))</f>
        <v>$.RMS_Voltage_B_N</v>
      </c>
      <c r="AA2394" s="12">
        <f t="shared" si="457"/>
        <v>12</v>
      </c>
      <c r="AB2394" s="6" t="s">
        <v>195</v>
      </c>
      <c r="AC2394" s="106">
        <v>3030</v>
      </c>
      <c r="AJ2394" s="80"/>
      <c r="AK2394" s="116" t="s">
        <v>1694</v>
      </c>
      <c r="AN2394" s="80"/>
      <c r="AO2394" s="80"/>
      <c r="AP2394" s="80"/>
      <c r="AQ2394" s="80"/>
      <c r="AR2394" s="130"/>
      <c r="AS2394" s="80"/>
      <c r="AT2394" s="7"/>
      <c r="AU2394" s="7"/>
      <c r="AV2394" s="169"/>
      <c r="AW2394" s="170"/>
      <c r="AX2394" s="140"/>
      <c r="AY2394" s="150"/>
      <c r="AZ2394" s="171"/>
      <c r="BA2394" s="171"/>
      <c r="BB2394" s="150" t="str">
        <f t="shared" si="456"/>
        <v/>
      </c>
      <c r="BC2394" s="172"/>
      <c r="BD2394" s="169"/>
      <c r="BE2394" s="169"/>
      <c r="BF2394" s="169"/>
      <c r="BG2394" s="169"/>
      <c r="BH2394" s="169"/>
      <c r="BI2394" s="169"/>
      <c r="BJ2394" s="169"/>
      <c r="BK2394" s="169"/>
      <c r="BL2394" s="169"/>
      <c r="BM2394" s="169"/>
      <c r="BN2394" s="169"/>
      <c r="BO2394" s="169"/>
      <c r="BP2394" s="169"/>
      <c r="BQ2394" s="169"/>
      <c r="BS2394" s="6"/>
      <c r="BT2394" s="11"/>
      <c r="BU2394" s="6"/>
      <c r="BV2394" s="6"/>
    </row>
    <row r="2395" spans="1:74" ht="15.75" x14ac:dyDescent="0.25">
      <c r="A2395" s="52" t="s">
        <v>7908</v>
      </c>
      <c r="B2395" s="56"/>
      <c r="C2395" s="7" t="s">
        <v>118</v>
      </c>
      <c r="D2395" s="7" t="s">
        <v>6919</v>
      </c>
      <c r="E2395" s="7"/>
      <c r="F2395" s="64"/>
      <c r="G2395" s="6"/>
      <c r="H2395" s="6"/>
      <c r="I2395" s="10" t="s">
        <v>110</v>
      </c>
      <c r="J2395" s="11" t="s">
        <v>7729</v>
      </c>
      <c r="K2395" s="220" t="s">
        <v>600</v>
      </c>
      <c r="L2395" s="180"/>
      <c r="M2395" s="180">
        <v>1000</v>
      </c>
      <c r="N2395" s="80" t="s">
        <v>7215</v>
      </c>
      <c r="O2395" s="165"/>
      <c r="P2395" s="80" t="s">
        <v>4864</v>
      </c>
      <c r="Q2395" s="80"/>
      <c r="R2395" s="80"/>
      <c r="S2395" s="166"/>
      <c r="T2395" s="164"/>
      <c r="U2395" s="167"/>
      <c r="V2395" s="168"/>
      <c r="W2395" s="12" t="str">
        <f t="shared" si="455"/>
        <v>Mqtt1</v>
      </c>
      <c r="X2395" s="222"/>
      <c r="Y2395" s="6" t="str">
        <f t="shared" si="449"/>
        <v>power-tag/fcu-owners-deckh-dining-main-salon-lounge</v>
      </c>
      <c r="Z2395" s="106" t="str" cm="1">
        <f t="array" ref="Z2395">IF(COUNTIF(N2395,"spare"),"","$."&amp;_xlfn.REGEXEXTRACT(J2395,"PT\d+[FQ]\d+_(.*)", 2))</f>
        <v>$.RMS_Voltage_C_N</v>
      </c>
      <c r="AA2395" s="12">
        <f t="shared" si="457"/>
        <v>12</v>
      </c>
      <c r="AB2395" s="6" t="s">
        <v>195</v>
      </c>
      <c r="AC2395" s="106">
        <v>3032</v>
      </c>
      <c r="AJ2395" s="80"/>
      <c r="AK2395" s="116" t="s">
        <v>1694</v>
      </c>
      <c r="AN2395" s="80"/>
      <c r="AO2395" s="80"/>
      <c r="AP2395" s="80"/>
      <c r="AQ2395" s="80"/>
      <c r="AR2395" s="130"/>
      <c r="AS2395" s="80"/>
      <c r="AT2395" s="7"/>
      <c r="AU2395" s="7"/>
      <c r="AV2395" s="169"/>
      <c r="AW2395" s="170"/>
      <c r="AX2395" s="140"/>
      <c r="AY2395" s="150"/>
      <c r="AZ2395" s="171"/>
      <c r="BA2395" s="171"/>
      <c r="BB2395" s="150" t="str">
        <f t="shared" si="456"/>
        <v/>
      </c>
      <c r="BC2395" s="172"/>
      <c r="BD2395" s="169"/>
      <c r="BE2395" s="169"/>
      <c r="BF2395" s="169"/>
      <c r="BG2395" s="169"/>
      <c r="BH2395" s="169"/>
      <c r="BI2395" s="169"/>
      <c r="BJ2395" s="169"/>
      <c r="BK2395" s="169"/>
      <c r="BL2395" s="169"/>
      <c r="BM2395" s="169"/>
      <c r="BN2395" s="169"/>
      <c r="BO2395" s="169"/>
      <c r="BP2395" s="169"/>
      <c r="BQ2395" s="169"/>
      <c r="BS2395" s="6"/>
      <c r="BT2395" s="11"/>
      <c r="BU2395" s="6"/>
      <c r="BV2395" s="6"/>
    </row>
    <row r="2396" spans="1:74" ht="15.75" x14ac:dyDescent="0.25">
      <c r="A2396" s="52" t="s">
        <v>7908</v>
      </c>
      <c r="B2396" s="56"/>
      <c r="C2396" s="7" t="s">
        <v>118</v>
      </c>
      <c r="D2396" s="7" t="s">
        <v>6919</v>
      </c>
      <c r="E2396" s="7"/>
      <c r="F2396" s="64"/>
      <c r="G2396" s="6"/>
      <c r="H2396" s="6"/>
      <c r="I2396" s="10" t="s">
        <v>110</v>
      </c>
      <c r="J2396" s="11" t="s">
        <v>4490</v>
      </c>
      <c r="K2396" s="220" t="s">
        <v>600</v>
      </c>
      <c r="L2396" s="180"/>
      <c r="M2396" s="180">
        <v>1000</v>
      </c>
      <c r="N2396" s="80" t="s">
        <v>7215</v>
      </c>
      <c r="O2396" s="165"/>
      <c r="P2396" s="80" t="s">
        <v>4865</v>
      </c>
      <c r="Q2396" s="80"/>
      <c r="R2396" s="80"/>
      <c r="S2396" s="166"/>
      <c r="T2396" s="164"/>
      <c r="U2396" s="167"/>
      <c r="V2396" s="168"/>
      <c r="W2396" s="12" t="str">
        <f t="shared" si="455"/>
        <v>Mqtt1</v>
      </c>
      <c r="X2396" s="222"/>
      <c r="Y2396" s="6" t="str">
        <f t="shared" si="449"/>
        <v>power-tag/fcu-owners-deckh-dining-main-salon-lounge</v>
      </c>
      <c r="Z2396" s="106" t="str" cm="1">
        <f t="array" ref="Z2396">IF(COUNTIF(N2396,"spare"),"","$."&amp;_xlfn.REGEXEXTRACT(J2396,"PT\d+[FQ]\d+_(.*)", 2))</f>
        <v>$.Active_Power_Phase_A</v>
      </c>
      <c r="AA2396" s="12">
        <f t="shared" si="457"/>
        <v>12</v>
      </c>
      <c r="AB2396" s="6" t="s">
        <v>195</v>
      </c>
      <c r="AC2396" s="106">
        <v>3054</v>
      </c>
      <c r="AJ2396" s="80"/>
      <c r="AK2396" s="116" t="s">
        <v>1695</v>
      </c>
      <c r="AN2396" s="80"/>
      <c r="AO2396" s="80"/>
      <c r="AP2396" s="80"/>
      <c r="AQ2396" s="80"/>
      <c r="AR2396" s="130"/>
      <c r="AS2396" s="80"/>
      <c r="AT2396" s="7"/>
      <c r="AU2396" s="7"/>
      <c r="AV2396" s="169"/>
      <c r="AW2396" s="170"/>
      <c r="AX2396" s="140"/>
      <c r="AY2396" s="150"/>
      <c r="AZ2396" s="171"/>
      <c r="BA2396" s="171"/>
      <c r="BB2396" s="150" t="str">
        <f t="shared" si="456"/>
        <v/>
      </c>
      <c r="BC2396" s="172"/>
      <c r="BD2396" s="169"/>
      <c r="BE2396" s="169"/>
      <c r="BF2396" s="169"/>
      <c r="BG2396" s="169"/>
      <c r="BH2396" s="169"/>
      <c r="BI2396" s="169"/>
      <c r="BJ2396" s="169"/>
      <c r="BK2396" s="169"/>
      <c r="BL2396" s="169"/>
      <c r="BM2396" s="169"/>
      <c r="BN2396" s="169"/>
      <c r="BO2396" s="169"/>
      <c r="BP2396" s="169"/>
      <c r="BQ2396" s="169"/>
      <c r="BS2396" s="6"/>
      <c r="BT2396" s="11"/>
      <c r="BU2396" s="6"/>
      <c r="BV2396" s="6"/>
    </row>
    <row r="2397" spans="1:74" ht="15.75" x14ac:dyDescent="0.25">
      <c r="A2397" s="52" t="s">
        <v>7908</v>
      </c>
      <c r="B2397" s="56"/>
      <c r="C2397" s="7" t="s">
        <v>118</v>
      </c>
      <c r="D2397" s="7" t="s">
        <v>6919</v>
      </c>
      <c r="E2397" s="7"/>
      <c r="F2397" s="64"/>
      <c r="G2397" s="6"/>
      <c r="H2397" s="6"/>
      <c r="I2397" s="10" t="s">
        <v>110</v>
      </c>
      <c r="J2397" s="11" t="s">
        <v>4491</v>
      </c>
      <c r="K2397" s="220" t="s">
        <v>600</v>
      </c>
      <c r="L2397" s="180"/>
      <c r="M2397" s="180">
        <v>1000</v>
      </c>
      <c r="N2397" s="80" t="s">
        <v>7215</v>
      </c>
      <c r="O2397" s="165"/>
      <c r="P2397" s="80" t="s">
        <v>4866</v>
      </c>
      <c r="Q2397" s="80"/>
      <c r="R2397" s="80"/>
      <c r="S2397" s="166"/>
      <c r="T2397" s="164"/>
      <c r="U2397" s="167"/>
      <c r="V2397" s="168"/>
      <c r="W2397" s="12" t="str">
        <f t="shared" si="455"/>
        <v>Mqtt1</v>
      </c>
      <c r="X2397" s="222"/>
      <c r="Y2397" s="6" t="str">
        <f t="shared" si="449"/>
        <v>power-tag/fcu-owners-deckh-dining-main-salon-lounge</v>
      </c>
      <c r="Z2397" s="106" t="str" cm="1">
        <f t="array" ref="Z2397">IF(COUNTIF(N2397,"spare"),"","$."&amp;_xlfn.REGEXEXTRACT(J2397,"PT\d+[FQ]\d+_(.*)", 2))</f>
        <v>$.Active_Power_Phase_B</v>
      </c>
      <c r="AA2397" s="12">
        <f t="shared" si="457"/>
        <v>12</v>
      </c>
      <c r="AB2397" s="6" t="s">
        <v>195</v>
      </c>
      <c r="AC2397" s="106">
        <v>3056</v>
      </c>
      <c r="AJ2397" s="80"/>
      <c r="AK2397" s="116" t="s">
        <v>1695</v>
      </c>
      <c r="AN2397" s="80"/>
      <c r="AO2397" s="80"/>
      <c r="AP2397" s="80"/>
      <c r="AQ2397" s="80"/>
      <c r="AR2397" s="130"/>
      <c r="AS2397" s="80"/>
      <c r="AT2397" s="7"/>
      <c r="AU2397" s="7"/>
      <c r="AV2397" s="169"/>
      <c r="AW2397" s="170"/>
      <c r="AX2397" s="140"/>
      <c r="AY2397" s="150"/>
      <c r="AZ2397" s="171"/>
      <c r="BA2397" s="171"/>
      <c r="BB2397" s="150" t="str">
        <f t="shared" si="456"/>
        <v/>
      </c>
      <c r="BC2397" s="172"/>
      <c r="BD2397" s="169"/>
      <c r="BE2397" s="169"/>
      <c r="BF2397" s="169"/>
      <c r="BG2397" s="169"/>
      <c r="BH2397" s="169"/>
      <c r="BI2397" s="169"/>
      <c r="BJ2397" s="169"/>
      <c r="BK2397" s="169"/>
      <c r="BL2397" s="169"/>
      <c r="BM2397" s="169"/>
      <c r="BN2397" s="169"/>
      <c r="BO2397" s="169"/>
      <c r="BP2397" s="169"/>
      <c r="BQ2397" s="169"/>
      <c r="BS2397" s="6"/>
      <c r="BT2397" s="11"/>
      <c r="BU2397" s="6"/>
      <c r="BV2397" s="6"/>
    </row>
    <row r="2398" spans="1:74" ht="15.75" x14ac:dyDescent="0.25">
      <c r="A2398" s="52" t="s">
        <v>7908</v>
      </c>
      <c r="B2398" s="56"/>
      <c r="C2398" s="7" t="s">
        <v>118</v>
      </c>
      <c r="D2398" s="7" t="s">
        <v>6919</v>
      </c>
      <c r="E2398" s="7"/>
      <c r="F2398" s="64"/>
      <c r="G2398" s="6"/>
      <c r="H2398" s="6"/>
      <c r="I2398" s="10" t="s">
        <v>110</v>
      </c>
      <c r="J2398" s="11" t="s">
        <v>4492</v>
      </c>
      <c r="K2398" s="220" t="s">
        <v>600</v>
      </c>
      <c r="L2398" s="180"/>
      <c r="M2398" s="180">
        <v>1000</v>
      </c>
      <c r="N2398" s="80" t="s">
        <v>7215</v>
      </c>
      <c r="O2398" s="165"/>
      <c r="P2398" s="80" t="s">
        <v>4867</v>
      </c>
      <c r="Q2398" s="80"/>
      <c r="R2398" s="80"/>
      <c r="S2398" s="166"/>
      <c r="T2398" s="164"/>
      <c r="U2398" s="167"/>
      <c r="V2398" s="168"/>
      <c r="W2398" s="12" t="str">
        <f t="shared" si="455"/>
        <v>Mqtt1</v>
      </c>
      <c r="X2398" s="222"/>
      <c r="Y2398" s="6" t="str">
        <f t="shared" si="449"/>
        <v>power-tag/fcu-owners-deckh-dining-main-salon-lounge</v>
      </c>
      <c r="Z2398" s="106" t="str" cm="1">
        <f t="array" ref="Z2398">IF(COUNTIF(N2398,"spare"),"","$."&amp;_xlfn.REGEXEXTRACT(J2398,"PT\d+[FQ]\d+_(.*)", 2))</f>
        <v>$.Active_Power_Phase_C</v>
      </c>
      <c r="AA2398" s="12">
        <f t="shared" si="457"/>
        <v>12</v>
      </c>
      <c r="AB2398" s="6" t="s">
        <v>195</v>
      </c>
      <c r="AC2398" s="106">
        <v>3058</v>
      </c>
      <c r="AJ2398" s="80"/>
      <c r="AK2398" s="116" t="s">
        <v>1695</v>
      </c>
      <c r="AN2398" s="80"/>
      <c r="AO2398" s="80"/>
      <c r="AP2398" s="80"/>
      <c r="AQ2398" s="80"/>
      <c r="AR2398" s="130"/>
      <c r="AS2398" s="80"/>
      <c r="AT2398" s="7"/>
      <c r="AU2398" s="7"/>
      <c r="AV2398" s="169"/>
      <c r="AW2398" s="170"/>
      <c r="AX2398" s="140"/>
      <c r="AY2398" s="150"/>
      <c r="AZ2398" s="171"/>
      <c r="BA2398" s="171"/>
      <c r="BB2398" s="150" t="str">
        <f t="shared" si="456"/>
        <v/>
      </c>
      <c r="BC2398" s="172"/>
      <c r="BD2398" s="169"/>
      <c r="BE2398" s="169"/>
      <c r="BF2398" s="169"/>
      <c r="BG2398" s="169"/>
      <c r="BH2398" s="169"/>
      <c r="BI2398" s="169"/>
      <c r="BJ2398" s="169"/>
      <c r="BK2398" s="169"/>
      <c r="BL2398" s="169"/>
      <c r="BM2398" s="169"/>
      <c r="BN2398" s="169"/>
      <c r="BO2398" s="169"/>
      <c r="BP2398" s="169"/>
      <c r="BQ2398" s="169"/>
      <c r="BS2398" s="6"/>
      <c r="BT2398" s="11"/>
      <c r="BU2398" s="6"/>
      <c r="BV2398" s="6"/>
    </row>
    <row r="2399" spans="1:74" ht="15.75" x14ac:dyDescent="0.25">
      <c r="A2399" s="52" t="s">
        <v>7908</v>
      </c>
      <c r="B2399" s="56"/>
      <c r="C2399" s="7" t="s">
        <v>118</v>
      </c>
      <c r="D2399" s="7" t="s">
        <v>6919</v>
      </c>
      <c r="E2399" s="7"/>
      <c r="F2399" s="64"/>
      <c r="G2399" s="6"/>
      <c r="H2399" s="6"/>
      <c r="I2399" s="10" t="s">
        <v>110</v>
      </c>
      <c r="J2399" s="11" t="s">
        <v>4493</v>
      </c>
      <c r="K2399" s="220" t="s">
        <v>600</v>
      </c>
      <c r="L2399" s="180"/>
      <c r="M2399" s="180">
        <v>1000</v>
      </c>
      <c r="N2399" s="80" t="s">
        <v>7215</v>
      </c>
      <c r="O2399" s="165"/>
      <c r="P2399" s="80" t="s">
        <v>4868</v>
      </c>
      <c r="Q2399" s="80"/>
      <c r="R2399" s="80"/>
      <c r="S2399" s="166"/>
      <c r="T2399" s="164"/>
      <c r="U2399" s="167"/>
      <c r="V2399" s="168"/>
      <c r="W2399" s="12" t="str">
        <f t="shared" si="455"/>
        <v>Mqtt1</v>
      </c>
      <c r="X2399" s="222"/>
      <c r="Y2399" s="6" t="str">
        <f t="shared" si="449"/>
        <v>power-tag/fcu-owners-deckh-dining-main-salon-lounge</v>
      </c>
      <c r="Z2399" s="106" t="str" cm="1">
        <f t="array" ref="Z2399">IF(COUNTIF(N2399,"spare"),"","$."&amp;_xlfn.REGEXEXTRACT(J2399,"PT\d+[FQ]\d+_(.*)", 2))</f>
        <v>$.Total_Active_Power</v>
      </c>
      <c r="AA2399" s="12">
        <f t="shared" si="457"/>
        <v>12</v>
      </c>
      <c r="AB2399" s="6" t="s">
        <v>195</v>
      </c>
      <c r="AC2399" s="106">
        <v>3060</v>
      </c>
      <c r="AJ2399" s="80"/>
      <c r="AK2399" s="116" t="s">
        <v>1695</v>
      </c>
      <c r="AN2399" s="80"/>
      <c r="AO2399" s="80"/>
      <c r="AP2399" s="80"/>
      <c r="AQ2399" s="80"/>
      <c r="AR2399" s="130"/>
      <c r="AS2399" s="80"/>
      <c r="AT2399" s="7"/>
      <c r="AU2399" s="7"/>
      <c r="AV2399" s="169"/>
      <c r="AW2399" s="170"/>
      <c r="AX2399" s="140"/>
      <c r="AY2399" s="150"/>
      <c r="AZ2399" s="171"/>
      <c r="BA2399" s="171"/>
      <c r="BB2399" s="150" t="str">
        <f t="shared" si="456"/>
        <v/>
      </c>
      <c r="BC2399" s="172"/>
      <c r="BD2399" s="169"/>
      <c r="BE2399" s="169"/>
      <c r="BF2399" s="169"/>
      <c r="BG2399" s="169"/>
      <c r="BH2399" s="169"/>
      <c r="BI2399" s="169"/>
      <c r="BJ2399" s="169"/>
      <c r="BK2399" s="169"/>
      <c r="BL2399" s="169"/>
      <c r="BM2399" s="169"/>
      <c r="BN2399" s="169"/>
      <c r="BO2399" s="169"/>
      <c r="BP2399" s="169"/>
      <c r="BQ2399" s="169"/>
      <c r="BS2399" s="6"/>
      <c r="BT2399" s="11"/>
      <c r="BU2399" s="6"/>
      <c r="BV2399" s="6"/>
    </row>
    <row r="2400" spans="1:74" ht="15.75" x14ac:dyDescent="0.25">
      <c r="A2400" s="52" t="s">
        <v>7908</v>
      </c>
      <c r="B2400" s="56"/>
      <c r="C2400" s="7" t="s">
        <v>118</v>
      </c>
      <c r="D2400" s="7" t="s">
        <v>6919</v>
      </c>
      <c r="E2400" s="7"/>
      <c r="F2400" s="64"/>
      <c r="G2400" s="6"/>
      <c r="H2400" s="6"/>
      <c r="I2400" s="10" t="s">
        <v>110</v>
      </c>
      <c r="J2400" s="11" t="s">
        <v>4494</v>
      </c>
      <c r="K2400" s="220" t="s">
        <v>600</v>
      </c>
      <c r="L2400" s="180"/>
      <c r="M2400" s="180">
        <v>1000</v>
      </c>
      <c r="N2400" s="80" t="s">
        <v>7215</v>
      </c>
      <c r="O2400" s="165"/>
      <c r="P2400" s="80" t="s">
        <v>4869</v>
      </c>
      <c r="Q2400" s="80"/>
      <c r="R2400" s="80"/>
      <c r="S2400" s="166"/>
      <c r="T2400" s="164"/>
      <c r="U2400" s="167"/>
      <c r="V2400" s="168"/>
      <c r="W2400" s="12" t="str">
        <f t="shared" si="455"/>
        <v>Mqtt1</v>
      </c>
      <c r="X2400" s="222"/>
      <c r="Y2400" s="6" t="str">
        <f t="shared" si="449"/>
        <v>power-tag/fcu-owners-deckh-dining-main-salon-lounge</v>
      </c>
      <c r="Z2400" s="106" t="str" cm="1">
        <f t="array" ref="Z2400">IF(COUNTIF(N2400,"spare"),"","$."&amp;_xlfn.REGEXEXTRACT(J2400,"PT\d+[FQ]\d+_(.*)", 2))</f>
        <v>$.Power_Factor_Phase_A</v>
      </c>
      <c r="AA2400" s="12">
        <f t="shared" si="457"/>
        <v>12</v>
      </c>
      <c r="AB2400" s="6" t="s">
        <v>195</v>
      </c>
      <c r="AC2400" s="106">
        <v>3078</v>
      </c>
      <c r="AJ2400" s="80"/>
      <c r="AK2400" s="116" t="s">
        <v>1696</v>
      </c>
      <c r="AN2400" s="80"/>
      <c r="AO2400" s="80"/>
      <c r="AP2400" s="80"/>
      <c r="AQ2400" s="80"/>
      <c r="AR2400" s="130"/>
      <c r="AS2400" s="80"/>
      <c r="AT2400" s="7"/>
      <c r="AU2400" s="7"/>
      <c r="AV2400" s="169"/>
      <c r="AW2400" s="170"/>
      <c r="AX2400" s="140"/>
      <c r="AY2400" s="150"/>
      <c r="AZ2400" s="171"/>
      <c r="BA2400" s="171"/>
      <c r="BB2400" s="150" t="str">
        <f t="shared" si="456"/>
        <v/>
      </c>
      <c r="BC2400" s="172"/>
      <c r="BD2400" s="169"/>
      <c r="BE2400" s="169"/>
      <c r="BF2400" s="169"/>
      <c r="BG2400" s="169"/>
      <c r="BH2400" s="169"/>
      <c r="BI2400" s="169"/>
      <c r="BJ2400" s="169"/>
      <c r="BK2400" s="169"/>
      <c r="BL2400" s="169"/>
      <c r="BM2400" s="169"/>
      <c r="BN2400" s="169"/>
      <c r="BO2400" s="169"/>
      <c r="BP2400" s="169"/>
      <c r="BQ2400" s="169"/>
      <c r="BS2400" s="6"/>
      <c r="BT2400" s="11"/>
      <c r="BU2400" s="6"/>
      <c r="BV2400" s="6"/>
    </row>
    <row r="2401" spans="1:74" ht="15.75" x14ac:dyDescent="0.25">
      <c r="A2401" s="52" t="s">
        <v>7908</v>
      </c>
      <c r="B2401" s="56"/>
      <c r="C2401" s="7" t="s">
        <v>118</v>
      </c>
      <c r="D2401" s="7" t="s">
        <v>6919</v>
      </c>
      <c r="E2401" s="7"/>
      <c r="F2401" s="64"/>
      <c r="G2401" s="6"/>
      <c r="H2401" s="6"/>
      <c r="I2401" s="10" t="s">
        <v>110</v>
      </c>
      <c r="J2401" s="11" t="s">
        <v>4495</v>
      </c>
      <c r="K2401" s="220" t="s">
        <v>600</v>
      </c>
      <c r="L2401" s="180"/>
      <c r="M2401" s="180">
        <v>1000</v>
      </c>
      <c r="N2401" s="80" t="s">
        <v>7215</v>
      </c>
      <c r="O2401" s="165"/>
      <c r="P2401" s="80" t="s">
        <v>4870</v>
      </c>
      <c r="Q2401" s="80"/>
      <c r="R2401" s="80"/>
      <c r="S2401" s="166"/>
      <c r="T2401" s="164"/>
      <c r="U2401" s="167"/>
      <c r="V2401" s="168"/>
      <c r="W2401" s="12" t="str">
        <f t="shared" si="455"/>
        <v>Mqtt1</v>
      </c>
      <c r="X2401" s="222"/>
      <c r="Y2401" s="6" t="str">
        <f t="shared" si="449"/>
        <v>power-tag/fcu-owners-deckh-dining-main-salon-lounge</v>
      </c>
      <c r="Z2401" s="106" t="str" cm="1">
        <f t="array" ref="Z2401">IF(COUNTIF(N2401,"spare"),"","$."&amp;_xlfn.REGEXEXTRACT(J2401,"PT\d+[FQ]\d+_(.*)", 2))</f>
        <v>$.Power_Factor_Phase_B</v>
      </c>
      <c r="AA2401" s="12">
        <f t="shared" si="457"/>
        <v>12</v>
      </c>
      <c r="AB2401" s="6" t="s">
        <v>195</v>
      </c>
      <c r="AC2401" s="106">
        <v>3080</v>
      </c>
      <c r="AJ2401" s="80"/>
      <c r="AK2401" s="116" t="s">
        <v>1696</v>
      </c>
      <c r="AN2401" s="80"/>
      <c r="AO2401" s="80"/>
      <c r="AP2401" s="80"/>
      <c r="AQ2401" s="80"/>
      <c r="AR2401" s="130"/>
      <c r="AS2401" s="80"/>
      <c r="AT2401" s="7"/>
      <c r="AU2401" s="7"/>
      <c r="AV2401" s="169"/>
      <c r="AW2401" s="170"/>
      <c r="AX2401" s="140"/>
      <c r="AY2401" s="150"/>
      <c r="AZ2401" s="171"/>
      <c r="BA2401" s="171"/>
      <c r="BB2401" s="150" t="str">
        <f t="shared" si="456"/>
        <v/>
      </c>
      <c r="BC2401" s="172"/>
      <c r="BD2401" s="169"/>
      <c r="BE2401" s="169"/>
      <c r="BF2401" s="169"/>
      <c r="BG2401" s="169"/>
      <c r="BH2401" s="169"/>
      <c r="BI2401" s="169"/>
      <c r="BJ2401" s="169"/>
      <c r="BK2401" s="169"/>
      <c r="BL2401" s="169"/>
      <c r="BM2401" s="169"/>
      <c r="BN2401" s="169"/>
      <c r="BO2401" s="169"/>
      <c r="BP2401" s="169"/>
      <c r="BQ2401" s="169"/>
      <c r="BS2401" s="6"/>
      <c r="BT2401" s="11"/>
      <c r="BU2401" s="6"/>
      <c r="BV2401" s="6"/>
    </row>
    <row r="2402" spans="1:74" ht="15.75" x14ac:dyDescent="0.25">
      <c r="A2402" s="52" t="s">
        <v>7908</v>
      </c>
      <c r="B2402" s="56"/>
      <c r="C2402" s="7" t="s">
        <v>118</v>
      </c>
      <c r="D2402" s="7" t="s">
        <v>6919</v>
      </c>
      <c r="E2402" s="7"/>
      <c r="F2402" s="64"/>
      <c r="G2402" s="6"/>
      <c r="H2402" s="6"/>
      <c r="I2402" s="10" t="s">
        <v>110</v>
      </c>
      <c r="J2402" s="11" t="s">
        <v>4496</v>
      </c>
      <c r="K2402" s="220" t="s">
        <v>600</v>
      </c>
      <c r="L2402" s="180"/>
      <c r="M2402" s="180">
        <v>1000</v>
      </c>
      <c r="N2402" s="80" t="s">
        <v>7215</v>
      </c>
      <c r="O2402" s="165"/>
      <c r="P2402" s="80" t="s">
        <v>4871</v>
      </c>
      <c r="Q2402" s="80"/>
      <c r="R2402" s="80"/>
      <c r="S2402" s="166"/>
      <c r="T2402" s="164"/>
      <c r="U2402" s="167"/>
      <c r="V2402" s="168"/>
      <c r="W2402" s="12" t="str">
        <f t="shared" si="455"/>
        <v>Mqtt1</v>
      </c>
      <c r="X2402" s="222"/>
      <c r="Y2402" s="6" t="str">
        <f t="shared" si="449"/>
        <v>power-tag/fcu-owners-deckh-dining-main-salon-lounge</v>
      </c>
      <c r="Z2402" s="106" t="str" cm="1">
        <f t="array" ref="Z2402">IF(COUNTIF(N2402,"spare"),"","$."&amp;_xlfn.REGEXEXTRACT(J2402,"PT\d+[FQ]\d+_(.*)", 2))</f>
        <v>$.Power_Factor_Phase_C</v>
      </c>
      <c r="AA2402" s="12">
        <f t="shared" si="457"/>
        <v>12</v>
      </c>
      <c r="AB2402" s="6" t="s">
        <v>195</v>
      </c>
      <c r="AC2402" s="106">
        <v>3082</v>
      </c>
      <c r="AJ2402" s="80"/>
      <c r="AK2402" s="116" t="s">
        <v>1696</v>
      </c>
      <c r="AN2402" s="80"/>
      <c r="AO2402" s="80"/>
      <c r="AP2402" s="80"/>
      <c r="AQ2402" s="80"/>
      <c r="AR2402" s="130"/>
      <c r="AS2402" s="80"/>
      <c r="AT2402" s="7"/>
      <c r="AU2402" s="7"/>
      <c r="AV2402" s="169"/>
      <c r="AW2402" s="170"/>
      <c r="AX2402" s="140"/>
      <c r="AY2402" s="150"/>
      <c r="AZ2402" s="171"/>
      <c r="BA2402" s="171"/>
      <c r="BB2402" s="150" t="str">
        <f t="shared" si="456"/>
        <v/>
      </c>
      <c r="BC2402" s="172"/>
      <c r="BD2402" s="169"/>
      <c r="BE2402" s="169"/>
      <c r="BF2402" s="169"/>
      <c r="BG2402" s="169"/>
      <c r="BH2402" s="169"/>
      <c r="BI2402" s="169"/>
      <c r="BJ2402" s="169"/>
      <c r="BK2402" s="169"/>
      <c r="BL2402" s="169"/>
      <c r="BM2402" s="169"/>
      <c r="BN2402" s="169"/>
      <c r="BO2402" s="169"/>
      <c r="BP2402" s="169"/>
      <c r="BQ2402" s="169"/>
      <c r="BS2402" s="6"/>
      <c r="BT2402" s="11"/>
      <c r="BU2402" s="6"/>
      <c r="BV2402" s="6"/>
    </row>
    <row r="2403" spans="1:74" ht="15.75" x14ac:dyDescent="0.25">
      <c r="A2403" s="52" t="s">
        <v>7908</v>
      </c>
      <c r="B2403" s="56"/>
      <c r="C2403" s="7" t="s">
        <v>118</v>
      </c>
      <c r="D2403" s="7" t="s">
        <v>6919</v>
      </c>
      <c r="E2403" s="7"/>
      <c r="F2403" s="64"/>
      <c r="G2403" s="6"/>
      <c r="H2403" s="6"/>
      <c r="I2403" s="10" t="s">
        <v>110</v>
      </c>
      <c r="J2403" s="11" t="s">
        <v>4497</v>
      </c>
      <c r="K2403" s="220" t="s">
        <v>600</v>
      </c>
      <c r="L2403" s="180"/>
      <c r="M2403" s="180">
        <v>1000</v>
      </c>
      <c r="N2403" s="80" t="s">
        <v>7215</v>
      </c>
      <c r="O2403" s="165"/>
      <c r="P2403" s="80" t="s">
        <v>4872</v>
      </c>
      <c r="Q2403" s="80"/>
      <c r="R2403" s="80"/>
      <c r="S2403" s="166"/>
      <c r="T2403" s="164"/>
      <c r="U2403" s="167"/>
      <c r="V2403" s="168"/>
      <c r="W2403" s="12" t="str">
        <f t="shared" si="455"/>
        <v>Mqtt1</v>
      </c>
      <c r="X2403" s="222"/>
      <c r="Y2403" s="6" t="str">
        <f t="shared" si="449"/>
        <v>power-tag/fcu-owners-deckh-dining-main-salon-lounge</v>
      </c>
      <c r="Z2403" s="106" t="str" cm="1">
        <f t="array" ref="Z2403">IF(COUNTIF(N2403,"spare"),"","$."&amp;_xlfn.REGEXEXTRACT(J2403,"PT\d+[FQ]\d+_(.*)", 2))</f>
        <v>$.Total_Power_Factor</v>
      </c>
      <c r="AA2403" s="12">
        <f t="shared" si="457"/>
        <v>12</v>
      </c>
      <c r="AB2403" s="6" t="s">
        <v>195</v>
      </c>
      <c r="AC2403" s="106">
        <v>3084</v>
      </c>
      <c r="AJ2403" s="80"/>
      <c r="AK2403" s="116" t="s">
        <v>1696</v>
      </c>
      <c r="AN2403" s="80"/>
      <c r="AO2403" s="80"/>
      <c r="AP2403" s="80"/>
      <c r="AQ2403" s="80"/>
      <c r="AR2403" s="130"/>
      <c r="AS2403" s="80"/>
      <c r="AT2403" s="7"/>
      <c r="AU2403" s="7"/>
      <c r="AV2403" s="169"/>
      <c r="AW2403" s="170"/>
      <c r="AX2403" s="140"/>
      <c r="AY2403" s="150"/>
      <c r="AZ2403" s="171"/>
      <c r="BA2403" s="171"/>
      <c r="BB2403" s="150" t="str">
        <f t="shared" si="456"/>
        <v/>
      </c>
      <c r="BC2403" s="172"/>
      <c r="BD2403" s="169"/>
      <c r="BE2403" s="169"/>
      <c r="BF2403" s="169"/>
      <c r="BG2403" s="169"/>
      <c r="BH2403" s="169"/>
      <c r="BI2403" s="169"/>
      <c r="BJ2403" s="169"/>
      <c r="BK2403" s="169"/>
      <c r="BL2403" s="169"/>
      <c r="BM2403" s="169"/>
      <c r="BN2403" s="169"/>
      <c r="BO2403" s="169"/>
      <c r="BP2403" s="169"/>
      <c r="BQ2403" s="169"/>
      <c r="BS2403" s="6"/>
      <c r="BT2403" s="11"/>
      <c r="BU2403" s="6"/>
      <c r="BV2403" s="6"/>
    </row>
    <row r="2404" spans="1:74" ht="15.75" x14ac:dyDescent="0.25">
      <c r="A2404" s="52" t="s">
        <v>7908</v>
      </c>
      <c r="B2404" s="56"/>
      <c r="C2404" s="7" t="s">
        <v>118</v>
      </c>
      <c r="D2404" s="7" t="s">
        <v>6919</v>
      </c>
      <c r="E2404" s="7"/>
      <c r="F2404" s="64"/>
      <c r="G2404" s="6"/>
      <c r="H2404" s="6"/>
      <c r="I2404" s="10" t="s">
        <v>110</v>
      </c>
      <c r="J2404" s="11" t="s">
        <v>4498</v>
      </c>
      <c r="K2404" s="220" t="s">
        <v>600</v>
      </c>
      <c r="L2404" s="180"/>
      <c r="M2404" s="180">
        <v>1000</v>
      </c>
      <c r="N2404" s="80" t="s">
        <v>7215</v>
      </c>
      <c r="O2404" s="165"/>
      <c r="P2404" s="80" t="s">
        <v>4873</v>
      </c>
      <c r="Q2404" s="80"/>
      <c r="R2404" s="80"/>
      <c r="S2404" s="166"/>
      <c r="T2404" s="164"/>
      <c r="U2404" s="167"/>
      <c r="V2404" s="168"/>
      <c r="W2404" s="12" t="str">
        <f t="shared" ref="W2404:W2418" si="458">IF(COUNTIF(N2404,"spare"),"","Mqtt1")</f>
        <v>Mqtt1</v>
      </c>
      <c r="X2404" s="222"/>
      <c r="Y2404" s="6" t="str">
        <f t="shared" si="449"/>
        <v>power-tag/ahu1500-aft-area</v>
      </c>
      <c r="Z2404" s="106" t="str" cm="1">
        <f t="array" ref="Z2404">IF(COUNTIF(N2404,"spare"),"","$."&amp;_xlfn.REGEXEXTRACT(J2404,"PT\d+[FQ]\d+_(.*)", 2))</f>
        <v>$.RMS_Current_Phase_A</v>
      </c>
      <c r="AA2404" s="12">
        <f>AA2389+1</f>
        <v>13</v>
      </c>
      <c r="AB2404" s="6" t="s">
        <v>195</v>
      </c>
      <c r="AC2404" s="106">
        <v>3000</v>
      </c>
      <c r="AJ2404" s="80"/>
      <c r="AK2404" s="116" t="s">
        <v>1693</v>
      </c>
      <c r="AN2404" s="80"/>
      <c r="AO2404" s="80"/>
      <c r="AP2404" s="80"/>
      <c r="AQ2404" s="80"/>
      <c r="AR2404" s="130"/>
      <c r="AS2404" s="80"/>
      <c r="AT2404" s="7"/>
      <c r="AU2404" s="7"/>
      <c r="AV2404" s="169"/>
      <c r="AW2404" s="170"/>
      <c r="AX2404" s="140"/>
      <c r="AY2404" s="150"/>
      <c r="AZ2404" s="171"/>
      <c r="BA2404" s="171"/>
      <c r="BB2404" s="150" t="str">
        <f t="shared" ref="BB2404:BB2418" si="459">IF(ISNUMBER(AM2404),"1","")</f>
        <v/>
      </c>
      <c r="BC2404" s="172"/>
      <c r="BD2404" s="169"/>
      <c r="BE2404" s="169"/>
      <c r="BF2404" s="169"/>
      <c r="BG2404" s="169"/>
      <c r="BH2404" s="169"/>
      <c r="BI2404" s="169"/>
      <c r="BJ2404" s="169"/>
      <c r="BK2404" s="169"/>
      <c r="BL2404" s="169"/>
      <c r="BM2404" s="169"/>
      <c r="BN2404" s="169"/>
      <c r="BO2404" s="169"/>
      <c r="BP2404" s="169"/>
      <c r="BQ2404" s="169"/>
      <c r="BS2404" s="6"/>
      <c r="BT2404" s="11"/>
      <c r="BU2404" s="6"/>
      <c r="BV2404" s="6"/>
    </row>
    <row r="2405" spans="1:74" ht="15.75" x14ac:dyDescent="0.25">
      <c r="A2405" s="52" t="s">
        <v>7908</v>
      </c>
      <c r="B2405" s="56"/>
      <c r="C2405" s="7" t="s">
        <v>118</v>
      </c>
      <c r="D2405" s="7" t="s">
        <v>6919</v>
      </c>
      <c r="E2405" s="7"/>
      <c r="F2405" s="64"/>
      <c r="G2405" s="6"/>
      <c r="H2405" s="6"/>
      <c r="I2405" s="10" t="s">
        <v>110</v>
      </c>
      <c r="J2405" s="11" t="s">
        <v>4499</v>
      </c>
      <c r="K2405" s="220" t="s">
        <v>600</v>
      </c>
      <c r="L2405" s="180"/>
      <c r="M2405" s="180">
        <v>1000</v>
      </c>
      <c r="N2405" s="80" t="s">
        <v>7215</v>
      </c>
      <c r="O2405" s="165"/>
      <c r="P2405" s="80" t="s">
        <v>4874</v>
      </c>
      <c r="Q2405" s="80"/>
      <c r="R2405" s="80"/>
      <c r="S2405" s="166"/>
      <c r="T2405" s="164"/>
      <c r="U2405" s="167"/>
      <c r="V2405" s="168"/>
      <c r="W2405" s="12" t="str">
        <f t="shared" si="458"/>
        <v>Mqtt1</v>
      </c>
      <c r="X2405" s="222"/>
      <c r="Y2405" s="6" t="str">
        <f t="shared" si="449"/>
        <v>power-tag/ahu1500-aft-area</v>
      </c>
      <c r="Z2405" s="106" t="str" cm="1">
        <f t="array" ref="Z2405">IF(COUNTIF(N2405,"spare"),"","$."&amp;_xlfn.REGEXEXTRACT(J2405,"PT\d+[FQ]\d+_(.*)", 2))</f>
        <v>$.RMS_Current_Phase_B</v>
      </c>
      <c r="AA2405" s="12">
        <f t="shared" si="457"/>
        <v>13</v>
      </c>
      <c r="AB2405" s="6" t="s">
        <v>195</v>
      </c>
      <c r="AC2405" s="106">
        <v>3002</v>
      </c>
      <c r="AJ2405" s="80"/>
      <c r="AK2405" s="116" t="s">
        <v>1693</v>
      </c>
      <c r="AN2405" s="80"/>
      <c r="AO2405" s="80"/>
      <c r="AP2405" s="80"/>
      <c r="AQ2405" s="80"/>
      <c r="AR2405" s="130"/>
      <c r="AS2405" s="80"/>
      <c r="AT2405" s="7"/>
      <c r="AU2405" s="7"/>
      <c r="AV2405" s="169"/>
      <c r="AW2405" s="170"/>
      <c r="AX2405" s="140"/>
      <c r="AY2405" s="150"/>
      <c r="AZ2405" s="171"/>
      <c r="BA2405" s="171"/>
      <c r="BB2405" s="150" t="str">
        <f t="shared" si="459"/>
        <v/>
      </c>
      <c r="BC2405" s="172"/>
      <c r="BD2405" s="169"/>
      <c r="BE2405" s="169"/>
      <c r="BF2405" s="169"/>
      <c r="BG2405" s="169"/>
      <c r="BH2405" s="169"/>
      <c r="BI2405" s="169"/>
      <c r="BJ2405" s="169"/>
      <c r="BK2405" s="169"/>
      <c r="BL2405" s="169"/>
      <c r="BM2405" s="169"/>
      <c r="BN2405" s="169"/>
      <c r="BO2405" s="169"/>
      <c r="BP2405" s="169"/>
      <c r="BQ2405" s="169"/>
      <c r="BS2405" s="6"/>
      <c r="BT2405" s="11"/>
      <c r="BU2405" s="6"/>
      <c r="BV2405" s="6"/>
    </row>
    <row r="2406" spans="1:74" ht="15.75" x14ac:dyDescent="0.25">
      <c r="A2406" s="52" t="s">
        <v>7908</v>
      </c>
      <c r="B2406" s="56"/>
      <c r="C2406" s="7" t="s">
        <v>118</v>
      </c>
      <c r="D2406" s="7" t="s">
        <v>6919</v>
      </c>
      <c r="E2406" s="7"/>
      <c r="F2406" s="64"/>
      <c r="G2406" s="6"/>
      <c r="H2406" s="6"/>
      <c r="I2406" s="10" t="s">
        <v>110</v>
      </c>
      <c r="J2406" s="11" t="s">
        <v>4500</v>
      </c>
      <c r="K2406" s="220" t="s">
        <v>600</v>
      </c>
      <c r="L2406" s="180"/>
      <c r="M2406" s="180">
        <v>1000</v>
      </c>
      <c r="N2406" s="80" t="s">
        <v>7215</v>
      </c>
      <c r="O2406" s="165"/>
      <c r="P2406" s="80" t="s">
        <v>4875</v>
      </c>
      <c r="Q2406" s="80"/>
      <c r="R2406" s="80"/>
      <c r="S2406" s="166"/>
      <c r="T2406" s="164"/>
      <c r="U2406" s="167"/>
      <c r="V2406" s="168"/>
      <c r="W2406" s="12" t="str">
        <f t="shared" si="458"/>
        <v>Mqtt1</v>
      </c>
      <c r="X2406" s="222"/>
      <c r="Y2406" s="6" t="str">
        <f t="shared" si="449"/>
        <v>power-tag/ahu1500-aft-area</v>
      </c>
      <c r="Z2406" s="106" t="str" cm="1">
        <f t="array" ref="Z2406">IF(COUNTIF(N2406,"spare"),"","$."&amp;_xlfn.REGEXEXTRACT(J2406,"PT\d+[FQ]\d+_(.*)", 2))</f>
        <v>$.RMS_Current_Phase_C</v>
      </c>
      <c r="AA2406" s="12">
        <f t="shared" si="457"/>
        <v>13</v>
      </c>
      <c r="AB2406" s="6" t="s">
        <v>195</v>
      </c>
      <c r="AC2406" s="106">
        <v>3004</v>
      </c>
      <c r="AJ2406" s="80"/>
      <c r="AK2406" s="116" t="s">
        <v>1693</v>
      </c>
      <c r="AN2406" s="80"/>
      <c r="AO2406" s="80"/>
      <c r="AP2406" s="80"/>
      <c r="AQ2406" s="80"/>
      <c r="AR2406" s="130"/>
      <c r="AS2406" s="80"/>
      <c r="AT2406" s="7"/>
      <c r="AU2406" s="7"/>
      <c r="AV2406" s="169"/>
      <c r="AW2406" s="170"/>
      <c r="AX2406" s="140"/>
      <c r="AY2406" s="150"/>
      <c r="AZ2406" s="171"/>
      <c r="BA2406" s="171"/>
      <c r="BB2406" s="150" t="str">
        <f t="shared" si="459"/>
        <v/>
      </c>
      <c r="BC2406" s="172"/>
      <c r="BD2406" s="169"/>
      <c r="BE2406" s="169"/>
      <c r="BF2406" s="169"/>
      <c r="BG2406" s="169"/>
      <c r="BH2406" s="169"/>
      <c r="BI2406" s="169"/>
      <c r="BJ2406" s="169"/>
      <c r="BK2406" s="169"/>
      <c r="BL2406" s="169"/>
      <c r="BM2406" s="169"/>
      <c r="BN2406" s="169"/>
      <c r="BO2406" s="169"/>
      <c r="BP2406" s="169"/>
      <c r="BQ2406" s="169"/>
      <c r="BS2406" s="6"/>
      <c r="BT2406" s="11"/>
      <c r="BU2406" s="6"/>
      <c r="BV2406" s="6"/>
    </row>
    <row r="2407" spans="1:74" ht="15.75" x14ac:dyDescent="0.25">
      <c r="A2407" s="52" t="s">
        <v>7908</v>
      </c>
      <c r="B2407" s="56"/>
      <c r="C2407" s="7" t="s">
        <v>118</v>
      </c>
      <c r="D2407" s="7" t="s">
        <v>6919</v>
      </c>
      <c r="E2407" s="7"/>
      <c r="F2407" s="64"/>
      <c r="G2407" s="6"/>
      <c r="H2407" s="6"/>
      <c r="I2407" s="10" t="s">
        <v>110</v>
      </c>
      <c r="J2407" s="11" t="s">
        <v>4501</v>
      </c>
      <c r="K2407" s="220" t="s">
        <v>600</v>
      </c>
      <c r="L2407" s="180"/>
      <c r="M2407" s="180">
        <v>1000</v>
      </c>
      <c r="N2407" s="80" t="s">
        <v>7215</v>
      </c>
      <c r="O2407" s="165"/>
      <c r="P2407" s="80" t="s">
        <v>4876</v>
      </c>
      <c r="Q2407" s="80"/>
      <c r="R2407" s="80"/>
      <c r="S2407" s="166"/>
      <c r="T2407" s="164"/>
      <c r="U2407" s="167"/>
      <c r="V2407" s="168"/>
      <c r="W2407" s="12" t="str">
        <f t="shared" si="458"/>
        <v>Mqtt1</v>
      </c>
      <c r="X2407" s="222"/>
      <c r="Y2407" s="6" t="str">
        <f t="shared" si="449"/>
        <v>power-tag/ahu1500-aft-area</v>
      </c>
      <c r="Z2407" s="106" t="str" cm="1">
        <f t="array" ref="Z2407">IF(COUNTIF(N2407,"spare"),"","$."&amp;_xlfn.REGEXEXTRACT(J2407,"PT\d+[FQ]\d+_(.*)", 2))</f>
        <v>$.RMS_Current_Phase_Neut</v>
      </c>
      <c r="AA2407" s="12">
        <f t="shared" si="457"/>
        <v>13</v>
      </c>
      <c r="AB2407" s="6" t="s">
        <v>195</v>
      </c>
      <c r="AC2407" s="106">
        <v>3006</v>
      </c>
      <c r="AJ2407" s="80"/>
      <c r="AK2407" s="116" t="s">
        <v>1693</v>
      </c>
      <c r="AN2407" s="80"/>
      <c r="AO2407" s="80"/>
      <c r="AP2407" s="80"/>
      <c r="AQ2407" s="80"/>
      <c r="AR2407" s="130"/>
      <c r="AS2407" s="80"/>
      <c r="AT2407" s="7"/>
      <c r="AU2407" s="7"/>
      <c r="AV2407" s="169"/>
      <c r="AW2407" s="170"/>
      <c r="AX2407" s="140"/>
      <c r="AY2407" s="150"/>
      <c r="AZ2407" s="171"/>
      <c r="BA2407" s="171"/>
      <c r="BB2407" s="150" t="str">
        <f t="shared" si="459"/>
        <v/>
      </c>
      <c r="BC2407" s="172"/>
      <c r="BD2407" s="169"/>
      <c r="BE2407" s="169"/>
      <c r="BF2407" s="169"/>
      <c r="BG2407" s="169"/>
      <c r="BH2407" s="169"/>
      <c r="BI2407" s="169"/>
      <c r="BJ2407" s="169"/>
      <c r="BK2407" s="169"/>
      <c r="BL2407" s="169"/>
      <c r="BM2407" s="169"/>
      <c r="BN2407" s="169"/>
      <c r="BO2407" s="169"/>
      <c r="BP2407" s="169"/>
      <c r="BQ2407" s="169"/>
      <c r="BS2407" s="6"/>
      <c r="BT2407" s="11"/>
      <c r="BU2407" s="6"/>
      <c r="BV2407" s="6"/>
    </row>
    <row r="2408" spans="1:74" ht="15.75" x14ac:dyDescent="0.25">
      <c r="A2408" s="52" t="s">
        <v>7908</v>
      </c>
      <c r="B2408" s="56"/>
      <c r="C2408" s="7" t="s">
        <v>118</v>
      </c>
      <c r="D2408" s="7" t="s">
        <v>6919</v>
      </c>
      <c r="E2408" s="7"/>
      <c r="F2408" s="64"/>
      <c r="G2408" s="6"/>
      <c r="H2408" s="6"/>
      <c r="I2408" s="10" t="s">
        <v>110</v>
      </c>
      <c r="J2408" s="11" t="s">
        <v>7730</v>
      </c>
      <c r="K2408" s="220" t="s">
        <v>600</v>
      </c>
      <c r="L2408" s="180"/>
      <c r="M2408" s="180">
        <v>1000</v>
      </c>
      <c r="N2408" s="80" t="s">
        <v>7215</v>
      </c>
      <c r="O2408" s="165"/>
      <c r="P2408" s="80" t="s">
        <v>4877</v>
      </c>
      <c r="Q2408" s="80"/>
      <c r="R2408" s="80"/>
      <c r="S2408" s="166"/>
      <c r="T2408" s="164"/>
      <c r="U2408" s="167"/>
      <c r="V2408" s="168"/>
      <c r="W2408" s="12" t="str">
        <f t="shared" si="458"/>
        <v>Mqtt1</v>
      </c>
      <c r="X2408" s="222"/>
      <c r="Y2408" s="6" t="str">
        <f t="shared" si="449"/>
        <v>power-tag/ahu1500-aft-area</v>
      </c>
      <c r="Z2408" s="106" t="str" cm="1">
        <f t="array" ref="Z2408">IF(COUNTIF(N2408,"spare"),"","$."&amp;_xlfn.REGEXEXTRACT(J2408,"PT\d+[FQ]\d+_(.*)", 2))</f>
        <v>$.RMS_Voltage_A_N</v>
      </c>
      <c r="AA2408" s="12">
        <f t="shared" si="457"/>
        <v>13</v>
      </c>
      <c r="AB2408" s="6" t="s">
        <v>195</v>
      </c>
      <c r="AC2408" s="106">
        <v>3028</v>
      </c>
      <c r="AJ2408" s="80"/>
      <c r="AK2408" s="116" t="s">
        <v>1694</v>
      </c>
      <c r="AN2408" s="80"/>
      <c r="AO2408" s="80"/>
      <c r="AP2408" s="80"/>
      <c r="AQ2408" s="80"/>
      <c r="AR2408" s="130"/>
      <c r="AS2408" s="80"/>
      <c r="AT2408" s="7"/>
      <c r="AU2408" s="7"/>
      <c r="AV2408" s="169"/>
      <c r="AW2408" s="170"/>
      <c r="AX2408" s="140"/>
      <c r="AY2408" s="150"/>
      <c r="AZ2408" s="171"/>
      <c r="BA2408" s="171"/>
      <c r="BB2408" s="150" t="str">
        <f t="shared" si="459"/>
        <v/>
      </c>
      <c r="BC2408" s="172"/>
      <c r="BD2408" s="169"/>
      <c r="BE2408" s="169"/>
      <c r="BF2408" s="169"/>
      <c r="BG2408" s="169"/>
      <c r="BH2408" s="169"/>
      <c r="BI2408" s="169"/>
      <c r="BJ2408" s="169"/>
      <c r="BK2408" s="169"/>
      <c r="BL2408" s="169"/>
      <c r="BM2408" s="169"/>
      <c r="BN2408" s="169"/>
      <c r="BO2408" s="169"/>
      <c r="BP2408" s="169"/>
      <c r="BQ2408" s="169"/>
      <c r="BS2408" s="6"/>
      <c r="BT2408" s="11"/>
      <c r="BU2408" s="6"/>
      <c r="BV2408" s="6"/>
    </row>
    <row r="2409" spans="1:74" ht="15.75" x14ac:dyDescent="0.25">
      <c r="A2409" s="52" t="s">
        <v>7908</v>
      </c>
      <c r="B2409" s="56"/>
      <c r="C2409" s="7" t="s">
        <v>118</v>
      </c>
      <c r="D2409" s="7" t="s">
        <v>6919</v>
      </c>
      <c r="E2409" s="7"/>
      <c r="F2409" s="64"/>
      <c r="G2409" s="6"/>
      <c r="H2409" s="6"/>
      <c r="I2409" s="10" t="s">
        <v>110</v>
      </c>
      <c r="J2409" s="11" t="s">
        <v>7731</v>
      </c>
      <c r="K2409" s="220" t="s">
        <v>600</v>
      </c>
      <c r="L2409" s="180"/>
      <c r="M2409" s="180">
        <v>1000</v>
      </c>
      <c r="N2409" s="80" t="s">
        <v>7215</v>
      </c>
      <c r="O2409" s="165"/>
      <c r="P2409" s="80" t="s">
        <v>4878</v>
      </c>
      <c r="Q2409" s="80"/>
      <c r="R2409" s="80"/>
      <c r="S2409" s="166"/>
      <c r="T2409" s="164"/>
      <c r="U2409" s="167"/>
      <c r="V2409" s="168"/>
      <c r="W2409" s="12" t="str">
        <f t="shared" si="458"/>
        <v>Mqtt1</v>
      </c>
      <c r="X2409" s="222"/>
      <c r="Y2409" s="6" t="str">
        <f t="shared" si="449"/>
        <v>power-tag/ahu1500-aft-area</v>
      </c>
      <c r="Z2409" s="106" t="str" cm="1">
        <f t="array" ref="Z2409">IF(COUNTIF(N2409,"spare"),"","$."&amp;_xlfn.REGEXEXTRACT(J2409,"PT\d+[FQ]\d+_(.*)", 2))</f>
        <v>$.RMS_Voltage_B_N</v>
      </c>
      <c r="AA2409" s="12">
        <f t="shared" si="457"/>
        <v>13</v>
      </c>
      <c r="AB2409" s="6" t="s">
        <v>195</v>
      </c>
      <c r="AC2409" s="106">
        <v>3030</v>
      </c>
      <c r="AJ2409" s="80"/>
      <c r="AK2409" s="116" t="s">
        <v>1694</v>
      </c>
      <c r="AN2409" s="80"/>
      <c r="AO2409" s="80"/>
      <c r="AP2409" s="80"/>
      <c r="AQ2409" s="80"/>
      <c r="AR2409" s="130"/>
      <c r="AS2409" s="80"/>
      <c r="AT2409" s="7"/>
      <c r="AU2409" s="7"/>
      <c r="AV2409" s="169"/>
      <c r="AW2409" s="170"/>
      <c r="AX2409" s="140"/>
      <c r="AY2409" s="150"/>
      <c r="AZ2409" s="171"/>
      <c r="BA2409" s="171"/>
      <c r="BB2409" s="150" t="str">
        <f t="shared" si="459"/>
        <v/>
      </c>
      <c r="BC2409" s="172"/>
      <c r="BD2409" s="169"/>
      <c r="BE2409" s="169"/>
      <c r="BF2409" s="169"/>
      <c r="BG2409" s="169"/>
      <c r="BH2409" s="169"/>
      <c r="BI2409" s="169"/>
      <c r="BJ2409" s="169"/>
      <c r="BK2409" s="169"/>
      <c r="BL2409" s="169"/>
      <c r="BM2409" s="169"/>
      <c r="BN2409" s="169"/>
      <c r="BO2409" s="169"/>
      <c r="BP2409" s="169"/>
      <c r="BQ2409" s="169"/>
      <c r="BS2409" s="6"/>
      <c r="BT2409" s="11"/>
      <c r="BU2409" s="6"/>
      <c r="BV2409" s="6"/>
    </row>
    <row r="2410" spans="1:74" ht="15.75" x14ac:dyDescent="0.25">
      <c r="A2410" s="52" t="s">
        <v>7908</v>
      </c>
      <c r="B2410" s="56"/>
      <c r="C2410" s="7" t="s">
        <v>118</v>
      </c>
      <c r="D2410" s="7" t="s">
        <v>6919</v>
      </c>
      <c r="E2410" s="7"/>
      <c r="F2410" s="64"/>
      <c r="G2410" s="6"/>
      <c r="H2410" s="6"/>
      <c r="I2410" s="10" t="s">
        <v>110</v>
      </c>
      <c r="J2410" s="11" t="s">
        <v>7732</v>
      </c>
      <c r="K2410" s="220" t="s">
        <v>600</v>
      </c>
      <c r="L2410" s="180"/>
      <c r="M2410" s="180">
        <v>1000</v>
      </c>
      <c r="N2410" s="80" t="s">
        <v>7215</v>
      </c>
      <c r="O2410" s="165"/>
      <c r="P2410" s="80" t="s">
        <v>4879</v>
      </c>
      <c r="Q2410" s="80"/>
      <c r="R2410" s="80"/>
      <c r="S2410" s="166"/>
      <c r="T2410" s="164"/>
      <c r="U2410" s="167"/>
      <c r="V2410" s="168"/>
      <c r="W2410" s="12" t="str">
        <f t="shared" si="458"/>
        <v>Mqtt1</v>
      </c>
      <c r="X2410" s="222"/>
      <c r="Y2410" s="6" t="str">
        <f t="shared" si="449"/>
        <v>power-tag/ahu1500-aft-area</v>
      </c>
      <c r="Z2410" s="106" t="str" cm="1">
        <f t="array" ref="Z2410">IF(COUNTIF(N2410,"spare"),"","$."&amp;_xlfn.REGEXEXTRACT(J2410,"PT\d+[FQ]\d+_(.*)", 2))</f>
        <v>$.RMS_Voltage_C_N</v>
      </c>
      <c r="AA2410" s="12">
        <f t="shared" si="457"/>
        <v>13</v>
      </c>
      <c r="AB2410" s="6" t="s">
        <v>195</v>
      </c>
      <c r="AC2410" s="106">
        <v>3032</v>
      </c>
      <c r="AJ2410" s="80"/>
      <c r="AK2410" s="116" t="s">
        <v>1694</v>
      </c>
      <c r="AN2410" s="80"/>
      <c r="AO2410" s="80"/>
      <c r="AP2410" s="80"/>
      <c r="AQ2410" s="80"/>
      <c r="AR2410" s="130"/>
      <c r="AS2410" s="80"/>
      <c r="AT2410" s="7"/>
      <c r="AU2410" s="7"/>
      <c r="AV2410" s="169"/>
      <c r="AW2410" s="170"/>
      <c r="AX2410" s="140"/>
      <c r="AY2410" s="150"/>
      <c r="AZ2410" s="171"/>
      <c r="BA2410" s="171"/>
      <c r="BB2410" s="150" t="str">
        <f t="shared" si="459"/>
        <v/>
      </c>
      <c r="BC2410" s="172"/>
      <c r="BD2410" s="169"/>
      <c r="BE2410" s="169"/>
      <c r="BF2410" s="169"/>
      <c r="BG2410" s="169"/>
      <c r="BH2410" s="169"/>
      <c r="BI2410" s="169"/>
      <c r="BJ2410" s="169"/>
      <c r="BK2410" s="169"/>
      <c r="BL2410" s="169"/>
      <c r="BM2410" s="169"/>
      <c r="BN2410" s="169"/>
      <c r="BO2410" s="169"/>
      <c r="BP2410" s="169"/>
      <c r="BQ2410" s="169"/>
      <c r="BS2410" s="6"/>
      <c r="BT2410" s="11"/>
      <c r="BU2410" s="6"/>
      <c r="BV2410" s="6"/>
    </row>
    <row r="2411" spans="1:74" ht="15.75" x14ac:dyDescent="0.25">
      <c r="A2411" s="52" t="s">
        <v>7908</v>
      </c>
      <c r="B2411" s="56"/>
      <c r="C2411" s="7" t="s">
        <v>118</v>
      </c>
      <c r="D2411" s="7" t="s">
        <v>6919</v>
      </c>
      <c r="E2411" s="7"/>
      <c r="F2411" s="64"/>
      <c r="G2411" s="6"/>
      <c r="H2411" s="6"/>
      <c r="I2411" s="10" t="s">
        <v>110</v>
      </c>
      <c r="J2411" s="11" t="s">
        <v>4502</v>
      </c>
      <c r="K2411" s="220" t="s">
        <v>600</v>
      </c>
      <c r="L2411" s="180"/>
      <c r="M2411" s="180">
        <v>1000</v>
      </c>
      <c r="N2411" s="80" t="s">
        <v>7215</v>
      </c>
      <c r="O2411" s="165"/>
      <c r="P2411" s="80" t="s">
        <v>4880</v>
      </c>
      <c r="Q2411" s="80"/>
      <c r="R2411" s="80"/>
      <c r="S2411" s="166"/>
      <c r="T2411" s="164"/>
      <c r="U2411" s="167"/>
      <c r="V2411" s="168"/>
      <c r="W2411" s="12" t="str">
        <f t="shared" si="458"/>
        <v>Mqtt1</v>
      </c>
      <c r="X2411" s="222"/>
      <c r="Y2411" s="6" t="str">
        <f t="shared" si="449"/>
        <v>power-tag/ahu1500-aft-area</v>
      </c>
      <c r="Z2411" s="106" t="str" cm="1">
        <f t="array" ref="Z2411">IF(COUNTIF(N2411,"spare"),"","$."&amp;_xlfn.REGEXEXTRACT(J2411,"PT\d+[FQ]\d+_(.*)", 2))</f>
        <v>$.Active_Power_Phase_A</v>
      </c>
      <c r="AA2411" s="12">
        <f t="shared" si="457"/>
        <v>13</v>
      </c>
      <c r="AB2411" s="6" t="s">
        <v>195</v>
      </c>
      <c r="AC2411" s="106">
        <v>3054</v>
      </c>
      <c r="AJ2411" s="80"/>
      <c r="AK2411" s="116" t="s">
        <v>1695</v>
      </c>
      <c r="AN2411" s="80"/>
      <c r="AO2411" s="80"/>
      <c r="AP2411" s="80"/>
      <c r="AQ2411" s="80"/>
      <c r="AR2411" s="130"/>
      <c r="AS2411" s="80"/>
      <c r="AT2411" s="7"/>
      <c r="AU2411" s="7"/>
      <c r="AV2411" s="169"/>
      <c r="AW2411" s="170"/>
      <c r="AX2411" s="140"/>
      <c r="AY2411" s="150"/>
      <c r="AZ2411" s="171"/>
      <c r="BA2411" s="171"/>
      <c r="BB2411" s="150" t="str">
        <f t="shared" si="459"/>
        <v/>
      </c>
      <c r="BC2411" s="172"/>
      <c r="BD2411" s="169"/>
      <c r="BE2411" s="169"/>
      <c r="BF2411" s="169"/>
      <c r="BG2411" s="169"/>
      <c r="BH2411" s="169"/>
      <c r="BI2411" s="169"/>
      <c r="BJ2411" s="169"/>
      <c r="BK2411" s="169"/>
      <c r="BL2411" s="169"/>
      <c r="BM2411" s="169"/>
      <c r="BN2411" s="169"/>
      <c r="BO2411" s="169"/>
      <c r="BP2411" s="169"/>
      <c r="BQ2411" s="169"/>
      <c r="BS2411" s="6"/>
      <c r="BT2411" s="11"/>
      <c r="BU2411" s="6"/>
      <c r="BV2411" s="6"/>
    </row>
    <row r="2412" spans="1:74" ht="15.75" x14ac:dyDescent="0.25">
      <c r="A2412" s="52" t="s">
        <v>7908</v>
      </c>
      <c r="B2412" s="56"/>
      <c r="C2412" s="7" t="s">
        <v>118</v>
      </c>
      <c r="D2412" s="7" t="s">
        <v>6919</v>
      </c>
      <c r="E2412" s="7"/>
      <c r="F2412" s="64"/>
      <c r="G2412" s="6"/>
      <c r="H2412" s="6"/>
      <c r="I2412" s="10" t="s">
        <v>110</v>
      </c>
      <c r="J2412" s="11" t="s">
        <v>4503</v>
      </c>
      <c r="K2412" s="220" t="s">
        <v>600</v>
      </c>
      <c r="L2412" s="180"/>
      <c r="M2412" s="180">
        <v>1000</v>
      </c>
      <c r="N2412" s="80" t="s">
        <v>7215</v>
      </c>
      <c r="O2412" s="165"/>
      <c r="P2412" s="80" t="s">
        <v>4881</v>
      </c>
      <c r="Q2412" s="80"/>
      <c r="R2412" s="80"/>
      <c r="S2412" s="166"/>
      <c r="T2412" s="164"/>
      <c r="U2412" s="167"/>
      <c r="V2412" s="168"/>
      <c r="W2412" s="12" t="str">
        <f t="shared" si="458"/>
        <v>Mqtt1</v>
      </c>
      <c r="X2412" s="222"/>
      <c r="Y2412" s="6" t="str">
        <f t="shared" si="449"/>
        <v>power-tag/ahu1500-aft-area</v>
      </c>
      <c r="Z2412" s="106" t="str" cm="1">
        <f t="array" ref="Z2412">IF(COUNTIF(N2412,"spare"),"","$."&amp;_xlfn.REGEXEXTRACT(J2412,"PT\d+[FQ]\d+_(.*)", 2))</f>
        <v>$.Active_Power_Phase_B</v>
      </c>
      <c r="AA2412" s="12">
        <f t="shared" si="457"/>
        <v>13</v>
      </c>
      <c r="AB2412" s="6" t="s">
        <v>195</v>
      </c>
      <c r="AC2412" s="106">
        <v>3056</v>
      </c>
      <c r="AJ2412" s="80"/>
      <c r="AK2412" s="116" t="s">
        <v>1695</v>
      </c>
      <c r="AN2412" s="80"/>
      <c r="AO2412" s="80"/>
      <c r="AP2412" s="80"/>
      <c r="AQ2412" s="80"/>
      <c r="AR2412" s="130"/>
      <c r="AS2412" s="80"/>
      <c r="AT2412" s="7"/>
      <c r="AU2412" s="7"/>
      <c r="AV2412" s="169"/>
      <c r="AW2412" s="170"/>
      <c r="AX2412" s="140"/>
      <c r="AY2412" s="150"/>
      <c r="AZ2412" s="171"/>
      <c r="BA2412" s="171"/>
      <c r="BB2412" s="150" t="str">
        <f t="shared" si="459"/>
        <v/>
      </c>
      <c r="BC2412" s="172"/>
      <c r="BD2412" s="169"/>
      <c r="BE2412" s="169"/>
      <c r="BF2412" s="169"/>
      <c r="BG2412" s="169"/>
      <c r="BH2412" s="169"/>
      <c r="BI2412" s="169"/>
      <c r="BJ2412" s="169"/>
      <c r="BK2412" s="169"/>
      <c r="BL2412" s="169"/>
      <c r="BM2412" s="169"/>
      <c r="BN2412" s="169"/>
      <c r="BO2412" s="169"/>
      <c r="BP2412" s="169"/>
      <c r="BQ2412" s="169"/>
      <c r="BS2412" s="6"/>
      <c r="BT2412" s="11"/>
      <c r="BU2412" s="6"/>
      <c r="BV2412" s="6"/>
    </row>
    <row r="2413" spans="1:74" ht="15.75" x14ac:dyDescent="0.25">
      <c r="A2413" s="52" t="s">
        <v>7908</v>
      </c>
      <c r="B2413" s="56"/>
      <c r="C2413" s="7" t="s">
        <v>118</v>
      </c>
      <c r="D2413" s="7" t="s">
        <v>6919</v>
      </c>
      <c r="E2413" s="7"/>
      <c r="F2413" s="64"/>
      <c r="G2413" s="6"/>
      <c r="H2413" s="6"/>
      <c r="I2413" s="10" t="s">
        <v>110</v>
      </c>
      <c r="J2413" s="11" t="s">
        <v>4504</v>
      </c>
      <c r="K2413" s="220" t="s">
        <v>600</v>
      </c>
      <c r="L2413" s="180"/>
      <c r="M2413" s="180">
        <v>1000</v>
      </c>
      <c r="N2413" s="80" t="s">
        <v>7215</v>
      </c>
      <c r="O2413" s="165"/>
      <c r="P2413" s="80" t="s">
        <v>4882</v>
      </c>
      <c r="Q2413" s="80"/>
      <c r="R2413" s="80"/>
      <c r="S2413" s="166"/>
      <c r="T2413" s="164"/>
      <c r="U2413" s="167"/>
      <c r="V2413" s="168"/>
      <c r="W2413" s="12" t="str">
        <f t="shared" si="458"/>
        <v>Mqtt1</v>
      </c>
      <c r="X2413" s="222"/>
      <c r="Y2413" s="6" t="str">
        <f t="shared" si="449"/>
        <v>power-tag/ahu1500-aft-area</v>
      </c>
      <c r="Z2413" s="106" t="str" cm="1">
        <f t="array" ref="Z2413">IF(COUNTIF(N2413,"spare"),"","$."&amp;_xlfn.REGEXEXTRACT(J2413,"PT\d+[FQ]\d+_(.*)", 2))</f>
        <v>$.Active_Power_Phase_C</v>
      </c>
      <c r="AA2413" s="12">
        <f t="shared" si="457"/>
        <v>13</v>
      </c>
      <c r="AB2413" s="6" t="s">
        <v>195</v>
      </c>
      <c r="AC2413" s="106">
        <v>3058</v>
      </c>
      <c r="AJ2413" s="80"/>
      <c r="AK2413" s="116" t="s">
        <v>1695</v>
      </c>
      <c r="AN2413" s="80"/>
      <c r="AO2413" s="80"/>
      <c r="AP2413" s="80"/>
      <c r="AQ2413" s="80"/>
      <c r="AR2413" s="130"/>
      <c r="AS2413" s="80"/>
      <c r="AT2413" s="7"/>
      <c r="AU2413" s="7"/>
      <c r="AV2413" s="169"/>
      <c r="AW2413" s="170"/>
      <c r="AX2413" s="140"/>
      <c r="AY2413" s="150"/>
      <c r="AZ2413" s="171"/>
      <c r="BA2413" s="171"/>
      <c r="BB2413" s="150" t="str">
        <f t="shared" si="459"/>
        <v/>
      </c>
      <c r="BC2413" s="172"/>
      <c r="BD2413" s="169"/>
      <c r="BE2413" s="169"/>
      <c r="BF2413" s="169"/>
      <c r="BG2413" s="169"/>
      <c r="BH2413" s="169"/>
      <c r="BI2413" s="169"/>
      <c r="BJ2413" s="169"/>
      <c r="BK2413" s="169"/>
      <c r="BL2413" s="169"/>
      <c r="BM2413" s="169"/>
      <c r="BN2413" s="169"/>
      <c r="BO2413" s="169"/>
      <c r="BP2413" s="169"/>
      <c r="BQ2413" s="169"/>
      <c r="BS2413" s="6"/>
      <c r="BT2413" s="11"/>
      <c r="BU2413" s="6"/>
      <c r="BV2413" s="6"/>
    </row>
    <row r="2414" spans="1:74" ht="15.75" x14ac:dyDescent="0.25">
      <c r="A2414" s="52" t="s">
        <v>7908</v>
      </c>
      <c r="B2414" s="56"/>
      <c r="C2414" s="7" t="s">
        <v>118</v>
      </c>
      <c r="D2414" s="7" t="s">
        <v>6919</v>
      </c>
      <c r="E2414" s="7"/>
      <c r="F2414" s="64"/>
      <c r="G2414" s="6"/>
      <c r="H2414" s="6"/>
      <c r="I2414" s="10" t="s">
        <v>110</v>
      </c>
      <c r="J2414" s="11" t="s">
        <v>4505</v>
      </c>
      <c r="K2414" s="220" t="s">
        <v>600</v>
      </c>
      <c r="L2414" s="180"/>
      <c r="M2414" s="180">
        <v>1000</v>
      </c>
      <c r="N2414" s="80" t="s">
        <v>7215</v>
      </c>
      <c r="O2414" s="165"/>
      <c r="P2414" s="80" t="s">
        <v>4883</v>
      </c>
      <c r="Q2414" s="80"/>
      <c r="R2414" s="80"/>
      <c r="S2414" s="166"/>
      <c r="T2414" s="164"/>
      <c r="U2414" s="167"/>
      <c r="V2414" s="168"/>
      <c r="W2414" s="12" t="str">
        <f t="shared" si="458"/>
        <v>Mqtt1</v>
      </c>
      <c r="X2414" s="222"/>
      <c r="Y2414" s="6" t="str">
        <f t="shared" si="449"/>
        <v>power-tag/ahu1500-aft-area</v>
      </c>
      <c r="Z2414" s="106" t="str" cm="1">
        <f t="array" ref="Z2414">IF(COUNTIF(N2414,"spare"),"","$."&amp;_xlfn.REGEXEXTRACT(J2414,"PT\d+[FQ]\d+_(.*)", 2))</f>
        <v>$.Total_Active_Power</v>
      </c>
      <c r="AA2414" s="12">
        <f t="shared" si="457"/>
        <v>13</v>
      </c>
      <c r="AB2414" s="6" t="s">
        <v>195</v>
      </c>
      <c r="AC2414" s="106">
        <v>3060</v>
      </c>
      <c r="AJ2414" s="80"/>
      <c r="AK2414" s="116" t="s">
        <v>1695</v>
      </c>
      <c r="AN2414" s="80"/>
      <c r="AO2414" s="80"/>
      <c r="AP2414" s="80"/>
      <c r="AQ2414" s="80"/>
      <c r="AR2414" s="130"/>
      <c r="AS2414" s="80"/>
      <c r="AT2414" s="7"/>
      <c r="AU2414" s="7"/>
      <c r="AV2414" s="169"/>
      <c r="AW2414" s="170"/>
      <c r="AX2414" s="140"/>
      <c r="AY2414" s="150"/>
      <c r="AZ2414" s="171"/>
      <c r="BA2414" s="171"/>
      <c r="BB2414" s="150" t="str">
        <f t="shared" si="459"/>
        <v/>
      </c>
      <c r="BC2414" s="172"/>
      <c r="BD2414" s="169"/>
      <c r="BE2414" s="169"/>
      <c r="BF2414" s="169"/>
      <c r="BG2414" s="169"/>
      <c r="BH2414" s="169"/>
      <c r="BI2414" s="169"/>
      <c r="BJ2414" s="169"/>
      <c r="BK2414" s="169"/>
      <c r="BL2414" s="169"/>
      <c r="BM2414" s="169"/>
      <c r="BN2414" s="169"/>
      <c r="BO2414" s="169"/>
      <c r="BP2414" s="169"/>
      <c r="BQ2414" s="169"/>
      <c r="BS2414" s="6"/>
      <c r="BT2414" s="11"/>
      <c r="BU2414" s="6"/>
      <c r="BV2414" s="6"/>
    </row>
    <row r="2415" spans="1:74" ht="15.75" x14ac:dyDescent="0.25">
      <c r="A2415" s="52" t="s">
        <v>7908</v>
      </c>
      <c r="B2415" s="56"/>
      <c r="C2415" s="7" t="s">
        <v>118</v>
      </c>
      <c r="D2415" s="7" t="s">
        <v>6919</v>
      </c>
      <c r="E2415" s="7"/>
      <c r="F2415" s="64"/>
      <c r="G2415" s="6"/>
      <c r="H2415" s="6"/>
      <c r="I2415" s="10" t="s">
        <v>110</v>
      </c>
      <c r="J2415" s="11" t="s">
        <v>4506</v>
      </c>
      <c r="K2415" s="220" t="s">
        <v>600</v>
      </c>
      <c r="L2415" s="180"/>
      <c r="M2415" s="180">
        <v>1000</v>
      </c>
      <c r="N2415" s="80" t="s">
        <v>7215</v>
      </c>
      <c r="O2415" s="165"/>
      <c r="P2415" s="80" t="s">
        <v>4884</v>
      </c>
      <c r="Q2415" s="80"/>
      <c r="R2415" s="80"/>
      <c r="S2415" s="166"/>
      <c r="T2415" s="164"/>
      <c r="U2415" s="167"/>
      <c r="V2415" s="168"/>
      <c r="W2415" s="12" t="str">
        <f t="shared" si="458"/>
        <v>Mqtt1</v>
      </c>
      <c r="X2415" s="222"/>
      <c r="Y2415" s="6" t="str">
        <f t="shared" si="449"/>
        <v>power-tag/ahu1500-aft-area</v>
      </c>
      <c r="Z2415" s="106" t="str" cm="1">
        <f t="array" ref="Z2415">IF(COUNTIF(N2415,"spare"),"","$."&amp;_xlfn.REGEXEXTRACT(J2415,"PT\d+[FQ]\d+_(.*)", 2))</f>
        <v>$.Power_Factor_Phase_A</v>
      </c>
      <c r="AA2415" s="12">
        <f t="shared" si="457"/>
        <v>13</v>
      </c>
      <c r="AB2415" s="6" t="s">
        <v>195</v>
      </c>
      <c r="AC2415" s="106">
        <v>3078</v>
      </c>
      <c r="AJ2415" s="80"/>
      <c r="AK2415" s="116" t="s">
        <v>1696</v>
      </c>
      <c r="AN2415" s="80"/>
      <c r="AO2415" s="80"/>
      <c r="AP2415" s="80"/>
      <c r="AQ2415" s="80"/>
      <c r="AR2415" s="130"/>
      <c r="AS2415" s="80"/>
      <c r="AT2415" s="7"/>
      <c r="AU2415" s="7"/>
      <c r="AV2415" s="169"/>
      <c r="AW2415" s="170"/>
      <c r="AX2415" s="140"/>
      <c r="AY2415" s="150"/>
      <c r="AZ2415" s="171"/>
      <c r="BA2415" s="171"/>
      <c r="BB2415" s="150" t="str">
        <f t="shared" si="459"/>
        <v/>
      </c>
      <c r="BC2415" s="172"/>
      <c r="BD2415" s="169"/>
      <c r="BE2415" s="169"/>
      <c r="BF2415" s="169"/>
      <c r="BG2415" s="169"/>
      <c r="BH2415" s="169"/>
      <c r="BI2415" s="169"/>
      <c r="BJ2415" s="169"/>
      <c r="BK2415" s="169"/>
      <c r="BL2415" s="169"/>
      <c r="BM2415" s="169"/>
      <c r="BN2415" s="169"/>
      <c r="BO2415" s="169"/>
      <c r="BP2415" s="169"/>
      <c r="BQ2415" s="169"/>
      <c r="BS2415" s="6"/>
      <c r="BT2415" s="11"/>
      <c r="BU2415" s="6"/>
      <c r="BV2415" s="6"/>
    </row>
    <row r="2416" spans="1:74" ht="15.75" x14ac:dyDescent="0.25">
      <c r="A2416" s="52" t="s">
        <v>7908</v>
      </c>
      <c r="B2416" s="56"/>
      <c r="C2416" s="7" t="s">
        <v>118</v>
      </c>
      <c r="D2416" s="7" t="s">
        <v>6919</v>
      </c>
      <c r="E2416" s="7"/>
      <c r="F2416" s="64"/>
      <c r="G2416" s="6"/>
      <c r="H2416" s="6"/>
      <c r="I2416" s="10" t="s">
        <v>110</v>
      </c>
      <c r="J2416" s="11" t="s">
        <v>4507</v>
      </c>
      <c r="K2416" s="220" t="s">
        <v>600</v>
      </c>
      <c r="L2416" s="180"/>
      <c r="M2416" s="180">
        <v>1000</v>
      </c>
      <c r="N2416" s="80" t="s">
        <v>7215</v>
      </c>
      <c r="O2416" s="165"/>
      <c r="P2416" s="80" t="s">
        <v>4885</v>
      </c>
      <c r="Q2416" s="80"/>
      <c r="R2416" s="80"/>
      <c r="S2416" s="166"/>
      <c r="T2416" s="164"/>
      <c r="U2416" s="167"/>
      <c r="V2416" s="168"/>
      <c r="W2416" s="12" t="str">
        <f t="shared" si="458"/>
        <v>Mqtt1</v>
      </c>
      <c r="X2416" s="222"/>
      <c r="Y2416" s="6" t="str">
        <f t="shared" ref="Y2416:Y2479" si="460">"power-tag/" &amp; LOWER(_xlfn.REGEXREPLACE(_xlfn.REGEXREPLACE(_xlfn.REGEXREPLACE(TRIM(_xlfn.REGEXREPLACE(P2416, " (RMS (Current|Voltage) .+)|(Active Power Phase [ABC])|(Total Active Power)|(Power Factor .+)|(Total Power Factor) *", "")), "[ /\(\)&amp;:\.#]", "-"), "\-+", "-"), "-$", ""))</f>
        <v>power-tag/ahu1500-aft-area</v>
      </c>
      <c r="Z2416" s="106" t="str" cm="1">
        <f t="array" ref="Z2416">IF(COUNTIF(N2416,"spare"),"","$."&amp;_xlfn.REGEXEXTRACT(J2416,"PT\d+[FQ]\d+_(.*)", 2))</f>
        <v>$.Power_Factor_Phase_B</v>
      </c>
      <c r="AA2416" s="12">
        <f t="shared" si="457"/>
        <v>13</v>
      </c>
      <c r="AB2416" s="6" t="s">
        <v>195</v>
      </c>
      <c r="AC2416" s="106">
        <v>3080</v>
      </c>
      <c r="AJ2416" s="80"/>
      <c r="AK2416" s="116" t="s">
        <v>1696</v>
      </c>
      <c r="AN2416" s="80"/>
      <c r="AO2416" s="80"/>
      <c r="AP2416" s="80"/>
      <c r="AQ2416" s="80"/>
      <c r="AR2416" s="130"/>
      <c r="AS2416" s="80"/>
      <c r="AT2416" s="7"/>
      <c r="AU2416" s="7"/>
      <c r="AV2416" s="169"/>
      <c r="AW2416" s="170"/>
      <c r="AX2416" s="140"/>
      <c r="AY2416" s="150"/>
      <c r="AZ2416" s="171"/>
      <c r="BA2416" s="171"/>
      <c r="BB2416" s="150" t="str">
        <f t="shared" si="459"/>
        <v/>
      </c>
      <c r="BC2416" s="172"/>
      <c r="BD2416" s="169"/>
      <c r="BE2416" s="169"/>
      <c r="BF2416" s="169"/>
      <c r="BG2416" s="169"/>
      <c r="BH2416" s="169"/>
      <c r="BI2416" s="169"/>
      <c r="BJ2416" s="169"/>
      <c r="BK2416" s="169"/>
      <c r="BL2416" s="169"/>
      <c r="BM2416" s="169"/>
      <c r="BN2416" s="169"/>
      <c r="BO2416" s="169"/>
      <c r="BP2416" s="169"/>
      <c r="BQ2416" s="169"/>
      <c r="BS2416" s="6"/>
      <c r="BT2416" s="11"/>
      <c r="BU2416" s="6"/>
      <c r="BV2416" s="6"/>
    </row>
    <row r="2417" spans="1:74" ht="15.75" x14ac:dyDescent="0.25">
      <c r="A2417" s="52" t="s">
        <v>7908</v>
      </c>
      <c r="B2417" s="56"/>
      <c r="C2417" s="7" t="s">
        <v>118</v>
      </c>
      <c r="D2417" s="7" t="s">
        <v>6919</v>
      </c>
      <c r="E2417" s="7"/>
      <c r="F2417" s="64"/>
      <c r="G2417" s="6"/>
      <c r="H2417" s="6"/>
      <c r="I2417" s="10" t="s">
        <v>110</v>
      </c>
      <c r="J2417" s="11" t="s">
        <v>4508</v>
      </c>
      <c r="K2417" s="220" t="s">
        <v>600</v>
      </c>
      <c r="L2417" s="180"/>
      <c r="M2417" s="180">
        <v>1000</v>
      </c>
      <c r="N2417" s="80" t="s">
        <v>7215</v>
      </c>
      <c r="O2417" s="165"/>
      <c r="P2417" s="80" t="s">
        <v>4886</v>
      </c>
      <c r="Q2417" s="80"/>
      <c r="R2417" s="80"/>
      <c r="S2417" s="166"/>
      <c r="T2417" s="164"/>
      <c r="U2417" s="167"/>
      <c r="V2417" s="168"/>
      <c r="W2417" s="12" t="str">
        <f t="shared" si="458"/>
        <v>Mqtt1</v>
      </c>
      <c r="X2417" s="222"/>
      <c r="Y2417" s="6" t="str">
        <f t="shared" si="460"/>
        <v>power-tag/ahu1500-aft-area</v>
      </c>
      <c r="Z2417" s="106" t="str" cm="1">
        <f t="array" ref="Z2417">IF(COUNTIF(N2417,"spare"),"","$."&amp;_xlfn.REGEXEXTRACT(J2417,"PT\d+[FQ]\d+_(.*)", 2))</f>
        <v>$.Power_Factor_Phase_C</v>
      </c>
      <c r="AA2417" s="12">
        <f t="shared" si="457"/>
        <v>13</v>
      </c>
      <c r="AB2417" s="6" t="s">
        <v>195</v>
      </c>
      <c r="AC2417" s="106">
        <v>3082</v>
      </c>
      <c r="AJ2417" s="80"/>
      <c r="AK2417" s="116" t="s">
        <v>1696</v>
      </c>
      <c r="AN2417" s="80"/>
      <c r="AO2417" s="80"/>
      <c r="AP2417" s="80"/>
      <c r="AQ2417" s="80"/>
      <c r="AR2417" s="130"/>
      <c r="AS2417" s="80"/>
      <c r="AT2417" s="7"/>
      <c r="AU2417" s="7"/>
      <c r="AV2417" s="169"/>
      <c r="AW2417" s="170"/>
      <c r="AX2417" s="140"/>
      <c r="AY2417" s="150"/>
      <c r="AZ2417" s="171"/>
      <c r="BA2417" s="171"/>
      <c r="BB2417" s="150" t="str">
        <f t="shared" si="459"/>
        <v/>
      </c>
      <c r="BC2417" s="172"/>
      <c r="BD2417" s="169"/>
      <c r="BE2417" s="169"/>
      <c r="BF2417" s="169"/>
      <c r="BG2417" s="169"/>
      <c r="BH2417" s="169"/>
      <c r="BI2417" s="169"/>
      <c r="BJ2417" s="169"/>
      <c r="BK2417" s="169"/>
      <c r="BL2417" s="169"/>
      <c r="BM2417" s="169"/>
      <c r="BN2417" s="169"/>
      <c r="BO2417" s="169"/>
      <c r="BP2417" s="169"/>
      <c r="BQ2417" s="169"/>
      <c r="BS2417" s="6"/>
      <c r="BT2417" s="11"/>
      <c r="BU2417" s="6"/>
      <c r="BV2417" s="6"/>
    </row>
    <row r="2418" spans="1:74" ht="15.75" x14ac:dyDescent="0.25">
      <c r="A2418" s="52" t="s">
        <v>7908</v>
      </c>
      <c r="B2418" s="56"/>
      <c r="C2418" s="7" t="s">
        <v>118</v>
      </c>
      <c r="D2418" s="7" t="s">
        <v>6919</v>
      </c>
      <c r="E2418" s="7"/>
      <c r="F2418" s="64"/>
      <c r="G2418" s="6"/>
      <c r="H2418" s="6"/>
      <c r="I2418" s="10" t="s">
        <v>110</v>
      </c>
      <c r="J2418" s="11" t="s">
        <v>4509</v>
      </c>
      <c r="K2418" s="220" t="s">
        <v>600</v>
      </c>
      <c r="L2418" s="180"/>
      <c r="M2418" s="180">
        <v>1000</v>
      </c>
      <c r="N2418" s="80" t="s">
        <v>7215</v>
      </c>
      <c r="O2418" s="165"/>
      <c r="P2418" s="80" t="s">
        <v>4887</v>
      </c>
      <c r="Q2418" s="80"/>
      <c r="R2418" s="80"/>
      <c r="S2418" s="166"/>
      <c r="T2418" s="164"/>
      <c r="U2418" s="167"/>
      <c r="V2418" s="168"/>
      <c r="W2418" s="12" t="str">
        <f t="shared" si="458"/>
        <v>Mqtt1</v>
      </c>
      <c r="X2418" s="222"/>
      <c r="Y2418" s="6" t="str">
        <f t="shared" si="460"/>
        <v>power-tag/ahu1500-aft-area</v>
      </c>
      <c r="Z2418" s="106" t="str" cm="1">
        <f t="array" ref="Z2418">IF(COUNTIF(N2418,"spare"),"","$."&amp;_xlfn.REGEXEXTRACT(J2418,"PT\d+[FQ]\d+_(.*)", 2))</f>
        <v>$.Total_Power_Factor</v>
      </c>
      <c r="AA2418" s="12">
        <f t="shared" si="457"/>
        <v>13</v>
      </c>
      <c r="AB2418" s="6" t="s">
        <v>195</v>
      </c>
      <c r="AC2418" s="106">
        <v>3084</v>
      </c>
      <c r="AJ2418" s="80"/>
      <c r="AK2418" s="116" t="s">
        <v>1696</v>
      </c>
      <c r="AN2418" s="80"/>
      <c r="AO2418" s="80"/>
      <c r="AP2418" s="80"/>
      <c r="AQ2418" s="80"/>
      <c r="AR2418" s="130"/>
      <c r="AS2418" s="80"/>
      <c r="AT2418" s="7"/>
      <c r="AU2418" s="7"/>
      <c r="AV2418" s="169"/>
      <c r="AW2418" s="170"/>
      <c r="AX2418" s="140"/>
      <c r="AY2418" s="150"/>
      <c r="AZ2418" s="171"/>
      <c r="BA2418" s="171"/>
      <c r="BB2418" s="150" t="str">
        <f t="shared" si="459"/>
        <v/>
      </c>
      <c r="BC2418" s="172"/>
      <c r="BD2418" s="169"/>
      <c r="BE2418" s="169"/>
      <c r="BF2418" s="169"/>
      <c r="BG2418" s="169"/>
      <c r="BH2418" s="169"/>
      <c r="BI2418" s="169"/>
      <c r="BJ2418" s="169"/>
      <c r="BK2418" s="169"/>
      <c r="BL2418" s="169"/>
      <c r="BM2418" s="169"/>
      <c r="BN2418" s="169"/>
      <c r="BO2418" s="169"/>
      <c r="BP2418" s="169"/>
      <c r="BQ2418" s="169"/>
      <c r="BS2418" s="6"/>
      <c r="BT2418" s="11"/>
      <c r="BU2418" s="6"/>
      <c r="BV2418" s="6"/>
    </row>
    <row r="2419" spans="1:74" ht="15.75" x14ac:dyDescent="0.25">
      <c r="A2419" s="52" t="s">
        <v>7908</v>
      </c>
      <c r="B2419" s="56"/>
      <c r="C2419" s="7" t="s">
        <v>118</v>
      </c>
      <c r="D2419" s="7" t="s">
        <v>6919</v>
      </c>
      <c r="E2419" s="7"/>
      <c r="F2419" s="64"/>
      <c r="G2419" s="6"/>
      <c r="H2419" s="6"/>
      <c r="I2419" s="10" t="s">
        <v>110</v>
      </c>
      <c r="J2419" s="11" t="s">
        <v>4510</v>
      </c>
      <c r="K2419" s="220" t="s">
        <v>600</v>
      </c>
      <c r="L2419" s="180"/>
      <c r="M2419" s="180">
        <v>1000</v>
      </c>
      <c r="N2419" s="80" t="s">
        <v>7215</v>
      </c>
      <c r="O2419" s="165"/>
      <c r="P2419" s="80" t="s">
        <v>4888</v>
      </c>
      <c r="Q2419" s="80"/>
      <c r="R2419" s="80"/>
      <c r="S2419" s="166"/>
      <c r="T2419" s="164"/>
      <c r="U2419" s="167"/>
      <c r="V2419" s="168"/>
      <c r="W2419" s="12" t="str">
        <f t="shared" ref="W2419:W2433" si="461">IF(COUNTIF(N2419,"spare"),"","Mqtt1")</f>
        <v>Mqtt1</v>
      </c>
      <c r="X2419" s="222"/>
      <c r="Y2419" s="6" t="str">
        <f t="shared" si="460"/>
        <v>power-tag/discharge-pump-mast</v>
      </c>
      <c r="Z2419" s="106" t="str" cm="1">
        <f t="array" ref="Z2419">IF(COUNTIF(N2419,"spare"),"","$."&amp;_xlfn.REGEXEXTRACT(J2419,"PT\d+[FQ]\d+_(.*)", 2))</f>
        <v>$.RMS_Current_Phase_A</v>
      </c>
      <c r="AA2419" s="12">
        <f>AA2404+1</f>
        <v>14</v>
      </c>
      <c r="AB2419" s="6" t="s">
        <v>195</v>
      </c>
      <c r="AC2419" s="106">
        <v>3000</v>
      </c>
      <c r="AJ2419" s="80"/>
      <c r="AK2419" s="116" t="s">
        <v>1693</v>
      </c>
      <c r="AN2419" s="80"/>
      <c r="AO2419" s="80"/>
      <c r="AP2419" s="80"/>
      <c r="AQ2419" s="80"/>
      <c r="AR2419" s="130"/>
      <c r="AS2419" s="80"/>
      <c r="AT2419" s="7"/>
      <c r="AU2419" s="7"/>
      <c r="AV2419" s="169"/>
      <c r="AW2419" s="170"/>
      <c r="AX2419" s="140"/>
      <c r="AY2419" s="150"/>
      <c r="AZ2419" s="171"/>
      <c r="BA2419" s="171"/>
      <c r="BB2419" s="150" t="str">
        <f t="shared" ref="BB2419:BB2433" si="462">IF(ISNUMBER(AM2419),"1","")</f>
        <v/>
      </c>
      <c r="BC2419" s="172"/>
      <c r="BD2419" s="169"/>
      <c r="BE2419" s="169"/>
      <c r="BF2419" s="169"/>
      <c r="BG2419" s="169"/>
      <c r="BH2419" s="169"/>
      <c r="BI2419" s="169"/>
      <c r="BJ2419" s="169"/>
      <c r="BK2419" s="169"/>
      <c r="BL2419" s="169"/>
      <c r="BM2419" s="169"/>
      <c r="BN2419" s="169"/>
      <c r="BO2419" s="169"/>
      <c r="BP2419" s="169"/>
      <c r="BQ2419" s="169"/>
      <c r="BS2419" s="6"/>
      <c r="BT2419" s="11"/>
      <c r="BU2419" s="6"/>
      <c r="BV2419" s="6"/>
    </row>
    <row r="2420" spans="1:74" ht="15.75" x14ac:dyDescent="0.25">
      <c r="A2420" s="52" t="s">
        <v>7908</v>
      </c>
      <c r="B2420" s="56"/>
      <c r="C2420" s="7" t="s">
        <v>118</v>
      </c>
      <c r="D2420" s="7" t="s">
        <v>6919</v>
      </c>
      <c r="E2420" s="7"/>
      <c r="F2420" s="64"/>
      <c r="G2420" s="6"/>
      <c r="H2420" s="6"/>
      <c r="I2420" s="10" t="s">
        <v>110</v>
      </c>
      <c r="J2420" s="11" t="s">
        <v>4511</v>
      </c>
      <c r="K2420" s="220" t="s">
        <v>600</v>
      </c>
      <c r="L2420" s="180"/>
      <c r="M2420" s="180">
        <v>1000</v>
      </c>
      <c r="N2420" s="80" t="s">
        <v>7215</v>
      </c>
      <c r="O2420" s="165"/>
      <c r="P2420" s="80" t="s">
        <v>4889</v>
      </c>
      <c r="Q2420" s="80"/>
      <c r="R2420" s="80"/>
      <c r="S2420" s="166"/>
      <c r="T2420" s="164"/>
      <c r="U2420" s="167"/>
      <c r="V2420" s="168"/>
      <c r="W2420" s="12" t="str">
        <f t="shared" si="461"/>
        <v>Mqtt1</v>
      </c>
      <c r="X2420" s="222"/>
      <c r="Y2420" s="6" t="str">
        <f t="shared" si="460"/>
        <v>power-tag/discharge-pump-mast</v>
      </c>
      <c r="Z2420" s="106" t="str" cm="1">
        <f t="array" ref="Z2420">IF(COUNTIF(N2420,"spare"),"","$."&amp;_xlfn.REGEXEXTRACT(J2420,"PT\d+[FQ]\d+_(.*)", 2))</f>
        <v>$.RMS_Current_Phase_B</v>
      </c>
      <c r="AA2420" s="12">
        <f t="shared" si="457"/>
        <v>14</v>
      </c>
      <c r="AB2420" s="6" t="s">
        <v>195</v>
      </c>
      <c r="AC2420" s="106">
        <v>3002</v>
      </c>
      <c r="AJ2420" s="80"/>
      <c r="AK2420" s="116" t="s">
        <v>1693</v>
      </c>
      <c r="AN2420" s="80"/>
      <c r="AO2420" s="80"/>
      <c r="AP2420" s="80"/>
      <c r="AQ2420" s="80"/>
      <c r="AR2420" s="130"/>
      <c r="AS2420" s="80"/>
      <c r="AT2420" s="7"/>
      <c r="AU2420" s="7"/>
      <c r="AV2420" s="169"/>
      <c r="AW2420" s="170"/>
      <c r="AX2420" s="140"/>
      <c r="AY2420" s="150"/>
      <c r="AZ2420" s="171"/>
      <c r="BA2420" s="171"/>
      <c r="BB2420" s="150" t="str">
        <f t="shared" si="462"/>
        <v/>
      </c>
      <c r="BC2420" s="172"/>
      <c r="BD2420" s="169"/>
      <c r="BE2420" s="169"/>
      <c r="BF2420" s="169"/>
      <c r="BG2420" s="169"/>
      <c r="BH2420" s="169"/>
      <c r="BI2420" s="169"/>
      <c r="BJ2420" s="169"/>
      <c r="BK2420" s="169"/>
      <c r="BL2420" s="169"/>
      <c r="BM2420" s="169"/>
      <c r="BN2420" s="169"/>
      <c r="BO2420" s="169"/>
      <c r="BP2420" s="169"/>
      <c r="BQ2420" s="169"/>
      <c r="BS2420" s="6"/>
      <c r="BT2420" s="11"/>
      <c r="BU2420" s="6"/>
      <c r="BV2420" s="6"/>
    </row>
    <row r="2421" spans="1:74" ht="15.75" x14ac:dyDescent="0.25">
      <c r="A2421" s="52" t="s">
        <v>7908</v>
      </c>
      <c r="B2421" s="56"/>
      <c r="C2421" s="7" t="s">
        <v>118</v>
      </c>
      <c r="D2421" s="7" t="s">
        <v>6919</v>
      </c>
      <c r="E2421" s="7"/>
      <c r="F2421" s="64"/>
      <c r="G2421" s="6"/>
      <c r="H2421" s="6"/>
      <c r="I2421" s="10" t="s">
        <v>110</v>
      </c>
      <c r="J2421" s="11" t="s">
        <v>4512</v>
      </c>
      <c r="K2421" s="220" t="s">
        <v>600</v>
      </c>
      <c r="L2421" s="180"/>
      <c r="M2421" s="180">
        <v>1000</v>
      </c>
      <c r="N2421" s="80" t="s">
        <v>7215</v>
      </c>
      <c r="O2421" s="165"/>
      <c r="P2421" s="80" t="s">
        <v>4890</v>
      </c>
      <c r="Q2421" s="80"/>
      <c r="R2421" s="80"/>
      <c r="S2421" s="166"/>
      <c r="T2421" s="164"/>
      <c r="U2421" s="167"/>
      <c r="V2421" s="168"/>
      <c r="W2421" s="12" t="str">
        <f t="shared" si="461"/>
        <v>Mqtt1</v>
      </c>
      <c r="X2421" s="222"/>
      <c r="Y2421" s="6" t="str">
        <f t="shared" si="460"/>
        <v>power-tag/discharge-pump-mast</v>
      </c>
      <c r="Z2421" s="106" t="str" cm="1">
        <f t="array" ref="Z2421">IF(COUNTIF(N2421,"spare"),"","$."&amp;_xlfn.REGEXEXTRACT(J2421,"PT\d+[FQ]\d+_(.*)", 2))</f>
        <v>$.RMS_Current_Phase_C</v>
      </c>
      <c r="AA2421" s="12">
        <f t="shared" si="457"/>
        <v>14</v>
      </c>
      <c r="AB2421" s="6" t="s">
        <v>195</v>
      </c>
      <c r="AC2421" s="106">
        <v>3004</v>
      </c>
      <c r="AJ2421" s="80"/>
      <c r="AK2421" s="116" t="s">
        <v>1693</v>
      </c>
      <c r="AN2421" s="80"/>
      <c r="AO2421" s="80"/>
      <c r="AP2421" s="80"/>
      <c r="AQ2421" s="80"/>
      <c r="AR2421" s="130"/>
      <c r="AS2421" s="80"/>
      <c r="AT2421" s="7"/>
      <c r="AU2421" s="7"/>
      <c r="AV2421" s="169"/>
      <c r="AW2421" s="170"/>
      <c r="AX2421" s="140"/>
      <c r="AY2421" s="150"/>
      <c r="AZ2421" s="171"/>
      <c r="BA2421" s="171"/>
      <c r="BB2421" s="150" t="str">
        <f t="shared" si="462"/>
        <v/>
      </c>
      <c r="BC2421" s="172"/>
      <c r="BD2421" s="169"/>
      <c r="BE2421" s="169"/>
      <c r="BF2421" s="169"/>
      <c r="BG2421" s="169"/>
      <c r="BH2421" s="169"/>
      <c r="BI2421" s="169"/>
      <c r="BJ2421" s="169"/>
      <c r="BK2421" s="169"/>
      <c r="BL2421" s="169"/>
      <c r="BM2421" s="169"/>
      <c r="BN2421" s="169"/>
      <c r="BO2421" s="169"/>
      <c r="BP2421" s="169"/>
      <c r="BQ2421" s="169"/>
      <c r="BS2421" s="6"/>
      <c r="BT2421" s="11"/>
      <c r="BU2421" s="6"/>
      <c r="BV2421" s="6"/>
    </row>
    <row r="2422" spans="1:74" ht="15.75" x14ac:dyDescent="0.25">
      <c r="A2422" s="52" t="s">
        <v>7908</v>
      </c>
      <c r="B2422" s="56"/>
      <c r="C2422" s="7" t="s">
        <v>118</v>
      </c>
      <c r="D2422" s="7" t="s">
        <v>6919</v>
      </c>
      <c r="E2422" s="7"/>
      <c r="F2422" s="64"/>
      <c r="G2422" s="6"/>
      <c r="H2422" s="6"/>
      <c r="I2422" s="10" t="s">
        <v>110</v>
      </c>
      <c r="J2422" s="11" t="s">
        <v>4513</v>
      </c>
      <c r="K2422" s="220" t="s">
        <v>600</v>
      </c>
      <c r="L2422" s="180"/>
      <c r="M2422" s="180">
        <v>1000</v>
      </c>
      <c r="N2422" s="80" t="s">
        <v>7215</v>
      </c>
      <c r="O2422" s="165"/>
      <c r="P2422" s="80" t="s">
        <v>4891</v>
      </c>
      <c r="Q2422" s="80"/>
      <c r="R2422" s="80"/>
      <c r="S2422" s="166"/>
      <c r="T2422" s="164"/>
      <c r="U2422" s="167"/>
      <c r="V2422" s="168"/>
      <c r="W2422" s="12" t="str">
        <f t="shared" si="461"/>
        <v>Mqtt1</v>
      </c>
      <c r="X2422" s="222"/>
      <c r="Y2422" s="6" t="str">
        <f t="shared" si="460"/>
        <v>power-tag/discharge-pump-mast</v>
      </c>
      <c r="Z2422" s="106" t="str" cm="1">
        <f t="array" ref="Z2422">IF(COUNTIF(N2422,"spare"),"","$."&amp;_xlfn.REGEXEXTRACT(J2422,"PT\d+[FQ]\d+_(.*)", 2))</f>
        <v>$.RMS_Current_Phase_Neut</v>
      </c>
      <c r="AA2422" s="12">
        <f t="shared" si="457"/>
        <v>14</v>
      </c>
      <c r="AB2422" s="6" t="s">
        <v>195</v>
      </c>
      <c r="AC2422" s="106">
        <v>3006</v>
      </c>
      <c r="AJ2422" s="80"/>
      <c r="AK2422" s="116" t="s">
        <v>1693</v>
      </c>
      <c r="AN2422" s="80"/>
      <c r="AO2422" s="80"/>
      <c r="AP2422" s="80"/>
      <c r="AQ2422" s="80"/>
      <c r="AR2422" s="130"/>
      <c r="AS2422" s="80"/>
      <c r="AT2422" s="7"/>
      <c r="AU2422" s="7"/>
      <c r="AV2422" s="169"/>
      <c r="AW2422" s="170"/>
      <c r="AX2422" s="140"/>
      <c r="AY2422" s="150"/>
      <c r="AZ2422" s="171"/>
      <c r="BA2422" s="171"/>
      <c r="BB2422" s="150" t="str">
        <f t="shared" si="462"/>
        <v/>
      </c>
      <c r="BC2422" s="172"/>
      <c r="BD2422" s="169"/>
      <c r="BE2422" s="169"/>
      <c r="BF2422" s="169"/>
      <c r="BG2422" s="169"/>
      <c r="BH2422" s="169"/>
      <c r="BI2422" s="169"/>
      <c r="BJ2422" s="169"/>
      <c r="BK2422" s="169"/>
      <c r="BL2422" s="169"/>
      <c r="BM2422" s="169"/>
      <c r="BN2422" s="169"/>
      <c r="BO2422" s="169"/>
      <c r="BP2422" s="169"/>
      <c r="BQ2422" s="169"/>
      <c r="BS2422" s="6"/>
      <c r="BT2422" s="11"/>
      <c r="BU2422" s="6"/>
      <c r="BV2422" s="6"/>
    </row>
    <row r="2423" spans="1:74" ht="15.75" x14ac:dyDescent="0.25">
      <c r="A2423" s="52" t="s">
        <v>7908</v>
      </c>
      <c r="B2423" s="56"/>
      <c r="C2423" s="7" t="s">
        <v>118</v>
      </c>
      <c r="D2423" s="7" t="s">
        <v>6919</v>
      </c>
      <c r="E2423" s="7"/>
      <c r="F2423" s="64"/>
      <c r="G2423" s="6"/>
      <c r="H2423" s="6"/>
      <c r="I2423" s="10" t="s">
        <v>110</v>
      </c>
      <c r="J2423" s="11" t="s">
        <v>7733</v>
      </c>
      <c r="K2423" s="220" t="s">
        <v>600</v>
      </c>
      <c r="L2423" s="180"/>
      <c r="M2423" s="180">
        <v>1000</v>
      </c>
      <c r="N2423" s="80" t="s">
        <v>7215</v>
      </c>
      <c r="O2423" s="165"/>
      <c r="P2423" s="80" t="s">
        <v>4892</v>
      </c>
      <c r="Q2423" s="80"/>
      <c r="R2423" s="80"/>
      <c r="S2423" s="166"/>
      <c r="T2423" s="164"/>
      <c r="U2423" s="167"/>
      <c r="V2423" s="168"/>
      <c r="W2423" s="12" t="str">
        <f t="shared" si="461"/>
        <v>Mqtt1</v>
      </c>
      <c r="X2423" s="222"/>
      <c r="Y2423" s="6" t="str">
        <f t="shared" si="460"/>
        <v>power-tag/discharge-pump-mast</v>
      </c>
      <c r="Z2423" s="106" t="str" cm="1">
        <f t="array" ref="Z2423">IF(COUNTIF(N2423,"spare"),"","$."&amp;_xlfn.REGEXEXTRACT(J2423,"PT\d+[FQ]\d+_(.*)", 2))</f>
        <v>$.RMS_Voltage_A_N</v>
      </c>
      <c r="AA2423" s="12">
        <f t="shared" si="457"/>
        <v>14</v>
      </c>
      <c r="AB2423" s="6" t="s">
        <v>195</v>
      </c>
      <c r="AC2423" s="106">
        <v>3028</v>
      </c>
      <c r="AJ2423" s="80"/>
      <c r="AK2423" s="116" t="s">
        <v>1694</v>
      </c>
      <c r="AN2423" s="80"/>
      <c r="AO2423" s="80"/>
      <c r="AP2423" s="80"/>
      <c r="AQ2423" s="80"/>
      <c r="AR2423" s="130"/>
      <c r="AS2423" s="80"/>
      <c r="AT2423" s="7"/>
      <c r="AU2423" s="7"/>
      <c r="AV2423" s="169"/>
      <c r="AW2423" s="170"/>
      <c r="AX2423" s="140"/>
      <c r="AY2423" s="150"/>
      <c r="AZ2423" s="171"/>
      <c r="BA2423" s="171"/>
      <c r="BB2423" s="150" t="str">
        <f t="shared" si="462"/>
        <v/>
      </c>
      <c r="BC2423" s="172"/>
      <c r="BD2423" s="169"/>
      <c r="BE2423" s="169"/>
      <c r="BF2423" s="169"/>
      <c r="BG2423" s="169"/>
      <c r="BH2423" s="169"/>
      <c r="BI2423" s="169"/>
      <c r="BJ2423" s="169"/>
      <c r="BK2423" s="169"/>
      <c r="BL2423" s="169"/>
      <c r="BM2423" s="169"/>
      <c r="BN2423" s="169"/>
      <c r="BO2423" s="169"/>
      <c r="BP2423" s="169"/>
      <c r="BQ2423" s="169"/>
      <c r="BS2423" s="6"/>
      <c r="BT2423" s="11"/>
      <c r="BU2423" s="6"/>
      <c r="BV2423" s="6"/>
    </row>
    <row r="2424" spans="1:74" ht="15.75" x14ac:dyDescent="0.25">
      <c r="A2424" s="52" t="s">
        <v>7908</v>
      </c>
      <c r="B2424" s="56"/>
      <c r="C2424" s="7" t="s">
        <v>118</v>
      </c>
      <c r="D2424" s="7" t="s">
        <v>6919</v>
      </c>
      <c r="E2424" s="7"/>
      <c r="F2424" s="64"/>
      <c r="G2424" s="6"/>
      <c r="H2424" s="6"/>
      <c r="I2424" s="10" t="s">
        <v>110</v>
      </c>
      <c r="J2424" s="11" t="s">
        <v>7734</v>
      </c>
      <c r="K2424" s="220" t="s">
        <v>600</v>
      </c>
      <c r="L2424" s="180"/>
      <c r="M2424" s="180">
        <v>1000</v>
      </c>
      <c r="N2424" s="80" t="s">
        <v>7215</v>
      </c>
      <c r="O2424" s="165"/>
      <c r="P2424" s="80" t="s">
        <v>4893</v>
      </c>
      <c r="Q2424" s="80"/>
      <c r="R2424" s="80"/>
      <c r="S2424" s="166"/>
      <c r="T2424" s="164"/>
      <c r="U2424" s="167"/>
      <c r="V2424" s="168"/>
      <c r="W2424" s="12" t="str">
        <f t="shared" si="461"/>
        <v>Mqtt1</v>
      </c>
      <c r="X2424" s="222"/>
      <c r="Y2424" s="6" t="str">
        <f t="shared" si="460"/>
        <v>power-tag/discharge-pump-mast</v>
      </c>
      <c r="Z2424" s="106" t="str" cm="1">
        <f t="array" ref="Z2424">IF(COUNTIF(N2424,"spare"),"","$."&amp;_xlfn.REGEXEXTRACT(J2424,"PT\d+[FQ]\d+_(.*)", 2))</f>
        <v>$.RMS_Voltage_B_N</v>
      </c>
      <c r="AA2424" s="12">
        <f t="shared" si="457"/>
        <v>14</v>
      </c>
      <c r="AB2424" s="6" t="s">
        <v>195</v>
      </c>
      <c r="AC2424" s="106">
        <v>3030</v>
      </c>
      <c r="AJ2424" s="80"/>
      <c r="AK2424" s="116" t="s">
        <v>1694</v>
      </c>
      <c r="AN2424" s="80"/>
      <c r="AO2424" s="80"/>
      <c r="AP2424" s="80"/>
      <c r="AQ2424" s="80"/>
      <c r="AR2424" s="130"/>
      <c r="AS2424" s="80"/>
      <c r="AT2424" s="7"/>
      <c r="AU2424" s="7"/>
      <c r="AV2424" s="169"/>
      <c r="AW2424" s="170"/>
      <c r="AX2424" s="140"/>
      <c r="AY2424" s="150"/>
      <c r="AZ2424" s="171"/>
      <c r="BA2424" s="171"/>
      <c r="BB2424" s="150" t="str">
        <f t="shared" si="462"/>
        <v/>
      </c>
      <c r="BC2424" s="172"/>
      <c r="BD2424" s="169"/>
      <c r="BE2424" s="169"/>
      <c r="BF2424" s="169"/>
      <c r="BG2424" s="169"/>
      <c r="BH2424" s="169"/>
      <c r="BI2424" s="169"/>
      <c r="BJ2424" s="169"/>
      <c r="BK2424" s="169"/>
      <c r="BL2424" s="169"/>
      <c r="BM2424" s="169"/>
      <c r="BN2424" s="169"/>
      <c r="BO2424" s="169"/>
      <c r="BP2424" s="169"/>
      <c r="BQ2424" s="169"/>
      <c r="BS2424" s="6"/>
      <c r="BT2424" s="11"/>
      <c r="BU2424" s="6"/>
      <c r="BV2424" s="6"/>
    </row>
    <row r="2425" spans="1:74" ht="15.75" x14ac:dyDescent="0.25">
      <c r="A2425" s="52" t="s">
        <v>7908</v>
      </c>
      <c r="B2425" s="56"/>
      <c r="C2425" s="7" t="s">
        <v>118</v>
      </c>
      <c r="D2425" s="7" t="s">
        <v>6919</v>
      </c>
      <c r="E2425" s="7"/>
      <c r="F2425" s="64"/>
      <c r="G2425" s="6"/>
      <c r="H2425" s="6"/>
      <c r="I2425" s="10" t="s">
        <v>110</v>
      </c>
      <c r="J2425" s="11" t="s">
        <v>7735</v>
      </c>
      <c r="K2425" s="220" t="s">
        <v>600</v>
      </c>
      <c r="L2425" s="180"/>
      <c r="M2425" s="180">
        <v>1000</v>
      </c>
      <c r="N2425" s="80" t="s">
        <v>7215</v>
      </c>
      <c r="O2425" s="165"/>
      <c r="P2425" s="80" t="s">
        <v>4894</v>
      </c>
      <c r="Q2425" s="80"/>
      <c r="R2425" s="80"/>
      <c r="S2425" s="166"/>
      <c r="T2425" s="164"/>
      <c r="U2425" s="167"/>
      <c r="V2425" s="168"/>
      <c r="W2425" s="12" t="str">
        <f t="shared" si="461"/>
        <v>Mqtt1</v>
      </c>
      <c r="X2425" s="222"/>
      <c r="Y2425" s="6" t="str">
        <f t="shared" si="460"/>
        <v>power-tag/discharge-pump-mast</v>
      </c>
      <c r="Z2425" s="106" t="str" cm="1">
        <f t="array" ref="Z2425">IF(COUNTIF(N2425,"spare"),"","$."&amp;_xlfn.REGEXEXTRACT(J2425,"PT\d+[FQ]\d+_(.*)", 2))</f>
        <v>$.RMS_Voltage_C_N</v>
      </c>
      <c r="AA2425" s="12">
        <f t="shared" si="457"/>
        <v>14</v>
      </c>
      <c r="AB2425" s="6" t="s">
        <v>195</v>
      </c>
      <c r="AC2425" s="106">
        <v>3032</v>
      </c>
      <c r="AJ2425" s="80"/>
      <c r="AK2425" s="116" t="s">
        <v>1694</v>
      </c>
      <c r="AN2425" s="80"/>
      <c r="AO2425" s="80"/>
      <c r="AP2425" s="80"/>
      <c r="AQ2425" s="80"/>
      <c r="AR2425" s="130"/>
      <c r="AS2425" s="80"/>
      <c r="AT2425" s="7"/>
      <c r="AU2425" s="7"/>
      <c r="AV2425" s="169"/>
      <c r="AW2425" s="170"/>
      <c r="AX2425" s="140"/>
      <c r="AY2425" s="150"/>
      <c r="AZ2425" s="171"/>
      <c r="BA2425" s="171"/>
      <c r="BB2425" s="150" t="str">
        <f t="shared" si="462"/>
        <v/>
      </c>
      <c r="BC2425" s="172"/>
      <c r="BD2425" s="169"/>
      <c r="BE2425" s="169"/>
      <c r="BF2425" s="169"/>
      <c r="BG2425" s="169"/>
      <c r="BH2425" s="169"/>
      <c r="BI2425" s="169"/>
      <c r="BJ2425" s="169"/>
      <c r="BK2425" s="169"/>
      <c r="BL2425" s="169"/>
      <c r="BM2425" s="169"/>
      <c r="BN2425" s="169"/>
      <c r="BO2425" s="169"/>
      <c r="BP2425" s="169"/>
      <c r="BQ2425" s="169"/>
      <c r="BS2425" s="6"/>
      <c r="BT2425" s="11"/>
      <c r="BU2425" s="6"/>
      <c r="BV2425" s="6"/>
    </row>
    <row r="2426" spans="1:74" ht="15.75" x14ac:dyDescent="0.25">
      <c r="A2426" s="52" t="s">
        <v>7908</v>
      </c>
      <c r="B2426" s="56"/>
      <c r="C2426" s="7" t="s">
        <v>118</v>
      </c>
      <c r="D2426" s="7" t="s">
        <v>6919</v>
      </c>
      <c r="E2426" s="7"/>
      <c r="F2426" s="64"/>
      <c r="G2426" s="6"/>
      <c r="H2426" s="6"/>
      <c r="I2426" s="10" t="s">
        <v>110</v>
      </c>
      <c r="J2426" s="11" t="s">
        <v>4514</v>
      </c>
      <c r="K2426" s="220" t="s">
        <v>600</v>
      </c>
      <c r="L2426" s="180"/>
      <c r="M2426" s="180">
        <v>1000</v>
      </c>
      <c r="N2426" s="80" t="s">
        <v>7215</v>
      </c>
      <c r="O2426" s="165"/>
      <c r="P2426" s="80" t="s">
        <v>4895</v>
      </c>
      <c r="Q2426" s="80"/>
      <c r="R2426" s="80"/>
      <c r="S2426" s="166"/>
      <c r="T2426" s="164"/>
      <c r="U2426" s="167"/>
      <c r="V2426" s="168"/>
      <c r="W2426" s="12" t="str">
        <f t="shared" si="461"/>
        <v>Mqtt1</v>
      </c>
      <c r="X2426" s="222"/>
      <c r="Y2426" s="6" t="str">
        <f t="shared" si="460"/>
        <v>power-tag/discharge-pump-mast</v>
      </c>
      <c r="Z2426" s="106" t="str" cm="1">
        <f t="array" ref="Z2426">IF(COUNTIF(N2426,"spare"),"","$."&amp;_xlfn.REGEXEXTRACT(J2426,"PT\d+[FQ]\d+_(.*)", 2))</f>
        <v>$.Active_Power_Phase_A</v>
      </c>
      <c r="AA2426" s="12">
        <f t="shared" si="457"/>
        <v>14</v>
      </c>
      <c r="AB2426" s="6" t="s">
        <v>195</v>
      </c>
      <c r="AC2426" s="106">
        <v>3054</v>
      </c>
      <c r="AJ2426" s="80"/>
      <c r="AK2426" s="116" t="s">
        <v>1695</v>
      </c>
      <c r="AN2426" s="80"/>
      <c r="AO2426" s="80"/>
      <c r="AP2426" s="80"/>
      <c r="AQ2426" s="80"/>
      <c r="AR2426" s="130"/>
      <c r="AS2426" s="80"/>
      <c r="AT2426" s="7"/>
      <c r="AU2426" s="7"/>
      <c r="AV2426" s="169"/>
      <c r="AW2426" s="170"/>
      <c r="AX2426" s="140"/>
      <c r="AY2426" s="150"/>
      <c r="AZ2426" s="171"/>
      <c r="BA2426" s="171"/>
      <c r="BB2426" s="150" t="str">
        <f t="shared" si="462"/>
        <v/>
      </c>
      <c r="BC2426" s="172"/>
      <c r="BD2426" s="169"/>
      <c r="BE2426" s="169"/>
      <c r="BF2426" s="169"/>
      <c r="BG2426" s="169"/>
      <c r="BH2426" s="169"/>
      <c r="BI2426" s="169"/>
      <c r="BJ2426" s="169"/>
      <c r="BK2426" s="169"/>
      <c r="BL2426" s="169"/>
      <c r="BM2426" s="169"/>
      <c r="BN2426" s="169"/>
      <c r="BO2426" s="169"/>
      <c r="BP2426" s="169"/>
      <c r="BQ2426" s="169"/>
      <c r="BS2426" s="6"/>
      <c r="BT2426" s="11"/>
      <c r="BU2426" s="6"/>
      <c r="BV2426" s="6"/>
    </row>
    <row r="2427" spans="1:74" ht="15.75" x14ac:dyDescent="0.25">
      <c r="A2427" s="52" t="s">
        <v>7908</v>
      </c>
      <c r="B2427" s="56"/>
      <c r="C2427" s="7" t="s">
        <v>118</v>
      </c>
      <c r="D2427" s="7" t="s">
        <v>6919</v>
      </c>
      <c r="E2427" s="7"/>
      <c r="F2427" s="64"/>
      <c r="G2427" s="6"/>
      <c r="H2427" s="6"/>
      <c r="I2427" s="10" t="s">
        <v>110</v>
      </c>
      <c r="J2427" s="11" t="s">
        <v>4515</v>
      </c>
      <c r="K2427" s="220" t="s">
        <v>600</v>
      </c>
      <c r="L2427" s="180"/>
      <c r="M2427" s="180">
        <v>1000</v>
      </c>
      <c r="N2427" s="80" t="s">
        <v>7215</v>
      </c>
      <c r="O2427" s="165"/>
      <c r="P2427" s="80" t="s">
        <v>4896</v>
      </c>
      <c r="Q2427" s="80"/>
      <c r="R2427" s="80"/>
      <c r="S2427" s="166"/>
      <c r="T2427" s="164"/>
      <c r="U2427" s="167"/>
      <c r="V2427" s="168"/>
      <c r="W2427" s="12" t="str">
        <f t="shared" si="461"/>
        <v>Mqtt1</v>
      </c>
      <c r="X2427" s="222"/>
      <c r="Y2427" s="6" t="str">
        <f t="shared" si="460"/>
        <v>power-tag/discharge-pump-mast</v>
      </c>
      <c r="Z2427" s="106" t="str" cm="1">
        <f t="array" ref="Z2427">IF(COUNTIF(N2427,"spare"),"","$."&amp;_xlfn.REGEXEXTRACT(J2427,"PT\d+[FQ]\d+_(.*)", 2))</f>
        <v>$.Active_Power_Phase_B</v>
      </c>
      <c r="AA2427" s="12">
        <f t="shared" si="457"/>
        <v>14</v>
      </c>
      <c r="AB2427" s="6" t="s">
        <v>195</v>
      </c>
      <c r="AC2427" s="106">
        <v>3056</v>
      </c>
      <c r="AJ2427" s="80"/>
      <c r="AK2427" s="116" t="s">
        <v>1695</v>
      </c>
      <c r="AN2427" s="80"/>
      <c r="AO2427" s="80"/>
      <c r="AP2427" s="80"/>
      <c r="AQ2427" s="80"/>
      <c r="AR2427" s="130"/>
      <c r="AS2427" s="80"/>
      <c r="AT2427" s="7"/>
      <c r="AU2427" s="7"/>
      <c r="AV2427" s="169"/>
      <c r="AW2427" s="170"/>
      <c r="AX2427" s="140"/>
      <c r="AY2427" s="150"/>
      <c r="AZ2427" s="171"/>
      <c r="BA2427" s="171"/>
      <c r="BB2427" s="150" t="str">
        <f t="shared" si="462"/>
        <v/>
      </c>
      <c r="BC2427" s="172"/>
      <c r="BD2427" s="169"/>
      <c r="BE2427" s="169"/>
      <c r="BF2427" s="169"/>
      <c r="BG2427" s="169"/>
      <c r="BH2427" s="169"/>
      <c r="BI2427" s="169"/>
      <c r="BJ2427" s="169"/>
      <c r="BK2427" s="169"/>
      <c r="BL2427" s="169"/>
      <c r="BM2427" s="169"/>
      <c r="BN2427" s="169"/>
      <c r="BO2427" s="169"/>
      <c r="BP2427" s="169"/>
      <c r="BQ2427" s="169"/>
      <c r="BS2427" s="6"/>
      <c r="BT2427" s="11"/>
      <c r="BU2427" s="6"/>
      <c r="BV2427" s="6"/>
    </row>
    <row r="2428" spans="1:74" ht="15.75" x14ac:dyDescent="0.25">
      <c r="A2428" s="52" t="s">
        <v>7908</v>
      </c>
      <c r="B2428" s="56"/>
      <c r="C2428" s="7" t="s">
        <v>118</v>
      </c>
      <c r="D2428" s="7" t="s">
        <v>6919</v>
      </c>
      <c r="E2428" s="7"/>
      <c r="F2428" s="64"/>
      <c r="G2428" s="6"/>
      <c r="H2428" s="6"/>
      <c r="I2428" s="10" t="s">
        <v>110</v>
      </c>
      <c r="J2428" s="11" t="s">
        <v>4516</v>
      </c>
      <c r="K2428" s="220" t="s">
        <v>600</v>
      </c>
      <c r="L2428" s="180"/>
      <c r="M2428" s="180">
        <v>1000</v>
      </c>
      <c r="N2428" s="80" t="s">
        <v>7215</v>
      </c>
      <c r="O2428" s="165"/>
      <c r="P2428" s="80" t="s">
        <v>4897</v>
      </c>
      <c r="Q2428" s="80"/>
      <c r="R2428" s="80"/>
      <c r="S2428" s="166"/>
      <c r="T2428" s="164"/>
      <c r="U2428" s="167"/>
      <c r="V2428" s="168"/>
      <c r="W2428" s="12" t="str">
        <f t="shared" si="461"/>
        <v>Mqtt1</v>
      </c>
      <c r="X2428" s="222"/>
      <c r="Y2428" s="6" t="str">
        <f t="shared" si="460"/>
        <v>power-tag/discharge-pump-mast</v>
      </c>
      <c r="Z2428" s="106" t="str" cm="1">
        <f t="array" ref="Z2428">IF(COUNTIF(N2428,"spare"),"","$."&amp;_xlfn.REGEXEXTRACT(J2428,"PT\d+[FQ]\d+_(.*)", 2))</f>
        <v>$.Active_Power_Phase_C</v>
      </c>
      <c r="AA2428" s="12">
        <f t="shared" si="457"/>
        <v>14</v>
      </c>
      <c r="AB2428" s="6" t="s">
        <v>195</v>
      </c>
      <c r="AC2428" s="106">
        <v>3058</v>
      </c>
      <c r="AJ2428" s="80"/>
      <c r="AK2428" s="116" t="s">
        <v>1695</v>
      </c>
      <c r="AN2428" s="80"/>
      <c r="AO2428" s="80"/>
      <c r="AP2428" s="80"/>
      <c r="AQ2428" s="80"/>
      <c r="AR2428" s="130"/>
      <c r="AS2428" s="80"/>
      <c r="AT2428" s="7"/>
      <c r="AU2428" s="7"/>
      <c r="AV2428" s="169"/>
      <c r="AW2428" s="170"/>
      <c r="AX2428" s="140"/>
      <c r="AY2428" s="150"/>
      <c r="AZ2428" s="171"/>
      <c r="BA2428" s="171"/>
      <c r="BB2428" s="150" t="str">
        <f t="shared" si="462"/>
        <v/>
      </c>
      <c r="BC2428" s="172"/>
      <c r="BD2428" s="169"/>
      <c r="BE2428" s="169"/>
      <c r="BF2428" s="169"/>
      <c r="BG2428" s="169"/>
      <c r="BH2428" s="169"/>
      <c r="BI2428" s="169"/>
      <c r="BJ2428" s="169"/>
      <c r="BK2428" s="169"/>
      <c r="BL2428" s="169"/>
      <c r="BM2428" s="169"/>
      <c r="BN2428" s="169"/>
      <c r="BO2428" s="169"/>
      <c r="BP2428" s="169"/>
      <c r="BQ2428" s="169"/>
      <c r="BS2428" s="6"/>
      <c r="BT2428" s="11"/>
      <c r="BU2428" s="6"/>
      <c r="BV2428" s="6"/>
    </row>
    <row r="2429" spans="1:74" ht="15.75" x14ac:dyDescent="0.25">
      <c r="A2429" s="52" t="s">
        <v>7908</v>
      </c>
      <c r="B2429" s="56"/>
      <c r="C2429" s="7" t="s">
        <v>118</v>
      </c>
      <c r="D2429" s="7" t="s">
        <v>6919</v>
      </c>
      <c r="E2429" s="7"/>
      <c r="F2429" s="64"/>
      <c r="G2429" s="6"/>
      <c r="H2429" s="6"/>
      <c r="I2429" s="10" t="s">
        <v>110</v>
      </c>
      <c r="J2429" s="11" t="s">
        <v>4517</v>
      </c>
      <c r="K2429" s="220" t="s">
        <v>600</v>
      </c>
      <c r="L2429" s="180"/>
      <c r="M2429" s="180">
        <v>1000</v>
      </c>
      <c r="N2429" s="80" t="s">
        <v>7215</v>
      </c>
      <c r="O2429" s="165"/>
      <c r="P2429" s="80" t="s">
        <v>4898</v>
      </c>
      <c r="Q2429" s="80"/>
      <c r="R2429" s="80"/>
      <c r="S2429" s="166"/>
      <c r="T2429" s="164"/>
      <c r="U2429" s="167"/>
      <c r="V2429" s="168"/>
      <c r="W2429" s="12" t="str">
        <f t="shared" si="461"/>
        <v>Mqtt1</v>
      </c>
      <c r="X2429" s="222"/>
      <c r="Y2429" s="6" t="str">
        <f t="shared" si="460"/>
        <v>power-tag/discharge-pump-mast</v>
      </c>
      <c r="Z2429" s="106" t="str" cm="1">
        <f t="array" ref="Z2429">IF(COUNTIF(N2429,"spare"),"","$."&amp;_xlfn.REGEXEXTRACT(J2429,"PT\d+[FQ]\d+_(.*)", 2))</f>
        <v>$.Total_Active_Power</v>
      </c>
      <c r="AA2429" s="12">
        <f t="shared" si="457"/>
        <v>14</v>
      </c>
      <c r="AB2429" s="6" t="s">
        <v>195</v>
      </c>
      <c r="AC2429" s="106">
        <v>3060</v>
      </c>
      <c r="AJ2429" s="80"/>
      <c r="AK2429" s="116" t="s">
        <v>1695</v>
      </c>
      <c r="AN2429" s="80"/>
      <c r="AO2429" s="80"/>
      <c r="AP2429" s="80"/>
      <c r="AQ2429" s="80"/>
      <c r="AR2429" s="130"/>
      <c r="AS2429" s="80"/>
      <c r="AT2429" s="7"/>
      <c r="AU2429" s="7"/>
      <c r="AV2429" s="169"/>
      <c r="AW2429" s="170"/>
      <c r="AX2429" s="140"/>
      <c r="AY2429" s="150"/>
      <c r="AZ2429" s="171"/>
      <c r="BA2429" s="171"/>
      <c r="BB2429" s="150" t="str">
        <f t="shared" si="462"/>
        <v/>
      </c>
      <c r="BC2429" s="172"/>
      <c r="BD2429" s="169"/>
      <c r="BE2429" s="169"/>
      <c r="BF2429" s="169"/>
      <c r="BG2429" s="169"/>
      <c r="BH2429" s="169"/>
      <c r="BI2429" s="169"/>
      <c r="BJ2429" s="169"/>
      <c r="BK2429" s="169"/>
      <c r="BL2429" s="169"/>
      <c r="BM2429" s="169"/>
      <c r="BN2429" s="169"/>
      <c r="BO2429" s="169"/>
      <c r="BP2429" s="169"/>
      <c r="BQ2429" s="169"/>
      <c r="BS2429" s="6"/>
      <c r="BT2429" s="11"/>
      <c r="BU2429" s="6"/>
      <c r="BV2429" s="6"/>
    </row>
    <row r="2430" spans="1:74" ht="15.75" x14ac:dyDescent="0.25">
      <c r="A2430" s="52" t="s">
        <v>7908</v>
      </c>
      <c r="B2430" s="56"/>
      <c r="C2430" s="7" t="s">
        <v>118</v>
      </c>
      <c r="D2430" s="7" t="s">
        <v>6919</v>
      </c>
      <c r="E2430" s="7"/>
      <c r="F2430" s="64"/>
      <c r="G2430" s="6"/>
      <c r="H2430" s="6"/>
      <c r="I2430" s="10" t="s">
        <v>110</v>
      </c>
      <c r="J2430" s="11" t="s">
        <v>4518</v>
      </c>
      <c r="K2430" s="220" t="s">
        <v>600</v>
      </c>
      <c r="L2430" s="180"/>
      <c r="M2430" s="180">
        <v>1000</v>
      </c>
      <c r="N2430" s="80" t="s">
        <v>7215</v>
      </c>
      <c r="O2430" s="165"/>
      <c r="P2430" s="80" t="s">
        <v>4899</v>
      </c>
      <c r="Q2430" s="80"/>
      <c r="R2430" s="80"/>
      <c r="S2430" s="166"/>
      <c r="T2430" s="164"/>
      <c r="U2430" s="167"/>
      <c r="V2430" s="168"/>
      <c r="W2430" s="12" t="str">
        <f t="shared" si="461"/>
        <v>Mqtt1</v>
      </c>
      <c r="X2430" s="222"/>
      <c r="Y2430" s="6" t="str">
        <f t="shared" si="460"/>
        <v>power-tag/discharge-pump-mast</v>
      </c>
      <c r="Z2430" s="106" t="str" cm="1">
        <f t="array" ref="Z2430">IF(COUNTIF(N2430,"spare"),"","$."&amp;_xlfn.REGEXEXTRACT(J2430,"PT\d+[FQ]\d+_(.*)", 2))</f>
        <v>$.Power_Factor_Phase_A</v>
      </c>
      <c r="AA2430" s="12">
        <f t="shared" si="457"/>
        <v>14</v>
      </c>
      <c r="AB2430" s="6" t="s">
        <v>195</v>
      </c>
      <c r="AC2430" s="106">
        <v>3078</v>
      </c>
      <c r="AJ2430" s="80"/>
      <c r="AK2430" s="116" t="s">
        <v>1696</v>
      </c>
      <c r="AN2430" s="80"/>
      <c r="AO2430" s="80"/>
      <c r="AP2430" s="80"/>
      <c r="AQ2430" s="80"/>
      <c r="AR2430" s="130"/>
      <c r="AS2430" s="80"/>
      <c r="AT2430" s="7"/>
      <c r="AU2430" s="7"/>
      <c r="AV2430" s="169"/>
      <c r="AW2430" s="170"/>
      <c r="AX2430" s="140"/>
      <c r="AY2430" s="150"/>
      <c r="AZ2430" s="171"/>
      <c r="BA2430" s="171"/>
      <c r="BB2430" s="150" t="str">
        <f t="shared" si="462"/>
        <v/>
      </c>
      <c r="BC2430" s="172"/>
      <c r="BD2430" s="169"/>
      <c r="BE2430" s="169"/>
      <c r="BF2430" s="169"/>
      <c r="BG2430" s="169"/>
      <c r="BH2430" s="169"/>
      <c r="BI2430" s="169"/>
      <c r="BJ2430" s="169"/>
      <c r="BK2430" s="169"/>
      <c r="BL2430" s="169"/>
      <c r="BM2430" s="169"/>
      <c r="BN2430" s="169"/>
      <c r="BO2430" s="169"/>
      <c r="BP2430" s="169"/>
      <c r="BQ2430" s="169"/>
      <c r="BS2430" s="6"/>
      <c r="BT2430" s="11"/>
      <c r="BU2430" s="6"/>
      <c r="BV2430" s="6"/>
    </row>
    <row r="2431" spans="1:74" ht="15.75" x14ac:dyDescent="0.25">
      <c r="A2431" s="52" t="s">
        <v>7908</v>
      </c>
      <c r="B2431" s="56"/>
      <c r="C2431" s="7" t="s">
        <v>118</v>
      </c>
      <c r="D2431" s="7" t="s">
        <v>6919</v>
      </c>
      <c r="E2431" s="7"/>
      <c r="F2431" s="64"/>
      <c r="G2431" s="6"/>
      <c r="H2431" s="6"/>
      <c r="I2431" s="10" t="s">
        <v>110</v>
      </c>
      <c r="J2431" s="11" t="s">
        <v>4519</v>
      </c>
      <c r="K2431" s="220" t="s">
        <v>600</v>
      </c>
      <c r="L2431" s="180"/>
      <c r="M2431" s="180">
        <v>1000</v>
      </c>
      <c r="N2431" s="80" t="s">
        <v>7215</v>
      </c>
      <c r="O2431" s="165"/>
      <c r="P2431" s="80" t="s">
        <v>4900</v>
      </c>
      <c r="Q2431" s="80"/>
      <c r="R2431" s="80"/>
      <c r="S2431" s="166"/>
      <c r="T2431" s="164"/>
      <c r="U2431" s="167"/>
      <c r="V2431" s="168"/>
      <c r="W2431" s="12" t="str">
        <f t="shared" si="461"/>
        <v>Mqtt1</v>
      </c>
      <c r="X2431" s="222"/>
      <c r="Y2431" s="6" t="str">
        <f t="shared" si="460"/>
        <v>power-tag/discharge-pump-mast</v>
      </c>
      <c r="Z2431" s="106" t="str" cm="1">
        <f t="array" ref="Z2431">IF(COUNTIF(N2431,"spare"),"","$."&amp;_xlfn.REGEXEXTRACT(J2431,"PT\d+[FQ]\d+_(.*)", 2))</f>
        <v>$.Power_Factor_Phase_B</v>
      </c>
      <c r="AA2431" s="12">
        <f t="shared" si="457"/>
        <v>14</v>
      </c>
      <c r="AB2431" s="6" t="s">
        <v>195</v>
      </c>
      <c r="AC2431" s="106">
        <v>3080</v>
      </c>
      <c r="AJ2431" s="80"/>
      <c r="AK2431" s="116" t="s">
        <v>1696</v>
      </c>
      <c r="AN2431" s="80"/>
      <c r="AO2431" s="80"/>
      <c r="AP2431" s="80"/>
      <c r="AQ2431" s="80"/>
      <c r="AR2431" s="130"/>
      <c r="AS2431" s="80"/>
      <c r="AT2431" s="7"/>
      <c r="AU2431" s="7"/>
      <c r="AV2431" s="169"/>
      <c r="AW2431" s="170"/>
      <c r="AX2431" s="140"/>
      <c r="AY2431" s="150"/>
      <c r="AZ2431" s="171"/>
      <c r="BA2431" s="171"/>
      <c r="BB2431" s="150" t="str">
        <f t="shared" si="462"/>
        <v/>
      </c>
      <c r="BC2431" s="172"/>
      <c r="BD2431" s="169"/>
      <c r="BE2431" s="169"/>
      <c r="BF2431" s="169"/>
      <c r="BG2431" s="169"/>
      <c r="BH2431" s="169"/>
      <c r="BI2431" s="169"/>
      <c r="BJ2431" s="169"/>
      <c r="BK2431" s="169"/>
      <c r="BL2431" s="169"/>
      <c r="BM2431" s="169"/>
      <c r="BN2431" s="169"/>
      <c r="BO2431" s="169"/>
      <c r="BP2431" s="169"/>
      <c r="BQ2431" s="169"/>
      <c r="BS2431" s="6"/>
      <c r="BT2431" s="11"/>
      <c r="BU2431" s="6"/>
      <c r="BV2431" s="6"/>
    </row>
    <row r="2432" spans="1:74" ht="15.75" x14ac:dyDescent="0.25">
      <c r="A2432" s="52" t="s">
        <v>7908</v>
      </c>
      <c r="B2432" s="56"/>
      <c r="C2432" s="7" t="s">
        <v>118</v>
      </c>
      <c r="D2432" s="7" t="s">
        <v>6919</v>
      </c>
      <c r="E2432" s="7"/>
      <c r="F2432" s="64"/>
      <c r="G2432" s="6"/>
      <c r="H2432" s="6"/>
      <c r="I2432" s="10" t="s">
        <v>110</v>
      </c>
      <c r="J2432" s="11" t="s">
        <v>4520</v>
      </c>
      <c r="K2432" s="220" t="s">
        <v>600</v>
      </c>
      <c r="L2432" s="180"/>
      <c r="M2432" s="180">
        <v>1000</v>
      </c>
      <c r="N2432" s="80" t="s">
        <v>7215</v>
      </c>
      <c r="O2432" s="165"/>
      <c r="P2432" s="80" t="s">
        <v>4901</v>
      </c>
      <c r="Q2432" s="80"/>
      <c r="R2432" s="80"/>
      <c r="S2432" s="166"/>
      <c r="T2432" s="164"/>
      <c r="U2432" s="167"/>
      <c r="V2432" s="168"/>
      <c r="W2432" s="12" t="str">
        <f t="shared" si="461"/>
        <v>Mqtt1</v>
      </c>
      <c r="X2432" s="222"/>
      <c r="Y2432" s="6" t="str">
        <f t="shared" si="460"/>
        <v>power-tag/discharge-pump-mast</v>
      </c>
      <c r="Z2432" s="106" t="str" cm="1">
        <f t="array" ref="Z2432">IF(COUNTIF(N2432,"spare"),"","$."&amp;_xlfn.REGEXEXTRACT(J2432,"PT\d+[FQ]\d+_(.*)", 2))</f>
        <v>$.Power_Factor_Phase_C</v>
      </c>
      <c r="AA2432" s="12">
        <f t="shared" si="457"/>
        <v>14</v>
      </c>
      <c r="AB2432" s="6" t="s">
        <v>195</v>
      </c>
      <c r="AC2432" s="106">
        <v>3082</v>
      </c>
      <c r="AJ2432" s="80"/>
      <c r="AK2432" s="116" t="s">
        <v>1696</v>
      </c>
      <c r="AN2432" s="80"/>
      <c r="AO2432" s="80"/>
      <c r="AP2432" s="80"/>
      <c r="AQ2432" s="80"/>
      <c r="AR2432" s="130"/>
      <c r="AS2432" s="80"/>
      <c r="AT2432" s="7"/>
      <c r="AU2432" s="7"/>
      <c r="AV2432" s="169"/>
      <c r="AW2432" s="170"/>
      <c r="AX2432" s="140"/>
      <c r="AY2432" s="150"/>
      <c r="AZ2432" s="171"/>
      <c r="BA2432" s="171"/>
      <c r="BB2432" s="150" t="str">
        <f t="shared" si="462"/>
        <v/>
      </c>
      <c r="BC2432" s="172"/>
      <c r="BD2432" s="169"/>
      <c r="BE2432" s="169"/>
      <c r="BF2432" s="169"/>
      <c r="BG2432" s="169"/>
      <c r="BH2432" s="169"/>
      <c r="BI2432" s="169"/>
      <c r="BJ2432" s="169"/>
      <c r="BK2432" s="169"/>
      <c r="BL2432" s="169"/>
      <c r="BM2432" s="169"/>
      <c r="BN2432" s="169"/>
      <c r="BO2432" s="169"/>
      <c r="BP2432" s="169"/>
      <c r="BQ2432" s="169"/>
      <c r="BS2432" s="6"/>
      <c r="BT2432" s="11"/>
      <c r="BU2432" s="6"/>
      <c r="BV2432" s="6"/>
    </row>
    <row r="2433" spans="1:74" ht="15.75" x14ac:dyDescent="0.25">
      <c r="A2433" s="52" t="s">
        <v>7908</v>
      </c>
      <c r="B2433" s="56"/>
      <c r="C2433" s="7" t="s">
        <v>118</v>
      </c>
      <c r="D2433" s="7" t="s">
        <v>6919</v>
      </c>
      <c r="E2433" s="7"/>
      <c r="F2433" s="64"/>
      <c r="G2433" s="6"/>
      <c r="H2433" s="6"/>
      <c r="I2433" s="10" t="s">
        <v>110</v>
      </c>
      <c r="J2433" s="11" t="s">
        <v>4521</v>
      </c>
      <c r="K2433" s="220" t="s">
        <v>600</v>
      </c>
      <c r="L2433" s="180"/>
      <c r="M2433" s="180">
        <v>1000</v>
      </c>
      <c r="N2433" s="80" t="s">
        <v>7215</v>
      </c>
      <c r="O2433" s="165"/>
      <c r="P2433" s="80" t="s">
        <v>4902</v>
      </c>
      <c r="Q2433" s="80"/>
      <c r="R2433" s="80"/>
      <c r="S2433" s="166"/>
      <c r="T2433" s="164"/>
      <c r="U2433" s="167"/>
      <c r="V2433" s="168"/>
      <c r="W2433" s="12" t="str">
        <f t="shared" si="461"/>
        <v>Mqtt1</v>
      </c>
      <c r="X2433" s="222"/>
      <c r="Y2433" s="6" t="str">
        <f t="shared" si="460"/>
        <v>power-tag/discharge-pump-mast</v>
      </c>
      <c r="Z2433" s="106" t="str" cm="1">
        <f t="array" ref="Z2433">IF(COUNTIF(N2433,"spare"),"","$."&amp;_xlfn.REGEXEXTRACT(J2433,"PT\d+[FQ]\d+_(.*)", 2))</f>
        <v>$.Total_Power_Factor</v>
      </c>
      <c r="AA2433" s="12">
        <f t="shared" si="457"/>
        <v>14</v>
      </c>
      <c r="AB2433" s="6" t="s">
        <v>195</v>
      </c>
      <c r="AC2433" s="106">
        <v>3084</v>
      </c>
      <c r="AJ2433" s="80"/>
      <c r="AK2433" s="116" t="s">
        <v>1696</v>
      </c>
      <c r="AN2433" s="80"/>
      <c r="AO2433" s="80"/>
      <c r="AP2433" s="80"/>
      <c r="AQ2433" s="80"/>
      <c r="AR2433" s="130"/>
      <c r="AS2433" s="80"/>
      <c r="AT2433" s="7"/>
      <c r="AU2433" s="7"/>
      <c r="AV2433" s="169"/>
      <c r="AW2433" s="170"/>
      <c r="AX2433" s="140"/>
      <c r="AY2433" s="150"/>
      <c r="AZ2433" s="171"/>
      <c r="BA2433" s="171"/>
      <c r="BB2433" s="150" t="str">
        <f t="shared" si="462"/>
        <v/>
      </c>
      <c r="BC2433" s="172"/>
      <c r="BD2433" s="169"/>
      <c r="BE2433" s="169"/>
      <c r="BF2433" s="169"/>
      <c r="BG2433" s="169"/>
      <c r="BH2433" s="169"/>
      <c r="BI2433" s="169"/>
      <c r="BJ2433" s="169"/>
      <c r="BK2433" s="169"/>
      <c r="BL2433" s="169"/>
      <c r="BM2433" s="169"/>
      <c r="BN2433" s="169"/>
      <c r="BO2433" s="169"/>
      <c r="BP2433" s="169"/>
      <c r="BQ2433" s="169"/>
      <c r="BS2433" s="6"/>
      <c r="BT2433" s="11"/>
      <c r="BU2433" s="6"/>
      <c r="BV2433" s="6"/>
    </row>
    <row r="2434" spans="1:74" ht="15.75" x14ac:dyDescent="0.25">
      <c r="A2434" s="52" t="s">
        <v>7908</v>
      </c>
      <c r="B2434" s="56"/>
      <c r="C2434" s="7" t="s">
        <v>118</v>
      </c>
      <c r="D2434" s="7" t="s">
        <v>6919</v>
      </c>
      <c r="E2434" s="7"/>
      <c r="F2434" s="64"/>
      <c r="G2434" s="6"/>
      <c r="H2434" s="6"/>
      <c r="I2434" s="10" t="s">
        <v>110</v>
      </c>
      <c r="J2434" s="11" t="s">
        <v>4522</v>
      </c>
      <c r="K2434" s="220" t="s">
        <v>600</v>
      </c>
      <c r="L2434" s="180"/>
      <c r="M2434" s="180">
        <v>1000</v>
      </c>
      <c r="N2434" s="80" t="s">
        <v>7215</v>
      </c>
      <c r="O2434" s="165"/>
      <c r="P2434" s="80" t="s">
        <v>4903</v>
      </c>
      <c r="Q2434" s="80"/>
      <c r="R2434" s="80"/>
      <c r="S2434" s="166"/>
      <c r="T2434" s="164"/>
      <c r="U2434" s="167"/>
      <c r="V2434" s="168"/>
      <c r="W2434" s="12" t="str">
        <f t="shared" ref="W2434:W2448" si="463">IF(COUNTIF(N2434,"spare"),"","Mqtt1")</f>
        <v>Mqtt1</v>
      </c>
      <c r="X2434" s="222"/>
      <c r="Y2434" s="6" t="str">
        <f t="shared" si="460"/>
        <v>power-tag/lights-technical-area</v>
      </c>
      <c r="Z2434" s="106" t="str" cm="1">
        <f t="array" ref="Z2434">IF(COUNTIF(N2434,"spare"),"","$."&amp;_xlfn.REGEXEXTRACT(J2434,"PT\d+[FQ]\d+_(.*)", 2))</f>
        <v>$.RMS_Current_Phase_A</v>
      </c>
      <c r="AA2434" s="12">
        <f>AA2419+1</f>
        <v>15</v>
      </c>
      <c r="AB2434" s="6" t="s">
        <v>195</v>
      </c>
      <c r="AC2434" s="106">
        <v>3000</v>
      </c>
      <c r="AJ2434" s="80"/>
      <c r="AK2434" s="116" t="s">
        <v>1693</v>
      </c>
      <c r="AN2434" s="80"/>
      <c r="AO2434" s="80"/>
      <c r="AP2434" s="80"/>
      <c r="AQ2434" s="80"/>
      <c r="AR2434" s="130"/>
      <c r="AS2434" s="80"/>
      <c r="AT2434" s="7"/>
      <c r="AU2434" s="7"/>
      <c r="AV2434" s="169"/>
      <c r="AW2434" s="170"/>
      <c r="AX2434" s="140"/>
      <c r="AY2434" s="150"/>
      <c r="AZ2434" s="171"/>
      <c r="BA2434" s="171"/>
      <c r="BB2434" s="150" t="str">
        <f t="shared" ref="BB2434:BB2448" si="464">IF(ISNUMBER(AM2434),"1","")</f>
        <v/>
      </c>
      <c r="BC2434" s="172"/>
      <c r="BD2434" s="169"/>
      <c r="BE2434" s="169"/>
      <c r="BF2434" s="169"/>
      <c r="BG2434" s="169"/>
      <c r="BH2434" s="169"/>
      <c r="BI2434" s="169"/>
      <c r="BJ2434" s="169"/>
      <c r="BK2434" s="169"/>
      <c r="BL2434" s="169"/>
      <c r="BM2434" s="169"/>
      <c r="BN2434" s="169"/>
      <c r="BO2434" s="169"/>
      <c r="BP2434" s="169"/>
      <c r="BQ2434" s="169"/>
      <c r="BS2434" s="6"/>
      <c r="BT2434" s="11"/>
      <c r="BU2434" s="6"/>
      <c r="BV2434" s="6"/>
    </row>
    <row r="2435" spans="1:74" ht="15.75" x14ac:dyDescent="0.25">
      <c r="A2435" s="52" t="s">
        <v>7908</v>
      </c>
      <c r="B2435" s="56"/>
      <c r="C2435" s="7" t="s">
        <v>118</v>
      </c>
      <c r="D2435" s="7" t="s">
        <v>6919</v>
      </c>
      <c r="E2435" s="7"/>
      <c r="F2435" s="64"/>
      <c r="G2435" s="6"/>
      <c r="H2435" s="6"/>
      <c r="I2435" s="10" t="s">
        <v>110</v>
      </c>
      <c r="J2435" s="11" t="s">
        <v>4523</v>
      </c>
      <c r="K2435" s="220" t="s">
        <v>600</v>
      </c>
      <c r="L2435" s="180"/>
      <c r="M2435" s="180">
        <v>1000</v>
      </c>
      <c r="N2435" s="80" t="s">
        <v>7215</v>
      </c>
      <c r="O2435" s="165"/>
      <c r="P2435" s="80" t="s">
        <v>4904</v>
      </c>
      <c r="Q2435" s="80"/>
      <c r="R2435" s="80"/>
      <c r="S2435" s="166"/>
      <c r="T2435" s="164"/>
      <c r="U2435" s="167"/>
      <c r="V2435" s="168"/>
      <c r="W2435" s="12" t="str">
        <f t="shared" si="463"/>
        <v>Mqtt1</v>
      </c>
      <c r="X2435" s="222"/>
      <c r="Y2435" s="6" t="str">
        <f t="shared" si="460"/>
        <v>power-tag/lights-technical-area</v>
      </c>
      <c r="Z2435" s="106" t="str" cm="1">
        <f t="array" ref="Z2435">IF(COUNTIF(N2435,"spare"),"","$."&amp;_xlfn.REGEXEXTRACT(J2435,"PT\d+[FQ]\d+_(.*)", 2))</f>
        <v>$.RMS_Current_Phase_B</v>
      </c>
      <c r="AA2435" s="12">
        <f t="shared" si="457"/>
        <v>15</v>
      </c>
      <c r="AB2435" s="6" t="s">
        <v>195</v>
      </c>
      <c r="AC2435" s="106">
        <v>3002</v>
      </c>
      <c r="AJ2435" s="80"/>
      <c r="AK2435" s="116" t="s">
        <v>1693</v>
      </c>
      <c r="AN2435" s="80"/>
      <c r="AO2435" s="80"/>
      <c r="AP2435" s="80"/>
      <c r="AQ2435" s="80"/>
      <c r="AR2435" s="130"/>
      <c r="AS2435" s="80"/>
      <c r="AT2435" s="7"/>
      <c r="AU2435" s="7"/>
      <c r="AV2435" s="169"/>
      <c r="AW2435" s="170"/>
      <c r="AX2435" s="140"/>
      <c r="AY2435" s="150"/>
      <c r="AZ2435" s="171"/>
      <c r="BA2435" s="171"/>
      <c r="BB2435" s="150" t="str">
        <f t="shared" si="464"/>
        <v/>
      </c>
      <c r="BC2435" s="172"/>
      <c r="BD2435" s="169"/>
      <c r="BE2435" s="169"/>
      <c r="BF2435" s="169"/>
      <c r="BG2435" s="169"/>
      <c r="BH2435" s="169"/>
      <c r="BI2435" s="169"/>
      <c r="BJ2435" s="169"/>
      <c r="BK2435" s="169"/>
      <c r="BL2435" s="169"/>
      <c r="BM2435" s="169"/>
      <c r="BN2435" s="169"/>
      <c r="BO2435" s="169"/>
      <c r="BP2435" s="169"/>
      <c r="BQ2435" s="169"/>
      <c r="BS2435" s="6"/>
      <c r="BT2435" s="11"/>
      <c r="BU2435" s="6"/>
      <c r="BV2435" s="6"/>
    </row>
    <row r="2436" spans="1:74" ht="15.75" x14ac:dyDescent="0.25">
      <c r="A2436" s="52" t="s">
        <v>7908</v>
      </c>
      <c r="B2436" s="56"/>
      <c r="C2436" s="7" t="s">
        <v>118</v>
      </c>
      <c r="D2436" s="7" t="s">
        <v>6919</v>
      </c>
      <c r="E2436" s="7"/>
      <c r="F2436" s="64"/>
      <c r="G2436" s="6"/>
      <c r="H2436" s="6"/>
      <c r="I2436" s="10" t="s">
        <v>110</v>
      </c>
      <c r="J2436" s="11" t="s">
        <v>4524</v>
      </c>
      <c r="K2436" s="220" t="s">
        <v>600</v>
      </c>
      <c r="L2436" s="180"/>
      <c r="M2436" s="180">
        <v>1000</v>
      </c>
      <c r="N2436" s="80" t="s">
        <v>7215</v>
      </c>
      <c r="O2436" s="165"/>
      <c r="P2436" s="80" t="s">
        <v>4905</v>
      </c>
      <c r="Q2436" s="80"/>
      <c r="R2436" s="80"/>
      <c r="S2436" s="166"/>
      <c r="T2436" s="164"/>
      <c r="U2436" s="167"/>
      <c r="V2436" s="168"/>
      <c r="W2436" s="12" t="str">
        <f t="shared" si="463"/>
        <v>Mqtt1</v>
      </c>
      <c r="X2436" s="222"/>
      <c r="Y2436" s="6" t="str">
        <f t="shared" si="460"/>
        <v>power-tag/lights-technical-area</v>
      </c>
      <c r="Z2436" s="106" t="str" cm="1">
        <f t="array" ref="Z2436">IF(COUNTIF(N2436,"spare"),"","$."&amp;_xlfn.REGEXEXTRACT(J2436,"PT\d+[FQ]\d+_(.*)", 2))</f>
        <v>$.RMS_Current_Phase_C</v>
      </c>
      <c r="AA2436" s="12">
        <f t="shared" si="457"/>
        <v>15</v>
      </c>
      <c r="AB2436" s="6" t="s">
        <v>195</v>
      </c>
      <c r="AC2436" s="106">
        <v>3004</v>
      </c>
      <c r="AJ2436" s="80"/>
      <c r="AK2436" s="116" t="s">
        <v>1693</v>
      </c>
      <c r="AN2436" s="80"/>
      <c r="AO2436" s="80"/>
      <c r="AP2436" s="80"/>
      <c r="AQ2436" s="80"/>
      <c r="AR2436" s="130"/>
      <c r="AS2436" s="80"/>
      <c r="AT2436" s="7"/>
      <c r="AU2436" s="7"/>
      <c r="AV2436" s="169"/>
      <c r="AW2436" s="170"/>
      <c r="AX2436" s="140"/>
      <c r="AY2436" s="150"/>
      <c r="AZ2436" s="171"/>
      <c r="BA2436" s="171"/>
      <c r="BB2436" s="150" t="str">
        <f t="shared" si="464"/>
        <v/>
      </c>
      <c r="BC2436" s="172"/>
      <c r="BD2436" s="169"/>
      <c r="BE2436" s="169"/>
      <c r="BF2436" s="169"/>
      <c r="BG2436" s="169"/>
      <c r="BH2436" s="169"/>
      <c r="BI2436" s="169"/>
      <c r="BJ2436" s="169"/>
      <c r="BK2436" s="169"/>
      <c r="BL2436" s="169"/>
      <c r="BM2436" s="169"/>
      <c r="BN2436" s="169"/>
      <c r="BO2436" s="169"/>
      <c r="BP2436" s="169"/>
      <c r="BQ2436" s="169"/>
      <c r="BS2436" s="6"/>
      <c r="BT2436" s="11"/>
      <c r="BU2436" s="6"/>
      <c r="BV2436" s="6"/>
    </row>
    <row r="2437" spans="1:74" ht="15.75" x14ac:dyDescent="0.25">
      <c r="A2437" s="52" t="s">
        <v>7908</v>
      </c>
      <c r="B2437" s="56"/>
      <c r="C2437" s="7" t="s">
        <v>118</v>
      </c>
      <c r="D2437" s="7" t="s">
        <v>6919</v>
      </c>
      <c r="E2437" s="7"/>
      <c r="F2437" s="64"/>
      <c r="G2437" s="6"/>
      <c r="H2437" s="6"/>
      <c r="I2437" s="10" t="s">
        <v>110</v>
      </c>
      <c r="J2437" s="11" t="s">
        <v>4525</v>
      </c>
      <c r="K2437" s="220" t="s">
        <v>600</v>
      </c>
      <c r="L2437" s="180"/>
      <c r="M2437" s="180">
        <v>1000</v>
      </c>
      <c r="N2437" s="80" t="s">
        <v>7215</v>
      </c>
      <c r="O2437" s="165"/>
      <c r="P2437" s="80" t="s">
        <v>4906</v>
      </c>
      <c r="Q2437" s="80"/>
      <c r="R2437" s="80"/>
      <c r="S2437" s="166"/>
      <c r="T2437" s="164"/>
      <c r="U2437" s="167"/>
      <c r="V2437" s="168"/>
      <c r="W2437" s="12" t="str">
        <f t="shared" si="463"/>
        <v>Mqtt1</v>
      </c>
      <c r="X2437" s="222"/>
      <c r="Y2437" s="6" t="str">
        <f t="shared" si="460"/>
        <v>power-tag/lights-technical-area</v>
      </c>
      <c r="Z2437" s="106" t="str" cm="1">
        <f t="array" ref="Z2437">IF(COUNTIF(N2437,"spare"),"","$."&amp;_xlfn.REGEXEXTRACT(J2437,"PT\d+[FQ]\d+_(.*)", 2))</f>
        <v>$.RMS_Current_Phase_Neut</v>
      </c>
      <c r="AA2437" s="12">
        <f t="shared" si="457"/>
        <v>15</v>
      </c>
      <c r="AB2437" s="6" t="s">
        <v>195</v>
      </c>
      <c r="AC2437" s="106">
        <v>3006</v>
      </c>
      <c r="AJ2437" s="80"/>
      <c r="AK2437" s="116" t="s">
        <v>1693</v>
      </c>
      <c r="AN2437" s="80"/>
      <c r="AO2437" s="80"/>
      <c r="AP2437" s="80"/>
      <c r="AQ2437" s="80"/>
      <c r="AR2437" s="130"/>
      <c r="AS2437" s="80"/>
      <c r="AT2437" s="7"/>
      <c r="AU2437" s="7"/>
      <c r="AV2437" s="169"/>
      <c r="AW2437" s="170"/>
      <c r="AX2437" s="140"/>
      <c r="AY2437" s="150"/>
      <c r="AZ2437" s="171"/>
      <c r="BA2437" s="171"/>
      <c r="BB2437" s="150" t="str">
        <f t="shared" si="464"/>
        <v/>
      </c>
      <c r="BC2437" s="172"/>
      <c r="BD2437" s="169"/>
      <c r="BE2437" s="169"/>
      <c r="BF2437" s="169"/>
      <c r="BG2437" s="169"/>
      <c r="BH2437" s="169"/>
      <c r="BI2437" s="169"/>
      <c r="BJ2437" s="169"/>
      <c r="BK2437" s="169"/>
      <c r="BL2437" s="169"/>
      <c r="BM2437" s="169"/>
      <c r="BN2437" s="169"/>
      <c r="BO2437" s="169"/>
      <c r="BP2437" s="169"/>
      <c r="BQ2437" s="169"/>
      <c r="BS2437" s="6"/>
      <c r="BT2437" s="11"/>
      <c r="BU2437" s="6"/>
      <c r="BV2437" s="6"/>
    </row>
    <row r="2438" spans="1:74" ht="15.75" x14ac:dyDescent="0.25">
      <c r="A2438" s="52" t="s">
        <v>7908</v>
      </c>
      <c r="B2438" s="56"/>
      <c r="C2438" s="7" t="s">
        <v>118</v>
      </c>
      <c r="D2438" s="7" t="s">
        <v>6919</v>
      </c>
      <c r="E2438" s="7"/>
      <c r="F2438" s="64"/>
      <c r="G2438" s="6"/>
      <c r="H2438" s="6"/>
      <c r="I2438" s="10" t="s">
        <v>110</v>
      </c>
      <c r="J2438" s="11" t="s">
        <v>7736</v>
      </c>
      <c r="K2438" s="220" t="s">
        <v>600</v>
      </c>
      <c r="L2438" s="180"/>
      <c r="M2438" s="180">
        <v>1000</v>
      </c>
      <c r="N2438" s="80" t="s">
        <v>7215</v>
      </c>
      <c r="O2438" s="165"/>
      <c r="P2438" s="80" t="s">
        <v>4907</v>
      </c>
      <c r="Q2438" s="80"/>
      <c r="R2438" s="80"/>
      <c r="S2438" s="166"/>
      <c r="T2438" s="164"/>
      <c r="U2438" s="167"/>
      <c r="V2438" s="168"/>
      <c r="W2438" s="12" t="str">
        <f t="shared" si="463"/>
        <v>Mqtt1</v>
      </c>
      <c r="X2438" s="222"/>
      <c r="Y2438" s="6" t="str">
        <f t="shared" si="460"/>
        <v>power-tag/lights-technical-area</v>
      </c>
      <c r="Z2438" s="106" t="str" cm="1">
        <f t="array" ref="Z2438">IF(COUNTIF(N2438,"spare"),"","$."&amp;_xlfn.REGEXEXTRACT(J2438,"PT\d+[FQ]\d+_(.*)", 2))</f>
        <v>$.RMS_Voltage_A_N</v>
      </c>
      <c r="AA2438" s="12">
        <f t="shared" si="457"/>
        <v>15</v>
      </c>
      <c r="AB2438" s="6" t="s">
        <v>195</v>
      </c>
      <c r="AC2438" s="106">
        <v>3028</v>
      </c>
      <c r="AJ2438" s="80"/>
      <c r="AK2438" s="116" t="s">
        <v>1694</v>
      </c>
      <c r="AN2438" s="80"/>
      <c r="AO2438" s="80"/>
      <c r="AP2438" s="80"/>
      <c r="AQ2438" s="80"/>
      <c r="AR2438" s="130"/>
      <c r="AS2438" s="80"/>
      <c r="AT2438" s="7"/>
      <c r="AU2438" s="7"/>
      <c r="AV2438" s="169"/>
      <c r="AW2438" s="170"/>
      <c r="AX2438" s="140"/>
      <c r="AY2438" s="150"/>
      <c r="AZ2438" s="171"/>
      <c r="BA2438" s="171"/>
      <c r="BB2438" s="150" t="str">
        <f t="shared" si="464"/>
        <v/>
      </c>
      <c r="BC2438" s="172"/>
      <c r="BD2438" s="169"/>
      <c r="BE2438" s="169"/>
      <c r="BF2438" s="169"/>
      <c r="BG2438" s="169"/>
      <c r="BH2438" s="169"/>
      <c r="BI2438" s="169"/>
      <c r="BJ2438" s="169"/>
      <c r="BK2438" s="169"/>
      <c r="BL2438" s="169"/>
      <c r="BM2438" s="169"/>
      <c r="BN2438" s="169"/>
      <c r="BO2438" s="169"/>
      <c r="BP2438" s="169"/>
      <c r="BQ2438" s="169"/>
      <c r="BS2438" s="6"/>
      <c r="BT2438" s="11"/>
      <c r="BU2438" s="6"/>
      <c r="BV2438" s="6"/>
    </row>
    <row r="2439" spans="1:74" ht="15.75" x14ac:dyDescent="0.25">
      <c r="A2439" s="52" t="s">
        <v>7908</v>
      </c>
      <c r="B2439" s="56"/>
      <c r="C2439" s="7" t="s">
        <v>118</v>
      </c>
      <c r="D2439" s="7" t="s">
        <v>6919</v>
      </c>
      <c r="E2439" s="7"/>
      <c r="F2439" s="64"/>
      <c r="G2439" s="6"/>
      <c r="H2439" s="6"/>
      <c r="I2439" s="10" t="s">
        <v>110</v>
      </c>
      <c r="J2439" s="11" t="s">
        <v>7737</v>
      </c>
      <c r="K2439" s="220" t="s">
        <v>600</v>
      </c>
      <c r="L2439" s="180"/>
      <c r="M2439" s="180">
        <v>1000</v>
      </c>
      <c r="N2439" s="80" t="s">
        <v>7215</v>
      </c>
      <c r="O2439" s="165"/>
      <c r="P2439" s="80" t="s">
        <v>4908</v>
      </c>
      <c r="Q2439" s="80"/>
      <c r="R2439" s="80"/>
      <c r="S2439" s="166"/>
      <c r="T2439" s="164"/>
      <c r="U2439" s="167"/>
      <c r="V2439" s="168"/>
      <c r="W2439" s="12" t="str">
        <f t="shared" si="463"/>
        <v>Mqtt1</v>
      </c>
      <c r="X2439" s="222"/>
      <c r="Y2439" s="6" t="str">
        <f t="shared" si="460"/>
        <v>power-tag/lights-technical-area</v>
      </c>
      <c r="Z2439" s="106" t="str" cm="1">
        <f t="array" ref="Z2439">IF(COUNTIF(N2439,"spare"),"","$."&amp;_xlfn.REGEXEXTRACT(J2439,"PT\d+[FQ]\d+_(.*)", 2))</f>
        <v>$.RMS_Voltage_B_N</v>
      </c>
      <c r="AA2439" s="12">
        <f t="shared" si="457"/>
        <v>15</v>
      </c>
      <c r="AB2439" s="6" t="s">
        <v>195</v>
      </c>
      <c r="AC2439" s="106">
        <v>3030</v>
      </c>
      <c r="AJ2439" s="80"/>
      <c r="AK2439" s="116" t="s">
        <v>1694</v>
      </c>
      <c r="AN2439" s="80"/>
      <c r="AO2439" s="80"/>
      <c r="AP2439" s="80"/>
      <c r="AQ2439" s="80"/>
      <c r="AR2439" s="130"/>
      <c r="AS2439" s="80"/>
      <c r="AT2439" s="7"/>
      <c r="AU2439" s="7"/>
      <c r="AV2439" s="169"/>
      <c r="AW2439" s="170"/>
      <c r="AX2439" s="140"/>
      <c r="AY2439" s="150"/>
      <c r="AZ2439" s="171"/>
      <c r="BA2439" s="171"/>
      <c r="BB2439" s="150" t="str">
        <f t="shared" si="464"/>
        <v/>
      </c>
      <c r="BC2439" s="172"/>
      <c r="BD2439" s="169"/>
      <c r="BE2439" s="169"/>
      <c r="BF2439" s="169"/>
      <c r="BG2439" s="169"/>
      <c r="BH2439" s="169"/>
      <c r="BI2439" s="169"/>
      <c r="BJ2439" s="169"/>
      <c r="BK2439" s="169"/>
      <c r="BL2439" s="169"/>
      <c r="BM2439" s="169"/>
      <c r="BN2439" s="169"/>
      <c r="BO2439" s="169"/>
      <c r="BP2439" s="169"/>
      <c r="BQ2439" s="169"/>
      <c r="BS2439" s="6"/>
      <c r="BT2439" s="11"/>
      <c r="BU2439" s="6"/>
      <c r="BV2439" s="6"/>
    </row>
    <row r="2440" spans="1:74" ht="15.75" x14ac:dyDescent="0.25">
      <c r="A2440" s="52" t="s">
        <v>7908</v>
      </c>
      <c r="B2440" s="56"/>
      <c r="C2440" s="7" t="s">
        <v>118</v>
      </c>
      <c r="D2440" s="7" t="s">
        <v>6919</v>
      </c>
      <c r="E2440" s="7"/>
      <c r="F2440" s="64"/>
      <c r="G2440" s="6"/>
      <c r="H2440" s="6"/>
      <c r="I2440" s="10" t="s">
        <v>110</v>
      </c>
      <c r="J2440" s="11" t="s">
        <v>7738</v>
      </c>
      <c r="K2440" s="220" t="s">
        <v>600</v>
      </c>
      <c r="L2440" s="180"/>
      <c r="M2440" s="180">
        <v>1000</v>
      </c>
      <c r="N2440" s="80" t="s">
        <v>7215</v>
      </c>
      <c r="O2440" s="165"/>
      <c r="P2440" s="80" t="s">
        <v>4909</v>
      </c>
      <c r="Q2440" s="80"/>
      <c r="R2440" s="80"/>
      <c r="S2440" s="166"/>
      <c r="T2440" s="164"/>
      <c r="U2440" s="167"/>
      <c r="V2440" s="168"/>
      <c r="W2440" s="12" t="str">
        <f t="shared" si="463"/>
        <v>Mqtt1</v>
      </c>
      <c r="X2440" s="222"/>
      <c r="Y2440" s="6" t="str">
        <f t="shared" si="460"/>
        <v>power-tag/lights-technical-area</v>
      </c>
      <c r="Z2440" s="106" t="str" cm="1">
        <f t="array" ref="Z2440">IF(COUNTIF(N2440,"spare"),"","$."&amp;_xlfn.REGEXEXTRACT(J2440,"PT\d+[FQ]\d+_(.*)", 2))</f>
        <v>$.RMS_Voltage_C_N</v>
      </c>
      <c r="AA2440" s="12">
        <f t="shared" si="457"/>
        <v>15</v>
      </c>
      <c r="AB2440" s="6" t="s">
        <v>195</v>
      </c>
      <c r="AC2440" s="106">
        <v>3032</v>
      </c>
      <c r="AJ2440" s="80"/>
      <c r="AK2440" s="116" t="s">
        <v>1694</v>
      </c>
      <c r="AN2440" s="80"/>
      <c r="AO2440" s="80"/>
      <c r="AP2440" s="80"/>
      <c r="AQ2440" s="80"/>
      <c r="AR2440" s="130"/>
      <c r="AS2440" s="80"/>
      <c r="AT2440" s="7"/>
      <c r="AU2440" s="7"/>
      <c r="AV2440" s="169"/>
      <c r="AW2440" s="170"/>
      <c r="AX2440" s="140"/>
      <c r="AY2440" s="150"/>
      <c r="AZ2440" s="171"/>
      <c r="BA2440" s="171"/>
      <c r="BB2440" s="150" t="str">
        <f t="shared" si="464"/>
        <v/>
      </c>
      <c r="BC2440" s="172"/>
      <c r="BD2440" s="169"/>
      <c r="BE2440" s="169"/>
      <c r="BF2440" s="169"/>
      <c r="BG2440" s="169"/>
      <c r="BH2440" s="169"/>
      <c r="BI2440" s="169"/>
      <c r="BJ2440" s="169"/>
      <c r="BK2440" s="169"/>
      <c r="BL2440" s="169"/>
      <c r="BM2440" s="169"/>
      <c r="BN2440" s="169"/>
      <c r="BO2440" s="169"/>
      <c r="BP2440" s="169"/>
      <c r="BQ2440" s="169"/>
      <c r="BS2440" s="6"/>
      <c r="BT2440" s="11"/>
      <c r="BU2440" s="6"/>
      <c r="BV2440" s="6"/>
    </row>
    <row r="2441" spans="1:74" ht="15.75" x14ac:dyDescent="0.25">
      <c r="A2441" s="52" t="s">
        <v>7908</v>
      </c>
      <c r="B2441" s="56"/>
      <c r="C2441" s="7" t="s">
        <v>118</v>
      </c>
      <c r="D2441" s="7" t="s">
        <v>6919</v>
      </c>
      <c r="E2441" s="7"/>
      <c r="F2441" s="64"/>
      <c r="G2441" s="6"/>
      <c r="H2441" s="6"/>
      <c r="I2441" s="10" t="s">
        <v>110</v>
      </c>
      <c r="J2441" s="11" t="s">
        <v>4526</v>
      </c>
      <c r="K2441" s="220" t="s">
        <v>600</v>
      </c>
      <c r="L2441" s="180"/>
      <c r="M2441" s="180">
        <v>1000</v>
      </c>
      <c r="N2441" s="80" t="s">
        <v>7215</v>
      </c>
      <c r="O2441" s="165"/>
      <c r="P2441" s="80" t="s">
        <v>4910</v>
      </c>
      <c r="Q2441" s="80"/>
      <c r="R2441" s="80"/>
      <c r="S2441" s="166"/>
      <c r="T2441" s="164"/>
      <c r="U2441" s="167"/>
      <c r="V2441" s="168"/>
      <c r="W2441" s="12" t="str">
        <f t="shared" si="463"/>
        <v>Mqtt1</v>
      </c>
      <c r="X2441" s="222"/>
      <c r="Y2441" s="6" t="str">
        <f t="shared" si="460"/>
        <v>power-tag/lights-technical-area</v>
      </c>
      <c r="Z2441" s="106" t="str" cm="1">
        <f t="array" ref="Z2441">IF(COUNTIF(N2441,"spare"),"","$."&amp;_xlfn.REGEXEXTRACT(J2441,"PT\d+[FQ]\d+_(.*)", 2))</f>
        <v>$.Active_Power_Phase_A</v>
      </c>
      <c r="AA2441" s="12">
        <f t="shared" si="457"/>
        <v>15</v>
      </c>
      <c r="AB2441" s="6" t="s">
        <v>195</v>
      </c>
      <c r="AC2441" s="106">
        <v>3054</v>
      </c>
      <c r="AJ2441" s="80"/>
      <c r="AK2441" s="116" t="s">
        <v>1695</v>
      </c>
      <c r="AN2441" s="80"/>
      <c r="AO2441" s="80"/>
      <c r="AP2441" s="80"/>
      <c r="AQ2441" s="80"/>
      <c r="AR2441" s="130"/>
      <c r="AS2441" s="80"/>
      <c r="AT2441" s="7"/>
      <c r="AU2441" s="7"/>
      <c r="AV2441" s="169"/>
      <c r="AW2441" s="170"/>
      <c r="AX2441" s="140"/>
      <c r="AY2441" s="150"/>
      <c r="AZ2441" s="171"/>
      <c r="BA2441" s="171"/>
      <c r="BB2441" s="150" t="str">
        <f t="shared" si="464"/>
        <v/>
      </c>
      <c r="BC2441" s="172"/>
      <c r="BD2441" s="169"/>
      <c r="BE2441" s="169"/>
      <c r="BF2441" s="169"/>
      <c r="BG2441" s="169"/>
      <c r="BH2441" s="169"/>
      <c r="BI2441" s="169"/>
      <c r="BJ2441" s="169"/>
      <c r="BK2441" s="169"/>
      <c r="BL2441" s="169"/>
      <c r="BM2441" s="169"/>
      <c r="BN2441" s="169"/>
      <c r="BO2441" s="169"/>
      <c r="BP2441" s="169"/>
      <c r="BQ2441" s="169"/>
      <c r="BS2441" s="6"/>
      <c r="BT2441" s="11"/>
      <c r="BU2441" s="6"/>
      <c r="BV2441" s="6"/>
    </row>
    <row r="2442" spans="1:74" ht="15.75" x14ac:dyDescent="0.25">
      <c r="A2442" s="52" t="s">
        <v>7908</v>
      </c>
      <c r="B2442" s="56"/>
      <c r="C2442" s="7" t="s">
        <v>118</v>
      </c>
      <c r="D2442" s="7" t="s">
        <v>6919</v>
      </c>
      <c r="E2442" s="7"/>
      <c r="F2442" s="64"/>
      <c r="G2442" s="6"/>
      <c r="H2442" s="6"/>
      <c r="I2442" s="10" t="s">
        <v>110</v>
      </c>
      <c r="J2442" s="11" t="s">
        <v>4527</v>
      </c>
      <c r="K2442" s="220" t="s">
        <v>600</v>
      </c>
      <c r="L2442" s="180"/>
      <c r="M2442" s="180">
        <v>1000</v>
      </c>
      <c r="N2442" s="80" t="s">
        <v>7215</v>
      </c>
      <c r="O2442" s="165"/>
      <c r="P2442" s="80" t="s">
        <v>4911</v>
      </c>
      <c r="Q2442" s="80"/>
      <c r="R2442" s="80"/>
      <c r="S2442" s="166"/>
      <c r="T2442" s="164"/>
      <c r="U2442" s="167"/>
      <c r="V2442" s="168"/>
      <c r="W2442" s="12" t="str">
        <f t="shared" si="463"/>
        <v>Mqtt1</v>
      </c>
      <c r="X2442" s="222"/>
      <c r="Y2442" s="6" t="str">
        <f t="shared" si="460"/>
        <v>power-tag/lights-technical-area</v>
      </c>
      <c r="Z2442" s="106" t="str" cm="1">
        <f t="array" ref="Z2442">IF(COUNTIF(N2442,"spare"),"","$."&amp;_xlfn.REGEXEXTRACT(J2442,"PT\d+[FQ]\d+_(.*)", 2))</f>
        <v>$.Active_Power_Phase_B</v>
      </c>
      <c r="AA2442" s="12">
        <f t="shared" si="457"/>
        <v>15</v>
      </c>
      <c r="AB2442" s="6" t="s">
        <v>195</v>
      </c>
      <c r="AC2442" s="106">
        <v>3056</v>
      </c>
      <c r="AJ2442" s="80"/>
      <c r="AK2442" s="116" t="s">
        <v>1695</v>
      </c>
      <c r="AN2442" s="80"/>
      <c r="AO2442" s="80"/>
      <c r="AP2442" s="80"/>
      <c r="AQ2442" s="80"/>
      <c r="AR2442" s="130"/>
      <c r="AS2442" s="80"/>
      <c r="AT2442" s="7"/>
      <c r="AU2442" s="7"/>
      <c r="AV2442" s="169"/>
      <c r="AW2442" s="170"/>
      <c r="AX2442" s="140"/>
      <c r="AY2442" s="150"/>
      <c r="AZ2442" s="171"/>
      <c r="BA2442" s="171"/>
      <c r="BB2442" s="150" t="str">
        <f t="shared" si="464"/>
        <v/>
      </c>
      <c r="BC2442" s="172"/>
      <c r="BD2442" s="169"/>
      <c r="BE2442" s="169"/>
      <c r="BF2442" s="169"/>
      <c r="BG2442" s="169"/>
      <c r="BH2442" s="169"/>
      <c r="BI2442" s="169"/>
      <c r="BJ2442" s="169"/>
      <c r="BK2442" s="169"/>
      <c r="BL2442" s="169"/>
      <c r="BM2442" s="169"/>
      <c r="BN2442" s="169"/>
      <c r="BO2442" s="169"/>
      <c r="BP2442" s="169"/>
      <c r="BQ2442" s="169"/>
      <c r="BS2442" s="6"/>
      <c r="BT2442" s="11"/>
      <c r="BU2442" s="6"/>
      <c r="BV2442" s="6"/>
    </row>
    <row r="2443" spans="1:74" ht="15.75" x14ac:dyDescent="0.25">
      <c r="A2443" s="52" t="s">
        <v>7908</v>
      </c>
      <c r="B2443" s="56"/>
      <c r="C2443" s="7" t="s">
        <v>118</v>
      </c>
      <c r="D2443" s="7" t="s">
        <v>6919</v>
      </c>
      <c r="E2443" s="7"/>
      <c r="F2443" s="64"/>
      <c r="G2443" s="6"/>
      <c r="H2443" s="6"/>
      <c r="I2443" s="10" t="s">
        <v>110</v>
      </c>
      <c r="J2443" s="11" t="s">
        <v>4528</v>
      </c>
      <c r="K2443" s="220" t="s">
        <v>600</v>
      </c>
      <c r="L2443" s="180"/>
      <c r="M2443" s="180">
        <v>1000</v>
      </c>
      <c r="N2443" s="80" t="s">
        <v>7215</v>
      </c>
      <c r="O2443" s="165"/>
      <c r="P2443" s="80" t="s">
        <v>4912</v>
      </c>
      <c r="Q2443" s="80"/>
      <c r="R2443" s="80"/>
      <c r="S2443" s="166"/>
      <c r="T2443" s="164"/>
      <c r="U2443" s="167"/>
      <c r="V2443" s="168"/>
      <c r="W2443" s="12" t="str">
        <f t="shared" si="463"/>
        <v>Mqtt1</v>
      </c>
      <c r="X2443" s="222"/>
      <c r="Y2443" s="6" t="str">
        <f t="shared" si="460"/>
        <v>power-tag/lights-technical-area</v>
      </c>
      <c r="Z2443" s="106" t="str" cm="1">
        <f t="array" ref="Z2443">IF(COUNTIF(N2443,"spare"),"","$."&amp;_xlfn.REGEXEXTRACT(J2443,"PT\d+[FQ]\d+_(.*)", 2))</f>
        <v>$.Active_Power_Phase_C</v>
      </c>
      <c r="AA2443" s="12">
        <f t="shared" si="457"/>
        <v>15</v>
      </c>
      <c r="AB2443" s="6" t="s">
        <v>195</v>
      </c>
      <c r="AC2443" s="106">
        <v>3058</v>
      </c>
      <c r="AJ2443" s="80"/>
      <c r="AK2443" s="116" t="s">
        <v>1695</v>
      </c>
      <c r="AN2443" s="80"/>
      <c r="AO2443" s="80"/>
      <c r="AP2443" s="80"/>
      <c r="AQ2443" s="80"/>
      <c r="AR2443" s="130"/>
      <c r="AS2443" s="80"/>
      <c r="AT2443" s="7"/>
      <c r="AU2443" s="7"/>
      <c r="AV2443" s="169"/>
      <c r="AW2443" s="170"/>
      <c r="AX2443" s="140"/>
      <c r="AY2443" s="150"/>
      <c r="AZ2443" s="171"/>
      <c r="BA2443" s="171"/>
      <c r="BB2443" s="150" t="str">
        <f t="shared" si="464"/>
        <v/>
      </c>
      <c r="BC2443" s="172"/>
      <c r="BD2443" s="169"/>
      <c r="BE2443" s="169"/>
      <c r="BF2443" s="169"/>
      <c r="BG2443" s="169"/>
      <c r="BH2443" s="169"/>
      <c r="BI2443" s="169"/>
      <c r="BJ2443" s="169"/>
      <c r="BK2443" s="169"/>
      <c r="BL2443" s="169"/>
      <c r="BM2443" s="169"/>
      <c r="BN2443" s="169"/>
      <c r="BO2443" s="169"/>
      <c r="BP2443" s="169"/>
      <c r="BQ2443" s="169"/>
      <c r="BS2443" s="6"/>
      <c r="BT2443" s="11"/>
      <c r="BU2443" s="6"/>
      <c r="BV2443" s="6"/>
    </row>
    <row r="2444" spans="1:74" ht="15.75" x14ac:dyDescent="0.25">
      <c r="A2444" s="52" t="s">
        <v>7908</v>
      </c>
      <c r="B2444" s="56"/>
      <c r="C2444" s="7" t="s">
        <v>118</v>
      </c>
      <c r="D2444" s="7" t="s">
        <v>6919</v>
      </c>
      <c r="E2444" s="7"/>
      <c r="F2444" s="64"/>
      <c r="G2444" s="6"/>
      <c r="H2444" s="6"/>
      <c r="I2444" s="10" t="s">
        <v>110</v>
      </c>
      <c r="J2444" s="11" t="s">
        <v>4529</v>
      </c>
      <c r="K2444" s="220" t="s">
        <v>600</v>
      </c>
      <c r="L2444" s="180"/>
      <c r="M2444" s="180">
        <v>1000</v>
      </c>
      <c r="N2444" s="80" t="s">
        <v>7215</v>
      </c>
      <c r="O2444" s="165"/>
      <c r="P2444" s="80" t="s">
        <v>4913</v>
      </c>
      <c r="Q2444" s="80"/>
      <c r="R2444" s="80"/>
      <c r="S2444" s="166"/>
      <c r="T2444" s="164"/>
      <c r="U2444" s="167"/>
      <c r="V2444" s="168"/>
      <c r="W2444" s="12" t="str">
        <f t="shared" si="463"/>
        <v>Mqtt1</v>
      </c>
      <c r="X2444" s="222"/>
      <c r="Y2444" s="6" t="str">
        <f t="shared" si="460"/>
        <v>power-tag/lights-technical-area</v>
      </c>
      <c r="Z2444" s="106" t="str" cm="1">
        <f t="array" ref="Z2444">IF(COUNTIF(N2444,"spare"),"","$."&amp;_xlfn.REGEXEXTRACT(J2444,"PT\d+[FQ]\d+_(.*)", 2))</f>
        <v>$.Total_Active_Power</v>
      </c>
      <c r="AA2444" s="12">
        <f t="shared" si="457"/>
        <v>15</v>
      </c>
      <c r="AB2444" s="6" t="s">
        <v>195</v>
      </c>
      <c r="AC2444" s="106">
        <v>3060</v>
      </c>
      <c r="AJ2444" s="80"/>
      <c r="AK2444" s="116" t="s">
        <v>1695</v>
      </c>
      <c r="AN2444" s="80"/>
      <c r="AO2444" s="80"/>
      <c r="AP2444" s="80"/>
      <c r="AQ2444" s="80"/>
      <c r="AR2444" s="130"/>
      <c r="AS2444" s="80"/>
      <c r="AT2444" s="7"/>
      <c r="AU2444" s="7"/>
      <c r="AV2444" s="169"/>
      <c r="AW2444" s="170"/>
      <c r="AX2444" s="140"/>
      <c r="AY2444" s="150"/>
      <c r="AZ2444" s="171"/>
      <c r="BA2444" s="171"/>
      <c r="BB2444" s="150" t="str">
        <f t="shared" si="464"/>
        <v/>
      </c>
      <c r="BC2444" s="172"/>
      <c r="BD2444" s="169"/>
      <c r="BE2444" s="169"/>
      <c r="BF2444" s="169"/>
      <c r="BG2444" s="169"/>
      <c r="BH2444" s="169"/>
      <c r="BI2444" s="169"/>
      <c r="BJ2444" s="169"/>
      <c r="BK2444" s="169"/>
      <c r="BL2444" s="169"/>
      <c r="BM2444" s="169"/>
      <c r="BN2444" s="169"/>
      <c r="BO2444" s="169"/>
      <c r="BP2444" s="169"/>
      <c r="BQ2444" s="169"/>
      <c r="BS2444" s="6"/>
      <c r="BT2444" s="11"/>
      <c r="BU2444" s="6"/>
      <c r="BV2444" s="6"/>
    </row>
    <row r="2445" spans="1:74" ht="15.75" x14ac:dyDescent="0.25">
      <c r="A2445" s="52" t="s">
        <v>7908</v>
      </c>
      <c r="B2445" s="56"/>
      <c r="C2445" s="7" t="s">
        <v>118</v>
      </c>
      <c r="D2445" s="7" t="s">
        <v>6919</v>
      </c>
      <c r="E2445" s="7"/>
      <c r="F2445" s="64"/>
      <c r="G2445" s="6"/>
      <c r="H2445" s="6"/>
      <c r="I2445" s="10" t="s">
        <v>110</v>
      </c>
      <c r="J2445" s="11" t="s">
        <v>4530</v>
      </c>
      <c r="K2445" s="220" t="s">
        <v>600</v>
      </c>
      <c r="L2445" s="180"/>
      <c r="M2445" s="180">
        <v>1000</v>
      </c>
      <c r="N2445" s="80" t="s">
        <v>7215</v>
      </c>
      <c r="O2445" s="165"/>
      <c r="P2445" s="80" t="s">
        <v>4914</v>
      </c>
      <c r="Q2445" s="80"/>
      <c r="R2445" s="80"/>
      <c r="S2445" s="166"/>
      <c r="T2445" s="164"/>
      <c r="U2445" s="167"/>
      <c r="V2445" s="168"/>
      <c r="W2445" s="12" t="str">
        <f t="shared" si="463"/>
        <v>Mqtt1</v>
      </c>
      <c r="X2445" s="222"/>
      <c r="Y2445" s="6" t="str">
        <f t="shared" si="460"/>
        <v>power-tag/lights-technical-area</v>
      </c>
      <c r="Z2445" s="106" t="str" cm="1">
        <f t="array" ref="Z2445">IF(COUNTIF(N2445,"spare"),"","$."&amp;_xlfn.REGEXEXTRACT(J2445,"PT\d+[FQ]\d+_(.*)", 2))</f>
        <v>$.Power_Factor_Phase_A</v>
      </c>
      <c r="AA2445" s="12">
        <f t="shared" si="457"/>
        <v>15</v>
      </c>
      <c r="AB2445" s="6" t="s">
        <v>195</v>
      </c>
      <c r="AC2445" s="106">
        <v>3078</v>
      </c>
      <c r="AJ2445" s="80"/>
      <c r="AK2445" s="116" t="s">
        <v>1696</v>
      </c>
      <c r="AN2445" s="80"/>
      <c r="AO2445" s="80"/>
      <c r="AP2445" s="80"/>
      <c r="AQ2445" s="80"/>
      <c r="AR2445" s="130"/>
      <c r="AS2445" s="80"/>
      <c r="AT2445" s="7"/>
      <c r="AU2445" s="7"/>
      <c r="AV2445" s="169"/>
      <c r="AW2445" s="170"/>
      <c r="AX2445" s="140"/>
      <c r="AY2445" s="150"/>
      <c r="AZ2445" s="171"/>
      <c r="BA2445" s="171"/>
      <c r="BB2445" s="150" t="str">
        <f t="shared" si="464"/>
        <v/>
      </c>
      <c r="BC2445" s="172"/>
      <c r="BD2445" s="169"/>
      <c r="BE2445" s="169"/>
      <c r="BF2445" s="169"/>
      <c r="BG2445" s="169"/>
      <c r="BH2445" s="169"/>
      <c r="BI2445" s="169"/>
      <c r="BJ2445" s="169"/>
      <c r="BK2445" s="169"/>
      <c r="BL2445" s="169"/>
      <c r="BM2445" s="169"/>
      <c r="BN2445" s="169"/>
      <c r="BO2445" s="169"/>
      <c r="BP2445" s="169"/>
      <c r="BQ2445" s="169"/>
      <c r="BS2445" s="6"/>
      <c r="BT2445" s="11"/>
      <c r="BU2445" s="6"/>
      <c r="BV2445" s="6"/>
    </row>
    <row r="2446" spans="1:74" ht="15.75" x14ac:dyDescent="0.25">
      <c r="A2446" s="52" t="s">
        <v>7908</v>
      </c>
      <c r="B2446" s="56"/>
      <c r="C2446" s="7" t="s">
        <v>118</v>
      </c>
      <c r="D2446" s="7" t="s">
        <v>6919</v>
      </c>
      <c r="E2446" s="7"/>
      <c r="F2446" s="64"/>
      <c r="G2446" s="6"/>
      <c r="H2446" s="6"/>
      <c r="I2446" s="10" t="s">
        <v>110</v>
      </c>
      <c r="J2446" s="11" t="s">
        <v>4531</v>
      </c>
      <c r="K2446" s="220" t="s">
        <v>600</v>
      </c>
      <c r="L2446" s="180"/>
      <c r="M2446" s="180">
        <v>1000</v>
      </c>
      <c r="N2446" s="80" t="s">
        <v>7215</v>
      </c>
      <c r="O2446" s="165"/>
      <c r="P2446" s="80" t="s">
        <v>4915</v>
      </c>
      <c r="Q2446" s="80"/>
      <c r="R2446" s="80"/>
      <c r="S2446" s="166"/>
      <c r="T2446" s="164"/>
      <c r="U2446" s="167"/>
      <c r="V2446" s="168"/>
      <c r="W2446" s="12" t="str">
        <f t="shared" si="463"/>
        <v>Mqtt1</v>
      </c>
      <c r="X2446" s="222"/>
      <c r="Y2446" s="6" t="str">
        <f t="shared" si="460"/>
        <v>power-tag/lights-technical-area</v>
      </c>
      <c r="Z2446" s="106" t="str" cm="1">
        <f t="array" ref="Z2446">IF(COUNTIF(N2446,"spare"),"","$."&amp;_xlfn.REGEXEXTRACT(J2446,"PT\d+[FQ]\d+_(.*)", 2))</f>
        <v>$.Power_Factor_Phase_B</v>
      </c>
      <c r="AA2446" s="12">
        <f t="shared" si="457"/>
        <v>15</v>
      </c>
      <c r="AB2446" s="6" t="s">
        <v>195</v>
      </c>
      <c r="AC2446" s="106">
        <v>3080</v>
      </c>
      <c r="AJ2446" s="80"/>
      <c r="AK2446" s="116" t="s">
        <v>1696</v>
      </c>
      <c r="AN2446" s="80"/>
      <c r="AO2446" s="80"/>
      <c r="AP2446" s="80"/>
      <c r="AQ2446" s="80"/>
      <c r="AR2446" s="130"/>
      <c r="AS2446" s="80"/>
      <c r="AT2446" s="7"/>
      <c r="AU2446" s="7"/>
      <c r="AV2446" s="169"/>
      <c r="AW2446" s="170"/>
      <c r="AX2446" s="140"/>
      <c r="AY2446" s="150"/>
      <c r="AZ2446" s="171"/>
      <c r="BA2446" s="171"/>
      <c r="BB2446" s="150" t="str">
        <f t="shared" si="464"/>
        <v/>
      </c>
      <c r="BC2446" s="172"/>
      <c r="BD2446" s="169"/>
      <c r="BE2446" s="169"/>
      <c r="BF2446" s="169"/>
      <c r="BG2446" s="169"/>
      <c r="BH2446" s="169"/>
      <c r="BI2446" s="169"/>
      <c r="BJ2446" s="169"/>
      <c r="BK2446" s="169"/>
      <c r="BL2446" s="169"/>
      <c r="BM2446" s="169"/>
      <c r="BN2446" s="169"/>
      <c r="BO2446" s="169"/>
      <c r="BP2446" s="169"/>
      <c r="BQ2446" s="169"/>
      <c r="BS2446" s="6"/>
      <c r="BT2446" s="11"/>
      <c r="BU2446" s="6"/>
      <c r="BV2446" s="6"/>
    </row>
    <row r="2447" spans="1:74" ht="15.75" x14ac:dyDescent="0.25">
      <c r="A2447" s="52" t="s">
        <v>7908</v>
      </c>
      <c r="B2447" s="56"/>
      <c r="C2447" s="7" t="s">
        <v>118</v>
      </c>
      <c r="D2447" s="7" t="s">
        <v>6919</v>
      </c>
      <c r="E2447" s="7"/>
      <c r="F2447" s="64"/>
      <c r="G2447" s="6"/>
      <c r="H2447" s="6"/>
      <c r="I2447" s="10" t="s">
        <v>110</v>
      </c>
      <c r="J2447" s="11" t="s">
        <v>4532</v>
      </c>
      <c r="K2447" s="220" t="s">
        <v>600</v>
      </c>
      <c r="L2447" s="180"/>
      <c r="M2447" s="180">
        <v>1000</v>
      </c>
      <c r="N2447" s="80" t="s">
        <v>7215</v>
      </c>
      <c r="O2447" s="165"/>
      <c r="P2447" s="80" t="s">
        <v>4916</v>
      </c>
      <c r="Q2447" s="80"/>
      <c r="R2447" s="80"/>
      <c r="S2447" s="166"/>
      <c r="T2447" s="164"/>
      <c r="U2447" s="167"/>
      <c r="V2447" s="168"/>
      <c r="W2447" s="12" t="str">
        <f t="shared" si="463"/>
        <v>Mqtt1</v>
      </c>
      <c r="X2447" s="222"/>
      <c r="Y2447" s="6" t="str">
        <f t="shared" si="460"/>
        <v>power-tag/lights-technical-area</v>
      </c>
      <c r="Z2447" s="106" t="str" cm="1">
        <f t="array" ref="Z2447">IF(COUNTIF(N2447,"spare"),"","$."&amp;_xlfn.REGEXEXTRACT(J2447,"PT\d+[FQ]\d+_(.*)", 2))</f>
        <v>$.Power_Factor_Phase_C</v>
      </c>
      <c r="AA2447" s="12">
        <f t="shared" si="457"/>
        <v>15</v>
      </c>
      <c r="AB2447" s="6" t="s">
        <v>195</v>
      </c>
      <c r="AC2447" s="106">
        <v>3082</v>
      </c>
      <c r="AJ2447" s="80"/>
      <c r="AK2447" s="116" t="s">
        <v>1696</v>
      </c>
      <c r="AN2447" s="80"/>
      <c r="AO2447" s="80"/>
      <c r="AP2447" s="80"/>
      <c r="AQ2447" s="80"/>
      <c r="AR2447" s="130"/>
      <c r="AS2447" s="80"/>
      <c r="AT2447" s="7"/>
      <c r="AU2447" s="7"/>
      <c r="AV2447" s="169"/>
      <c r="AW2447" s="170"/>
      <c r="AX2447" s="140"/>
      <c r="AY2447" s="150"/>
      <c r="AZ2447" s="171"/>
      <c r="BA2447" s="171"/>
      <c r="BB2447" s="150" t="str">
        <f t="shared" si="464"/>
        <v/>
      </c>
      <c r="BC2447" s="172"/>
      <c r="BD2447" s="169"/>
      <c r="BE2447" s="169"/>
      <c r="BF2447" s="169"/>
      <c r="BG2447" s="169"/>
      <c r="BH2447" s="169"/>
      <c r="BI2447" s="169"/>
      <c r="BJ2447" s="169"/>
      <c r="BK2447" s="169"/>
      <c r="BL2447" s="169"/>
      <c r="BM2447" s="169"/>
      <c r="BN2447" s="169"/>
      <c r="BO2447" s="169"/>
      <c r="BP2447" s="169"/>
      <c r="BQ2447" s="169"/>
      <c r="BS2447" s="6"/>
      <c r="BT2447" s="11"/>
      <c r="BU2447" s="6"/>
      <c r="BV2447" s="6"/>
    </row>
    <row r="2448" spans="1:74" ht="15.75" x14ac:dyDescent="0.25">
      <c r="A2448" s="52" t="s">
        <v>7908</v>
      </c>
      <c r="B2448" s="56"/>
      <c r="C2448" s="7" t="s">
        <v>118</v>
      </c>
      <c r="D2448" s="7" t="s">
        <v>6919</v>
      </c>
      <c r="E2448" s="7"/>
      <c r="F2448" s="64"/>
      <c r="G2448" s="6"/>
      <c r="H2448" s="6"/>
      <c r="I2448" s="10" t="s">
        <v>110</v>
      </c>
      <c r="J2448" s="11" t="s">
        <v>4533</v>
      </c>
      <c r="K2448" s="220" t="s">
        <v>600</v>
      </c>
      <c r="L2448" s="180"/>
      <c r="M2448" s="180">
        <v>1000</v>
      </c>
      <c r="N2448" s="80" t="s">
        <v>7215</v>
      </c>
      <c r="O2448" s="165"/>
      <c r="P2448" s="80" t="s">
        <v>4917</v>
      </c>
      <c r="Q2448" s="80"/>
      <c r="R2448" s="80"/>
      <c r="S2448" s="166"/>
      <c r="T2448" s="164"/>
      <c r="U2448" s="167"/>
      <c r="V2448" s="168"/>
      <c r="W2448" s="12" t="str">
        <f t="shared" si="463"/>
        <v>Mqtt1</v>
      </c>
      <c r="X2448" s="222"/>
      <c r="Y2448" s="6" t="str">
        <f t="shared" si="460"/>
        <v>power-tag/lights-technical-area</v>
      </c>
      <c r="Z2448" s="106" t="str" cm="1">
        <f t="array" ref="Z2448">IF(COUNTIF(N2448,"spare"),"","$."&amp;_xlfn.REGEXEXTRACT(J2448,"PT\d+[FQ]\d+_(.*)", 2))</f>
        <v>$.Total_Power_Factor</v>
      </c>
      <c r="AA2448" s="12">
        <f t="shared" si="457"/>
        <v>15</v>
      </c>
      <c r="AB2448" s="6" t="s">
        <v>195</v>
      </c>
      <c r="AC2448" s="106">
        <v>3084</v>
      </c>
      <c r="AJ2448" s="80"/>
      <c r="AK2448" s="116" t="s">
        <v>1696</v>
      </c>
      <c r="AN2448" s="80"/>
      <c r="AO2448" s="80"/>
      <c r="AP2448" s="80"/>
      <c r="AQ2448" s="80"/>
      <c r="AR2448" s="130"/>
      <c r="AS2448" s="80"/>
      <c r="AT2448" s="7"/>
      <c r="AU2448" s="7"/>
      <c r="AV2448" s="169"/>
      <c r="AW2448" s="170"/>
      <c r="AX2448" s="140"/>
      <c r="AY2448" s="150"/>
      <c r="AZ2448" s="171"/>
      <c r="BA2448" s="171"/>
      <c r="BB2448" s="150" t="str">
        <f t="shared" si="464"/>
        <v/>
      </c>
      <c r="BC2448" s="172"/>
      <c r="BD2448" s="169"/>
      <c r="BE2448" s="169"/>
      <c r="BF2448" s="169"/>
      <c r="BG2448" s="169"/>
      <c r="BH2448" s="169"/>
      <c r="BI2448" s="169"/>
      <c r="BJ2448" s="169"/>
      <c r="BK2448" s="169"/>
      <c r="BL2448" s="169"/>
      <c r="BM2448" s="169"/>
      <c r="BN2448" s="169"/>
      <c r="BO2448" s="169"/>
      <c r="BP2448" s="169"/>
      <c r="BQ2448" s="169"/>
      <c r="BS2448" s="6"/>
      <c r="BT2448" s="11"/>
      <c r="BU2448" s="6"/>
      <c r="BV2448" s="6"/>
    </row>
    <row r="2449" spans="1:74" ht="15.75" x14ac:dyDescent="0.25">
      <c r="A2449" s="52" t="s">
        <v>7908</v>
      </c>
      <c r="B2449" s="56"/>
      <c r="C2449" s="7" t="s">
        <v>118</v>
      </c>
      <c r="D2449" s="7" t="s">
        <v>6919</v>
      </c>
      <c r="E2449" s="7"/>
      <c r="F2449" s="64"/>
      <c r="G2449" s="6"/>
      <c r="H2449" s="6"/>
      <c r="I2449" s="10" t="s">
        <v>110</v>
      </c>
      <c r="J2449" s="11" t="s">
        <v>4534</v>
      </c>
      <c r="K2449" s="220" t="s">
        <v>600</v>
      </c>
      <c r="L2449" s="180"/>
      <c r="M2449" s="180">
        <v>1000</v>
      </c>
      <c r="N2449" s="80" t="s">
        <v>7215</v>
      </c>
      <c r="O2449" s="165"/>
      <c r="P2449" s="80" t="s">
        <v>4918</v>
      </c>
      <c r="Q2449" s="80"/>
      <c r="R2449" s="80"/>
      <c r="S2449" s="166"/>
      <c r="T2449" s="164"/>
      <c r="U2449" s="167"/>
      <c r="V2449" s="168"/>
      <c r="W2449" s="12" t="str">
        <f t="shared" ref="W2449:W2463" si="465">IF(COUNTIF(N2449,"spare"),"","Mqtt1")</f>
        <v>Mqtt1</v>
      </c>
      <c r="X2449" s="222"/>
      <c r="Y2449" s="6" t="str">
        <f t="shared" si="460"/>
        <v>power-tag/outlets-guest-cabin-2</v>
      </c>
      <c r="Z2449" s="106" t="str" cm="1">
        <f t="array" ref="Z2449">IF(COUNTIF(N2449,"spare"),"","$."&amp;_xlfn.REGEXEXTRACT(J2449,"PT\d+[FQ]\d+_(.*)", 2))</f>
        <v>$.RMS_Current_Phase_A</v>
      </c>
      <c r="AA2449" s="12">
        <f>AA2434+1</f>
        <v>16</v>
      </c>
      <c r="AB2449" s="6" t="s">
        <v>195</v>
      </c>
      <c r="AC2449" s="106">
        <v>3000</v>
      </c>
      <c r="AJ2449" s="80"/>
      <c r="AK2449" s="116" t="s">
        <v>1693</v>
      </c>
      <c r="AN2449" s="80"/>
      <c r="AO2449" s="80"/>
      <c r="AP2449" s="80"/>
      <c r="AQ2449" s="80"/>
      <c r="AR2449" s="130"/>
      <c r="AS2449" s="80"/>
      <c r="AT2449" s="7"/>
      <c r="AU2449" s="7"/>
      <c r="AV2449" s="169"/>
      <c r="AW2449" s="170"/>
      <c r="AX2449" s="140"/>
      <c r="AY2449" s="150"/>
      <c r="AZ2449" s="171"/>
      <c r="BA2449" s="171"/>
      <c r="BB2449" s="150" t="str">
        <f t="shared" ref="BB2449:BB2463" si="466">IF(ISNUMBER(AM2449),"1","")</f>
        <v/>
      </c>
      <c r="BC2449" s="172"/>
      <c r="BD2449" s="169"/>
      <c r="BE2449" s="169"/>
      <c r="BF2449" s="169"/>
      <c r="BG2449" s="169"/>
      <c r="BH2449" s="169"/>
      <c r="BI2449" s="169"/>
      <c r="BJ2449" s="169"/>
      <c r="BK2449" s="169"/>
      <c r="BL2449" s="169"/>
      <c r="BM2449" s="169"/>
      <c r="BN2449" s="169"/>
      <c r="BO2449" s="169"/>
      <c r="BP2449" s="169"/>
      <c r="BQ2449" s="169"/>
      <c r="BS2449" s="6"/>
      <c r="BT2449" s="11"/>
      <c r="BU2449" s="6"/>
      <c r="BV2449" s="6"/>
    </row>
    <row r="2450" spans="1:74" ht="15.75" x14ac:dyDescent="0.25">
      <c r="A2450" s="52" t="s">
        <v>7908</v>
      </c>
      <c r="B2450" s="56"/>
      <c r="C2450" s="7" t="s">
        <v>118</v>
      </c>
      <c r="D2450" s="7" t="s">
        <v>6919</v>
      </c>
      <c r="E2450" s="7"/>
      <c r="F2450" s="64"/>
      <c r="G2450" s="6"/>
      <c r="H2450" s="6"/>
      <c r="I2450" s="10" t="s">
        <v>110</v>
      </c>
      <c r="J2450" s="11" t="s">
        <v>4535</v>
      </c>
      <c r="K2450" s="220" t="s">
        <v>600</v>
      </c>
      <c r="L2450" s="180"/>
      <c r="M2450" s="180">
        <v>1000</v>
      </c>
      <c r="N2450" s="80" t="s">
        <v>7215</v>
      </c>
      <c r="O2450" s="165"/>
      <c r="P2450" s="80" t="s">
        <v>4919</v>
      </c>
      <c r="Q2450" s="80"/>
      <c r="R2450" s="80"/>
      <c r="S2450" s="166"/>
      <c r="T2450" s="164"/>
      <c r="U2450" s="167"/>
      <c r="V2450" s="168"/>
      <c r="W2450" s="12" t="str">
        <f t="shared" si="465"/>
        <v>Mqtt1</v>
      </c>
      <c r="X2450" s="222"/>
      <c r="Y2450" s="6" t="str">
        <f t="shared" si="460"/>
        <v>power-tag/outlets-guest-cabin-2</v>
      </c>
      <c r="Z2450" s="106" t="str" cm="1">
        <f t="array" ref="Z2450">IF(COUNTIF(N2450,"spare"),"","$."&amp;_xlfn.REGEXEXTRACT(J2450,"PT\d+[FQ]\d+_(.*)", 2))</f>
        <v>$.RMS_Current_Phase_B</v>
      </c>
      <c r="AA2450" s="12">
        <f t="shared" si="457"/>
        <v>16</v>
      </c>
      <c r="AB2450" s="6" t="s">
        <v>195</v>
      </c>
      <c r="AC2450" s="106">
        <v>3002</v>
      </c>
      <c r="AJ2450" s="80"/>
      <c r="AK2450" s="116" t="s">
        <v>1693</v>
      </c>
      <c r="AN2450" s="80"/>
      <c r="AO2450" s="80"/>
      <c r="AP2450" s="80"/>
      <c r="AQ2450" s="80"/>
      <c r="AR2450" s="130"/>
      <c r="AS2450" s="80"/>
      <c r="AT2450" s="7"/>
      <c r="AU2450" s="7"/>
      <c r="AV2450" s="169"/>
      <c r="AW2450" s="170"/>
      <c r="AX2450" s="140"/>
      <c r="AY2450" s="150"/>
      <c r="AZ2450" s="171"/>
      <c r="BA2450" s="171"/>
      <c r="BB2450" s="150" t="str">
        <f t="shared" si="466"/>
        <v/>
      </c>
      <c r="BC2450" s="172"/>
      <c r="BD2450" s="169"/>
      <c r="BE2450" s="169"/>
      <c r="BF2450" s="169"/>
      <c r="BG2450" s="169"/>
      <c r="BH2450" s="169"/>
      <c r="BI2450" s="169"/>
      <c r="BJ2450" s="169"/>
      <c r="BK2450" s="169"/>
      <c r="BL2450" s="169"/>
      <c r="BM2450" s="169"/>
      <c r="BN2450" s="169"/>
      <c r="BO2450" s="169"/>
      <c r="BP2450" s="169"/>
      <c r="BQ2450" s="169"/>
      <c r="BS2450" s="6"/>
      <c r="BT2450" s="11"/>
      <c r="BU2450" s="6"/>
      <c r="BV2450" s="6"/>
    </row>
    <row r="2451" spans="1:74" ht="15.75" x14ac:dyDescent="0.25">
      <c r="A2451" s="52" t="s">
        <v>7908</v>
      </c>
      <c r="B2451" s="56"/>
      <c r="C2451" s="7" t="s">
        <v>118</v>
      </c>
      <c r="D2451" s="7" t="s">
        <v>6919</v>
      </c>
      <c r="E2451" s="7"/>
      <c r="F2451" s="64"/>
      <c r="G2451" s="6"/>
      <c r="H2451" s="6"/>
      <c r="I2451" s="10" t="s">
        <v>110</v>
      </c>
      <c r="J2451" s="11" t="s">
        <v>4536</v>
      </c>
      <c r="K2451" s="220" t="s">
        <v>600</v>
      </c>
      <c r="L2451" s="180"/>
      <c r="M2451" s="180">
        <v>1000</v>
      </c>
      <c r="N2451" s="80" t="s">
        <v>7215</v>
      </c>
      <c r="O2451" s="165"/>
      <c r="P2451" s="80" t="s">
        <v>4920</v>
      </c>
      <c r="Q2451" s="80"/>
      <c r="R2451" s="80"/>
      <c r="S2451" s="166"/>
      <c r="T2451" s="164"/>
      <c r="U2451" s="167"/>
      <c r="V2451" s="168"/>
      <c r="W2451" s="12" t="str">
        <f t="shared" si="465"/>
        <v>Mqtt1</v>
      </c>
      <c r="X2451" s="222"/>
      <c r="Y2451" s="6" t="str">
        <f t="shared" si="460"/>
        <v>power-tag/outlets-guest-cabin-2</v>
      </c>
      <c r="Z2451" s="106" t="str" cm="1">
        <f t="array" ref="Z2451">IF(COUNTIF(N2451,"spare"),"","$."&amp;_xlfn.REGEXEXTRACT(J2451,"PT\d+[FQ]\d+_(.*)", 2))</f>
        <v>$.RMS_Current_Phase_C</v>
      </c>
      <c r="AA2451" s="12">
        <f t="shared" si="457"/>
        <v>16</v>
      </c>
      <c r="AB2451" s="6" t="s">
        <v>195</v>
      </c>
      <c r="AC2451" s="106">
        <v>3004</v>
      </c>
      <c r="AJ2451" s="80"/>
      <c r="AK2451" s="116" t="s">
        <v>1693</v>
      </c>
      <c r="AN2451" s="80"/>
      <c r="AO2451" s="80"/>
      <c r="AP2451" s="80"/>
      <c r="AQ2451" s="80"/>
      <c r="AR2451" s="130"/>
      <c r="AS2451" s="80"/>
      <c r="AT2451" s="7"/>
      <c r="AU2451" s="7"/>
      <c r="AV2451" s="169"/>
      <c r="AW2451" s="170"/>
      <c r="AX2451" s="140"/>
      <c r="AY2451" s="150"/>
      <c r="AZ2451" s="171"/>
      <c r="BA2451" s="171"/>
      <c r="BB2451" s="150" t="str">
        <f t="shared" si="466"/>
        <v/>
      </c>
      <c r="BC2451" s="172"/>
      <c r="BD2451" s="169"/>
      <c r="BE2451" s="169"/>
      <c r="BF2451" s="169"/>
      <c r="BG2451" s="169"/>
      <c r="BH2451" s="169"/>
      <c r="BI2451" s="169"/>
      <c r="BJ2451" s="169"/>
      <c r="BK2451" s="169"/>
      <c r="BL2451" s="169"/>
      <c r="BM2451" s="169"/>
      <c r="BN2451" s="169"/>
      <c r="BO2451" s="169"/>
      <c r="BP2451" s="169"/>
      <c r="BQ2451" s="169"/>
      <c r="BS2451" s="6"/>
      <c r="BT2451" s="11"/>
      <c r="BU2451" s="6"/>
      <c r="BV2451" s="6"/>
    </row>
    <row r="2452" spans="1:74" ht="15.75" x14ac:dyDescent="0.25">
      <c r="A2452" s="52" t="s">
        <v>7908</v>
      </c>
      <c r="B2452" s="56"/>
      <c r="C2452" s="7" t="s">
        <v>118</v>
      </c>
      <c r="D2452" s="7" t="s">
        <v>6919</v>
      </c>
      <c r="E2452" s="7"/>
      <c r="F2452" s="64"/>
      <c r="G2452" s="6"/>
      <c r="H2452" s="6"/>
      <c r="I2452" s="10" t="s">
        <v>110</v>
      </c>
      <c r="J2452" s="11" t="s">
        <v>4537</v>
      </c>
      <c r="K2452" s="220" t="s">
        <v>600</v>
      </c>
      <c r="L2452" s="180"/>
      <c r="M2452" s="180">
        <v>1000</v>
      </c>
      <c r="N2452" s="80" t="s">
        <v>7215</v>
      </c>
      <c r="O2452" s="165"/>
      <c r="P2452" s="80" t="s">
        <v>4921</v>
      </c>
      <c r="Q2452" s="80"/>
      <c r="R2452" s="80"/>
      <c r="S2452" s="166"/>
      <c r="T2452" s="164"/>
      <c r="U2452" s="167"/>
      <c r="V2452" s="168"/>
      <c r="W2452" s="12" t="str">
        <f t="shared" si="465"/>
        <v>Mqtt1</v>
      </c>
      <c r="X2452" s="222"/>
      <c r="Y2452" s="6" t="str">
        <f t="shared" si="460"/>
        <v>power-tag/outlets-guest-cabin-2</v>
      </c>
      <c r="Z2452" s="106" t="str" cm="1">
        <f t="array" ref="Z2452">IF(COUNTIF(N2452,"spare"),"","$."&amp;_xlfn.REGEXEXTRACT(J2452,"PT\d+[FQ]\d+_(.*)", 2))</f>
        <v>$.RMS_Current_Phase_Neut</v>
      </c>
      <c r="AA2452" s="12">
        <f t="shared" si="457"/>
        <v>16</v>
      </c>
      <c r="AB2452" s="6" t="s">
        <v>195</v>
      </c>
      <c r="AC2452" s="106">
        <v>3006</v>
      </c>
      <c r="AJ2452" s="80"/>
      <c r="AK2452" s="116" t="s">
        <v>1693</v>
      </c>
      <c r="AN2452" s="80"/>
      <c r="AO2452" s="80"/>
      <c r="AP2452" s="80"/>
      <c r="AQ2452" s="80"/>
      <c r="AR2452" s="130"/>
      <c r="AS2452" s="80"/>
      <c r="AT2452" s="7"/>
      <c r="AU2452" s="7"/>
      <c r="AV2452" s="169"/>
      <c r="AW2452" s="170"/>
      <c r="AX2452" s="140"/>
      <c r="AY2452" s="150"/>
      <c r="AZ2452" s="171"/>
      <c r="BA2452" s="171"/>
      <c r="BB2452" s="150" t="str">
        <f t="shared" si="466"/>
        <v/>
      </c>
      <c r="BC2452" s="172"/>
      <c r="BD2452" s="169"/>
      <c r="BE2452" s="169"/>
      <c r="BF2452" s="169"/>
      <c r="BG2452" s="169"/>
      <c r="BH2452" s="169"/>
      <c r="BI2452" s="169"/>
      <c r="BJ2452" s="169"/>
      <c r="BK2452" s="169"/>
      <c r="BL2452" s="169"/>
      <c r="BM2452" s="169"/>
      <c r="BN2452" s="169"/>
      <c r="BO2452" s="169"/>
      <c r="BP2452" s="169"/>
      <c r="BQ2452" s="169"/>
      <c r="BS2452" s="6"/>
      <c r="BT2452" s="11"/>
      <c r="BU2452" s="6"/>
      <c r="BV2452" s="6"/>
    </row>
    <row r="2453" spans="1:74" ht="15.75" x14ac:dyDescent="0.25">
      <c r="A2453" s="52" t="s">
        <v>7908</v>
      </c>
      <c r="B2453" s="56"/>
      <c r="C2453" s="7" t="s">
        <v>118</v>
      </c>
      <c r="D2453" s="7" t="s">
        <v>6919</v>
      </c>
      <c r="E2453" s="7"/>
      <c r="F2453" s="64"/>
      <c r="G2453" s="6"/>
      <c r="H2453" s="6"/>
      <c r="I2453" s="10" t="s">
        <v>110</v>
      </c>
      <c r="J2453" s="11" t="s">
        <v>7739</v>
      </c>
      <c r="K2453" s="220" t="s">
        <v>600</v>
      </c>
      <c r="L2453" s="180"/>
      <c r="M2453" s="180">
        <v>1000</v>
      </c>
      <c r="N2453" s="80" t="s">
        <v>7215</v>
      </c>
      <c r="O2453" s="165"/>
      <c r="P2453" s="80" t="s">
        <v>4922</v>
      </c>
      <c r="Q2453" s="80"/>
      <c r="R2453" s="80"/>
      <c r="S2453" s="166"/>
      <c r="T2453" s="164"/>
      <c r="U2453" s="167"/>
      <c r="V2453" s="168"/>
      <c r="W2453" s="12" t="str">
        <f t="shared" si="465"/>
        <v>Mqtt1</v>
      </c>
      <c r="X2453" s="222"/>
      <c r="Y2453" s="6" t="str">
        <f t="shared" si="460"/>
        <v>power-tag/outlets-guest-cabin-2</v>
      </c>
      <c r="Z2453" s="106" t="str" cm="1">
        <f t="array" ref="Z2453">IF(COUNTIF(N2453,"spare"),"","$."&amp;_xlfn.REGEXEXTRACT(J2453,"PT\d+[FQ]\d+_(.*)", 2))</f>
        <v>$.RMS_Voltage_A_N</v>
      </c>
      <c r="AA2453" s="12">
        <f t="shared" si="457"/>
        <v>16</v>
      </c>
      <c r="AB2453" s="6" t="s">
        <v>195</v>
      </c>
      <c r="AC2453" s="106">
        <v>3028</v>
      </c>
      <c r="AJ2453" s="80"/>
      <c r="AK2453" s="116" t="s">
        <v>1694</v>
      </c>
      <c r="AN2453" s="80"/>
      <c r="AO2453" s="80"/>
      <c r="AP2453" s="80"/>
      <c r="AQ2453" s="80"/>
      <c r="AR2453" s="130"/>
      <c r="AS2453" s="80"/>
      <c r="AT2453" s="7"/>
      <c r="AU2453" s="7"/>
      <c r="AV2453" s="169"/>
      <c r="AW2453" s="170"/>
      <c r="AX2453" s="140"/>
      <c r="AY2453" s="150"/>
      <c r="AZ2453" s="171"/>
      <c r="BA2453" s="171"/>
      <c r="BB2453" s="150" t="str">
        <f t="shared" si="466"/>
        <v/>
      </c>
      <c r="BC2453" s="172"/>
      <c r="BD2453" s="169"/>
      <c r="BE2453" s="169"/>
      <c r="BF2453" s="169"/>
      <c r="BG2453" s="169"/>
      <c r="BH2453" s="169"/>
      <c r="BI2453" s="169"/>
      <c r="BJ2453" s="169"/>
      <c r="BK2453" s="169"/>
      <c r="BL2453" s="169"/>
      <c r="BM2453" s="169"/>
      <c r="BN2453" s="169"/>
      <c r="BO2453" s="169"/>
      <c r="BP2453" s="169"/>
      <c r="BQ2453" s="169"/>
      <c r="BS2453" s="6"/>
      <c r="BT2453" s="11"/>
      <c r="BU2453" s="6"/>
      <c r="BV2453" s="6"/>
    </row>
    <row r="2454" spans="1:74" ht="15.75" x14ac:dyDescent="0.25">
      <c r="A2454" s="52" t="s">
        <v>7908</v>
      </c>
      <c r="B2454" s="56"/>
      <c r="C2454" s="7" t="s">
        <v>118</v>
      </c>
      <c r="D2454" s="7" t="s">
        <v>6919</v>
      </c>
      <c r="E2454" s="7"/>
      <c r="F2454" s="64"/>
      <c r="G2454" s="6"/>
      <c r="H2454" s="6"/>
      <c r="I2454" s="10" t="s">
        <v>110</v>
      </c>
      <c r="J2454" s="11" t="s">
        <v>7740</v>
      </c>
      <c r="K2454" s="220" t="s">
        <v>600</v>
      </c>
      <c r="L2454" s="180"/>
      <c r="M2454" s="180">
        <v>1000</v>
      </c>
      <c r="N2454" s="80" t="s">
        <v>7215</v>
      </c>
      <c r="O2454" s="165"/>
      <c r="P2454" s="80" t="s">
        <v>4923</v>
      </c>
      <c r="Q2454" s="80"/>
      <c r="R2454" s="80"/>
      <c r="S2454" s="166"/>
      <c r="T2454" s="164"/>
      <c r="U2454" s="167"/>
      <c r="V2454" s="168"/>
      <c r="W2454" s="12" t="str">
        <f t="shared" si="465"/>
        <v>Mqtt1</v>
      </c>
      <c r="X2454" s="222"/>
      <c r="Y2454" s="6" t="str">
        <f t="shared" si="460"/>
        <v>power-tag/outlets-guest-cabin-2</v>
      </c>
      <c r="Z2454" s="106" t="str" cm="1">
        <f t="array" ref="Z2454">IF(COUNTIF(N2454,"spare"),"","$."&amp;_xlfn.REGEXEXTRACT(J2454,"PT\d+[FQ]\d+_(.*)", 2))</f>
        <v>$.RMS_Voltage_B_N</v>
      </c>
      <c r="AA2454" s="12">
        <f t="shared" ref="AA2454:AA2463" si="467">AA2439+1</f>
        <v>16</v>
      </c>
      <c r="AB2454" s="6" t="s">
        <v>195</v>
      </c>
      <c r="AC2454" s="106">
        <v>3030</v>
      </c>
      <c r="AJ2454" s="80"/>
      <c r="AK2454" s="116" t="s">
        <v>1694</v>
      </c>
      <c r="AN2454" s="80"/>
      <c r="AO2454" s="80"/>
      <c r="AP2454" s="80"/>
      <c r="AQ2454" s="80"/>
      <c r="AR2454" s="130"/>
      <c r="AS2454" s="80"/>
      <c r="AT2454" s="7"/>
      <c r="AU2454" s="7"/>
      <c r="AV2454" s="169"/>
      <c r="AW2454" s="170"/>
      <c r="AX2454" s="140"/>
      <c r="AY2454" s="150"/>
      <c r="AZ2454" s="171"/>
      <c r="BA2454" s="171"/>
      <c r="BB2454" s="150" t="str">
        <f t="shared" si="466"/>
        <v/>
      </c>
      <c r="BC2454" s="172"/>
      <c r="BD2454" s="169"/>
      <c r="BE2454" s="169"/>
      <c r="BF2454" s="169"/>
      <c r="BG2454" s="169"/>
      <c r="BH2454" s="169"/>
      <c r="BI2454" s="169"/>
      <c r="BJ2454" s="169"/>
      <c r="BK2454" s="169"/>
      <c r="BL2454" s="169"/>
      <c r="BM2454" s="169"/>
      <c r="BN2454" s="169"/>
      <c r="BO2454" s="169"/>
      <c r="BP2454" s="169"/>
      <c r="BQ2454" s="169"/>
      <c r="BS2454" s="6"/>
      <c r="BT2454" s="11"/>
      <c r="BU2454" s="6"/>
      <c r="BV2454" s="6"/>
    </row>
    <row r="2455" spans="1:74" ht="15.75" x14ac:dyDescent="0.25">
      <c r="A2455" s="52" t="s">
        <v>7908</v>
      </c>
      <c r="B2455" s="56"/>
      <c r="C2455" s="7" t="s">
        <v>118</v>
      </c>
      <c r="D2455" s="7" t="s">
        <v>6919</v>
      </c>
      <c r="E2455" s="7"/>
      <c r="F2455" s="64"/>
      <c r="G2455" s="6"/>
      <c r="H2455" s="6"/>
      <c r="I2455" s="10" t="s">
        <v>110</v>
      </c>
      <c r="J2455" s="11" t="s">
        <v>7741</v>
      </c>
      <c r="K2455" s="220" t="s">
        <v>600</v>
      </c>
      <c r="L2455" s="180"/>
      <c r="M2455" s="180">
        <v>1000</v>
      </c>
      <c r="N2455" s="80" t="s">
        <v>7215</v>
      </c>
      <c r="O2455" s="165"/>
      <c r="P2455" s="80" t="s">
        <v>4924</v>
      </c>
      <c r="Q2455" s="80"/>
      <c r="R2455" s="80"/>
      <c r="S2455" s="166"/>
      <c r="T2455" s="164"/>
      <c r="U2455" s="167"/>
      <c r="V2455" s="168"/>
      <c r="W2455" s="12" t="str">
        <f t="shared" si="465"/>
        <v>Mqtt1</v>
      </c>
      <c r="X2455" s="222"/>
      <c r="Y2455" s="6" t="str">
        <f t="shared" si="460"/>
        <v>power-tag/outlets-guest-cabin-2</v>
      </c>
      <c r="Z2455" s="106" t="str" cm="1">
        <f t="array" ref="Z2455">IF(COUNTIF(N2455,"spare"),"","$."&amp;_xlfn.REGEXEXTRACT(J2455,"PT\d+[FQ]\d+_(.*)", 2))</f>
        <v>$.RMS_Voltage_C_N</v>
      </c>
      <c r="AA2455" s="12">
        <f t="shared" si="467"/>
        <v>16</v>
      </c>
      <c r="AB2455" s="6" t="s">
        <v>195</v>
      </c>
      <c r="AC2455" s="106">
        <v>3032</v>
      </c>
      <c r="AJ2455" s="80"/>
      <c r="AK2455" s="116" t="s">
        <v>1694</v>
      </c>
      <c r="AN2455" s="80"/>
      <c r="AO2455" s="80"/>
      <c r="AP2455" s="80"/>
      <c r="AQ2455" s="80"/>
      <c r="AR2455" s="130"/>
      <c r="AS2455" s="80"/>
      <c r="AT2455" s="7"/>
      <c r="AU2455" s="7"/>
      <c r="AV2455" s="169"/>
      <c r="AW2455" s="170"/>
      <c r="AX2455" s="140"/>
      <c r="AY2455" s="150"/>
      <c r="AZ2455" s="171"/>
      <c r="BA2455" s="171"/>
      <c r="BB2455" s="150" t="str">
        <f t="shared" si="466"/>
        <v/>
      </c>
      <c r="BC2455" s="172"/>
      <c r="BD2455" s="169"/>
      <c r="BE2455" s="169"/>
      <c r="BF2455" s="169"/>
      <c r="BG2455" s="169"/>
      <c r="BH2455" s="169"/>
      <c r="BI2455" s="169"/>
      <c r="BJ2455" s="169"/>
      <c r="BK2455" s="169"/>
      <c r="BL2455" s="169"/>
      <c r="BM2455" s="169"/>
      <c r="BN2455" s="169"/>
      <c r="BO2455" s="169"/>
      <c r="BP2455" s="169"/>
      <c r="BQ2455" s="169"/>
      <c r="BS2455" s="6"/>
      <c r="BT2455" s="11"/>
      <c r="BU2455" s="6"/>
      <c r="BV2455" s="6"/>
    </row>
    <row r="2456" spans="1:74" ht="15.75" x14ac:dyDescent="0.25">
      <c r="A2456" s="52" t="s">
        <v>7908</v>
      </c>
      <c r="B2456" s="56"/>
      <c r="C2456" s="7" t="s">
        <v>118</v>
      </c>
      <c r="D2456" s="7" t="s">
        <v>6919</v>
      </c>
      <c r="E2456" s="7"/>
      <c r="F2456" s="64"/>
      <c r="G2456" s="6"/>
      <c r="H2456" s="6"/>
      <c r="I2456" s="10" t="s">
        <v>110</v>
      </c>
      <c r="J2456" s="11" t="s">
        <v>4538</v>
      </c>
      <c r="K2456" s="220" t="s">
        <v>600</v>
      </c>
      <c r="L2456" s="180"/>
      <c r="M2456" s="180">
        <v>1000</v>
      </c>
      <c r="N2456" s="80" t="s">
        <v>7215</v>
      </c>
      <c r="O2456" s="165"/>
      <c r="P2456" s="80" t="s">
        <v>4925</v>
      </c>
      <c r="Q2456" s="80"/>
      <c r="R2456" s="80"/>
      <c r="S2456" s="166"/>
      <c r="T2456" s="164"/>
      <c r="U2456" s="167"/>
      <c r="V2456" s="168"/>
      <c r="W2456" s="12" t="str">
        <f t="shared" si="465"/>
        <v>Mqtt1</v>
      </c>
      <c r="X2456" s="222"/>
      <c r="Y2456" s="6" t="str">
        <f t="shared" si="460"/>
        <v>power-tag/outlets-guest-cabin-2</v>
      </c>
      <c r="Z2456" s="106" t="str" cm="1">
        <f t="array" ref="Z2456">IF(COUNTIF(N2456,"spare"),"","$."&amp;_xlfn.REGEXEXTRACT(J2456,"PT\d+[FQ]\d+_(.*)", 2))</f>
        <v>$.Active_Power_Phase_A</v>
      </c>
      <c r="AA2456" s="12">
        <f t="shared" si="467"/>
        <v>16</v>
      </c>
      <c r="AB2456" s="6" t="s">
        <v>195</v>
      </c>
      <c r="AC2456" s="106">
        <v>3054</v>
      </c>
      <c r="AJ2456" s="80"/>
      <c r="AK2456" s="116" t="s">
        <v>1695</v>
      </c>
      <c r="AN2456" s="80"/>
      <c r="AO2456" s="80"/>
      <c r="AP2456" s="80"/>
      <c r="AQ2456" s="80"/>
      <c r="AR2456" s="130"/>
      <c r="AS2456" s="80"/>
      <c r="AT2456" s="7"/>
      <c r="AU2456" s="7"/>
      <c r="AV2456" s="169"/>
      <c r="AW2456" s="170"/>
      <c r="AX2456" s="140"/>
      <c r="AY2456" s="150"/>
      <c r="AZ2456" s="171"/>
      <c r="BA2456" s="171"/>
      <c r="BB2456" s="150" t="str">
        <f t="shared" si="466"/>
        <v/>
      </c>
      <c r="BC2456" s="172"/>
      <c r="BD2456" s="169"/>
      <c r="BE2456" s="169"/>
      <c r="BF2456" s="169"/>
      <c r="BG2456" s="169"/>
      <c r="BH2456" s="169"/>
      <c r="BI2456" s="169"/>
      <c r="BJ2456" s="169"/>
      <c r="BK2456" s="169"/>
      <c r="BL2456" s="169"/>
      <c r="BM2456" s="169"/>
      <c r="BN2456" s="169"/>
      <c r="BO2456" s="169"/>
      <c r="BP2456" s="169"/>
      <c r="BQ2456" s="169"/>
      <c r="BS2456" s="6"/>
      <c r="BT2456" s="11"/>
      <c r="BU2456" s="6"/>
      <c r="BV2456" s="6"/>
    </row>
    <row r="2457" spans="1:74" ht="15.75" x14ac:dyDescent="0.25">
      <c r="A2457" s="52" t="s">
        <v>7908</v>
      </c>
      <c r="B2457" s="56"/>
      <c r="C2457" s="7" t="s">
        <v>118</v>
      </c>
      <c r="D2457" s="7" t="s">
        <v>6919</v>
      </c>
      <c r="E2457" s="7"/>
      <c r="F2457" s="64"/>
      <c r="G2457" s="6"/>
      <c r="H2457" s="6"/>
      <c r="I2457" s="10" t="s">
        <v>110</v>
      </c>
      <c r="J2457" s="11" t="s">
        <v>4539</v>
      </c>
      <c r="K2457" s="220" t="s">
        <v>600</v>
      </c>
      <c r="L2457" s="180"/>
      <c r="M2457" s="180">
        <v>1000</v>
      </c>
      <c r="N2457" s="80" t="s">
        <v>7215</v>
      </c>
      <c r="O2457" s="165"/>
      <c r="P2457" s="80" t="s">
        <v>4926</v>
      </c>
      <c r="Q2457" s="80"/>
      <c r="R2457" s="80"/>
      <c r="S2457" s="166"/>
      <c r="T2457" s="164"/>
      <c r="U2457" s="167"/>
      <c r="V2457" s="168"/>
      <c r="W2457" s="12" t="str">
        <f t="shared" si="465"/>
        <v>Mqtt1</v>
      </c>
      <c r="X2457" s="222"/>
      <c r="Y2457" s="6" t="str">
        <f t="shared" si="460"/>
        <v>power-tag/outlets-guest-cabin-2</v>
      </c>
      <c r="Z2457" s="106" t="str" cm="1">
        <f t="array" ref="Z2457">IF(COUNTIF(N2457,"spare"),"","$."&amp;_xlfn.REGEXEXTRACT(J2457,"PT\d+[FQ]\d+_(.*)", 2))</f>
        <v>$.Active_Power_Phase_B</v>
      </c>
      <c r="AA2457" s="12">
        <f t="shared" si="467"/>
        <v>16</v>
      </c>
      <c r="AB2457" s="6" t="s">
        <v>195</v>
      </c>
      <c r="AC2457" s="106">
        <v>3056</v>
      </c>
      <c r="AJ2457" s="80"/>
      <c r="AK2457" s="116" t="s">
        <v>1695</v>
      </c>
      <c r="AN2457" s="80"/>
      <c r="AO2457" s="80"/>
      <c r="AP2457" s="80"/>
      <c r="AQ2457" s="80"/>
      <c r="AR2457" s="130"/>
      <c r="AS2457" s="80"/>
      <c r="AT2457" s="7"/>
      <c r="AU2457" s="7"/>
      <c r="AV2457" s="169"/>
      <c r="AW2457" s="170"/>
      <c r="AX2457" s="140"/>
      <c r="AY2457" s="150"/>
      <c r="AZ2457" s="171"/>
      <c r="BA2457" s="171"/>
      <c r="BB2457" s="150" t="str">
        <f t="shared" si="466"/>
        <v/>
      </c>
      <c r="BC2457" s="172"/>
      <c r="BD2457" s="169"/>
      <c r="BE2457" s="169"/>
      <c r="BF2457" s="169"/>
      <c r="BG2457" s="169"/>
      <c r="BH2457" s="169"/>
      <c r="BI2457" s="169"/>
      <c r="BJ2457" s="169"/>
      <c r="BK2457" s="169"/>
      <c r="BL2457" s="169"/>
      <c r="BM2457" s="169"/>
      <c r="BN2457" s="169"/>
      <c r="BO2457" s="169"/>
      <c r="BP2457" s="169"/>
      <c r="BQ2457" s="169"/>
      <c r="BS2457" s="6"/>
      <c r="BT2457" s="11"/>
      <c r="BU2457" s="6"/>
      <c r="BV2457" s="6"/>
    </row>
    <row r="2458" spans="1:74" ht="15.75" x14ac:dyDescent="0.25">
      <c r="A2458" s="52" t="s">
        <v>7908</v>
      </c>
      <c r="B2458" s="56"/>
      <c r="C2458" s="7" t="s">
        <v>118</v>
      </c>
      <c r="D2458" s="7" t="s">
        <v>6919</v>
      </c>
      <c r="E2458" s="7"/>
      <c r="F2458" s="64"/>
      <c r="G2458" s="6"/>
      <c r="H2458" s="6"/>
      <c r="I2458" s="10" t="s">
        <v>110</v>
      </c>
      <c r="J2458" s="11" t="s">
        <v>4540</v>
      </c>
      <c r="K2458" s="220" t="s">
        <v>600</v>
      </c>
      <c r="L2458" s="180"/>
      <c r="M2458" s="180">
        <v>1000</v>
      </c>
      <c r="N2458" s="80" t="s">
        <v>7215</v>
      </c>
      <c r="O2458" s="165"/>
      <c r="P2458" s="80" t="s">
        <v>4927</v>
      </c>
      <c r="Q2458" s="80"/>
      <c r="R2458" s="80"/>
      <c r="S2458" s="166"/>
      <c r="T2458" s="164"/>
      <c r="U2458" s="167"/>
      <c r="V2458" s="168"/>
      <c r="W2458" s="12" t="str">
        <f t="shared" si="465"/>
        <v>Mqtt1</v>
      </c>
      <c r="X2458" s="222"/>
      <c r="Y2458" s="6" t="str">
        <f t="shared" si="460"/>
        <v>power-tag/outlets-guest-cabin-2</v>
      </c>
      <c r="Z2458" s="106" t="str" cm="1">
        <f t="array" ref="Z2458">IF(COUNTIF(N2458,"spare"),"","$."&amp;_xlfn.REGEXEXTRACT(J2458,"PT\d+[FQ]\d+_(.*)", 2))</f>
        <v>$.Active_Power_Phase_C</v>
      </c>
      <c r="AA2458" s="12">
        <f t="shared" si="467"/>
        <v>16</v>
      </c>
      <c r="AB2458" s="6" t="s">
        <v>195</v>
      </c>
      <c r="AC2458" s="106">
        <v>3058</v>
      </c>
      <c r="AJ2458" s="80"/>
      <c r="AK2458" s="116" t="s">
        <v>1695</v>
      </c>
      <c r="AN2458" s="80"/>
      <c r="AO2458" s="80"/>
      <c r="AP2458" s="80"/>
      <c r="AQ2458" s="80"/>
      <c r="AR2458" s="130"/>
      <c r="AS2458" s="80"/>
      <c r="AT2458" s="7"/>
      <c r="AU2458" s="7"/>
      <c r="AV2458" s="169"/>
      <c r="AW2458" s="170"/>
      <c r="AX2458" s="140"/>
      <c r="AY2458" s="150"/>
      <c r="AZ2458" s="171"/>
      <c r="BA2458" s="171"/>
      <c r="BB2458" s="150" t="str">
        <f t="shared" si="466"/>
        <v/>
      </c>
      <c r="BC2458" s="172"/>
      <c r="BD2458" s="169"/>
      <c r="BE2458" s="169"/>
      <c r="BF2458" s="169"/>
      <c r="BG2458" s="169"/>
      <c r="BH2458" s="169"/>
      <c r="BI2458" s="169"/>
      <c r="BJ2458" s="169"/>
      <c r="BK2458" s="169"/>
      <c r="BL2458" s="169"/>
      <c r="BM2458" s="169"/>
      <c r="BN2458" s="169"/>
      <c r="BO2458" s="169"/>
      <c r="BP2458" s="169"/>
      <c r="BQ2458" s="169"/>
      <c r="BS2458" s="6"/>
      <c r="BT2458" s="11"/>
      <c r="BU2458" s="6"/>
      <c r="BV2458" s="6"/>
    </row>
    <row r="2459" spans="1:74" ht="15.75" x14ac:dyDescent="0.25">
      <c r="A2459" s="52" t="s">
        <v>7908</v>
      </c>
      <c r="B2459" s="56"/>
      <c r="C2459" s="7" t="s">
        <v>118</v>
      </c>
      <c r="D2459" s="7" t="s">
        <v>6919</v>
      </c>
      <c r="E2459" s="7"/>
      <c r="F2459" s="64"/>
      <c r="G2459" s="6"/>
      <c r="H2459" s="6"/>
      <c r="I2459" s="10" t="s">
        <v>110</v>
      </c>
      <c r="J2459" s="11" t="s">
        <v>4541</v>
      </c>
      <c r="K2459" s="220" t="s">
        <v>600</v>
      </c>
      <c r="L2459" s="180"/>
      <c r="M2459" s="180">
        <v>1000</v>
      </c>
      <c r="N2459" s="80" t="s">
        <v>7215</v>
      </c>
      <c r="O2459" s="165"/>
      <c r="P2459" s="80" t="s">
        <v>4928</v>
      </c>
      <c r="Q2459" s="80"/>
      <c r="R2459" s="80"/>
      <c r="S2459" s="166"/>
      <c r="T2459" s="164"/>
      <c r="U2459" s="167"/>
      <c r="V2459" s="168"/>
      <c r="W2459" s="12" t="str">
        <f t="shared" si="465"/>
        <v>Mqtt1</v>
      </c>
      <c r="X2459" s="222"/>
      <c r="Y2459" s="6" t="str">
        <f t="shared" si="460"/>
        <v>power-tag/outlets-guest-cabin-2</v>
      </c>
      <c r="Z2459" s="106" t="str" cm="1">
        <f t="array" ref="Z2459">IF(COUNTIF(N2459,"spare"),"","$."&amp;_xlfn.REGEXEXTRACT(J2459,"PT\d+[FQ]\d+_(.*)", 2))</f>
        <v>$.Total_Active_Power</v>
      </c>
      <c r="AA2459" s="12">
        <f t="shared" si="467"/>
        <v>16</v>
      </c>
      <c r="AB2459" s="6" t="s">
        <v>195</v>
      </c>
      <c r="AC2459" s="106">
        <v>3060</v>
      </c>
      <c r="AJ2459" s="80"/>
      <c r="AK2459" s="116" t="s">
        <v>1695</v>
      </c>
      <c r="AN2459" s="80"/>
      <c r="AO2459" s="80"/>
      <c r="AP2459" s="80"/>
      <c r="AQ2459" s="80"/>
      <c r="AR2459" s="130"/>
      <c r="AS2459" s="80"/>
      <c r="AT2459" s="7"/>
      <c r="AU2459" s="7"/>
      <c r="AV2459" s="169"/>
      <c r="AW2459" s="170"/>
      <c r="AX2459" s="140"/>
      <c r="AY2459" s="150"/>
      <c r="AZ2459" s="171"/>
      <c r="BA2459" s="171"/>
      <c r="BB2459" s="150" t="str">
        <f t="shared" si="466"/>
        <v/>
      </c>
      <c r="BC2459" s="172"/>
      <c r="BD2459" s="169"/>
      <c r="BE2459" s="169"/>
      <c r="BF2459" s="169"/>
      <c r="BG2459" s="169"/>
      <c r="BH2459" s="169"/>
      <c r="BI2459" s="169"/>
      <c r="BJ2459" s="169"/>
      <c r="BK2459" s="169"/>
      <c r="BL2459" s="169"/>
      <c r="BM2459" s="169"/>
      <c r="BN2459" s="169"/>
      <c r="BO2459" s="169"/>
      <c r="BP2459" s="169"/>
      <c r="BQ2459" s="169"/>
      <c r="BS2459" s="6"/>
      <c r="BT2459" s="11"/>
      <c r="BU2459" s="6"/>
      <c r="BV2459" s="6"/>
    </row>
    <row r="2460" spans="1:74" ht="15.75" x14ac:dyDescent="0.25">
      <c r="A2460" s="52" t="s">
        <v>7908</v>
      </c>
      <c r="B2460" s="56"/>
      <c r="C2460" s="7" t="s">
        <v>118</v>
      </c>
      <c r="D2460" s="7" t="s">
        <v>6919</v>
      </c>
      <c r="E2460" s="7"/>
      <c r="F2460" s="64"/>
      <c r="G2460" s="6"/>
      <c r="H2460" s="6"/>
      <c r="I2460" s="10" t="s">
        <v>110</v>
      </c>
      <c r="J2460" s="11" t="s">
        <v>4542</v>
      </c>
      <c r="K2460" s="220" t="s">
        <v>600</v>
      </c>
      <c r="L2460" s="180"/>
      <c r="M2460" s="180">
        <v>1000</v>
      </c>
      <c r="N2460" s="80" t="s">
        <v>7215</v>
      </c>
      <c r="O2460" s="165"/>
      <c r="P2460" s="80" t="s">
        <v>4929</v>
      </c>
      <c r="Q2460" s="80"/>
      <c r="R2460" s="80"/>
      <c r="S2460" s="166"/>
      <c r="T2460" s="164"/>
      <c r="U2460" s="167"/>
      <c r="V2460" s="168"/>
      <c r="W2460" s="12" t="str">
        <f t="shared" si="465"/>
        <v>Mqtt1</v>
      </c>
      <c r="X2460" s="222"/>
      <c r="Y2460" s="6" t="str">
        <f t="shared" si="460"/>
        <v>power-tag/outlets-guest-cabin-2</v>
      </c>
      <c r="Z2460" s="106" t="str" cm="1">
        <f t="array" ref="Z2460">IF(COUNTIF(N2460,"spare"),"","$."&amp;_xlfn.REGEXEXTRACT(J2460,"PT\d+[FQ]\d+_(.*)", 2))</f>
        <v>$.Power_Factor_Phase_A</v>
      </c>
      <c r="AA2460" s="12">
        <f t="shared" si="467"/>
        <v>16</v>
      </c>
      <c r="AB2460" s="6" t="s">
        <v>195</v>
      </c>
      <c r="AC2460" s="106">
        <v>3078</v>
      </c>
      <c r="AJ2460" s="80"/>
      <c r="AK2460" s="116" t="s">
        <v>1696</v>
      </c>
      <c r="AN2460" s="80"/>
      <c r="AO2460" s="80"/>
      <c r="AP2460" s="80"/>
      <c r="AQ2460" s="80"/>
      <c r="AR2460" s="130"/>
      <c r="AS2460" s="80"/>
      <c r="AT2460" s="7"/>
      <c r="AU2460" s="7"/>
      <c r="AV2460" s="169"/>
      <c r="AW2460" s="170"/>
      <c r="AX2460" s="140"/>
      <c r="AY2460" s="150"/>
      <c r="AZ2460" s="171"/>
      <c r="BA2460" s="171"/>
      <c r="BB2460" s="150" t="str">
        <f t="shared" si="466"/>
        <v/>
      </c>
      <c r="BC2460" s="172"/>
      <c r="BD2460" s="169"/>
      <c r="BE2460" s="169"/>
      <c r="BF2460" s="169"/>
      <c r="BG2460" s="169"/>
      <c r="BH2460" s="169"/>
      <c r="BI2460" s="169"/>
      <c r="BJ2460" s="169"/>
      <c r="BK2460" s="169"/>
      <c r="BL2460" s="169"/>
      <c r="BM2460" s="169"/>
      <c r="BN2460" s="169"/>
      <c r="BO2460" s="169"/>
      <c r="BP2460" s="169"/>
      <c r="BQ2460" s="169"/>
      <c r="BS2460" s="6"/>
      <c r="BT2460" s="11"/>
      <c r="BU2460" s="6"/>
      <c r="BV2460" s="6"/>
    </row>
    <row r="2461" spans="1:74" ht="15.75" x14ac:dyDescent="0.25">
      <c r="A2461" s="52" t="s">
        <v>7908</v>
      </c>
      <c r="B2461" s="56"/>
      <c r="C2461" s="7" t="s">
        <v>118</v>
      </c>
      <c r="D2461" s="7" t="s">
        <v>6919</v>
      </c>
      <c r="E2461" s="7"/>
      <c r="F2461" s="64"/>
      <c r="G2461" s="6"/>
      <c r="H2461" s="6"/>
      <c r="I2461" s="10" t="s">
        <v>110</v>
      </c>
      <c r="J2461" s="11" t="s">
        <v>4543</v>
      </c>
      <c r="K2461" s="220" t="s">
        <v>600</v>
      </c>
      <c r="L2461" s="180"/>
      <c r="M2461" s="180">
        <v>1000</v>
      </c>
      <c r="N2461" s="80" t="s">
        <v>7215</v>
      </c>
      <c r="O2461" s="165"/>
      <c r="P2461" s="80" t="s">
        <v>4930</v>
      </c>
      <c r="Q2461" s="80"/>
      <c r="R2461" s="80"/>
      <c r="S2461" s="166"/>
      <c r="T2461" s="164"/>
      <c r="U2461" s="167"/>
      <c r="V2461" s="168"/>
      <c r="W2461" s="12" t="str">
        <f t="shared" si="465"/>
        <v>Mqtt1</v>
      </c>
      <c r="X2461" s="222"/>
      <c r="Y2461" s="6" t="str">
        <f t="shared" si="460"/>
        <v>power-tag/outlets-guest-cabin-2</v>
      </c>
      <c r="Z2461" s="106" t="str" cm="1">
        <f t="array" ref="Z2461">IF(COUNTIF(N2461,"spare"),"","$."&amp;_xlfn.REGEXEXTRACT(J2461,"PT\d+[FQ]\d+_(.*)", 2))</f>
        <v>$.Power_Factor_Phase_B</v>
      </c>
      <c r="AA2461" s="12">
        <f t="shared" si="467"/>
        <v>16</v>
      </c>
      <c r="AB2461" s="6" t="s">
        <v>195</v>
      </c>
      <c r="AC2461" s="106">
        <v>3080</v>
      </c>
      <c r="AJ2461" s="80"/>
      <c r="AK2461" s="116" t="s">
        <v>1696</v>
      </c>
      <c r="AN2461" s="80"/>
      <c r="AO2461" s="80"/>
      <c r="AP2461" s="80"/>
      <c r="AQ2461" s="80"/>
      <c r="AR2461" s="130"/>
      <c r="AS2461" s="80"/>
      <c r="AT2461" s="7"/>
      <c r="AU2461" s="7"/>
      <c r="AV2461" s="169"/>
      <c r="AW2461" s="170"/>
      <c r="AX2461" s="140"/>
      <c r="AY2461" s="150"/>
      <c r="AZ2461" s="171"/>
      <c r="BA2461" s="171"/>
      <c r="BB2461" s="150" t="str">
        <f t="shared" si="466"/>
        <v/>
      </c>
      <c r="BC2461" s="172"/>
      <c r="BD2461" s="169"/>
      <c r="BE2461" s="169"/>
      <c r="BF2461" s="169"/>
      <c r="BG2461" s="169"/>
      <c r="BH2461" s="169"/>
      <c r="BI2461" s="169"/>
      <c r="BJ2461" s="169"/>
      <c r="BK2461" s="169"/>
      <c r="BL2461" s="169"/>
      <c r="BM2461" s="169"/>
      <c r="BN2461" s="169"/>
      <c r="BO2461" s="169"/>
      <c r="BP2461" s="169"/>
      <c r="BQ2461" s="169"/>
      <c r="BS2461" s="6"/>
      <c r="BT2461" s="11"/>
      <c r="BU2461" s="6"/>
      <c r="BV2461" s="6"/>
    </row>
    <row r="2462" spans="1:74" ht="15.75" x14ac:dyDescent="0.25">
      <c r="A2462" s="52" t="s">
        <v>7908</v>
      </c>
      <c r="B2462" s="56"/>
      <c r="C2462" s="7" t="s">
        <v>118</v>
      </c>
      <c r="D2462" s="7" t="s">
        <v>6919</v>
      </c>
      <c r="E2462" s="7"/>
      <c r="F2462" s="64"/>
      <c r="G2462" s="6"/>
      <c r="H2462" s="6"/>
      <c r="I2462" s="10" t="s">
        <v>110</v>
      </c>
      <c r="J2462" s="11" t="s">
        <v>4544</v>
      </c>
      <c r="K2462" s="220" t="s">
        <v>600</v>
      </c>
      <c r="L2462" s="180"/>
      <c r="M2462" s="180">
        <v>1000</v>
      </c>
      <c r="N2462" s="80" t="s">
        <v>7215</v>
      </c>
      <c r="O2462" s="165"/>
      <c r="P2462" s="80" t="s">
        <v>4931</v>
      </c>
      <c r="Q2462" s="80"/>
      <c r="R2462" s="80"/>
      <c r="S2462" s="166"/>
      <c r="T2462" s="164"/>
      <c r="U2462" s="167"/>
      <c r="V2462" s="168"/>
      <c r="W2462" s="12" t="str">
        <f t="shared" si="465"/>
        <v>Mqtt1</v>
      </c>
      <c r="X2462" s="222"/>
      <c r="Y2462" s="6" t="str">
        <f t="shared" si="460"/>
        <v>power-tag/outlets-guest-cabin-2</v>
      </c>
      <c r="Z2462" s="106" t="str" cm="1">
        <f t="array" ref="Z2462">IF(COUNTIF(N2462,"spare"),"","$."&amp;_xlfn.REGEXEXTRACT(J2462,"PT\d+[FQ]\d+_(.*)", 2))</f>
        <v>$.Power_Factor_Phase_C</v>
      </c>
      <c r="AA2462" s="12">
        <f t="shared" si="467"/>
        <v>16</v>
      </c>
      <c r="AB2462" s="6" t="s">
        <v>195</v>
      </c>
      <c r="AC2462" s="106">
        <v>3082</v>
      </c>
      <c r="AJ2462" s="80"/>
      <c r="AK2462" s="116" t="s">
        <v>1696</v>
      </c>
      <c r="AN2462" s="80"/>
      <c r="AO2462" s="80"/>
      <c r="AP2462" s="80"/>
      <c r="AQ2462" s="80"/>
      <c r="AR2462" s="130"/>
      <c r="AS2462" s="80"/>
      <c r="AT2462" s="7"/>
      <c r="AU2462" s="7"/>
      <c r="AV2462" s="169"/>
      <c r="AW2462" s="170"/>
      <c r="AX2462" s="140"/>
      <c r="AY2462" s="150"/>
      <c r="AZ2462" s="171"/>
      <c r="BA2462" s="171"/>
      <c r="BB2462" s="150" t="str">
        <f t="shared" si="466"/>
        <v/>
      </c>
      <c r="BC2462" s="172"/>
      <c r="BD2462" s="169"/>
      <c r="BE2462" s="169"/>
      <c r="BF2462" s="169"/>
      <c r="BG2462" s="169"/>
      <c r="BH2462" s="169"/>
      <c r="BI2462" s="169"/>
      <c r="BJ2462" s="169"/>
      <c r="BK2462" s="169"/>
      <c r="BL2462" s="169"/>
      <c r="BM2462" s="169"/>
      <c r="BN2462" s="169"/>
      <c r="BO2462" s="169"/>
      <c r="BP2462" s="169"/>
      <c r="BQ2462" s="169"/>
      <c r="BS2462" s="6"/>
      <c r="BT2462" s="11"/>
      <c r="BU2462" s="6"/>
      <c r="BV2462" s="6"/>
    </row>
    <row r="2463" spans="1:74" ht="15.75" x14ac:dyDescent="0.25">
      <c r="A2463" s="52" t="s">
        <v>7908</v>
      </c>
      <c r="B2463" s="56"/>
      <c r="C2463" s="7" t="s">
        <v>118</v>
      </c>
      <c r="D2463" s="7" t="s">
        <v>6919</v>
      </c>
      <c r="E2463" s="7"/>
      <c r="F2463" s="64"/>
      <c r="G2463" s="6"/>
      <c r="H2463" s="6"/>
      <c r="I2463" s="10" t="s">
        <v>110</v>
      </c>
      <c r="J2463" s="11" t="s">
        <v>4545</v>
      </c>
      <c r="K2463" s="220" t="s">
        <v>600</v>
      </c>
      <c r="L2463" s="180"/>
      <c r="M2463" s="180">
        <v>1000</v>
      </c>
      <c r="N2463" s="80" t="s">
        <v>7215</v>
      </c>
      <c r="O2463" s="165"/>
      <c r="P2463" s="80" t="s">
        <v>4932</v>
      </c>
      <c r="Q2463" s="80"/>
      <c r="R2463" s="80"/>
      <c r="S2463" s="166"/>
      <c r="T2463" s="164"/>
      <c r="U2463" s="167"/>
      <c r="V2463" s="168"/>
      <c r="W2463" s="12" t="str">
        <f t="shared" si="465"/>
        <v>Mqtt1</v>
      </c>
      <c r="X2463" s="222"/>
      <c r="Y2463" s="6" t="str">
        <f t="shared" si="460"/>
        <v>power-tag/outlets-guest-cabin-2</v>
      </c>
      <c r="Z2463" s="106" t="str" cm="1">
        <f t="array" ref="Z2463">IF(COUNTIF(N2463,"spare"),"","$."&amp;_xlfn.REGEXEXTRACT(J2463,"PT\d+[FQ]\d+_(.*)", 2))</f>
        <v>$.Total_Power_Factor</v>
      </c>
      <c r="AA2463" s="12">
        <f t="shared" si="467"/>
        <v>16</v>
      </c>
      <c r="AB2463" s="6" t="s">
        <v>195</v>
      </c>
      <c r="AC2463" s="106">
        <v>3084</v>
      </c>
      <c r="AJ2463" s="80"/>
      <c r="AK2463" s="116" t="s">
        <v>1696</v>
      </c>
      <c r="AN2463" s="80"/>
      <c r="AO2463" s="80"/>
      <c r="AP2463" s="80"/>
      <c r="AQ2463" s="80"/>
      <c r="AR2463" s="130"/>
      <c r="AS2463" s="80"/>
      <c r="AT2463" s="7"/>
      <c r="AU2463" s="7"/>
      <c r="AV2463" s="169"/>
      <c r="AW2463" s="170"/>
      <c r="AX2463" s="140"/>
      <c r="AY2463" s="150"/>
      <c r="AZ2463" s="171"/>
      <c r="BA2463" s="171"/>
      <c r="BB2463" s="150" t="str">
        <f t="shared" si="466"/>
        <v/>
      </c>
      <c r="BC2463" s="172"/>
      <c r="BD2463" s="169"/>
      <c r="BE2463" s="169"/>
      <c r="BF2463" s="169"/>
      <c r="BG2463" s="169"/>
      <c r="BH2463" s="169"/>
      <c r="BI2463" s="169"/>
      <c r="BJ2463" s="169"/>
      <c r="BK2463" s="169"/>
      <c r="BL2463" s="169"/>
      <c r="BM2463" s="169"/>
      <c r="BN2463" s="169"/>
      <c r="BO2463" s="169"/>
      <c r="BP2463" s="169"/>
      <c r="BQ2463" s="169"/>
      <c r="BS2463" s="6"/>
      <c r="BT2463" s="11"/>
      <c r="BU2463" s="6"/>
      <c r="BV2463" s="6"/>
    </row>
    <row r="2464" spans="1:74" ht="15.75" x14ac:dyDescent="0.25">
      <c r="A2464" s="52" t="s">
        <v>7908</v>
      </c>
      <c r="B2464" s="56"/>
      <c r="C2464" s="7" t="s">
        <v>118</v>
      </c>
      <c r="D2464" s="7" t="s">
        <v>6919</v>
      </c>
      <c r="E2464" s="7"/>
      <c r="F2464" s="64"/>
      <c r="G2464" s="6"/>
      <c r="H2464" s="6"/>
      <c r="I2464" s="10" t="s">
        <v>110</v>
      </c>
      <c r="J2464" s="11" t="s">
        <v>4546</v>
      </c>
      <c r="K2464" s="220" t="s">
        <v>600</v>
      </c>
      <c r="L2464" s="180"/>
      <c r="M2464" s="180">
        <v>1000</v>
      </c>
      <c r="N2464" s="80" t="s">
        <v>7215</v>
      </c>
      <c r="O2464" s="165"/>
      <c r="P2464" s="80" t="s">
        <v>4933</v>
      </c>
      <c r="Q2464" s="80"/>
      <c r="R2464" s="80"/>
      <c r="S2464" s="166"/>
      <c r="T2464" s="164"/>
      <c r="U2464" s="167"/>
      <c r="V2464" s="168"/>
      <c r="W2464" s="12" t="str">
        <f t="shared" ref="W2464:W2478" si="468">IF(COUNTIF(N2464,"spare"),"","Mqtt1")</f>
        <v>Mqtt1</v>
      </c>
      <c r="X2464" s="222"/>
      <c r="Y2464" s="6" t="str">
        <f t="shared" si="460"/>
        <v>power-tag/outlets-guest-cabin-3</v>
      </c>
      <c r="Z2464" s="106" t="str" cm="1">
        <f t="array" ref="Z2464">IF(COUNTIF(N2464,"spare"),"","$."&amp;_xlfn.REGEXEXTRACT(J2464,"PT\d+[FQ]\d+_(.*)", 2))</f>
        <v>$.RMS_Current_Phase_A</v>
      </c>
      <c r="AA2464" s="12">
        <f>AA2449+1</f>
        <v>17</v>
      </c>
      <c r="AB2464" s="6" t="s">
        <v>195</v>
      </c>
      <c r="AC2464" s="106">
        <v>3000</v>
      </c>
      <c r="AJ2464" s="80"/>
      <c r="AK2464" s="116" t="s">
        <v>1693</v>
      </c>
      <c r="AN2464" s="80"/>
      <c r="AO2464" s="80"/>
      <c r="AP2464" s="80"/>
      <c r="AQ2464" s="80"/>
      <c r="AR2464" s="130"/>
      <c r="AS2464" s="80"/>
      <c r="AT2464" s="7"/>
      <c r="AU2464" s="7"/>
      <c r="AV2464" s="169"/>
      <c r="AW2464" s="170"/>
      <c r="AX2464" s="140"/>
      <c r="AY2464" s="150"/>
      <c r="AZ2464" s="171"/>
      <c r="BA2464" s="171"/>
      <c r="BB2464" s="150" t="str">
        <f t="shared" ref="BB2464:BB2478" si="469">IF(ISNUMBER(AM2464),"1","")</f>
        <v/>
      </c>
      <c r="BC2464" s="172"/>
      <c r="BD2464" s="169"/>
      <c r="BE2464" s="169"/>
      <c r="BF2464" s="169"/>
      <c r="BG2464" s="169"/>
      <c r="BH2464" s="169"/>
      <c r="BI2464" s="169"/>
      <c r="BJ2464" s="169"/>
      <c r="BK2464" s="169"/>
      <c r="BL2464" s="169"/>
      <c r="BM2464" s="169"/>
      <c r="BN2464" s="169"/>
      <c r="BO2464" s="169"/>
      <c r="BP2464" s="169"/>
      <c r="BQ2464" s="169"/>
      <c r="BS2464" s="6"/>
      <c r="BT2464" s="11"/>
      <c r="BU2464" s="6"/>
      <c r="BV2464" s="6"/>
    </row>
    <row r="2465" spans="1:74" ht="15.75" x14ac:dyDescent="0.25">
      <c r="A2465" s="52" t="s">
        <v>7908</v>
      </c>
      <c r="B2465" s="56"/>
      <c r="C2465" s="7" t="s">
        <v>118</v>
      </c>
      <c r="D2465" s="7" t="s">
        <v>6919</v>
      </c>
      <c r="E2465" s="7"/>
      <c r="F2465" s="64"/>
      <c r="G2465" s="6"/>
      <c r="H2465" s="6"/>
      <c r="I2465" s="10" t="s">
        <v>110</v>
      </c>
      <c r="J2465" s="11" t="s">
        <v>4547</v>
      </c>
      <c r="K2465" s="220" t="s">
        <v>600</v>
      </c>
      <c r="L2465" s="180"/>
      <c r="M2465" s="180">
        <v>1000</v>
      </c>
      <c r="N2465" s="80" t="s">
        <v>7215</v>
      </c>
      <c r="O2465" s="165"/>
      <c r="P2465" s="80" t="s">
        <v>4934</v>
      </c>
      <c r="Q2465" s="80"/>
      <c r="R2465" s="80"/>
      <c r="S2465" s="166"/>
      <c r="T2465" s="164"/>
      <c r="U2465" s="167"/>
      <c r="V2465" s="168"/>
      <c r="W2465" s="12" t="str">
        <f t="shared" si="468"/>
        <v>Mqtt1</v>
      </c>
      <c r="X2465" s="222"/>
      <c r="Y2465" s="6" t="str">
        <f t="shared" si="460"/>
        <v>power-tag/outlets-guest-cabin-3</v>
      </c>
      <c r="Z2465" s="106" t="str" cm="1">
        <f t="array" ref="Z2465">IF(COUNTIF(N2465,"spare"),"","$."&amp;_xlfn.REGEXEXTRACT(J2465,"PT\d+[FQ]\d+_(.*)", 2))</f>
        <v>$.RMS_Current_Phase_B</v>
      </c>
      <c r="AA2465" s="12">
        <f t="shared" ref="AA2465:AA2528" si="470">AA2450+1</f>
        <v>17</v>
      </c>
      <c r="AB2465" s="6" t="s">
        <v>195</v>
      </c>
      <c r="AC2465" s="106">
        <v>3002</v>
      </c>
      <c r="AJ2465" s="80"/>
      <c r="AK2465" s="116" t="s">
        <v>1693</v>
      </c>
      <c r="AN2465" s="80"/>
      <c r="AO2465" s="80"/>
      <c r="AP2465" s="80"/>
      <c r="AQ2465" s="80"/>
      <c r="AR2465" s="130"/>
      <c r="AS2465" s="80"/>
      <c r="AT2465" s="7"/>
      <c r="AU2465" s="7"/>
      <c r="AV2465" s="169"/>
      <c r="AW2465" s="170"/>
      <c r="AX2465" s="140"/>
      <c r="AY2465" s="150"/>
      <c r="AZ2465" s="171"/>
      <c r="BA2465" s="171"/>
      <c r="BB2465" s="150" t="str">
        <f t="shared" si="469"/>
        <v/>
      </c>
      <c r="BC2465" s="172"/>
      <c r="BD2465" s="169"/>
      <c r="BE2465" s="169"/>
      <c r="BF2465" s="169"/>
      <c r="BG2465" s="169"/>
      <c r="BH2465" s="169"/>
      <c r="BI2465" s="169"/>
      <c r="BJ2465" s="169"/>
      <c r="BK2465" s="169"/>
      <c r="BL2465" s="169"/>
      <c r="BM2465" s="169"/>
      <c r="BN2465" s="169"/>
      <c r="BO2465" s="169"/>
      <c r="BP2465" s="169"/>
      <c r="BQ2465" s="169"/>
      <c r="BS2465" s="6"/>
      <c r="BT2465" s="11"/>
      <c r="BU2465" s="6"/>
      <c r="BV2465" s="6"/>
    </row>
    <row r="2466" spans="1:74" ht="15.75" x14ac:dyDescent="0.25">
      <c r="A2466" s="52" t="s">
        <v>7908</v>
      </c>
      <c r="B2466" s="56"/>
      <c r="C2466" s="7" t="s">
        <v>118</v>
      </c>
      <c r="D2466" s="7" t="s">
        <v>6919</v>
      </c>
      <c r="E2466" s="7"/>
      <c r="F2466" s="64"/>
      <c r="G2466" s="6"/>
      <c r="H2466" s="6"/>
      <c r="I2466" s="10" t="s">
        <v>110</v>
      </c>
      <c r="J2466" s="11" t="s">
        <v>4548</v>
      </c>
      <c r="K2466" s="220" t="s">
        <v>600</v>
      </c>
      <c r="L2466" s="180"/>
      <c r="M2466" s="180">
        <v>1000</v>
      </c>
      <c r="N2466" s="80" t="s">
        <v>7215</v>
      </c>
      <c r="O2466" s="165"/>
      <c r="P2466" s="80" t="s">
        <v>4935</v>
      </c>
      <c r="Q2466" s="80"/>
      <c r="R2466" s="80"/>
      <c r="S2466" s="166"/>
      <c r="T2466" s="164"/>
      <c r="U2466" s="167"/>
      <c r="V2466" s="168"/>
      <c r="W2466" s="12" t="str">
        <f t="shared" si="468"/>
        <v>Mqtt1</v>
      </c>
      <c r="X2466" s="222"/>
      <c r="Y2466" s="6" t="str">
        <f t="shared" si="460"/>
        <v>power-tag/outlets-guest-cabin-3</v>
      </c>
      <c r="Z2466" s="106" t="str" cm="1">
        <f t="array" ref="Z2466">IF(COUNTIF(N2466,"spare"),"","$."&amp;_xlfn.REGEXEXTRACT(J2466,"PT\d+[FQ]\d+_(.*)", 2))</f>
        <v>$.RMS_Current_Phase_C</v>
      </c>
      <c r="AA2466" s="12">
        <f t="shared" si="470"/>
        <v>17</v>
      </c>
      <c r="AB2466" s="6" t="s">
        <v>195</v>
      </c>
      <c r="AC2466" s="106">
        <v>3004</v>
      </c>
      <c r="AJ2466" s="80"/>
      <c r="AK2466" s="116" t="s">
        <v>1693</v>
      </c>
      <c r="AN2466" s="80"/>
      <c r="AO2466" s="80"/>
      <c r="AP2466" s="80"/>
      <c r="AQ2466" s="80"/>
      <c r="AR2466" s="130"/>
      <c r="AS2466" s="80"/>
      <c r="AT2466" s="7"/>
      <c r="AU2466" s="7"/>
      <c r="AV2466" s="169"/>
      <c r="AW2466" s="170"/>
      <c r="AX2466" s="140"/>
      <c r="AY2466" s="150"/>
      <c r="AZ2466" s="171"/>
      <c r="BA2466" s="171"/>
      <c r="BB2466" s="150" t="str">
        <f t="shared" si="469"/>
        <v/>
      </c>
      <c r="BC2466" s="172"/>
      <c r="BD2466" s="169"/>
      <c r="BE2466" s="169"/>
      <c r="BF2466" s="169"/>
      <c r="BG2466" s="169"/>
      <c r="BH2466" s="169"/>
      <c r="BI2466" s="169"/>
      <c r="BJ2466" s="169"/>
      <c r="BK2466" s="169"/>
      <c r="BL2466" s="169"/>
      <c r="BM2466" s="169"/>
      <c r="BN2466" s="169"/>
      <c r="BO2466" s="169"/>
      <c r="BP2466" s="169"/>
      <c r="BQ2466" s="169"/>
      <c r="BS2466" s="6"/>
      <c r="BT2466" s="11"/>
      <c r="BU2466" s="6"/>
      <c r="BV2466" s="6"/>
    </row>
    <row r="2467" spans="1:74" ht="15.75" x14ac:dyDescent="0.25">
      <c r="A2467" s="52" t="s">
        <v>7908</v>
      </c>
      <c r="B2467" s="56"/>
      <c r="C2467" s="7" t="s">
        <v>118</v>
      </c>
      <c r="D2467" s="7" t="s">
        <v>6919</v>
      </c>
      <c r="E2467" s="7"/>
      <c r="F2467" s="64"/>
      <c r="G2467" s="6"/>
      <c r="H2467" s="6"/>
      <c r="I2467" s="10" t="s">
        <v>110</v>
      </c>
      <c r="J2467" s="11" t="s">
        <v>4549</v>
      </c>
      <c r="K2467" s="220" t="s">
        <v>600</v>
      </c>
      <c r="L2467" s="180"/>
      <c r="M2467" s="180">
        <v>1000</v>
      </c>
      <c r="N2467" s="80" t="s">
        <v>7215</v>
      </c>
      <c r="O2467" s="165"/>
      <c r="P2467" s="80" t="s">
        <v>4936</v>
      </c>
      <c r="Q2467" s="80"/>
      <c r="R2467" s="80"/>
      <c r="S2467" s="166"/>
      <c r="T2467" s="164"/>
      <c r="U2467" s="167"/>
      <c r="V2467" s="168"/>
      <c r="W2467" s="12" t="str">
        <f t="shared" si="468"/>
        <v>Mqtt1</v>
      </c>
      <c r="X2467" s="222"/>
      <c r="Y2467" s="6" t="str">
        <f t="shared" si="460"/>
        <v>power-tag/outlets-guest-cabin-3</v>
      </c>
      <c r="Z2467" s="106" t="str" cm="1">
        <f t="array" ref="Z2467">IF(COUNTIF(N2467,"spare"),"","$."&amp;_xlfn.REGEXEXTRACT(J2467,"PT\d+[FQ]\d+_(.*)", 2))</f>
        <v>$.RMS_Current_Phase_Neut</v>
      </c>
      <c r="AA2467" s="12">
        <f t="shared" si="470"/>
        <v>17</v>
      </c>
      <c r="AB2467" s="6" t="s">
        <v>195</v>
      </c>
      <c r="AC2467" s="106">
        <v>3006</v>
      </c>
      <c r="AJ2467" s="80"/>
      <c r="AK2467" s="116" t="s">
        <v>1693</v>
      </c>
      <c r="AN2467" s="80"/>
      <c r="AO2467" s="80"/>
      <c r="AP2467" s="80"/>
      <c r="AQ2467" s="80"/>
      <c r="AR2467" s="130"/>
      <c r="AS2467" s="80"/>
      <c r="AT2467" s="7"/>
      <c r="AU2467" s="7"/>
      <c r="AV2467" s="169"/>
      <c r="AW2467" s="170"/>
      <c r="AX2467" s="140"/>
      <c r="AY2467" s="150"/>
      <c r="AZ2467" s="171"/>
      <c r="BA2467" s="171"/>
      <c r="BB2467" s="150" t="str">
        <f t="shared" si="469"/>
        <v/>
      </c>
      <c r="BC2467" s="172"/>
      <c r="BD2467" s="169"/>
      <c r="BE2467" s="169"/>
      <c r="BF2467" s="169"/>
      <c r="BG2467" s="169"/>
      <c r="BH2467" s="169"/>
      <c r="BI2467" s="169"/>
      <c r="BJ2467" s="169"/>
      <c r="BK2467" s="169"/>
      <c r="BL2467" s="169"/>
      <c r="BM2467" s="169"/>
      <c r="BN2467" s="169"/>
      <c r="BO2467" s="169"/>
      <c r="BP2467" s="169"/>
      <c r="BQ2467" s="169"/>
      <c r="BS2467" s="6"/>
      <c r="BT2467" s="11"/>
      <c r="BU2467" s="6"/>
      <c r="BV2467" s="6"/>
    </row>
    <row r="2468" spans="1:74" ht="15.75" x14ac:dyDescent="0.25">
      <c r="A2468" s="52" t="s">
        <v>7908</v>
      </c>
      <c r="B2468" s="56"/>
      <c r="C2468" s="7" t="s">
        <v>118</v>
      </c>
      <c r="D2468" s="7" t="s">
        <v>6919</v>
      </c>
      <c r="E2468" s="7"/>
      <c r="F2468" s="64"/>
      <c r="G2468" s="6"/>
      <c r="H2468" s="6"/>
      <c r="I2468" s="10" t="s">
        <v>110</v>
      </c>
      <c r="J2468" s="11" t="s">
        <v>7742</v>
      </c>
      <c r="K2468" s="220" t="s">
        <v>600</v>
      </c>
      <c r="L2468" s="180"/>
      <c r="M2468" s="180">
        <v>1000</v>
      </c>
      <c r="N2468" s="80" t="s">
        <v>7215</v>
      </c>
      <c r="O2468" s="165"/>
      <c r="P2468" s="80" t="s">
        <v>4937</v>
      </c>
      <c r="Q2468" s="80"/>
      <c r="R2468" s="80"/>
      <c r="S2468" s="166"/>
      <c r="T2468" s="164"/>
      <c r="U2468" s="167"/>
      <c r="V2468" s="168"/>
      <c r="W2468" s="12" t="str">
        <f t="shared" si="468"/>
        <v>Mqtt1</v>
      </c>
      <c r="X2468" s="222"/>
      <c r="Y2468" s="6" t="str">
        <f t="shared" si="460"/>
        <v>power-tag/outlets-guest-cabin-3</v>
      </c>
      <c r="Z2468" s="106" t="str" cm="1">
        <f t="array" ref="Z2468">IF(COUNTIF(N2468,"spare"),"","$."&amp;_xlfn.REGEXEXTRACT(J2468,"PT\d+[FQ]\d+_(.*)", 2))</f>
        <v>$.RMS_Voltage_A_N</v>
      </c>
      <c r="AA2468" s="12">
        <f t="shared" si="470"/>
        <v>17</v>
      </c>
      <c r="AB2468" s="6" t="s">
        <v>195</v>
      </c>
      <c r="AC2468" s="106">
        <v>3028</v>
      </c>
      <c r="AJ2468" s="80"/>
      <c r="AK2468" s="116" t="s">
        <v>1694</v>
      </c>
      <c r="AN2468" s="80"/>
      <c r="AO2468" s="80"/>
      <c r="AP2468" s="80"/>
      <c r="AQ2468" s="80"/>
      <c r="AR2468" s="130"/>
      <c r="AS2468" s="80"/>
      <c r="AT2468" s="7"/>
      <c r="AU2468" s="7"/>
      <c r="AV2468" s="169"/>
      <c r="AW2468" s="170"/>
      <c r="AX2468" s="140"/>
      <c r="AY2468" s="150"/>
      <c r="AZ2468" s="171"/>
      <c r="BA2468" s="171"/>
      <c r="BB2468" s="150" t="str">
        <f t="shared" si="469"/>
        <v/>
      </c>
      <c r="BC2468" s="172"/>
      <c r="BD2468" s="169"/>
      <c r="BE2468" s="169"/>
      <c r="BF2468" s="169"/>
      <c r="BG2468" s="169"/>
      <c r="BH2468" s="169"/>
      <c r="BI2468" s="169"/>
      <c r="BJ2468" s="169"/>
      <c r="BK2468" s="169"/>
      <c r="BL2468" s="169"/>
      <c r="BM2468" s="169"/>
      <c r="BN2468" s="169"/>
      <c r="BO2468" s="169"/>
      <c r="BP2468" s="169"/>
      <c r="BQ2468" s="169"/>
      <c r="BS2468" s="6"/>
      <c r="BT2468" s="11"/>
      <c r="BU2468" s="6"/>
      <c r="BV2468" s="6"/>
    </row>
    <row r="2469" spans="1:74" ht="15.75" x14ac:dyDescent="0.25">
      <c r="A2469" s="52" t="s">
        <v>7908</v>
      </c>
      <c r="B2469" s="56"/>
      <c r="C2469" s="7" t="s">
        <v>118</v>
      </c>
      <c r="D2469" s="7" t="s">
        <v>6919</v>
      </c>
      <c r="E2469" s="7"/>
      <c r="F2469" s="64"/>
      <c r="G2469" s="6"/>
      <c r="H2469" s="6"/>
      <c r="I2469" s="10" t="s">
        <v>110</v>
      </c>
      <c r="J2469" s="11" t="s">
        <v>7743</v>
      </c>
      <c r="K2469" s="220" t="s">
        <v>600</v>
      </c>
      <c r="L2469" s="180"/>
      <c r="M2469" s="180">
        <v>1000</v>
      </c>
      <c r="N2469" s="80" t="s">
        <v>7215</v>
      </c>
      <c r="O2469" s="165"/>
      <c r="P2469" s="80" t="s">
        <v>4938</v>
      </c>
      <c r="Q2469" s="80"/>
      <c r="R2469" s="80"/>
      <c r="S2469" s="166"/>
      <c r="T2469" s="164"/>
      <c r="U2469" s="167"/>
      <c r="V2469" s="168"/>
      <c r="W2469" s="12" t="str">
        <f t="shared" si="468"/>
        <v>Mqtt1</v>
      </c>
      <c r="X2469" s="222"/>
      <c r="Y2469" s="6" t="str">
        <f t="shared" si="460"/>
        <v>power-tag/outlets-guest-cabin-3</v>
      </c>
      <c r="Z2469" s="106" t="str" cm="1">
        <f t="array" ref="Z2469">IF(COUNTIF(N2469,"spare"),"","$."&amp;_xlfn.REGEXEXTRACT(J2469,"PT\d+[FQ]\d+_(.*)", 2))</f>
        <v>$.RMS_Voltage_B_N</v>
      </c>
      <c r="AA2469" s="12">
        <f t="shared" si="470"/>
        <v>17</v>
      </c>
      <c r="AB2469" s="6" t="s">
        <v>195</v>
      </c>
      <c r="AC2469" s="106">
        <v>3030</v>
      </c>
      <c r="AJ2469" s="80"/>
      <c r="AK2469" s="116" t="s">
        <v>1694</v>
      </c>
      <c r="AN2469" s="80"/>
      <c r="AO2469" s="80"/>
      <c r="AP2469" s="80"/>
      <c r="AQ2469" s="80"/>
      <c r="AR2469" s="130"/>
      <c r="AS2469" s="80"/>
      <c r="AT2469" s="7"/>
      <c r="AU2469" s="7"/>
      <c r="AV2469" s="169"/>
      <c r="AW2469" s="170"/>
      <c r="AX2469" s="140"/>
      <c r="AY2469" s="150"/>
      <c r="AZ2469" s="171"/>
      <c r="BA2469" s="171"/>
      <c r="BB2469" s="150" t="str">
        <f t="shared" si="469"/>
        <v/>
      </c>
      <c r="BC2469" s="172"/>
      <c r="BD2469" s="169"/>
      <c r="BE2469" s="169"/>
      <c r="BF2469" s="169"/>
      <c r="BG2469" s="169"/>
      <c r="BH2469" s="169"/>
      <c r="BI2469" s="169"/>
      <c r="BJ2469" s="169"/>
      <c r="BK2469" s="169"/>
      <c r="BL2469" s="169"/>
      <c r="BM2469" s="169"/>
      <c r="BN2469" s="169"/>
      <c r="BO2469" s="169"/>
      <c r="BP2469" s="169"/>
      <c r="BQ2469" s="169"/>
      <c r="BS2469" s="6"/>
      <c r="BT2469" s="11"/>
      <c r="BU2469" s="6"/>
      <c r="BV2469" s="6"/>
    </row>
    <row r="2470" spans="1:74" ht="15.75" x14ac:dyDescent="0.25">
      <c r="A2470" s="52" t="s">
        <v>7908</v>
      </c>
      <c r="B2470" s="56"/>
      <c r="C2470" s="7" t="s">
        <v>118</v>
      </c>
      <c r="D2470" s="7" t="s">
        <v>6919</v>
      </c>
      <c r="E2470" s="7"/>
      <c r="F2470" s="64"/>
      <c r="G2470" s="6"/>
      <c r="H2470" s="6"/>
      <c r="I2470" s="10" t="s">
        <v>110</v>
      </c>
      <c r="J2470" s="11" t="s">
        <v>7744</v>
      </c>
      <c r="K2470" s="220" t="s">
        <v>600</v>
      </c>
      <c r="L2470" s="180"/>
      <c r="M2470" s="180">
        <v>1000</v>
      </c>
      <c r="N2470" s="80" t="s">
        <v>7215</v>
      </c>
      <c r="O2470" s="165"/>
      <c r="P2470" s="80" t="s">
        <v>4939</v>
      </c>
      <c r="Q2470" s="80"/>
      <c r="R2470" s="80"/>
      <c r="S2470" s="166"/>
      <c r="T2470" s="164"/>
      <c r="U2470" s="167"/>
      <c r="V2470" s="168"/>
      <c r="W2470" s="12" t="str">
        <f t="shared" si="468"/>
        <v>Mqtt1</v>
      </c>
      <c r="X2470" s="222"/>
      <c r="Y2470" s="6" t="str">
        <f t="shared" si="460"/>
        <v>power-tag/outlets-guest-cabin-3</v>
      </c>
      <c r="Z2470" s="106" t="str" cm="1">
        <f t="array" ref="Z2470">IF(COUNTIF(N2470,"spare"),"","$."&amp;_xlfn.REGEXEXTRACT(J2470,"PT\d+[FQ]\d+_(.*)", 2))</f>
        <v>$.RMS_Voltage_C_N</v>
      </c>
      <c r="AA2470" s="12">
        <f t="shared" si="470"/>
        <v>17</v>
      </c>
      <c r="AB2470" s="6" t="s">
        <v>195</v>
      </c>
      <c r="AC2470" s="106">
        <v>3032</v>
      </c>
      <c r="AJ2470" s="80"/>
      <c r="AK2470" s="116" t="s">
        <v>1694</v>
      </c>
      <c r="AN2470" s="80"/>
      <c r="AO2470" s="80"/>
      <c r="AP2470" s="80"/>
      <c r="AQ2470" s="80"/>
      <c r="AR2470" s="130"/>
      <c r="AS2470" s="80"/>
      <c r="AT2470" s="7"/>
      <c r="AU2470" s="7"/>
      <c r="AV2470" s="169"/>
      <c r="AW2470" s="170"/>
      <c r="AX2470" s="140"/>
      <c r="AY2470" s="150"/>
      <c r="AZ2470" s="171"/>
      <c r="BA2470" s="171"/>
      <c r="BB2470" s="150" t="str">
        <f t="shared" si="469"/>
        <v/>
      </c>
      <c r="BC2470" s="172"/>
      <c r="BD2470" s="169"/>
      <c r="BE2470" s="169"/>
      <c r="BF2470" s="169"/>
      <c r="BG2470" s="169"/>
      <c r="BH2470" s="169"/>
      <c r="BI2470" s="169"/>
      <c r="BJ2470" s="169"/>
      <c r="BK2470" s="169"/>
      <c r="BL2470" s="169"/>
      <c r="BM2470" s="169"/>
      <c r="BN2470" s="169"/>
      <c r="BO2470" s="169"/>
      <c r="BP2470" s="169"/>
      <c r="BQ2470" s="169"/>
      <c r="BS2470" s="6"/>
      <c r="BT2470" s="11"/>
      <c r="BU2470" s="6"/>
      <c r="BV2470" s="6"/>
    </row>
    <row r="2471" spans="1:74" ht="15.75" x14ac:dyDescent="0.25">
      <c r="A2471" s="52" t="s">
        <v>7908</v>
      </c>
      <c r="B2471" s="56"/>
      <c r="C2471" s="7" t="s">
        <v>118</v>
      </c>
      <c r="D2471" s="7" t="s">
        <v>6919</v>
      </c>
      <c r="E2471" s="7"/>
      <c r="F2471" s="64"/>
      <c r="G2471" s="6"/>
      <c r="H2471" s="6"/>
      <c r="I2471" s="10" t="s">
        <v>110</v>
      </c>
      <c r="J2471" s="11" t="s">
        <v>4550</v>
      </c>
      <c r="K2471" s="220" t="s">
        <v>600</v>
      </c>
      <c r="L2471" s="180"/>
      <c r="M2471" s="180">
        <v>1000</v>
      </c>
      <c r="N2471" s="80" t="s">
        <v>7215</v>
      </c>
      <c r="O2471" s="165"/>
      <c r="P2471" s="80" t="s">
        <v>4940</v>
      </c>
      <c r="Q2471" s="80"/>
      <c r="R2471" s="80"/>
      <c r="S2471" s="166"/>
      <c r="T2471" s="164"/>
      <c r="U2471" s="167"/>
      <c r="V2471" s="168"/>
      <c r="W2471" s="12" t="str">
        <f t="shared" si="468"/>
        <v>Mqtt1</v>
      </c>
      <c r="X2471" s="222"/>
      <c r="Y2471" s="6" t="str">
        <f t="shared" si="460"/>
        <v>power-tag/outlets-guest-cabin-3</v>
      </c>
      <c r="Z2471" s="106" t="str" cm="1">
        <f t="array" ref="Z2471">IF(COUNTIF(N2471,"spare"),"","$."&amp;_xlfn.REGEXEXTRACT(J2471,"PT\d+[FQ]\d+_(.*)", 2))</f>
        <v>$.Active_Power_Phase_A</v>
      </c>
      <c r="AA2471" s="12">
        <f t="shared" si="470"/>
        <v>17</v>
      </c>
      <c r="AB2471" s="6" t="s">
        <v>195</v>
      </c>
      <c r="AC2471" s="106">
        <v>3054</v>
      </c>
      <c r="AJ2471" s="80"/>
      <c r="AK2471" s="116" t="s">
        <v>1695</v>
      </c>
      <c r="AN2471" s="80"/>
      <c r="AO2471" s="80"/>
      <c r="AP2471" s="80"/>
      <c r="AQ2471" s="80"/>
      <c r="AR2471" s="130"/>
      <c r="AS2471" s="80"/>
      <c r="AT2471" s="7"/>
      <c r="AU2471" s="7"/>
      <c r="AV2471" s="169"/>
      <c r="AW2471" s="170"/>
      <c r="AX2471" s="140"/>
      <c r="AY2471" s="150"/>
      <c r="AZ2471" s="171"/>
      <c r="BA2471" s="171"/>
      <c r="BB2471" s="150" t="str">
        <f t="shared" si="469"/>
        <v/>
      </c>
      <c r="BC2471" s="172"/>
      <c r="BD2471" s="169"/>
      <c r="BE2471" s="169"/>
      <c r="BF2471" s="169"/>
      <c r="BG2471" s="169"/>
      <c r="BH2471" s="169"/>
      <c r="BI2471" s="169"/>
      <c r="BJ2471" s="169"/>
      <c r="BK2471" s="169"/>
      <c r="BL2471" s="169"/>
      <c r="BM2471" s="169"/>
      <c r="BN2471" s="169"/>
      <c r="BO2471" s="169"/>
      <c r="BP2471" s="169"/>
      <c r="BQ2471" s="169"/>
      <c r="BS2471" s="6"/>
      <c r="BT2471" s="11"/>
      <c r="BU2471" s="6"/>
      <c r="BV2471" s="6"/>
    </row>
    <row r="2472" spans="1:74" ht="15.75" x14ac:dyDescent="0.25">
      <c r="A2472" s="52" t="s">
        <v>7908</v>
      </c>
      <c r="B2472" s="56"/>
      <c r="C2472" s="7" t="s">
        <v>118</v>
      </c>
      <c r="D2472" s="7" t="s">
        <v>6919</v>
      </c>
      <c r="E2472" s="7"/>
      <c r="F2472" s="64"/>
      <c r="G2472" s="6"/>
      <c r="H2472" s="6"/>
      <c r="I2472" s="10" t="s">
        <v>110</v>
      </c>
      <c r="J2472" s="11" t="s">
        <v>4551</v>
      </c>
      <c r="K2472" s="220" t="s">
        <v>600</v>
      </c>
      <c r="L2472" s="180"/>
      <c r="M2472" s="180">
        <v>1000</v>
      </c>
      <c r="N2472" s="80" t="s">
        <v>7215</v>
      </c>
      <c r="O2472" s="165"/>
      <c r="P2472" s="80" t="s">
        <v>4941</v>
      </c>
      <c r="Q2472" s="80"/>
      <c r="R2472" s="80"/>
      <c r="S2472" s="166"/>
      <c r="T2472" s="164"/>
      <c r="U2472" s="167"/>
      <c r="V2472" s="168"/>
      <c r="W2472" s="12" t="str">
        <f t="shared" si="468"/>
        <v>Mqtt1</v>
      </c>
      <c r="X2472" s="222"/>
      <c r="Y2472" s="6" t="str">
        <f t="shared" si="460"/>
        <v>power-tag/outlets-guest-cabin-3</v>
      </c>
      <c r="Z2472" s="106" t="str" cm="1">
        <f t="array" ref="Z2472">IF(COUNTIF(N2472,"spare"),"","$."&amp;_xlfn.REGEXEXTRACT(J2472,"PT\d+[FQ]\d+_(.*)", 2))</f>
        <v>$.Active_Power_Phase_B</v>
      </c>
      <c r="AA2472" s="12">
        <f t="shared" si="470"/>
        <v>17</v>
      </c>
      <c r="AB2472" s="6" t="s">
        <v>195</v>
      </c>
      <c r="AC2472" s="106">
        <v>3056</v>
      </c>
      <c r="AJ2472" s="80"/>
      <c r="AK2472" s="116" t="s">
        <v>1695</v>
      </c>
      <c r="AN2472" s="80"/>
      <c r="AO2472" s="80"/>
      <c r="AP2472" s="80"/>
      <c r="AQ2472" s="80"/>
      <c r="AR2472" s="130"/>
      <c r="AS2472" s="80"/>
      <c r="AT2472" s="7"/>
      <c r="AU2472" s="7"/>
      <c r="AV2472" s="169"/>
      <c r="AW2472" s="170"/>
      <c r="AX2472" s="140"/>
      <c r="AY2472" s="150"/>
      <c r="AZ2472" s="171"/>
      <c r="BA2472" s="171"/>
      <c r="BB2472" s="150" t="str">
        <f t="shared" si="469"/>
        <v/>
      </c>
      <c r="BC2472" s="172"/>
      <c r="BD2472" s="169"/>
      <c r="BE2472" s="169"/>
      <c r="BF2472" s="169"/>
      <c r="BG2472" s="169"/>
      <c r="BH2472" s="169"/>
      <c r="BI2472" s="169"/>
      <c r="BJ2472" s="169"/>
      <c r="BK2472" s="169"/>
      <c r="BL2472" s="169"/>
      <c r="BM2472" s="169"/>
      <c r="BN2472" s="169"/>
      <c r="BO2472" s="169"/>
      <c r="BP2472" s="169"/>
      <c r="BQ2472" s="169"/>
      <c r="BS2472" s="6"/>
      <c r="BT2472" s="11"/>
      <c r="BU2472" s="6"/>
      <c r="BV2472" s="6"/>
    </row>
    <row r="2473" spans="1:74" ht="15.75" x14ac:dyDescent="0.25">
      <c r="A2473" s="52" t="s">
        <v>7908</v>
      </c>
      <c r="B2473" s="56"/>
      <c r="C2473" s="7" t="s">
        <v>118</v>
      </c>
      <c r="D2473" s="7" t="s">
        <v>6919</v>
      </c>
      <c r="E2473" s="7"/>
      <c r="F2473" s="64"/>
      <c r="G2473" s="6"/>
      <c r="H2473" s="6"/>
      <c r="I2473" s="10" t="s">
        <v>110</v>
      </c>
      <c r="J2473" s="11" t="s">
        <v>4552</v>
      </c>
      <c r="K2473" s="220" t="s">
        <v>600</v>
      </c>
      <c r="L2473" s="180"/>
      <c r="M2473" s="180">
        <v>1000</v>
      </c>
      <c r="N2473" s="80" t="s">
        <v>7215</v>
      </c>
      <c r="O2473" s="165"/>
      <c r="P2473" s="80" t="s">
        <v>4942</v>
      </c>
      <c r="Q2473" s="80"/>
      <c r="R2473" s="80"/>
      <c r="S2473" s="166"/>
      <c r="T2473" s="164"/>
      <c r="U2473" s="167"/>
      <c r="V2473" s="168"/>
      <c r="W2473" s="12" t="str">
        <f t="shared" si="468"/>
        <v>Mqtt1</v>
      </c>
      <c r="X2473" s="222"/>
      <c r="Y2473" s="6" t="str">
        <f t="shared" si="460"/>
        <v>power-tag/outlets-guest-cabin-3</v>
      </c>
      <c r="Z2473" s="106" t="str" cm="1">
        <f t="array" ref="Z2473">IF(COUNTIF(N2473,"spare"),"","$."&amp;_xlfn.REGEXEXTRACT(J2473,"PT\d+[FQ]\d+_(.*)", 2))</f>
        <v>$.Active_Power_Phase_C</v>
      </c>
      <c r="AA2473" s="12">
        <f t="shared" si="470"/>
        <v>17</v>
      </c>
      <c r="AB2473" s="6" t="s">
        <v>195</v>
      </c>
      <c r="AC2473" s="106">
        <v>3058</v>
      </c>
      <c r="AJ2473" s="80"/>
      <c r="AK2473" s="116" t="s">
        <v>1695</v>
      </c>
      <c r="AN2473" s="80"/>
      <c r="AO2473" s="80"/>
      <c r="AP2473" s="80"/>
      <c r="AQ2473" s="80"/>
      <c r="AR2473" s="130"/>
      <c r="AS2473" s="80"/>
      <c r="AT2473" s="7"/>
      <c r="AU2473" s="7"/>
      <c r="AV2473" s="169"/>
      <c r="AW2473" s="170"/>
      <c r="AX2473" s="140"/>
      <c r="AY2473" s="150"/>
      <c r="AZ2473" s="171"/>
      <c r="BA2473" s="171"/>
      <c r="BB2473" s="150" t="str">
        <f t="shared" si="469"/>
        <v/>
      </c>
      <c r="BC2473" s="172"/>
      <c r="BD2473" s="169"/>
      <c r="BE2473" s="169"/>
      <c r="BF2473" s="169"/>
      <c r="BG2473" s="169"/>
      <c r="BH2473" s="169"/>
      <c r="BI2473" s="169"/>
      <c r="BJ2473" s="169"/>
      <c r="BK2473" s="169"/>
      <c r="BL2473" s="169"/>
      <c r="BM2473" s="169"/>
      <c r="BN2473" s="169"/>
      <c r="BO2473" s="169"/>
      <c r="BP2473" s="169"/>
      <c r="BQ2473" s="169"/>
      <c r="BS2473" s="6"/>
      <c r="BT2473" s="11"/>
      <c r="BU2473" s="6"/>
      <c r="BV2473" s="6"/>
    </row>
    <row r="2474" spans="1:74" ht="15.75" x14ac:dyDescent="0.25">
      <c r="A2474" s="52" t="s">
        <v>7908</v>
      </c>
      <c r="B2474" s="56"/>
      <c r="C2474" s="7" t="s">
        <v>118</v>
      </c>
      <c r="D2474" s="7" t="s">
        <v>6919</v>
      </c>
      <c r="E2474" s="7"/>
      <c r="F2474" s="64"/>
      <c r="G2474" s="6"/>
      <c r="H2474" s="6"/>
      <c r="I2474" s="10" t="s">
        <v>110</v>
      </c>
      <c r="J2474" s="11" t="s">
        <v>4553</v>
      </c>
      <c r="K2474" s="220" t="s">
        <v>600</v>
      </c>
      <c r="L2474" s="180"/>
      <c r="M2474" s="180">
        <v>1000</v>
      </c>
      <c r="N2474" s="80" t="s">
        <v>7215</v>
      </c>
      <c r="O2474" s="165"/>
      <c r="P2474" s="80" t="s">
        <v>4943</v>
      </c>
      <c r="Q2474" s="80"/>
      <c r="R2474" s="80"/>
      <c r="S2474" s="166"/>
      <c r="T2474" s="164"/>
      <c r="U2474" s="167"/>
      <c r="V2474" s="168"/>
      <c r="W2474" s="12" t="str">
        <f t="shared" si="468"/>
        <v>Mqtt1</v>
      </c>
      <c r="X2474" s="222"/>
      <c r="Y2474" s="6" t="str">
        <f t="shared" si="460"/>
        <v>power-tag/outlets-guest-cabin-3</v>
      </c>
      <c r="Z2474" s="106" t="str" cm="1">
        <f t="array" ref="Z2474">IF(COUNTIF(N2474,"spare"),"","$."&amp;_xlfn.REGEXEXTRACT(J2474,"PT\d+[FQ]\d+_(.*)", 2))</f>
        <v>$.Total_Active_Power</v>
      </c>
      <c r="AA2474" s="12">
        <f t="shared" si="470"/>
        <v>17</v>
      </c>
      <c r="AB2474" s="6" t="s">
        <v>195</v>
      </c>
      <c r="AC2474" s="106">
        <v>3060</v>
      </c>
      <c r="AJ2474" s="80"/>
      <c r="AK2474" s="116" t="s">
        <v>1695</v>
      </c>
      <c r="AN2474" s="80"/>
      <c r="AO2474" s="80"/>
      <c r="AP2474" s="80"/>
      <c r="AQ2474" s="80"/>
      <c r="AR2474" s="130"/>
      <c r="AS2474" s="80"/>
      <c r="AT2474" s="7"/>
      <c r="AU2474" s="7"/>
      <c r="AV2474" s="169"/>
      <c r="AW2474" s="170"/>
      <c r="AX2474" s="140"/>
      <c r="AY2474" s="150"/>
      <c r="AZ2474" s="171"/>
      <c r="BA2474" s="171"/>
      <c r="BB2474" s="150" t="str">
        <f t="shared" si="469"/>
        <v/>
      </c>
      <c r="BC2474" s="172"/>
      <c r="BD2474" s="169"/>
      <c r="BE2474" s="169"/>
      <c r="BF2474" s="169"/>
      <c r="BG2474" s="169"/>
      <c r="BH2474" s="169"/>
      <c r="BI2474" s="169"/>
      <c r="BJ2474" s="169"/>
      <c r="BK2474" s="169"/>
      <c r="BL2474" s="169"/>
      <c r="BM2474" s="169"/>
      <c r="BN2474" s="169"/>
      <c r="BO2474" s="169"/>
      <c r="BP2474" s="169"/>
      <c r="BQ2474" s="169"/>
      <c r="BS2474" s="6"/>
      <c r="BT2474" s="11"/>
      <c r="BU2474" s="6"/>
      <c r="BV2474" s="6"/>
    </row>
    <row r="2475" spans="1:74" ht="15.75" x14ac:dyDescent="0.25">
      <c r="A2475" s="52" t="s">
        <v>7908</v>
      </c>
      <c r="B2475" s="56"/>
      <c r="C2475" s="7" t="s">
        <v>118</v>
      </c>
      <c r="D2475" s="7" t="s">
        <v>6919</v>
      </c>
      <c r="E2475" s="7"/>
      <c r="F2475" s="64"/>
      <c r="G2475" s="6"/>
      <c r="H2475" s="6"/>
      <c r="I2475" s="10" t="s">
        <v>110</v>
      </c>
      <c r="J2475" s="11" t="s">
        <v>4554</v>
      </c>
      <c r="K2475" s="220" t="s">
        <v>600</v>
      </c>
      <c r="L2475" s="180"/>
      <c r="M2475" s="180">
        <v>1000</v>
      </c>
      <c r="N2475" s="80" t="s">
        <v>7215</v>
      </c>
      <c r="O2475" s="165"/>
      <c r="P2475" s="80" t="s">
        <v>4944</v>
      </c>
      <c r="Q2475" s="80"/>
      <c r="R2475" s="80"/>
      <c r="S2475" s="166"/>
      <c r="T2475" s="164"/>
      <c r="U2475" s="167"/>
      <c r="V2475" s="168"/>
      <c r="W2475" s="12" t="str">
        <f t="shared" si="468"/>
        <v>Mqtt1</v>
      </c>
      <c r="X2475" s="222"/>
      <c r="Y2475" s="6" t="str">
        <f t="shared" si="460"/>
        <v>power-tag/outlets-guest-cabin-3</v>
      </c>
      <c r="Z2475" s="106" t="str" cm="1">
        <f t="array" ref="Z2475">IF(COUNTIF(N2475,"spare"),"","$."&amp;_xlfn.REGEXEXTRACT(J2475,"PT\d+[FQ]\d+_(.*)", 2))</f>
        <v>$.Power_Factor_Phase_A</v>
      </c>
      <c r="AA2475" s="12">
        <f t="shared" si="470"/>
        <v>17</v>
      </c>
      <c r="AB2475" s="6" t="s">
        <v>195</v>
      </c>
      <c r="AC2475" s="106">
        <v>3078</v>
      </c>
      <c r="AJ2475" s="80"/>
      <c r="AK2475" s="116" t="s">
        <v>1696</v>
      </c>
      <c r="AN2475" s="80"/>
      <c r="AO2475" s="80"/>
      <c r="AP2475" s="80"/>
      <c r="AQ2475" s="80"/>
      <c r="AR2475" s="130"/>
      <c r="AS2475" s="80"/>
      <c r="AT2475" s="7"/>
      <c r="AU2475" s="7"/>
      <c r="AV2475" s="169"/>
      <c r="AW2475" s="170"/>
      <c r="AX2475" s="140"/>
      <c r="AY2475" s="150"/>
      <c r="AZ2475" s="171"/>
      <c r="BA2475" s="171"/>
      <c r="BB2475" s="150" t="str">
        <f t="shared" si="469"/>
        <v/>
      </c>
      <c r="BC2475" s="172"/>
      <c r="BD2475" s="169"/>
      <c r="BE2475" s="169"/>
      <c r="BF2475" s="169"/>
      <c r="BG2475" s="169"/>
      <c r="BH2475" s="169"/>
      <c r="BI2475" s="169"/>
      <c r="BJ2475" s="169"/>
      <c r="BK2475" s="169"/>
      <c r="BL2475" s="169"/>
      <c r="BM2475" s="169"/>
      <c r="BN2475" s="169"/>
      <c r="BO2475" s="169"/>
      <c r="BP2475" s="169"/>
      <c r="BQ2475" s="169"/>
      <c r="BS2475" s="6"/>
      <c r="BT2475" s="11"/>
      <c r="BU2475" s="6"/>
      <c r="BV2475" s="6"/>
    </row>
    <row r="2476" spans="1:74" ht="15.75" x14ac:dyDescent="0.25">
      <c r="A2476" s="52" t="s">
        <v>7908</v>
      </c>
      <c r="B2476" s="56"/>
      <c r="C2476" s="7" t="s">
        <v>118</v>
      </c>
      <c r="D2476" s="7" t="s">
        <v>6919</v>
      </c>
      <c r="E2476" s="7"/>
      <c r="F2476" s="64"/>
      <c r="G2476" s="6"/>
      <c r="H2476" s="6"/>
      <c r="I2476" s="10" t="s">
        <v>110</v>
      </c>
      <c r="J2476" s="11" t="s">
        <v>4555</v>
      </c>
      <c r="K2476" s="220" t="s">
        <v>600</v>
      </c>
      <c r="L2476" s="180"/>
      <c r="M2476" s="180">
        <v>1000</v>
      </c>
      <c r="N2476" s="80" t="s">
        <v>7215</v>
      </c>
      <c r="O2476" s="165"/>
      <c r="P2476" s="80" t="s">
        <v>4945</v>
      </c>
      <c r="Q2476" s="80"/>
      <c r="R2476" s="80"/>
      <c r="S2476" s="166"/>
      <c r="T2476" s="164"/>
      <c r="U2476" s="167"/>
      <c r="V2476" s="168"/>
      <c r="W2476" s="12" t="str">
        <f t="shared" si="468"/>
        <v>Mqtt1</v>
      </c>
      <c r="X2476" s="222"/>
      <c r="Y2476" s="6" t="str">
        <f t="shared" si="460"/>
        <v>power-tag/outlets-guest-cabin-3</v>
      </c>
      <c r="Z2476" s="106" t="str" cm="1">
        <f t="array" ref="Z2476">IF(COUNTIF(N2476,"spare"),"","$."&amp;_xlfn.REGEXEXTRACT(J2476,"PT\d+[FQ]\d+_(.*)", 2))</f>
        <v>$.Power_Factor_Phase_B</v>
      </c>
      <c r="AA2476" s="12">
        <f t="shared" si="470"/>
        <v>17</v>
      </c>
      <c r="AB2476" s="6" t="s">
        <v>195</v>
      </c>
      <c r="AC2476" s="106">
        <v>3080</v>
      </c>
      <c r="AJ2476" s="80"/>
      <c r="AK2476" s="116" t="s">
        <v>1696</v>
      </c>
      <c r="AN2476" s="80"/>
      <c r="AO2476" s="80"/>
      <c r="AP2476" s="80"/>
      <c r="AQ2476" s="80"/>
      <c r="AR2476" s="130"/>
      <c r="AS2476" s="80"/>
      <c r="AT2476" s="7"/>
      <c r="AU2476" s="7"/>
      <c r="AV2476" s="169"/>
      <c r="AW2476" s="170"/>
      <c r="AX2476" s="140"/>
      <c r="AY2476" s="150"/>
      <c r="AZ2476" s="171"/>
      <c r="BA2476" s="171"/>
      <c r="BB2476" s="150" t="str">
        <f t="shared" si="469"/>
        <v/>
      </c>
      <c r="BC2476" s="172"/>
      <c r="BD2476" s="169"/>
      <c r="BE2476" s="169"/>
      <c r="BF2476" s="169"/>
      <c r="BG2476" s="169"/>
      <c r="BH2476" s="169"/>
      <c r="BI2476" s="169"/>
      <c r="BJ2476" s="169"/>
      <c r="BK2476" s="169"/>
      <c r="BL2476" s="169"/>
      <c r="BM2476" s="169"/>
      <c r="BN2476" s="169"/>
      <c r="BO2476" s="169"/>
      <c r="BP2476" s="169"/>
      <c r="BQ2476" s="169"/>
      <c r="BS2476" s="6"/>
      <c r="BT2476" s="11"/>
      <c r="BU2476" s="6"/>
      <c r="BV2476" s="6"/>
    </row>
    <row r="2477" spans="1:74" ht="15.75" x14ac:dyDescent="0.25">
      <c r="A2477" s="52" t="s">
        <v>7908</v>
      </c>
      <c r="B2477" s="56"/>
      <c r="C2477" s="7" t="s">
        <v>118</v>
      </c>
      <c r="D2477" s="7" t="s">
        <v>6919</v>
      </c>
      <c r="E2477" s="7"/>
      <c r="F2477" s="64"/>
      <c r="G2477" s="6"/>
      <c r="H2477" s="6"/>
      <c r="I2477" s="10" t="s">
        <v>110</v>
      </c>
      <c r="J2477" s="11" t="s">
        <v>4556</v>
      </c>
      <c r="K2477" s="220" t="s">
        <v>600</v>
      </c>
      <c r="L2477" s="180"/>
      <c r="M2477" s="180">
        <v>1000</v>
      </c>
      <c r="N2477" s="80" t="s">
        <v>7215</v>
      </c>
      <c r="O2477" s="165"/>
      <c r="P2477" s="80" t="s">
        <v>4946</v>
      </c>
      <c r="Q2477" s="80"/>
      <c r="R2477" s="80"/>
      <c r="S2477" s="166"/>
      <c r="T2477" s="164"/>
      <c r="U2477" s="167"/>
      <c r="V2477" s="168"/>
      <c r="W2477" s="12" t="str">
        <f t="shared" si="468"/>
        <v>Mqtt1</v>
      </c>
      <c r="X2477" s="222"/>
      <c r="Y2477" s="6" t="str">
        <f t="shared" si="460"/>
        <v>power-tag/outlets-guest-cabin-3</v>
      </c>
      <c r="Z2477" s="106" t="str" cm="1">
        <f t="array" ref="Z2477">IF(COUNTIF(N2477,"spare"),"","$."&amp;_xlfn.REGEXEXTRACT(J2477,"PT\d+[FQ]\d+_(.*)", 2))</f>
        <v>$.Power_Factor_Phase_C</v>
      </c>
      <c r="AA2477" s="12">
        <f t="shared" si="470"/>
        <v>17</v>
      </c>
      <c r="AB2477" s="6" t="s">
        <v>195</v>
      </c>
      <c r="AC2477" s="106">
        <v>3082</v>
      </c>
      <c r="AJ2477" s="80"/>
      <c r="AK2477" s="116" t="s">
        <v>1696</v>
      </c>
      <c r="AN2477" s="80"/>
      <c r="AO2477" s="80"/>
      <c r="AP2477" s="80"/>
      <c r="AQ2477" s="80"/>
      <c r="AR2477" s="130"/>
      <c r="AS2477" s="80"/>
      <c r="AT2477" s="7"/>
      <c r="AU2477" s="7"/>
      <c r="AV2477" s="169"/>
      <c r="AW2477" s="170"/>
      <c r="AX2477" s="140"/>
      <c r="AY2477" s="150"/>
      <c r="AZ2477" s="171"/>
      <c r="BA2477" s="171"/>
      <c r="BB2477" s="150" t="str">
        <f t="shared" si="469"/>
        <v/>
      </c>
      <c r="BC2477" s="172"/>
      <c r="BD2477" s="169"/>
      <c r="BE2477" s="169"/>
      <c r="BF2477" s="169"/>
      <c r="BG2477" s="169"/>
      <c r="BH2477" s="169"/>
      <c r="BI2477" s="169"/>
      <c r="BJ2477" s="169"/>
      <c r="BK2477" s="169"/>
      <c r="BL2477" s="169"/>
      <c r="BM2477" s="169"/>
      <c r="BN2477" s="169"/>
      <c r="BO2477" s="169"/>
      <c r="BP2477" s="169"/>
      <c r="BQ2477" s="169"/>
      <c r="BS2477" s="6"/>
      <c r="BT2477" s="11"/>
      <c r="BU2477" s="6"/>
      <c r="BV2477" s="6"/>
    </row>
    <row r="2478" spans="1:74" ht="15.75" x14ac:dyDescent="0.25">
      <c r="A2478" s="52" t="s">
        <v>7908</v>
      </c>
      <c r="B2478" s="56"/>
      <c r="C2478" s="7" t="s">
        <v>118</v>
      </c>
      <c r="D2478" s="7" t="s">
        <v>6919</v>
      </c>
      <c r="E2478" s="7"/>
      <c r="F2478" s="64"/>
      <c r="G2478" s="6"/>
      <c r="H2478" s="6"/>
      <c r="I2478" s="10" t="s">
        <v>110</v>
      </c>
      <c r="J2478" s="11" t="s">
        <v>4557</v>
      </c>
      <c r="K2478" s="220" t="s">
        <v>600</v>
      </c>
      <c r="L2478" s="180"/>
      <c r="M2478" s="180">
        <v>1000</v>
      </c>
      <c r="N2478" s="80" t="s">
        <v>7215</v>
      </c>
      <c r="O2478" s="165"/>
      <c r="P2478" s="80" t="s">
        <v>4947</v>
      </c>
      <c r="Q2478" s="80"/>
      <c r="R2478" s="80"/>
      <c r="S2478" s="166"/>
      <c r="T2478" s="164"/>
      <c r="U2478" s="167"/>
      <c r="V2478" s="168"/>
      <c r="W2478" s="12" t="str">
        <f t="shared" si="468"/>
        <v>Mqtt1</v>
      </c>
      <c r="X2478" s="222"/>
      <c r="Y2478" s="6" t="str">
        <f t="shared" si="460"/>
        <v>power-tag/outlets-guest-cabin-3</v>
      </c>
      <c r="Z2478" s="106" t="str" cm="1">
        <f t="array" ref="Z2478">IF(COUNTIF(N2478,"spare"),"","$."&amp;_xlfn.REGEXEXTRACT(J2478,"PT\d+[FQ]\d+_(.*)", 2))</f>
        <v>$.Total_Power_Factor</v>
      </c>
      <c r="AA2478" s="12">
        <f t="shared" si="470"/>
        <v>17</v>
      </c>
      <c r="AB2478" s="6" t="s">
        <v>195</v>
      </c>
      <c r="AC2478" s="106">
        <v>3084</v>
      </c>
      <c r="AJ2478" s="80"/>
      <c r="AK2478" s="116" t="s">
        <v>1696</v>
      </c>
      <c r="AN2478" s="80"/>
      <c r="AO2478" s="80"/>
      <c r="AP2478" s="80"/>
      <c r="AQ2478" s="80"/>
      <c r="AR2478" s="130"/>
      <c r="AS2478" s="80"/>
      <c r="AT2478" s="7"/>
      <c r="AU2478" s="7"/>
      <c r="AV2478" s="169"/>
      <c r="AW2478" s="170"/>
      <c r="AX2478" s="140"/>
      <c r="AY2478" s="150"/>
      <c r="AZ2478" s="171"/>
      <c r="BA2478" s="171"/>
      <c r="BB2478" s="150" t="str">
        <f t="shared" si="469"/>
        <v/>
      </c>
      <c r="BC2478" s="172"/>
      <c r="BD2478" s="169"/>
      <c r="BE2478" s="169"/>
      <c r="BF2478" s="169"/>
      <c r="BG2478" s="169"/>
      <c r="BH2478" s="169"/>
      <c r="BI2478" s="169"/>
      <c r="BJ2478" s="169"/>
      <c r="BK2478" s="169"/>
      <c r="BL2478" s="169"/>
      <c r="BM2478" s="169"/>
      <c r="BN2478" s="169"/>
      <c r="BO2478" s="169"/>
      <c r="BP2478" s="169"/>
      <c r="BQ2478" s="169"/>
      <c r="BS2478" s="6"/>
      <c r="BT2478" s="11"/>
      <c r="BU2478" s="6"/>
      <c r="BV2478" s="6"/>
    </row>
    <row r="2479" spans="1:74" ht="15.75" x14ac:dyDescent="0.25">
      <c r="A2479" s="52" t="s">
        <v>7908</v>
      </c>
      <c r="B2479" s="56"/>
      <c r="C2479" s="7" t="s">
        <v>118</v>
      </c>
      <c r="D2479" s="7" t="s">
        <v>6919</v>
      </c>
      <c r="E2479" s="7"/>
      <c r="F2479" s="64"/>
      <c r="G2479" s="6"/>
      <c r="H2479" s="6"/>
      <c r="I2479" s="10" t="s">
        <v>110</v>
      </c>
      <c r="J2479" s="11" t="s">
        <v>4558</v>
      </c>
      <c r="K2479" s="220" t="s">
        <v>600</v>
      </c>
      <c r="L2479" s="180"/>
      <c r="M2479" s="180">
        <v>1000</v>
      </c>
      <c r="N2479" s="80" t="s">
        <v>7215</v>
      </c>
      <c r="O2479" s="165"/>
      <c r="P2479" s="80" t="s">
        <v>4948</v>
      </c>
      <c r="Q2479" s="80"/>
      <c r="R2479" s="80"/>
      <c r="S2479" s="166"/>
      <c r="T2479" s="164"/>
      <c r="U2479" s="167"/>
      <c r="V2479" s="168"/>
      <c r="W2479" s="12" t="str">
        <f t="shared" ref="W2479:W2493" si="471">IF(COUNTIF(N2479,"spare"),"","Mqtt1")</f>
        <v>Mqtt1</v>
      </c>
      <c r="X2479" s="222"/>
      <c r="Y2479" s="6" t="str">
        <f t="shared" si="460"/>
        <v>power-tag/outlets-owner-emp125</v>
      </c>
      <c r="Z2479" s="106" t="str" cm="1">
        <f t="array" ref="Z2479">IF(COUNTIF(N2479,"spare"),"","$."&amp;_xlfn.REGEXEXTRACT(J2479,"PT\d+[FQ]\d+_(.*)", 2))</f>
        <v>$.RMS_Current_Phase_A</v>
      </c>
      <c r="AA2479" s="12">
        <f>AA2464+1</f>
        <v>18</v>
      </c>
      <c r="AB2479" s="6" t="s">
        <v>195</v>
      </c>
      <c r="AC2479" s="106">
        <v>3000</v>
      </c>
      <c r="AJ2479" s="80"/>
      <c r="AK2479" s="116" t="s">
        <v>1693</v>
      </c>
      <c r="AN2479" s="80"/>
      <c r="AO2479" s="80"/>
      <c r="AP2479" s="80"/>
      <c r="AQ2479" s="80"/>
      <c r="AR2479" s="130"/>
      <c r="AS2479" s="80"/>
      <c r="AT2479" s="7"/>
      <c r="AU2479" s="7"/>
      <c r="AV2479" s="169"/>
      <c r="AW2479" s="170"/>
      <c r="AX2479" s="140"/>
      <c r="AY2479" s="150"/>
      <c r="AZ2479" s="171"/>
      <c r="BA2479" s="171"/>
      <c r="BB2479" s="150" t="str">
        <f t="shared" ref="BB2479:BB2493" si="472">IF(ISNUMBER(AM2479),"1","")</f>
        <v/>
      </c>
      <c r="BC2479" s="172"/>
      <c r="BD2479" s="169"/>
      <c r="BE2479" s="169"/>
      <c r="BF2479" s="169"/>
      <c r="BG2479" s="169"/>
      <c r="BH2479" s="169"/>
      <c r="BI2479" s="169"/>
      <c r="BJ2479" s="169"/>
      <c r="BK2479" s="169"/>
      <c r="BL2479" s="169"/>
      <c r="BM2479" s="169"/>
      <c r="BN2479" s="169"/>
      <c r="BO2479" s="169"/>
      <c r="BP2479" s="169"/>
      <c r="BQ2479" s="169"/>
      <c r="BS2479" s="6"/>
      <c r="BT2479" s="11"/>
      <c r="BU2479" s="6"/>
      <c r="BV2479" s="6"/>
    </row>
    <row r="2480" spans="1:74" ht="15.75" x14ac:dyDescent="0.25">
      <c r="A2480" s="52" t="s">
        <v>7908</v>
      </c>
      <c r="B2480" s="56"/>
      <c r="C2480" s="7" t="s">
        <v>118</v>
      </c>
      <c r="D2480" s="7" t="s">
        <v>6919</v>
      </c>
      <c r="E2480" s="7"/>
      <c r="F2480" s="64"/>
      <c r="G2480" s="6"/>
      <c r="H2480" s="6"/>
      <c r="I2480" s="10" t="s">
        <v>110</v>
      </c>
      <c r="J2480" s="11" t="s">
        <v>4559</v>
      </c>
      <c r="K2480" s="220" t="s">
        <v>600</v>
      </c>
      <c r="L2480" s="180"/>
      <c r="M2480" s="180">
        <v>1000</v>
      </c>
      <c r="N2480" s="80" t="s">
        <v>7215</v>
      </c>
      <c r="O2480" s="165"/>
      <c r="P2480" s="80" t="s">
        <v>4949</v>
      </c>
      <c r="Q2480" s="80"/>
      <c r="R2480" s="80"/>
      <c r="S2480" s="166"/>
      <c r="T2480" s="164"/>
      <c r="U2480" s="167"/>
      <c r="V2480" s="168"/>
      <c r="W2480" s="12" t="str">
        <f t="shared" si="471"/>
        <v>Mqtt1</v>
      </c>
      <c r="X2480" s="222"/>
      <c r="Y2480" s="6" t="str">
        <f t="shared" ref="Y2480:Y2543" si="473">"power-tag/" &amp; LOWER(_xlfn.REGEXREPLACE(_xlfn.REGEXREPLACE(_xlfn.REGEXREPLACE(TRIM(_xlfn.REGEXREPLACE(P2480, " (RMS (Current|Voltage) .+)|(Active Power Phase [ABC])|(Total Active Power)|(Power Factor .+)|(Total Power Factor) *", "")), "[ /\(\)&amp;:\.#]", "-"), "\-+", "-"), "-$", ""))</f>
        <v>power-tag/outlets-owner-emp125</v>
      </c>
      <c r="Z2480" s="106" t="str" cm="1">
        <f t="array" ref="Z2480">IF(COUNTIF(N2480,"spare"),"","$."&amp;_xlfn.REGEXEXTRACT(J2480,"PT\d+[FQ]\d+_(.*)", 2))</f>
        <v>$.RMS_Current_Phase_B</v>
      </c>
      <c r="AA2480" s="12">
        <f t="shared" si="470"/>
        <v>18</v>
      </c>
      <c r="AB2480" s="6" t="s">
        <v>195</v>
      </c>
      <c r="AC2480" s="106">
        <v>3002</v>
      </c>
      <c r="AJ2480" s="80"/>
      <c r="AK2480" s="116" t="s">
        <v>1693</v>
      </c>
      <c r="AN2480" s="80"/>
      <c r="AO2480" s="80"/>
      <c r="AP2480" s="80"/>
      <c r="AQ2480" s="80"/>
      <c r="AR2480" s="130"/>
      <c r="AS2480" s="80"/>
      <c r="AT2480" s="7"/>
      <c r="AU2480" s="7"/>
      <c r="AV2480" s="169"/>
      <c r="AW2480" s="170"/>
      <c r="AX2480" s="140"/>
      <c r="AY2480" s="150"/>
      <c r="AZ2480" s="171"/>
      <c r="BA2480" s="171"/>
      <c r="BB2480" s="150" t="str">
        <f t="shared" si="472"/>
        <v/>
      </c>
      <c r="BC2480" s="172"/>
      <c r="BD2480" s="169"/>
      <c r="BE2480" s="169"/>
      <c r="BF2480" s="169"/>
      <c r="BG2480" s="169"/>
      <c r="BH2480" s="169"/>
      <c r="BI2480" s="169"/>
      <c r="BJ2480" s="169"/>
      <c r="BK2480" s="169"/>
      <c r="BL2480" s="169"/>
      <c r="BM2480" s="169"/>
      <c r="BN2480" s="169"/>
      <c r="BO2480" s="169"/>
      <c r="BP2480" s="169"/>
      <c r="BQ2480" s="169"/>
      <c r="BS2480" s="6"/>
      <c r="BT2480" s="11"/>
      <c r="BU2480" s="6"/>
      <c r="BV2480" s="6"/>
    </row>
    <row r="2481" spans="1:74" ht="15.75" x14ac:dyDescent="0.25">
      <c r="A2481" s="52" t="s">
        <v>7908</v>
      </c>
      <c r="B2481" s="56"/>
      <c r="C2481" s="7" t="s">
        <v>118</v>
      </c>
      <c r="D2481" s="7" t="s">
        <v>6919</v>
      </c>
      <c r="E2481" s="7"/>
      <c r="F2481" s="64"/>
      <c r="G2481" s="6"/>
      <c r="H2481" s="6"/>
      <c r="I2481" s="10" t="s">
        <v>110</v>
      </c>
      <c r="J2481" s="11" t="s">
        <v>4560</v>
      </c>
      <c r="K2481" s="220" t="s">
        <v>600</v>
      </c>
      <c r="L2481" s="180"/>
      <c r="M2481" s="180">
        <v>1000</v>
      </c>
      <c r="N2481" s="80" t="s">
        <v>7215</v>
      </c>
      <c r="O2481" s="165"/>
      <c r="P2481" s="80" t="s">
        <v>4950</v>
      </c>
      <c r="Q2481" s="80"/>
      <c r="R2481" s="80"/>
      <c r="S2481" s="166"/>
      <c r="T2481" s="164"/>
      <c r="U2481" s="167"/>
      <c r="V2481" s="168"/>
      <c r="W2481" s="12" t="str">
        <f t="shared" si="471"/>
        <v>Mqtt1</v>
      </c>
      <c r="X2481" s="222"/>
      <c r="Y2481" s="6" t="str">
        <f t="shared" si="473"/>
        <v>power-tag/outlets-owner-emp125</v>
      </c>
      <c r="Z2481" s="106" t="str" cm="1">
        <f t="array" ref="Z2481">IF(COUNTIF(N2481,"spare"),"","$."&amp;_xlfn.REGEXEXTRACT(J2481,"PT\d+[FQ]\d+_(.*)", 2))</f>
        <v>$.RMS_Current_Phase_C</v>
      </c>
      <c r="AA2481" s="12">
        <f t="shared" si="470"/>
        <v>18</v>
      </c>
      <c r="AB2481" s="6" t="s">
        <v>195</v>
      </c>
      <c r="AC2481" s="106">
        <v>3004</v>
      </c>
      <c r="AJ2481" s="80"/>
      <c r="AK2481" s="116" t="s">
        <v>1693</v>
      </c>
      <c r="AN2481" s="80"/>
      <c r="AO2481" s="80"/>
      <c r="AP2481" s="80"/>
      <c r="AQ2481" s="80"/>
      <c r="AR2481" s="130"/>
      <c r="AS2481" s="80"/>
      <c r="AT2481" s="7"/>
      <c r="AU2481" s="7"/>
      <c r="AV2481" s="169"/>
      <c r="AW2481" s="170"/>
      <c r="AX2481" s="140"/>
      <c r="AY2481" s="150"/>
      <c r="AZ2481" s="171"/>
      <c r="BA2481" s="171"/>
      <c r="BB2481" s="150" t="str">
        <f t="shared" si="472"/>
        <v/>
      </c>
      <c r="BC2481" s="172"/>
      <c r="BD2481" s="169"/>
      <c r="BE2481" s="169"/>
      <c r="BF2481" s="169"/>
      <c r="BG2481" s="169"/>
      <c r="BH2481" s="169"/>
      <c r="BI2481" s="169"/>
      <c r="BJ2481" s="169"/>
      <c r="BK2481" s="169"/>
      <c r="BL2481" s="169"/>
      <c r="BM2481" s="169"/>
      <c r="BN2481" s="169"/>
      <c r="BO2481" s="169"/>
      <c r="BP2481" s="169"/>
      <c r="BQ2481" s="169"/>
      <c r="BS2481" s="6"/>
      <c r="BT2481" s="11"/>
      <c r="BU2481" s="6"/>
      <c r="BV2481" s="6"/>
    </row>
    <row r="2482" spans="1:74" ht="15.75" x14ac:dyDescent="0.25">
      <c r="A2482" s="52" t="s">
        <v>7908</v>
      </c>
      <c r="B2482" s="56"/>
      <c r="C2482" s="7" t="s">
        <v>118</v>
      </c>
      <c r="D2482" s="7" t="s">
        <v>6919</v>
      </c>
      <c r="E2482" s="7"/>
      <c r="F2482" s="64"/>
      <c r="G2482" s="6"/>
      <c r="H2482" s="6"/>
      <c r="I2482" s="10" t="s">
        <v>110</v>
      </c>
      <c r="J2482" s="11" t="s">
        <v>4561</v>
      </c>
      <c r="K2482" s="220" t="s">
        <v>600</v>
      </c>
      <c r="L2482" s="180"/>
      <c r="M2482" s="180">
        <v>1000</v>
      </c>
      <c r="N2482" s="80" t="s">
        <v>7215</v>
      </c>
      <c r="O2482" s="165"/>
      <c r="P2482" s="80" t="s">
        <v>4951</v>
      </c>
      <c r="Q2482" s="80"/>
      <c r="R2482" s="80"/>
      <c r="S2482" s="166"/>
      <c r="T2482" s="164"/>
      <c r="U2482" s="167"/>
      <c r="V2482" s="168"/>
      <c r="W2482" s="12" t="str">
        <f t="shared" si="471"/>
        <v>Mqtt1</v>
      </c>
      <c r="X2482" s="222"/>
      <c r="Y2482" s="6" t="str">
        <f t="shared" si="473"/>
        <v>power-tag/outlets-owner-emp125</v>
      </c>
      <c r="Z2482" s="106" t="str" cm="1">
        <f t="array" ref="Z2482">IF(COUNTIF(N2482,"spare"),"","$."&amp;_xlfn.REGEXEXTRACT(J2482,"PT\d+[FQ]\d+_(.*)", 2))</f>
        <v>$.RMS_Current_Phase_Neut</v>
      </c>
      <c r="AA2482" s="12">
        <f t="shared" si="470"/>
        <v>18</v>
      </c>
      <c r="AB2482" s="6" t="s">
        <v>195</v>
      </c>
      <c r="AC2482" s="106">
        <v>3006</v>
      </c>
      <c r="AJ2482" s="80"/>
      <c r="AK2482" s="116" t="s">
        <v>1693</v>
      </c>
      <c r="AN2482" s="80"/>
      <c r="AO2482" s="80"/>
      <c r="AP2482" s="80"/>
      <c r="AQ2482" s="80"/>
      <c r="AR2482" s="130"/>
      <c r="AS2482" s="80"/>
      <c r="AT2482" s="7"/>
      <c r="AU2482" s="7"/>
      <c r="AV2482" s="169"/>
      <c r="AW2482" s="170"/>
      <c r="AX2482" s="140"/>
      <c r="AY2482" s="150"/>
      <c r="AZ2482" s="171"/>
      <c r="BA2482" s="171"/>
      <c r="BB2482" s="150" t="str">
        <f t="shared" si="472"/>
        <v/>
      </c>
      <c r="BC2482" s="172"/>
      <c r="BD2482" s="169"/>
      <c r="BE2482" s="169"/>
      <c r="BF2482" s="169"/>
      <c r="BG2482" s="169"/>
      <c r="BH2482" s="169"/>
      <c r="BI2482" s="169"/>
      <c r="BJ2482" s="169"/>
      <c r="BK2482" s="169"/>
      <c r="BL2482" s="169"/>
      <c r="BM2482" s="169"/>
      <c r="BN2482" s="169"/>
      <c r="BO2482" s="169"/>
      <c r="BP2482" s="169"/>
      <c r="BQ2482" s="169"/>
      <c r="BS2482" s="6"/>
      <c r="BT2482" s="11"/>
      <c r="BU2482" s="6"/>
      <c r="BV2482" s="6"/>
    </row>
    <row r="2483" spans="1:74" ht="15.75" x14ac:dyDescent="0.25">
      <c r="A2483" s="52" t="s">
        <v>7908</v>
      </c>
      <c r="B2483" s="56"/>
      <c r="C2483" s="7" t="s">
        <v>118</v>
      </c>
      <c r="D2483" s="7" t="s">
        <v>6919</v>
      </c>
      <c r="E2483" s="7"/>
      <c r="F2483" s="64"/>
      <c r="G2483" s="6"/>
      <c r="H2483" s="6"/>
      <c r="I2483" s="10" t="s">
        <v>110</v>
      </c>
      <c r="J2483" s="11" t="s">
        <v>7745</v>
      </c>
      <c r="K2483" s="220" t="s">
        <v>600</v>
      </c>
      <c r="L2483" s="180"/>
      <c r="M2483" s="180">
        <v>1000</v>
      </c>
      <c r="N2483" s="80" t="s">
        <v>7215</v>
      </c>
      <c r="O2483" s="165"/>
      <c r="P2483" s="80" t="s">
        <v>4952</v>
      </c>
      <c r="Q2483" s="80"/>
      <c r="R2483" s="80"/>
      <c r="S2483" s="166"/>
      <c r="T2483" s="164"/>
      <c r="U2483" s="167"/>
      <c r="V2483" s="168"/>
      <c r="W2483" s="12" t="str">
        <f t="shared" si="471"/>
        <v>Mqtt1</v>
      </c>
      <c r="X2483" s="222"/>
      <c r="Y2483" s="6" t="str">
        <f t="shared" si="473"/>
        <v>power-tag/outlets-owner-emp125</v>
      </c>
      <c r="Z2483" s="106" t="str" cm="1">
        <f t="array" ref="Z2483">IF(COUNTIF(N2483,"spare"),"","$."&amp;_xlfn.REGEXEXTRACT(J2483,"PT\d+[FQ]\d+_(.*)", 2))</f>
        <v>$.RMS_Voltage_A_N</v>
      </c>
      <c r="AA2483" s="12">
        <f t="shared" si="470"/>
        <v>18</v>
      </c>
      <c r="AB2483" s="6" t="s">
        <v>195</v>
      </c>
      <c r="AC2483" s="106">
        <v>3028</v>
      </c>
      <c r="AJ2483" s="80"/>
      <c r="AK2483" s="116" t="s">
        <v>1694</v>
      </c>
      <c r="AN2483" s="80"/>
      <c r="AO2483" s="80"/>
      <c r="AP2483" s="80"/>
      <c r="AQ2483" s="80"/>
      <c r="AR2483" s="130"/>
      <c r="AS2483" s="80"/>
      <c r="AT2483" s="7"/>
      <c r="AU2483" s="7"/>
      <c r="AV2483" s="169"/>
      <c r="AW2483" s="170"/>
      <c r="AX2483" s="140"/>
      <c r="AY2483" s="150"/>
      <c r="AZ2483" s="171"/>
      <c r="BA2483" s="171"/>
      <c r="BB2483" s="150" t="str">
        <f t="shared" si="472"/>
        <v/>
      </c>
      <c r="BC2483" s="172"/>
      <c r="BD2483" s="169"/>
      <c r="BE2483" s="169"/>
      <c r="BF2483" s="169"/>
      <c r="BG2483" s="169"/>
      <c r="BH2483" s="169"/>
      <c r="BI2483" s="169"/>
      <c r="BJ2483" s="169"/>
      <c r="BK2483" s="169"/>
      <c r="BL2483" s="169"/>
      <c r="BM2483" s="169"/>
      <c r="BN2483" s="169"/>
      <c r="BO2483" s="169"/>
      <c r="BP2483" s="169"/>
      <c r="BQ2483" s="169"/>
      <c r="BS2483" s="6"/>
      <c r="BT2483" s="11"/>
      <c r="BU2483" s="6"/>
      <c r="BV2483" s="6"/>
    </row>
    <row r="2484" spans="1:74" ht="15.75" x14ac:dyDescent="0.25">
      <c r="A2484" s="52" t="s">
        <v>7908</v>
      </c>
      <c r="B2484" s="56"/>
      <c r="C2484" s="7" t="s">
        <v>118</v>
      </c>
      <c r="D2484" s="7" t="s">
        <v>6919</v>
      </c>
      <c r="E2484" s="7"/>
      <c r="F2484" s="64"/>
      <c r="G2484" s="6"/>
      <c r="H2484" s="6"/>
      <c r="I2484" s="10" t="s">
        <v>110</v>
      </c>
      <c r="J2484" s="11" t="s">
        <v>7746</v>
      </c>
      <c r="K2484" s="220" t="s">
        <v>600</v>
      </c>
      <c r="L2484" s="180"/>
      <c r="M2484" s="180">
        <v>1000</v>
      </c>
      <c r="N2484" s="80" t="s">
        <v>7215</v>
      </c>
      <c r="O2484" s="165"/>
      <c r="P2484" s="80" t="s">
        <v>4953</v>
      </c>
      <c r="Q2484" s="80"/>
      <c r="R2484" s="80"/>
      <c r="S2484" s="166"/>
      <c r="T2484" s="164"/>
      <c r="U2484" s="167"/>
      <c r="V2484" s="168"/>
      <c r="W2484" s="12" t="str">
        <f t="shared" si="471"/>
        <v>Mqtt1</v>
      </c>
      <c r="X2484" s="222"/>
      <c r="Y2484" s="6" t="str">
        <f t="shared" si="473"/>
        <v>power-tag/outlets-owner-emp125</v>
      </c>
      <c r="Z2484" s="106" t="str" cm="1">
        <f t="array" ref="Z2484">IF(COUNTIF(N2484,"spare"),"","$."&amp;_xlfn.REGEXEXTRACT(J2484,"PT\d+[FQ]\d+_(.*)", 2))</f>
        <v>$.RMS_Voltage_B_N</v>
      </c>
      <c r="AA2484" s="12">
        <f t="shared" si="470"/>
        <v>18</v>
      </c>
      <c r="AB2484" s="6" t="s">
        <v>195</v>
      </c>
      <c r="AC2484" s="106">
        <v>3030</v>
      </c>
      <c r="AJ2484" s="80"/>
      <c r="AK2484" s="116" t="s">
        <v>1694</v>
      </c>
      <c r="AN2484" s="80"/>
      <c r="AO2484" s="80"/>
      <c r="AP2484" s="80"/>
      <c r="AQ2484" s="80"/>
      <c r="AR2484" s="130"/>
      <c r="AS2484" s="80"/>
      <c r="AT2484" s="7"/>
      <c r="AU2484" s="7"/>
      <c r="AV2484" s="169"/>
      <c r="AW2484" s="170"/>
      <c r="AX2484" s="140"/>
      <c r="AY2484" s="150"/>
      <c r="AZ2484" s="171"/>
      <c r="BA2484" s="171"/>
      <c r="BB2484" s="150" t="str">
        <f t="shared" si="472"/>
        <v/>
      </c>
      <c r="BC2484" s="172"/>
      <c r="BD2484" s="169"/>
      <c r="BE2484" s="169"/>
      <c r="BF2484" s="169"/>
      <c r="BG2484" s="169"/>
      <c r="BH2484" s="169"/>
      <c r="BI2484" s="169"/>
      <c r="BJ2484" s="169"/>
      <c r="BK2484" s="169"/>
      <c r="BL2484" s="169"/>
      <c r="BM2484" s="169"/>
      <c r="BN2484" s="169"/>
      <c r="BO2484" s="169"/>
      <c r="BP2484" s="169"/>
      <c r="BQ2484" s="169"/>
      <c r="BS2484" s="6"/>
      <c r="BT2484" s="11"/>
      <c r="BU2484" s="6"/>
      <c r="BV2484" s="6"/>
    </row>
    <row r="2485" spans="1:74" ht="15.75" x14ac:dyDescent="0.25">
      <c r="A2485" s="52" t="s">
        <v>7908</v>
      </c>
      <c r="B2485" s="56"/>
      <c r="C2485" s="7" t="s">
        <v>118</v>
      </c>
      <c r="D2485" s="7" t="s">
        <v>6919</v>
      </c>
      <c r="E2485" s="7"/>
      <c r="F2485" s="64"/>
      <c r="G2485" s="6"/>
      <c r="H2485" s="6"/>
      <c r="I2485" s="10" t="s">
        <v>110</v>
      </c>
      <c r="J2485" s="11" t="s">
        <v>7747</v>
      </c>
      <c r="K2485" s="220" t="s">
        <v>600</v>
      </c>
      <c r="L2485" s="180"/>
      <c r="M2485" s="180">
        <v>1000</v>
      </c>
      <c r="N2485" s="80" t="s">
        <v>7215</v>
      </c>
      <c r="O2485" s="165"/>
      <c r="P2485" s="80" t="s">
        <v>4954</v>
      </c>
      <c r="Q2485" s="80"/>
      <c r="R2485" s="80"/>
      <c r="S2485" s="166"/>
      <c r="T2485" s="164"/>
      <c r="U2485" s="167"/>
      <c r="V2485" s="168"/>
      <c r="W2485" s="12" t="str">
        <f t="shared" si="471"/>
        <v>Mqtt1</v>
      </c>
      <c r="X2485" s="222"/>
      <c r="Y2485" s="6" t="str">
        <f t="shared" si="473"/>
        <v>power-tag/outlets-owner-emp125</v>
      </c>
      <c r="Z2485" s="106" t="str" cm="1">
        <f t="array" ref="Z2485">IF(COUNTIF(N2485,"spare"),"","$."&amp;_xlfn.REGEXEXTRACT(J2485,"PT\d+[FQ]\d+_(.*)", 2))</f>
        <v>$.RMS_Voltage_C_N</v>
      </c>
      <c r="AA2485" s="12">
        <f t="shared" si="470"/>
        <v>18</v>
      </c>
      <c r="AB2485" s="6" t="s">
        <v>195</v>
      </c>
      <c r="AC2485" s="106">
        <v>3032</v>
      </c>
      <c r="AJ2485" s="80"/>
      <c r="AK2485" s="116" t="s">
        <v>1694</v>
      </c>
      <c r="AN2485" s="80"/>
      <c r="AO2485" s="80"/>
      <c r="AP2485" s="80"/>
      <c r="AQ2485" s="80"/>
      <c r="AR2485" s="130"/>
      <c r="AS2485" s="80"/>
      <c r="AT2485" s="7"/>
      <c r="AU2485" s="7"/>
      <c r="AV2485" s="169"/>
      <c r="AW2485" s="170"/>
      <c r="AX2485" s="140"/>
      <c r="AY2485" s="150"/>
      <c r="AZ2485" s="171"/>
      <c r="BA2485" s="171"/>
      <c r="BB2485" s="150" t="str">
        <f t="shared" si="472"/>
        <v/>
      </c>
      <c r="BC2485" s="172"/>
      <c r="BD2485" s="169"/>
      <c r="BE2485" s="169"/>
      <c r="BF2485" s="169"/>
      <c r="BG2485" s="169"/>
      <c r="BH2485" s="169"/>
      <c r="BI2485" s="169"/>
      <c r="BJ2485" s="169"/>
      <c r="BK2485" s="169"/>
      <c r="BL2485" s="169"/>
      <c r="BM2485" s="169"/>
      <c r="BN2485" s="169"/>
      <c r="BO2485" s="169"/>
      <c r="BP2485" s="169"/>
      <c r="BQ2485" s="169"/>
      <c r="BS2485" s="6"/>
      <c r="BT2485" s="11"/>
      <c r="BU2485" s="6"/>
      <c r="BV2485" s="6"/>
    </row>
    <row r="2486" spans="1:74" ht="15.75" x14ac:dyDescent="0.25">
      <c r="A2486" s="52" t="s">
        <v>7908</v>
      </c>
      <c r="B2486" s="56"/>
      <c r="C2486" s="7" t="s">
        <v>118</v>
      </c>
      <c r="D2486" s="7" t="s">
        <v>6919</v>
      </c>
      <c r="E2486" s="7"/>
      <c r="F2486" s="64"/>
      <c r="G2486" s="6"/>
      <c r="H2486" s="6"/>
      <c r="I2486" s="10" t="s">
        <v>110</v>
      </c>
      <c r="J2486" s="11" t="s">
        <v>4562</v>
      </c>
      <c r="K2486" s="220" t="s">
        <v>600</v>
      </c>
      <c r="L2486" s="180"/>
      <c r="M2486" s="180">
        <v>1000</v>
      </c>
      <c r="N2486" s="80" t="s">
        <v>7215</v>
      </c>
      <c r="O2486" s="165"/>
      <c r="P2486" s="80" t="s">
        <v>4955</v>
      </c>
      <c r="Q2486" s="80"/>
      <c r="R2486" s="80"/>
      <c r="S2486" s="166"/>
      <c r="T2486" s="164"/>
      <c r="U2486" s="167"/>
      <c r="V2486" s="168"/>
      <c r="W2486" s="12" t="str">
        <f t="shared" si="471"/>
        <v>Mqtt1</v>
      </c>
      <c r="X2486" s="222"/>
      <c r="Y2486" s="6" t="str">
        <f t="shared" si="473"/>
        <v>power-tag/outlets-owner-emp125</v>
      </c>
      <c r="Z2486" s="106" t="str" cm="1">
        <f t="array" ref="Z2486">IF(COUNTIF(N2486,"spare"),"","$."&amp;_xlfn.REGEXEXTRACT(J2486,"PT\d+[FQ]\d+_(.*)", 2))</f>
        <v>$.Active_Power_Phase_A</v>
      </c>
      <c r="AA2486" s="12">
        <f t="shared" si="470"/>
        <v>18</v>
      </c>
      <c r="AB2486" s="6" t="s">
        <v>195</v>
      </c>
      <c r="AC2486" s="106">
        <v>3054</v>
      </c>
      <c r="AJ2486" s="80"/>
      <c r="AK2486" s="116" t="s">
        <v>1695</v>
      </c>
      <c r="AN2486" s="80"/>
      <c r="AO2486" s="80"/>
      <c r="AP2486" s="80"/>
      <c r="AQ2486" s="80"/>
      <c r="AR2486" s="130"/>
      <c r="AS2486" s="80"/>
      <c r="AT2486" s="7"/>
      <c r="AU2486" s="7"/>
      <c r="AV2486" s="169"/>
      <c r="AW2486" s="170"/>
      <c r="AX2486" s="140"/>
      <c r="AY2486" s="150"/>
      <c r="AZ2486" s="171"/>
      <c r="BA2486" s="171"/>
      <c r="BB2486" s="150" t="str">
        <f t="shared" si="472"/>
        <v/>
      </c>
      <c r="BC2486" s="172"/>
      <c r="BD2486" s="169"/>
      <c r="BE2486" s="169"/>
      <c r="BF2486" s="169"/>
      <c r="BG2486" s="169"/>
      <c r="BH2486" s="169"/>
      <c r="BI2486" s="169"/>
      <c r="BJ2486" s="169"/>
      <c r="BK2486" s="169"/>
      <c r="BL2486" s="169"/>
      <c r="BM2486" s="169"/>
      <c r="BN2486" s="169"/>
      <c r="BO2486" s="169"/>
      <c r="BP2486" s="169"/>
      <c r="BQ2486" s="169"/>
      <c r="BS2486" s="6"/>
      <c r="BT2486" s="11"/>
      <c r="BU2486" s="6"/>
      <c r="BV2486" s="6"/>
    </row>
    <row r="2487" spans="1:74" ht="15.75" x14ac:dyDescent="0.25">
      <c r="A2487" s="52" t="s">
        <v>7908</v>
      </c>
      <c r="B2487" s="56"/>
      <c r="C2487" s="7" t="s">
        <v>118</v>
      </c>
      <c r="D2487" s="7" t="s">
        <v>6919</v>
      </c>
      <c r="E2487" s="7"/>
      <c r="F2487" s="64"/>
      <c r="G2487" s="6"/>
      <c r="H2487" s="6"/>
      <c r="I2487" s="10" t="s">
        <v>110</v>
      </c>
      <c r="J2487" s="11" t="s">
        <v>4563</v>
      </c>
      <c r="K2487" s="220" t="s">
        <v>600</v>
      </c>
      <c r="L2487" s="180"/>
      <c r="M2487" s="180">
        <v>1000</v>
      </c>
      <c r="N2487" s="80" t="s">
        <v>7215</v>
      </c>
      <c r="O2487" s="165"/>
      <c r="P2487" s="80" t="s">
        <v>4956</v>
      </c>
      <c r="Q2487" s="80"/>
      <c r="R2487" s="80"/>
      <c r="S2487" s="166"/>
      <c r="T2487" s="164"/>
      <c r="U2487" s="167"/>
      <c r="V2487" s="168"/>
      <c r="W2487" s="12" t="str">
        <f t="shared" si="471"/>
        <v>Mqtt1</v>
      </c>
      <c r="X2487" s="222"/>
      <c r="Y2487" s="6" t="str">
        <f t="shared" si="473"/>
        <v>power-tag/outlets-owner-emp125</v>
      </c>
      <c r="Z2487" s="106" t="str" cm="1">
        <f t="array" ref="Z2487">IF(COUNTIF(N2487,"spare"),"","$."&amp;_xlfn.REGEXEXTRACT(J2487,"PT\d+[FQ]\d+_(.*)", 2))</f>
        <v>$.Active_Power_Phase_B</v>
      </c>
      <c r="AA2487" s="12">
        <f t="shared" si="470"/>
        <v>18</v>
      </c>
      <c r="AB2487" s="6" t="s">
        <v>195</v>
      </c>
      <c r="AC2487" s="106">
        <v>3056</v>
      </c>
      <c r="AJ2487" s="80"/>
      <c r="AK2487" s="116" t="s">
        <v>1695</v>
      </c>
      <c r="AN2487" s="80"/>
      <c r="AO2487" s="80"/>
      <c r="AP2487" s="80"/>
      <c r="AQ2487" s="80"/>
      <c r="AR2487" s="130"/>
      <c r="AS2487" s="80"/>
      <c r="AT2487" s="7"/>
      <c r="AU2487" s="7"/>
      <c r="AV2487" s="169"/>
      <c r="AW2487" s="170"/>
      <c r="AX2487" s="140"/>
      <c r="AY2487" s="150"/>
      <c r="AZ2487" s="171"/>
      <c r="BA2487" s="171"/>
      <c r="BB2487" s="150" t="str">
        <f t="shared" si="472"/>
        <v/>
      </c>
      <c r="BC2487" s="172"/>
      <c r="BD2487" s="169"/>
      <c r="BE2487" s="169"/>
      <c r="BF2487" s="169"/>
      <c r="BG2487" s="169"/>
      <c r="BH2487" s="169"/>
      <c r="BI2487" s="169"/>
      <c r="BJ2487" s="169"/>
      <c r="BK2487" s="169"/>
      <c r="BL2487" s="169"/>
      <c r="BM2487" s="169"/>
      <c r="BN2487" s="169"/>
      <c r="BO2487" s="169"/>
      <c r="BP2487" s="169"/>
      <c r="BQ2487" s="169"/>
      <c r="BS2487" s="6"/>
      <c r="BT2487" s="11"/>
      <c r="BU2487" s="6"/>
      <c r="BV2487" s="6"/>
    </row>
    <row r="2488" spans="1:74" ht="15.75" x14ac:dyDescent="0.25">
      <c r="A2488" s="52" t="s">
        <v>7908</v>
      </c>
      <c r="B2488" s="56"/>
      <c r="C2488" s="7" t="s">
        <v>118</v>
      </c>
      <c r="D2488" s="7" t="s">
        <v>6919</v>
      </c>
      <c r="E2488" s="7"/>
      <c r="F2488" s="64"/>
      <c r="G2488" s="6"/>
      <c r="H2488" s="6"/>
      <c r="I2488" s="10" t="s">
        <v>110</v>
      </c>
      <c r="J2488" s="11" t="s">
        <v>4564</v>
      </c>
      <c r="K2488" s="220" t="s">
        <v>600</v>
      </c>
      <c r="L2488" s="180"/>
      <c r="M2488" s="180">
        <v>1000</v>
      </c>
      <c r="N2488" s="80" t="s">
        <v>7215</v>
      </c>
      <c r="O2488" s="165"/>
      <c r="P2488" s="80" t="s">
        <v>4957</v>
      </c>
      <c r="Q2488" s="80"/>
      <c r="R2488" s="80"/>
      <c r="S2488" s="166"/>
      <c r="T2488" s="164"/>
      <c r="U2488" s="167"/>
      <c r="V2488" s="168"/>
      <c r="W2488" s="12" t="str">
        <f t="shared" si="471"/>
        <v>Mqtt1</v>
      </c>
      <c r="X2488" s="222"/>
      <c r="Y2488" s="6" t="str">
        <f t="shared" si="473"/>
        <v>power-tag/outlets-owner-emp125</v>
      </c>
      <c r="Z2488" s="106" t="str" cm="1">
        <f t="array" ref="Z2488">IF(COUNTIF(N2488,"spare"),"","$."&amp;_xlfn.REGEXEXTRACT(J2488,"PT\d+[FQ]\d+_(.*)", 2))</f>
        <v>$.Active_Power_Phase_C</v>
      </c>
      <c r="AA2488" s="12">
        <f t="shared" si="470"/>
        <v>18</v>
      </c>
      <c r="AB2488" s="6" t="s">
        <v>195</v>
      </c>
      <c r="AC2488" s="106">
        <v>3058</v>
      </c>
      <c r="AJ2488" s="80"/>
      <c r="AK2488" s="116" t="s">
        <v>1695</v>
      </c>
      <c r="AN2488" s="80"/>
      <c r="AO2488" s="80"/>
      <c r="AP2488" s="80"/>
      <c r="AQ2488" s="80"/>
      <c r="AR2488" s="130"/>
      <c r="AS2488" s="80"/>
      <c r="AT2488" s="7"/>
      <c r="AU2488" s="7"/>
      <c r="AV2488" s="169"/>
      <c r="AW2488" s="170"/>
      <c r="AX2488" s="140"/>
      <c r="AY2488" s="150"/>
      <c r="AZ2488" s="171"/>
      <c r="BA2488" s="171"/>
      <c r="BB2488" s="150" t="str">
        <f t="shared" si="472"/>
        <v/>
      </c>
      <c r="BC2488" s="172"/>
      <c r="BD2488" s="169"/>
      <c r="BE2488" s="169"/>
      <c r="BF2488" s="169"/>
      <c r="BG2488" s="169"/>
      <c r="BH2488" s="169"/>
      <c r="BI2488" s="169"/>
      <c r="BJ2488" s="169"/>
      <c r="BK2488" s="169"/>
      <c r="BL2488" s="169"/>
      <c r="BM2488" s="169"/>
      <c r="BN2488" s="169"/>
      <c r="BO2488" s="169"/>
      <c r="BP2488" s="169"/>
      <c r="BQ2488" s="169"/>
      <c r="BS2488" s="6"/>
      <c r="BT2488" s="11"/>
      <c r="BU2488" s="6"/>
      <c r="BV2488" s="6"/>
    </row>
    <row r="2489" spans="1:74" ht="15.75" x14ac:dyDescent="0.25">
      <c r="A2489" s="52" t="s">
        <v>7908</v>
      </c>
      <c r="B2489" s="56"/>
      <c r="C2489" s="7" t="s">
        <v>118</v>
      </c>
      <c r="D2489" s="7" t="s">
        <v>6919</v>
      </c>
      <c r="E2489" s="7"/>
      <c r="F2489" s="64"/>
      <c r="G2489" s="6"/>
      <c r="H2489" s="6"/>
      <c r="I2489" s="10" t="s">
        <v>110</v>
      </c>
      <c r="J2489" s="11" t="s">
        <v>4565</v>
      </c>
      <c r="K2489" s="220" t="s">
        <v>600</v>
      </c>
      <c r="L2489" s="180"/>
      <c r="M2489" s="180">
        <v>1000</v>
      </c>
      <c r="N2489" s="80" t="s">
        <v>7215</v>
      </c>
      <c r="O2489" s="165"/>
      <c r="P2489" s="80" t="s">
        <v>4958</v>
      </c>
      <c r="Q2489" s="80"/>
      <c r="R2489" s="80"/>
      <c r="S2489" s="166"/>
      <c r="T2489" s="164"/>
      <c r="U2489" s="167"/>
      <c r="V2489" s="168"/>
      <c r="W2489" s="12" t="str">
        <f t="shared" si="471"/>
        <v>Mqtt1</v>
      </c>
      <c r="X2489" s="222"/>
      <c r="Y2489" s="6" t="str">
        <f t="shared" si="473"/>
        <v>power-tag/outlets-owner-emp125</v>
      </c>
      <c r="Z2489" s="106" t="str" cm="1">
        <f t="array" ref="Z2489">IF(COUNTIF(N2489,"spare"),"","$."&amp;_xlfn.REGEXEXTRACT(J2489,"PT\d+[FQ]\d+_(.*)", 2))</f>
        <v>$.Total_Active_Power</v>
      </c>
      <c r="AA2489" s="12">
        <f t="shared" si="470"/>
        <v>18</v>
      </c>
      <c r="AB2489" s="6" t="s">
        <v>195</v>
      </c>
      <c r="AC2489" s="106">
        <v>3060</v>
      </c>
      <c r="AJ2489" s="80"/>
      <c r="AK2489" s="116" t="s">
        <v>1695</v>
      </c>
      <c r="AN2489" s="80"/>
      <c r="AO2489" s="80"/>
      <c r="AP2489" s="80"/>
      <c r="AQ2489" s="80"/>
      <c r="AR2489" s="130"/>
      <c r="AS2489" s="80"/>
      <c r="AT2489" s="7"/>
      <c r="AU2489" s="7"/>
      <c r="AV2489" s="169"/>
      <c r="AW2489" s="170"/>
      <c r="AX2489" s="140"/>
      <c r="AY2489" s="150"/>
      <c r="AZ2489" s="171"/>
      <c r="BA2489" s="171"/>
      <c r="BB2489" s="150" t="str">
        <f t="shared" si="472"/>
        <v/>
      </c>
      <c r="BC2489" s="172"/>
      <c r="BD2489" s="169"/>
      <c r="BE2489" s="169"/>
      <c r="BF2489" s="169"/>
      <c r="BG2489" s="169"/>
      <c r="BH2489" s="169"/>
      <c r="BI2489" s="169"/>
      <c r="BJ2489" s="169"/>
      <c r="BK2489" s="169"/>
      <c r="BL2489" s="169"/>
      <c r="BM2489" s="169"/>
      <c r="BN2489" s="169"/>
      <c r="BO2489" s="169"/>
      <c r="BP2489" s="169"/>
      <c r="BQ2489" s="169"/>
      <c r="BS2489" s="6"/>
      <c r="BT2489" s="11"/>
      <c r="BU2489" s="6"/>
      <c r="BV2489" s="6"/>
    </row>
    <row r="2490" spans="1:74" ht="15.75" x14ac:dyDescent="0.25">
      <c r="A2490" s="52" t="s">
        <v>7908</v>
      </c>
      <c r="B2490" s="56"/>
      <c r="C2490" s="7" t="s">
        <v>118</v>
      </c>
      <c r="D2490" s="7" t="s">
        <v>6919</v>
      </c>
      <c r="E2490" s="7"/>
      <c r="F2490" s="64"/>
      <c r="G2490" s="6"/>
      <c r="H2490" s="6"/>
      <c r="I2490" s="10" t="s">
        <v>110</v>
      </c>
      <c r="J2490" s="11" t="s">
        <v>4566</v>
      </c>
      <c r="K2490" s="220" t="s">
        <v>600</v>
      </c>
      <c r="L2490" s="180"/>
      <c r="M2490" s="180">
        <v>1000</v>
      </c>
      <c r="N2490" s="80" t="s">
        <v>7215</v>
      </c>
      <c r="O2490" s="165"/>
      <c r="P2490" s="80" t="s">
        <v>4959</v>
      </c>
      <c r="Q2490" s="80"/>
      <c r="R2490" s="80"/>
      <c r="S2490" s="166"/>
      <c r="T2490" s="164"/>
      <c r="U2490" s="167"/>
      <c r="V2490" s="168"/>
      <c r="W2490" s="12" t="str">
        <f t="shared" si="471"/>
        <v>Mqtt1</v>
      </c>
      <c r="X2490" s="222"/>
      <c r="Y2490" s="6" t="str">
        <f t="shared" si="473"/>
        <v>power-tag/outlets-owner-emp125</v>
      </c>
      <c r="Z2490" s="106" t="str" cm="1">
        <f t="array" ref="Z2490">IF(COUNTIF(N2490,"spare"),"","$."&amp;_xlfn.REGEXEXTRACT(J2490,"PT\d+[FQ]\d+_(.*)", 2))</f>
        <v>$.Power_Factor_Phase_A</v>
      </c>
      <c r="AA2490" s="12">
        <f t="shared" si="470"/>
        <v>18</v>
      </c>
      <c r="AB2490" s="6" t="s">
        <v>195</v>
      </c>
      <c r="AC2490" s="106">
        <v>3078</v>
      </c>
      <c r="AJ2490" s="80"/>
      <c r="AK2490" s="116" t="s">
        <v>1696</v>
      </c>
      <c r="AN2490" s="80"/>
      <c r="AO2490" s="80"/>
      <c r="AP2490" s="80"/>
      <c r="AQ2490" s="80"/>
      <c r="AR2490" s="130"/>
      <c r="AS2490" s="80"/>
      <c r="AT2490" s="7"/>
      <c r="AU2490" s="7"/>
      <c r="AV2490" s="169"/>
      <c r="AW2490" s="170"/>
      <c r="AX2490" s="140"/>
      <c r="AY2490" s="150"/>
      <c r="AZ2490" s="171"/>
      <c r="BA2490" s="171"/>
      <c r="BB2490" s="150" t="str">
        <f t="shared" si="472"/>
        <v/>
      </c>
      <c r="BC2490" s="172"/>
      <c r="BD2490" s="169"/>
      <c r="BE2490" s="169"/>
      <c r="BF2490" s="169"/>
      <c r="BG2490" s="169"/>
      <c r="BH2490" s="169"/>
      <c r="BI2490" s="169"/>
      <c r="BJ2490" s="169"/>
      <c r="BK2490" s="169"/>
      <c r="BL2490" s="169"/>
      <c r="BM2490" s="169"/>
      <c r="BN2490" s="169"/>
      <c r="BO2490" s="169"/>
      <c r="BP2490" s="169"/>
      <c r="BQ2490" s="169"/>
      <c r="BS2490" s="6"/>
      <c r="BT2490" s="11"/>
      <c r="BU2490" s="6"/>
      <c r="BV2490" s="6"/>
    </row>
    <row r="2491" spans="1:74" ht="15.75" x14ac:dyDescent="0.25">
      <c r="A2491" s="52" t="s">
        <v>7908</v>
      </c>
      <c r="B2491" s="56"/>
      <c r="C2491" s="7" t="s">
        <v>118</v>
      </c>
      <c r="D2491" s="7" t="s">
        <v>6919</v>
      </c>
      <c r="E2491" s="7"/>
      <c r="F2491" s="64"/>
      <c r="G2491" s="6"/>
      <c r="H2491" s="6"/>
      <c r="I2491" s="10" t="s">
        <v>110</v>
      </c>
      <c r="J2491" s="11" t="s">
        <v>4567</v>
      </c>
      <c r="K2491" s="220" t="s">
        <v>600</v>
      </c>
      <c r="L2491" s="180"/>
      <c r="M2491" s="180">
        <v>1000</v>
      </c>
      <c r="N2491" s="80" t="s">
        <v>7215</v>
      </c>
      <c r="O2491" s="165"/>
      <c r="P2491" s="80" t="s">
        <v>4960</v>
      </c>
      <c r="Q2491" s="80"/>
      <c r="R2491" s="80"/>
      <c r="S2491" s="166"/>
      <c r="T2491" s="164"/>
      <c r="U2491" s="167"/>
      <c r="V2491" s="168"/>
      <c r="W2491" s="12" t="str">
        <f t="shared" si="471"/>
        <v>Mqtt1</v>
      </c>
      <c r="X2491" s="222"/>
      <c r="Y2491" s="6" t="str">
        <f t="shared" si="473"/>
        <v>power-tag/outlets-owner-emp125</v>
      </c>
      <c r="Z2491" s="106" t="str" cm="1">
        <f t="array" ref="Z2491">IF(COUNTIF(N2491,"spare"),"","$."&amp;_xlfn.REGEXEXTRACT(J2491,"PT\d+[FQ]\d+_(.*)", 2))</f>
        <v>$.Power_Factor_Phase_B</v>
      </c>
      <c r="AA2491" s="12">
        <f t="shared" si="470"/>
        <v>18</v>
      </c>
      <c r="AB2491" s="6" t="s">
        <v>195</v>
      </c>
      <c r="AC2491" s="106">
        <v>3080</v>
      </c>
      <c r="AJ2491" s="80"/>
      <c r="AK2491" s="116" t="s">
        <v>1696</v>
      </c>
      <c r="AN2491" s="80"/>
      <c r="AO2491" s="80"/>
      <c r="AP2491" s="80"/>
      <c r="AQ2491" s="80"/>
      <c r="AR2491" s="130"/>
      <c r="AS2491" s="80"/>
      <c r="AT2491" s="7"/>
      <c r="AU2491" s="7"/>
      <c r="AV2491" s="169"/>
      <c r="AW2491" s="170"/>
      <c r="AX2491" s="140"/>
      <c r="AY2491" s="150"/>
      <c r="AZ2491" s="171"/>
      <c r="BA2491" s="171"/>
      <c r="BB2491" s="150" t="str">
        <f t="shared" si="472"/>
        <v/>
      </c>
      <c r="BC2491" s="172"/>
      <c r="BD2491" s="169"/>
      <c r="BE2491" s="169"/>
      <c r="BF2491" s="169"/>
      <c r="BG2491" s="169"/>
      <c r="BH2491" s="169"/>
      <c r="BI2491" s="169"/>
      <c r="BJ2491" s="169"/>
      <c r="BK2491" s="169"/>
      <c r="BL2491" s="169"/>
      <c r="BM2491" s="169"/>
      <c r="BN2491" s="169"/>
      <c r="BO2491" s="169"/>
      <c r="BP2491" s="169"/>
      <c r="BQ2491" s="169"/>
      <c r="BS2491" s="6"/>
      <c r="BT2491" s="11"/>
      <c r="BU2491" s="6"/>
      <c r="BV2491" s="6"/>
    </row>
    <row r="2492" spans="1:74" ht="15.75" x14ac:dyDescent="0.25">
      <c r="A2492" s="52" t="s">
        <v>7908</v>
      </c>
      <c r="B2492" s="56"/>
      <c r="C2492" s="7" t="s">
        <v>118</v>
      </c>
      <c r="D2492" s="7" t="s">
        <v>6919</v>
      </c>
      <c r="E2492" s="7"/>
      <c r="F2492" s="64"/>
      <c r="G2492" s="6"/>
      <c r="H2492" s="6"/>
      <c r="I2492" s="10" t="s">
        <v>110</v>
      </c>
      <c r="J2492" s="11" t="s">
        <v>4568</v>
      </c>
      <c r="K2492" s="220" t="s">
        <v>600</v>
      </c>
      <c r="L2492" s="180"/>
      <c r="M2492" s="180">
        <v>1000</v>
      </c>
      <c r="N2492" s="80" t="s">
        <v>7215</v>
      </c>
      <c r="O2492" s="165"/>
      <c r="P2492" s="80" t="s">
        <v>4961</v>
      </c>
      <c r="Q2492" s="80"/>
      <c r="R2492" s="80"/>
      <c r="S2492" s="166"/>
      <c r="T2492" s="164"/>
      <c r="U2492" s="167"/>
      <c r="V2492" s="168"/>
      <c r="W2492" s="12" t="str">
        <f t="shared" si="471"/>
        <v>Mqtt1</v>
      </c>
      <c r="X2492" s="222"/>
      <c r="Y2492" s="6" t="str">
        <f t="shared" si="473"/>
        <v>power-tag/outlets-owner-emp125</v>
      </c>
      <c r="Z2492" s="106" t="str" cm="1">
        <f t="array" ref="Z2492">IF(COUNTIF(N2492,"spare"),"","$."&amp;_xlfn.REGEXEXTRACT(J2492,"PT\d+[FQ]\d+_(.*)", 2))</f>
        <v>$.Power_Factor_Phase_C</v>
      </c>
      <c r="AA2492" s="12">
        <f t="shared" si="470"/>
        <v>18</v>
      </c>
      <c r="AB2492" s="6" t="s">
        <v>195</v>
      </c>
      <c r="AC2492" s="106">
        <v>3082</v>
      </c>
      <c r="AJ2492" s="80"/>
      <c r="AK2492" s="116" t="s">
        <v>1696</v>
      </c>
      <c r="AN2492" s="80"/>
      <c r="AO2492" s="80"/>
      <c r="AP2492" s="80"/>
      <c r="AQ2492" s="80"/>
      <c r="AR2492" s="130"/>
      <c r="AS2492" s="80"/>
      <c r="AT2492" s="7"/>
      <c r="AU2492" s="7"/>
      <c r="AV2492" s="169"/>
      <c r="AW2492" s="170"/>
      <c r="AX2492" s="140"/>
      <c r="AY2492" s="150"/>
      <c r="AZ2492" s="171"/>
      <c r="BA2492" s="171"/>
      <c r="BB2492" s="150" t="str">
        <f t="shared" si="472"/>
        <v/>
      </c>
      <c r="BC2492" s="172"/>
      <c r="BD2492" s="169"/>
      <c r="BE2492" s="169"/>
      <c r="BF2492" s="169"/>
      <c r="BG2492" s="169"/>
      <c r="BH2492" s="169"/>
      <c r="BI2492" s="169"/>
      <c r="BJ2492" s="169"/>
      <c r="BK2492" s="169"/>
      <c r="BL2492" s="169"/>
      <c r="BM2492" s="169"/>
      <c r="BN2492" s="169"/>
      <c r="BO2492" s="169"/>
      <c r="BP2492" s="169"/>
      <c r="BQ2492" s="169"/>
      <c r="BS2492" s="6"/>
      <c r="BT2492" s="11"/>
      <c r="BU2492" s="6"/>
      <c r="BV2492" s="6"/>
    </row>
    <row r="2493" spans="1:74" ht="15.75" x14ac:dyDescent="0.25">
      <c r="A2493" s="52" t="s">
        <v>7908</v>
      </c>
      <c r="B2493" s="56"/>
      <c r="C2493" s="7" t="s">
        <v>118</v>
      </c>
      <c r="D2493" s="7" t="s">
        <v>6919</v>
      </c>
      <c r="E2493" s="7"/>
      <c r="F2493" s="64"/>
      <c r="G2493" s="6"/>
      <c r="H2493" s="6"/>
      <c r="I2493" s="10" t="s">
        <v>110</v>
      </c>
      <c r="J2493" s="11" t="s">
        <v>4569</v>
      </c>
      <c r="K2493" s="220" t="s">
        <v>600</v>
      </c>
      <c r="L2493" s="180"/>
      <c r="M2493" s="180">
        <v>1000</v>
      </c>
      <c r="N2493" s="80" t="s">
        <v>7215</v>
      </c>
      <c r="O2493" s="165"/>
      <c r="P2493" s="80" t="s">
        <v>4962</v>
      </c>
      <c r="Q2493" s="80"/>
      <c r="R2493" s="80"/>
      <c r="S2493" s="166"/>
      <c r="T2493" s="164"/>
      <c r="U2493" s="167"/>
      <c r="V2493" s="168"/>
      <c r="W2493" s="12" t="str">
        <f t="shared" si="471"/>
        <v>Mqtt1</v>
      </c>
      <c r="X2493" s="222"/>
      <c r="Y2493" s="6" t="str">
        <f t="shared" si="473"/>
        <v>power-tag/outlets-owner-emp125</v>
      </c>
      <c r="Z2493" s="106" t="str" cm="1">
        <f t="array" ref="Z2493">IF(COUNTIF(N2493,"spare"),"","$."&amp;_xlfn.REGEXEXTRACT(J2493,"PT\d+[FQ]\d+_(.*)", 2))</f>
        <v>$.Total_Power_Factor</v>
      </c>
      <c r="AA2493" s="12">
        <f t="shared" si="470"/>
        <v>18</v>
      </c>
      <c r="AB2493" s="6" t="s">
        <v>195</v>
      </c>
      <c r="AC2493" s="106">
        <v>3084</v>
      </c>
      <c r="AJ2493" s="80"/>
      <c r="AK2493" s="116" t="s">
        <v>1696</v>
      </c>
      <c r="AN2493" s="80"/>
      <c r="AO2493" s="80"/>
      <c r="AP2493" s="80"/>
      <c r="AQ2493" s="80"/>
      <c r="AR2493" s="130"/>
      <c r="AS2493" s="80"/>
      <c r="AT2493" s="7"/>
      <c r="AU2493" s="7"/>
      <c r="AV2493" s="169"/>
      <c r="AW2493" s="170"/>
      <c r="AX2493" s="140"/>
      <c r="AY2493" s="150"/>
      <c r="AZ2493" s="171"/>
      <c r="BA2493" s="171"/>
      <c r="BB2493" s="150" t="str">
        <f t="shared" si="472"/>
        <v/>
      </c>
      <c r="BC2493" s="172"/>
      <c r="BD2493" s="169"/>
      <c r="BE2493" s="169"/>
      <c r="BF2493" s="169"/>
      <c r="BG2493" s="169"/>
      <c r="BH2493" s="169"/>
      <c r="BI2493" s="169"/>
      <c r="BJ2493" s="169"/>
      <c r="BK2493" s="169"/>
      <c r="BL2493" s="169"/>
      <c r="BM2493" s="169"/>
      <c r="BN2493" s="169"/>
      <c r="BO2493" s="169"/>
      <c r="BP2493" s="169"/>
      <c r="BQ2493" s="169"/>
      <c r="BS2493" s="6"/>
      <c r="BT2493" s="11"/>
      <c r="BU2493" s="6"/>
      <c r="BV2493" s="6"/>
    </row>
    <row r="2494" spans="1:74" ht="15.75" x14ac:dyDescent="0.25">
      <c r="A2494" s="52" t="s">
        <v>7908</v>
      </c>
      <c r="B2494" s="56"/>
      <c r="C2494" s="7" t="s">
        <v>118</v>
      </c>
      <c r="D2494" s="7" t="s">
        <v>6919</v>
      </c>
      <c r="E2494" s="7"/>
      <c r="F2494" s="64"/>
      <c r="G2494" s="6"/>
      <c r="H2494" s="6"/>
      <c r="I2494" s="10" t="s">
        <v>110</v>
      </c>
      <c r="J2494" s="11" t="s">
        <v>4570</v>
      </c>
      <c r="K2494" s="220" t="s">
        <v>600</v>
      </c>
      <c r="L2494" s="180"/>
      <c r="M2494" s="180">
        <v>1000</v>
      </c>
      <c r="N2494" s="80" t="s">
        <v>7215</v>
      </c>
      <c r="O2494" s="165"/>
      <c r="P2494" s="80" t="s">
        <v>4963</v>
      </c>
      <c r="Q2494" s="80"/>
      <c r="R2494" s="80"/>
      <c r="S2494" s="166"/>
      <c r="T2494" s="164"/>
      <c r="U2494" s="167"/>
      <c r="V2494" s="168"/>
      <c r="W2494" s="12" t="str">
        <f t="shared" ref="W2494:W2508" si="474">IF(COUNTIF(N2494,"spare"),"","Mqtt1")</f>
        <v>Mqtt1</v>
      </c>
      <c r="X2494" s="222"/>
      <c r="Y2494" s="6" t="str">
        <f t="shared" si="473"/>
        <v>power-tag/outlets-owner-emp126</v>
      </c>
      <c r="Z2494" s="106" t="str" cm="1">
        <f t="array" ref="Z2494">IF(COUNTIF(N2494,"spare"),"","$."&amp;_xlfn.REGEXEXTRACT(J2494,"PT\d+[FQ]\d+_(.*)", 2))</f>
        <v>$.RMS_Current_Phase_A</v>
      </c>
      <c r="AA2494" s="12">
        <f>AA2479+1</f>
        <v>19</v>
      </c>
      <c r="AB2494" s="6" t="s">
        <v>195</v>
      </c>
      <c r="AC2494" s="106">
        <v>3000</v>
      </c>
      <c r="AJ2494" s="80"/>
      <c r="AK2494" s="116" t="s">
        <v>1693</v>
      </c>
      <c r="AN2494" s="80"/>
      <c r="AO2494" s="80"/>
      <c r="AP2494" s="80"/>
      <c r="AQ2494" s="80"/>
      <c r="AR2494" s="130"/>
      <c r="AS2494" s="80"/>
      <c r="AT2494" s="7"/>
      <c r="AU2494" s="7"/>
      <c r="AV2494" s="169"/>
      <c r="AW2494" s="170"/>
      <c r="AX2494" s="140"/>
      <c r="AY2494" s="150"/>
      <c r="AZ2494" s="171"/>
      <c r="BA2494" s="171"/>
      <c r="BB2494" s="150" t="str">
        <f t="shared" ref="BB2494:BB2508" si="475">IF(ISNUMBER(AM2494),"1","")</f>
        <v/>
      </c>
      <c r="BC2494" s="172"/>
      <c r="BD2494" s="169"/>
      <c r="BE2494" s="169"/>
      <c r="BF2494" s="169"/>
      <c r="BG2494" s="169"/>
      <c r="BH2494" s="169"/>
      <c r="BI2494" s="169"/>
      <c r="BJ2494" s="169"/>
      <c r="BK2494" s="169"/>
      <c r="BL2494" s="169"/>
      <c r="BM2494" s="169"/>
      <c r="BN2494" s="169"/>
      <c r="BO2494" s="169"/>
      <c r="BP2494" s="169"/>
      <c r="BQ2494" s="169"/>
      <c r="BS2494" s="6"/>
      <c r="BT2494" s="11"/>
      <c r="BU2494" s="6"/>
      <c r="BV2494" s="6"/>
    </row>
    <row r="2495" spans="1:74" ht="15.75" x14ac:dyDescent="0.25">
      <c r="A2495" s="52" t="s">
        <v>7908</v>
      </c>
      <c r="B2495" s="56"/>
      <c r="C2495" s="7" t="s">
        <v>118</v>
      </c>
      <c r="D2495" s="7" t="s">
        <v>6919</v>
      </c>
      <c r="E2495" s="7"/>
      <c r="F2495" s="64"/>
      <c r="G2495" s="6"/>
      <c r="H2495" s="6"/>
      <c r="I2495" s="10" t="s">
        <v>110</v>
      </c>
      <c r="J2495" s="11" t="s">
        <v>4571</v>
      </c>
      <c r="K2495" s="220" t="s">
        <v>600</v>
      </c>
      <c r="L2495" s="180"/>
      <c r="M2495" s="180">
        <v>1000</v>
      </c>
      <c r="N2495" s="80" t="s">
        <v>7215</v>
      </c>
      <c r="O2495" s="165"/>
      <c r="P2495" s="80" t="s">
        <v>4964</v>
      </c>
      <c r="Q2495" s="80"/>
      <c r="R2495" s="80"/>
      <c r="S2495" s="166"/>
      <c r="T2495" s="164"/>
      <c r="U2495" s="167"/>
      <c r="V2495" s="168"/>
      <c r="W2495" s="12" t="str">
        <f t="shared" si="474"/>
        <v>Mqtt1</v>
      </c>
      <c r="X2495" s="222"/>
      <c r="Y2495" s="6" t="str">
        <f t="shared" si="473"/>
        <v>power-tag/outlets-owner-emp126</v>
      </c>
      <c r="Z2495" s="106" t="str" cm="1">
        <f t="array" ref="Z2495">IF(COUNTIF(N2495,"spare"),"","$."&amp;_xlfn.REGEXEXTRACT(J2495,"PT\d+[FQ]\d+_(.*)", 2))</f>
        <v>$.RMS_Current_Phase_B</v>
      </c>
      <c r="AA2495" s="12">
        <f t="shared" si="470"/>
        <v>19</v>
      </c>
      <c r="AB2495" s="6" t="s">
        <v>195</v>
      </c>
      <c r="AC2495" s="106">
        <v>3002</v>
      </c>
      <c r="AJ2495" s="80"/>
      <c r="AK2495" s="116" t="s">
        <v>1693</v>
      </c>
      <c r="AN2495" s="80"/>
      <c r="AO2495" s="80"/>
      <c r="AP2495" s="80"/>
      <c r="AQ2495" s="80"/>
      <c r="AR2495" s="130"/>
      <c r="AS2495" s="80"/>
      <c r="AT2495" s="7"/>
      <c r="AU2495" s="7"/>
      <c r="AV2495" s="169"/>
      <c r="AW2495" s="170"/>
      <c r="AX2495" s="140"/>
      <c r="AY2495" s="150"/>
      <c r="AZ2495" s="171"/>
      <c r="BA2495" s="171"/>
      <c r="BB2495" s="150" t="str">
        <f t="shared" si="475"/>
        <v/>
      </c>
      <c r="BC2495" s="172"/>
      <c r="BD2495" s="169"/>
      <c r="BE2495" s="169"/>
      <c r="BF2495" s="169"/>
      <c r="BG2495" s="169"/>
      <c r="BH2495" s="169"/>
      <c r="BI2495" s="169"/>
      <c r="BJ2495" s="169"/>
      <c r="BK2495" s="169"/>
      <c r="BL2495" s="169"/>
      <c r="BM2495" s="169"/>
      <c r="BN2495" s="169"/>
      <c r="BO2495" s="169"/>
      <c r="BP2495" s="169"/>
      <c r="BQ2495" s="169"/>
      <c r="BS2495" s="6"/>
      <c r="BT2495" s="11"/>
      <c r="BU2495" s="6"/>
      <c r="BV2495" s="6"/>
    </row>
    <row r="2496" spans="1:74" ht="15.75" x14ac:dyDescent="0.25">
      <c r="A2496" s="52" t="s">
        <v>7908</v>
      </c>
      <c r="B2496" s="56"/>
      <c r="C2496" s="7" t="s">
        <v>118</v>
      </c>
      <c r="D2496" s="7" t="s">
        <v>6919</v>
      </c>
      <c r="E2496" s="7"/>
      <c r="F2496" s="64"/>
      <c r="G2496" s="6"/>
      <c r="H2496" s="6"/>
      <c r="I2496" s="10" t="s">
        <v>110</v>
      </c>
      <c r="J2496" s="11" t="s">
        <v>4572</v>
      </c>
      <c r="K2496" s="220" t="s">
        <v>600</v>
      </c>
      <c r="L2496" s="180"/>
      <c r="M2496" s="180">
        <v>1000</v>
      </c>
      <c r="N2496" s="80" t="s">
        <v>7215</v>
      </c>
      <c r="O2496" s="165"/>
      <c r="P2496" s="80" t="s">
        <v>4965</v>
      </c>
      <c r="Q2496" s="80"/>
      <c r="R2496" s="80"/>
      <c r="S2496" s="166"/>
      <c r="T2496" s="164"/>
      <c r="U2496" s="167"/>
      <c r="V2496" s="168"/>
      <c r="W2496" s="12" t="str">
        <f t="shared" si="474"/>
        <v>Mqtt1</v>
      </c>
      <c r="X2496" s="222"/>
      <c r="Y2496" s="6" t="str">
        <f t="shared" si="473"/>
        <v>power-tag/outlets-owner-emp126</v>
      </c>
      <c r="Z2496" s="106" t="str" cm="1">
        <f t="array" ref="Z2496">IF(COUNTIF(N2496,"spare"),"","$."&amp;_xlfn.REGEXEXTRACT(J2496,"PT\d+[FQ]\d+_(.*)", 2))</f>
        <v>$.RMS_Current_Phase_C</v>
      </c>
      <c r="AA2496" s="12">
        <f t="shared" si="470"/>
        <v>19</v>
      </c>
      <c r="AB2496" s="6" t="s">
        <v>195</v>
      </c>
      <c r="AC2496" s="106">
        <v>3004</v>
      </c>
      <c r="AJ2496" s="80"/>
      <c r="AK2496" s="116" t="s">
        <v>1693</v>
      </c>
      <c r="AN2496" s="80"/>
      <c r="AO2496" s="80"/>
      <c r="AP2496" s="80"/>
      <c r="AQ2496" s="80"/>
      <c r="AR2496" s="130"/>
      <c r="AS2496" s="80"/>
      <c r="AT2496" s="7"/>
      <c r="AU2496" s="7"/>
      <c r="AV2496" s="169"/>
      <c r="AW2496" s="170"/>
      <c r="AX2496" s="140"/>
      <c r="AY2496" s="150"/>
      <c r="AZ2496" s="171"/>
      <c r="BA2496" s="171"/>
      <c r="BB2496" s="150" t="str">
        <f t="shared" si="475"/>
        <v/>
      </c>
      <c r="BC2496" s="172"/>
      <c r="BD2496" s="169"/>
      <c r="BE2496" s="169"/>
      <c r="BF2496" s="169"/>
      <c r="BG2496" s="169"/>
      <c r="BH2496" s="169"/>
      <c r="BI2496" s="169"/>
      <c r="BJ2496" s="169"/>
      <c r="BK2496" s="169"/>
      <c r="BL2496" s="169"/>
      <c r="BM2496" s="169"/>
      <c r="BN2496" s="169"/>
      <c r="BO2496" s="169"/>
      <c r="BP2496" s="169"/>
      <c r="BQ2496" s="169"/>
      <c r="BS2496" s="6"/>
      <c r="BT2496" s="11"/>
      <c r="BU2496" s="6"/>
      <c r="BV2496" s="6"/>
    </row>
    <row r="2497" spans="1:74" ht="15.75" x14ac:dyDescent="0.25">
      <c r="A2497" s="52" t="s">
        <v>7908</v>
      </c>
      <c r="B2497" s="56"/>
      <c r="C2497" s="7" t="s">
        <v>118</v>
      </c>
      <c r="D2497" s="7" t="s">
        <v>6919</v>
      </c>
      <c r="E2497" s="7"/>
      <c r="F2497" s="64"/>
      <c r="G2497" s="6"/>
      <c r="H2497" s="6"/>
      <c r="I2497" s="10" t="s">
        <v>110</v>
      </c>
      <c r="J2497" s="11" t="s">
        <v>4573</v>
      </c>
      <c r="K2497" s="220" t="s">
        <v>600</v>
      </c>
      <c r="L2497" s="180"/>
      <c r="M2497" s="180">
        <v>1000</v>
      </c>
      <c r="N2497" s="80" t="s">
        <v>7215</v>
      </c>
      <c r="O2497" s="165"/>
      <c r="P2497" s="80" t="s">
        <v>4966</v>
      </c>
      <c r="Q2497" s="80"/>
      <c r="R2497" s="80"/>
      <c r="S2497" s="166"/>
      <c r="T2497" s="164"/>
      <c r="U2497" s="167"/>
      <c r="V2497" s="168"/>
      <c r="W2497" s="12" t="str">
        <f t="shared" si="474"/>
        <v>Mqtt1</v>
      </c>
      <c r="X2497" s="222"/>
      <c r="Y2497" s="6" t="str">
        <f t="shared" si="473"/>
        <v>power-tag/outlets-owner-emp126</v>
      </c>
      <c r="Z2497" s="106" t="str" cm="1">
        <f t="array" ref="Z2497">IF(COUNTIF(N2497,"spare"),"","$."&amp;_xlfn.REGEXEXTRACT(J2497,"PT\d+[FQ]\d+_(.*)", 2))</f>
        <v>$.RMS_Current_Phase_Neut</v>
      </c>
      <c r="AA2497" s="12">
        <f t="shared" si="470"/>
        <v>19</v>
      </c>
      <c r="AB2497" s="6" t="s">
        <v>195</v>
      </c>
      <c r="AC2497" s="106">
        <v>3006</v>
      </c>
      <c r="AJ2497" s="80"/>
      <c r="AK2497" s="116" t="s">
        <v>1693</v>
      </c>
      <c r="AN2497" s="80"/>
      <c r="AO2497" s="80"/>
      <c r="AP2497" s="80"/>
      <c r="AQ2497" s="80"/>
      <c r="AR2497" s="130"/>
      <c r="AS2497" s="80"/>
      <c r="AT2497" s="7"/>
      <c r="AU2497" s="7"/>
      <c r="AV2497" s="169"/>
      <c r="AW2497" s="170"/>
      <c r="AX2497" s="140"/>
      <c r="AY2497" s="150"/>
      <c r="AZ2497" s="171"/>
      <c r="BA2497" s="171"/>
      <c r="BB2497" s="150" t="str">
        <f t="shared" si="475"/>
        <v/>
      </c>
      <c r="BC2497" s="172"/>
      <c r="BD2497" s="169"/>
      <c r="BE2497" s="169"/>
      <c r="BF2497" s="169"/>
      <c r="BG2497" s="169"/>
      <c r="BH2497" s="169"/>
      <c r="BI2497" s="169"/>
      <c r="BJ2497" s="169"/>
      <c r="BK2497" s="169"/>
      <c r="BL2497" s="169"/>
      <c r="BM2497" s="169"/>
      <c r="BN2497" s="169"/>
      <c r="BO2497" s="169"/>
      <c r="BP2497" s="169"/>
      <c r="BQ2497" s="169"/>
      <c r="BS2497" s="6"/>
      <c r="BT2497" s="11"/>
      <c r="BU2497" s="6"/>
      <c r="BV2497" s="6"/>
    </row>
    <row r="2498" spans="1:74" ht="15.75" x14ac:dyDescent="0.25">
      <c r="A2498" s="52" t="s">
        <v>7908</v>
      </c>
      <c r="B2498" s="56"/>
      <c r="C2498" s="7" t="s">
        <v>118</v>
      </c>
      <c r="D2498" s="7" t="s">
        <v>6919</v>
      </c>
      <c r="E2498" s="7"/>
      <c r="F2498" s="64"/>
      <c r="G2498" s="6"/>
      <c r="H2498" s="6"/>
      <c r="I2498" s="10" t="s">
        <v>110</v>
      </c>
      <c r="J2498" s="11" t="s">
        <v>7748</v>
      </c>
      <c r="K2498" s="220" t="s">
        <v>600</v>
      </c>
      <c r="L2498" s="180"/>
      <c r="M2498" s="180">
        <v>1000</v>
      </c>
      <c r="N2498" s="80" t="s">
        <v>7215</v>
      </c>
      <c r="O2498" s="165"/>
      <c r="P2498" s="80" t="s">
        <v>4967</v>
      </c>
      <c r="Q2498" s="80"/>
      <c r="R2498" s="80"/>
      <c r="S2498" s="166"/>
      <c r="T2498" s="164"/>
      <c r="U2498" s="167"/>
      <c r="V2498" s="168"/>
      <c r="W2498" s="12" t="str">
        <f t="shared" si="474"/>
        <v>Mqtt1</v>
      </c>
      <c r="X2498" s="222"/>
      <c r="Y2498" s="6" t="str">
        <f t="shared" si="473"/>
        <v>power-tag/outlets-owner-emp126</v>
      </c>
      <c r="Z2498" s="106" t="str" cm="1">
        <f t="array" ref="Z2498">IF(COUNTIF(N2498,"spare"),"","$."&amp;_xlfn.REGEXEXTRACT(J2498,"PT\d+[FQ]\d+_(.*)", 2))</f>
        <v>$.RMS_Voltage_A_N</v>
      </c>
      <c r="AA2498" s="12">
        <f t="shared" si="470"/>
        <v>19</v>
      </c>
      <c r="AB2498" s="6" t="s">
        <v>195</v>
      </c>
      <c r="AC2498" s="106">
        <v>3028</v>
      </c>
      <c r="AJ2498" s="80"/>
      <c r="AK2498" s="116" t="s">
        <v>1694</v>
      </c>
      <c r="AN2498" s="80"/>
      <c r="AO2498" s="80"/>
      <c r="AP2498" s="80"/>
      <c r="AQ2498" s="80"/>
      <c r="AR2498" s="130"/>
      <c r="AS2498" s="80"/>
      <c r="AT2498" s="7"/>
      <c r="AU2498" s="7"/>
      <c r="AV2498" s="169"/>
      <c r="AW2498" s="170"/>
      <c r="AX2498" s="140"/>
      <c r="AY2498" s="150"/>
      <c r="AZ2498" s="171"/>
      <c r="BA2498" s="171"/>
      <c r="BB2498" s="150" t="str">
        <f t="shared" si="475"/>
        <v/>
      </c>
      <c r="BC2498" s="172"/>
      <c r="BD2498" s="169"/>
      <c r="BE2498" s="169"/>
      <c r="BF2498" s="169"/>
      <c r="BG2498" s="169"/>
      <c r="BH2498" s="169"/>
      <c r="BI2498" s="169"/>
      <c r="BJ2498" s="169"/>
      <c r="BK2498" s="169"/>
      <c r="BL2498" s="169"/>
      <c r="BM2498" s="169"/>
      <c r="BN2498" s="169"/>
      <c r="BO2498" s="169"/>
      <c r="BP2498" s="169"/>
      <c r="BQ2498" s="169"/>
      <c r="BS2498" s="6"/>
      <c r="BT2498" s="11"/>
      <c r="BU2498" s="6"/>
      <c r="BV2498" s="6"/>
    </row>
    <row r="2499" spans="1:74" ht="15.75" x14ac:dyDescent="0.25">
      <c r="A2499" s="52" t="s">
        <v>7908</v>
      </c>
      <c r="B2499" s="56"/>
      <c r="C2499" s="7" t="s">
        <v>118</v>
      </c>
      <c r="D2499" s="7" t="s">
        <v>6919</v>
      </c>
      <c r="E2499" s="7"/>
      <c r="F2499" s="64"/>
      <c r="G2499" s="6"/>
      <c r="H2499" s="6"/>
      <c r="I2499" s="10" t="s">
        <v>110</v>
      </c>
      <c r="J2499" s="11" t="s">
        <v>7749</v>
      </c>
      <c r="K2499" s="220" t="s">
        <v>600</v>
      </c>
      <c r="L2499" s="180"/>
      <c r="M2499" s="180">
        <v>1000</v>
      </c>
      <c r="N2499" s="80" t="s">
        <v>7215</v>
      </c>
      <c r="O2499" s="165"/>
      <c r="P2499" s="80" t="s">
        <v>4968</v>
      </c>
      <c r="Q2499" s="80"/>
      <c r="R2499" s="80"/>
      <c r="S2499" s="166"/>
      <c r="T2499" s="164"/>
      <c r="U2499" s="167"/>
      <c r="V2499" s="168"/>
      <c r="W2499" s="12" t="str">
        <f t="shared" si="474"/>
        <v>Mqtt1</v>
      </c>
      <c r="X2499" s="222"/>
      <c r="Y2499" s="6" t="str">
        <f t="shared" si="473"/>
        <v>power-tag/outlets-owner-emp126</v>
      </c>
      <c r="Z2499" s="106" t="str" cm="1">
        <f t="array" ref="Z2499">IF(COUNTIF(N2499,"spare"),"","$."&amp;_xlfn.REGEXEXTRACT(J2499,"PT\d+[FQ]\d+_(.*)", 2))</f>
        <v>$.RMS_Voltage_B_N</v>
      </c>
      <c r="AA2499" s="12">
        <f t="shared" si="470"/>
        <v>19</v>
      </c>
      <c r="AB2499" s="6" t="s">
        <v>195</v>
      </c>
      <c r="AC2499" s="106">
        <v>3030</v>
      </c>
      <c r="AJ2499" s="80"/>
      <c r="AK2499" s="116" t="s">
        <v>1694</v>
      </c>
      <c r="AN2499" s="80"/>
      <c r="AO2499" s="80"/>
      <c r="AP2499" s="80"/>
      <c r="AQ2499" s="80"/>
      <c r="AR2499" s="130"/>
      <c r="AS2499" s="80"/>
      <c r="AT2499" s="7"/>
      <c r="AU2499" s="7"/>
      <c r="AV2499" s="169"/>
      <c r="AW2499" s="170"/>
      <c r="AX2499" s="140"/>
      <c r="AY2499" s="150"/>
      <c r="AZ2499" s="171"/>
      <c r="BA2499" s="171"/>
      <c r="BB2499" s="150" t="str">
        <f t="shared" si="475"/>
        <v/>
      </c>
      <c r="BC2499" s="172"/>
      <c r="BD2499" s="169"/>
      <c r="BE2499" s="169"/>
      <c r="BF2499" s="169"/>
      <c r="BG2499" s="169"/>
      <c r="BH2499" s="169"/>
      <c r="BI2499" s="169"/>
      <c r="BJ2499" s="169"/>
      <c r="BK2499" s="169"/>
      <c r="BL2499" s="169"/>
      <c r="BM2499" s="169"/>
      <c r="BN2499" s="169"/>
      <c r="BO2499" s="169"/>
      <c r="BP2499" s="169"/>
      <c r="BQ2499" s="169"/>
      <c r="BS2499" s="6"/>
      <c r="BT2499" s="11"/>
      <c r="BU2499" s="6"/>
      <c r="BV2499" s="6"/>
    </row>
    <row r="2500" spans="1:74" ht="15.75" x14ac:dyDescent="0.25">
      <c r="A2500" s="52" t="s">
        <v>7908</v>
      </c>
      <c r="B2500" s="56"/>
      <c r="C2500" s="7" t="s">
        <v>118</v>
      </c>
      <c r="D2500" s="7" t="s">
        <v>6919</v>
      </c>
      <c r="E2500" s="7"/>
      <c r="F2500" s="64"/>
      <c r="G2500" s="6"/>
      <c r="H2500" s="6"/>
      <c r="I2500" s="10" t="s">
        <v>110</v>
      </c>
      <c r="J2500" s="11" t="s">
        <v>7750</v>
      </c>
      <c r="K2500" s="220" t="s">
        <v>600</v>
      </c>
      <c r="L2500" s="180"/>
      <c r="M2500" s="180">
        <v>1000</v>
      </c>
      <c r="N2500" s="80" t="s">
        <v>7215</v>
      </c>
      <c r="O2500" s="165"/>
      <c r="P2500" s="80" t="s">
        <v>4969</v>
      </c>
      <c r="Q2500" s="80"/>
      <c r="R2500" s="80"/>
      <c r="S2500" s="166"/>
      <c r="T2500" s="164"/>
      <c r="U2500" s="167"/>
      <c r="V2500" s="168"/>
      <c r="W2500" s="12" t="str">
        <f t="shared" si="474"/>
        <v>Mqtt1</v>
      </c>
      <c r="X2500" s="222"/>
      <c r="Y2500" s="6" t="str">
        <f t="shared" si="473"/>
        <v>power-tag/outlets-owner-emp126</v>
      </c>
      <c r="Z2500" s="106" t="str" cm="1">
        <f t="array" ref="Z2500">IF(COUNTIF(N2500,"spare"),"","$."&amp;_xlfn.REGEXEXTRACT(J2500,"PT\d+[FQ]\d+_(.*)", 2))</f>
        <v>$.RMS_Voltage_C_N</v>
      </c>
      <c r="AA2500" s="12">
        <f t="shared" si="470"/>
        <v>19</v>
      </c>
      <c r="AB2500" s="6" t="s">
        <v>195</v>
      </c>
      <c r="AC2500" s="106">
        <v>3032</v>
      </c>
      <c r="AJ2500" s="80"/>
      <c r="AK2500" s="116" t="s">
        <v>1694</v>
      </c>
      <c r="AN2500" s="80"/>
      <c r="AO2500" s="80"/>
      <c r="AP2500" s="80"/>
      <c r="AQ2500" s="80"/>
      <c r="AR2500" s="130"/>
      <c r="AS2500" s="80"/>
      <c r="AT2500" s="7"/>
      <c r="AU2500" s="7"/>
      <c r="AV2500" s="169"/>
      <c r="AW2500" s="170"/>
      <c r="AX2500" s="140"/>
      <c r="AY2500" s="150"/>
      <c r="AZ2500" s="171"/>
      <c r="BA2500" s="171"/>
      <c r="BB2500" s="150" t="str">
        <f t="shared" si="475"/>
        <v/>
      </c>
      <c r="BC2500" s="172"/>
      <c r="BD2500" s="169"/>
      <c r="BE2500" s="169"/>
      <c r="BF2500" s="169"/>
      <c r="BG2500" s="169"/>
      <c r="BH2500" s="169"/>
      <c r="BI2500" s="169"/>
      <c r="BJ2500" s="169"/>
      <c r="BK2500" s="169"/>
      <c r="BL2500" s="169"/>
      <c r="BM2500" s="169"/>
      <c r="BN2500" s="169"/>
      <c r="BO2500" s="169"/>
      <c r="BP2500" s="169"/>
      <c r="BQ2500" s="169"/>
      <c r="BS2500" s="6"/>
      <c r="BT2500" s="11"/>
      <c r="BU2500" s="6"/>
      <c r="BV2500" s="6"/>
    </row>
    <row r="2501" spans="1:74" ht="15.75" x14ac:dyDescent="0.25">
      <c r="A2501" s="52" t="s">
        <v>7908</v>
      </c>
      <c r="B2501" s="56"/>
      <c r="C2501" s="7" t="s">
        <v>118</v>
      </c>
      <c r="D2501" s="7" t="s">
        <v>6919</v>
      </c>
      <c r="E2501" s="7"/>
      <c r="F2501" s="64"/>
      <c r="G2501" s="6"/>
      <c r="H2501" s="6"/>
      <c r="I2501" s="10" t="s">
        <v>110</v>
      </c>
      <c r="J2501" s="11" t="s">
        <v>4574</v>
      </c>
      <c r="K2501" s="220" t="s">
        <v>600</v>
      </c>
      <c r="L2501" s="180"/>
      <c r="M2501" s="180">
        <v>1000</v>
      </c>
      <c r="N2501" s="80" t="s">
        <v>7215</v>
      </c>
      <c r="O2501" s="165"/>
      <c r="P2501" s="80" t="s">
        <v>4970</v>
      </c>
      <c r="Q2501" s="80"/>
      <c r="R2501" s="80"/>
      <c r="S2501" s="166"/>
      <c r="T2501" s="164"/>
      <c r="U2501" s="167"/>
      <c r="V2501" s="168"/>
      <c r="W2501" s="12" t="str">
        <f t="shared" si="474"/>
        <v>Mqtt1</v>
      </c>
      <c r="X2501" s="222"/>
      <c r="Y2501" s="6" t="str">
        <f t="shared" si="473"/>
        <v>power-tag/outlets-owner-emp126</v>
      </c>
      <c r="Z2501" s="106" t="str" cm="1">
        <f t="array" ref="Z2501">IF(COUNTIF(N2501,"spare"),"","$."&amp;_xlfn.REGEXEXTRACT(J2501,"PT\d+[FQ]\d+_(.*)", 2))</f>
        <v>$.Active_Power_Phase_A</v>
      </c>
      <c r="AA2501" s="12">
        <f t="shared" si="470"/>
        <v>19</v>
      </c>
      <c r="AB2501" s="6" t="s">
        <v>195</v>
      </c>
      <c r="AC2501" s="106">
        <v>3054</v>
      </c>
      <c r="AJ2501" s="80"/>
      <c r="AK2501" s="116" t="s">
        <v>1695</v>
      </c>
      <c r="AN2501" s="80"/>
      <c r="AO2501" s="80"/>
      <c r="AP2501" s="80"/>
      <c r="AQ2501" s="80"/>
      <c r="AR2501" s="130"/>
      <c r="AS2501" s="80"/>
      <c r="AT2501" s="7"/>
      <c r="AU2501" s="7"/>
      <c r="AV2501" s="169"/>
      <c r="AW2501" s="170"/>
      <c r="AX2501" s="140"/>
      <c r="AY2501" s="150"/>
      <c r="AZ2501" s="171"/>
      <c r="BA2501" s="171"/>
      <c r="BB2501" s="150" t="str">
        <f t="shared" si="475"/>
        <v/>
      </c>
      <c r="BC2501" s="172"/>
      <c r="BD2501" s="169"/>
      <c r="BE2501" s="169"/>
      <c r="BF2501" s="169"/>
      <c r="BG2501" s="169"/>
      <c r="BH2501" s="169"/>
      <c r="BI2501" s="169"/>
      <c r="BJ2501" s="169"/>
      <c r="BK2501" s="169"/>
      <c r="BL2501" s="169"/>
      <c r="BM2501" s="169"/>
      <c r="BN2501" s="169"/>
      <c r="BO2501" s="169"/>
      <c r="BP2501" s="169"/>
      <c r="BQ2501" s="169"/>
      <c r="BS2501" s="6"/>
      <c r="BT2501" s="11"/>
      <c r="BU2501" s="6"/>
      <c r="BV2501" s="6"/>
    </row>
    <row r="2502" spans="1:74" ht="15.75" x14ac:dyDescent="0.25">
      <c r="A2502" s="52" t="s">
        <v>7908</v>
      </c>
      <c r="B2502" s="56"/>
      <c r="C2502" s="7" t="s">
        <v>118</v>
      </c>
      <c r="D2502" s="7" t="s">
        <v>6919</v>
      </c>
      <c r="E2502" s="7"/>
      <c r="F2502" s="64"/>
      <c r="G2502" s="6"/>
      <c r="H2502" s="6"/>
      <c r="I2502" s="10" t="s">
        <v>110</v>
      </c>
      <c r="J2502" s="11" t="s">
        <v>4575</v>
      </c>
      <c r="K2502" s="220" t="s">
        <v>600</v>
      </c>
      <c r="L2502" s="180"/>
      <c r="M2502" s="180">
        <v>1000</v>
      </c>
      <c r="N2502" s="80" t="s">
        <v>7215</v>
      </c>
      <c r="O2502" s="165"/>
      <c r="P2502" s="80" t="s">
        <v>4971</v>
      </c>
      <c r="Q2502" s="80"/>
      <c r="R2502" s="80"/>
      <c r="S2502" s="166"/>
      <c r="T2502" s="164"/>
      <c r="U2502" s="167"/>
      <c r="V2502" s="168"/>
      <c r="W2502" s="12" t="str">
        <f t="shared" si="474"/>
        <v>Mqtt1</v>
      </c>
      <c r="X2502" s="222"/>
      <c r="Y2502" s="6" t="str">
        <f t="shared" si="473"/>
        <v>power-tag/outlets-owner-emp126</v>
      </c>
      <c r="Z2502" s="106" t="str" cm="1">
        <f t="array" ref="Z2502">IF(COUNTIF(N2502,"spare"),"","$."&amp;_xlfn.REGEXEXTRACT(J2502,"PT\d+[FQ]\d+_(.*)", 2))</f>
        <v>$.Active_Power_Phase_B</v>
      </c>
      <c r="AA2502" s="12">
        <f t="shared" si="470"/>
        <v>19</v>
      </c>
      <c r="AB2502" s="6" t="s">
        <v>195</v>
      </c>
      <c r="AC2502" s="106">
        <v>3056</v>
      </c>
      <c r="AJ2502" s="80"/>
      <c r="AK2502" s="116" t="s">
        <v>1695</v>
      </c>
      <c r="AN2502" s="80"/>
      <c r="AO2502" s="80"/>
      <c r="AP2502" s="80"/>
      <c r="AQ2502" s="80"/>
      <c r="AR2502" s="130"/>
      <c r="AS2502" s="80"/>
      <c r="AT2502" s="7"/>
      <c r="AU2502" s="7"/>
      <c r="AV2502" s="169"/>
      <c r="AW2502" s="170"/>
      <c r="AX2502" s="140"/>
      <c r="AY2502" s="150"/>
      <c r="AZ2502" s="171"/>
      <c r="BA2502" s="171"/>
      <c r="BB2502" s="150" t="str">
        <f t="shared" si="475"/>
        <v/>
      </c>
      <c r="BC2502" s="172"/>
      <c r="BD2502" s="169"/>
      <c r="BE2502" s="169"/>
      <c r="BF2502" s="169"/>
      <c r="BG2502" s="169"/>
      <c r="BH2502" s="169"/>
      <c r="BI2502" s="169"/>
      <c r="BJ2502" s="169"/>
      <c r="BK2502" s="169"/>
      <c r="BL2502" s="169"/>
      <c r="BM2502" s="169"/>
      <c r="BN2502" s="169"/>
      <c r="BO2502" s="169"/>
      <c r="BP2502" s="169"/>
      <c r="BQ2502" s="169"/>
      <c r="BS2502" s="6"/>
      <c r="BT2502" s="11"/>
      <c r="BU2502" s="6"/>
      <c r="BV2502" s="6"/>
    </row>
    <row r="2503" spans="1:74" ht="15.75" x14ac:dyDescent="0.25">
      <c r="A2503" s="52" t="s">
        <v>7908</v>
      </c>
      <c r="B2503" s="56"/>
      <c r="C2503" s="7" t="s">
        <v>118</v>
      </c>
      <c r="D2503" s="7" t="s">
        <v>6919</v>
      </c>
      <c r="E2503" s="7"/>
      <c r="F2503" s="64"/>
      <c r="G2503" s="6"/>
      <c r="H2503" s="6"/>
      <c r="I2503" s="10" t="s">
        <v>110</v>
      </c>
      <c r="J2503" s="11" t="s">
        <v>4576</v>
      </c>
      <c r="K2503" s="220" t="s">
        <v>600</v>
      </c>
      <c r="L2503" s="180"/>
      <c r="M2503" s="180">
        <v>1000</v>
      </c>
      <c r="N2503" s="80" t="s">
        <v>7215</v>
      </c>
      <c r="O2503" s="165"/>
      <c r="P2503" s="80" t="s">
        <v>4972</v>
      </c>
      <c r="Q2503" s="80"/>
      <c r="R2503" s="80"/>
      <c r="S2503" s="166"/>
      <c r="T2503" s="164"/>
      <c r="U2503" s="167"/>
      <c r="V2503" s="168"/>
      <c r="W2503" s="12" t="str">
        <f t="shared" si="474"/>
        <v>Mqtt1</v>
      </c>
      <c r="X2503" s="222"/>
      <c r="Y2503" s="6" t="str">
        <f t="shared" si="473"/>
        <v>power-tag/outlets-owner-emp126</v>
      </c>
      <c r="Z2503" s="106" t="str" cm="1">
        <f t="array" ref="Z2503">IF(COUNTIF(N2503,"spare"),"","$."&amp;_xlfn.REGEXEXTRACT(J2503,"PT\d+[FQ]\d+_(.*)", 2))</f>
        <v>$.Active_Power_Phase_C</v>
      </c>
      <c r="AA2503" s="12">
        <f t="shared" si="470"/>
        <v>19</v>
      </c>
      <c r="AB2503" s="6" t="s">
        <v>195</v>
      </c>
      <c r="AC2503" s="106">
        <v>3058</v>
      </c>
      <c r="AJ2503" s="80"/>
      <c r="AK2503" s="116" t="s">
        <v>1695</v>
      </c>
      <c r="AN2503" s="80"/>
      <c r="AO2503" s="80"/>
      <c r="AP2503" s="80"/>
      <c r="AQ2503" s="80"/>
      <c r="AR2503" s="130"/>
      <c r="AS2503" s="80"/>
      <c r="AT2503" s="7"/>
      <c r="AU2503" s="7"/>
      <c r="AV2503" s="169"/>
      <c r="AW2503" s="170"/>
      <c r="AX2503" s="140"/>
      <c r="AY2503" s="150"/>
      <c r="AZ2503" s="171"/>
      <c r="BA2503" s="171"/>
      <c r="BB2503" s="150" t="str">
        <f t="shared" si="475"/>
        <v/>
      </c>
      <c r="BC2503" s="172"/>
      <c r="BD2503" s="169"/>
      <c r="BE2503" s="169"/>
      <c r="BF2503" s="169"/>
      <c r="BG2503" s="169"/>
      <c r="BH2503" s="169"/>
      <c r="BI2503" s="169"/>
      <c r="BJ2503" s="169"/>
      <c r="BK2503" s="169"/>
      <c r="BL2503" s="169"/>
      <c r="BM2503" s="169"/>
      <c r="BN2503" s="169"/>
      <c r="BO2503" s="169"/>
      <c r="BP2503" s="169"/>
      <c r="BQ2503" s="169"/>
      <c r="BS2503" s="6"/>
      <c r="BT2503" s="11"/>
      <c r="BU2503" s="6"/>
      <c r="BV2503" s="6"/>
    </row>
    <row r="2504" spans="1:74" ht="15.75" x14ac:dyDescent="0.25">
      <c r="A2504" s="52" t="s">
        <v>7908</v>
      </c>
      <c r="B2504" s="56"/>
      <c r="C2504" s="7" t="s">
        <v>118</v>
      </c>
      <c r="D2504" s="7" t="s">
        <v>6919</v>
      </c>
      <c r="E2504" s="7"/>
      <c r="F2504" s="64"/>
      <c r="G2504" s="6"/>
      <c r="H2504" s="6"/>
      <c r="I2504" s="10" t="s">
        <v>110</v>
      </c>
      <c r="J2504" s="11" t="s">
        <v>4577</v>
      </c>
      <c r="K2504" s="220" t="s">
        <v>600</v>
      </c>
      <c r="L2504" s="180"/>
      <c r="M2504" s="180">
        <v>1000</v>
      </c>
      <c r="N2504" s="80" t="s">
        <v>7215</v>
      </c>
      <c r="O2504" s="165"/>
      <c r="P2504" s="80" t="s">
        <v>4973</v>
      </c>
      <c r="Q2504" s="80"/>
      <c r="R2504" s="80"/>
      <c r="S2504" s="166"/>
      <c r="T2504" s="164"/>
      <c r="U2504" s="167"/>
      <c r="V2504" s="168"/>
      <c r="W2504" s="12" t="str">
        <f t="shared" si="474"/>
        <v>Mqtt1</v>
      </c>
      <c r="X2504" s="222"/>
      <c r="Y2504" s="6" t="str">
        <f t="shared" si="473"/>
        <v>power-tag/outlets-owner-emp126</v>
      </c>
      <c r="Z2504" s="106" t="str" cm="1">
        <f t="array" ref="Z2504">IF(COUNTIF(N2504,"spare"),"","$."&amp;_xlfn.REGEXEXTRACT(J2504,"PT\d+[FQ]\d+_(.*)", 2))</f>
        <v>$.Total_Active_Power</v>
      </c>
      <c r="AA2504" s="12">
        <f t="shared" si="470"/>
        <v>19</v>
      </c>
      <c r="AB2504" s="6" t="s">
        <v>195</v>
      </c>
      <c r="AC2504" s="106">
        <v>3060</v>
      </c>
      <c r="AJ2504" s="80"/>
      <c r="AK2504" s="116" t="s">
        <v>1695</v>
      </c>
      <c r="AN2504" s="80"/>
      <c r="AO2504" s="80"/>
      <c r="AP2504" s="80"/>
      <c r="AQ2504" s="80"/>
      <c r="AR2504" s="130"/>
      <c r="AS2504" s="80"/>
      <c r="AT2504" s="7"/>
      <c r="AU2504" s="7"/>
      <c r="AV2504" s="169"/>
      <c r="AW2504" s="170"/>
      <c r="AX2504" s="140"/>
      <c r="AY2504" s="150"/>
      <c r="AZ2504" s="171"/>
      <c r="BA2504" s="171"/>
      <c r="BB2504" s="150" t="str">
        <f t="shared" si="475"/>
        <v/>
      </c>
      <c r="BC2504" s="172"/>
      <c r="BD2504" s="169"/>
      <c r="BE2504" s="169"/>
      <c r="BF2504" s="169"/>
      <c r="BG2504" s="169"/>
      <c r="BH2504" s="169"/>
      <c r="BI2504" s="169"/>
      <c r="BJ2504" s="169"/>
      <c r="BK2504" s="169"/>
      <c r="BL2504" s="169"/>
      <c r="BM2504" s="169"/>
      <c r="BN2504" s="169"/>
      <c r="BO2504" s="169"/>
      <c r="BP2504" s="169"/>
      <c r="BQ2504" s="169"/>
      <c r="BS2504" s="6"/>
      <c r="BT2504" s="11"/>
      <c r="BU2504" s="6"/>
      <c r="BV2504" s="6"/>
    </row>
    <row r="2505" spans="1:74" ht="15.75" x14ac:dyDescent="0.25">
      <c r="A2505" s="52" t="s">
        <v>7908</v>
      </c>
      <c r="B2505" s="56"/>
      <c r="C2505" s="7" t="s">
        <v>118</v>
      </c>
      <c r="D2505" s="7" t="s">
        <v>6919</v>
      </c>
      <c r="E2505" s="7"/>
      <c r="F2505" s="64"/>
      <c r="G2505" s="6"/>
      <c r="H2505" s="6"/>
      <c r="I2505" s="10" t="s">
        <v>110</v>
      </c>
      <c r="J2505" s="11" t="s">
        <v>4578</v>
      </c>
      <c r="K2505" s="220" t="s">
        <v>600</v>
      </c>
      <c r="L2505" s="180"/>
      <c r="M2505" s="180">
        <v>1000</v>
      </c>
      <c r="N2505" s="80" t="s">
        <v>7215</v>
      </c>
      <c r="O2505" s="165"/>
      <c r="P2505" s="80" t="s">
        <v>4974</v>
      </c>
      <c r="Q2505" s="80"/>
      <c r="R2505" s="80"/>
      <c r="S2505" s="166"/>
      <c r="T2505" s="164"/>
      <c r="U2505" s="167"/>
      <c r="V2505" s="168"/>
      <c r="W2505" s="12" t="str">
        <f t="shared" si="474"/>
        <v>Mqtt1</v>
      </c>
      <c r="X2505" s="222"/>
      <c r="Y2505" s="6" t="str">
        <f t="shared" si="473"/>
        <v>power-tag/outlets-owner-emp126</v>
      </c>
      <c r="Z2505" s="106" t="str" cm="1">
        <f t="array" ref="Z2505">IF(COUNTIF(N2505,"spare"),"","$."&amp;_xlfn.REGEXEXTRACT(J2505,"PT\d+[FQ]\d+_(.*)", 2))</f>
        <v>$.Power_Factor_Phase_A</v>
      </c>
      <c r="AA2505" s="12">
        <f t="shared" si="470"/>
        <v>19</v>
      </c>
      <c r="AB2505" s="6" t="s">
        <v>195</v>
      </c>
      <c r="AC2505" s="106">
        <v>3078</v>
      </c>
      <c r="AJ2505" s="80"/>
      <c r="AK2505" s="116" t="s">
        <v>1696</v>
      </c>
      <c r="AN2505" s="80"/>
      <c r="AO2505" s="80"/>
      <c r="AP2505" s="80"/>
      <c r="AQ2505" s="80"/>
      <c r="AR2505" s="130"/>
      <c r="AS2505" s="80"/>
      <c r="AT2505" s="7"/>
      <c r="AU2505" s="7"/>
      <c r="AV2505" s="169"/>
      <c r="AW2505" s="170"/>
      <c r="AX2505" s="140"/>
      <c r="AY2505" s="150"/>
      <c r="AZ2505" s="171"/>
      <c r="BA2505" s="171"/>
      <c r="BB2505" s="150" t="str">
        <f t="shared" si="475"/>
        <v/>
      </c>
      <c r="BC2505" s="172"/>
      <c r="BD2505" s="169"/>
      <c r="BE2505" s="169"/>
      <c r="BF2505" s="169"/>
      <c r="BG2505" s="169"/>
      <c r="BH2505" s="169"/>
      <c r="BI2505" s="169"/>
      <c r="BJ2505" s="169"/>
      <c r="BK2505" s="169"/>
      <c r="BL2505" s="169"/>
      <c r="BM2505" s="169"/>
      <c r="BN2505" s="169"/>
      <c r="BO2505" s="169"/>
      <c r="BP2505" s="169"/>
      <c r="BQ2505" s="169"/>
      <c r="BS2505" s="6"/>
      <c r="BT2505" s="11"/>
      <c r="BU2505" s="6"/>
      <c r="BV2505" s="6"/>
    </row>
    <row r="2506" spans="1:74" ht="15.75" x14ac:dyDescent="0.25">
      <c r="A2506" s="52" t="s">
        <v>7908</v>
      </c>
      <c r="B2506" s="56"/>
      <c r="C2506" s="7" t="s">
        <v>118</v>
      </c>
      <c r="D2506" s="7" t="s">
        <v>6919</v>
      </c>
      <c r="E2506" s="7"/>
      <c r="F2506" s="64"/>
      <c r="G2506" s="6"/>
      <c r="H2506" s="6"/>
      <c r="I2506" s="10" t="s">
        <v>110</v>
      </c>
      <c r="J2506" s="11" t="s">
        <v>4579</v>
      </c>
      <c r="K2506" s="220" t="s">
        <v>600</v>
      </c>
      <c r="L2506" s="180"/>
      <c r="M2506" s="180">
        <v>1000</v>
      </c>
      <c r="N2506" s="80" t="s">
        <v>7215</v>
      </c>
      <c r="O2506" s="165"/>
      <c r="P2506" s="80" t="s">
        <v>4975</v>
      </c>
      <c r="Q2506" s="80"/>
      <c r="R2506" s="80"/>
      <c r="S2506" s="166"/>
      <c r="T2506" s="164"/>
      <c r="U2506" s="167"/>
      <c r="V2506" s="168"/>
      <c r="W2506" s="12" t="str">
        <f t="shared" si="474"/>
        <v>Mqtt1</v>
      </c>
      <c r="X2506" s="222"/>
      <c r="Y2506" s="6" t="str">
        <f t="shared" si="473"/>
        <v>power-tag/outlets-owner-emp126</v>
      </c>
      <c r="Z2506" s="106" t="str" cm="1">
        <f t="array" ref="Z2506">IF(COUNTIF(N2506,"spare"),"","$."&amp;_xlfn.REGEXEXTRACT(J2506,"PT\d+[FQ]\d+_(.*)", 2))</f>
        <v>$.Power_Factor_Phase_B</v>
      </c>
      <c r="AA2506" s="12">
        <f t="shared" si="470"/>
        <v>19</v>
      </c>
      <c r="AB2506" s="6" t="s">
        <v>195</v>
      </c>
      <c r="AC2506" s="106">
        <v>3080</v>
      </c>
      <c r="AJ2506" s="80"/>
      <c r="AK2506" s="116" t="s">
        <v>1696</v>
      </c>
      <c r="AN2506" s="80"/>
      <c r="AO2506" s="80"/>
      <c r="AP2506" s="80"/>
      <c r="AQ2506" s="80"/>
      <c r="AR2506" s="130"/>
      <c r="AS2506" s="80"/>
      <c r="AT2506" s="7"/>
      <c r="AU2506" s="7"/>
      <c r="AV2506" s="169"/>
      <c r="AW2506" s="170"/>
      <c r="AX2506" s="140"/>
      <c r="AY2506" s="150"/>
      <c r="AZ2506" s="171"/>
      <c r="BA2506" s="171"/>
      <c r="BB2506" s="150" t="str">
        <f t="shared" si="475"/>
        <v/>
      </c>
      <c r="BC2506" s="172"/>
      <c r="BD2506" s="169"/>
      <c r="BE2506" s="169"/>
      <c r="BF2506" s="169"/>
      <c r="BG2506" s="169"/>
      <c r="BH2506" s="169"/>
      <c r="BI2506" s="169"/>
      <c r="BJ2506" s="169"/>
      <c r="BK2506" s="169"/>
      <c r="BL2506" s="169"/>
      <c r="BM2506" s="169"/>
      <c r="BN2506" s="169"/>
      <c r="BO2506" s="169"/>
      <c r="BP2506" s="169"/>
      <c r="BQ2506" s="169"/>
      <c r="BS2506" s="6"/>
      <c r="BT2506" s="11"/>
      <c r="BU2506" s="6"/>
      <c r="BV2506" s="6"/>
    </row>
    <row r="2507" spans="1:74" ht="15.75" x14ac:dyDescent="0.25">
      <c r="A2507" s="52" t="s">
        <v>7908</v>
      </c>
      <c r="B2507" s="56"/>
      <c r="C2507" s="7" t="s">
        <v>118</v>
      </c>
      <c r="D2507" s="7" t="s">
        <v>6919</v>
      </c>
      <c r="E2507" s="7"/>
      <c r="F2507" s="64"/>
      <c r="G2507" s="6"/>
      <c r="H2507" s="6"/>
      <c r="I2507" s="10" t="s">
        <v>110</v>
      </c>
      <c r="J2507" s="11" t="s">
        <v>4580</v>
      </c>
      <c r="K2507" s="220" t="s">
        <v>600</v>
      </c>
      <c r="L2507" s="180"/>
      <c r="M2507" s="180">
        <v>1000</v>
      </c>
      <c r="N2507" s="80" t="s">
        <v>7215</v>
      </c>
      <c r="O2507" s="165"/>
      <c r="P2507" s="80" t="s">
        <v>4976</v>
      </c>
      <c r="Q2507" s="80"/>
      <c r="R2507" s="80"/>
      <c r="S2507" s="166"/>
      <c r="T2507" s="164"/>
      <c r="U2507" s="167"/>
      <c r="V2507" s="168"/>
      <c r="W2507" s="12" t="str">
        <f t="shared" si="474"/>
        <v>Mqtt1</v>
      </c>
      <c r="X2507" s="222"/>
      <c r="Y2507" s="6" t="str">
        <f t="shared" si="473"/>
        <v>power-tag/outlets-owner-emp126</v>
      </c>
      <c r="Z2507" s="106" t="str" cm="1">
        <f t="array" ref="Z2507">IF(COUNTIF(N2507,"spare"),"","$."&amp;_xlfn.REGEXEXTRACT(J2507,"PT\d+[FQ]\d+_(.*)", 2))</f>
        <v>$.Power_Factor_Phase_C</v>
      </c>
      <c r="AA2507" s="12">
        <f t="shared" si="470"/>
        <v>19</v>
      </c>
      <c r="AB2507" s="6" t="s">
        <v>195</v>
      </c>
      <c r="AC2507" s="106">
        <v>3082</v>
      </c>
      <c r="AJ2507" s="80"/>
      <c r="AK2507" s="116" t="s">
        <v>1696</v>
      </c>
      <c r="AN2507" s="80"/>
      <c r="AO2507" s="80"/>
      <c r="AP2507" s="80"/>
      <c r="AQ2507" s="80"/>
      <c r="AR2507" s="130"/>
      <c r="AS2507" s="80"/>
      <c r="AT2507" s="7"/>
      <c r="AU2507" s="7"/>
      <c r="AV2507" s="169"/>
      <c r="AW2507" s="170"/>
      <c r="AX2507" s="140"/>
      <c r="AY2507" s="150"/>
      <c r="AZ2507" s="171"/>
      <c r="BA2507" s="171"/>
      <c r="BB2507" s="150" t="str">
        <f t="shared" si="475"/>
        <v/>
      </c>
      <c r="BC2507" s="172"/>
      <c r="BD2507" s="169"/>
      <c r="BE2507" s="169"/>
      <c r="BF2507" s="169"/>
      <c r="BG2507" s="169"/>
      <c r="BH2507" s="169"/>
      <c r="BI2507" s="169"/>
      <c r="BJ2507" s="169"/>
      <c r="BK2507" s="169"/>
      <c r="BL2507" s="169"/>
      <c r="BM2507" s="169"/>
      <c r="BN2507" s="169"/>
      <c r="BO2507" s="169"/>
      <c r="BP2507" s="169"/>
      <c r="BQ2507" s="169"/>
      <c r="BS2507" s="6"/>
      <c r="BT2507" s="11"/>
      <c r="BU2507" s="6"/>
      <c r="BV2507" s="6"/>
    </row>
    <row r="2508" spans="1:74" ht="15.75" x14ac:dyDescent="0.25">
      <c r="A2508" s="52" t="s">
        <v>7908</v>
      </c>
      <c r="B2508" s="56"/>
      <c r="C2508" s="7" t="s">
        <v>118</v>
      </c>
      <c r="D2508" s="7" t="s">
        <v>6919</v>
      </c>
      <c r="E2508" s="7"/>
      <c r="F2508" s="64"/>
      <c r="G2508" s="6"/>
      <c r="H2508" s="6"/>
      <c r="I2508" s="10" t="s">
        <v>110</v>
      </c>
      <c r="J2508" s="11" t="s">
        <v>4581</v>
      </c>
      <c r="K2508" s="220" t="s">
        <v>600</v>
      </c>
      <c r="L2508" s="180"/>
      <c r="M2508" s="180">
        <v>1000</v>
      </c>
      <c r="N2508" s="80" t="s">
        <v>7215</v>
      </c>
      <c r="O2508" s="165"/>
      <c r="P2508" s="80" t="s">
        <v>4977</v>
      </c>
      <c r="Q2508" s="80"/>
      <c r="R2508" s="80"/>
      <c r="S2508" s="166"/>
      <c r="T2508" s="164"/>
      <c r="U2508" s="167"/>
      <c r="V2508" s="168"/>
      <c r="W2508" s="12" t="str">
        <f t="shared" si="474"/>
        <v>Mqtt1</v>
      </c>
      <c r="X2508" s="222"/>
      <c r="Y2508" s="6" t="str">
        <f t="shared" si="473"/>
        <v>power-tag/outlets-owner-emp126</v>
      </c>
      <c r="Z2508" s="106" t="str" cm="1">
        <f t="array" ref="Z2508">IF(COUNTIF(N2508,"spare"),"","$."&amp;_xlfn.REGEXEXTRACT(J2508,"PT\d+[FQ]\d+_(.*)", 2))</f>
        <v>$.Total_Power_Factor</v>
      </c>
      <c r="AA2508" s="12">
        <f t="shared" si="470"/>
        <v>19</v>
      </c>
      <c r="AB2508" s="6" t="s">
        <v>195</v>
      </c>
      <c r="AC2508" s="106">
        <v>3084</v>
      </c>
      <c r="AJ2508" s="80"/>
      <c r="AK2508" s="116" t="s">
        <v>1696</v>
      </c>
      <c r="AN2508" s="80"/>
      <c r="AO2508" s="80"/>
      <c r="AP2508" s="80"/>
      <c r="AQ2508" s="80"/>
      <c r="AR2508" s="130"/>
      <c r="AS2508" s="80"/>
      <c r="AT2508" s="7"/>
      <c r="AU2508" s="7"/>
      <c r="AV2508" s="169"/>
      <c r="AW2508" s="170"/>
      <c r="AX2508" s="140"/>
      <c r="AY2508" s="150"/>
      <c r="AZ2508" s="171"/>
      <c r="BA2508" s="171"/>
      <c r="BB2508" s="150" t="str">
        <f t="shared" si="475"/>
        <v/>
      </c>
      <c r="BC2508" s="172"/>
      <c r="BD2508" s="169"/>
      <c r="BE2508" s="169"/>
      <c r="BF2508" s="169"/>
      <c r="BG2508" s="169"/>
      <c r="BH2508" s="169"/>
      <c r="BI2508" s="169"/>
      <c r="BJ2508" s="169"/>
      <c r="BK2508" s="169"/>
      <c r="BL2508" s="169"/>
      <c r="BM2508" s="169"/>
      <c r="BN2508" s="169"/>
      <c r="BO2508" s="169"/>
      <c r="BP2508" s="169"/>
      <c r="BQ2508" s="169"/>
      <c r="BS2508" s="6"/>
      <c r="BT2508" s="11"/>
      <c r="BU2508" s="6"/>
      <c r="BV2508" s="6"/>
    </row>
    <row r="2509" spans="1:74" ht="15.75" x14ac:dyDescent="0.25">
      <c r="A2509" s="52" t="s">
        <v>7908</v>
      </c>
      <c r="B2509" s="56"/>
      <c r="C2509" s="7" t="s">
        <v>118</v>
      </c>
      <c r="D2509" s="7" t="s">
        <v>6919</v>
      </c>
      <c r="E2509" s="7"/>
      <c r="F2509" s="64"/>
      <c r="G2509" s="6"/>
      <c r="H2509" s="6"/>
      <c r="I2509" s="10" t="s">
        <v>110</v>
      </c>
      <c r="J2509" s="11" t="s">
        <v>4582</v>
      </c>
      <c r="K2509" s="220" t="s">
        <v>600</v>
      </c>
      <c r="L2509" s="180"/>
      <c r="M2509" s="180">
        <v>1000</v>
      </c>
      <c r="N2509" s="80" t="s">
        <v>7215</v>
      </c>
      <c r="O2509" s="165"/>
      <c r="P2509" s="80" t="s">
        <v>4978</v>
      </c>
      <c r="Q2509" s="80"/>
      <c r="R2509" s="80"/>
      <c r="S2509" s="166"/>
      <c r="T2509" s="164"/>
      <c r="U2509" s="167"/>
      <c r="V2509" s="168"/>
      <c r="W2509" s="12" t="str">
        <f t="shared" ref="W2509:W2523" si="476">IF(COUNTIF(N2509,"spare"),"","Mqtt1")</f>
        <v>Mqtt1</v>
      </c>
      <c r="X2509" s="222"/>
      <c r="Y2509" s="6" t="str">
        <f t="shared" si="473"/>
        <v>power-tag/outlets-guest-cabin-4-emp124</v>
      </c>
      <c r="Z2509" s="106" t="str" cm="1">
        <f t="array" ref="Z2509">IF(COUNTIF(N2509,"spare"),"","$."&amp;_xlfn.REGEXEXTRACT(J2509,"PT\d+[FQ]\d+_(.*)", 2))</f>
        <v>$.RMS_Current_Phase_A</v>
      </c>
      <c r="AA2509" s="12">
        <f>AA2494+1</f>
        <v>20</v>
      </c>
      <c r="AB2509" s="6" t="s">
        <v>195</v>
      </c>
      <c r="AC2509" s="106">
        <v>3000</v>
      </c>
      <c r="AJ2509" s="80"/>
      <c r="AK2509" s="116" t="s">
        <v>1693</v>
      </c>
      <c r="AN2509" s="80"/>
      <c r="AO2509" s="80"/>
      <c r="AP2509" s="80"/>
      <c r="AQ2509" s="80"/>
      <c r="AR2509" s="130"/>
      <c r="AS2509" s="80"/>
      <c r="AT2509" s="7"/>
      <c r="AU2509" s="7"/>
      <c r="AV2509" s="169"/>
      <c r="AW2509" s="170"/>
      <c r="AX2509" s="140"/>
      <c r="AY2509" s="150"/>
      <c r="AZ2509" s="171"/>
      <c r="BA2509" s="171"/>
      <c r="BB2509" s="150" t="str">
        <f t="shared" ref="BB2509:BB2523" si="477">IF(ISNUMBER(AM2509),"1","")</f>
        <v/>
      </c>
      <c r="BC2509" s="172"/>
      <c r="BD2509" s="169"/>
      <c r="BE2509" s="169"/>
      <c r="BF2509" s="169"/>
      <c r="BG2509" s="169"/>
      <c r="BH2509" s="169"/>
      <c r="BI2509" s="169"/>
      <c r="BJ2509" s="169"/>
      <c r="BK2509" s="169"/>
      <c r="BL2509" s="169"/>
      <c r="BM2509" s="169"/>
      <c r="BN2509" s="169"/>
      <c r="BO2509" s="169"/>
      <c r="BP2509" s="169"/>
      <c r="BQ2509" s="169"/>
      <c r="BS2509" s="6"/>
      <c r="BT2509" s="11"/>
      <c r="BU2509" s="6"/>
      <c r="BV2509" s="6"/>
    </row>
    <row r="2510" spans="1:74" ht="15.75" x14ac:dyDescent="0.25">
      <c r="A2510" s="52" t="s">
        <v>7908</v>
      </c>
      <c r="B2510" s="56"/>
      <c r="C2510" s="7" t="s">
        <v>118</v>
      </c>
      <c r="D2510" s="7" t="s">
        <v>6919</v>
      </c>
      <c r="E2510" s="7"/>
      <c r="F2510" s="64"/>
      <c r="G2510" s="6"/>
      <c r="H2510" s="6"/>
      <c r="I2510" s="10" t="s">
        <v>110</v>
      </c>
      <c r="J2510" s="11" t="s">
        <v>4583</v>
      </c>
      <c r="K2510" s="220" t="s">
        <v>600</v>
      </c>
      <c r="L2510" s="180"/>
      <c r="M2510" s="180">
        <v>1000</v>
      </c>
      <c r="N2510" s="80" t="s">
        <v>7215</v>
      </c>
      <c r="O2510" s="165"/>
      <c r="P2510" s="80" t="s">
        <v>4979</v>
      </c>
      <c r="Q2510" s="80"/>
      <c r="R2510" s="80"/>
      <c r="S2510" s="166"/>
      <c r="T2510" s="164"/>
      <c r="U2510" s="167"/>
      <c r="V2510" s="168"/>
      <c r="W2510" s="12" t="str">
        <f t="shared" si="476"/>
        <v>Mqtt1</v>
      </c>
      <c r="X2510" s="222"/>
      <c r="Y2510" s="6" t="str">
        <f t="shared" si="473"/>
        <v>power-tag/outlets-guest-cabin-4-emp124</v>
      </c>
      <c r="Z2510" s="106" t="str" cm="1">
        <f t="array" ref="Z2510">IF(COUNTIF(N2510,"spare"),"","$."&amp;_xlfn.REGEXEXTRACT(J2510,"PT\d+[FQ]\d+_(.*)", 2))</f>
        <v>$.RMS_Current_Phase_B</v>
      </c>
      <c r="AA2510" s="12">
        <f t="shared" si="470"/>
        <v>20</v>
      </c>
      <c r="AB2510" s="6" t="s">
        <v>195</v>
      </c>
      <c r="AC2510" s="106">
        <v>3002</v>
      </c>
      <c r="AJ2510" s="80"/>
      <c r="AK2510" s="116" t="s">
        <v>1693</v>
      </c>
      <c r="AN2510" s="80"/>
      <c r="AO2510" s="80"/>
      <c r="AP2510" s="80"/>
      <c r="AQ2510" s="80"/>
      <c r="AR2510" s="130"/>
      <c r="AS2510" s="80"/>
      <c r="AT2510" s="7"/>
      <c r="AU2510" s="7"/>
      <c r="AV2510" s="169"/>
      <c r="AW2510" s="170"/>
      <c r="AX2510" s="140"/>
      <c r="AY2510" s="150"/>
      <c r="AZ2510" s="171"/>
      <c r="BA2510" s="171"/>
      <c r="BB2510" s="150" t="str">
        <f t="shared" si="477"/>
        <v/>
      </c>
      <c r="BC2510" s="172"/>
      <c r="BD2510" s="169"/>
      <c r="BE2510" s="169"/>
      <c r="BF2510" s="169"/>
      <c r="BG2510" s="169"/>
      <c r="BH2510" s="169"/>
      <c r="BI2510" s="169"/>
      <c r="BJ2510" s="169"/>
      <c r="BK2510" s="169"/>
      <c r="BL2510" s="169"/>
      <c r="BM2510" s="169"/>
      <c r="BN2510" s="169"/>
      <c r="BO2510" s="169"/>
      <c r="BP2510" s="169"/>
      <c r="BQ2510" s="169"/>
      <c r="BS2510" s="6"/>
      <c r="BT2510" s="11"/>
      <c r="BU2510" s="6"/>
      <c r="BV2510" s="6"/>
    </row>
    <row r="2511" spans="1:74" ht="15.75" x14ac:dyDescent="0.25">
      <c r="A2511" s="52" t="s">
        <v>7908</v>
      </c>
      <c r="B2511" s="56"/>
      <c r="C2511" s="7" t="s">
        <v>118</v>
      </c>
      <c r="D2511" s="7" t="s">
        <v>6919</v>
      </c>
      <c r="E2511" s="7"/>
      <c r="F2511" s="64"/>
      <c r="G2511" s="6"/>
      <c r="H2511" s="6"/>
      <c r="I2511" s="10" t="s">
        <v>110</v>
      </c>
      <c r="J2511" s="11" t="s">
        <v>4584</v>
      </c>
      <c r="K2511" s="220" t="s">
        <v>600</v>
      </c>
      <c r="L2511" s="180"/>
      <c r="M2511" s="180">
        <v>1000</v>
      </c>
      <c r="N2511" s="80" t="s">
        <v>7215</v>
      </c>
      <c r="O2511" s="165"/>
      <c r="P2511" s="80" t="s">
        <v>4980</v>
      </c>
      <c r="Q2511" s="80"/>
      <c r="R2511" s="80"/>
      <c r="S2511" s="166"/>
      <c r="T2511" s="164"/>
      <c r="U2511" s="167"/>
      <c r="V2511" s="168"/>
      <c r="W2511" s="12" t="str">
        <f t="shared" si="476"/>
        <v>Mqtt1</v>
      </c>
      <c r="X2511" s="222"/>
      <c r="Y2511" s="6" t="str">
        <f t="shared" si="473"/>
        <v>power-tag/outlets-guest-cabin-4-emp124</v>
      </c>
      <c r="Z2511" s="106" t="str" cm="1">
        <f t="array" ref="Z2511">IF(COUNTIF(N2511,"spare"),"","$."&amp;_xlfn.REGEXEXTRACT(J2511,"PT\d+[FQ]\d+_(.*)", 2))</f>
        <v>$.RMS_Current_Phase_C</v>
      </c>
      <c r="AA2511" s="12">
        <f t="shared" si="470"/>
        <v>20</v>
      </c>
      <c r="AB2511" s="6" t="s">
        <v>195</v>
      </c>
      <c r="AC2511" s="106">
        <v>3004</v>
      </c>
      <c r="AJ2511" s="80"/>
      <c r="AK2511" s="116" t="s">
        <v>1693</v>
      </c>
      <c r="AN2511" s="80"/>
      <c r="AO2511" s="80"/>
      <c r="AP2511" s="80"/>
      <c r="AQ2511" s="80"/>
      <c r="AR2511" s="130"/>
      <c r="AS2511" s="80"/>
      <c r="AT2511" s="7"/>
      <c r="AU2511" s="7"/>
      <c r="AV2511" s="169"/>
      <c r="AW2511" s="170"/>
      <c r="AX2511" s="140"/>
      <c r="AY2511" s="150"/>
      <c r="AZ2511" s="171"/>
      <c r="BA2511" s="171"/>
      <c r="BB2511" s="150" t="str">
        <f t="shared" si="477"/>
        <v/>
      </c>
      <c r="BC2511" s="172"/>
      <c r="BD2511" s="169"/>
      <c r="BE2511" s="169"/>
      <c r="BF2511" s="169"/>
      <c r="BG2511" s="169"/>
      <c r="BH2511" s="169"/>
      <c r="BI2511" s="169"/>
      <c r="BJ2511" s="169"/>
      <c r="BK2511" s="169"/>
      <c r="BL2511" s="169"/>
      <c r="BM2511" s="169"/>
      <c r="BN2511" s="169"/>
      <c r="BO2511" s="169"/>
      <c r="BP2511" s="169"/>
      <c r="BQ2511" s="169"/>
      <c r="BS2511" s="6"/>
      <c r="BT2511" s="11"/>
      <c r="BU2511" s="6"/>
      <c r="BV2511" s="6"/>
    </row>
    <row r="2512" spans="1:74" ht="15.75" x14ac:dyDescent="0.25">
      <c r="A2512" s="52" t="s">
        <v>7908</v>
      </c>
      <c r="B2512" s="56"/>
      <c r="C2512" s="7" t="s">
        <v>118</v>
      </c>
      <c r="D2512" s="7" t="s">
        <v>6919</v>
      </c>
      <c r="E2512" s="7"/>
      <c r="F2512" s="64"/>
      <c r="G2512" s="6"/>
      <c r="H2512" s="6"/>
      <c r="I2512" s="10" t="s">
        <v>110</v>
      </c>
      <c r="J2512" s="11" t="s">
        <v>4585</v>
      </c>
      <c r="K2512" s="220" t="s">
        <v>600</v>
      </c>
      <c r="L2512" s="180"/>
      <c r="M2512" s="180">
        <v>1000</v>
      </c>
      <c r="N2512" s="80" t="s">
        <v>7215</v>
      </c>
      <c r="O2512" s="165"/>
      <c r="P2512" s="80" t="s">
        <v>4981</v>
      </c>
      <c r="Q2512" s="80"/>
      <c r="R2512" s="80"/>
      <c r="S2512" s="166"/>
      <c r="T2512" s="164"/>
      <c r="U2512" s="167"/>
      <c r="V2512" s="168"/>
      <c r="W2512" s="12" t="str">
        <f t="shared" si="476"/>
        <v>Mqtt1</v>
      </c>
      <c r="X2512" s="222"/>
      <c r="Y2512" s="6" t="str">
        <f t="shared" si="473"/>
        <v>power-tag/outlets-guest-cabin-4-emp124</v>
      </c>
      <c r="Z2512" s="106" t="str" cm="1">
        <f t="array" ref="Z2512">IF(COUNTIF(N2512,"spare"),"","$."&amp;_xlfn.REGEXEXTRACT(J2512,"PT\d+[FQ]\d+_(.*)", 2))</f>
        <v>$.RMS_Current_Phase_Neut</v>
      </c>
      <c r="AA2512" s="12">
        <f t="shared" si="470"/>
        <v>20</v>
      </c>
      <c r="AB2512" s="6" t="s">
        <v>195</v>
      </c>
      <c r="AC2512" s="106">
        <v>3006</v>
      </c>
      <c r="AJ2512" s="80"/>
      <c r="AK2512" s="116" t="s">
        <v>1693</v>
      </c>
      <c r="AN2512" s="80"/>
      <c r="AO2512" s="80"/>
      <c r="AP2512" s="80"/>
      <c r="AQ2512" s="80"/>
      <c r="AR2512" s="130"/>
      <c r="AS2512" s="80"/>
      <c r="AT2512" s="7"/>
      <c r="AU2512" s="7"/>
      <c r="AV2512" s="169"/>
      <c r="AW2512" s="170"/>
      <c r="AX2512" s="140"/>
      <c r="AY2512" s="150"/>
      <c r="AZ2512" s="171"/>
      <c r="BA2512" s="171"/>
      <c r="BB2512" s="150" t="str">
        <f t="shared" si="477"/>
        <v/>
      </c>
      <c r="BC2512" s="172"/>
      <c r="BD2512" s="169"/>
      <c r="BE2512" s="169"/>
      <c r="BF2512" s="169"/>
      <c r="BG2512" s="169"/>
      <c r="BH2512" s="169"/>
      <c r="BI2512" s="169"/>
      <c r="BJ2512" s="169"/>
      <c r="BK2512" s="169"/>
      <c r="BL2512" s="169"/>
      <c r="BM2512" s="169"/>
      <c r="BN2512" s="169"/>
      <c r="BO2512" s="169"/>
      <c r="BP2512" s="169"/>
      <c r="BQ2512" s="169"/>
      <c r="BS2512" s="6"/>
      <c r="BT2512" s="11"/>
      <c r="BU2512" s="6"/>
      <c r="BV2512" s="6"/>
    </row>
    <row r="2513" spans="1:74" ht="15.75" x14ac:dyDescent="0.25">
      <c r="A2513" s="52" t="s">
        <v>7908</v>
      </c>
      <c r="B2513" s="56"/>
      <c r="C2513" s="7" t="s">
        <v>118</v>
      </c>
      <c r="D2513" s="7" t="s">
        <v>6919</v>
      </c>
      <c r="E2513" s="7"/>
      <c r="F2513" s="64"/>
      <c r="G2513" s="6"/>
      <c r="H2513" s="6"/>
      <c r="I2513" s="10" t="s">
        <v>110</v>
      </c>
      <c r="J2513" s="11" t="s">
        <v>7751</v>
      </c>
      <c r="K2513" s="220" t="s">
        <v>600</v>
      </c>
      <c r="L2513" s="180"/>
      <c r="M2513" s="180">
        <v>1000</v>
      </c>
      <c r="N2513" s="80" t="s">
        <v>7215</v>
      </c>
      <c r="O2513" s="165"/>
      <c r="P2513" s="80" t="s">
        <v>4982</v>
      </c>
      <c r="Q2513" s="80"/>
      <c r="R2513" s="80"/>
      <c r="S2513" s="166"/>
      <c r="T2513" s="164"/>
      <c r="U2513" s="167"/>
      <c r="V2513" s="168"/>
      <c r="W2513" s="12" t="str">
        <f t="shared" si="476"/>
        <v>Mqtt1</v>
      </c>
      <c r="X2513" s="222"/>
      <c r="Y2513" s="6" t="str">
        <f t="shared" si="473"/>
        <v>power-tag/outlets-guest-cabin-4-emp124</v>
      </c>
      <c r="Z2513" s="106" t="str" cm="1">
        <f t="array" ref="Z2513">IF(COUNTIF(N2513,"spare"),"","$."&amp;_xlfn.REGEXEXTRACT(J2513,"PT\d+[FQ]\d+_(.*)", 2))</f>
        <v>$.RMS_Voltage_A_N</v>
      </c>
      <c r="AA2513" s="12">
        <f t="shared" si="470"/>
        <v>20</v>
      </c>
      <c r="AB2513" s="6" t="s">
        <v>195</v>
      </c>
      <c r="AC2513" s="106">
        <v>3028</v>
      </c>
      <c r="AJ2513" s="80"/>
      <c r="AK2513" s="116" t="s">
        <v>1694</v>
      </c>
      <c r="AN2513" s="80"/>
      <c r="AO2513" s="80"/>
      <c r="AP2513" s="80"/>
      <c r="AQ2513" s="80"/>
      <c r="AR2513" s="130"/>
      <c r="AS2513" s="80"/>
      <c r="AT2513" s="7"/>
      <c r="AU2513" s="7"/>
      <c r="AV2513" s="169"/>
      <c r="AW2513" s="170"/>
      <c r="AX2513" s="140"/>
      <c r="AY2513" s="150"/>
      <c r="AZ2513" s="171"/>
      <c r="BA2513" s="171"/>
      <c r="BB2513" s="150" t="str">
        <f t="shared" si="477"/>
        <v/>
      </c>
      <c r="BC2513" s="172"/>
      <c r="BD2513" s="169"/>
      <c r="BE2513" s="169"/>
      <c r="BF2513" s="169"/>
      <c r="BG2513" s="169"/>
      <c r="BH2513" s="169"/>
      <c r="BI2513" s="169"/>
      <c r="BJ2513" s="169"/>
      <c r="BK2513" s="169"/>
      <c r="BL2513" s="169"/>
      <c r="BM2513" s="169"/>
      <c r="BN2513" s="169"/>
      <c r="BO2513" s="169"/>
      <c r="BP2513" s="169"/>
      <c r="BQ2513" s="169"/>
      <c r="BS2513" s="6"/>
      <c r="BT2513" s="11"/>
      <c r="BU2513" s="6"/>
      <c r="BV2513" s="6"/>
    </row>
    <row r="2514" spans="1:74" ht="15.75" x14ac:dyDescent="0.25">
      <c r="A2514" s="52" t="s">
        <v>7908</v>
      </c>
      <c r="B2514" s="56"/>
      <c r="C2514" s="7" t="s">
        <v>118</v>
      </c>
      <c r="D2514" s="7" t="s">
        <v>6919</v>
      </c>
      <c r="E2514" s="7"/>
      <c r="F2514" s="64"/>
      <c r="G2514" s="6"/>
      <c r="H2514" s="6"/>
      <c r="I2514" s="10" t="s">
        <v>110</v>
      </c>
      <c r="J2514" s="11" t="s">
        <v>7752</v>
      </c>
      <c r="K2514" s="220" t="s">
        <v>600</v>
      </c>
      <c r="L2514" s="180"/>
      <c r="M2514" s="180">
        <v>1000</v>
      </c>
      <c r="N2514" s="80" t="s">
        <v>7215</v>
      </c>
      <c r="O2514" s="165"/>
      <c r="P2514" s="80" t="s">
        <v>4983</v>
      </c>
      <c r="Q2514" s="80"/>
      <c r="R2514" s="80"/>
      <c r="S2514" s="166"/>
      <c r="T2514" s="164"/>
      <c r="U2514" s="167"/>
      <c r="V2514" s="168"/>
      <c r="W2514" s="12" t="str">
        <f t="shared" si="476"/>
        <v>Mqtt1</v>
      </c>
      <c r="X2514" s="222"/>
      <c r="Y2514" s="6" t="str">
        <f t="shared" si="473"/>
        <v>power-tag/outlets-guest-cabin-4-emp124</v>
      </c>
      <c r="Z2514" s="106" t="str" cm="1">
        <f t="array" ref="Z2514">IF(COUNTIF(N2514,"spare"),"","$."&amp;_xlfn.REGEXEXTRACT(J2514,"PT\d+[FQ]\d+_(.*)", 2))</f>
        <v>$.RMS_Voltage_B_N</v>
      </c>
      <c r="AA2514" s="12">
        <f t="shared" si="470"/>
        <v>20</v>
      </c>
      <c r="AB2514" s="6" t="s">
        <v>195</v>
      </c>
      <c r="AC2514" s="106">
        <v>3030</v>
      </c>
      <c r="AJ2514" s="80"/>
      <c r="AK2514" s="116" t="s">
        <v>1694</v>
      </c>
      <c r="AN2514" s="80"/>
      <c r="AO2514" s="80"/>
      <c r="AP2514" s="80"/>
      <c r="AQ2514" s="80"/>
      <c r="AR2514" s="130"/>
      <c r="AS2514" s="80"/>
      <c r="AT2514" s="7"/>
      <c r="AU2514" s="7"/>
      <c r="AV2514" s="169"/>
      <c r="AW2514" s="170"/>
      <c r="AX2514" s="140"/>
      <c r="AY2514" s="150"/>
      <c r="AZ2514" s="171"/>
      <c r="BA2514" s="171"/>
      <c r="BB2514" s="150" t="str">
        <f t="shared" si="477"/>
        <v/>
      </c>
      <c r="BC2514" s="172"/>
      <c r="BD2514" s="169"/>
      <c r="BE2514" s="169"/>
      <c r="BF2514" s="169"/>
      <c r="BG2514" s="169"/>
      <c r="BH2514" s="169"/>
      <c r="BI2514" s="169"/>
      <c r="BJ2514" s="169"/>
      <c r="BK2514" s="169"/>
      <c r="BL2514" s="169"/>
      <c r="BM2514" s="169"/>
      <c r="BN2514" s="169"/>
      <c r="BO2514" s="169"/>
      <c r="BP2514" s="169"/>
      <c r="BQ2514" s="169"/>
      <c r="BS2514" s="6"/>
      <c r="BT2514" s="11"/>
      <c r="BU2514" s="6"/>
      <c r="BV2514" s="6"/>
    </row>
    <row r="2515" spans="1:74" ht="15.75" x14ac:dyDescent="0.25">
      <c r="A2515" s="52" t="s">
        <v>7908</v>
      </c>
      <c r="B2515" s="56"/>
      <c r="C2515" s="7" t="s">
        <v>118</v>
      </c>
      <c r="D2515" s="7" t="s">
        <v>6919</v>
      </c>
      <c r="E2515" s="7"/>
      <c r="F2515" s="64"/>
      <c r="G2515" s="6"/>
      <c r="H2515" s="6"/>
      <c r="I2515" s="10" t="s">
        <v>110</v>
      </c>
      <c r="J2515" s="11" t="s">
        <v>7753</v>
      </c>
      <c r="K2515" s="220" t="s">
        <v>600</v>
      </c>
      <c r="L2515" s="180"/>
      <c r="M2515" s="180">
        <v>1000</v>
      </c>
      <c r="N2515" s="80" t="s">
        <v>7215</v>
      </c>
      <c r="O2515" s="165"/>
      <c r="P2515" s="80" t="s">
        <v>4984</v>
      </c>
      <c r="Q2515" s="80"/>
      <c r="R2515" s="80"/>
      <c r="S2515" s="166"/>
      <c r="T2515" s="164"/>
      <c r="U2515" s="167"/>
      <c r="V2515" s="168"/>
      <c r="W2515" s="12" t="str">
        <f t="shared" si="476"/>
        <v>Mqtt1</v>
      </c>
      <c r="X2515" s="222"/>
      <c r="Y2515" s="6" t="str">
        <f t="shared" si="473"/>
        <v>power-tag/outlets-guest-cabin-4-emp124</v>
      </c>
      <c r="Z2515" s="106" t="str" cm="1">
        <f t="array" ref="Z2515">IF(COUNTIF(N2515,"spare"),"","$."&amp;_xlfn.REGEXEXTRACT(J2515,"PT\d+[FQ]\d+_(.*)", 2))</f>
        <v>$.RMS_Voltage_C_N</v>
      </c>
      <c r="AA2515" s="12">
        <f t="shared" si="470"/>
        <v>20</v>
      </c>
      <c r="AB2515" s="6" t="s">
        <v>195</v>
      </c>
      <c r="AC2515" s="106">
        <v>3032</v>
      </c>
      <c r="AJ2515" s="80"/>
      <c r="AK2515" s="116" t="s">
        <v>1694</v>
      </c>
      <c r="AN2515" s="80"/>
      <c r="AO2515" s="80"/>
      <c r="AP2515" s="80"/>
      <c r="AQ2515" s="80"/>
      <c r="AR2515" s="130"/>
      <c r="AS2515" s="80"/>
      <c r="AT2515" s="7"/>
      <c r="AU2515" s="7"/>
      <c r="AV2515" s="169"/>
      <c r="AW2515" s="170"/>
      <c r="AX2515" s="140"/>
      <c r="AY2515" s="150"/>
      <c r="AZ2515" s="171"/>
      <c r="BA2515" s="171"/>
      <c r="BB2515" s="150" t="str">
        <f t="shared" si="477"/>
        <v/>
      </c>
      <c r="BC2515" s="172"/>
      <c r="BD2515" s="169"/>
      <c r="BE2515" s="169"/>
      <c r="BF2515" s="169"/>
      <c r="BG2515" s="169"/>
      <c r="BH2515" s="169"/>
      <c r="BI2515" s="169"/>
      <c r="BJ2515" s="169"/>
      <c r="BK2515" s="169"/>
      <c r="BL2515" s="169"/>
      <c r="BM2515" s="169"/>
      <c r="BN2515" s="169"/>
      <c r="BO2515" s="169"/>
      <c r="BP2515" s="169"/>
      <c r="BQ2515" s="169"/>
      <c r="BS2515" s="6"/>
      <c r="BT2515" s="11"/>
      <c r="BU2515" s="6"/>
      <c r="BV2515" s="6"/>
    </row>
    <row r="2516" spans="1:74" ht="15.75" x14ac:dyDescent="0.25">
      <c r="A2516" s="52" t="s">
        <v>7908</v>
      </c>
      <c r="B2516" s="56"/>
      <c r="C2516" s="7" t="s">
        <v>118</v>
      </c>
      <c r="D2516" s="7" t="s">
        <v>6919</v>
      </c>
      <c r="E2516" s="7"/>
      <c r="F2516" s="64"/>
      <c r="G2516" s="6"/>
      <c r="H2516" s="6"/>
      <c r="I2516" s="10" t="s">
        <v>110</v>
      </c>
      <c r="J2516" s="11" t="s">
        <v>4586</v>
      </c>
      <c r="K2516" s="220" t="s">
        <v>600</v>
      </c>
      <c r="L2516" s="180"/>
      <c r="M2516" s="180">
        <v>1000</v>
      </c>
      <c r="N2516" s="80" t="s">
        <v>7215</v>
      </c>
      <c r="O2516" s="165"/>
      <c r="P2516" s="80" t="s">
        <v>4985</v>
      </c>
      <c r="Q2516" s="80"/>
      <c r="R2516" s="80"/>
      <c r="S2516" s="166"/>
      <c r="T2516" s="164"/>
      <c r="U2516" s="167"/>
      <c r="V2516" s="168"/>
      <c r="W2516" s="12" t="str">
        <f t="shared" si="476"/>
        <v>Mqtt1</v>
      </c>
      <c r="X2516" s="222"/>
      <c r="Y2516" s="6" t="str">
        <f t="shared" si="473"/>
        <v>power-tag/outlets-guest-cabin-4-emp124</v>
      </c>
      <c r="Z2516" s="106" t="str" cm="1">
        <f t="array" ref="Z2516">IF(COUNTIF(N2516,"spare"),"","$."&amp;_xlfn.REGEXEXTRACT(J2516,"PT\d+[FQ]\d+_(.*)", 2))</f>
        <v>$.Active_Power_Phase_A</v>
      </c>
      <c r="AA2516" s="12">
        <f t="shared" si="470"/>
        <v>20</v>
      </c>
      <c r="AB2516" s="6" t="s">
        <v>195</v>
      </c>
      <c r="AC2516" s="106">
        <v>3054</v>
      </c>
      <c r="AJ2516" s="80"/>
      <c r="AK2516" s="116" t="s">
        <v>1695</v>
      </c>
      <c r="AN2516" s="80"/>
      <c r="AO2516" s="80"/>
      <c r="AP2516" s="80"/>
      <c r="AQ2516" s="80"/>
      <c r="AR2516" s="130"/>
      <c r="AS2516" s="80"/>
      <c r="AT2516" s="7"/>
      <c r="AU2516" s="7"/>
      <c r="AV2516" s="169"/>
      <c r="AW2516" s="170"/>
      <c r="AX2516" s="140"/>
      <c r="AY2516" s="150"/>
      <c r="AZ2516" s="171"/>
      <c r="BA2516" s="171"/>
      <c r="BB2516" s="150" t="str">
        <f t="shared" si="477"/>
        <v/>
      </c>
      <c r="BC2516" s="172"/>
      <c r="BD2516" s="169"/>
      <c r="BE2516" s="169"/>
      <c r="BF2516" s="169"/>
      <c r="BG2516" s="169"/>
      <c r="BH2516" s="169"/>
      <c r="BI2516" s="169"/>
      <c r="BJ2516" s="169"/>
      <c r="BK2516" s="169"/>
      <c r="BL2516" s="169"/>
      <c r="BM2516" s="169"/>
      <c r="BN2516" s="169"/>
      <c r="BO2516" s="169"/>
      <c r="BP2516" s="169"/>
      <c r="BQ2516" s="169"/>
      <c r="BS2516" s="6"/>
      <c r="BT2516" s="11"/>
      <c r="BU2516" s="6"/>
      <c r="BV2516" s="6"/>
    </row>
    <row r="2517" spans="1:74" ht="15.75" x14ac:dyDescent="0.25">
      <c r="A2517" s="52" t="s">
        <v>7908</v>
      </c>
      <c r="B2517" s="56"/>
      <c r="C2517" s="7" t="s">
        <v>118</v>
      </c>
      <c r="D2517" s="7" t="s">
        <v>6919</v>
      </c>
      <c r="E2517" s="7"/>
      <c r="F2517" s="64"/>
      <c r="G2517" s="6"/>
      <c r="H2517" s="6"/>
      <c r="I2517" s="10" t="s">
        <v>110</v>
      </c>
      <c r="J2517" s="11" t="s">
        <v>4587</v>
      </c>
      <c r="K2517" s="220" t="s">
        <v>600</v>
      </c>
      <c r="L2517" s="180"/>
      <c r="M2517" s="180">
        <v>1000</v>
      </c>
      <c r="N2517" s="80" t="s">
        <v>7215</v>
      </c>
      <c r="O2517" s="165"/>
      <c r="P2517" s="80" t="s">
        <v>4986</v>
      </c>
      <c r="Q2517" s="80"/>
      <c r="R2517" s="80"/>
      <c r="S2517" s="166"/>
      <c r="T2517" s="164"/>
      <c r="U2517" s="167"/>
      <c r="V2517" s="168"/>
      <c r="W2517" s="12" t="str">
        <f t="shared" si="476"/>
        <v>Mqtt1</v>
      </c>
      <c r="X2517" s="222"/>
      <c r="Y2517" s="6" t="str">
        <f t="shared" si="473"/>
        <v>power-tag/outlets-guest-cabin-4-emp124</v>
      </c>
      <c r="Z2517" s="106" t="str" cm="1">
        <f t="array" ref="Z2517">IF(COUNTIF(N2517,"spare"),"","$."&amp;_xlfn.REGEXEXTRACT(J2517,"PT\d+[FQ]\d+_(.*)", 2))</f>
        <v>$.Active_Power_Phase_B</v>
      </c>
      <c r="AA2517" s="12">
        <f t="shared" si="470"/>
        <v>20</v>
      </c>
      <c r="AB2517" s="6" t="s">
        <v>195</v>
      </c>
      <c r="AC2517" s="106">
        <v>3056</v>
      </c>
      <c r="AJ2517" s="80"/>
      <c r="AK2517" s="116" t="s">
        <v>1695</v>
      </c>
      <c r="AN2517" s="80"/>
      <c r="AO2517" s="80"/>
      <c r="AP2517" s="80"/>
      <c r="AQ2517" s="80"/>
      <c r="AR2517" s="130"/>
      <c r="AS2517" s="80"/>
      <c r="AT2517" s="7"/>
      <c r="AU2517" s="7"/>
      <c r="AV2517" s="169"/>
      <c r="AW2517" s="170"/>
      <c r="AX2517" s="140"/>
      <c r="AY2517" s="150"/>
      <c r="AZ2517" s="171"/>
      <c r="BA2517" s="171"/>
      <c r="BB2517" s="150" t="str">
        <f t="shared" si="477"/>
        <v/>
      </c>
      <c r="BC2517" s="172"/>
      <c r="BD2517" s="169"/>
      <c r="BE2517" s="169"/>
      <c r="BF2517" s="169"/>
      <c r="BG2517" s="169"/>
      <c r="BH2517" s="169"/>
      <c r="BI2517" s="169"/>
      <c r="BJ2517" s="169"/>
      <c r="BK2517" s="169"/>
      <c r="BL2517" s="169"/>
      <c r="BM2517" s="169"/>
      <c r="BN2517" s="169"/>
      <c r="BO2517" s="169"/>
      <c r="BP2517" s="169"/>
      <c r="BQ2517" s="169"/>
      <c r="BS2517" s="6"/>
      <c r="BT2517" s="11"/>
      <c r="BU2517" s="6"/>
      <c r="BV2517" s="6"/>
    </row>
    <row r="2518" spans="1:74" ht="15.75" x14ac:dyDescent="0.25">
      <c r="A2518" s="52" t="s">
        <v>7908</v>
      </c>
      <c r="B2518" s="56"/>
      <c r="C2518" s="7" t="s">
        <v>118</v>
      </c>
      <c r="D2518" s="7" t="s">
        <v>6919</v>
      </c>
      <c r="E2518" s="7"/>
      <c r="F2518" s="64"/>
      <c r="G2518" s="6"/>
      <c r="H2518" s="6"/>
      <c r="I2518" s="10" t="s">
        <v>110</v>
      </c>
      <c r="J2518" s="11" t="s">
        <v>4588</v>
      </c>
      <c r="K2518" s="220" t="s">
        <v>600</v>
      </c>
      <c r="L2518" s="180"/>
      <c r="M2518" s="180">
        <v>1000</v>
      </c>
      <c r="N2518" s="80" t="s">
        <v>7215</v>
      </c>
      <c r="O2518" s="165"/>
      <c r="P2518" s="80" t="s">
        <v>4987</v>
      </c>
      <c r="Q2518" s="80"/>
      <c r="R2518" s="80"/>
      <c r="S2518" s="166"/>
      <c r="T2518" s="164"/>
      <c r="U2518" s="167"/>
      <c r="V2518" s="168"/>
      <c r="W2518" s="12" t="str">
        <f t="shared" si="476"/>
        <v>Mqtt1</v>
      </c>
      <c r="X2518" s="222"/>
      <c r="Y2518" s="6" t="str">
        <f t="shared" si="473"/>
        <v>power-tag/outlets-guest-cabin-4-emp124</v>
      </c>
      <c r="Z2518" s="106" t="str" cm="1">
        <f t="array" ref="Z2518">IF(COUNTIF(N2518,"spare"),"","$."&amp;_xlfn.REGEXEXTRACT(J2518,"PT\d+[FQ]\d+_(.*)", 2))</f>
        <v>$.Active_Power_Phase_C</v>
      </c>
      <c r="AA2518" s="12">
        <f t="shared" si="470"/>
        <v>20</v>
      </c>
      <c r="AB2518" s="6" t="s">
        <v>195</v>
      </c>
      <c r="AC2518" s="106">
        <v>3058</v>
      </c>
      <c r="AJ2518" s="80"/>
      <c r="AK2518" s="116" t="s">
        <v>1695</v>
      </c>
      <c r="AN2518" s="80"/>
      <c r="AO2518" s="80"/>
      <c r="AP2518" s="80"/>
      <c r="AQ2518" s="80"/>
      <c r="AR2518" s="130"/>
      <c r="AS2518" s="80"/>
      <c r="AT2518" s="7"/>
      <c r="AU2518" s="7"/>
      <c r="AV2518" s="169"/>
      <c r="AW2518" s="170"/>
      <c r="AX2518" s="140"/>
      <c r="AY2518" s="150"/>
      <c r="AZ2518" s="171"/>
      <c r="BA2518" s="171"/>
      <c r="BB2518" s="150" t="str">
        <f t="shared" si="477"/>
        <v/>
      </c>
      <c r="BC2518" s="172"/>
      <c r="BD2518" s="169"/>
      <c r="BE2518" s="169"/>
      <c r="BF2518" s="169"/>
      <c r="BG2518" s="169"/>
      <c r="BH2518" s="169"/>
      <c r="BI2518" s="169"/>
      <c r="BJ2518" s="169"/>
      <c r="BK2518" s="169"/>
      <c r="BL2518" s="169"/>
      <c r="BM2518" s="169"/>
      <c r="BN2518" s="169"/>
      <c r="BO2518" s="169"/>
      <c r="BP2518" s="169"/>
      <c r="BQ2518" s="169"/>
      <c r="BS2518" s="6"/>
      <c r="BT2518" s="11"/>
      <c r="BU2518" s="6"/>
      <c r="BV2518" s="6"/>
    </row>
    <row r="2519" spans="1:74" ht="15.75" x14ac:dyDescent="0.25">
      <c r="A2519" s="52" t="s">
        <v>7908</v>
      </c>
      <c r="B2519" s="56"/>
      <c r="C2519" s="7" t="s">
        <v>118</v>
      </c>
      <c r="D2519" s="7" t="s">
        <v>6919</v>
      </c>
      <c r="E2519" s="7"/>
      <c r="F2519" s="64"/>
      <c r="G2519" s="6"/>
      <c r="H2519" s="6"/>
      <c r="I2519" s="10" t="s">
        <v>110</v>
      </c>
      <c r="J2519" s="11" t="s">
        <v>4589</v>
      </c>
      <c r="K2519" s="220" t="s">
        <v>600</v>
      </c>
      <c r="L2519" s="180"/>
      <c r="M2519" s="180">
        <v>1000</v>
      </c>
      <c r="N2519" s="80" t="s">
        <v>7215</v>
      </c>
      <c r="O2519" s="165"/>
      <c r="P2519" s="80" t="s">
        <v>4988</v>
      </c>
      <c r="Q2519" s="80"/>
      <c r="R2519" s="80"/>
      <c r="S2519" s="166"/>
      <c r="T2519" s="164"/>
      <c r="U2519" s="167"/>
      <c r="V2519" s="168"/>
      <c r="W2519" s="12" t="str">
        <f t="shared" si="476"/>
        <v>Mqtt1</v>
      </c>
      <c r="X2519" s="222"/>
      <c r="Y2519" s="6" t="str">
        <f t="shared" si="473"/>
        <v>power-tag/outlets-guest-cabin-4-emp124</v>
      </c>
      <c r="Z2519" s="106" t="str" cm="1">
        <f t="array" ref="Z2519">IF(COUNTIF(N2519,"spare"),"","$."&amp;_xlfn.REGEXEXTRACT(J2519,"PT\d+[FQ]\d+_(.*)", 2))</f>
        <v>$.Total_Active_Power</v>
      </c>
      <c r="AA2519" s="12">
        <f t="shared" si="470"/>
        <v>20</v>
      </c>
      <c r="AB2519" s="6" t="s">
        <v>195</v>
      </c>
      <c r="AC2519" s="106">
        <v>3060</v>
      </c>
      <c r="AJ2519" s="80"/>
      <c r="AK2519" s="116" t="s">
        <v>1695</v>
      </c>
      <c r="AN2519" s="80"/>
      <c r="AO2519" s="80"/>
      <c r="AP2519" s="80"/>
      <c r="AQ2519" s="80"/>
      <c r="AR2519" s="130"/>
      <c r="AS2519" s="80"/>
      <c r="AT2519" s="7"/>
      <c r="AU2519" s="7"/>
      <c r="AV2519" s="169"/>
      <c r="AW2519" s="170"/>
      <c r="AX2519" s="140"/>
      <c r="AY2519" s="150"/>
      <c r="AZ2519" s="171"/>
      <c r="BA2519" s="171"/>
      <c r="BB2519" s="150" t="str">
        <f t="shared" si="477"/>
        <v/>
      </c>
      <c r="BC2519" s="172"/>
      <c r="BD2519" s="169"/>
      <c r="BE2519" s="169"/>
      <c r="BF2519" s="169"/>
      <c r="BG2519" s="169"/>
      <c r="BH2519" s="169"/>
      <c r="BI2519" s="169"/>
      <c r="BJ2519" s="169"/>
      <c r="BK2519" s="169"/>
      <c r="BL2519" s="169"/>
      <c r="BM2519" s="169"/>
      <c r="BN2519" s="169"/>
      <c r="BO2519" s="169"/>
      <c r="BP2519" s="169"/>
      <c r="BQ2519" s="169"/>
      <c r="BS2519" s="6"/>
      <c r="BT2519" s="11"/>
      <c r="BU2519" s="6"/>
      <c r="BV2519" s="6"/>
    </row>
    <row r="2520" spans="1:74" ht="15.75" x14ac:dyDescent="0.25">
      <c r="A2520" s="52" t="s">
        <v>7908</v>
      </c>
      <c r="B2520" s="56"/>
      <c r="C2520" s="7" t="s">
        <v>118</v>
      </c>
      <c r="D2520" s="7" t="s">
        <v>6919</v>
      </c>
      <c r="E2520" s="7"/>
      <c r="F2520" s="64"/>
      <c r="G2520" s="6"/>
      <c r="H2520" s="6"/>
      <c r="I2520" s="10" t="s">
        <v>110</v>
      </c>
      <c r="J2520" s="11" t="s">
        <v>4590</v>
      </c>
      <c r="K2520" s="220" t="s">
        <v>600</v>
      </c>
      <c r="L2520" s="180"/>
      <c r="M2520" s="180">
        <v>1000</v>
      </c>
      <c r="N2520" s="80" t="s">
        <v>7215</v>
      </c>
      <c r="O2520" s="165"/>
      <c r="P2520" s="80" t="s">
        <v>4989</v>
      </c>
      <c r="Q2520" s="80"/>
      <c r="R2520" s="80"/>
      <c r="S2520" s="166"/>
      <c r="T2520" s="164"/>
      <c r="U2520" s="167"/>
      <c r="V2520" s="168"/>
      <c r="W2520" s="12" t="str">
        <f t="shared" si="476"/>
        <v>Mqtt1</v>
      </c>
      <c r="X2520" s="222"/>
      <c r="Y2520" s="6" t="str">
        <f t="shared" si="473"/>
        <v>power-tag/outlets-guest-cabin-4-emp124</v>
      </c>
      <c r="Z2520" s="106" t="str" cm="1">
        <f t="array" ref="Z2520">IF(COUNTIF(N2520,"spare"),"","$."&amp;_xlfn.REGEXEXTRACT(J2520,"PT\d+[FQ]\d+_(.*)", 2))</f>
        <v>$.Power_Factor_Phase_A</v>
      </c>
      <c r="AA2520" s="12">
        <f t="shared" si="470"/>
        <v>20</v>
      </c>
      <c r="AB2520" s="6" t="s">
        <v>195</v>
      </c>
      <c r="AC2520" s="106">
        <v>3078</v>
      </c>
      <c r="AJ2520" s="80"/>
      <c r="AK2520" s="116" t="s">
        <v>1696</v>
      </c>
      <c r="AN2520" s="80"/>
      <c r="AO2520" s="80"/>
      <c r="AP2520" s="80"/>
      <c r="AQ2520" s="80"/>
      <c r="AR2520" s="130"/>
      <c r="AS2520" s="80"/>
      <c r="AT2520" s="7"/>
      <c r="AU2520" s="7"/>
      <c r="AV2520" s="169"/>
      <c r="AW2520" s="170"/>
      <c r="AX2520" s="140"/>
      <c r="AY2520" s="150"/>
      <c r="AZ2520" s="171"/>
      <c r="BA2520" s="171"/>
      <c r="BB2520" s="150" t="str">
        <f t="shared" si="477"/>
        <v/>
      </c>
      <c r="BC2520" s="172"/>
      <c r="BD2520" s="169"/>
      <c r="BE2520" s="169"/>
      <c r="BF2520" s="169"/>
      <c r="BG2520" s="169"/>
      <c r="BH2520" s="169"/>
      <c r="BI2520" s="169"/>
      <c r="BJ2520" s="169"/>
      <c r="BK2520" s="169"/>
      <c r="BL2520" s="169"/>
      <c r="BM2520" s="169"/>
      <c r="BN2520" s="169"/>
      <c r="BO2520" s="169"/>
      <c r="BP2520" s="169"/>
      <c r="BQ2520" s="169"/>
      <c r="BS2520" s="6"/>
      <c r="BT2520" s="11"/>
      <c r="BU2520" s="6"/>
      <c r="BV2520" s="6"/>
    </row>
    <row r="2521" spans="1:74" ht="15.75" x14ac:dyDescent="0.25">
      <c r="A2521" s="52" t="s">
        <v>7908</v>
      </c>
      <c r="B2521" s="56"/>
      <c r="C2521" s="7" t="s">
        <v>118</v>
      </c>
      <c r="D2521" s="7" t="s">
        <v>6919</v>
      </c>
      <c r="E2521" s="7"/>
      <c r="F2521" s="64"/>
      <c r="G2521" s="6"/>
      <c r="H2521" s="6"/>
      <c r="I2521" s="10" t="s">
        <v>110</v>
      </c>
      <c r="J2521" s="11" t="s">
        <v>4591</v>
      </c>
      <c r="K2521" s="220" t="s">
        <v>600</v>
      </c>
      <c r="L2521" s="180"/>
      <c r="M2521" s="180">
        <v>1000</v>
      </c>
      <c r="N2521" s="80" t="s">
        <v>7215</v>
      </c>
      <c r="O2521" s="165"/>
      <c r="P2521" s="80" t="s">
        <v>4990</v>
      </c>
      <c r="Q2521" s="80"/>
      <c r="R2521" s="80"/>
      <c r="S2521" s="166"/>
      <c r="T2521" s="164"/>
      <c r="U2521" s="167"/>
      <c r="V2521" s="168"/>
      <c r="W2521" s="12" t="str">
        <f t="shared" si="476"/>
        <v>Mqtt1</v>
      </c>
      <c r="X2521" s="222"/>
      <c r="Y2521" s="6" t="str">
        <f t="shared" si="473"/>
        <v>power-tag/outlets-guest-cabin-4-emp124</v>
      </c>
      <c r="Z2521" s="106" t="str" cm="1">
        <f t="array" ref="Z2521">IF(COUNTIF(N2521,"spare"),"","$."&amp;_xlfn.REGEXEXTRACT(J2521,"PT\d+[FQ]\d+_(.*)", 2))</f>
        <v>$.Power_Factor_Phase_B</v>
      </c>
      <c r="AA2521" s="12">
        <f t="shared" si="470"/>
        <v>20</v>
      </c>
      <c r="AB2521" s="6" t="s">
        <v>195</v>
      </c>
      <c r="AC2521" s="106">
        <v>3080</v>
      </c>
      <c r="AJ2521" s="80"/>
      <c r="AK2521" s="116" t="s">
        <v>1696</v>
      </c>
      <c r="AN2521" s="80"/>
      <c r="AO2521" s="80"/>
      <c r="AP2521" s="80"/>
      <c r="AQ2521" s="80"/>
      <c r="AR2521" s="130"/>
      <c r="AS2521" s="80"/>
      <c r="AT2521" s="7"/>
      <c r="AU2521" s="7"/>
      <c r="AV2521" s="169"/>
      <c r="AW2521" s="170"/>
      <c r="AX2521" s="140"/>
      <c r="AY2521" s="150"/>
      <c r="AZ2521" s="171"/>
      <c r="BA2521" s="171"/>
      <c r="BB2521" s="150" t="str">
        <f t="shared" si="477"/>
        <v/>
      </c>
      <c r="BC2521" s="172"/>
      <c r="BD2521" s="169"/>
      <c r="BE2521" s="169"/>
      <c r="BF2521" s="169"/>
      <c r="BG2521" s="169"/>
      <c r="BH2521" s="169"/>
      <c r="BI2521" s="169"/>
      <c r="BJ2521" s="169"/>
      <c r="BK2521" s="169"/>
      <c r="BL2521" s="169"/>
      <c r="BM2521" s="169"/>
      <c r="BN2521" s="169"/>
      <c r="BO2521" s="169"/>
      <c r="BP2521" s="169"/>
      <c r="BQ2521" s="169"/>
      <c r="BS2521" s="6"/>
      <c r="BT2521" s="11"/>
      <c r="BU2521" s="6"/>
      <c r="BV2521" s="6"/>
    </row>
    <row r="2522" spans="1:74" ht="15.75" x14ac:dyDescent="0.25">
      <c r="A2522" s="52" t="s">
        <v>7908</v>
      </c>
      <c r="B2522" s="56"/>
      <c r="C2522" s="7" t="s">
        <v>118</v>
      </c>
      <c r="D2522" s="7" t="s">
        <v>6919</v>
      </c>
      <c r="E2522" s="7"/>
      <c r="F2522" s="64"/>
      <c r="G2522" s="6"/>
      <c r="H2522" s="6"/>
      <c r="I2522" s="10" t="s">
        <v>110</v>
      </c>
      <c r="J2522" s="11" t="s">
        <v>4592</v>
      </c>
      <c r="K2522" s="220" t="s">
        <v>600</v>
      </c>
      <c r="L2522" s="180"/>
      <c r="M2522" s="180">
        <v>1000</v>
      </c>
      <c r="N2522" s="80" t="s">
        <v>7215</v>
      </c>
      <c r="O2522" s="165"/>
      <c r="P2522" s="80" t="s">
        <v>4991</v>
      </c>
      <c r="Q2522" s="80"/>
      <c r="R2522" s="80"/>
      <c r="S2522" s="166"/>
      <c r="T2522" s="164"/>
      <c r="U2522" s="167"/>
      <c r="V2522" s="168"/>
      <c r="W2522" s="12" t="str">
        <f t="shared" si="476"/>
        <v>Mqtt1</v>
      </c>
      <c r="X2522" s="222"/>
      <c r="Y2522" s="6" t="str">
        <f t="shared" si="473"/>
        <v>power-tag/outlets-guest-cabin-4-emp124</v>
      </c>
      <c r="Z2522" s="106" t="str" cm="1">
        <f t="array" ref="Z2522">IF(COUNTIF(N2522,"spare"),"","$."&amp;_xlfn.REGEXEXTRACT(J2522,"PT\d+[FQ]\d+_(.*)", 2))</f>
        <v>$.Power_Factor_Phase_C</v>
      </c>
      <c r="AA2522" s="12">
        <f t="shared" si="470"/>
        <v>20</v>
      </c>
      <c r="AB2522" s="6" t="s">
        <v>195</v>
      </c>
      <c r="AC2522" s="106">
        <v>3082</v>
      </c>
      <c r="AJ2522" s="80"/>
      <c r="AK2522" s="116" t="s">
        <v>1696</v>
      </c>
      <c r="AN2522" s="80"/>
      <c r="AO2522" s="80"/>
      <c r="AP2522" s="80"/>
      <c r="AQ2522" s="80"/>
      <c r="AR2522" s="130"/>
      <c r="AS2522" s="80"/>
      <c r="AT2522" s="7"/>
      <c r="AU2522" s="7"/>
      <c r="AV2522" s="169"/>
      <c r="AW2522" s="170"/>
      <c r="AX2522" s="140"/>
      <c r="AY2522" s="150"/>
      <c r="AZ2522" s="171"/>
      <c r="BA2522" s="171"/>
      <c r="BB2522" s="150" t="str">
        <f t="shared" si="477"/>
        <v/>
      </c>
      <c r="BC2522" s="172"/>
      <c r="BD2522" s="169"/>
      <c r="BE2522" s="169"/>
      <c r="BF2522" s="169"/>
      <c r="BG2522" s="169"/>
      <c r="BH2522" s="169"/>
      <c r="BI2522" s="169"/>
      <c r="BJ2522" s="169"/>
      <c r="BK2522" s="169"/>
      <c r="BL2522" s="169"/>
      <c r="BM2522" s="169"/>
      <c r="BN2522" s="169"/>
      <c r="BO2522" s="169"/>
      <c r="BP2522" s="169"/>
      <c r="BQ2522" s="169"/>
      <c r="BS2522" s="6"/>
      <c r="BT2522" s="11"/>
      <c r="BU2522" s="6"/>
      <c r="BV2522" s="6"/>
    </row>
    <row r="2523" spans="1:74" ht="15.75" x14ac:dyDescent="0.25">
      <c r="A2523" s="52" t="s">
        <v>7908</v>
      </c>
      <c r="B2523" s="56"/>
      <c r="C2523" s="7" t="s">
        <v>118</v>
      </c>
      <c r="D2523" s="7" t="s">
        <v>6919</v>
      </c>
      <c r="E2523" s="7"/>
      <c r="F2523" s="64"/>
      <c r="G2523" s="6"/>
      <c r="H2523" s="6"/>
      <c r="I2523" s="10" t="s">
        <v>110</v>
      </c>
      <c r="J2523" s="11" t="s">
        <v>4593</v>
      </c>
      <c r="K2523" s="220" t="s">
        <v>600</v>
      </c>
      <c r="L2523" s="180"/>
      <c r="M2523" s="180">
        <v>1000</v>
      </c>
      <c r="N2523" s="80" t="s">
        <v>7215</v>
      </c>
      <c r="O2523" s="165"/>
      <c r="P2523" s="80" t="s">
        <v>4992</v>
      </c>
      <c r="Q2523" s="80"/>
      <c r="R2523" s="80"/>
      <c r="S2523" s="166"/>
      <c r="T2523" s="164"/>
      <c r="U2523" s="167"/>
      <c r="V2523" s="168"/>
      <c r="W2523" s="12" t="str">
        <f t="shared" si="476"/>
        <v>Mqtt1</v>
      </c>
      <c r="X2523" s="222"/>
      <c r="Y2523" s="6" t="str">
        <f t="shared" si="473"/>
        <v>power-tag/outlets-guest-cabin-4-emp124</v>
      </c>
      <c r="Z2523" s="106" t="str" cm="1">
        <f t="array" ref="Z2523">IF(COUNTIF(N2523,"spare"),"","$."&amp;_xlfn.REGEXEXTRACT(J2523,"PT\d+[FQ]\d+_(.*)", 2))</f>
        <v>$.Total_Power_Factor</v>
      </c>
      <c r="AA2523" s="12">
        <f t="shared" si="470"/>
        <v>20</v>
      </c>
      <c r="AB2523" s="6" t="s">
        <v>195</v>
      </c>
      <c r="AC2523" s="106">
        <v>3084</v>
      </c>
      <c r="AJ2523" s="80"/>
      <c r="AK2523" s="116" t="s">
        <v>1696</v>
      </c>
      <c r="AN2523" s="80"/>
      <c r="AO2523" s="80"/>
      <c r="AP2523" s="80"/>
      <c r="AQ2523" s="80"/>
      <c r="AR2523" s="130"/>
      <c r="AS2523" s="80"/>
      <c r="AT2523" s="7"/>
      <c r="AU2523" s="7"/>
      <c r="AV2523" s="169"/>
      <c r="AW2523" s="170"/>
      <c r="AX2523" s="140"/>
      <c r="AY2523" s="150"/>
      <c r="AZ2523" s="171"/>
      <c r="BA2523" s="171"/>
      <c r="BB2523" s="150" t="str">
        <f t="shared" si="477"/>
        <v/>
      </c>
      <c r="BC2523" s="172"/>
      <c r="BD2523" s="169"/>
      <c r="BE2523" s="169"/>
      <c r="BF2523" s="169"/>
      <c r="BG2523" s="169"/>
      <c r="BH2523" s="169"/>
      <c r="BI2523" s="169"/>
      <c r="BJ2523" s="169"/>
      <c r="BK2523" s="169"/>
      <c r="BL2523" s="169"/>
      <c r="BM2523" s="169"/>
      <c r="BN2523" s="169"/>
      <c r="BO2523" s="169"/>
      <c r="BP2523" s="169"/>
      <c r="BQ2523" s="169"/>
      <c r="BS2523" s="6"/>
      <c r="BT2523" s="11"/>
      <c r="BU2523" s="6"/>
      <c r="BV2523" s="6"/>
    </row>
    <row r="2524" spans="1:74" ht="15.75" x14ac:dyDescent="0.25">
      <c r="A2524" s="52" t="s">
        <v>7908</v>
      </c>
      <c r="B2524" s="56"/>
      <c r="C2524" s="7" t="s">
        <v>118</v>
      </c>
      <c r="D2524" s="7" t="s">
        <v>6919</v>
      </c>
      <c r="E2524" s="7"/>
      <c r="F2524" s="64"/>
      <c r="G2524" s="6"/>
      <c r="H2524" s="6"/>
      <c r="I2524" s="10" t="s">
        <v>110</v>
      </c>
      <c r="J2524" s="11" t="s">
        <v>4594</v>
      </c>
      <c r="K2524" s="220" t="s">
        <v>600</v>
      </c>
      <c r="L2524" s="180"/>
      <c r="M2524" s="180">
        <v>1000</v>
      </c>
      <c r="N2524" s="80" t="s">
        <v>7215</v>
      </c>
      <c r="O2524" s="165"/>
      <c r="P2524" s="80" t="s">
        <v>4993</v>
      </c>
      <c r="Q2524" s="80"/>
      <c r="R2524" s="80"/>
      <c r="S2524" s="166"/>
      <c r="T2524" s="164"/>
      <c r="U2524" s="167"/>
      <c r="V2524" s="168"/>
      <c r="W2524" s="12" t="str">
        <f t="shared" ref="W2524:W2538" si="478">IF(COUNTIF(N2524,"spare"),"","Mqtt1")</f>
        <v>Mqtt1</v>
      </c>
      <c r="X2524" s="222"/>
      <c r="Y2524" s="6" t="str">
        <f t="shared" si="473"/>
        <v>power-tag/outlets-lower-deck-lounge-emp121</v>
      </c>
      <c r="Z2524" s="106" t="str" cm="1">
        <f t="array" ref="Z2524">IF(COUNTIF(N2524,"spare"),"","$."&amp;_xlfn.REGEXEXTRACT(J2524,"PT\d+[FQ]\d+_(.*)", 2))</f>
        <v>$.RMS_Current_Phase_A</v>
      </c>
      <c r="AA2524" s="12">
        <f>AA2509+1</f>
        <v>21</v>
      </c>
      <c r="AB2524" s="6" t="s">
        <v>195</v>
      </c>
      <c r="AC2524" s="106">
        <v>3000</v>
      </c>
      <c r="AJ2524" s="80"/>
      <c r="AK2524" s="116" t="s">
        <v>1693</v>
      </c>
      <c r="AN2524" s="80"/>
      <c r="AO2524" s="80"/>
      <c r="AP2524" s="80"/>
      <c r="AQ2524" s="80"/>
      <c r="AR2524" s="130"/>
      <c r="AS2524" s="80"/>
      <c r="AT2524" s="7"/>
      <c r="AU2524" s="7"/>
      <c r="AV2524" s="169"/>
      <c r="AW2524" s="170"/>
      <c r="AX2524" s="140"/>
      <c r="AY2524" s="150"/>
      <c r="AZ2524" s="171"/>
      <c r="BA2524" s="171"/>
      <c r="BB2524" s="150" t="str">
        <f t="shared" ref="BB2524:BB2538" si="479">IF(ISNUMBER(AM2524),"1","")</f>
        <v/>
      </c>
      <c r="BC2524" s="172"/>
      <c r="BD2524" s="169"/>
      <c r="BE2524" s="169"/>
      <c r="BF2524" s="169"/>
      <c r="BG2524" s="169"/>
      <c r="BH2524" s="169"/>
      <c r="BI2524" s="169"/>
      <c r="BJ2524" s="169"/>
      <c r="BK2524" s="169"/>
      <c r="BL2524" s="169"/>
      <c r="BM2524" s="169"/>
      <c r="BN2524" s="169"/>
      <c r="BO2524" s="169"/>
      <c r="BP2524" s="169"/>
      <c r="BQ2524" s="169"/>
      <c r="BS2524" s="6"/>
      <c r="BT2524" s="11"/>
      <c r="BU2524" s="6"/>
      <c r="BV2524" s="6"/>
    </row>
    <row r="2525" spans="1:74" ht="15.75" x14ac:dyDescent="0.25">
      <c r="A2525" s="52" t="s">
        <v>7908</v>
      </c>
      <c r="B2525" s="56"/>
      <c r="C2525" s="7" t="s">
        <v>118</v>
      </c>
      <c r="D2525" s="7" t="s">
        <v>6919</v>
      </c>
      <c r="E2525" s="7"/>
      <c r="F2525" s="64"/>
      <c r="G2525" s="6"/>
      <c r="H2525" s="6"/>
      <c r="I2525" s="10" t="s">
        <v>110</v>
      </c>
      <c r="J2525" s="11" t="s">
        <v>4595</v>
      </c>
      <c r="K2525" s="220" t="s">
        <v>600</v>
      </c>
      <c r="L2525" s="180"/>
      <c r="M2525" s="180">
        <v>1000</v>
      </c>
      <c r="N2525" s="80" t="s">
        <v>7215</v>
      </c>
      <c r="O2525" s="165"/>
      <c r="P2525" s="80" t="s">
        <v>4994</v>
      </c>
      <c r="Q2525" s="80"/>
      <c r="R2525" s="80"/>
      <c r="S2525" s="166"/>
      <c r="T2525" s="164"/>
      <c r="U2525" s="167"/>
      <c r="V2525" s="168"/>
      <c r="W2525" s="12" t="str">
        <f t="shared" si="478"/>
        <v>Mqtt1</v>
      </c>
      <c r="X2525" s="222"/>
      <c r="Y2525" s="6" t="str">
        <f t="shared" si="473"/>
        <v>power-tag/outlets-lower-deck-lounge-emp121</v>
      </c>
      <c r="Z2525" s="106" t="str" cm="1">
        <f t="array" ref="Z2525">IF(COUNTIF(N2525,"spare"),"","$."&amp;_xlfn.REGEXEXTRACT(J2525,"PT\d+[FQ]\d+_(.*)", 2))</f>
        <v>$.RMS_Current_Phase_B</v>
      </c>
      <c r="AA2525" s="12">
        <f t="shared" si="470"/>
        <v>21</v>
      </c>
      <c r="AB2525" s="6" t="s">
        <v>195</v>
      </c>
      <c r="AC2525" s="106">
        <v>3002</v>
      </c>
      <c r="AJ2525" s="80"/>
      <c r="AK2525" s="116" t="s">
        <v>1693</v>
      </c>
      <c r="AN2525" s="80"/>
      <c r="AO2525" s="80"/>
      <c r="AP2525" s="80"/>
      <c r="AQ2525" s="80"/>
      <c r="AR2525" s="130"/>
      <c r="AS2525" s="80"/>
      <c r="AT2525" s="7"/>
      <c r="AU2525" s="7"/>
      <c r="AV2525" s="169"/>
      <c r="AW2525" s="170"/>
      <c r="AX2525" s="140"/>
      <c r="AY2525" s="150"/>
      <c r="AZ2525" s="171"/>
      <c r="BA2525" s="171"/>
      <c r="BB2525" s="150" t="str">
        <f t="shared" si="479"/>
        <v/>
      </c>
      <c r="BC2525" s="172"/>
      <c r="BD2525" s="169"/>
      <c r="BE2525" s="169"/>
      <c r="BF2525" s="169"/>
      <c r="BG2525" s="169"/>
      <c r="BH2525" s="169"/>
      <c r="BI2525" s="169"/>
      <c r="BJ2525" s="169"/>
      <c r="BK2525" s="169"/>
      <c r="BL2525" s="169"/>
      <c r="BM2525" s="169"/>
      <c r="BN2525" s="169"/>
      <c r="BO2525" s="169"/>
      <c r="BP2525" s="169"/>
      <c r="BQ2525" s="169"/>
      <c r="BS2525" s="6"/>
      <c r="BT2525" s="11"/>
      <c r="BU2525" s="6"/>
      <c r="BV2525" s="6"/>
    </row>
    <row r="2526" spans="1:74" ht="15.75" x14ac:dyDescent="0.25">
      <c r="A2526" s="52" t="s">
        <v>7908</v>
      </c>
      <c r="B2526" s="56"/>
      <c r="C2526" s="7" t="s">
        <v>118</v>
      </c>
      <c r="D2526" s="7" t="s">
        <v>6919</v>
      </c>
      <c r="E2526" s="7"/>
      <c r="F2526" s="64"/>
      <c r="G2526" s="6"/>
      <c r="H2526" s="6"/>
      <c r="I2526" s="10" t="s">
        <v>110</v>
      </c>
      <c r="J2526" s="11" t="s">
        <v>4596</v>
      </c>
      <c r="K2526" s="220" t="s">
        <v>600</v>
      </c>
      <c r="L2526" s="180"/>
      <c r="M2526" s="180">
        <v>1000</v>
      </c>
      <c r="N2526" s="80" t="s">
        <v>7215</v>
      </c>
      <c r="O2526" s="165"/>
      <c r="P2526" s="80" t="s">
        <v>4995</v>
      </c>
      <c r="Q2526" s="80"/>
      <c r="R2526" s="80"/>
      <c r="S2526" s="166"/>
      <c r="T2526" s="164"/>
      <c r="U2526" s="167"/>
      <c r="V2526" s="168"/>
      <c r="W2526" s="12" t="str">
        <f t="shared" si="478"/>
        <v>Mqtt1</v>
      </c>
      <c r="X2526" s="222"/>
      <c r="Y2526" s="6" t="str">
        <f t="shared" si="473"/>
        <v>power-tag/outlets-lower-deck-lounge-emp121</v>
      </c>
      <c r="Z2526" s="106" t="str" cm="1">
        <f t="array" ref="Z2526">IF(COUNTIF(N2526,"spare"),"","$."&amp;_xlfn.REGEXEXTRACT(J2526,"PT\d+[FQ]\d+_(.*)", 2))</f>
        <v>$.RMS_Current_Phase_C</v>
      </c>
      <c r="AA2526" s="12">
        <f t="shared" si="470"/>
        <v>21</v>
      </c>
      <c r="AB2526" s="6" t="s">
        <v>195</v>
      </c>
      <c r="AC2526" s="106">
        <v>3004</v>
      </c>
      <c r="AJ2526" s="80"/>
      <c r="AK2526" s="116" t="s">
        <v>1693</v>
      </c>
      <c r="AN2526" s="80"/>
      <c r="AO2526" s="80"/>
      <c r="AP2526" s="80"/>
      <c r="AQ2526" s="80"/>
      <c r="AR2526" s="130"/>
      <c r="AS2526" s="80"/>
      <c r="AT2526" s="7"/>
      <c r="AU2526" s="7"/>
      <c r="AV2526" s="169"/>
      <c r="AW2526" s="170"/>
      <c r="AX2526" s="140"/>
      <c r="AY2526" s="150"/>
      <c r="AZ2526" s="171"/>
      <c r="BA2526" s="171"/>
      <c r="BB2526" s="150" t="str">
        <f t="shared" si="479"/>
        <v/>
      </c>
      <c r="BC2526" s="172"/>
      <c r="BD2526" s="169"/>
      <c r="BE2526" s="169"/>
      <c r="BF2526" s="169"/>
      <c r="BG2526" s="169"/>
      <c r="BH2526" s="169"/>
      <c r="BI2526" s="169"/>
      <c r="BJ2526" s="169"/>
      <c r="BK2526" s="169"/>
      <c r="BL2526" s="169"/>
      <c r="BM2526" s="169"/>
      <c r="BN2526" s="169"/>
      <c r="BO2526" s="169"/>
      <c r="BP2526" s="169"/>
      <c r="BQ2526" s="169"/>
      <c r="BS2526" s="6"/>
      <c r="BT2526" s="11"/>
      <c r="BU2526" s="6"/>
      <c r="BV2526" s="6"/>
    </row>
    <row r="2527" spans="1:74" ht="15.75" x14ac:dyDescent="0.25">
      <c r="A2527" s="52" t="s">
        <v>7908</v>
      </c>
      <c r="B2527" s="56"/>
      <c r="C2527" s="7" t="s">
        <v>118</v>
      </c>
      <c r="D2527" s="7" t="s">
        <v>6919</v>
      </c>
      <c r="E2527" s="7"/>
      <c r="F2527" s="64"/>
      <c r="G2527" s="6"/>
      <c r="H2527" s="6"/>
      <c r="I2527" s="10" t="s">
        <v>110</v>
      </c>
      <c r="J2527" s="11" t="s">
        <v>4597</v>
      </c>
      <c r="K2527" s="220" t="s">
        <v>600</v>
      </c>
      <c r="L2527" s="180"/>
      <c r="M2527" s="180">
        <v>1000</v>
      </c>
      <c r="N2527" s="80" t="s">
        <v>7215</v>
      </c>
      <c r="O2527" s="165"/>
      <c r="P2527" s="80" t="s">
        <v>4996</v>
      </c>
      <c r="Q2527" s="80"/>
      <c r="R2527" s="80"/>
      <c r="S2527" s="166"/>
      <c r="T2527" s="164"/>
      <c r="U2527" s="167"/>
      <c r="V2527" s="168"/>
      <c r="W2527" s="12" t="str">
        <f t="shared" si="478"/>
        <v>Mqtt1</v>
      </c>
      <c r="X2527" s="222"/>
      <c r="Y2527" s="6" t="str">
        <f t="shared" si="473"/>
        <v>power-tag/outlets-lower-deck-lounge-emp121</v>
      </c>
      <c r="Z2527" s="106" t="str" cm="1">
        <f t="array" ref="Z2527">IF(COUNTIF(N2527,"spare"),"","$."&amp;_xlfn.REGEXEXTRACT(J2527,"PT\d+[FQ]\d+_(.*)", 2))</f>
        <v>$.RMS_Current_Phase_Neut</v>
      </c>
      <c r="AA2527" s="12">
        <f t="shared" si="470"/>
        <v>21</v>
      </c>
      <c r="AB2527" s="6" t="s">
        <v>195</v>
      </c>
      <c r="AC2527" s="106">
        <v>3006</v>
      </c>
      <c r="AJ2527" s="80"/>
      <c r="AK2527" s="116" t="s">
        <v>1693</v>
      </c>
      <c r="AN2527" s="80"/>
      <c r="AO2527" s="80"/>
      <c r="AP2527" s="80"/>
      <c r="AQ2527" s="80"/>
      <c r="AR2527" s="130"/>
      <c r="AS2527" s="80"/>
      <c r="AT2527" s="7"/>
      <c r="AU2527" s="7"/>
      <c r="AV2527" s="169"/>
      <c r="AW2527" s="170"/>
      <c r="AX2527" s="140"/>
      <c r="AY2527" s="150"/>
      <c r="AZ2527" s="171"/>
      <c r="BA2527" s="171"/>
      <c r="BB2527" s="150" t="str">
        <f t="shared" si="479"/>
        <v/>
      </c>
      <c r="BC2527" s="172"/>
      <c r="BD2527" s="169"/>
      <c r="BE2527" s="169"/>
      <c r="BF2527" s="169"/>
      <c r="BG2527" s="169"/>
      <c r="BH2527" s="169"/>
      <c r="BI2527" s="169"/>
      <c r="BJ2527" s="169"/>
      <c r="BK2527" s="169"/>
      <c r="BL2527" s="169"/>
      <c r="BM2527" s="169"/>
      <c r="BN2527" s="169"/>
      <c r="BO2527" s="169"/>
      <c r="BP2527" s="169"/>
      <c r="BQ2527" s="169"/>
      <c r="BS2527" s="6"/>
      <c r="BT2527" s="11"/>
      <c r="BU2527" s="6"/>
      <c r="BV2527" s="6"/>
    </row>
    <row r="2528" spans="1:74" ht="15.75" x14ac:dyDescent="0.25">
      <c r="A2528" s="52" t="s">
        <v>7908</v>
      </c>
      <c r="B2528" s="56"/>
      <c r="C2528" s="7" t="s">
        <v>118</v>
      </c>
      <c r="D2528" s="7" t="s">
        <v>6919</v>
      </c>
      <c r="E2528" s="7"/>
      <c r="F2528" s="64"/>
      <c r="G2528" s="6"/>
      <c r="H2528" s="6"/>
      <c r="I2528" s="10" t="s">
        <v>110</v>
      </c>
      <c r="J2528" s="11" t="s">
        <v>7754</v>
      </c>
      <c r="K2528" s="220" t="s">
        <v>600</v>
      </c>
      <c r="L2528" s="180"/>
      <c r="M2528" s="180">
        <v>1000</v>
      </c>
      <c r="N2528" s="80" t="s">
        <v>7215</v>
      </c>
      <c r="O2528" s="165"/>
      <c r="P2528" s="80" t="s">
        <v>4997</v>
      </c>
      <c r="Q2528" s="80"/>
      <c r="R2528" s="80"/>
      <c r="S2528" s="166"/>
      <c r="T2528" s="164"/>
      <c r="U2528" s="167"/>
      <c r="V2528" s="168"/>
      <c r="W2528" s="12" t="str">
        <f t="shared" si="478"/>
        <v>Mqtt1</v>
      </c>
      <c r="X2528" s="222"/>
      <c r="Y2528" s="6" t="str">
        <f t="shared" si="473"/>
        <v>power-tag/outlets-lower-deck-lounge-emp121</v>
      </c>
      <c r="Z2528" s="106" t="str" cm="1">
        <f t="array" ref="Z2528">IF(COUNTIF(N2528,"spare"),"","$."&amp;_xlfn.REGEXEXTRACT(J2528,"PT\d+[FQ]\d+_(.*)", 2))</f>
        <v>$.RMS_Voltage_A_N</v>
      </c>
      <c r="AA2528" s="12">
        <f t="shared" si="470"/>
        <v>21</v>
      </c>
      <c r="AB2528" s="6" t="s">
        <v>195</v>
      </c>
      <c r="AC2528" s="106">
        <v>3028</v>
      </c>
      <c r="AJ2528" s="80"/>
      <c r="AK2528" s="116" t="s">
        <v>1694</v>
      </c>
      <c r="AN2528" s="80"/>
      <c r="AO2528" s="80"/>
      <c r="AP2528" s="80"/>
      <c r="AQ2528" s="80"/>
      <c r="AR2528" s="130"/>
      <c r="AS2528" s="80"/>
      <c r="AT2528" s="7"/>
      <c r="AU2528" s="7"/>
      <c r="AV2528" s="169"/>
      <c r="AW2528" s="170"/>
      <c r="AX2528" s="140"/>
      <c r="AY2528" s="150"/>
      <c r="AZ2528" s="171"/>
      <c r="BA2528" s="171"/>
      <c r="BB2528" s="150" t="str">
        <f t="shared" si="479"/>
        <v/>
      </c>
      <c r="BC2528" s="172"/>
      <c r="BD2528" s="169"/>
      <c r="BE2528" s="169"/>
      <c r="BF2528" s="169"/>
      <c r="BG2528" s="169"/>
      <c r="BH2528" s="169"/>
      <c r="BI2528" s="169"/>
      <c r="BJ2528" s="169"/>
      <c r="BK2528" s="169"/>
      <c r="BL2528" s="169"/>
      <c r="BM2528" s="169"/>
      <c r="BN2528" s="169"/>
      <c r="BO2528" s="169"/>
      <c r="BP2528" s="169"/>
      <c r="BQ2528" s="169"/>
      <c r="BS2528" s="6"/>
      <c r="BT2528" s="11"/>
      <c r="BU2528" s="6"/>
      <c r="BV2528" s="6"/>
    </row>
    <row r="2529" spans="1:74" ht="15.75" x14ac:dyDescent="0.25">
      <c r="A2529" s="52" t="s">
        <v>7908</v>
      </c>
      <c r="B2529" s="56"/>
      <c r="C2529" s="7" t="s">
        <v>118</v>
      </c>
      <c r="D2529" s="7" t="s">
        <v>6919</v>
      </c>
      <c r="E2529" s="7"/>
      <c r="F2529" s="64"/>
      <c r="G2529" s="6"/>
      <c r="H2529" s="6"/>
      <c r="I2529" s="10" t="s">
        <v>110</v>
      </c>
      <c r="J2529" s="11" t="s">
        <v>7755</v>
      </c>
      <c r="K2529" s="220" t="s">
        <v>600</v>
      </c>
      <c r="L2529" s="180"/>
      <c r="M2529" s="180">
        <v>1000</v>
      </c>
      <c r="N2529" s="80" t="s">
        <v>7215</v>
      </c>
      <c r="O2529" s="165"/>
      <c r="P2529" s="80" t="s">
        <v>4998</v>
      </c>
      <c r="Q2529" s="80"/>
      <c r="R2529" s="80"/>
      <c r="S2529" s="166"/>
      <c r="T2529" s="164"/>
      <c r="U2529" s="167"/>
      <c r="V2529" s="168"/>
      <c r="W2529" s="12" t="str">
        <f t="shared" si="478"/>
        <v>Mqtt1</v>
      </c>
      <c r="X2529" s="222"/>
      <c r="Y2529" s="6" t="str">
        <f t="shared" si="473"/>
        <v>power-tag/outlets-lower-deck-lounge-emp121</v>
      </c>
      <c r="Z2529" s="106" t="str" cm="1">
        <f t="array" ref="Z2529">IF(COUNTIF(N2529,"spare"),"","$."&amp;_xlfn.REGEXEXTRACT(J2529,"PT\d+[FQ]\d+_(.*)", 2))</f>
        <v>$.RMS_Voltage_B_N</v>
      </c>
      <c r="AA2529" s="12">
        <f t="shared" ref="AA2529:AA2538" si="480">AA2514+1</f>
        <v>21</v>
      </c>
      <c r="AB2529" s="6" t="s">
        <v>195</v>
      </c>
      <c r="AC2529" s="106">
        <v>3030</v>
      </c>
      <c r="AJ2529" s="80"/>
      <c r="AK2529" s="116" t="s">
        <v>1694</v>
      </c>
      <c r="AN2529" s="80"/>
      <c r="AO2529" s="80"/>
      <c r="AP2529" s="80"/>
      <c r="AQ2529" s="80"/>
      <c r="AR2529" s="130"/>
      <c r="AS2529" s="80"/>
      <c r="AT2529" s="7"/>
      <c r="AU2529" s="7"/>
      <c r="AV2529" s="169"/>
      <c r="AW2529" s="170"/>
      <c r="AX2529" s="140"/>
      <c r="AY2529" s="150"/>
      <c r="AZ2529" s="171"/>
      <c r="BA2529" s="171"/>
      <c r="BB2529" s="150" t="str">
        <f t="shared" si="479"/>
        <v/>
      </c>
      <c r="BC2529" s="172"/>
      <c r="BD2529" s="169"/>
      <c r="BE2529" s="169"/>
      <c r="BF2529" s="169"/>
      <c r="BG2529" s="169"/>
      <c r="BH2529" s="169"/>
      <c r="BI2529" s="169"/>
      <c r="BJ2529" s="169"/>
      <c r="BK2529" s="169"/>
      <c r="BL2529" s="169"/>
      <c r="BM2529" s="169"/>
      <c r="BN2529" s="169"/>
      <c r="BO2529" s="169"/>
      <c r="BP2529" s="169"/>
      <c r="BQ2529" s="169"/>
      <c r="BS2529" s="6"/>
      <c r="BT2529" s="11"/>
      <c r="BU2529" s="6"/>
      <c r="BV2529" s="6"/>
    </row>
    <row r="2530" spans="1:74" ht="15.75" x14ac:dyDescent="0.25">
      <c r="A2530" s="52" t="s">
        <v>7908</v>
      </c>
      <c r="B2530" s="56"/>
      <c r="C2530" s="7" t="s">
        <v>118</v>
      </c>
      <c r="D2530" s="7" t="s">
        <v>6919</v>
      </c>
      <c r="E2530" s="7"/>
      <c r="F2530" s="64"/>
      <c r="G2530" s="6"/>
      <c r="H2530" s="6"/>
      <c r="I2530" s="10" t="s">
        <v>110</v>
      </c>
      <c r="J2530" s="11" t="s">
        <v>7756</v>
      </c>
      <c r="K2530" s="220" t="s">
        <v>600</v>
      </c>
      <c r="L2530" s="180"/>
      <c r="M2530" s="180">
        <v>1000</v>
      </c>
      <c r="N2530" s="80" t="s">
        <v>7215</v>
      </c>
      <c r="O2530" s="165"/>
      <c r="P2530" s="80" t="s">
        <v>4999</v>
      </c>
      <c r="Q2530" s="80"/>
      <c r="R2530" s="80"/>
      <c r="S2530" s="166"/>
      <c r="T2530" s="164"/>
      <c r="U2530" s="167"/>
      <c r="V2530" s="168"/>
      <c r="W2530" s="12" t="str">
        <f t="shared" si="478"/>
        <v>Mqtt1</v>
      </c>
      <c r="X2530" s="222"/>
      <c r="Y2530" s="6" t="str">
        <f t="shared" si="473"/>
        <v>power-tag/outlets-lower-deck-lounge-emp121</v>
      </c>
      <c r="Z2530" s="106" t="str" cm="1">
        <f t="array" ref="Z2530">IF(COUNTIF(N2530,"spare"),"","$."&amp;_xlfn.REGEXEXTRACT(J2530,"PT\d+[FQ]\d+_(.*)", 2))</f>
        <v>$.RMS_Voltage_C_N</v>
      </c>
      <c r="AA2530" s="12">
        <f t="shared" si="480"/>
        <v>21</v>
      </c>
      <c r="AB2530" s="6" t="s">
        <v>195</v>
      </c>
      <c r="AC2530" s="106">
        <v>3032</v>
      </c>
      <c r="AJ2530" s="80"/>
      <c r="AK2530" s="116" t="s">
        <v>1694</v>
      </c>
      <c r="AN2530" s="80"/>
      <c r="AO2530" s="80"/>
      <c r="AP2530" s="80"/>
      <c r="AQ2530" s="80"/>
      <c r="AR2530" s="130"/>
      <c r="AS2530" s="80"/>
      <c r="AT2530" s="7"/>
      <c r="AU2530" s="7"/>
      <c r="AV2530" s="169"/>
      <c r="AW2530" s="170"/>
      <c r="AX2530" s="140"/>
      <c r="AY2530" s="150"/>
      <c r="AZ2530" s="171"/>
      <c r="BA2530" s="171"/>
      <c r="BB2530" s="150" t="str">
        <f t="shared" si="479"/>
        <v/>
      </c>
      <c r="BC2530" s="172"/>
      <c r="BD2530" s="169"/>
      <c r="BE2530" s="169"/>
      <c r="BF2530" s="169"/>
      <c r="BG2530" s="169"/>
      <c r="BH2530" s="169"/>
      <c r="BI2530" s="169"/>
      <c r="BJ2530" s="169"/>
      <c r="BK2530" s="169"/>
      <c r="BL2530" s="169"/>
      <c r="BM2530" s="169"/>
      <c r="BN2530" s="169"/>
      <c r="BO2530" s="169"/>
      <c r="BP2530" s="169"/>
      <c r="BQ2530" s="169"/>
      <c r="BS2530" s="6"/>
      <c r="BT2530" s="11"/>
      <c r="BU2530" s="6"/>
      <c r="BV2530" s="6"/>
    </row>
    <row r="2531" spans="1:74" ht="15.75" x14ac:dyDescent="0.25">
      <c r="A2531" s="52" t="s">
        <v>7908</v>
      </c>
      <c r="B2531" s="56"/>
      <c r="C2531" s="7" t="s">
        <v>118</v>
      </c>
      <c r="D2531" s="7" t="s">
        <v>6919</v>
      </c>
      <c r="E2531" s="7"/>
      <c r="F2531" s="64"/>
      <c r="G2531" s="6"/>
      <c r="H2531" s="6"/>
      <c r="I2531" s="10" t="s">
        <v>110</v>
      </c>
      <c r="J2531" s="11" t="s">
        <v>4598</v>
      </c>
      <c r="K2531" s="220" t="s">
        <v>600</v>
      </c>
      <c r="L2531" s="180"/>
      <c r="M2531" s="180">
        <v>1000</v>
      </c>
      <c r="N2531" s="80" t="s">
        <v>7215</v>
      </c>
      <c r="O2531" s="165"/>
      <c r="P2531" s="80" t="s">
        <v>5000</v>
      </c>
      <c r="Q2531" s="80"/>
      <c r="R2531" s="80"/>
      <c r="S2531" s="166"/>
      <c r="T2531" s="164"/>
      <c r="U2531" s="167"/>
      <c r="V2531" s="168"/>
      <c r="W2531" s="12" t="str">
        <f t="shared" si="478"/>
        <v>Mqtt1</v>
      </c>
      <c r="X2531" s="222"/>
      <c r="Y2531" s="6" t="str">
        <f t="shared" si="473"/>
        <v>power-tag/outlets-lower-deck-lounge-emp121</v>
      </c>
      <c r="Z2531" s="106" t="str" cm="1">
        <f t="array" ref="Z2531">IF(COUNTIF(N2531,"spare"),"","$."&amp;_xlfn.REGEXEXTRACT(J2531,"PT\d+[FQ]\d+_(.*)", 2))</f>
        <v>$.Active_Power_Phase_A</v>
      </c>
      <c r="AA2531" s="12">
        <f t="shared" si="480"/>
        <v>21</v>
      </c>
      <c r="AB2531" s="6" t="s">
        <v>195</v>
      </c>
      <c r="AC2531" s="106">
        <v>3054</v>
      </c>
      <c r="AJ2531" s="80"/>
      <c r="AK2531" s="116" t="s">
        <v>1695</v>
      </c>
      <c r="AN2531" s="80"/>
      <c r="AO2531" s="80"/>
      <c r="AP2531" s="80"/>
      <c r="AQ2531" s="80"/>
      <c r="AR2531" s="130"/>
      <c r="AS2531" s="80"/>
      <c r="AT2531" s="7"/>
      <c r="AU2531" s="7"/>
      <c r="AV2531" s="169"/>
      <c r="AW2531" s="170"/>
      <c r="AX2531" s="140"/>
      <c r="AY2531" s="150"/>
      <c r="AZ2531" s="171"/>
      <c r="BA2531" s="171"/>
      <c r="BB2531" s="150" t="str">
        <f t="shared" si="479"/>
        <v/>
      </c>
      <c r="BC2531" s="172"/>
      <c r="BD2531" s="169"/>
      <c r="BE2531" s="169"/>
      <c r="BF2531" s="169"/>
      <c r="BG2531" s="169"/>
      <c r="BH2531" s="169"/>
      <c r="BI2531" s="169"/>
      <c r="BJ2531" s="169"/>
      <c r="BK2531" s="169"/>
      <c r="BL2531" s="169"/>
      <c r="BM2531" s="169"/>
      <c r="BN2531" s="169"/>
      <c r="BO2531" s="169"/>
      <c r="BP2531" s="169"/>
      <c r="BQ2531" s="169"/>
      <c r="BS2531" s="6"/>
      <c r="BT2531" s="11"/>
      <c r="BU2531" s="6"/>
      <c r="BV2531" s="6"/>
    </row>
    <row r="2532" spans="1:74" ht="15.75" x14ac:dyDescent="0.25">
      <c r="A2532" s="52" t="s">
        <v>7908</v>
      </c>
      <c r="B2532" s="56"/>
      <c r="C2532" s="7" t="s">
        <v>118</v>
      </c>
      <c r="D2532" s="7" t="s">
        <v>6919</v>
      </c>
      <c r="E2532" s="7"/>
      <c r="F2532" s="64"/>
      <c r="G2532" s="6"/>
      <c r="H2532" s="6"/>
      <c r="I2532" s="10" t="s">
        <v>110</v>
      </c>
      <c r="J2532" s="11" t="s">
        <v>4599</v>
      </c>
      <c r="K2532" s="220" t="s">
        <v>600</v>
      </c>
      <c r="L2532" s="180"/>
      <c r="M2532" s="180">
        <v>1000</v>
      </c>
      <c r="N2532" s="80" t="s">
        <v>7215</v>
      </c>
      <c r="O2532" s="165"/>
      <c r="P2532" s="80" t="s">
        <v>5001</v>
      </c>
      <c r="Q2532" s="80"/>
      <c r="R2532" s="80"/>
      <c r="S2532" s="166"/>
      <c r="T2532" s="164"/>
      <c r="U2532" s="167"/>
      <c r="V2532" s="168"/>
      <c r="W2532" s="12" t="str">
        <f t="shared" si="478"/>
        <v>Mqtt1</v>
      </c>
      <c r="X2532" s="222"/>
      <c r="Y2532" s="6" t="str">
        <f t="shared" si="473"/>
        <v>power-tag/outlets-lower-deck-lounge-emp121</v>
      </c>
      <c r="Z2532" s="106" t="str" cm="1">
        <f t="array" ref="Z2532">IF(COUNTIF(N2532,"spare"),"","$."&amp;_xlfn.REGEXEXTRACT(J2532,"PT\d+[FQ]\d+_(.*)", 2))</f>
        <v>$.Active_Power_Phase_B</v>
      </c>
      <c r="AA2532" s="12">
        <f t="shared" si="480"/>
        <v>21</v>
      </c>
      <c r="AB2532" s="6" t="s">
        <v>195</v>
      </c>
      <c r="AC2532" s="106">
        <v>3056</v>
      </c>
      <c r="AJ2532" s="80"/>
      <c r="AK2532" s="116" t="s">
        <v>1695</v>
      </c>
      <c r="AN2532" s="80"/>
      <c r="AO2532" s="80"/>
      <c r="AP2532" s="80"/>
      <c r="AQ2532" s="80"/>
      <c r="AR2532" s="130"/>
      <c r="AS2532" s="80"/>
      <c r="AT2532" s="7"/>
      <c r="AU2532" s="7"/>
      <c r="AV2532" s="169"/>
      <c r="AW2532" s="170"/>
      <c r="AX2532" s="140"/>
      <c r="AY2532" s="150"/>
      <c r="AZ2532" s="171"/>
      <c r="BA2532" s="171"/>
      <c r="BB2532" s="150" t="str">
        <f t="shared" si="479"/>
        <v/>
      </c>
      <c r="BC2532" s="172"/>
      <c r="BD2532" s="169"/>
      <c r="BE2532" s="169"/>
      <c r="BF2532" s="169"/>
      <c r="BG2532" s="169"/>
      <c r="BH2532" s="169"/>
      <c r="BI2532" s="169"/>
      <c r="BJ2532" s="169"/>
      <c r="BK2532" s="169"/>
      <c r="BL2532" s="169"/>
      <c r="BM2532" s="169"/>
      <c r="BN2532" s="169"/>
      <c r="BO2532" s="169"/>
      <c r="BP2532" s="169"/>
      <c r="BQ2532" s="169"/>
      <c r="BS2532" s="6"/>
      <c r="BT2532" s="11"/>
      <c r="BU2532" s="6"/>
      <c r="BV2532" s="6"/>
    </row>
    <row r="2533" spans="1:74" ht="15.75" x14ac:dyDescent="0.25">
      <c r="A2533" s="52" t="s">
        <v>7908</v>
      </c>
      <c r="B2533" s="56"/>
      <c r="C2533" s="7" t="s">
        <v>118</v>
      </c>
      <c r="D2533" s="7" t="s">
        <v>6919</v>
      </c>
      <c r="E2533" s="7"/>
      <c r="F2533" s="64"/>
      <c r="G2533" s="6"/>
      <c r="H2533" s="6"/>
      <c r="I2533" s="10" t="s">
        <v>110</v>
      </c>
      <c r="J2533" s="11" t="s">
        <v>4600</v>
      </c>
      <c r="K2533" s="220" t="s">
        <v>600</v>
      </c>
      <c r="L2533" s="180"/>
      <c r="M2533" s="180">
        <v>1000</v>
      </c>
      <c r="N2533" s="80" t="s">
        <v>7215</v>
      </c>
      <c r="O2533" s="165"/>
      <c r="P2533" s="80" t="s">
        <v>5002</v>
      </c>
      <c r="Q2533" s="80"/>
      <c r="R2533" s="80"/>
      <c r="S2533" s="166"/>
      <c r="T2533" s="164"/>
      <c r="U2533" s="167"/>
      <c r="V2533" s="168"/>
      <c r="W2533" s="12" t="str">
        <f t="shared" si="478"/>
        <v>Mqtt1</v>
      </c>
      <c r="X2533" s="222"/>
      <c r="Y2533" s="6" t="str">
        <f t="shared" si="473"/>
        <v>power-tag/outlets-lower-deck-lounge-emp121</v>
      </c>
      <c r="Z2533" s="106" t="str" cm="1">
        <f t="array" ref="Z2533">IF(COUNTIF(N2533,"spare"),"","$."&amp;_xlfn.REGEXEXTRACT(J2533,"PT\d+[FQ]\d+_(.*)", 2))</f>
        <v>$.Active_Power_Phase_C</v>
      </c>
      <c r="AA2533" s="12">
        <f t="shared" si="480"/>
        <v>21</v>
      </c>
      <c r="AB2533" s="6" t="s">
        <v>195</v>
      </c>
      <c r="AC2533" s="106">
        <v>3058</v>
      </c>
      <c r="AJ2533" s="80"/>
      <c r="AK2533" s="116" t="s">
        <v>1695</v>
      </c>
      <c r="AN2533" s="80"/>
      <c r="AO2533" s="80"/>
      <c r="AP2533" s="80"/>
      <c r="AQ2533" s="80"/>
      <c r="AR2533" s="130"/>
      <c r="AS2533" s="80"/>
      <c r="AT2533" s="7"/>
      <c r="AU2533" s="7"/>
      <c r="AV2533" s="169"/>
      <c r="AW2533" s="170"/>
      <c r="AX2533" s="140"/>
      <c r="AY2533" s="150"/>
      <c r="AZ2533" s="171"/>
      <c r="BA2533" s="171"/>
      <c r="BB2533" s="150" t="str">
        <f t="shared" si="479"/>
        <v/>
      </c>
      <c r="BC2533" s="172"/>
      <c r="BD2533" s="169"/>
      <c r="BE2533" s="169"/>
      <c r="BF2533" s="169"/>
      <c r="BG2533" s="169"/>
      <c r="BH2533" s="169"/>
      <c r="BI2533" s="169"/>
      <c r="BJ2533" s="169"/>
      <c r="BK2533" s="169"/>
      <c r="BL2533" s="169"/>
      <c r="BM2533" s="169"/>
      <c r="BN2533" s="169"/>
      <c r="BO2533" s="169"/>
      <c r="BP2533" s="169"/>
      <c r="BQ2533" s="169"/>
      <c r="BS2533" s="6"/>
      <c r="BT2533" s="11"/>
      <c r="BU2533" s="6"/>
      <c r="BV2533" s="6"/>
    </row>
    <row r="2534" spans="1:74" ht="15.75" x14ac:dyDescent="0.25">
      <c r="A2534" s="52" t="s">
        <v>7908</v>
      </c>
      <c r="B2534" s="56"/>
      <c r="C2534" s="7" t="s">
        <v>118</v>
      </c>
      <c r="D2534" s="7" t="s">
        <v>6919</v>
      </c>
      <c r="E2534" s="7"/>
      <c r="F2534" s="64"/>
      <c r="G2534" s="6"/>
      <c r="H2534" s="6"/>
      <c r="I2534" s="10" t="s">
        <v>110</v>
      </c>
      <c r="J2534" s="11" t="s">
        <v>4601</v>
      </c>
      <c r="K2534" s="220" t="s">
        <v>600</v>
      </c>
      <c r="L2534" s="180"/>
      <c r="M2534" s="180">
        <v>1000</v>
      </c>
      <c r="N2534" s="80" t="s">
        <v>7215</v>
      </c>
      <c r="O2534" s="165"/>
      <c r="P2534" s="80" t="s">
        <v>5003</v>
      </c>
      <c r="Q2534" s="80"/>
      <c r="R2534" s="80"/>
      <c r="S2534" s="166"/>
      <c r="T2534" s="164"/>
      <c r="U2534" s="167"/>
      <c r="V2534" s="168"/>
      <c r="W2534" s="12" t="str">
        <f t="shared" si="478"/>
        <v>Mqtt1</v>
      </c>
      <c r="X2534" s="222"/>
      <c r="Y2534" s="6" t="str">
        <f t="shared" si="473"/>
        <v>power-tag/outlets-lower-deck-lounge-emp121</v>
      </c>
      <c r="Z2534" s="106" t="str" cm="1">
        <f t="array" ref="Z2534">IF(COUNTIF(N2534,"spare"),"","$."&amp;_xlfn.REGEXEXTRACT(J2534,"PT\d+[FQ]\d+_(.*)", 2))</f>
        <v>$.Total_Active_Power</v>
      </c>
      <c r="AA2534" s="12">
        <f t="shared" si="480"/>
        <v>21</v>
      </c>
      <c r="AB2534" s="6" t="s">
        <v>195</v>
      </c>
      <c r="AC2534" s="106">
        <v>3060</v>
      </c>
      <c r="AJ2534" s="80"/>
      <c r="AK2534" s="116" t="s">
        <v>1695</v>
      </c>
      <c r="AN2534" s="80"/>
      <c r="AO2534" s="80"/>
      <c r="AP2534" s="80"/>
      <c r="AQ2534" s="80"/>
      <c r="AR2534" s="130"/>
      <c r="AS2534" s="80"/>
      <c r="AT2534" s="7"/>
      <c r="AU2534" s="7"/>
      <c r="AV2534" s="169"/>
      <c r="AW2534" s="170"/>
      <c r="AX2534" s="140"/>
      <c r="AY2534" s="150"/>
      <c r="AZ2534" s="171"/>
      <c r="BA2534" s="171"/>
      <c r="BB2534" s="150" t="str">
        <f t="shared" si="479"/>
        <v/>
      </c>
      <c r="BC2534" s="172"/>
      <c r="BD2534" s="169"/>
      <c r="BE2534" s="169"/>
      <c r="BF2534" s="169"/>
      <c r="BG2534" s="169"/>
      <c r="BH2534" s="169"/>
      <c r="BI2534" s="169"/>
      <c r="BJ2534" s="169"/>
      <c r="BK2534" s="169"/>
      <c r="BL2534" s="169"/>
      <c r="BM2534" s="169"/>
      <c r="BN2534" s="169"/>
      <c r="BO2534" s="169"/>
      <c r="BP2534" s="169"/>
      <c r="BQ2534" s="169"/>
      <c r="BS2534" s="6"/>
      <c r="BT2534" s="11"/>
      <c r="BU2534" s="6"/>
      <c r="BV2534" s="6"/>
    </row>
    <row r="2535" spans="1:74" ht="15.75" x14ac:dyDescent="0.25">
      <c r="A2535" s="52" t="s">
        <v>7908</v>
      </c>
      <c r="B2535" s="56"/>
      <c r="C2535" s="7" t="s">
        <v>118</v>
      </c>
      <c r="D2535" s="7" t="s">
        <v>6919</v>
      </c>
      <c r="E2535" s="7"/>
      <c r="F2535" s="64"/>
      <c r="G2535" s="6"/>
      <c r="H2535" s="6"/>
      <c r="I2535" s="10" t="s">
        <v>110</v>
      </c>
      <c r="J2535" s="11" t="s">
        <v>4602</v>
      </c>
      <c r="K2535" s="220" t="s">
        <v>600</v>
      </c>
      <c r="L2535" s="180"/>
      <c r="M2535" s="180">
        <v>1000</v>
      </c>
      <c r="N2535" s="80" t="s">
        <v>7215</v>
      </c>
      <c r="O2535" s="165"/>
      <c r="P2535" s="80" t="s">
        <v>5004</v>
      </c>
      <c r="Q2535" s="80"/>
      <c r="R2535" s="80"/>
      <c r="S2535" s="166"/>
      <c r="T2535" s="164"/>
      <c r="U2535" s="167"/>
      <c r="V2535" s="168"/>
      <c r="W2535" s="12" t="str">
        <f t="shared" si="478"/>
        <v>Mqtt1</v>
      </c>
      <c r="X2535" s="222"/>
      <c r="Y2535" s="6" t="str">
        <f t="shared" si="473"/>
        <v>power-tag/outlets-lower-deck-lounge-emp121</v>
      </c>
      <c r="Z2535" s="106" t="str" cm="1">
        <f t="array" ref="Z2535">IF(COUNTIF(N2535,"spare"),"","$."&amp;_xlfn.REGEXEXTRACT(J2535,"PT\d+[FQ]\d+_(.*)", 2))</f>
        <v>$.Power_Factor_Phase_A</v>
      </c>
      <c r="AA2535" s="12">
        <f t="shared" si="480"/>
        <v>21</v>
      </c>
      <c r="AB2535" s="6" t="s">
        <v>195</v>
      </c>
      <c r="AC2535" s="106">
        <v>3078</v>
      </c>
      <c r="AJ2535" s="80"/>
      <c r="AK2535" s="116" t="s">
        <v>1696</v>
      </c>
      <c r="AN2535" s="80"/>
      <c r="AO2535" s="80"/>
      <c r="AP2535" s="80"/>
      <c r="AQ2535" s="80"/>
      <c r="AR2535" s="130"/>
      <c r="AS2535" s="80"/>
      <c r="AT2535" s="7"/>
      <c r="AU2535" s="7"/>
      <c r="AV2535" s="169"/>
      <c r="AW2535" s="170"/>
      <c r="AX2535" s="140"/>
      <c r="AY2535" s="150"/>
      <c r="AZ2535" s="171"/>
      <c r="BA2535" s="171"/>
      <c r="BB2535" s="150" t="str">
        <f t="shared" si="479"/>
        <v/>
      </c>
      <c r="BC2535" s="172"/>
      <c r="BD2535" s="169"/>
      <c r="BE2535" s="169"/>
      <c r="BF2535" s="169"/>
      <c r="BG2535" s="169"/>
      <c r="BH2535" s="169"/>
      <c r="BI2535" s="169"/>
      <c r="BJ2535" s="169"/>
      <c r="BK2535" s="169"/>
      <c r="BL2535" s="169"/>
      <c r="BM2535" s="169"/>
      <c r="BN2535" s="169"/>
      <c r="BO2535" s="169"/>
      <c r="BP2535" s="169"/>
      <c r="BQ2535" s="169"/>
      <c r="BS2535" s="6"/>
      <c r="BT2535" s="11"/>
      <c r="BU2535" s="6"/>
      <c r="BV2535" s="6"/>
    </row>
    <row r="2536" spans="1:74" ht="15.75" x14ac:dyDescent="0.25">
      <c r="A2536" s="52" t="s">
        <v>7908</v>
      </c>
      <c r="B2536" s="56"/>
      <c r="C2536" s="7" t="s">
        <v>118</v>
      </c>
      <c r="D2536" s="7" t="s">
        <v>6919</v>
      </c>
      <c r="E2536" s="7"/>
      <c r="F2536" s="64"/>
      <c r="G2536" s="6"/>
      <c r="H2536" s="6"/>
      <c r="I2536" s="10" t="s">
        <v>110</v>
      </c>
      <c r="J2536" s="11" t="s">
        <v>4603</v>
      </c>
      <c r="K2536" s="220" t="s">
        <v>600</v>
      </c>
      <c r="L2536" s="180"/>
      <c r="M2536" s="180">
        <v>1000</v>
      </c>
      <c r="N2536" s="80" t="s">
        <v>7215</v>
      </c>
      <c r="O2536" s="165"/>
      <c r="P2536" s="80" t="s">
        <v>5005</v>
      </c>
      <c r="Q2536" s="80"/>
      <c r="R2536" s="80"/>
      <c r="S2536" s="166"/>
      <c r="T2536" s="164"/>
      <c r="U2536" s="167"/>
      <c r="V2536" s="168"/>
      <c r="W2536" s="12" t="str">
        <f t="shared" si="478"/>
        <v>Mqtt1</v>
      </c>
      <c r="X2536" s="222"/>
      <c r="Y2536" s="6" t="str">
        <f t="shared" si="473"/>
        <v>power-tag/outlets-lower-deck-lounge-emp121</v>
      </c>
      <c r="Z2536" s="106" t="str" cm="1">
        <f t="array" ref="Z2536">IF(COUNTIF(N2536,"spare"),"","$."&amp;_xlfn.REGEXEXTRACT(J2536,"PT\d+[FQ]\d+_(.*)", 2))</f>
        <v>$.Power_Factor_Phase_B</v>
      </c>
      <c r="AA2536" s="12">
        <f t="shared" si="480"/>
        <v>21</v>
      </c>
      <c r="AB2536" s="6" t="s">
        <v>195</v>
      </c>
      <c r="AC2536" s="106">
        <v>3080</v>
      </c>
      <c r="AJ2536" s="80"/>
      <c r="AK2536" s="116" t="s">
        <v>1696</v>
      </c>
      <c r="AN2536" s="80"/>
      <c r="AO2536" s="80"/>
      <c r="AP2536" s="80"/>
      <c r="AQ2536" s="80"/>
      <c r="AR2536" s="130"/>
      <c r="AS2536" s="80"/>
      <c r="AT2536" s="7"/>
      <c r="AU2536" s="7"/>
      <c r="AV2536" s="169"/>
      <c r="AW2536" s="170"/>
      <c r="AX2536" s="140"/>
      <c r="AY2536" s="150"/>
      <c r="AZ2536" s="171"/>
      <c r="BA2536" s="171"/>
      <c r="BB2536" s="150" t="str">
        <f t="shared" si="479"/>
        <v/>
      </c>
      <c r="BC2536" s="172"/>
      <c r="BD2536" s="169"/>
      <c r="BE2536" s="169"/>
      <c r="BF2536" s="169"/>
      <c r="BG2536" s="169"/>
      <c r="BH2536" s="169"/>
      <c r="BI2536" s="169"/>
      <c r="BJ2536" s="169"/>
      <c r="BK2536" s="169"/>
      <c r="BL2536" s="169"/>
      <c r="BM2536" s="169"/>
      <c r="BN2536" s="169"/>
      <c r="BO2536" s="169"/>
      <c r="BP2536" s="169"/>
      <c r="BQ2536" s="169"/>
      <c r="BS2536" s="6"/>
      <c r="BT2536" s="11"/>
      <c r="BU2536" s="6"/>
      <c r="BV2536" s="6"/>
    </row>
    <row r="2537" spans="1:74" ht="15.75" x14ac:dyDescent="0.25">
      <c r="A2537" s="52" t="s">
        <v>7908</v>
      </c>
      <c r="B2537" s="56"/>
      <c r="C2537" s="7" t="s">
        <v>118</v>
      </c>
      <c r="D2537" s="7" t="s">
        <v>6919</v>
      </c>
      <c r="E2537" s="7"/>
      <c r="F2537" s="64"/>
      <c r="G2537" s="6"/>
      <c r="H2537" s="6"/>
      <c r="I2537" s="10" t="s">
        <v>110</v>
      </c>
      <c r="J2537" s="11" t="s">
        <v>4604</v>
      </c>
      <c r="K2537" s="220" t="s">
        <v>600</v>
      </c>
      <c r="L2537" s="180"/>
      <c r="M2537" s="180">
        <v>1000</v>
      </c>
      <c r="N2537" s="80" t="s">
        <v>7215</v>
      </c>
      <c r="O2537" s="165"/>
      <c r="P2537" s="80" t="s">
        <v>5006</v>
      </c>
      <c r="Q2537" s="80"/>
      <c r="R2537" s="80"/>
      <c r="S2537" s="166"/>
      <c r="T2537" s="164"/>
      <c r="U2537" s="167"/>
      <c r="V2537" s="168"/>
      <c r="W2537" s="12" t="str">
        <f t="shared" si="478"/>
        <v>Mqtt1</v>
      </c>
      <c r="X2537" s="222"/>
      <c r="Y2537" s="6" t="str">
        <f t="shared" si="473"/>
        <v>power-tag/outlets-lower-deck-lounge-emp121</v>
      </c>
      <c r="Z2537" s="106" t="str" cm="1">
        <f t="array" ref="Z2537">IF(COUNTIF(N2537,"spare"),"","$."&amp;_xlfn.REGEXEXTRACT(J2537,"PT\d+[FQ]\d+_(.*)", 2))</f>
        <v>$.Power_Factor_Phase_C</v>
      </c>
      <c r="AA2537" s="12">
        <f t="shared" si="480"/>
        <v>21</v>
      </c>
      <c r="AB2537" s="6" t="s">
        <v>195</v>
      </c>
      <c r="AC2537" s="106">
        <v>3082</v>
      </c>
      <c r="AJ2537" s="80"/>
      <c r="AK2537" s="116" t="s">
        <v>1696</v>
      </c>
      <c r="AN2537" s="80"/>
      <c r="AO2537" s="80"/>
      <c r="AP2537" s="80"/>
      <c r="AQ2537" s="80"/>
      <c r="AR2537" s="130"/>
      <c r="AS2537" s="80"/>
      <c r="AT2537" s="7"/>
      <c r="AU2537" s="7"/>
      <c r="AV2537" s="169"/>
      <c r="AW2537" s="170"/>
      <c r="AX2537" s="140"/>
      <c r="AY2537" s="150"/>
      <c r="AZ2537" s="171"/>
      <c r="BA2537" s="171"/>
      <c r="BB2537" s="150" t="str">
        <f t="shared" si="479"/>
        <v/>
      </c>
      <c r="BC2537" s="172"/>
      <c r="BD2537" s="169"/>
      <c r="BE2537" s="169"/>
      <c r="BF2537" s="169"/>
      <c r="BG2537" s="169"/>
      <c r="BH2537" s="169"/>
      <c r="BI2537" s="169"/>
      <c r="BJ2537" s="169"/>
      <c r="BK2537" s="169"/>
      <c r="BL2537" s="169"/>
      <c r="BM2537" s="169"/>
      <c r="BN2537" s="169"/>
      <c r="BO2537" s="169"/>
      <c r="BP2537" s="169"/>
      <c r="BQ2537" s="169"/>
      <c r="BS2537" s="6"/>
      <c r="BT2537" s="11"/>
      <c r="BU2537" s="6"/>
      <c r="BV2537" s="6"/>
    </row>
    <row r="2538" spans="1:74" ht="15.75" x14ac:dyDescent="0.25">
      <c r="A2538" s="52" t="s">
        <v>7908</v>
      </c>
      <c r="B2538" s="56"/>
      <c r="C2538" s="7" t="s">
        <v>118</v>
      </c>
      <c r="D2538" s="7" t="s">
        <v>6919</v>
      </c>
      <c r="E2538" s="7"/>
      <c r="F2538" s="64"/>
      <c r="G2538" s="6"/>
      <c r="H2538" s="6"/>
      <c r="I2538" s="10" t="s">
        <v>110</v>
      </c>
      <c r="J2538" s="11" t="s">
        <v>4605</v>
      </c>
      <c r="K2538" s="220" t="s">
        <v>600</v>
      </c>
      <c r="L2538" s="180"/>
      <c r="M2538" s="180">
        <v>1000</v>
      </c>
      <c r="N2538" s="80" t="s">
        <v>7215</v>
      </c>
      <c r="O2538" s="165"/>
      <c r="P2538" s="80" t="s">
        <v>5007</v>
      </c>
      <c r="Q2538" s="80"/>
      <c r="R2538" s="80"/>
      <c r="S2538" s="166"/>
      <c r="T2538" s="164"/>
      <c r="U2538" s="167"/>
      <c r="V2538" s="168"/>
      <c r="W2538" s="12" t="str">
        <f t="shared" si="478"/>
        <v>Mqtt1</v>
      </c>
      <c r="X2538" s="222"/>
      <c r="Y2538" s="6" t="str">
        <f t="shared" si="473"/>
        <v>power-tag/outlets-lower-deck-lounge-emp121</v>
      </c>
      <c r="Z2538" s="106" t="str" cm="1">
        <f t="array" ref="Z2538">IF(COUNTIF(N2538,"spare"),"","$."&amp;_xlfn.REGEXEXTRACT(J2538,"PT\d+[FQ]\d+_(.*)", 2))</f>
        <v>$.Total_Power_Factor</v>
      </c>
      <c r="AA2538" s="12">
        <f t="shared" si="480"/>
        <v>21</v>
      </c>
      <c r="AB2538" s="6" t="s">
        <v>195</v>
      </c>
      <c r="AC2538" s="106">
        <v>3084</v>
      </c>
      <c r="AJ2538" s="80"/>
      <c r="AK2538" s="116" t="s">
        <v>1696</v>
      </c>
      <c r="AN2538" s="80"/>
      <c r="AO2538" s="80"/>
      <c r="AP2538" s="80"/>
      <c r="AQ2538" s="80"/>
      <c r="AR2538" s="130"/>
      <c r="AS2538" s="80"/>
      <c r="AT2538" s="7"/>
      <c r="AU2538" s="7"/>
      <c r="AV2538" s="169"/>
      <c r="AW2538" s="170"/>
      <c r="AX2538" s="140"/>
      <c r="AY2538" s="150"/>
      <c r="AZ2538" s="171"/>
      <c r="BA2538" s="171"/>
      <c r="BB2538" s="150" t="str">
        <f t="shared" si="479"/>
        <v/>
      </c>
      <c r="BC2538" s="172"/>
      <c r="BD2538" s="169"/>
      <c r="BE2538" s="169"/>
      <c r="BF2538" s="169"/>
      <c r="BG2538" s="169"/>
      <c r="BH2538" s="169"/>
      <c r="BI2538" s="169"/>
      <c r="BJ2538" s="169"/>
      <c r="BK2538" s="169"/>
      <c r="BL2538" s="169"/>
      <c r="BM2538" s="169"/>
      <c r="BN2538" s="169"/>
      <c r="BO2538" s="169"/>
      <c r="BP2538" s="169"/>
      <c r="BQ2538" s="169"/>
      <c r="BS2538" s="6"/>
      <c r="BT2538" s="11"/>
      <c r="BU2538" s="6"/>
      <c r="BV2538" s="6"/>
    </row>
    <row r="2539" spans="1:74" ht="15.75" x14ac:dyDescent="0.25">
      <c r="A2539" s="52" t="s">
        <v>7908</v>
      </c>
      <c r="B2539" s="56"/>
      <c r="C2539" s="7" t="s">
        <v>118</v>
      </c>
      <c r="D2539" s="7" t="s">
        <v>6919</v>
      </c>
      <c r="E2539" s="7"/>
      <c r="F2539" s="64"/>
      <c r="G2539" s="6"/>
      <c r="H2539" s="6"/>
      <c r="I2539" s="10" t="s">
        <v>110</v>
      </c>
      <c r="J2539" s="11" t="s">
        <v>4606</v>
      </c>
      <c r="K2539" s="220" t="s">
        <v>600</v>
      </c>
      <c r="L2539" s="180"/>
      <c r="M2539" s="180">
        <v>1000</v>
      </c>
      <c r="N2539" s="80" t="s">
        <v>7215</v>
      </c>
      <c r="O2539" s="165"/>
      <c r="P2539" s="80" t="s">
        <v>5008</v>
      </c>
      <c r="Q2539" s="80"/>
      <c r="R2539" s="80"/>
      <c r="S2539" s="166"/>
      <c r="T2539" s="164"/>
      <c r="U2539" s="167"/>
      <c r="V2539" s="168"/>
      <c r="W2539" s="12" t="str">
        <f t="shared" ref="W2539:W2553" si="481">IF(COUNTIF(N2539,"spare"),"","Mqtt1")</f>
        <v>Mqtt1</v>
      </c>
      <c r="X2539" s="222"/>
      <c r="Y2539" s="6" t="str">
        <f t="shared" si="473"/>
        <v>power-tag/outlets-owner-private-lounge-emp220</v>
      </c>
      <c r="Z2539" s="106" t="str" cm="1">
        <f t="array" ref="Z2539">IF(COUNTIF(N2539,"spare"),"","$."&amp;_xlfn.REGEXEXTRACT(J2539,"PT\d+[FQ]\d+_(.*)", 2))</f>
        <v>$.RMS_Current_Phase_A</v>
      </c>
      <c r="AA2539" s="12">
        <f>AA2524+1</f>
        <v>22</v>
      </c>
      <c r="AB2539" s="6" t="s">
        <v>195</v>
      </c>
      <c r="AC2539" s="106">
        <v>3000</v>
      </c>
      <c r="AJ2539" s="80"/>
      <c r="AK2539" s="116" t="s">
        <v>1693</v>
      </c>
      <c r="AN2539" s="80"/>
      <c r="AO2539" s="80"/>
      <c r="AP2539" s="80"/>
      <c r="AQ2539" s="80"/>
      <c r="AR2539" s="130"/>
      <c r="AS2539" s="80"/>
      <c r="AT2539" s="7"/>
      <c r="AU2539" s="7"/>
      <c r="AV2539" s="169"/>
      <c r="AW2539" s="170"/>
      <c r="AX2539" s="140"/>
      <c r="AY2539" s="150"/>
      <c r="AZ2539" s="171"/>
      <c r="BA2539" s="171"/>
      <c r="BB2539" s="150" t="str">
        <f t="shared" ref="BB2539:BB2553" si="482">IF(ISNUMBER(AM2539),"1","")</f>
        <v/>
      </c>
      <c r="BC2539" s="172"/>
      <c r="BD2539" s="169"/>
      <c r="BE2539" s="169"/>
      <c r="BF2539" s="169"/>
      <c r="BG2539" s="169"/>
      <c r="BH2539" s="169"/>
      <c r="BI2539" s="169"/>
      <c r="BJ2539" s="169"/>
      <c r="BK2539" s="169"/>
      <c r="BL2539" s="169"/>
      <c r="BM2539" s="169"/>
      <c r="BN2539" s="169"/>
      <c r="BO2539" s="169"/>
      <c r="BP2539" s="169"/>
      <c r="BQ2539" s="169"/>
      <c r="BS2539" s="6"/>
      <c r="BT2539" s="11"/>
      <c r="BU2539" s="6"/>
      <c r="BV2539" s="6"/>
    </row>
    <row r="2540" spans="1:74" ht="15.75" x14ac:dyDescent="0.25">
      <c r="A2540" s="52" t="s">
        <v>7908</v>
      </c>
      <c r="B2540" s="56"/>
      <c r="C2540" s="7" t="s">
        <v>118</v>
      </c>
      <c r="D2540" s="7" t="s">
        <v>6919</v>
      </c>
      <c r="E2540" s="7"/>
      <c r="F2540" s="64"/>
      <c r="G2540" s="6"/>
      <c r="H2540" s="6"/>
      <c r="I2540" s="10" t="s">
        <v>110</v>
      </c>
      <c r="J2540" s="11" t="s">
        <v>4607</v>
      </c>
      <c r="K2540" s="220" t="s">
        <v>600</v>
      </c>
      <c r="L2540" s="180"/>
      <c r="M2540" s="180">
        <v>1000</v>
      </c>
      <c r="N2540" s="80" t="s">
        <v>7215</v>
      </c>
      <c r="O2540" s="165"/>
      <c r="P2540" s="80" t="s">
        <v>5009</v>
      </c>
      <c r="Q2540" s="80"/>
      <c r="R2540" s="80"/>
      <c r="S2540" s="166"/>
      <c r="T2540" s="164"/>
      <c r="U2540" s="167"/>
      <c r="V2540" s="168"/>
      <c r="W2540" s="12" t="str">
        <f t="shared" si="481"/>
        <v>Mqtt1</v>
      </c>
      <c r="X2540" s="222"/>
      <c r="Y2540" s="6" t="str">
        <f t="shared" si="473"/>
        <v>power-tag/outlets-owner-private-lounge-emp220</v>
      </c>
      <c r="Z2540" s="106" t="str" cm="1">
        <f t="array" ref="Z2540">IF(COUNTIF(N2540,"spare"),"","$."&amp;_xlfn.REGEXEXTRACT(J2540,"PT\d+[FQ]\d+_(.*)", 2))</f>
        <v>$.RMS_Current_Phase_B</v>
      </c>
      <c r="AA2540" s="12">
        <f t="shared" ref="AA2540:AA2603" si="483">AA2525+1</f>
        <v>22</v>
      </c>
      <c r="AB2540" s="6" t="s">
        <v>195</v>
      </c>
      <c r="AC2540" s="106">
        <v>3002</v>
      </c>
      <c r="AJ2540" s="80"/>
      <c r="AK2540" s="116" t="s">
        <v>1693</v>
      </c>
      <c r="AN2540" s="80"/>
      <c r="AO2540" s="80"/>
      <c r="AP2540" s="80"/>
      <c r="AQ2540" s="80"/>
      <c r="AR2540" s="130"/>
      <c r="AS2540" s="80"/>
      <c r="AT2540" s="7"/>
      <c r="AU2540" s="7"/>
      <c r="AV2540" s="169"/>
      <c r="AW2540" s="170"/>
      <c r="AX2540" s="140"/>
      <c r="AY2540" s="150"/>
      <c r="AZ2540" s="171"/>
      <c r="BA2540" s="171"/>
      <c r="BB2540" s="150" t="str">
        <f t="shared" si="482"/>
        <v/>
      </c>
      <c r="BC2540" s="172"/>
      <c r="BD2540" s="169"/>
      <c r="BE2540" s="169"/>
      <c r="BF2540" s="169"/>
      <c r="BG2540" s="169"/>
      <c r="BH2540" s="169"/>
      <c r="BI2540" s="169"/>
      <c r="BJ2540" s="169"/>
      <c r="BK2540" s="169"/>
      <c r="BL2540" s="169"/>
      <c r="BM2540" s="169"/>
      <c r="BN2540" s="169"/>
      <c r="BO2540" s="169"/>
      <c r="BP2540" s="169"/>
      <c r="BQ2540" s="169"/>
      <c r="BS2540" s="6"/>
      <c r="BT2540" s="11"/>
      <c r="BU2540" s="6"/>
      <c r="BV2540" s="6"/>
    </row>
    <row r="2541" spans="1:74" ht="15.75" x14ac:dyDescent="0.25">
      <c r="A2541" s="52" t="s">
        <v>7908</v>
      </c>
      <c r="B2541" s="56"/>
      <c r="C2541" s="7" t="s">
        <v>118</v>
      </c>
      <c r="D2541" s="7" t="s">
        <v>6919</v>
      </c>
      <c r="E2541" s="7"/>
      <c r="F2541" s="64"/>
      <c r="G2541" s="6"/>
      <c r="H2541" s="6"/>
      <c r="I2541" s="10" t="s">
        <v>110</v>
      </c>
      <c r="J2541" s="11" t="s">
        <v>4608</v>
      </c>
      <c r="K2541" s="220" t="s">
        <v>600</v>
      </c>
      <c r="L2541" s="180"/>
      <c r="M2541" s="180">
        <v>1000</v>
      </c>
      <c r="N2541" s="80" t="s">
        <v>7215</v>
      </c>
      <c r="O2541" s="165"/>
      <c r="P2541" s="80" t="s">
        <v>5010</v>
      </c>
      <c r="Q2541" s="80"/>
      <c r="R2541" s="80"/>
      <c r="S2541" s="166"/>
      <c r="T2541" s="164"/>
      <c r="U2541" s="167"/>
      <c r="V2541" s="168"/>
      <c r="W2541" s="12" t="str">
        <f t="shared" si="481"/>
        <v>Mqtt1</v>
      </c>
      <c r="X2541" s="222"/>
      <c r="Y2541" s="6" t="str">
        <f t="shared" si="473"/>
        <v>power-tag/outlets-owner-private-lounge-emp220</v>
      </c>
      <c r="Z2541" s="106" t="str" cm="1">
        <f t="array" ref="Z2541">IF(COUNTIF(N2541,"spare"),"","$."&amp;_xlfn.REGEXEXTRACT(J2541,"PT\d+[FQ]\d+_(.*)", 2))</f>
        <v>$.RMS_Current_Phase_C</v>
      </c>
      <c r="AA2541" s="12">
        <f t="shared" si="483"/>
        <v>22</v>
      </c>
      <c r="AB2541" s="6" t="s">
        <v>195</v>
      </c>
      <c r="AC2541" s="106">
        <v>3004</v>
      </c>
      <c r="AJ2541" s="80"/>
      <c r="AK2541" s="116" t="s">
        <v>1693</v>
      </c>
      <c r="AN2541" s="80"/>
      <c r="AO2541" s="80"/>
      <c r="AP2541" s="80"/>
      <c r="AQ2541" s="80"/>
      <c r="AR2541" s="130"/>
      <c r="AS2541" s="80"/>
      <c r="AT2541" s="7"/>
      <c r="AU2541" s="7"/>
      <c r="AV2541" s="169"/>
      <c r="AW2541" s="170"/>
      <c r="AX2541" s="140"/>
      <c r="AY2541" s="150"/>
      <c r="AZ2541" s="171"/>
      <c r="BA2541" s="171"/>
      <c r="BB2541" s="150" t="str">
        <f t="shared" si="482"/>
        <v/>
      </c>
      <c r="BC2541" s="172"/>
      <c r="BD2541" s="169"/>
      <c r="BE2541" s="169"/>
      <c r="BF2541" s="169"/>
      <c r="BG2541" s="169"/>
      <c r="BH2541" s="169"/>
      <c r="BI2541" s="169"/>
      <c r="BJ2541" s="169"/>
      <c r="BK2541" s="169"/>
      <c r="BL2541" s="169"/>
      <c r="BM2541" s="169"/>
      <c r="BN2541" s="169"/>
      <c r="BO2541" s="169"/>
      <c r="BP2541" s="169"/>
      <c r="BQ2541" s="169"/>
      <c r="BS2541" s="6"/>
      <c r="BT2541" s="11"/>
      <c r="BU2541" s="6"/>
      <c r="BV2541" s="6"/>
    </row>
    <row r="2542" spans="1:74" ht="15.75" x14ac:dyDescent="0.25">
      <c r="A2542" s="52" t="s">
        <v>7908</v>
      </c>
      <c r="B2542" s="56"/>
      <c r="C2542" s="7" t="s">
        <v>118</v>
      </c>
      <c r="D2542" s="7" t="s">
        <v>6919</v>
      </c>
      <c r="E2542" s="7"/>
      <c r="F2542" s="64"/>
      <c r="G2542" s="6"/>
      <c r="H2542" s="6"/>
      <c r="I2542" s="10" t="s">
        <v>110</v>
      </c>
      <c r="J2542" s="11" t="s">
        <v>4609</v>
      </c>
      <c r="K2542" s="220" t="s">
        <v>600</v>
      </c>
      <c r="L2542" s="180"/>
      <c r="M2542" s="180">
        <v>1000</v>
      </c>
      <c r="N2542" s="80" t="s">
        <v>7215</v>
      </c>
      <c r="O2542" s="165"/>
      <c r="P2542" s="80" t="s">
        <v>5011</v>
      </c>
      <c r="Q2542" s="80"/>
      <c r="R2542" s="80"/>
      <c r="S2542" s="166"/>
      <c r="T2542" s="164"/>
      <c r="U2542" s="167"/>
      <c r="V2542" s="168"/>
      <c r="W2542" s="12" t="str">
        <f t="shared" si="481"/>
        <v>Mqtt1</v>
      </c>
      <c r="X2542" s="222"/>
      <c r="Y2542" s="6" t="str">
        <f t="shared" si="473"/>
        <v>power-tag/outlets-owner-private-lounge-emp220</v>
      </c>
      <c r="Z2542" s="106" t="str" cm="1">
        <f t="array" ref="Z2542">IF(COUNTIF(N2542,"spare"),"","$."&amp;_xlfn.REGEXEXTRACT(J2542,"PT\d+[FQ]\d+_(.*)", 2))</f>
        <v>$.RMS_Current_Phase_Neut</v>
      </c>
      <c r="AA2542" s="12">
        <f t="shared" si="483"/>
        <v>22</v>
      </c>
      <c r="AB2542" s="6" t="s">
        <v>195</v>
      </c>
      <c r="AC2542" s="106">
        <v>3006</v>
      </c>
      <c r="AJ2542" s="80"/>
      <c r="AK2542" s="116" t="s">
        <v>1693</v>
      </c>
      <c r="AN2542" s="80"/>
      <c r="AO2542" s="80"/>
      <c r="AP2542" s="80"/>
      <c r="AQ2542" s="80"/>
      <c r="AR2542" s="130"/>
      <c r="AS2542" s="80"/>
      <c r="AT2542" s="7"/>
      <c r="AU2542" s="7"/>
      <c r="AV2542" s="169"/>
      <c r="AW2542" s="170"/>
      <c r="AX2542" s="140"/>
      <c r="AY2542" s="150"/>
      <c r="AZ2542" s="171"/>
      <c r="BA2542" s="171"/>
      <c r="BB2542" s="150" t="str">
        <f t="shared" si="482"/>
        <v/>
      </c>
      <c r="BC2542" s="172"/>
      <c r="BD2542" s="169"/>
      <c r="BE2542" s="169"/>
      <c r="BF2542" s="169"/>
      <c r="BG2542" s="169"/>
      <c r="BH2542" s="169"/>
      <c r="BI2542" s="169"/>
      <c r="BJ2542" s="169"/>
      <c r="BK2542" s="169"/>
      <c r="BL2542" s="169"/>
      <c r="BM2542" s="169"/>
      <c r="BN2542" s="169"/>
      <c r="BO2542" s="169"/>
      <c r="BP2542" s="169"/>
      <c r="BQ2542" s="169"/>
      <c r="BS2542" s="6"/>
      <c r="BT2542" s="11"/>
      <c r="BU2542" s="6"/>
      <c r="BV2542" s="6"/>
    </row>
    <row r="2543" spans="1:74" ht="15.75" x14ac:dyDescent="0.25">
      <c r="A2543" s="52" t="s">
        <v>7908</v>
      </c>
      <c r="B2543" s="56"/>
      <c r="C2543" s="7" t="s">
        <v>118</v>
      </c>
      <c r="D2543" s="7" t="s">
        <v>6919</v>
      </c>
      <c r="E2543" s="7"/>
      <c r="F2543" s="64"/>
      <c r="G2543" s="6"/>
      <c r="H2543" s="6"/>
      <c r="I2543" s="10" t="s">
        <v>110</v>
      </c>
      <c r="J2543" s="11" t="s">
        <v>7757</v>
      </c>
      <c r="K2543" s="220" t="s">
        <v>600</v>
      </c>
      <c r="L2543" s="180"/>
      <c r="M2543" s="180">
        <v>1000</v>
      </c>
      <c r="N2543" s="80" t="s">
        <v>7215</v>
      </c>
      <c r="O2543" s="165"/>
      <c r="P2543" s="80" t="s">
        <v>5012</v>
      </c>
      <c r="Q2543" s="80"/>
      <c r="R2543" s="80"/>
      <c r="S2543" s="166"/>
      <c r="T2543" s="164"/>
      <c r="U2543" s="167"/>
      <c r="V2543" s="168"/>
      <c r="W2543" s="12" t="str">
        <f t="shared" si="481"/>
        <v>Mqtt1</v>
      </c>
      <c r="X2543" s="222"/>
      <c r="Y2543" s="6" t="str">
        <f t="shared" si="473"/>
        <v>power-tag/outlets-owner-private-lounge-emp220</v>
      </c>
      <c r="Z2543" s="106" t="str" cm="1">
        <f t="array" ref="Z2543">IF(COUNTIF(N2543,"spare"),"","$."&amp;_xlfn.REGEXEXTRACT(J2543,"PT\d+[FQ]\d+_(.*)", 2))</f>
        <v>$.RMS_Voltage_A_N</v>
      </c>
      <c r="AA2543" s="12">
        <f t="shared" si="483"/>
        <v>22</v>
      </c>
      <c r="AB2543" s="6" t="s">
        <v>195</v>
      </c>
      <c r="AC2543" s="106">
        <v>3028</v>
      </c>
      <c r="AJ2543" s="80"/>
      <c r="AK2543" s="116" t="s">
        <v>1694</v>
      </c>
      <c r="AN2543" s="80"/>
      <c r="AO2543" s="80"/>
      <c r="AP2543" s="80"/>
      <c r="AQ2543" s="80"/>
      <c r="AR2543" s="130"/>
      <c r="AS2543" s="80"/>
      <c r="AT2543" s="7"/>
      <c r="AU2543" s="7"/>
      <c r="AV2543" s="169"/>
      <c r="AW2543" s="170"/>
      <c r="AX2543" s="140"/>
      <c r="AY2543" s="150"/>
      <c r="AZ2543" s="171"/>
      <c r="BA2543" s="171"/>
      <c r="BB2543" s="150" t="str">
        <f t="shared" si="482"/>
        <v/>
      </c>
      <c r="BC2543" s="172"/>
      <c r="BD2543" s="169"/>
      <c r="BE2543" s="169"/>
      <c r="BF2543" s="169"/>
      <c r="BG2543" s="169"/>
      <c r="BH2543" s="169"/>
      <c r="BI2543" s="169"/>
      <c r="BJ2543" s="169"/>
      <c r="BK2543" s="169"/>
      <c r="BL2543" s="169"/>
      <c r="BM2543" s="169"/>
      <c r="BN2543" s="169"/>
      <c r="BO2543" s="169"/>
      <c r="BP2543" s="169"/>
      <c r="BQ2543" s="169"/>
      <c r="BS2543" s="6"/>
      <c r="BT2543" s="11"/>
      <c r="BU2543" s="6"/>
      <c r="BV2543" s="6"/>
    </row>
    <row r="2544" spans="1:74" ht="15.75" x14ac:dyDescent="0.25">
      <c r="A2544" s="52" t="s">
        <v>7908</v>
      </c>
      <c r="B2544" s="56"/>
      <c r="C2544" s="7" t="s">
        <v>118</v>
      </c>
      <c r="D2544" s="7" t="s">
        <v>6919</v>
      </c>
      <c r="E2544" s="7"/>
      <c r="F2544" s="64"/>
      <c r="G2544" s="6"/>
      <c r="H2544" s="6"/>
      <c r="I2544" s="10" t="s">
        <v>110</v>
      </c>
      <c r="J2544" s="11" t="s">
        <v>7758</v>
      </c>
      <c r="K2544" s="220" t="s">
        <v>600</v>
      </c>
      <c r="L2544" s="180"/>
      <c r="M2544" s="180">
        <v>1000</v>
      </c>
      <c r="N2544" s="80" t="s">
        <v>7215</v>
      </c>
      <c r="O2544" s="165"/>
      <c r="P2544" s="80" t="s">
        <v>5013</v>
      </c>
      <c r="Q2544" s="80"/>
      <c r="R2544" s="80"/>
      <c r="S2544" s="166"/>
      <c r="T2544" s="164"/>
      <c r="U2544" s="167"/>
      <c r="V2544" s="168"/>
      <c r="W2544" s="12" t="str">
        <f t="shared" si="481"/>
        <v>Mqtt1</v>
      </c>
      <c r="X2544" s="222"/>
      <c r="Y2544" s="6" t="str">
        <f t="shared" ref="Y2544:Y2607" si="484">"power-tag/" &amp; LOWER(_xlfn.REGEXREPLACE(_xlfn.REGEXREPLACE(_xlfn.REGEXREPLACE(TRIM(_xlfn.REGEXREPLACE(P2544, " (RMS (Current|Voltage) .+)|(Active Power Phase [ABC])|(Total Active Power)|(Power Factor .+)|(Total Power Factor) *", "")), "[ /\(\)&amp;:\.#]", "-"), "\-+", "-"), "-$", ""))</f>
        <v>power-tag/outlets-owner-private-lounge-emp220</v>
      </c>
      <c r="Z2544" s="106" t="str" cm="1">
        <f t="array" ref="Z2544">IF(COUNTIF(N2544,"spare"),"","$."&amp;_xlfn.REGEXEXTRACT(J2544,"PT\d+[FQ]\d+_(.*)", 2))</f>
        <v>$.RMS_Voltage_B_N</v>
      </c>
      <c r="AA2544" s="12">
        <f t="shared" si="483"/>
        <v>22</v>
      </c>
      <c r="AB2544" s="6" t="s">
        <v>195</v>
      </c>
      <c r="AC2544" s="106">
        <v>3030</v>
      </c>
      <c r="AJ2544" s="80"/>
      <c r="AK2544" s="116" t="s">
        <v>1694</v>
      </c>
      <c r="AN2544" s="80"/>
      <c r="AO2544" s="80"/>
      <c r="AP2544" s="80"/>
      <c r="AQ2544" s="80"/>
      <c r="AR2544" s="130"/>
      <c r="AS2544" s="80"/>
      <c r="AT2544" s="7"/>
      <c r="AU2544" s="7"/>
      <c r="AV2544" s="169"/>
      <c r="AW2544" s="170"/>
      <c r="AX2544" s="140"/>
      <c r="AY2544" s="150"/>
      <c r="AZ2544" s="171"/>
      <c r="BA2544" s="171"/>
      <c r="BB2544" s="150" t="str">
        <f t="shared" si="482"/>
        <v/>
      </c>
      <c r="BC2544" s="172"/>
      <c r="BD2544" s="169"/>
      <c r="BE2544" s="169"/>
      <c r="BF2544" s="169"/>
      <c r="BG2544" s="169"/>
      <c r="BH2544" s="169"/>
      <c r="BI2544" s="169"/>
      <c r="BJ2544" s="169"/>
      <c r="BK2544" s="169"/>
      <c r="BL2544" s="169"/>
      <c r="BM2544" s="169"/>
      <c r="BN2544" s="169"/>
      <c r="BO2544" s="169"/>
      <c r="BP2544" s="169"/>
      <c r="BQ2544" s="169"/>
      <c r="BS2544" s="6"/>
      <c r="BT2544" s="11"/>
      <c r="BU2544" s="6"/>
      <c r="BV2544" s="6"/>
    </row>
    <row r="2545" spans="1:74" ht="15.75" x14ac:dyDescent="0.25">
      <c r="A2545" s="52" t="s">
        <v>7908</v>
      </c>
      <c r="B2545" s="56"/>
      <c r="C2545" s="7" t="s">
        <v>118</v>
      </c>
      <c r="D2545" s="7" t="s">
        <v>6919</v>
      </c>
      <c r="E2545" s="7"/>
      <c r="F2545" s="64"/>
      <c r="G2545" s="6"/>
      <c r="H2545" s="6"/>
      <c r="I2545" s="10" t="s">
        <v>110</v>
      </c>
      <c r="J2545" s="11" t="s">
        <v>7759</v>
      </c>
      <c r="K2545" s="220" t="s">
        <v>600</v>
      </c>
      <c r="L2545" s="180"/>
      <c r="M2545" s="180">
        <v>1000</v>
      </c>
      <c r="N2545" s="80" t="s">
        <v>7215</v>
      </c>
      <c r="O2545" s="165"/>
      <c r="P2545" s="80" t="s">
        <v>5014</v>
      </c>
      <c r="Q2545" s="80"/>
      <c r="R2545" s="80"/>
      <c r="S2545" s="166"/>
      <c r="T2545" s="164"/>
      <c r="U2545" s="167"/>
      <c r="V2545" s="168"/>
      <c r="W2545" s="12" t="str">
        <f t="shared" si="481"/>
        <v>Mqtt1</v>
      </c>
      <c r="X2545" s="222"/>
      <c r="Y2545" s="6" t="str">
        <f t="shared" si="484"/>
        <v>power-tag/outlets-owner-private-lounge-emp220</v>
      </c>
      <c r="Z2545" s="106" t="str" cm="1">
        <f t="array" ref="Z2545">IF(COUNTIF(N2545,"spare"),"","$."&amp;_xlfn.REGEXEXTRACT(J2545,"PT\d+[FQ]\d+_(.*)", 2))</f>
        <v>$.RMS_Voltage_C_N</v>
      </c>
      <c r="AA2545" s="12">
        <f t="shared" si="483"/>
        <v>22</v>
      </c>
      <c r="AB2545" s="6" t="s">
        <v>195</v>
      </c>
      <c r="AC2545" s="106">
        <v>3032</v>
      </c>
      <c r="AJ2545" s="80"/>
      <c r="AK2545" s="116" t="s">
        <v>1694</v>
      </c>
      <c r="AN2545" s="80"/>
      <c r="AO2545" s="80"/>
      <c r="AP2545" s="80"/>
      <c r="AQ2545" s="80"/>
      <c r="AR2545" s="130"/>
      <c r="AS2545" s="80"/>
      <c r="AT2545" s="7"/>
      <c r="AU2545" s="7"/>
      <c r="AV2545" s="169"/>
      <c r="AW2545" s="170"/>
      <c r="AX2545" s="140"/>
      <c r="AY2545" s="150"/>
      <c r="AZ2545" s="171"/>
      <c r="BA2545" s="171"/>
      <c r="BB2545" s="150" t="str">
        <f t="shared" si="482"/>
        <v/>
      </c>
      <c r="BC2545" s="172"/>
      <c r="BD2545" s="169"/>
      <c r="BE2545" s="169"/>
      <c r="BF2545" s="169"/>
      <c r="BG2545" s="169"/>
      <c r="BH2545" s="169"/>
      <c r="BI2545" s="169"/>
      <c r="BJ2545" s="169"/>
      <c r="BK2545" s="169"/>
      <c r="BL2545" s="169"/>
      <c r="BM2545" s="169"/>
      <c r="BN2545" s="169"/>
      <c r="BO2545" s="169"/>
      <c r="BP2545" s="169"/>
      <c r="BQ2545" s="169"/>
      <c r="BS2545" s="6"/>
      <c r="BT2545" s="11"/>
      <c r="BU2545" s="6"/>
      <c r="BV2545" s="6"/>
    </row>
    <row r="2546" spans="1:74" ht="15.75" x14ac:dyDescent="0.25">
      <c r="A2546" s="52" t="s">
        <v>7908</v>
      </c>
      <c r="B2546" s="56"/>
      <c r="C2546" s="7" t="s">
        <v>118</v>
      </c>
      <c r="D2546" s="7" t="s">
        <v>6919</v>
      </c>
      <c r="E2546" s="7"/>
      <c r="F2546" s="64"/>
      <c r="G2546" s="6"/>
      <c r="H2546" s="6"/>
      <c r="I2546" s="10" t="s">
        <v>110</v>
      </c>
      <c r="J2546" s="11" t="s">
        <v>4610</v>
      </c>
      <c r="K2546" s="220" t="s">
        <v>600</v>
      </c>
      <c r="L2546" s="180"/>
      <c r="M2546" s="180">
        <v>1000</v>
      </c>
      <c r="N2546" s="80" t="s">
        <v>7215</v>
      </c>
      <c r="O2546" s="165"/>
      <c r="P2546" s="80" t="s">
        <v>5015</v>
      </c>
      <c r="Q2546" s="80"/>
      <c r="R2546" s="80"/>
      <c r="S2546" s="166"/>
      <c r="T2546" s="164"/>
      <c r="U2546" s="167"/>
      <c r="V2546" s="168"/>
      <c r="W2546" s="12" t="str">
        <f t="shared" si="481"/>
        <v>Mqtt1</v>
      </c>
      <c r="X2546" s="222"/>
      <c r="Y2546" s="6" t="str">
        <f t="shared" si="484"/>
        <v>power-tag/outlets-owner-private-lounge-emp220</v>
      </c>
      <c r="Z2546" s="106" t="str" cm="1">
        <f t="array" ref="Z2546">IF(COUNTIF(N2546,"spare"),"","$."&amp;_xlfn.REGEXEXTRACT(J2546,"PT\d+[FQ]\d+_(.*)", 2))</f>
        <v>$.Active_Power_Phase_A</v>
      </c>
      <c r="AA2546" s="12">
        <f t="shared" si="483"/>
        <v>22</v>
      </c>
      <c r="AB2546" s="6" t="s">
        <v>195</v>
      </c>
      <c r="AC2546" s="106">
        <v>3054</v>
      </c>
      <c r="AJ2546" s="80"/>
      <c r="AK2546" s="116" t="s">
        <v>1695</v>
      </c>
      <c r="AN2546" s="80"/>
      <c r="AO2546" s="80"/>
      <c r="AP2546" s="80"/>
      <c r="AQ2546" s="80"/>
      <c r="AR2546" s="130"/>
      <c r="AS2546" s="80"/>
      <c r="AT2546" s="7"/>
      <c r="AU2546" s="7"/>
      <c r="AV2546" s="169"/>
      <c r="AW2546" s="170"/>
      <c r="AX2546" s="140"/>
      <c r="AY2546" s="150"/>
      <c r="AZ2546" s="171"/>
      <c r="BA2546" s="171"/>
      <c r="BB2546" s="150" t="str">
        <f t="shared" si="482"/>
        <v/>
      </c>
      <c r="BC2546" s="172"/>
      <c r="BD2546" s="169"/>
      <c r="BE2546" s="169"/>
      <c r="BF2546" s="169"/>
      <c r="BG2546" s="169"/>
      <c r="BH2546" s="169"/>
      <c r="BI2546" s="169"/>
      <c r="BJ2546" s="169"/>
      <c r="BK2546" s="169"/>
      <c r="BL2546" s="169"/>
      <c r="BM2546" s="169"/>
      <c r="BN2546" s="169"/>
      <c r="BO2546" s="169"/>
      <c r="BP2546" s="169"/>
      <c r="BQ2546" s="169"/>
      <c r="BS2546" s="6"/>
      <c r="BT2546" s="11"/>
      <c r="BU2546" s="6"/>
      <c r="BV2546" s="6"/>
    </row>
    <row r="2547" spans="1:74" ht="15.75" x14ac:dyDescent="0.25">
      <c r="A2547" s="52" t="s">
        <v>7908</v>
      </c>
      <c r="B2547" s="56"/>
      <c r="C2547" s="7" t="s">
        <v>118</v>
      </c>
      <c r="D2547" s="7" t="s">
        <v>6919</v>
      </c>
      <c r="E2547" s="7"/>
      <c r="F2547" s="64"/>
      <c r="G2547" s="6"/>
      <c r="H2547" s="6"/>
      <c r="I2547" s="10" t="s">
        <v>110</v>
      </c>
      <c r="J2547" s="11" t="s">
        <v>4611</v>
      </c>
      <c r="K2547" s="220" t="s">
        <v>600</v>
      </c>
      <c r="L2547" s="180"/>
      <c r="M2547" s="180">
        <v>1000</v>
      </c>
      <c r="N2547" s="80" t="s">
        <v>7215</v>
      </c>
      <c r="O2547" s="165"/>
      <c r="P2547" s="80" t="s">
        <v>5016</v>
      </c>
      <c r="Q2547" s="80"/>
      <c r="R2547" s="80"/>
      <c r="S2547" s="166"/>
      <c r="T2547" s="164"/>
      <c r="U2547" s="167"/>
      <c r="V2547" s="168"/>
      <c r="W2547" s="12" t="str">
        <f t="shared" si="481"/>
        <v>Mqtt1</v>
      </c>
      <c r="X2547" s="222"/>
      <c r="Y2547" s="6" t="str">
        <f t="shared" si="484"/>
        <v>power-tag/outlets-owner-private-lounge-emp220</v>
      </c>
      <c r="Z2547" s="106" t="str" cm="1">
        <f t="array" ref="Z2547">IF(COUNTIF(N2547,"spare"),"","$."&amp;_xlfn.REGEXEXTRACT(J2547,"PT\d+[FQ]\d+_(.*)", 2))</f>
        <v>$.Active_Power_Phase_B</v>
      </c>
      <c r="AA2547" s="12">
        <f t="shared" si="483"/>
        <v>22</v>
      </c>
      <c r="AB2547" s="6" t="s">
        <v>195</v>
      </c>
      <c r="AC2547" s="106">
        <v>3056</v>
      </c>
      <c r="AJ2547" s="80"/>
      <c r="AK2547" s="116" t="s">
        <v>1695</v>
      </c>
      <c r="AN2547" s="80"/>
      <c r="AO2547" s="80"/>
      <c r="AP2547" s="80"/>
      <c r="AQ2547" s="80"/>
      <c r="AR2547" s="130"/>
      <c r="AS2547" s="80"/>
      <c r="AT2547" s="7"/>
      <c r="AU2547" s="7"/>
      <c r="AV2547" s="169"/>
      <c r="AW2547" s="170"/>
      <c r="AX2547" s="140"/>
      <c r="AY2547" s="150"/>
      <c r="AZ2547" s="171"/>
      <c r="BA2547" s="171"/>
      <c r="BB2547" s="150" t="str">
        <f t="shared" si="482"/>
        <v/>
      </c>
      <c r="BC2547" s="172"/>
      <c r="BD2547" s="169"/>
      <c r="BE2547" s="169"/>
      <c r="BF2547" s="169"/>
      <c r="BG2547" s="169"/>
      <c r="BH2547" s="169"/>
      <c r="BI2547" s="169"/>
      <c r="BJ2547" s="169"/>
      <c r="BK2547" s="169"/>
      <c r="BL2547" s="169"/>
      <c r="BM2547" s="169"/>
      <c r="BN2547" s="169"/>
      <c r="BO2547" s="169"/>
      <c r="BP2547" s="169"/>
      <c r="BQ2547" s="169"/>
      <c r="BS2547" s="6"/>
      <c r="BT2547" s="11"/>
      <c r="BU2547" s="6"/>
      <c r="BV2547" s="6"/>
    </row>
    <row r="2548" spans="1:74" ht="15.75" x14ac:dyDescent="0.25">
      <c r="A2548" s="52" t="s">
        <v>7908</v>
      </c>
      <c r="B2548" s="56"/>
      <c r="C2548" s="7" t="s">
        <v>118</v>
      </c>
      <c r="D2548" s="7" t="s">
        <v>6919</v>
      </c>
      <c r="E2548" s="7"/>
      <c r="F2548" s="64"/>
      <c r="G2548" s="6"/>
      <c r="H2548" s="6"/>
      <c r="I2548" s="10" t="s">
        <v>110</v>
      </c>
      <c r="J2548" s="11" t="s">
        <v>4612</v>
      </c>
      <c r="K2548" s="220" t="s">
        <v>600</v>
      </c>
      <c r="L2548" s="180"/>
      <c r="M2548" s="180">
        <v>1000</v>
      </c>
      <c r="N2548" s="80" t="s">
        <v>7215</v>
      </c>
      <c r="O2548" s="165"/>
      <c r="P2548" s="80" t="s">
        <v>5017</v>
      </c>
      <c r="Q2548" s="80"/>
      <c r="R2548" s="80"/>
      <c r="S2548" s="166"/>
      <c r="T2548" s="164"/>
      <c r="U2548" s="167"/>
      <c r="V2548" s="168"/>
      <c r="W2548" s="12" t="str">
        <f t="shared" si="481"/>
        <v>Mqtt1</v>
      </c>
      <c r="X2548" s="222"/>
      <c r="Y2548" s="6" t="str">
        <f t="shared" si="484"/>
        <v>power-tag/outlets-owner-private-lounge-emp220</v>
      </c>
      <c r="Z2548" s="106" t="str" cm="1">
        <f t="array" ref="Z2548">IF(COUNTIF(N2548,"spare"),"","$."&amp;_xlfn.REGEXEXTRACT(J2548,"PT\d+[FQ]\d+_(.*)", 2))</f>
        <v>$.Active_Power_Phase_C</v>
      </c>
      <c r="AA2548" s="12">
        <f t="shared" si="483"/>
        <v>22</v>
      </c>
      <c r="AB2548" s="6" t="s">
        <v>195</v>
      </c>
      <c r="AC2548" s="106">
        <v>3058</v>
      </c>
      <c r="AJ2548" s="80"/>
      <c r="AK2548" s="116" t="s">
        <v>1695</v>
      </c>
      <c r="AN2548" s="80"/>
      <c r="AO2548" s="80"/>
      <c r="AP2548" s="80"/>
      <c r="AQ2548" s="80"/>
      <c r="AR2548" s="130"/>
      <c r="AS2548" s="80"/>
      <c r="AT2548" s="7"/>
      <c r="AU2548" s="7"/>
      <c r="AV2548" s="169"/>
      <c r="AW2548" s="170"/>
      <c r="AX2548" s="140"/>
      <c r="AY2548" s="150"/>
      <c r="AZ2548" s="171"/>
      <c r="BA2548" s="171"/>
      <c r="BB2548" s="150" t="str">
        <f t="shared" si="482"/>
        <v/>
      </c>
      <c r="BC2548" s="172"/>
      <c r="BD2548" s="169"/>
      <c r="BE2548" s="169"/>
      <c r="BF2548" s="169"/>
      <c r="BG2548" s="169"/>
      <c r="BH2548" s="169"/>
      <c r="BI2548" s="169"/>
      <c r="BJ2548" s="169"/>
      <c r="BK2548" s="169"/>
      <c r="BL2548" s="169"/>
      <c r="BM2548" s="169"/>
      <c r="BN2548" s="169"/>
      <c r="BO2548" s="169"/>
      <c r="BP2548" s="169"/>
      <c r="BQ2548" s="169"/>
      <c r="BS2548" s="6"/>
      <c r="BT2548" s="11"/>
      <c r="BU2548" s="6"/>
      <c r="BV2548" s="6"/>
    </row>
    <row r="2549" spans="1:74" ht="15.75" x14ac:dyDescent="0.25">
      <c r="A2549" s="52" t="s">
        <v>7908</v>
      </c>
      <c r="B2549" s="56"/>
      <c r="C2549" s="7" t="s">
        <v>118</v>
      </c>
      <c r="D2549" s="7" t="s">
        <v>6919</v>
      </c>
      <c r="E2549" s="7"/>
      <c r="F2549" s="64"/>
      <c r="G2549" s="6"/>
      <c r="H2549" s="6"/>
      <c r="I2549" s="10" t="s">
        <v>110</v>
      </c>
      <c r="J2549" s="11" t="s">
        <v>4613</v>
      </c>
      <c r="K2549" s="220" t="s">
        <v>600</v>
      </c>
      <c r="L2549" s="180"/>
      <c r="M2549" s="180">
        <v>1000</v>
      </c>
      <c r="N2549" s="80" t="s">
        <v>7215</v>
      </c>
      <c r="O2549" s="165"/>
      <c r="P2549" s="80" t="s">
        <v>5018</v>
      </c>
      <c r="Q2549" s="80"/>
      <c r="R2549" s="80"/>
      <c r="S2549" s="166"/>
      <c r="T2549" s="164"/>
      <c r="U2549" s="167"/>
      <c r="V2549" s="168"/>
      <c r="W2549" s="12" t="str">
        <f t="shared" si="481"/>
        <v>Mqtt1</v>
      </c>
      <c r="X2549" s="222"/>
      <c r="Y2549" s="6" t="str">
        <f t="shared" si="484"/>
        <v>power-tag/outlets-owner-private-lounge-emp220</v>
      </c>
      <c r="Z2549" s="106" t="str" cm="1">
        <f t="array" ref="Z2549">IF(COUNTIF(N2549,"spare"),"","$."&amp;_xlfn.REGEXEXTRACT(J2549,"PT\d+[FQ]\d+_(.*)", 2))</f>
        <v>$.Total_Active_Power</v>
      </c>
      <c r="AA2549" s="12">
        <f t="shared" si="483"/>
        <v>22</v>
      </c>
      <c r="AB2549" s="6" t="s">
        <v>195</v>
      </c>
      <c r="AC2549" s="106">
        <v>3060</v>
      </c>
      <c r="AJ2549" s="80"/>
      <c r="AK2549" s="116" t="s">
        <v>1695</v>
      </c>
      <c r="AN2549" s="80"/>
      <c r="AO2549" s="80"/>
      <c r="AP2549" s="80"/>
      <c r="AQ2549" s="80"/>
      <c r="AR2549" s="130"/>
      <c r="AS2549" s="80"/>
      <c r="AT2549" s="7"/>
      <c r="AU2549" s="7"/>
      <c r="AV2549" s="169"/>
      <c r="AW2549" s="170"/>
      <c r="AX2549" s="140"/>
      <c r="AY2549" s="150"/>
      <c r="AZ2549" s="171"/>
      <c r="BA2549" s="171"/>
      <c r="BB2549" s="150" t="str">
        <f t="shared" si="482"/>
        <v/>
      </c>
      <c r="BC2549" s="172"/>
      <c r="BD2549" s="169"/>
      <c r="BE2549" s="169"/>
      <c r="BF2549" s="169"/>
      <c r="BG2549" s="169"/>
      <c r="BH2549" s="169"/>
      <c r="BI2549" s="169"/>
      <c r="BJ2549" s="169"/>
      <c r="BK2549" s="169"/>
      <c r="BL2549" s="169"/>
      <c r="BM2549" s="169"/>
      <c r="BN2549" s="169"/>
      <c r="BO2549" s="169"/>
      <c r="BP2549" s="169"/>
      <c r="BQ2549" s="169"/>
      <c r="BS2549" s="6"/>
      <c r="BT2549" s="11"/>
      <c r="BU2549" s="6"/>
      <c r="BV2549" s="6"/>
    </row>
    <row r="2550" spans="1:74" ht="15.75" x14ac:dyDescent="0.25">
      <c r="A2550" s="52" t="s">
        <v>7908</v>
      </c>
      <c r="B2550" s="56"/>
      <c r="C2550" s="7" t="s">
        <v>118</v>
      </c>
      <c r="D2550" s="7" t="s">
        <v>6919</v>
      </c>
      <c r="E2550" s="7"/>
      <c r="F2550" s="64"/>
      <c r="G2550" s="6"/>
      <c r="H2550" s="6"/>
      <c r="I2550" s="10" t="s">
        <v>110</v>
      </c>
      <c r="J2550" s="11" t="s">
        <v>4614</v>
      </c>
      <c r="K2550" s="220" t="s">
        <v>600</v>
      </c>
      <c r="L2550" s="180"/>
      <c r="M2550" s="180">
        <v>1000</v>
      </c>
      <c r="N2550" s="80" t="s">
        <v>7215</v>
      </c>
      <c r="O2550" s="165"/>
      <c r="P2550" s="80" t="s">
        <v>5019</v>
      </c>
      <c r="Q2550" s="80"/>
      <c r="R2550" s="80"/>
      <c r="S2550" s="166"/>
      <c r="T2550" s="164"/>
      <c r="U2550" s="167"/>
      <c r="V2550" s="168"/>
      <c r="W2550" s="12" t="str">
        <f t="shared" si="481"/>
        <v>Mqtt1</v>
      </c>
      <c r="X2550" s="222"/>
      <c r="Y2550" s="6" t="str">
        <f t="shared" si="484"/>
        <v>power-tag/outlets-owner-private-lounge-emp220</v>
      </c>
      <c r="Z2550" s="106" t="str" cm="1">
        <f t="array" ref="Z2550">IF(COUNTIF(N2550,"spare"),"","$."&amp;_xlfn.REGEXEXTRACT(J2550,"PT\d+[FQ]\d+_(.*)", 2))</f>
        <v>$.Power_Factor_Phase_A</v>
      </c>
      <c r="AA2550" s="12">
        <f t="shared" si="483"/>
        <v>22</v>
      </c>
      <c r="AB2550" s="6" t="s">
        <v>195</v>
      </c>
      <c r="AC2550" s="106">
        <v>3078</v>
      </c>
      <c r="AJ2550" s="80"/>
      <c r="AK2550" s="116" t="s">
        <v>1696</v>
      </c>
      <c r="AN2550" s="80"/>
      <c r="AO2550" s="80"/>
      <c r="AP2550" s="80"/>
      <c r="AQ2550" s="80"/>
      <c r="AR2550" s="130"/>
      <c r="AS2550" s="80"/>
      <c r="AT2550" s="7"/>
      <c r="AU2550" s="7"/>
      <c r="AV2550" s="169"/>
      <c r="AW2550" s="170"/>
      <c r="AX2550" s="140"/>
      <c r="AY2550" s="150"/>
      <c r="AZ2550" s="171"/>
      <c r="BA2550" s="171"/>
      <c r="BB2550" s="150" t="str">
        <f t="shared" si="482"/>
        <v/>
      </c>
      <c r="BC2550" s="172"/>
      <c r="BD2550" s="169"/>
      <c r="BE2550" s="169"/>
      <c r="BF2550" s="169"/>
      <c r="BG2550" s="169"/>
      <c r="BH2550" s="169"/>
      <c r="BI2550" s="169"/>
      <c r="BJ2550" s="169"/>
      <c r="BK2550" s="169"/>
      <c r="BL2550" s="169"/>
      <c r="BM2550" s="169"/>
      <c r="BN2550" s="169"/>
      <c r="BO2550" s="169"/>
      <c r="BP2550" s="169"/>
      <c r="BQ2550" s="169"/>
      <c r="BS2550" s="6"/>
      <c r="BT2550" s="11"/>
      <c r="BU2550" s="6"/>
      <c r="BV2550" s="6"/>
    </row>
    <row r="2551" spans="1:74" ht="15.75" x14ac:dyDescent="0.25">
      <c r="A2551" s="52" t="s">
        <v>7908</v>
      </c>
      <c r="B2551" s="56"/>
      <c r="C2551" s="7" t="s">
        <v>118</v>
      </c>
      <c r="D2551" s="7" t="s">
        <v>6919</v>
      </c>
      <c r="E2551" s="7"/>
      <c r="F2551" s="64"/>
      <c r="G2551" s="6"/>
      <c r="H2551" s="6"/>
      <c r="I2551" s="10" t="s">
        <v>110</v>
      </c>
      <c r="J2551" s="11" t="s">
        <v>4615</v>
      </c>
      <c r="K2551" s="220" t="s">
        <v>600</v>
      </c>
      <c r="L2551" s="180"/>
      <c r="M2551" s="180">
        <v>1000</v>
      </c>
      <c r="N2551" s="80" t="s">
        <v>7215</v>
      </c>
      <c r="O2551" s="165"/>
      <c r="P2551" s="80" t="s">
        <v>5020</v>
      </c>
      <c r="Q2551" s="80"/>
      <c r="R2551" s="80"/>
      <c r="S2551" s="166"/>
      <c r="T2551" s="164"/>
      <c r="U2551" s="167"/>
      <c r="V2551" s="168"/>
      <c r="W2551" s="12" t="str">
        <f t="shared" si="481"/>
        <v>Mqtt1</v>
      </c>
      <c r="X2551" s="222"/>
      <c r="Y2551" s="6" t="str">
        <f t="shared" si="484"/>
        <v>power-tag/outlets-owner-private-lounge-emp220</v>
      </c>
      <c r="Z2551" s="106" t="str" cm="1">
        <f t="array" ref="Z2551">IF(COUNTIF(N2551,"spare"),"","$."&amp;_xlfn.REGEXEXTRACT(J2551,"PT\d+[FQ]\d+_(.*)", 2))</f>
        <v>$.Power_Factor_Phase_B</v>
      </c>
      <c r="AA2551" s="12">
        <f t="shared" si="483"/>
        <v>22</v>
      </c>
      <c r="AB2551" s="6" t="s">
        <v>195</v>
      </c>
      <c r="AC2551" s="106">
        <v>3080</v>
      </c>
      <c r="AJ2551" s="80"/>
      <c r="AK2551" s="116" t="s">
        <v>1696</v>
      </c>
      <c r="AN2551" s="80"/>
      <c r="AO2551" s="80"/>
      <c r="AP2551" s="80"/>
      <c r="AQ2551" s="80"/>
      <c r="AR2551" s="130"/>
      <c r="AS2551" s="80"/>
      <c r="AT2551" s="7"/>
      <c r="AU2551" s="7"/>
      <c r="AV2551" s="169"/>
      <c r="AW2551" s="170"/>
      <c r="AX2551" s="140"/>
      <c r="AY2551" s="150"/>
      <c r="AZ2551" s="171"/>
      <c r="BA2551" s="171"/>
      <c r="BB2551" s="150" t="str">
        <f t="shared" si="482"/>
        <v/>
      </c>
      <c r="BC2551" s="172"/>
      <c r="BD2551" s="169"/>
      <c r="BE2551" s="169"/>
      <c r="BF2551" s="169"/>
      <c r="BG2551" s="169"/>
      <c r="BH2551" s="169"/>
      <c r="BI2551" s="169"/>
      <c r="BJ2551" s="169"/>
      <c r="BK2551" s="169"/>
      <c r="BL2551" s="169"/>
      <c r="BM2551" s="169"/>
      <c r="BN2551" s="169"/>
      <c r="BO2551" s="169"/>
      <c r="BP2551" s="169"/>
      <c r="BQ2551" s="169"/>
      <c r="BS2551" s="6"/>
      <c r="BT2551" s="11"/>
      <c r="BU2551" s="6"/>
      <c r="BV2551" s="6"/>
    </row>
    <row r="2552" spans="1:74" ht="15.75" x14ac:dyDescent="0.25">
      <c r="A2552" s="52" t="s">
        <v>7908</v>
      </c>
      <c r="B2552" s="56"/>
      <c r="C2552" s="7" t="s">
        <v>118</v>
      </c>
      <c r="D2552" s="7" t="s">
        <v>6919</v>
      </c>
      <c r="E2552" s="7"/>
      <c r="F2552" s="64"/>
      <c r="G2552" s="6"/>
      <c r="H2552" s="6"/>
      <c r="I2552" s="10" t="s">
        <v>110</v>
      </c>
      <c r="J2552" s="11" t="s">
        <v>4616</v>
      </c>
      <c r="K2552" s="220" t="s">
        <v>600</v>
      </c>
      <c r="L2552" s="180"/>
      <c r="M2552" s="180">
        <v>1000</v>
      </c>
      <c r="N2552" s="80" t="s">
        <v>7215</v>
      </c>
      <c r="O2552" s="165"/>
      <c r="P2552" s="80" t="s">
        <v>5021</v>
      </c>
      <c r="Q2552" s="80"/>
      <c r="R2552" s="80"/>
      <c r="S2552" s="166"/>
      <c r="T2552" s="164"/>
      <c r="U2552" s="167"/>
      <c r="V2552" s="168"/>
      <c r="W2552" s="12" t="str">
        <f t="shared" si="481"/>
        <v>Mqtt1</v>
      </c>
      <c r="X2552" s="222"/>
      <c r="Y2552" s="6" t="str">
        <f t="shared" si="484"/>
        <v>power-tag/outlets-owner-private-lounge-emp220</v>
      </c>
      <c r="Z2552" s="106" t="str" cm="1">
        <f t="array" ref="Z2552">IF(COUNTIF(N2552,"spare"),"","$."&amp;_xlfn.REGEXEXTRACT(J2552,"PT\d+[FQ]\d+_(.*)", 2))</f>
        <v>$.Power_Factor_Phase_C</v>
      </c>
      <c r="AA2552" s="12">
        <f t="shared" si="483"/>
        <v>22</v>
      </c>
      <c r="AB2552" s="6" t="s">
        <v>195</v>
      </c>
      <c r="AC2552" s="106">
        <v>3082</v>
      </c>
      <c r="AJ2552" s="80"/>
      <c r="AK2552" s="116" t="s">
        <v>1696</v>
      </c>
      <c r="AN2552" s="80"/>
      <c r="AO2552" s="80"/>
      <c r="AP2552" s="80"/>
      <c r="AQ2552" s="80"/>
      <c r="AR2552" s="130"/>
      <c r="AS2552" s="80"/>
      <c r="AT2552" s="7"/>
      <c r="AU2552" s="7"/>
      <c r="AV2552" s="169"/>
      <c r="AW2552" s="170"/>
      <c r="AX2552" s="140"/>
      <c r="AY2552" s="150"/>
      <c r="AZ2552" s="171"/>
      <c r="BA2552" s="171"/>
      <c r="BB2552" s="150" t="str">
        <f t="shared" si="482"/>
        <v/>
      </c>
      <c r="BC2552" s="172"/>
      <c r="BD2552" s="169"/>
      <c r="BE2552" s="169"/>
      <c r="BF2552" s="169"/>
      <c r="BG2552" s="169"/>
      <c r="BH2552" s="169"/>
      <c r="BI2552" s="169"/>
      <c r="BJ2552" s="169"/>
      <c r="BK2552" s="169"/>
      <c r="BL2552" s="169"/>
      <c r="BM2552" s="169"/>
      <c r="BN2552" s="169"/>
      <c r="BO2552" s="169"/>
      <c r="BP2552" s="169"/>
      <c r="BQ2552" s="169"/>
      <c r="BS2552" s="6"/>
      <c r="BT2552" s="11"/>
      <c r="BU2552" s="6"/>
      <c r="BV2552" s="6"/>
    </row>
    <row r="2553" spans="1:74" ht="15.75" x14ac:dyDescent="0.25">
      <c r="A2553" s="52" t="s">
        <v>7908</v>
      </c>
      <c r="B2553" s="56"/>
      <c r="C2553" s="7" t="s">
        <v>118</v>
      </c>
      <c r="D2553" s="7" t="s">
        <v>6919</v>
      </c>
      <c r="E2553" s="7"/>
      <c r="F2553" s="64"/>
      <c r="G2553" s="6"/>
      <c r="H2553" s="6"/>
      <c r="I2553" s="10" t="s">
        <v>110</v>
      </c>
      <c r="J2553" s="11" t="s">
        <v>4617</v>
      </c>
      <c r="K2553" s="220" t="s">
        <v>600</v>
      </c>
      <c r="L2553" s="180"/>
      <c r="M2553" s="180">
        <v>1000</v>
      </c>
      <c r="N2553" s="80" t="s">
        <v>7215</v>
      </c>
      <c r="O2553" s="165"/>
      <c r="P2553" s="80" t="s">
        <v>5022</v>
      </c>
      <c r="Q2553" s="80"/>
      <c r="R2553" s="80"/>
      <c r="S2553" s="166"/>
      <c r="T2553" s="164"/>
      <c r="U2553" s="167"/>
      <c r="V2553" s="168"/>
      <c r="W2553" s="12" t="str">
        <f t="shared" si="481"/>
        <v>Mqtt1</v>
      </c>
      <c r="X2553" s="222"/>
      <c r="Y2553" s="6" t="str">
        <f t="shared" si="484"/>
        <v>power-tag/outlets-owner-private-lounge-emp220</v>
      </c>
      <c r="Z2553" s="106" t="str" cm="1">
        <f t="array" ref="Z2553">IF(COUNTIF(N2553,"spare"),"","$."&amp;_xlfn.REGEXEXTRACT(J2553,"PT\d+[FQ]\d+_(.*)", 2))</f>
        <v>$.Total_Power_Factor</v>
      </c>
      <c r="AA2553" s="12">
        <f t="shared" si="483"/>
        <v>22</v>
      </c>
      <c r="AB2553" s="6" t="s">
        <v>195</v>
      </c>
      <c r="AC2553" s="106">
        <v>3084</v>
      </c>
      <c r="AJ2553" s="80"/>
      <c r="AK2553" s="116" t="s">
        <v>1696</v>
      </c>
      <c r="AN2553" s="80"/>
      <c r="AO2553" s="80"/>
      <c r="AP2553" s="80"/>
      <c r="AQ2553" s="80"/>
      <c r="AR2553" s="130"/>
      <c r="AS2553" s="80"/>
      <c r="AT2553" s="7"/>
      <c r="AU2553" s="7"/>
      <c r="AV2553" s="169"/>
      <c r="AW2553" s="170"/>
      <c r="AX2553" s="140"/>
      <c r="AY2553" s="150"/>
      <c r="AZ2553" s="171"/>
      <c r="BA2553" s="171"/>
      <c r="BB2553" s="150" t="str">
        <f t="shared" si="482"/>
        <v/>
      </c>
      <c r="BC2553" s="172"/>
      <c r="BD2553" s="169"/>
      <c r="BE2553" s="169"/>
      <c r="BF2553" s="169"/>
      <c r="BG2553" s="169"/>
      <c r="BH2553" s="169"/>
      <c r="BI2553" s="169"/>
      <c r="BJ2553" s="169"/>
      <c r="BK2553" s="169"/>
      <c r="BL2553" s="169"/>
      <c r="BM2553" s="169"/>
      <c r="BN2553" s="169"/>
      <c r="BO2553" s="169"/>
      <c r="BP2553" s="169"/>
      <c r="BQ2553" s="169"/>
      <c r="BS2553" s="6"/>
      <c r="BT2553" s="11"/>
      <c r="BU2553" s="6"/>
      <c r="BV2553" s="6"/>
    </row>
    <row r="2554" spans="1:74" ht="15.75" x14ac:dyDescent="0.25">
      <c r="A2554" s="52" t="s">
        <v>7908</v>
      </c>
      <c r="B2554" s="56"/>
      <c r="C2554" s="7" t="s">
        <v>118</v>
      </c>
      <c r="D2554" s="7" t="s">
        <v>6919</v>
      </c>
      <c r="E2554" s="7"/>
      <c r="F2554" s="64"/>
      <c r="G2554" s="6"/>
      <c r="H2554" s="6"/>
      <c r="I2554" s="10" t="s">
        <v>110</v>
      </c>
      <c r="J2554" s="11" t="s">
        <v>4618</v>
      </c>
      <c r="K2554" s="220" t="s">
        <v>600</v>
      </c>
      <c r="L2554" s="180"/>
      <c r="M2554" s="180">
        <v>1000</v>
      </c>
      <c r="N2554" s="80" t="s">
        <v>7215</v>
      </c>
      <c r="O2554" s="165"/>
      <c r="P2554" s="80" t="s">
        <v>5023</v>
      </c>
      <c r="Q2554" s="80"/>
      <c r="R2554" s="80"/>
      <c r="S2554" s="166"/>
      <c r="T2554" s="164"/>
      <c r="U2554" s="167"/>
      <c r="V2554" s="168"/>
      <c r="W2554" s="12" t="str">
        <f t="shared" ref="W2554:W2568" si="485">IF(COUNTIF(N2554,"spare"),"","Mqtt1")</f>
        <v>Mqtt1</v>
      </c>
      <c r="X2554" s="222"/>
      <c r="Y2554" s="6" t="str">
        <f t="shared" si="484"/>
        <v>power-tag/knx-supply-emp121</v>
      </c>
      <c r="Z2554" s="106" t="str" cm="1">
        <f t="array" ref="Z2554">IF(COUNTIF(N2554,"spare"),"","$."&amp;_xlfn.REGEXEXTRACT(J2554,"PT\d+[FQ]\d+_(.*)", 2))</f>
        <v>$.RMS_Current_Phase_A</v>
      </c>
      <c r="AA2554" s="12">
        <f>AA2539+1</f>
        <v>23</v>
      </c>
      <c r="AB2554" s="6" t="s">
        <v>195</v>
      </c>
      <c r="AC2554" s="106">
        <v>3000</v>
      </c>
      <c r="AJ2554" s="80"/>
      <c r="AK2554" s="116" t="s">
        <v>1693</v>
      </c>
      <c r="AN2554" s="80"/>
      <c r="AO2554" s="80"/>
      <c r="AP2554" s="80"/>
      <c r="AQ2554" s="80"/>
      <c r="AR2554" s="130"/>
      <c r="AS2554" s="80"/>
      <c r="AT2554" s="7"/>
      <c r="AU2554" s="7"/>
      <c r="AV2554" s="169"/>
      <c r="AW2554" s="170"/>
      <c r="AX2554" s="140"/>
      <c r="AY2554" s="150"/>
      <c r="AZ2554" s="171"/>
      <c r="BA2554" s="171"/>
      <c r="BB2554" s="150" t="str">
        <f t="shared" ref="BB2554:BB2568" si="486">IF(ISNUMBER(AM2554),"1","")</f>
        <v/>
      </c>
      <c r="BC2554" s="172"/>
      <c r="BD2554" s="169"/>
      <c r="BE2554" s="169"/>
      <c r="BF2554" s="169"/>
      <c r="BG2554" s="169"/>
      <c r="BH2554" s="169"/>
      <c r="BI2554" s="169"/>
      <c r="BJ2554" s="169"/>
      <c r="BK2554" s="169"/>
      <c r="BL2554" s="169"/>
      <c r="BM2554" s="169"/>
      <c r="BN2554" s="169"/>
      <c r="BO2554" s="169"/>
      <c r="BP2554" s="169"/>
      <c r="BQ2554" s="169"/>
      <c r="BS2554" s="6"/>
      <c r="BT2554" s="11"/>
      <c r="BU2554" s="6"/>
      <c r="BV2554" s="6"/>
    </row>
    <row r="2555" spans="1:74" ht="15.75" x14ac:dyDescent="0.25">
      <c r="A2555" s="52" t="s">
        <v>7908</v>
      </c>
      <c r="B2555" s="56"/>
      <c r="C2555" s="7" t="s">
        <v>118</v>
      </c>
      <c r="D2555" s="7" t="s">
        <v>6919</v>
      </c>
      <c r="E2555" s="7"/>
      <c r="F2555" s="64"/>
      <c r="G2555" s="6"/>
      <c r="H2555" s="6"/>
      <c r="I2555" s="10" t="s">
        <v>110</v>
      </c>
      <c r="J2555" s="11" t="s">
        <v>4619</v>
      </c>
      <c r="K2555" s="220" t="s">
        <v>600</v>
      </c>
      <c r="L2555" s="180"/>
      <c r="M2555" s="180">
        <v>1000</v>
      </c>
      <c r="N2555" s="80" t="s">
        <v>7215</v>
      </c>
      <c r="O2555" s="165"/>
      <c r="P2555" s="80" t="s">
        <v>5024</v>
      </c>
      <c r="Q2555" s="80"/>
      <c r="R2555" s="80"/>
      <c r="S2555" s="166"/>
      <c r="T2555" s="164"/>
      <c r="U2555" s="167"/>
      <c r="V2555" s="168"/>
      <c r="W2555" s="12" t="str">
        <f t="shared" si="485"/>
        <v>Mqtt1</v>
      </c>
      <c r="X2555" s="222"/>
      <c r="Y2555" s="6" t="str">
        <f t="shared" si="484"/>
        <v>power-tag/knx-supply-emp121</v>
      </c>
      <c r="Z2555" s="106" t="str" cm="1">
        <f t="array" ref="Z2555">IF(COUNTIF(N2555,"spare"),"","$."&amp;_xlfn.REGEXEXTRACT(J2555,"PT\d+[FQ]\d+_(.*)", 2))</f>
        <v>$.RMS_Current_Phase_B</v>
      </c>
      <c r="AA2555" s="12">
        <f t="shared" si="483"/>
        <v>23</v>
      </c>
      <c r="AB2555" s="6" t="s">
        <v>195</v>
      </c>
      <c r="AC2555" s="106">
        <v>3002</v>
      </c>
      <c r="AJ2555" s="80"/>
      <c r="AK2555" s="116" t="s">
        <v>1693</v>
      </c>
      <c r="AN2555" s="80"/>
      <c r="AO2555" s="80"/>
      <c r="AP2555" s="80"/>
      <c r="AQ2555" s="80"/>
      <c r="AR2555" s="130"/>
      <c r="AS2555" s="80"/>
      <c r="AT2555" s="7"/>
      <c r="AU2555" s="7"/>
      <c r="AV2555" s="169"/>
      <c r="AW2555" s="170"/>
      <c r="AX2555" s="140"/>
      <c r="AY2555" s="150"/>
      <c r="AZ2555" s="171"/>
      <c r="BA2555" s="171"/>
      <c r="BB2555" s="150" t="str">
        <f t="shared" si="486"/>
        <v/>
      </c>
      <c r="BC2555" s="172"/>
      <c r="BD2555" s="169"/>
      <c r="BE2555" s="169"/>
      <c r="BF2555" s="169"/>
      <c r="BG2555" s="169"/>
      <c r="BH2555" s="169"/>
      <c r="BI2555" s="169"/>
      <c r="BJ2555" s="169"/>
      <c r="BK2555" s="169"/>
      <c r="BL2555" s="169"/>
      <c r="BM2555" s="169"/>
      <c r="BN2555" s="169"/>
      <c r="BO2555" s="169"/>
      <c r="BP2555" s="169"/>
      <c r="BQ2555" s="169"/>
      <c r="BS2555" s="6"/>
      <c r="BT2555" s="11"/>
      <c r="BU2555" s="6"/>
      <c r="BV2555" s="6"/>
    </row>
    <row r="2556" spans="1:74" ht="15.75" x14ac:dyDescent="0.25">
      <c r="A2556" s="52" t="s">
        <v>7908</v>
      </c>
      <c r="B2556" s="56"/>
      <c r="C2556" s="7" t="s">
        <v>118</v>
      </c>
      <c r="D2556" s="7" t="s">
        <v>6919</v>
      </c>
      <c r="E2556" s="7"/>
      <c r="F2556" s="64"/>
      <c r="G2556" s="6"/>
      <c r="H2556" s="6"/>
      <c r="I2556" s="10" t="s">
        <v>110</v>
      </c>
      <c r="J2556" s="11" t="s">
        <v>4620</v>
      </c>
      <c r="K2556" s="220" t="s">
        <v>600</v>
      </c>
      <c r="L2556" s="180"/>
      <c r="M2556" s="180">
        <v>1000</v>
      </c>
      <c r="N2556" s="80" t="s">
        <v>7215</v>
      </c>
      <c r="O2556" s="165"/>
      <c r="P2556" s="80" t="s">
        <v>5025</v>
      </c>
      <c r="Q2556" s="80"/>
      <c r="R2556" s="80"/>
      <c r="S2556" s="166"/>
      <c r="T2556" s="164"/>
      <c r="U2556" s="167"/>
      <c r="V2556" s="168"/>
      <c r="W2556" s="12" t="str">
        <f t="shared" si="485"/>
        <v>Mqtt1</v>
      </c>
      <c r="X2556" s="222"/>
      <c r="Y2556" s="6" t="str">
        <f t="shared" si="484"/>
        <v>power-tag/knx-supply-emp121</v>
      </c>
      <c r="Z2556" s="106" t="str" cm="1">
        <f t="array" ref="Z2556">IF(COUNTIF(N2556,"spare"),"","$."&amp;_xlfn.REGEXEXTRACT(J2556,"PT\d+[FQ]\d+_(.*)", 2))</f>
        <v>$.RMS_Current_Phase_C</v>
      </c>
      <c r="AA2556" s="12">
        <f t="shared" si="483"/>
        <v>23</v>
      </c>
      <c r="AB2556" s="6" t="s">
        <v>195</v>
      </c>
      <c r="AC2556" s="106">
        <v>3004</v>
      </c>
      <c r="AJ2556" s="80"/>
      <c r="AK2556" s="116" t="s">
        <v>1693</v>
      </c>
      <c r="AN2556" s="80"/>
      <c r="AO2556" s="80"/>
      <c r="AP2556" s="80"/>
      <c r="AQ2556" s="80"/>
      <c r="AR2556" s="130"/>
      <c r="AS2556" s="80"/>
      <c r="AT2556" s="7"/>
      <c r="AU2556" s="7"/>
      <c r="AV2556" s="169"/>
      <c r="AW2556" s="170"/>
      <c r="AX2556" s="140"/>
      <c r="AY2556" s="150"/>
      <c r="AZ2556" s="171"/>
      <c r="BA2556" s="171"/>
      <c r="BB2556" s="150" t="str">
        <f t="shared" si="486"/>
        <v/>
      </c>
      <c r="BC2556" s="172"/>
      <c r="BD2556" s="169"/>
      <c r="BE2556" s="169"/>
      <c r="BF2556" s="169"/>
      <c r="BG2556" s="169"/>
      <c r="BH2556" s="169"/>
      <c r="BI2556" s="169"/>
      <c r="BJ2556" s="169"/>
      <c r="BK2556" s="169"/>
      <c r="BL2556" s="169"/>
      <c r="BM2556" s="169"/>
      <c r="BN2556" s="169"/>
      <c r="BO2556" s="169"/>
      <c r="BP2556" s="169"/>
      <c r="BQ2556" s="169"/>
      <c r="BS2556" s="6"/>
      <c r="BT2556" s="11"/>
      <c r="BU2556" s="6"/>
      <c r="BV2556" s="6"/>
    </row>
    <row r="2557" spans="1:74" ht="15.75" x14ac:dyDescent="0.25">
      <c r="A2557" s="52" t="s">
        <v>7908</v>
      </c>
      <c r="B2557" s="56"/>
      <c r="C2557" s="7" t="s">
        <v>118</v>
      </c>
      <c r="D2557" s="7" t="s">
        <v>6919</v>
      </c>
      <c r="E2557" s="7"/>
      <c r="F2557" s="64"/>
      <c r="G2557" s="6"/>
      <c r="H2557" s="6"/>
      <c r="I2557" s="10" t="s">
        <v>110</v>
      </c>
      <c r="J2557" s="11" t="s">
        <v>4621</v>
      </c>
      <c r="K2557" s="220" t="s">
        <v>600</v>
      </c>
      <c r="L2557" s="180"/>
      <c r="M2557" s="180">
        <v>1000</v>
      </c>
      <c r="N2557" s="80" t="s">
        <v>7215</v>
      </c>
      <c r="O2557" s="165"/>
      <c r="P2557" s="80" t="s">
        <v>5026</v>
      </c>
      <c r="Q2557" s="80"/>
      <c r="R2557" s="80"/>
      <c r="S2557" s="166"/>
      <c r="T2557" s="164"/>
      <c r="U2557" s="167"/>
      <c r="V2557" s="168"/>
      <c r="W2557" s="12" t="str">
        <f t="shared" si="485"/>
        <v>Mqtt1</v>
      </c>
      <c r="X2557" s="222"/>
      <c r="Y2557" s="6" t="str">
        <f t="shared" si="484"/>
        <v>power-tag/knx-supply-emp121</v>
      </c>
      <c r="Z2557" s="106" t="str" cm="1">
        <f t="array" ref="Z2557">IF(COUNTIF(N2557,"spare"),"","$."&amp;_xlfn.REGEXEXTRACT(J2557,"PT\d+[FQ]\d+_(.*)", 2))</f>
        <v>$.RMS_Current_Phase_Neut</v>
      </c>
      <c r="AA2557" s="12">
        <f t="shared" si="483"/>
        <v>23</v>
      </c>
      <c r="AB2557" s="6" t="s">
        <v>195</v>
      </c>
      <c r="AC2557" s="106">
        <v>3006</v>
      </c>
      <c r="AJ2557" s="80"/>
      <c r="AK2557" s="116" t="s">
        <v>1693</v>
      </c>
      <c r="AN2557" s="80"/>
      <c r="AO2557" s="80"/>
      <c r="AP2557" s="80"/>
      <c r="AQ2557" s="80"/>
      <c r="AR2557" s="130"/>
      <c r="AS2557" s="80"/>
      <c r="AT2557" s="7"/>
      <c r="AU2557" s="7"/>
      <c r="AV2557" s="169"/>
      <c r="AW2557" s="170"/>
      <c r="AX2557" s="140"/>
      <c r="AY2557" s="150"/>
      <c r="AZ2557" s="171"/>
      <c r="BA2557" s="171"/>
      <c r="BB2557" s="150" t="str">
        <f t="shared" si="486"/>
        <v/>
      </c>
      <c r="BC2557" s="172"/>
      <c r="BD2557" s="169"/>
      <c r="BE2557" s="169"/>
      <c r="BF2557" s="169"/>
      <c r="BG2557" s="169"/>
      <c r="BH2557" s="169"/>
      <c r="BI2557" s="169"/>
      <c r="BJ2557" s="169"/>
      <c r="BK2557" s="169"/>
      <c r="BL2557" s="169"/>
      <c r="BM2557" s="169"/>
      <c r="BN2557" s="169"/>
      <c r="BO2557" s="169"/>
      <c r="BP2557" s="169"/>
      <c r="BQ2557" s="169"/>
      <c r="BS2557" s="6"/>
      <c r="BT2557" s="11"/>
      <c r="BU2557" s="6"/>
      <c r="BV2557" s="6"/>
    </row>
    <row r="2558" spans="1:74" ht="15.75" x14ac:dyDescent="0.25">
      <c r="A2558" s="52" t="s">
        <v>7908</v>
      </c>
      <c r="B2558" s="56"/>
      <c r="C2558" s="7" t="s">
        <v>118</v>
      </c>
      <c r="D2558" s="7" t="s">
        <v>6919</v>
      </c>
      <c r="E2558" s="7"/>
      <c r="F2558" s="64"/>
      <c r="G2558" s="6"/>
      <c r="H2558" s="6"/>
      <c r="I2558" s="10" t="s">
        <v>110</v>
      </c>
      <c r="J2558" s="11" t="s">
        <v>7760</v>
      </c>
      <c r="K2558" s="220" t="s">
        <v>600</v>
      </c>
      <c r="L2558" s="180"/>
      <c r="M2558" s="180">
        <v>1000</v>
      </c>
      <c r="N2558" s="80" t="s">
        <v>7215</v>
      </c>
      <c r="O2558" s="165"/>
      <c r="P2558" s="80" t="s">
        <v>5027</v>
      </c>
      <c r="Q2558" s="80"/>
      <c r="R2558" s="80"/>
      <c r="S2558" s="166"/>
      <c r="T2558" s="164"/>
      <c r="U2558" s="167"/>
      <c r="V2558" s="168"/>
      <c r="W2558" s="12" t="str">
        <f t="shared" si="485"/>
        <v>Mqtt1</v>
      </c>
      <c r="X2558" s="222"/>
      <c r="Y2558" s="6" t="str">
        <f t="shared" si="484"/>
        <v>power-tag/knx-supply-emp121</v>
      </c>
      <c r="Z2558" s="106" t="str" cm="1">
        <f t="array" ref="Z2558">IF(COUNTIF(N2558,"spare"),"","$."&amp;_xlfn.REGEXEXTRACT(J2558,"PT\d+[FQ]\d+_(.*)", 2))</f>
        <v>$.RMS_Voltage_A_N</v>
      </c>
      <c r="AA2558" s="12">
        <f t="shared" si="483"/>
        <v>23</v>
      </c>
      <c r="AB2558" s="6" t="s">
        <v>195</v>
      </c>
      <c r="AC2558" s="106">
        <v>3028</v>
      </c>
      <c r="AJ2558" s="80"/>
      <c r="AK2558" s="116" t="s">
        <v>1694</v>
      </c>
      <c r="AN2558" s="80"/>
      <c r="AO2558" s="80"/>
      <c r="AP2558" s="80"/>
      <c r="AQ2558" s="80"/>
      <c r="AR2558" s="130"/>
      <c r="AS2558" s="80"/>
      <c r="AT2558" s="7"/>
      <c r="AU2558" s="7"/>
      <c r="AV2558" s="169"/>
      <c r="AW2558" s="170"/>
      <c r="AX2558" s="140"/>
      <c r="AY2558" s="150"/>
      <c r="AZ2558" s="171"/>
      <c r="BA2558" s="171"/>
      <c r="BB2558" s="150" t="str">
        <f t="shared" si="486"/>
        <v/>
      </c>
      <c r="BC2558" s="172"/>
      <c r="BD2558" s="169"/>
      <c r="BE2558" s="169"/>
      <c r="BF2558" s="169"/>
      <c r="BG2558" s="169"/>
      <c r="BH2558" s="169"/>
      <c r="BI2558" s="169"/>
      <c r="BJ2558" s="169"/>
      <c r="BK2558" s="169"/>
      <c r="BL2558" s="169"/>
      <c r="BM2558" s="169"/>
      <c r="BN2558" s="169"/>
      <c r="BO2558" s="169"/>
      <c r="BP2558" s="169"/>
      <c r="BQ2558" s="169"/>
      <c r="BS2558" s="6"/>
      <c r="BT2558" s="11"/>
      <c r="BU2558" s="6"/>
      <c r="BV2558" s="6"/>
    </row>
    <row r="2559" spans="1:74" ht="15.75" x14ac:dyDescent="0.25">
      <c r="A2559" s="52" t="s">
        <v>7908</v>
      </c>
      <c r="B2559" s="56"/>
      <c r="C2559" s="7" t="s">
        <v>118</v>
      </c>
      <c r="D2559" s="7" t="s">
        <v>6919</v>
      </c>
      <c r="E2559" s="7"/>
      <c r="F2559" s="64"/>
      <c r="G2559" s="6"/>
      <c r="H2559" s="6"/>
      <c r="I2559" s="10" t="s">
        <v>110</v>
      </c>
      <c r="J2559" s="11" t="s">
        <v>7761</v>
      </c>
      <c r="K2559" s="220" t="s">
        <v>600</v>
      </c>
      <c r="L2559" s="180"/>
      <c r="M2559" s="180">
        <v>1000</v>
      </c>
      <c r="N2559" s="80" t="s">
        <v>7215</v>
      </c>
      <c r="O2559" s="165"/>
      <c r="P2559" s="80" t="s">
        <v>5028</v>
      </c>
      <c r="Q2559" s="80"/>
      <c r="R2559" s="80"/>
      <c r="S2559" s="166"/>
      <c r="T2559" s="164"/>
      <c r="U2559" s="167"/>
      <c r="V2559" s="168"/>
      <c r="W2559" s="12" t="str">
        <f t="shared" si="485"/>
        <v>Mqtt1</v>
      </c>
      <c r="X2559" s="222"/>
      <c r="Y2559" s="6" t="str">
        <f t="shared" si="484"/>
        <v>power-tag/knx-supply-emp121</v>
      </c>
      <c r="Z2559" s="106" t="str" cm="1">
        <f t="array" ref="Z2559">IF(COUNTIF(N2559,"spare"),"","$."&amp;_xlfn.REGEXEXTRACT(J2559,"PT\d+[FQ]\d+_(.*)", 2))</f>
        <v>$.RMS_Voltage_B_N</v>
      </c>
      <c r="AA2559" s="12">
        <f t="shared" si="483"/>
        <v>23</v>
      </c>
      <c r="AB2559" s="6" t="s">
        <v>195</v>
      </c>
      <c r="AC2559" s="106">
        <v>3030</v>
      </c>
      <c r="AJ2559" s="80"/>
      <c r="AK2559" s="116" t="s">
        <v>1694</v>
      </c>
      <c r="AN2559" s="80"/>
      <c r="AO2559" s="80"/>
      <c r="AP2559" s="80"/>
      <c r="AQ2559" s="80"/>
      <c r="AR2559" s="130"/>
      <c r="AS2559" s="80"/>
      <c r="AT2559" s="7"/>
      <c r="AU2559" s="7"/>
      <c r="AV2559" s="169"/>
      <c r="AW2559" s="170"/>
      <c r="AX2559" s="140"/>
      <c r="AY2559" s="150"/>
      <c r="AZ2559" s="171"/>
      <c r="BA2559" s="171"/>
      <c r="BB2559" s="150" t="str">
        <f t="shared" si="486"/>
        <v/>
      </c>
      <c r="BC2559" s="172"/>
      <c r="BD2559" s="169"/>
      <c r="BE2559" s="169"/>
      <c r="BF2559" s="169"/>
      <c r="BG2559" s="169"/>
      <c r="BH2559" s="169"/>
      <c r="BI2559" s="169"/>
      <c r="BJ2559" s="169"/>
      <c r="BK2559" s="169"/>
      <c r="BL2559" s="169"/>
      <c r="BM2559" s="169"/>
      <c r="BN2559" s="169"/>
      <c r="BO2559" s="169"/>
      <c r="BP2559" s="169"/>
      <c r="BQ2559" s="169"/>
      <c r="BS2559" s="6"/>
      <c r="BT2559" s="11"/>
      <c r="BU2559" s="6"/>
      <c r="BV2559" s="6"/>
    </row>
    <row r="2560" spans="1:74" ht="15.75" x14ac:dyDescent="0.25">
      <c r="A2560" s="52" t="s">
        <v>7908</v>
      </c>
      <c r="B2560" s="56"/>
      <c r="C2560" s="7" t="s">
        <v>118</v>
      </c>
      <c r="D2560" s="7" t="s">
        <v>6919</v>
      </c>
      <c r="E2560" s="7"/>
      <c r="F2560" s="64"/>
      <c r="G2560" s="6"/>
      <c r="H2560" s="6"/>
      <c r="I2560" s="10" t="s">
        <v>110</v>
      </c>
      <c r="J2560" s="11" t="s">
        <v>7762</v>
      </c>
      <c r="K2560" s="220" t="s">
        <v>600</v>
      </c>
      <c r="L2560" s="180"/>
      <c r="M2560" s="180">
        <v>1000</v>
      </c>
      <c r="N2560" s="80" t="s">
        <v>7215</v>
      </c>
      <c r="O2560" s="165"/>
      <c r="P2560" s="80" t="s">
        <v>5029</v>
      </c>
      <c r="Q2560" s="80"/>
      <c r="R2560" s="80"/>
      <c r="S2560" s="166"/>
      <c r="T2560" s="164"/>
      <c r="U2560" s="167"/>
      <c r="V2560" s="168"/>
      <c r="W2560" s="12" t="str">
        <f t="shared" si="485"/>
        <v>Mqtt1</v>
      </c>
      <c r="X2560" s="222"/>
      <c r="Y2560" s="6" t="str">
        <f t="shared" si="484"/>
        <v>power-tag/knx-supply-emp121</v>
      </c>
      <c r="Z2560" s="106" t="str" cm="1">
        <f t="array" ref="Z2560">IF(COUNTIF(N2560,"spare"),"","$."&amp;_xlfn.REGEXEXTRACT(J2560,"PT\d+[FQ]\d+_(.*)", 2))</f>
        <v>$.RMS_Voltage_C_N</v>
      </c>
      <c r="AA2560" s="12">
        <f t="shared" si="483"/>
        <v>23</v>
      </c>
      <c r="AB2560" s="6" t="s">
        <v>195</v>
      </c>
      <c r="AC2560" s="106">
        <v>3032</v>
      </c>
      <c r="AJ2560" s="80"/>
      <c r="AK2560" s="116" t="s">
        <v>1694</v>
      </c>
      <c r="AN2560" s="80"/>
      <c r="AO2560" s="80"/>
      <c r="AP2560" s="80"/>
      <c r="AQ2560" s="80"/>
      <c r="AR2560" s="130"/>
      <c r="AS2560" s="80"/>
      <c r="AT2560" s="7"/>
      <c r="AU2560" s="7"/>
      <c r="AV2560" s="169"/>
      <c r="AW2560" s="170"/>
      <c r="AX2560" s="140"/>
      <c r="AY2560" s="150"/>
      <c r="AZ2560" s="171"/>
      <c r="BA2560" s="171"/>
      <c r="BB2560" s="150" t="str">
        <f t="shared" si="486"/>
        <v/>
      </c>
      <c r="BC2560" s="172"/>
      <c r="BD2560" s="169"/>
      <c r="BE2560" s="169"/>
      <c r="BF2560" s="169"/>
      <c r="BG2560" s="169"/>
      <c r="BH2560" s="169"/>
      <c r="BI2560" s="169"/>
      <c r="BJ2560" s="169"/>
      <c r="BK2560" s="169"/>
      <c r="BL2560" s="169"/>
      <c r="BM2560" s="169"/>
      <c r="BN2560" s="169"/>
      <c r="BO2560" s="169"/>
      <c r="BP2560" s="169"/>
      <c r="BQ2560" s="169"/>
      <c r="BS2560" s="6"/>
      <c r="BT2560" s="11"/>
      <c r="BU2560" s="6"/>
      <c r="BV2560" s="6"/>
    </row>
    <row r="2561" spans="1:74" ht="15.75" x14ac:dyDescent="0.25">
      <c r="A2561" s="52" t="s">
        <v>7908</v>
      </c>
      <c r="B2561" s="56"/>
      <c r="C2561" s="7" t="s">
        <v>118</v>
      </c>
      <c r="D2561" s="7" t="s">
        <v>6919</v>
      </c>
      <c r="E2561" s="7"/>
      <c r="F2561" s="64"/>
      <c r="G2561" s="6"/>
      <c r="H2561" s="6"/>
      <c r="I2561" s="10" t="s">
        <v>110</v>
      </c>
      <c r="J2561" s="11" t="s">
        <v>4622</v>
      </c>
      <c r="K2561" s="220" t="s">
        <v>600</v>
      </c>
      <c r="L2561" s="180"/>
      <c r="M2561" s="180">
        <v>1000</v>
      </c>
      <c r="N2561" s="80" t="s">
        <v>7215</v>
      </c>
      <c r="O2561" s="165"/>
      <c r="P2561" s="80" t="s">
        <v>5030</v>
      </c>
      <c r="Q2561" s="80"/>
      <c r="R2561" s="80"/>
      <c r="S2561" s="166"/>
      <c r="T2561" s="164"/>
      <c r="U2561" s="167"/>
      <c r="V2561" s="168"/>
      <c r="W2561" s="12" t="str">
        <f t="shared" si="485"/>
        <v>Mqtt1</v>
      </c>
      <c r="X2561" s="222"/>
      <c r="Y2561" s="6" t="str">
        <f t="shared" si="484"/>
        <v>power-tag/knx-supply-emp121</v>
      </c>
      <c r="Z2561" s="106" t="str" cm="1">
        <f t="array" ref="Z2561">IF(COUNTIF(N2561,"spare"),"","$."&amp;_xlfn.REGEXEXTRACT(J2561,"PT\d+[FQ]\d+_(.*)", 2))</f>
        <v>$.Active_Power_Phase_A</v>
      </c>
      <c r="AA2561" s="12">
        <f t="shared" si="483"/>
        <v>23</v>
      </c>
      <c r="AB2561" s="6" t="s">
        <v>195</v>
      </c>
      <c r="AC2561" s="106">
        <v>3054</v>
      </c>
      <c r="AJ2561" s="80"/>
      <c r="AK2561" s="116" t="s">
        <v>1695</v>
      </c>
      <c r="AN2561" s="80"/>
      <c r="AO2561" s="80"/>
      <c r="AP2561" s="80"/>
      <c r="AQ2561" s="80"/>
      <c r="AR2561" s="130"/>
      <c r="AS2561" s="80"/>
      <c r="AT2561" s="7"/>
      <c r="AU2561" s="7"/>
      <c r="AV2561" s="169"/>
      <c r="AW2561" s="170"/>
      <c r="AX2561" s="140"/>
      <c r="AY2561" s="150"/>
      <c r="AZ2561" s="171"/>
      <c r="BA2561" s="171"/>
      <c r="BB2561" s="150" t="str">
        <f t="shared" si="486"/>
        <v/>
      </c>
      <c r="BC2561" s="172"/>
      <c r="BD2561" s="169"/>
      <c r="BE2561" s="169"/>
      <c r="BF2561" s="169"/>
      <c r="BG2561" s="169"/>
      <c r="BH2561" s="169"/>
      <c r="BI2561" s="169"/>
      <c r="BJ2561" s="169"/>
      <c r="BK2561" s="169"/>
      <c r="BL2561" s="169"/>
      <c r="BM2561" s="169"/>
      <c r="BN2561" s="169"/>
      <c r="BO2561" s="169"/>
      <c r="BP2561" s="169"/>
      <c r="BQ2561" s="169"/>
      <c r="BS2561" s="6"/>
      <c r="BT2561" s="11"/>
      <c r="BU2561" s="6"/>
      <c r="BV2561" s="6"/>
    </row>
    <row r="2562" spans="1:74" ht="15.75" x14ac:dyDescent="0.25">
      <c r="A2562" s="52" t="s">
        <v>7908</v>
      </c>
      <c r="B2562" s="56"/>
      <c r="C2562" s="7" t="s">
        <v>118</v>
      </c>
      <c r="D2562" s="7" t="s">
        <v>6919</v>
      </c>
      <c r="E2562" s="7"/>
      <c r="F2562" s="64"/>
      <c r="G2562" s="6"/>
      <c r="H2562" s="6"/>
      <c r="I2562" s="10" t="s">
        <v>110</v>
      </c>
      <c r="J2562" s="11" t="s">
        <v>4623</v>
      </c>
      <c r="K2562" s="220" t="s">
        <v>600</v>
      </c>
      <c r="L2562" s="180"/>
      <c r="M2562" s="180">
        <v>1000</v>
      </c>
      <c r="N2562" s="80" t="s">
        <v>7215</v>
      </c>
      <c r="O2562" s="165"/>
      <c r="P2562" s="80" t="s">
        <v>5031</v>
      </c>
      <c r="Q2562" s="80"/>
      <c r="R2562" s="80"/>
      <c r="S2562" s="166"/>
      <c r="T2562" s="164"/>
      <c r="U2562" s="167"/>
      <c r="V2562" s="168"/>
      <c r="W2562" s="12" t="str">
        <f t="shared" si="485"/>
        <v>Mqtt1</v>
      </c>
      <c r="X2562" s="222"/>
      <c r="Y2562" s="6" t="str">
        <f t="shared" si="484"/>
        <v>power-tag/knx-supply-emp121</v>
      </c>
      <c r="Z2562" s="106" t="str" cm="1">
        <f t="array" ref="Z2562">IF(COUNTIF(N2562,"spare"),"","$."&amp;_xlfn.REGEXEXTRACT(J2562,"PT\d+[FQ]\d+_(.*)", 2))</f>
        <v>$.Active_Power_Phase_B</v>
      </c>
      <c r="AA2562" s="12">
        <f t="shared" si="483"/>
        <v>23</v>
      </c>
      <c r="AB2562" s="6" t="s">
        <v>195</v>
      </c>
      <c r="AC2562" s="106">
        <v>3056</v>
      </c>
      <c r="AJ2562" s="80"/>
      <c r="AK2562" s="116" t="s">
        <v>1695</v>
      </c>
      <c r="AN2562" s="80"/>
      <c r="AO2562" s="80"/>
      <c r="AP2562" s="80"/>
      <c r="AQ2562" s="80"/>
      <c r="AR2562" s="130"/>
      <c r="AS2562" s="80"/>
      <c r="AT2562" s="7"/>
      <c r="AU2562" s="7"/>
      <c r="AV2562" s="169"/>
      <c r="AW2562" s="170"/>
      <c r="AX2562" s="140"/>
      <c r="AY2562" s="150"/>
      <c r="AZ2562" s="171"/>
      <c r="BA2562" s="171"/>
      <c r="BB2562" s="150" t="str">
        <f t="shared" si="486"/>
        <v/>
      </c>
      <c r="BC2562" s="172"/>
      <c r="BD2562" s="169"/>
      <c r="BE2562" s="169"/>
      <c r="BF2562" s="169"/>
      <c r="BG2562" s="169"/>
      <c r="BH2562" s="169"/>
      <c r="BI2562" s="169"/>
      <c r="BJ2562" s="169"/>
      <c r="BK2562" s="169"/>
      <c r="BL2562" s="169"/>
      <c r="BM2562" s="169"/>
      <c r="BN2562" s="169"/>
      <c r="BO2562" s="169"/>
      <c r="BP2562" s="169"/>
      <c r="BQ2562" s="169"/>
      <c r="BS2562" s="6"/>
      <c r="BT2562" s="11"/>
      <c r="BU2562" s="6"/>
      <c r="BV2562" s="6"/>
    </row>
    <row r="2563" spans="1:74" ht="15.75" x14ac:dyDescent="0.25">
      <c r="A2563" s="52" t="s">
        <v>7908</v>
      </c>
      <c r="B2563" s="56"/>
      <c r="C2563" s="7" t="s">
        <v>118</v>
      </c>
      <c r="D2563" s="7" t="s">
        <v>6919</v>
      </c>
      <c r="E2563" s="7"/>
      <c r="F2563" s="64"/>
      <c r="G2563" s="6"/>
      <c r="H2563" s="6"/>
      <c r="I2563" s="10" t="s">
        <v>110</v>
      </c>
      <c r="J2563" s="11" t="s">
        <v>4624</v>
      </c>
      <c r="K2563" s="220" t="s">
        <v>600</v>
      </c>
      <c r="L2563" s="180"/>
      <c r="M2563" s="180">
        <v>1000</v>
      </c>
      <c r="N2563" s="80" t="s">
        <v>7215</v>
      </c>
      <c r="O2563" s="165"/>
      <c r="P2563" s="80" t="s">
        <v>5032</v>
      </c>
      <c r="Q2563" s="80"/>
      <c r="R2563" s="80"/>
      <c r="S2563" s="166"/>
      <c r="T2563" s="164"/>
      <c r="U2563" s="167"/>
      <c r="V2563" s="168"/>
      <c r="W2563" s="12" t="str">
        <f t="shared" si="485"/>
        <v>Mqtt1</v>
      </c>
      <c r="X2563" s="222"/>
      <c r="Y2563" s="6" t="str">
        <f t="shared" si="484"/>
        <v>power-tag/knx-supply-emp121</v>
      </c>
      <c r="Z2563" s="106" t="str" cm="1">
        <f t="array" ref="Z2563">IF(COUNTIF(N2563,"spare"),"","$."&amp;_xlfn.REGEXEXTRACT(J2563,"PT\d+[FQ]\d+_(.*)", 2))</f>
        <v>$.Active_Power_Phase_C</v>
      </c>
      <c r="AA2563" s="12">
        <f t="shared" si="483"/>
        <v>23</v>
      </c>
      <c r="AB2563" s="6" t="s">
        <v>195</v>
      </c>
      <c r="AC2563" s="106">
        <v>3058</v>
      </c>
      <c r="AJ2563" s="80"/>
      <c r="AK2563" s="116" t="s">
        <v>1695</v>
      </c>
      <c r="AN2563" s="80"/>
      <c r="AO2563" s="80"/>
      <c r="AP2563" s="80"/>
      <c r="AQ2563" s="80"/>
      <c r="AR2563" s="130"/>
      <c r="AS2563" s="80"/>
      <c r="AT2563" s="7"/>
      <c r="AU2563" s="7"/>
      <c r="AV2563" s="169"/>
      <c r="AW2563" s="170"/>
      <c r="AX2563" s="140"/>
      <c r="AY2563" s="150"/>
      <c r="AZ2563" s="171"/>
      <c r="BA2563" s="171"/>
      <c r="BB2563" s="150" t="str">
        <f t="shared" si="486"/>
        <v/>
      </c>
      <c r="BC2563" s="172"/>
      <c r="BD2563" s="169"/>
      <c r="BE2563" s="169"/>
      <c r="BF2563" s="169"/>
      <c r="BG2563" s="169"/>
      <c r="BH2563" s="169"/>
      <c r="BI2563" s="169"/>
      <c r="BJ2563" s="169"/>
      <c r="BK2563" s="169"/>
      <c r="BL2563" s="169"/>
      <c r="BM2563" s="169"/>
      <c r="BN2563" s="169"/>
      <c r="BO2563" s="169"/>
      <c r="BP2563" s="169"/>
      <c r="BQ2563" s="169"/>
      <c r="BS2563" s="6"/>
      <c r="BT2563" s="11"/>
      <c r="BU2563" s="6"/>
      <c r="BV2563" s="6"/>
    </row>
    <row r="2564" spans="1:74" ht="15.75" x14ac:dyDescent="0.25">
      <c r="A2564" s="52" t="s">
        <v>7908</v>
      </c>
      <c r="B2564" s="56"/>
      <c r="C2564" s="7" t="s">
        <v>118</v>
      </c>
      <c r="D2564" s="7" t="s">
        <v>6919</v>
      </c>
      <c r="E2564" s="7"/>
      <c r="F2564" s="64"/>
      <c r="G2564" s="6"/>
      <c r="H2564" s="6"/>
      <c r="I2564" s="10" t="s">
        <v>110</v>
      </c>
      <c r="J2564" s="11" t="s">
        <v>4625</v>
      </c>
      <c r="K2564" s="220" t="s">
        <v>600</v>
      </c>
      <c r="L2564" s="180"/>
      <c r="M2564" s="180">
        <v>1000</v>
      </c>
      <c r="N2564" s="80" t="s">
        <v>7215</v>
      </c>
      <c r="O2564" s="165"/>
      <c r="P2564" s="80" t="s">
        <v>5033</v>
      </c>
      <c r="Q2564" s="80"/>
      <c r="R2564" s="80"/>
      <c r="S2564" s="166"/>
      <c r="T2564" s="164"/>
      <c r="U2564" s="167"/>
      <c r="V2564" s="168"/>
      <c r="W2564" s="12" t="str">
        <f t="shared" si="485"/>
        <v>Mqtt1</v>
      </c>
      <c r="X2564" s="222"/>
      <c r="Y2564" s="6" t="str">
        <f t="shared" si="484"/>
        <v>power-tag/knx-supply-emp121</v>
      </c>
      <c r="Z2564" s="106" t="str" cm="1">
        <f t="array" ref="Z2564">IF(COUNTIF(N2564,"spare"),"","$."&amp;_xlfn.REGEXEXTRACT(J2564,"PT\d+[FQ]\d+_(.*)", 2))</f>
        <v>$.Total_Active_Power</v>
      </c>
      <c r="AA2564" s="12">
        <f t="shared" si="483"/>
        <v>23</v>
      </c>
      <c r="AB2564" s="6" t="s">
        <v>195</v>
      </c>
      <c r="AC2564" s="106">
        <v>3060</v>
      </c>
      <c r="AJ2564" s="80"/>
      <c r="AK2564" s="116" t="s">
        <v>1695</v>
      </c>
      <c r="AN2564" s="80"/>
      <c r="AO2564" s="80"/>
      <c r="AP2564" s="80"/>
      <c r="AQ2564" s="80"/>
      <c r="AR2564" s="130"/>
      <c r="AS2564" s="80"/>
      <c r="AT2564" s="7"/>
      <c r="AU2564" s="7"/>
      <c r="AV2564" s="169"/>
      <c r="AW2564" s="170"/>
      <c r="AX2564" s="140"/>
      <c r="AY2564" s="150"/>
      <c r="AZ2564" s="171"/>
      <c r="BA2564" s="171"/>
      <c r="BB2564" s="150" t="str">
        <f t="shared" si="486"/>
        <v/>
      </c>
      <c r="BC2564" s="172"/>
      <c r="BD2564" s="169"/>
      <c r="BE2564" s="169"/>
      <c r="BF2564" s="169"/>
      <c r="BG2564" s="169"/>
      <c r="BH2564" s="169"/>
      <c r="BI2564" s="169"/>
      <c r="BJ2564" s="169"/>
      <c r="BK2564" s="169"/>
      <c r="BL2564" s="169"/>
      <c r="BM2564" s="169"/>
      <c r="BN2564" s="169"/>
      <c r="BO2564" s="169"/>
      <c r="BP2564" s="169"/>
      <c r="BQ2564" s="169"/>
      <c r="BS2564" s="6"/>
      <c r="BT2564" s="11"/>
      <c r="BU2564" s="6"/>
      <c r="BV2564" s="6"/>
    </row>
    <row r="2565" spans="1:74" ht="15.75" x14ac:dyDescent="0.25">
      <c r="A2565" s="52" t="s">
        <v>7908</v>
      </c>
      <c r="B2565" s="56"/>
      <c r="C2565" s="7" t="s">
        <v>118</v>
      </c>
      <c r="D2565" s="7" t="s">
        <v>6919</v>
      </c>
      <c r="E2565" s="7"/>
      <c r="F2565" s="64"/>
      <c r="G2565" s="6"/>
      <c r="H2565" s="6"/>
      <c r="I2565" s="10" t="s">
        <v>110</v>
      </c>
      <c r="J2565" s="11" t="s">
        <v>4626</v>
      </c>
      <c r="K2565" s="220" t="s">
        <v>600</v>
      </c>
      <c r="L2565" s="180"/>
      <c r="M2565" s="180">
        <v>1000</v>
      </c>
      <c r="N2565" s="80" t="s">
        <v>7215</v>
      </c>
      <c r="O2565" s="165"/>
      <c r="P2565" s="80" t="s">
        <v>5034</v>
      </c>
      <c r="Q2565" s="80"/>
      <c r="R2565" s="80"/>
      <c r="S2565" s="166"/>
      <c r="T2565" s="164"/>
      <c r="U2565" s="167"/>
      <c r="V2565" s="168"/>
      <c r="W2565" s="12" t="str">
        <f t="shared" si="485"/>
        <v>Mqtt1</v>
      </c>
      <c r="X2565" s="222"/>
      <c r="Y2565" s="6" t="str">
        <f t="shared" si="484"/>
        <v>power-tag/knx-supply-emp121</v>
      </c>
      <c r="Z2565" s="106" t="str" cm="1">
        <f t="array" ref="Z2565">IF(COUNTIF(N2565,"spare"),"","$."&amp;_xlfn.REGEXEXTRACT(J2565,"PT\d+[FQ]\d+_(.*)", 2))</f>
        <v>$.Power_Factor_Phase_A</v>
      </c>
      <c r="AA2565" s="12">
        <f t="shared" si="483"/>
        <v>23</v>
      </c>
      <c r="AB2565" s="6" t="s">
        <v>195</v>
      </c>
      <c r="AC2565" s="106">
        <v>3078</v>
      </c>
      <c r="AJ2565" s="80"/>
      <c r="AK2565" s="116" t="s">
        <v>1696</v>
      </c>
      <c r="AN2565" s="80"/>
      <c r="AO2565" s="80"/>
      <c r="AP2565" s="80"/>
      <c r="AQ2565" s="80"/>
      <c r="AR2565" s="130"/>
      <c r="AS2565" s="80"/>
      <c r="AT2565" s="7"/>
      <c r="AU2565" s="7"/>
      <c r="AV2565" s="169"/>
      <c r="AW2565" s="170"/>
      <c r="AX2565" s="140"/>
      <c r="AY2565" s="150"/>
      <c r="AZ2565" s="171"/>
      <c r="BA2565" s="171"/>
      <c r="BB2565" s="150" t="str">
        <f t="shared" si="486"/>
        <v/>
      </c>
      <c r="BC2565" s="172"/>
      <c r="BD2565" s="169"/>
      <c r="BE2565" s="169"/>
      <c r="BF2565" s="169"/>
      <c r="BG2565" s="169"/>
      <c r="BH2565" s="169"/>
      <c r="BI2565" s="169"/>
      <c r="BJ2565" s="169"/>
      <c r="BK2565" s="169"/>
      <c r="BL2565" s="169"/>
      <c r="BM2565" s="169"/>
      <c r="BN2565" s="169"/>
      <c r="BO2565" s="169"/>
      <c r="BP2565" s="169"/>
      <c r="BQ2565" s="169"/>
      <c r="BS2565" s="6"/>
      <c r="BT2565" s="11"/>
      <c r="BU2565" s="6"/>
      <c r="BV2565" s="6"/>
    </row>
    <row r="2566" spans="1:74" ht="15.75" x14ac:dyDescent="0.25">
      <c r="A2566" s="52" t="s">
        <v>7908</v>
      </c>
      <c r="B2566" s="56"/>
      <c r="C2566" s="7" t="s">
        <v>118</v>
      </c>
      <c r="D2566" s="7" t="s">
        <v>6919</v>
      </c>
      <c r="E2566" s="7"/>
      <c r="F2566" s="64"/>
      <c r="G2566" s="6"/>
      <c r="H2566" s="6"/>
      <c r="I2566" s="10" t="s">
        <v>110</v>
      </c>
      <c r="J2566" s="11" t="s">
        <v>4627</v>
      </c>
      <c r="K2566" s="220" t="s">
        <v>600</v>
      </c>
      <c r="L2566" s="180"/>
      <c r="M2566" s="180">
        <v>1000</v>
      </c>
      <c r="N2566" s="80" t="s">
        <v>7215</v>
      </c>
      <c r="O2566" s="165"/>
      <c r="P2566" s="80" t="s">
        <v>5035</v>
      </c>
      <c r="Q2566" s="80"/>
      <c r="R2566" s="80"/>
      <c r="S2566" s="166"/>
      <c r="T2566" s="164"/>
      <c r="U2566" s="167"/>
      <c r="V2566" s="168"/>
      <c r="W2566" s="12" t="str">
        <f t="shared" si="485"/>
        <v>Mqtt1</v>
      </c>
      <c r="X2566" s="222"/>
      <c r="Y2566" s="6" t="str">
        <f t="shared" si="484"/>
        <v>power-tag/knx-supply-emp121</v>
      </c>
      <c r="Z2566" s="106" t="str" cm="1">
        <f t="array" ref="Z2566">IF(COUNTIF(N2566,"spare"),"","$."&amp;_xlfn.REGEXEXTRACT(J2566,"PT\d+[FQ]\d+_(.*)", 2))</f>
        <v>$.Power_Factor_Phase_B</v>
      </c>
      <c r="AA2566" s="12">
        <f t="shared" si="483"/>
        <v>23</v>
      </c>
      <c r="AB2566" s="6" t="s">
        <v>195</v>
      </c>
      <c r="AC2566" s="106">
        <v>3080</v>
      </c>
      <c r="AJ2566" s="80"/>
      <c r="AK2566" s="116" t="s">
        <v>1696</v>
      </c>
      <c r="AN2566" s="80"/>
      <c r="AO2566" s="80"/>
      <c r="AP2566" s="80"/>
      <c r="AQ2566" s="80"/>
      <c r="AR2566" s="130"/>
      <c r="AS2566" s="80"/>
      <c r="AT2566" s="7"/>
      <c r="AU2566" s="7"/>
      <c r="AV2566" s="169"/>
      <c r="AW2566" s="170"/>
      <c r="AX2566" s="140"/>
      <c r="AY2566" s="150"/>
      <c r="AZ2566" s="171"/>
      <c r="BA2566" s="171"/>
      <c r="BB2566" s="150" t="str">
        <f t="shared" si="486"/>
        <v/>
      </c>
      <c r="BC2566" s="172"/>
      <c r="BD2566" s="169"/>
      <c r="BE2566" s="169"/>
      <c r="BF2566" s="169"/>
      <c r="BG2566" s="169"/>
      <c r="BH2566" s="169"/>
      <c r="BI2566" s="169"/>
      <c r="BJ2566" s="169"/>
      <c r="BK2566" s="169"/>
      <c r="BL2566" s="169"/>
      <c r="BM2566" s="169"/>
      <c r="BN2566" s="169"/>
      <c r="BO2566" s="169"/>
      <c r="BP2566" s="169"/>
      <c r="BQ2566" s="169"/>
      <c r="BS2566" s="6"/>
      <c r="BT2566" s="11"/>
      <c r="BU2566" s="6"/>
      <c r="BV2566" s="6"/>
    </row>
    <row r="2567" spans="1:74" ht="15.75" x14ac:dyDescent="0.25">
      <c r="A2567" s="52" t="s">
        <v>7908</v>
      </c>
      <c r="B2567" s="56"/>
      <c r="C2567" s="7" t="s">
        <v>118</v>
      </c>
      <c r="D2567" s="7" t="s">
        <v>6919</v>
      </c>
      <c r="E2567" s="7"/>
      <c r="F2567" s="64"/>
      <c r="G2567" s="6"/>
      <c r="H2567" s="6"/>
      <c r="I2567" s="10" t="s">
        <v>110</v>
      </c>
      <c r="J2567" s="11" t="s">
        <v>4628</v>
      </c>
      <c r="K2567" s="220" t="s">
        <v>600</v>
      </c>
      <c r="L2567" s="180"/>
      <c r="M2567" s="180">
        <v>1000</v>
      </c>
      <c r="N2567" s="80" t="s">
        <v>7215</v>
      </c>
      <c r="O2567" s="165"/>
      <c r="P2567" s="80" t="s">
        <v>5036</v>
      </c>
      <c r="Q2567" s="80"/>
      <c r="R2567" s="80"/>
      <c r="S2567" s="166"/>
      <c r="T2567" s="164"/>
      <c r="U2567" s="167"/>
      <c r="V2567" s="168"/>
      <c r="W2567" s="12" t="str">
        <f t="shared" si="485"/>
        <v>Mqtt1</v>
      </c>
      <c r="X2567" s="222"/>
      <c r="Y2567" s="6" t="str">
        <f t="shared" si="484"/>
        <v>power-tag/knx-supply-emp121</v>
      </c>
      <c r="Z2567" s="106" t="str" cm="1">
        <f t="array" ref="Z2567">IF(COUNTIF(N2567,"spare"),"","$."&amp;_xlfn.REGEXEXTRACT(J2567,"PT\d+[FQ]\d+_(.*)", 2))</f>
        <v>$.Power_Factor_Phase_C</v>
      </c>
      <c r="AA2567" s="12">
        <f t="shared" si="483"/>
        <v>23</v>
      </c>
      <c r="AB2567" s="6" t="s">
        <v>195</v>
      </c>
      <c r="AC2567" s="106">
        <v>3082</v>
      </c>
      <c r="AJ2567" s="80"/>
      <c r="AK2567" s="116" t="s">
        <v>1696</v>
      </c>
      <c r="AN2567" s="80"/>
      <c r="AO2567" s="80"/>
      <c r="AP2567" s="80"/>
      <c r="AQ2567" s="80"/>
      <c r="AR2567" s="130"/>
      <c r="AS2567" s="80"/>
      <c r="AT2567" s="7"/>
      <c r="AU2567" s="7"/>
      <c r="AV2567" s="169"/>
      <c r="AW2567" s="170"/>
      <c r="AX2567" s="140"/>
      <c r="AY2567" s="150"/>
      <c r="AZ2567" s="171"/>
      <c r="BA2567" s="171"/>
      <c r="BB2567" s="150" t="str">
        <f t="shared" si="486"/>
        <v/>
      </c>
      <c r="BC2567" s="172"/>
      <c r="BD2567" s="169"/>
      <c r="BE2567" s="169"/>
      <c r="BF2567" s="169"/>
      <c r="BG2567" s="169"/>
      <c r="BH2567" s="169"/>
      <c r="BI2567" s="169"/>
      <c r="BJ2567" s="169"/>
      <c r="BK2567" s="169"/>
      <c r="BL2567" s="169"/>
      <c r="BM2567" s="169"/>
      <c r="BN2567" s="169"/>
      <c r="BO2567" s="169"/>
      <c r="BP2567" s="169"/>
      <c r="BQ2567" s="169"/>
      <c r="BS2567" s="6"/>
      <c r="BT2567" s="11"/>
      <c r="BU2567" s="6"/>
      <c r="BV2567" s="6"/>
    </row>
    <row r="2568" spans="1:74" ht="15.75" x14ac:dyDescent="0.25">
      <c r="A2568" s="52" t="s">
        <v>7908</v>
      </c>
      <c r="B2568" s="56"/>
      <c r="C2568" s="7" t="s">
        <v>118</v>
      </c>
      <c r="D2568" s="7" t="s">
        <v>6919</v>
      </c>
      <c r="E2568" s="7"/>
      <c r="F2568" s="64"/>
      <c r="G2568" s="6"/>
      <c r="H2568" s="6"/>
      <c r="I2568" s="10" t="s">
        <v>110</v>
      </c>
      <c r="J2568" s="11" t="s">
        <v>4629</v>
      </c>
      <c r="K2568" s="220" t="s">
        <v>600</v>
      </c>
      <c r="L2568" s="180"/>
      <c r="M2568" s="180">
        <v>1000</v>
      </c>
      <c r="N2568" s="80" t="s">
        <v>7215</v>
      </c>
      <c r="O2568" s="165"/>
      <c r="P2568" s="80" t="s">
        <v>5037</v>
      </c>
      <c r="Q2568" s="80"/>
      <c r="R2568" s="80"/>
      <c r="S2568" s="166"/>
      <c r="T2568" s="164"/>
      <c r="U2568" s="167"/>
      <c r="V2568" s="168"/>
      <c r="W2568" s="12" t="str">
        <f t="shared" si="485"/>
        <v>Mqtt1</v>
      </c>
      <c r="X2568" s="222"/>
      <c r="Y2568" s="6" t="str">
        <f t="shared" si="484"/>
        <v>power-tag/knx-supply-emp121</v>
      </c>
      <c r="Z2568" s="106" t="str" cm="1">
        <f t="array" ref="Z2568">IF(COUNTIF(N2568,"spare"),"","$."&amp;_xlfn.REGEXEXTRACT(J2568,"PT\d+[FQ]\d+_(.*)", 2))</f>
        <v>$.Total_Power_Factor</v>
      </c>
      <c r="AA2568" s="12">
        <f t="shared" si="483"/>
        <v>23</v>
      </c>
      <c r="AB2568" s="6" t="s">
        <v>195</v>
      </c>
      <c r="AC2568" s="106">
        <v>3084</v>
      </c>
      <c r="AJ2568" s="80"/>
      <c r="AK2568" s="116" t="s">
        <v>1696</v>
      </c>
      <c r="AN2568" s="80"/>
      <c r="AO2568" s="80"/>
      <c r="AP2568" s="80"/>
      <c r="AQ2568" s="80"/>
      <c r="AR2568" s="130"/>
      <c r="AS2568" s="80"/>
      <c r="AT2568" s="7"/>
      <c r="AU2568" s="7"/>
      <c r="AV2568" s="169"/>
      <c r="AW2568" s="170"/>
      <c r="AX2568" s="140"/>
      <c r="AY2568" s="150"/>
      <c r="AZ2568" s="171"/>
      <c r="BA2568" s="171"/>
      <c r="BB2568" s="150" t="str">
        <f t="shared" si="486"/>
        <v/>
      </c>
      <c r="BC2568" s="172"/>
      <c r="BD2568" s="169"/>
      <c r="BE2568" s="169"/>
      <c r="BF2568" s="169"/>
      <c r="BG2568" s="169"/>
      <c r="BH2568" s="169"/>
      <c r="BI2568" s="169"/>
      <c r="BJ2568" s="169"/>
      <c r="BK2568" s="169"/>
      <c r="BL2568" s="169"/>
      <c r="BM2568" s="169"/>
      <c r="BN2568" s="169"/>
      <c r="BO2568" s="169"/>
      <c r="BP2568" s="169"/>
      <c r="BQ2568" s="169"/>
      <c r="BS2568" s="6"/>
      <c r="BT2568" s="11"/>
      <c r="BU2568" s="6"/>
      <c r="BV2568" s="6"/>
    </row>
    <row r="2569" spans="1:74" ht="15.75" x14ac:dyDescent="0.25">
      <c r="A2569" s="52" t="s">
        <v>7908</v>
      </c>
      <c r="B2569" s="56"/>
      <c r="C2569" s="7" t="s">
        <v>118</v>
      </c>
      <c r="D2569" s="7" t="s">
        <v>6919</v>
      </c>
      <c r="E2569" s="7"/>
      <c r="F2569" s="64"/>
      <c r="G2569" s="6"/>
      <c r="H2569" s="6"/>
      <c r="I2569" s="10" t="s">
        <v>110</v>
      </c>
      <c r="J2569" s="11" t="s">
        <v>4630</v>
      </c>
      <c r="K2569" s="220" t="s">
        <v>600</v>
      </c>
      <c r="L2569" s="180"/>
      <c r="M2569" s="180">
        <v>1000</v>
      </c>
      <c r="N2569" s="80" t="s">
        <v>7215</v>
      </c>
      <c r="O2569" s="165"/>
      <c r="P2569" s="80" t="s">
        <v>5038</v>
      </c>
      <c r="Q2569" s="80"/>
      <c r="R2569" s="80"/>
      <c r="S2569" s="166"/>
      <c r="T2569" s="164"/>
      <c r="U2569" s="167"/>
      <c r="V2569" s="168"/>
      <c r="W2569" s="12" t="str">
        <f t="shared" ref="W2569:W2583" si="487">IF(COUNTIF(N2569,"spare"),"","Mqtt1")</f>
        <v>Mqtt1</v>
      </c>
      <c r="X2569" s="222"/>
      <c r="Y2569" s="6" t="str">
        <f t="shared" si="484"/>
        <v>power-tag/supply-greenwall</v>
      </c>
      <c r="Z2569" s="106" t="str" cm="1">
        <f t="array" ref="Z2569">IF(COUNTIF(N2569,"spare"),"","$."&amp;_xlfn.REGEXEXTRACT(J2569,"PT\d+[FQ]\d+_(.*)", 2))</f>
        <v>$.RMS_Current_Phase_A</v>
      </c>
      <c r="AA2569" s="12">
        <f>AA2554+1</f>
        <v>24</v>
      </c>
      <c r="AB2569" s="6" t="s">
        <v>195</v>
      </c>
      <c r="AC2569" s="106">
        <v>3000</v>
      </c>
      <c r="AJ2569" s="80"/>
      <c r="AK2569" s="116" t="s">
        <v>1693</v>
      </c>
      <c r="AN2569" s="80"/>
      <c r="AO2569" s="80"/>
      <c r="AP2569" s="80"/>
      <c r="AQ2569" s="80"/>
      <c r="AR2569" s="130"/>
      <c r="AS2569" s="80"/>
      <c r="AT2569" s="7"/>
      <c r="AU2569" s="7"/>
      <c r="AV2569" s="169"/>
      <c r="AW2569" s="170"/>
      <c r="AX2569" s="140"/>
      <c r="AY2569" s="150"/>
      <c r="AZ2569" s="171"/>
      <c r="BA2569" s="171"/>
      <c r="BB2569" s="150" t="str">
        <f t="shared" ref="BB2569:BB2583" si="488">IF(ISNUMBER(AM2569),"1","")</f>
        <v/>
      </c>
      <c r="BC2569" s="172"/>
      <c r="BD2569" s="169"/>
      <c r="BE2569" s="169"/>
      <c r="BF2569" s="169"/>
      <c r="BG2569" s="169"/>
      <c r="BH2569" s="169"/>
      <c r="BI2569" s="169"/>
      <c r="BJ2569" s="169"/>
      <c r="BK2569" s="169"/>
      <c r="BL2569" s="169"/>
      <c r="BM2569" s="169"/>
      <c r="BN2569" s="169"/>
      <c r="BO2569" s="169"/>
      <c r="BP2569" s="169"/>
      <c r="BQ2569" s="169"/>
      <c r="BS2569" s="6"/>
      <c r="BT2569" s="11"/>
      <c r="BU2569" s="6"/>
      <c r="BV2569" s="6"/>
    </row>
    <row r="2570" spans="1:74" ht="15.75" x14ac:dyDescent="0.25">
      <c r="A2570" s="52" t="s">
        <v>7908</v>
      </c>
      <c r="B2570" s="56"/>
      <c r="C2570" s="7" t="s">
        <v>118</v>
      </c>
      <c r="D2570" s="7" t="s">
        <v>6919</v>
      </c>
      <c r="E2570" s="7"/>
      <c r="F2570" s="64"/>
      <c r="G2570" s="6"/>
      <c r="H2570" s="6"/>
      <c r="I2570" s="10" t="s">
        <v>110</v>
      </c>
      <c r="J2570" s="11" t="s">
        <v>4631</v>
      </c>
      <c r="K2570" s="220" t="s">
        <v>600</v>
      </c>
      <c r="L2570" s="180"/>
      <c r="M2570" s="180">
        <v>1000</v>
      </c>
      <c r="N2570" s="80" t="s">
        <v>7215</v>
      </c>
      <c r="O2570" s="165"/>
      <c r="P2570" s="80" t="s">
        <v>5039</v>
      </c>
      <c r="Q2570" s="80"/>
      <c r="R2570" s="80"/>
      <c r="S2570" s="166"/>
      <c r="T2570" s="164"/>
      <c r="U2570" s="167"/>
      <c r="V2570" s="168"/>
      <c r="W2570" s="12" t="str">
        <f t="shared" si="487"/>
        <v>Mqtt1</v>
      </c>
      <c r="X2570" s="222"/>
      <c r="Y2570" s="6" t="str">
        <f t="shared" si="484"/>
        <v>power-tag/supply-greenwall</v>
      </c>
      <c r="Z2570" s="106" t="str" cm="1">
        <f t="array" ref="Z2570">IF(COUNTIF(N2570,"spare"),"","$."&amp;_xlfn.REGEXEXTRACT(J2570,"PT\d+[FQ]\d+_(.*)", 2))</f>
        <v>$.RMS_Current_Phase_B</v>
      </c>
      <c r="AA2570" s="12">
        <f t="shared" si="483"/>
        <v>24</v>
      </c>
      <c r="AB2570" s="6" t="s">
        <v>195</v>
      </c>
      <c r="AC2570" s="106">
        <v>3002</v>
      </c>
      <c r="AJ2570" s="80"/>
      <c r="AK2570" s="116" t="s">
        <v>1693</v>
      </c>
      <c r="AN2570" s="80"/>
      <c r="AO2570" s="80"/>
      <c r="AP2570" s="80"/>
      <c r="AQ2570" s="80"/>
      <c r="AR2570" s="130"/>
      <c r="AS2570" s="80"/>
      <c r="AT2570" s="7"/>
      <c r="AU2570" s="7"/>
      <c r="AV2570" s="169"/>
      <c r="AW2570" s="170"/>
      <c r="AX2570" s="140"/>
      <c r="AY2570" s="150"/>
      <c r="AZ2570" s="171"/>
      <c r="BA2570" s="171"/>
      <c r="BB2570" s="150" t="str">
        <f t="shared" si="488"/>
        <v/>
      </c>
      <c r="BC2570" s="172"/>
      <c r="BD2570" s="169"/>
      <c r="BE2570" s="169"/>
      <c r="BF2570" s="169"/>
      <c r="BG2570" s="169"/>
      <c r="BH2570" s="169"/>
      <c r="BI2570" s="169"/>
      <c r="BJ2570" s="169"/>
      <c r="BK2570" s="169"/>
      <c r="BL2570" s="169"/>
      <c r="BM2570" s="169"/>
      <c r="BN2570" s="169"/>
      <c r="BO2570" s="169"/>
      <c r="BP2570" s="169"/>
      <c r="BQ2570" s="169"/>
      <c r="BS2570" s="6"/>
      <c r="BT2570" s="11"/>
      <c r="BU2570" s="6"/>
      <c r="BV2570" s="6"/>
    </row>
    <row r="2571" spans="1:74" ht="15.75" x14ac:dyDescent="0.25">
      <c r="A2571" s="52" t="s">
        <v>7908</v>
      </c>
      <c r="B2571" s="56"/>
      <c r="C2571" s="7" t="s">
        <v>118</v>
      </c>
      <c r="D2571" s="7" t="s">
        <v>6919</v>
      </c>
      <c r="E2571" s="7"/>
      <c r="F2571" s="64"/>
      <c r="G2571" s="6"/>
      <c r="H2571" s="6"/>
      <c r="I2571" s="10" t="s">
        <v>110</v>
      </c>
      <c r="J2571" s="11" t="s">
        <v>4632</v>
      </c>
      <c r="K2571" s="220" t="s">
        <v>600</v>
      </c>
      <c r="L2571" s="180"/>
      <c r="M2571" s="180">
        <v>1000</v>
      </c>
      <c r="N2571" s="80" t="s">
        <v>7215</v>
      </c>
      <c r="O2571" s="165"/>
      <c r="P2571" s="80" t="s">
        <v>5040</v>
      </c>
      <c r="Q2571" s="80"/>
      <c r="R2571" s="80"/>
      <c r="S2571" s="166"/>
      <c r="T2571" s="164"/>
      <c r="U2571" s="167"/>
      <c r="V2571" s="168"/>
      <c r="W2571" s="12" t="str">
        <f t="shared" si="487"/>
        <v>Mqtt1</v>
      </c>
      <c r="X2571" s="222"/>
      <c r="Y2571" s="6" t="str">
        <f t="shared" si="484"/>
        <v>power-tag/supply-greenwall</v>
      </c>
      <c r="Z2571" s="106" t="str" cm="1">
        <f t="array" ref="Z2571">IF(COUNTIF(N2571,"spare"),"","$."&amp;_xlfn.REGEXEXTRACT(J2571,"PT\d+[FQ]\d+_(.*)", 2))</f>
        <v>$.RMS_Current_Phase_C</v>
      </c>
      <c r="AA2571" s="12">
        <f t="shared" si="483"/>
        <v>24</v>
      </c>
      <c r="AB2571" s="6" t="s">
        <v>195</v>
      </c>
      <c r="AC2571" s="106">
        <v>3004</v>
      </c>
      <c r="AJ2571" s="80"/>
      <c r="AK2571" s="116" t="s">
        <v>1693</v>
      </c>
      <c r="AN2571" s="80"/>
      <c r="AO2571" s="80"/>
      <c r="AP2571" s="80"/>
      <c r="AQ2571" s="80"/>
      <c r="AR2571" s="130"/>
      <c r="AS2571" s="80"/>
      <c r="AT2571" s="7"/>
      <c r="AU2571" s="7"/>
      <c r="AV2571" s="169"/>
      <c r="AW2571" s="170"/>
      <c r="AX2571" s="140"/>
      <c r="AY2571" s="150"/>
      <c r="AZ2571" s="171"/>
      <c r="BA2571" s="171"/>
      <c r="BB2571" s="150" t="str">
        <f t="shared" si="488"/>
        <v/>
      </c>
      <c r="BC2571" s="172"/>
      <c r="BD2571" s="169"/>
      <c r="BE2571" s="169"/>
      <c r="BF2571" s="169"/>
      <c r="BG2571" s="169"/>
      <c r="BH2571" s="169"/>
      <c r="BI2571" s="169"/>
      <c r="BJ2571" s="169"/>
      <c r="BK2571" s="169"/>
      <c r="BL2571" s="169"/>
      <c r="BM2571" s="169"/>
      <c r="BN2571" s="169"/>
      <c r="BO2571" s="169"/>
      <c r="BP2571" s="169"/>
      <c r="BQ2571" s="169"/>
      <c r="BS2571" s="6"/>
      <c r="BT2571" s="11"/>
      <c r="BU2571" s="6"/>
      <c r="BV2571" s="6"/>
    </row>
    <row r="2572" spans="1:74" ht="15.75" x14ac:dyDescent="0.25">
      <c r="A2572" s="52" t="s">
        <v>7908</v>
      </c>
      <c r="B2572" s="56"/>
      <c r="C2572" s="7" t="s">
        <v>118</v>
      </c>
      <c r="D2572" s="7" t="s">
        <v>6919</v>
      </c>
      <c r="E2572" s="7"/>
      <c r="F2572" s="64"/>
      <c r="G2572" s="6"/>
      <c r="H2572" s="6"/>
      <c r="I2572" s="10" t="s">
        <v>110</v>
      </c>
      <c r="J2572" s="11" t="s">
        <v>4633</v>
      </c>
      <c r="K2572" s="220" t="s">
        <v>600</v>
      </c>
      <c r="L2572" s="180"/>
      <c r="M2572" s="180">
        <v>1000</v>
      </c>
      <c r="N2572" s="80" t="s">
        <v>7215</v>
      </c>
      <c r="O2572" s="165"/>
      <c r="P2572" s="80" t="s">
        <v>5041</v>
      </c>
      <c r="Q2572" s="80"/>
      <c r="R2572" s="80"/>
      <c r="S2572" s="166"/>
      <c r="T2572" s="164"/>
      <c r="U2572" s="167"/>
      <c r="V2572" s="168"/>
      <c r="W2572" s="12" t="str">
        <f t="shared" si="487"/>
        <v>Mqtt1</v>
      </c>
      <c r="X2572" s="222"/>
      <c r="Y2572" s="6" t="str">
        <f t="shared" si="484"/>
        <v>power-tag/supply-greenwall</v>
      </c>
      <c r="Z2572" s="106" t="str" cm="1">
        <f t="array" ref="Z2572">IF(COUNTIF(N2572,"spare"),"","$."&amp;_xlfn.REGEXEXTRACT(J2572,"PT\d+[FQ]\d+_(.*)", 2))</f>
        <v>$.RMS_Current_Phase_Neut</v>
      </c>
      <c r="AA2572" s="12">
        <f t="shared" si="483"/>
        <v>24</v>
      </c>
      <c r="AB2572" s="6" t="s">
        <v>195</v>
      </c>
      <c r="AC2572" s="106">
        <v>3006</v>
      </c>
      <c r="AJ2572" s="80"/>
      <c r="AK2572" s="116" t="s">
        <v>1693</v>
      </c>
      <c r="AN2572" s="80"/>
      <c r="AO2572" s="80"/>
      <c r="AP2572" s="80"/>
      <c r="AQ2572" s="80"/>
      <c r="AR2572" s="130"/>
      <c r="AS2572" s="80"/>
      <c r="AT2572" s="7"/>
      <c r="AU2572" s="7"/>
      <c r="AV2572" s="169"/>
      <c r="AW2572" s="170"/>
      <c r="AX2572" s="140"/>
      <c r="AY2572" s="150"/>
      <c r="AZ2572" s="171"/>
      <c r="BA2572" s="171"/>
      <c r="BB2572" s="150" t="str">
        <f t="shared" si="488"/>
        <v/>
      </c>
      <c r="BC2572" s="172"/>
      <c r="BD2572" s="169"/>
      <c r="BE2572" s="169"/>
      <c r="BF2572" s="169"/>
      <c r="BG2572" s="169"/>
      <c r="BH2572" s="169"/>
      <c r="BI2572" s="169"/>
      <c r="BJ2572" s="169"/>
      <c r="BK2572" s="169"/>
      <c r="BL2572" s="169"/>
      <c r="BM2572" s="169"/>
      <c r="BN2572" s="169"/>
      <c r="BO2572" s="169"/>
      <c r="BP2572" s="169"/>
      <c r="BQ2572" s="169"/>
      <c r="BS2572" s="6"/>
      <c r="BT2572" s="11"/>
      <c r="BU2572" s="6"/>
      <c r="BV2572" s="6"/>
    </row>
    <row r="2573" spans="1:74" ht="15.75" x14ac:dyDescent="0.25">
      <c r="A2573" s="52" t="s">
        <v>7908</v>
      </c>
      <c r="B2573" s="56"/>
      <c r="C2573" s="7" t="s">
        <v>118</v>
      </c>
      <c r="D2573" s="7" t="s">
        <v>6919</v>
      </c>
      <c r="E2573" s="7"/>
      <c r="F2573" s="64"/>
      <c r="G2573" s="6"/>
      <c r="H2573" s="6"/>
      <c r="I2573" s="10" t="s">
        <v>110</v>
      </c>
      <c r="J2573" s="11" t="s">
        <v>7763</v>
      </c>
      <c r="K2573" s="220" t="s">
        <v>600</v>
      </c>
      <c r="L2573" s="180"/>
      <c r="M2573" s="180">
        <v>1000</v>
      </c>
      <c r="N2573" s="80" t="s">
        <v>7215</v>
      </c>
      <c r="O2573" s="165"/>
      <c r="P2573" s="80" t="s">
        <v>5042</v>
      </c>
      <c r="Q2573" s="80"/>
      <c r="R2573" s="80"/>
      <c r="S2573" s="166"/>
      <c r="T2573" s="164"/>
      <c r="U2573" s="167"/>
      <c r="V2573" s="168"/>
      <c r="W2573" s="12" t="str">
        <f t="shared" si="487"/>
        <v>Mqtt1</v>
      </c>
      <c r="X2573" s="222"/>
      <c r="Y2573" s="6" t="str">
        <f t="shared" si="484"/>
        <v>power-tag/supply-greenwall</v>
      </c>
      <c r="Z2573" s="106" t="str" cm="1">
        <f t="array" ref="Z2573">IF(COUNTIF(N2573,"spare"),"","$."&amp;_xlfn.REGEXEXTRACT(J2573,"PT\d+[FQ]\d+_(.*)", 2))</f>
        <v>$.RMS_Voltage_A_N</v>
      </c>
      <c r="AA2573" s="12">
        <f t="shared" si="483"/>
        <v>24</v>
      </c>
      <c r="AB2573" s="6" t="s">
        <v>195</v>
      </c>
      <c r="AC2573" s="106">
        <v>3028</v>
      </c>
      <c r="AJ2573" s="80"/>
      <c r="AK2573" s="116" t="s">
        <v>1694</v>
      </c>
      <c r="AN2573" s="80"/>
      <c r="AO2573" s="80"/>
      <c r="AP2573" s="80"/>
      <c r="AQ2573" s="80"/>
      <c r="AR2573" s="130"/>
      <c r="AS2573" s="80"/>
      <c r="AT2573" s="7"/>
      <c r="AU2573" s="7"/>
      <c r="AV2573" s="169"/>
      <c r="AW2573" s="170"/>
      <c r="AX2573" s="140"/>
      <c r="AY2573" s="150"/>
      <c r="AZ2573" s="171"/>
      <c r="BA2573" s="171"/>
      <c r="BB2573" s="150" t="str">
        <f t="shared" si="488"/>
        <v/>
      </c>
      <c r="BC2573" s="172"/>
      <c r="BD2573" s="169"/>
      <c r="BE2573" s="169"/>
      <c r="BF2573" s="169"/>
      <c r="BG2573" s="169"/>
      <c r="BH2573" s="169"/>
      <c r="BI2573" s="169"/>
      <c r="BJ2573" s="169"/>
      <c r="BK2573" s="169"/>
      <c r="BL2573" s="169"/>
      <c r="BM2573" s="169"/>
      <c r="BN2573" s="169"/>
      <c r="BO2573" s="169"/>
      <c r="BP2573" s="169"/>
      <c r="BQ2573" s="169"/>
      <c r="BS2573" s="6"/>
      <c r="BT2573" s="11"/>
      <c r="BU2573" s="6"/>
      <c r="BV2573" s="6"/>
    </row>
    <row r="2574" spans="1:74" ht="15.75" x14ac:dyDescent="0.25">
      <c r="A2574" s="52" t="s">
        <v>7908</v>
      </c>
      <c r="B2574" s="56"/>
      <c r="C2574" s="7" t="s">
        <v>118</v>
      </c>
      <c r="D2574" s="7" t="s">
        <v>6919</v>
      </c>
      <c r="E2574" s="7"/>
      <c r="F2574" s="64"/>
      <c r="G2574" s="6"/>
      <c r="H2574" s="6"/>
      <c r="I2574" s="10" t="s">
        <v>110</v>
      </c>
      <c r="J2574" s="11" t="s">
        <v>7764</v>
      </c>
      <c r="K2574" s="220" t="s">
        <v>600</v>
      </c>
      <c r="L2574" s="180"/>
      <c r="M2574" s="180">
        <v>1000</v>
      </c>
      <c r="N2574" s="80" t="s">
        <v>7215</v>
      </c>
      <c r="O2574" s="165"/>
      <c r="P2574" s="80" t="s">
        <v>5043</v>
      </c>
      <c r="Q2574" s="80"/>
      <c r="R2574" s="80"/>
      <c r="S2574" s="166"/>
      <c r="T2574" s="164"/>
      <c r="U2574" s="167"/>
      <c r="V2574" s="168"/>
      <c r="W2574" s="12" t="str">
        <f t="shared" si="487"/>
        <v>Mqtt1</v>
      </c>
      <c r="X2574" s="222"/>
      <c r="Y2574" s="6" t="str">
        <f t="shared" si="484"/>
        <v>power-tag/supply-greenwall</v>
      </c>
      <c r="Z2574" s="106" t="str" cm="1">
        <f t="array" ref="Z2574">IF(COUNTIF(N2574,"spare"),"","$."&amp;_xlfn.REGEXEXTRACT(J2574,"PT\d+[FQ]\d+_(.*)", 2))</f>
        <v>$.RMS_Voltage_B_N</v>
      </c>
      <c r="AA2574" s="12">
        <f t="shared" si="483"/>
        <v>24</v>
      </c>
      <c r="AB2574" s="6" t="s">
        <v>195</v>
      </c>
      <c r="AC2574" s="106">
        <v>3030</v>
      </c>
      <c r="AJ2574" s="80"/>
      <c r="AK2574" s="116" t="s">
        <v>1694</v>
      </c>
      <c r="AN2574" s="80"/>
      <c r="AO2574" s="80"/>
      <c r="AP2574" s="80"/>
      <c r="AQ2574" s="80"/>
      <c r="AR2574" s="130"/>
      <c r="AS2574" s="80"/>
      <c r="AT2574" s="7"/>
      <c r="AU2574" s="7"/>
      <c r="AV2574" s="169"/>
      <c r="AW2574" s="170"/>
      <c r="AX2574" s="140"/>
      <c r="AY2574" s="150"/>
      <c r="AZ2574" s="171"/>
      <c r="BA2574" s="171"/>
      <c r="BB2574" s="150" t="str">
        <f t="shared" si="488"/>
        <v/>
      </c>
      <c r="BC2574" s="172"/>
      <c r="BD2574" s="169"/>
      <c r="BE2574" s="169"/>
      <c r="BF2574" s="169"/>
      <c r="BG2574" s="169"/>
      <c r="BH2574" s="169"/>
      <c r="BI2574" s="169"/>
      <c r="BJ2574" s="169"/>
      <c r="BK2574" s="169"/>
      <c r="BL2574" s="169"/>
      <c r="BM2574" s="169"/>
      <c r="BN2574" s="169"/>
      <c r="BO2574" s="169"/>
      <c r="BP2574" s="169"/>
      <c r="BQ2574" s="169"/>
      <c r="BS2574" s="6"/>
      <c r="BT2574" s="11"/>
      <c r="BU2574" s="6"/>
      <c r="BV2574" s="6"/>
    </row>
    <row r="2575" spans="1:74" ht="15.75" x14ac:dyDescent="0.25">
      <c r="A2575" s="52" t="s">
        <v>7908</v>
      </c>
      <c r="B2575" s="56"/>
      <c r="C2575" s="7" t="s">
        <v>118</v>
      </c>
      <c r="D2575" s="7" t="s">
        <v>6919</v>
      </c>
      <c r="E2575" s="7"/>
      <c r="F2575" s="64"/>
      <c r="G2575" s="6"/>
      <c r="H2575" s="6"/>
      <c r="I2575" s="10" t="s">
        <v>110</v>
      </c>
      <c r="J2575" s="11" t="s">
        <v>7765</v>
      </c>
      <c r="K2575" s="220" t="s">
        <v>600</v>
      </c>
      <c r="L2575" s="180"/>
      <c r="M2575" s="180">
        <v>1000</v>
      </c>
      <c r="N2575" s="80" t="s">
        <v>7215</v>
      </c>
      <c r="O2575" s="165"/>
      <c r="P2575" s="80" t="s">
        <v>5044</v>
      </c>
      <c r="Q2575" s="80"/>
      <c r="R2575" s="80"/>
      <c r="S2575" s="166"/>
      <c r="T2575" s="164"/>
      <c r="U2575" s="167"/>
      <c r="V2575" s="168"/>
      <c r="W2575" s="12" t="str">
        <f t="shared" si="487"/>
        <v>Mqtt1</v>
      </c>
      <c r="X2575" s="222"/>
      <c r="Y2575" s="6" t="str">
        <f t="shared" si="484"/>
        <v>power-tag/supply-greenwall</v>
      </c>
      <c r="Z2575" s="106" t="str" cm="1">
        <f t="array" ref="Z2575">IF(COUNTIF(N2575,"spare"),"","$."&amp;_xlfn.REGEXEXTRACT(J2575,"PT\d+[FQ]\d+_(.*)", 2))</f>
        <v>$.RMS_Voltage_C_N</v>
      </c>
      <c r="AA2575" s="12">
        <f t="shared" si="483"/>
        <v>24</v>
      </c>
      <c r="AB2575" s="6" t="s">
        <v>195</v>
      </c>
      <c r="AC2575" s="106">
        <v>3032</v>
      </c>
      <c r="AJ2575" s="80"/>
      <c r="AK2575" s="116" t="s">
        <v>1694</v>
      </c>
      <c r="AN2575" s="80"/>
      <c r="AO2575" s="80"/>
      <c r="AP2575" s="80"/>
      <c r="AQ2575" s="80"/>
      <c r="AR2575" s="130"/>
      <c r="AS2575" s="80"/>
      <c r="AT2575" s="7"/>
      <c r="AU2575" s="7"/>
      <c r="AV2575" s="169"/>
      <c r="AW2575" s="170"/>
      <c r="AX2575" s="140"/>
      <c r="AY2575" s="150"/>
      <c r="AZ2575" s="171"/>
      <c r="BA2575" s="171"/>
      <c r="BB2575" s="150" t="str">
        <f t="shared" si="488"/>
        <v/>
      </c>
      <c r="BC2575" s="172"/>
      <c r="BD2575" s="169"/>
      <c r="BE2575" s="169"/>
      <c r="BF2575" s="169"/>
      <c r="BG2575" s="169"/>
      <c r="BH2575" s="169"/>
      <c r="BI2575" s="169"/>
      <c r="BJ2575" s="169"/>
      <c r="BK2575" s="169"/>
      <c r="BL2575" s="169"/>
      <c r="BM2575" s="169"/>
      <c r="BN2575" s="169"/>
      <c r="BO2575" s="169"/>
      <c r="BP2575" s="169"/>
      <c r="BQ2575" s="169"/>
      <c r="BS2575" s="6"/>
      <c r="BT2575" s="11"/>
      <c r="BU2575" s="6"/>
      <c r="BV2575" s="6"/>
    </row>
    <row r="2576" spans="1:74" ht="15.75" x14ac:dyDescent="0.25">
      <c r="A2576" s="52" t="s">
        <v>7908</v>
      </c>
      <c r="B2576" s="56"/>
      <c r="C2576" s="7" t="s">
        <v>118</v>
      </c>
      <c r="D2576" s="7" t="s">
        <v>6919</v>
      </c>
      <c r="E2576" s="7"/>
      <c r="F2576" s="64"/>
      <c r="G2576" s="6"/>
      <c r="H2576" s="6"/>
      <c r="I2576" s="10" t="s">
        <v>110</v>
      </c>
      <c r="J2576" s="11" t="s">
        <v>4634</v>
      </c>
      <c r="K2576" s="220" t="s">
        <v>600</v>
      </c>
      <c r="L2576" s="180"/>
      <c r="M2576" s="180">
        <v>1000</v>
      </c>
      <c r="N2576" s="80" t="s">
        <v>7215</v>
      </c>
      <c r="O2576" s="165"/>
      <c r="P2576" s="80" t="s">
        <v>5045</v>
      </c>
      <c r="Q2576" s="80"/>
      <c r="R2576" s="80"/>
      <c r="S2576" s="166"/>
      <c r="T2576" s="164"/>
      <c r="U2576" s="167"/>
      <c r="V2576" s="168"/>
      <c r="W2576" s="12" t="str">
        <f t="shared" si="487"/>
        <v>Mqtt1</v>
      </c>
      <c r="X2576" s="222"/>
      <c r="Y2576" s="6" t="str">
        <f t="shared" si="484"/>
        <v>power-tag/supply-greenwall</v>
      </c>
      <c r="Z2576" s="106" t="str" cm="1">
        <f t="array" ref="Z2576">IF(COUNTIF(N2576,"spare"),"","$."&amp;_xlfn.REGEXEXTRACT(J2576,"PT\d+[FQ]\d+_(.*)", 2))</f>
        <v>$.Active_Power_Phase_A</v>
      </c>
      <c r="AA2576" s="12">
        <f t="shared" si="483"/>
        <v>24</v>
      </c>
      <c r="AB2576" s="6" t="s">
        <v>195</v>
      </c>
      <c r="AC2576" s="106">
        <v>3054</v>
      </c>
      <c r="AJ2576" s="80"/>
      <c r="AK2576" s="116" t="s">
        <v>1695</v>
      </c>
      <c r="AN2576" s="80"/>
      <c r="AO2576" s="80"/>
      <c r="AP2576" s="80"/>
      <c r="AQ2576" s="80"/>
      <c r="AR2576" s="130"/>
      <c r="AS2576" s="80"/>
      <c r="AT2576" s="7"/>
      <c r="AU2576" s="7"/>
      <c r="AV2576" s="169"/>
      <c r="AW2576" s="170"/>
      <c r="AX2576" s="140"/>
      <c r="AY2576" s="150"/>
      <c r="AZ2576" s="171"/>
      <c r="BA2576" s="171"/>
      <c r="BB2576" s="150" t="str">
        <f t="shared" si="488"/>
        <v/>
      </c>
      <c r="BC2576" s="172"/>
      <c r="BD2576" s="169"/>
      <c r="BE2576" s="169"/>
      <c r="BF2576" s="169"/>
      <c r="BG2576" s="169"/>
      <c r="BH2576" s="169"/>
      <c r="BI2576" s="169"/>
      <c r="BJ2576" s="169"/>
      <c r="BK2576" s="169"/>
      <c r="BL2576" s="169"/>
      <c r="BM2576" s="169"/>
      <c r="BN2576" s="169"/>
      <c r="BO2576" s="169"/>
      <c r="BP2576" s="169"/>
      <c r="BQ2576" s="169"/>
      <c r="BS2576" s="6"/>
      <c r="BT2576" s="11"/>
      <c r="BU2576" s="6"/>
      <c r="BV2576" s="6"/>
    </row>
    <row r="2577" spans="1:74" ht="15.75" x14ac:dyDescent="0.25">
      <c r="A2577" s="52" t="s">
        <v>7908</v>
      </c>
      <c r="B2577" s="56"/>
      <c r="C2577" s="7" t="s">
        <v>118</v>
      </c>
      <c r="D2577" s="7" t="s">
        <v>6919</v>
      </c>
      <c r="E2577" s="7"/>
      <c r="F2577" s="64"/>
      <c r="G2577" s="6"/>
      <c r="H2577" s="6"/>
      <c r="I2577" s="10" t="s">
        <v>110</v>
      </c>
      <c r="J2577" s="11" t="s">
        <v>4635</v>
      </c>
      <c r="K2577" s="220" t="s">
        <v>600</v>
      </c>
      <c r="L2577" s="180"/>
      <c r="M2577" s="180">
        <v>1000</v>
      </c>
      <c r="N2577" s="80" t="s">
        <v>7215</v>
      </c>
      <c r="O2577" s="165"/>
      <c r="P2577" s="80" t="s">
        <v>5046</v>
      </c>
      <c r="Q2577" s="80"/>
      <c r="R2577" s="80"/>
      <c r="S2577" s="166"/>
      <c r="T2577" s="164"/>
      <c r="U2577" s="167"/>
      <c r="V2577" s="168"/>
      <c r="W2577" s="12" t="str">
        <f t="shared" si="487"/>
        <v>Mqtt1</v>
      </c>
      <c r="X2577" s="222"/>
      <c r="Y2577" s="6" t="str">
        <f t="shared" si="484"/>
        <v>power-tag/supply-greenwall</v>
      </c>
      <c r="Z2577" s="106" t="str" cm="1">
        <f t="array" ref="Z2577">IF(COUNTIF(N2577,"spare"),"","$."&amp;_xlfn.REGEXEXTRACT(J2577,"PT\d+[FQ]\d+_(.*)", 2))</f>
        <v>$.Active_Power_Phase_B</v>
      </c>
      <c r="AA2577" s="12">
        <f t="shared" si="483"/>
        <v>24</v>
      </c>
      <c r="AB2577" s="6" t="s">
        <v>195</v>
      </c>
      <c r="AC2577" s="106">
        <v>3056</v>
      </c>
      <c r="AJ2577" s="80"/>
      <c r="AK2577" s="116" t="s">
        <v>1695</v>
      </c>
      <c r="AN2577" s="80"/>
      <c r="AO2577" s="80"/>
      <c r="AP2577" s="80"/>
      <c r="AQ2577" s="80"/>
      <c r="AR2577" s="130"/>
      <c r="AS2577" s="80"/>
      <c r="AT2577" s="7"/>
      <c r="AU2577" s="7"/>
      <c r="AV2577" s="169"/>
      <c r="AW2577" s="170"/>
      <c r="AX2577" s="140"/>
      <c r="AY2577" s="150"/>
      <c r="AZ2577" s="171"/>
      <c r="BA2577" s="171"/>
      <c r="BB2577" s="150" t="str">
        <f t="shared" si="488"/>
        <v/>
      </c>
      <c r="BC2577" s="172"/>
      <c r="BD2577" s="169"/>
      <c r="BE2577" s="169"/>
      <c r="BF2577" s="169"/>
      <c r="BG2577" s="169"/>
      <c r="BH2577" s="169"/>
      <c r="BI2577" s="169"/>
      <c r="BJ2577" s="169"/>
      <c r="BK2577" s="169"/>
      <c r="BL2577" s="169"/>
      <c r="BM2577" s="169"/>
      <c r="BN2577" s="169"/>
      <c r="BO2577" s="169"/>
      <c r="BP2577" s="169"/>
      <c r="BQ2577" s="169"/>
      <c r="BS2577" s="6"/>
      <c r="BT2577" s="11"/>
      <c r="BU2577" s="6"/>
      <c r="BV2577" s="6"/>
    </row>
    <row r="2578" spans="1:74" ht="15.75" x14ac:dyDescent="0.25">
      <c r="A2578" s="52" t="s">
        <v>7908</v>
      </c>
      <c r="B2578" s="56"/>
      <c r="C2578" s="7" t="s">
        <v>118</v>
      </c>
      <c r="D2578" s="7" t="s">
        <v>6919</v>
      </c>
      <c r="E2578" s="7"/>
      <c r="F2578" s="64"/>
      <c r="G2578" s="6"/>
      <c r="H2578" s="6"/>
      <c r="I2578" s="10" t="s">
        <v>110</v>
      </c>
      <c r="J2578" s="11" t="s">
        <v>4636</v>
      </c>
      <c r="K2578" s="220" t="s">
        <v>600</v>
      </c>
      <c r="L2578" s="180"/>
      <c r="M2578" s="180">
        <v>1000</v>
      </c>
      <c r="N2578" s="80" t="s">
        <v>7215</v>
      </c>
      <c r="O2578" s="165"/>
      <c r="P2578" s="80" t="s">
        <v>5047</v>
      </c>
      <c r="Q2578" s="80"/>
      <c r="R2578" s="80"/>
      <c r="S2578" s="166"/>
      <c r="T2578" s="164"/>
      <c r="U2578" s="167"/>
      <c r="V2578" s="168"/>
      <c r="W2578" s="12" t="str">
        <f t="shared" si="487"/>
        <v>Mqtt1</v>
      </c>
      <c r="X2578" s="222"/>
      <c r="Y2578" s="6" t="str">
        <f t="shared" si="484"/>
        <v>power-tag/supply-greenwall</v>
      </c>
      <c r="Z2578" s="106" t="str" cm="1">
        <f t="array" ref="Z2578">IF(COUNTIF(N2578,"spare"),"","$."&amp;_xlfn.REGEXEXTRACT(J2578,"PT\d+[FQ]\d+_(.*)", 2))</f>
        <v>$.Active_Power_Phase_C</v>
      </c>
      <c r="AA2578" s="12">
        <f t="shared" si="483"/>
        <v>24</v>
      </c>
      <c r="AB2578" s="6" t="s">
        <v>195</v>
      </c>
      <c r="AC2578" s="106">
        <v>3058</v>
      </c>
      <c r="AJ2578" s="80"/>
      <c r="AK2578" s="116" t="s">
        <v>1695</v>
      </c>
      <c r="AN2578" s="80"/>
      <c r="AO2578" s="80"/>
      <c r="AP2578" s="80"/>
      <c r="AQ2578" s="80"/>
      <c r="AR2578" s="130"/>
      <c r="AS2578" s="80"/>
      <c r="AT2578" s="7"/>
      <c r="AU2578" s="7"/>
      <c r="AV2578" s="169"/>
      <c r="AW2578" s="170"/>
      <c r="AX2578" s="140"/>
      <c r="AY2578" s="150"/>
      <c r="AZ2578" s="171"/>
      <c r="BA2578" s="171"/>
      <c r="BB2578" s="150" t="str">
        <f t="shared" si="488"/>
        <v/>
      </c>
      <c r="BC2578" s="172"/>
      <c r="BD2578" s="169"/>
      <c r="BE2578" s="169"/>
      <c r="BF2578" s="169"/>
      <c r="BG2578" s="169"/>
      <c r="BH2578" s="169"/>
      <c r="BI2578" s="169"/>
      <c r="BJ2578" s="169"/>
      <c r="BK2578" s="169"/>
      <c r="BL2578" s="169"/>
      <c r="BM2578" s="169"/>
      <c r="BN2578" s="169"/>
      <c r="BO2578" s="169"/>
      <c r="BP2578" s="169"/>
      <c r="BQ2578" s="169"/>
      <c r="BS2578" s="6"/>
      <c r="BT2578" s="11"/>
      <c r="BU2578" s="6"/>
      <c r="BV2578" s="6"/>
    </row>
    <row r="2579" spans="1:74" ht="15.75" x14ac:dyDescent="0.25">
      <c r="A2579" s="52" t="s">
        <v>7908</v>
      </c>
      <c r="B2579" s="56"/>
      <c r="C2579" s="7" t="s">
        <v>118</v>
      </c>
      <c r="D2579" s="7" t="s">
        <v>6919</v>
      </c>
      <c r="E2579" s="7"/>
      <c r="F2579" s="64"/>
      <c r="G2579" s="6"/>
      <c r="H2579" s="6"/>
      <c r="I2579" s="10" t="s">
        <v>110</v>
      </c>
      <c r="J2579" s="11" t="s">
        <v>4637</v>
      </c>
      <c r="K2579" s="220" t="s">
        <v>600</v>
      </c>
      <c r="L2579" s="180"/>
      <c r="M2579" s="180">
        <v>1000</v>
      </c>
      <c r="N2579" s="80" t="s">
        <v>7215</v>
      </c>
      <c r="O2579" s="165"/>
      <c r="P2579" s="80" t="s">
        <v>5048</v>
      </c>
      <c r="Q2579" s="80"/>
      <c r="R2579" s="80"/>
      <c r="S2579" s="166"/>
      <c r="T2579" s="164"/>
      <c r="U2579" s="167"/>
      <c r="V2579" s="168"/>
      <c r="W2579" s="12" t="str">
        <f t="shared" si="487"/>
        <v>Mqtt1</v>
      </c>
      <c r="X2579" s="222"/>
      <c r="Y2579" s="6" t="str">
        <f t="shared" si="484"/>
        <v>power-tag/supply-greenwall</v>
      </c>
      <c r="Z2579" s="106" t="str" cm="1">
        <f t="array" ref="Z2579">IF(COUNTIF(N2579,"spare"),"","$."&amp;_xlfn.REGEXEXTRACT(J2579,"PT\d+[FQ]\d+_(.*)", 2))</f>
        <v>$.Total_Active_Power</v>
      </c>
      <c r="AA2579" s="12">
        <f t="shared" si="483"/>
        <v>24</v>
      </c>
      <c r="AB2579" s="6" t="s">
        <v>195</v>
      </c>
      <c r="AC2579" s="106">
        <v>3060</v>
      </c>
      <c r="AJ2579" s="80"/>
      <c r="AK2579" s="116" t="s">
        <v>1695</v>
      </c>
      <c r="AN2579" s="80"/>
      <c r="AO2579" s="80"/>
      <c r="AP2579" s="80"/>
      <c r="AQ2579" s="80"/>
      <c r="AR2579" s="130"/>
      <c r="AS2579" s="80"/>
      <c r="AT2579" s="7"/>
      <c r="AU2579" s="7"/>
      <c r="AV2579" s="169"/>
      <c r="AW2579" s="170"/>
      <c r="AX2579" s="140"/>
      <c r="AY2579" s="150"/>
      <c r="AZ2579" s="171"/>
      <c r="BA2579" s="171"/>
      <c r="BB2579" s="150" t="str">
        <f t="shared" si="488"/>
        <v/>
      </c>
      <c r="BC2579" s="172"/>
      <c r="BD2579" s="169"/>
      <c r="BE2579" s="169"/>
      <c r="BF2579" s="169"/>
      <c r="BG2579" s="169"/>
      <c r="BH2579" s="169"/>
      <c r="BI2579" s="169"/>
      <c r="BJ2579" s="169"/>
      <c r="BK2579" s="169"/>
      <c r="BL2579" s="169"/>
      <c r="BM2579" s="169"/>
      <c r="BN2579" s="169"/>
      <c r="BO2579" s="169"/>
      <c r="BP2579" s="169"/>
      <c r="BQ2579" s="169"/>
      <c r="BS2579" s="6"/>
      <c r="BT2579" s="11"/>
      <c r="BU2579" s="6"/>
      <c r="BV2579" s="6"/>
    </row>
    <row r="2580" spans="1:74" ht="15.75" x14ac:dyDescent="0.25">
      <c r="A2580" s="52" t="s">
        <v>7908</v>
      </c>
      <c r="B2580" s="56"/>
      <c r="C2580" s="7" t="s">
        <v>118</v>
      </c>
      <c r="D2580" s="7" t="s">
        <v>6919</v>
      </c>
      <c r="E2580" s="7"/>
      <c r="F2580" s="64"/>
      <c r="G2580" s="6"/>
      <c r="H2580" s="6"/>
      <c r="I2580" s="10" t="s">
        <v>110</v>
      </c>
      <c r="J2580" s="11" t="s">
        <v>4638</v>
      </c>
      <c r="K2580" s="220" t="s">
        <v>600</v>
      </c>
      <c r="L2580" s="180"/>
      <c r="M2580" s="180">
        <v>1000</v>
      </c>
      <c r="N2580" s="80" t="s">
        <v>7215</v>
      </c>
      <c r="O2580" s="165"/>
      <c r="P2580" s="80" t="s">
        <v>5049</v>
      </c>
      <c r="Q2580" s="80"/>
      <c r="R2580" s="80"/>
      <c r="S2580" s="166"/>
      <c r="T2580" s="164"/>
      <c r="U2580" s="167"/>
      <c r="V2580" s="168"/>
      <c r="W2580" s="12" t="str">
        <f t="shared" si="487"/>
        <v>Mqtt1</v>
      </c>
      <c r="X2580" s="222"/>
      <c r="Y2580" s="6" t="str">
        <f t="shared" si="484"/>
        <v>power-tag/supply-greenwall</v>
      </c>
      <c r="Z2580" s="106" t="str" cm="1">
        <f t="array" ref="Z2580">IF(COUNTIF(N2580,"spare"),"","$."&amp;_xlfn.REGEXEXTRACT(J2580,"PT\d+[FQ]\d+_(.*)", 2))</f>
        <v>$.Power_Factor_Phase_A</v>
      </c>
      <c r="AA2580" s="12">
        <f t="shared" si="483"/>
        <v>24</v>
      </c>
      <c r="AB2580" s="6" t="s">
        <v>195</v>
      </c>
      <c r="AC2580" s="106">
        <v>3078</v>
      </c>
      <c r="AJ2580" s="80"/>
      <c r="AK2580" s="116" t="s">
        <v>1696</v>
      </c>
      <c r="AN2580" s="80"/>
      <c r="AO2580" s="80"/>
      <c r="AP2580" s="80"/>
      <c r="AQ2580" s="80"/>
      <c r="AR2580" s="130"/>
      <c r="AS2580" s="80"/>
      <c r="AT2580" s="7"/>
      <c r="AU2580" s="7"/>
      <c r="AV2580" s="169"/>
      <c r="AW2580" s="170"/>
      <c r="AX2580" s="140"/>
      <c r="AY2580" s="150"/>
      <c r="AZ2580" s="171"/>
      <c r="BA2580" s="171"/>
      <c r="BB2580" s="150" t="str">
        <f t="shared" si="488"/>
        <v/>
      </c>
      <c r="BC2580" s="172"/>
      <c r="BD2580" s="169"/>
      <c r="BE2580" s="169"/>
      <c r="BF2580" s="169"/>
      <c r="BG2580" s="169"/>
      <c r="BH2580" s="169"/>
      <c r="BI2580" s="169"/>
      <c r="BJ2580" s="169"/>
      <c r="BK2580" s="169"/>
      <c r="BL2580" s="169"/>
      <c r="BM2580" s="169"/>
      <c r="BN2580" s="169"/>
      <c r="BO2580" s="169"/>
      <c r="BP2580" s="169"/>
      <c r="BQ2580" s="169"/>
      <c r="BS2580" s="6"/>
      <c r="BT2580" s="11"/>
      <c r="BU2580" s="6"/>
      <c r="BV2580" s="6"/>
    </row>
    <row r="2581" spans="1:74" ht="15.75" x14ac:dyDescent="0.25">
      <c r="A2581" s="52" t="s">
        <v>7908</v>
      </c>
      <c r="B2581" s="56"/>
      <c r="C2581" s="7" t="s">
        <v>118</v>
      </c>
      <c r="D2581" s="7" t="s">
        <v>6919</v>
      </c>
      <c r="E2581" s="7"/>
      <c r="F2581" s="64"/>
      <c r="G2581" s="6"/>
      <c r="H2581" s="6"/>
      <c r="I2581" s="10" t="s">
        <v>110</v>
      </c>
      <c r="J2581" s="11" t="s">
        <v>4639</v>
      </c>
      <c r="K2581" s="220" t="s">
        <v>600</v>
      </c>
      <c r="L2581" s="180"/>
      <c r="M2581" s="180">
        <v>1000</v>
      </c>
      <c r="N2581" s="80" t="s">
        <v>7215</v>
      </c>
      <c r="O2581" s="165"/>
      <c r="P2581" s="80" t="s">
        <v>5050</v>
      </c>
      <c r="Q2581" s="80"/>
      <c r="R2581" s="80"/>
      <c r="S2581" s="166"/>
      <c r="T2581" s="164"/>
      <c r="U2581" s="167"/>
      <c r="V2581" s="168"/>
      <c r="W2581" s="12" t="str">
        <f t="shared" si="487"/>
        <v>Mqtt1</v>
      </c>
      <c r="X2581" s="222"/>
      <c r="Y2581" s="6" t="str">
        <f t="shared" si="484"/>
        <v>power-tag/supply-greenwall</v>
      </c>
      <c r="Z2581" s="106" t="str" cm="1">
        <f t="array" ref="Z2581">IF(COUNTIF(N2581,"spare"),"","$."&amp;_xlfn.REGEXEXTRACT(J2581,"PT\d+[FQ]\d+_(.*)", 2))</f>
        <v>$.Power_Factor_Phase_B</v>
      </c>
      <c r="AA2581" s="12">
        <f t="shared" si="483"/>
        <v>24</v>
      </c>
      <c r="AB2581" s="6" t="s">
        <v>195</v>
      </c>
      <c r="AC2581" s="106">
        <v>3080</v>
      </c>
      <c r="AJ2581" s="80"/>
      <c r="AK2581" s="116" t="s">
        <v>1696</v>
      </c>
      <c r="AN2581" s="80"/>
      <c r="AO2581" s="80"/>
      <c r="AP2581" s="80"/>
      <c r="AQ2581" s="80"/>
      <c r="AR2581" s="130"/>
      <c r="AS2581" s="80"/>
      <c r="AT2581" s="7"/>
      <c r="AU2581" s="7"/>
      <c r="AV2581" s="169"/>
      <c r="AW2581" s="170"/>
      <c r="AX2581" s="140"/>
      <c r="AY2581" s="150"/>
      <c r="AZ2581" s="171"/>
      <c r="BA2581" s="171"/>
      <c r="BB2581" s="150" t="str">
        <f t="shared" si="488"/>
        <v/>
      </c>
      <c r="BC2581" s="172"/>
      <c r="BD2581" s="169"/>
      <c r="BE2581" s="169"/>
      <c r="BF2581" s="169"/>
      <c r="BG2581" s="169"/>
      <c r="BH2581" s="169"/>
      <c r="BI2581" s="169"/>
      <c r="BJ2581" s="169"/>
      <c r="BK2581" s="169"/>
      <c r="BL2581" s="169"/>
      <c r="BM2581" s="169"/>
      <c r="BN2581" s="169"/>
      <c r="BO2581" s="169"/>
      <c r="BP2581" s="169"/>
      <c r="BQ2581" s="169"/>
      <c r="BS2581" s="6"/>
      <c r="BT2581" s="11"/>
      <c r="BU2581" s="6"/>
      <c r="BV2581" s="6"/>
    </row>
    <row r="2582" spans="1:74" ht="15.75" x14ac:dyDescent="0.25">
      <c r="A2582" s="52" t="s">
        <v>7908</v>
      </c>
      <c r="B2582" s="56"/>
      <c r="C2582" s="7" t="s">
        <v>118</v>
      </c>
      <c r="D2582" s="7" t="s">
        <v>6919</v>
      </c>
      <c r="E2582" s="7"/>
      <c r="F2582" s="64"/>
      <c r="G2582" s="6"/>
      <c r="H2582" s="6"/>
      <c r="I2582" s="10" t="s">
        <v>110</v>
      </c>
      <c r="J2582" s="11" t="s">
        <v>4640</v>
      </c>
      <c r="K2582" s="220" t="s">
        <v>600</v>
      </c>
      <c r="L2582" s="180"/>
      <c r="M2582" s="180">
        <v>1000</v>
      </c>
      <c r="N2582" s="80" t="s">
        <v>7215</v>
      </c>
      <c r="O2582" s="165"/>
      <c r="P2582" s="80" t="s">
        <v>5051</v>
      </c>
      <c r="Q2582" s="80"/>
      <c r="R2582" s="80"/>
      <c r="S2582" s="166"/>
      <c r="T2582" s="164"/>
      <c r="U2582" s="167"/>
      <c r="V2582" s="168"/>
      <c r="W2582" s="12" t="str">
        <f t="shared" si="487"/>
        <v>Mqtt1</v>
      </c>
      <c r="X2582" s="222"/>
      <c r="Y2582" s="6" t="str">
        <f t="shared" si="484"/>
        <v>power-tag/supply-greenwall</v>
      </c>
      <c r="Z2582" s="106" t="str" cm="1">
        <f t="array" ref="Z2582">IF(COUNTIF(N2582,"spare"),"","$."&amp;_xlfn.REGEXEXTRACT(J2582,"PT\d+[FQ]\d+_(.*)", 2))</f>
        <v>$.Power_Factor_Phase_C</v>
      </c>
      <c r="AA2582" s="12">
        <f t="shared" si="483"/>
        <v>24</v>
      </c>
      <c r="AB2582" s="6" t="s">
        <v>195</v>
      </c>
      <c r="AC2582" s="106">
        <v>3082</v>
      </c>
      <c r="AJ2582" s="80"/>
      <c r="AK2582" s="116" t="s">
        <v>1696</v>
      </c>
      <c r="AN2582" s="80"/>
      <c r="AO2582" s="80"/>
      <c r="AP2582" s="80"/>
      <c r="AQ2582" s="80"/>
      <c r="AR2582" s="130"/>
      <c r="AS2582" s="80"/>
      <c r="AT2582" s="7"/>
      <c r="AU2582" s="7"/>
      <c r="AV2582" s="169"/>
      <c r="AW2582" s="170"/>
      <c r="AX2582" s="140"/>
      <c r="AY2582" s="150"/>
      <c r="AZ2582" s="171"/>
      <c r="BA2582" s="171"/>
      <c r="BB2582" s="150" t="str">
        <f t="shared" si="488"/>
        <v/>
      </c>
      <c r="BC2582" s="172"/>
      <c r="BD2582" s="169"/>
      <c r="BE2582" s="169"/>
      <c r="BF2582" s="169"/>
      <c r="BG2582" s="169"/>
      <c r="BH2582" s="169"/>
      <c r="BI2582" s="169"/>
      <c r="BJ2582" s="169"/>
      <c r="BK2582" s="169"/>
      <c r="BL2582" s="169"/>
      <c r="BM2582" s="169"/>
      <c r="BN2582" s="169"/>
      <c r="BO2582" s="169"/>
      <c r="BP2582" s="169"/>
      <c r="BQ2582" s="169"/>
      <c r="BS2582" s="6"/>
      <c r="BT2582" s="11"/>
      <c r="BU2582" s="6"/>
      <c r="BV2582" s="6"/>
    </row>
    <row r="2583" spans="1:74" ht="15.75" x14ac:dyDescent="0.25">
      <c r="A2583" s="52" t="s">
        <v>7908</v>
      </c>
      <c r="B2583" s="56"/>
      <c r="C2583" s="7" t="s">
        <v>118</v>
      </c>
      <c r="D2583" s="7" t="s">
        <v>6919</v>
      </c>
      <c r="E2583" s="7"/>
      <c r="F2583" s="64"/>
      <c r="G2583" s="6"/>
      <c r="H2583" s="6"/>
      <c r="I2583" s="10" t="s">
        <v>110</v>
      </c>
      <c r="J2583" s="11" t="s">
        <v>4641</v>
      </c>
      <c r="K2583" s="220" t="s">
        <v>600</v>
      </c>
      <c r="L2583" s="180"/>
      <c r="M2583" s="180">
        <v>1000</v>
      </c>
      <c r="N2583" s="80" t="s">
        <v>7215</v>
      </c>
      <c r="O2583" s="165"/>
      <c r="P2583" s="80" t="s">
        <v>5052</v>
      </c>
      <c r="Q2583" s="80"/>
      <c r="R2583" s="80"/>
      <c r="S2583" s="166"/>
      <c r="T2583" s="164"/>
      <c r="U2583" s="167"/>
      <c r="V2583" s="168"/>
      <c r="W2583" s="12" t="str">
        <f t="shared" si="487"/>
        <v>Mqtt1</v>
      </c>
      <c r="X2583" s="222"/>
      <c r="Y2583" s="6" t="str">
        <f t="shared" si="484"/>
        <v>power-tag/supply-greenwall</v>
      </c>
      <c r="Z2583" s="106" t="str" cm="1">
        <f t="array" ref="Z2583">IF(COUNTIF(N2583,"spare"),"","$."&amp;_xlfn.REGEXEXTRACT(J2583,"PT\d+[FQ]\d+_(.*)", 2))</f>
        <v>$.Total_Power_Factor</v>
      </c>
      <c r="AA2583" s="12">
        <f t="shared" si="483"/>
        <v>24</v>
      </c>
      <c r="AB2583" s="6" t="s">
        <v>195</v>
      </c>
      <c r="AC2583" s="106">
        <v>3084</v>
      </c>
      <c r="AJ2583" s="80"/>
      <c r="AK2583" s="116" t="s">
        <v>1696</v>
      </c>
      <c r="AN2583" s="80"/>
      <c r="AO2583" s="80"/>
      <c r="AP2583" s="80"/>
      <c r="AQ2583" s="80"/>
      <c r="AR2583" s="130"/>
      <c r="AS2583" s="80"/>
      <c r="AT2583" s="7"/>
      <c r="AU2583" s="7"/>
      <c r="AV2583" s="169"/>
      <c r="AW2583" s="170"/>
      <c r="AX2583" s="140"/>
      <c r="AY2583" s="150"/>
      <c r="AZ2583" s="171"/>
      <c r="BA2583" s="171"/>
      <c r="BB2583" s="150" t="str">
        <f t="shared" si="488"/>
        <v/>
      </c>
      <c r="BC2583" s="172"/>
      <c r="BD2583" s="169"/>
      <c r="BE2583" s="169"/>
      <c r="BF2583" s="169"/>
      <c r="BG2583" s="169"/>
      <c r="BH2583" s="169"/>
      <c r="BI2583" s="169"/>
      <c r="BJ2583" s="169"/>
      <c r="BK2583" s="169"/>
      <c r="BL2583" s="169"/>
      <c r="BM2583" s="169"/>
      <c r="BN2583" s="169"/>
      <c r="BO2583" s="169"/>
      <c r="BP2583" s="169"/>
      <c r="BQ2583" s="169"/>
      <c r="BS2583" s="6"/>
      <c r="BT2583" s="11"/>
      <c r="BU2583" s="6"/>
      <c r="BV2583" s="6"/>
    </row>
    <row r="2584" spans="1:74" ht="15.75" x14ac:dyDescent="0.25">
      <c r="A2584" s="52" t="s">
        <v>7908</v>
      </c>
      <c r="B2584" s="56"/>
      <c r="C2584" s="7" t="s">
        <v>118</v>
      </c>
      <c r="D2584" s="7" t="s">
        <v>6919</v>
      </c>
      <c r="E2584" s="7"/>
      <c r="F2584" s="64"/>
      <c r="G2584" s="6"/>
      <c r="H2584" s="6"/>
      <c r="I2584" s="10" t="s">
        <v>110</v>
      </c>
      <c r="J2584" s="11" t="s">
        <v>4642</v>
      </c>
      <c r="K2584" s="220" t="s">
        <v>600</v>
      </c>
      <c r="L2584" s="180"/>
      <c r="M2584" s="180">
        <v>1000</v>
      </c>
      <c r="N2584" s="80" t="s">
        <v>7215</v>
      </c>
      <c r="O2584" s="165"/>
      <c r="P2584" s="80" t="s">
        <v>3831</v>
      </c>
      <c r="Q2584" s="80"/>
      <c r="R2584" s="80"/>
      <c r="S2584" s="166"/>
      <c r="T2584" s="164"/>
      <c r="U2584" s="167"/>
      <c r="V2584" s="168"/>
      <c r="W2584" s="12" t="str">
        <f t="shared" ref="W2584:W2598" si="489">IF(COUNTIF(N2584,"spare"),"","Mqtt1")</f>
        <v>Mqtt1</v>
      </c>
      <c r="X2584" s="222"/>
      <c r="Y2584" s="6" t="str">
        <f t="shared" si="484"/>
        <v>power-tag/spare</v>
      </c>
      <c r="Z2584" s="106" t="str" cm="1">
        <f t="array" ref="Z2584">IF(COUNTIF(N2584,"spare"),"","$."&amp;_xlfn.REGEXEXTRACT(J2584,"PT\d+[FQ]\d+_(.*)", 2))</f>
        <v>$.RMS_Current_Phase_A</v>
      </c>
      <c r="AA2584" s="12">
        <f>AA2569+1</f>
        <v>25</v>
      </c>
      <c r="AB2584" s="6" t="s">
        <v>195</v>
      </c>
      <c r="AC2584" s="106">
        <v>3000</v>
      </c>
      <c r="AJ2584" s="80"/>
      <c r="AK2584" s="116" t="s">
        <v>1693</v>
      </c>
      <c r="AN2584" s="80"/>
      <c r="AO2584" s="80"/>
      <c r="AP2584" s="80"/>
      <c r="AQ2584" s="80"/>
      <c r="AR2584" s="130"/>
      <c r="AS2584" s="80"/>
      <c r="AT2584" s="7"/>
      <c r="AU2584" s="7"/>
      <c r="AV2584" s="169"/>
      <c r="AW2584" s="170"/>
      <c r="AX2584" s="140"/>
      <c r="AY2584" s="150"/>
      <c r="AZ2584" s="171"/>
      <c r="BA2584" s="171"/>
      <c r="BB2584" s="150" t="str">
        <f t="shared" ref="BB2584:BB2598" si="490">IF(ISNUMBER(AM2584),"1","")</f>
        <v/>
      </c>
      <c r="BC2584" s="172"/>
      <c r="BD2584" s="169"/>
      <c r="BE2584" s="169"/>
      <c r="BF2584" s="169"/>
      <c r="BG2584" s="169"/>
      <c r="BH2584" s="169"/>
      <c r="BI2584" s="169"/>
      <c r="BJ2584" s="169"/>
      <c r="BK2584" s="169"/>
      <c r="BL2584" s="169"/>
      <c r="BM2584" s="169"/>
      <c r="BN2584" s="169"/>
      <c r="BO2584" s="169"/>
      <c r="BP2584" s="169"/>
      <c r="BQ2584" s="169"/>
      <c r="BS2584" s="6"/>
      <c r="BT2584" s="11"/>
      <c r="BU2584" s="6"/>
      <c r="BV2584" s="6"/>
    </row>
    <row r="2585" spans="1:74" ht="15.75" x14ac:dyDescent="0.25">
      <c r="A2585" s="52" t="s">
        <v>7908</v>
      </c>
      <c r="B2585" s="56"/>
      <c r="C2585" s="7" t="s">
        <v>118</v>
      </c>
      <c r="D2585" s="7" t="s">
        <v>6919</v>
      </c>
      <c r="E2585" s="7"/>
      <c r="F2585" s="64"/>
      <c r="G2585" s="6"/>
      <c r="H2585" s="6"/>
      <c r="I2585" s="10" t="s">
        <v>110</v>
      </c>
      <c r="J2585" s="11" t="s">
        <v>4643</v>
      </c>
      <c r="K2585" s="220" t="s">
        <v>600</v>
      </c>
      <c r="L2585" s="180"/>
      <c r="M2585" s="180">
        <v>1000</v>
      </c>
      <c r="N2585" s="80" t="s">
        <v>7215</v>
      </c>
      <c r="O2585" s="165"/>
      <c r="P2585" s="80" t="s">
        <v>3832</v>
      </c>
      <c r="Q2585" s="80"/>
      <c r="R2585" s="80"/>
      <c r="S2585" s="166"/>
      <c r="T2585" s="164"/>
      <c r="U2585" s="167"/>
      <c r="V2585" s="168"/>
      <c r="W2585" s="12" t="str">
        <f t="shared" si="489"/>
        <v>Mqtt1</v>
      </c>
      <c r="X2585" s="222"/>
      <c r="Y2585" s="6" t="str">
        <f t="shared" si="484"/>
        <v>power-tag/spare</v>
      </c>
      <c r="Z2585" s="106" t="str" cm="1">
        <f t="array" ref="Z2585">IF(COUNTIF(N2585,"spare"),"","$."&amp;_xlfn.REGEXEXTRACT(J2585,"PT\d+[FQ]\d+_(.*)", 2))</f>
        <v>$.RMS_Current_Phase_B</v>
      </c>
      <c r="AA2585" s="12">
        <f t="shared" si="483"/>
        <v>25</v>
      </c>
      <c r="AB2585" s="6" t="s">
        <v>195</v>
      </c>
      <c r="AC2585" s="106">
        <v>3002</v>
      </c>
      <c r="AJ2585" s="80"/>
      <c r="AK2585" s="116" t="s">
        <v>1693</v>
      </c>
      <c r="AN2585" s="80"/>
      <c r="AO2585" s="80"/>
      <c r="AP2585" s="80"/>
      <c r="AQ2585" s="80"/>
      <c r="AR2585" s="130"/>
      <c r="AS2585" s="80"/>
      <c r="AT2585" s="7"/>
      <c r="AU2585" s="7"/>
      <c r="AV2585" s="169"/>
      <c r="AW2585" s="170"/>
      <c r="AX2585" s="140"/>
      <c r="AY2585" s="150"/>
      <c r="AZ2585" s="171"/>
      <c r="BA2585" s="171"/>
      <c r="BB2585" s="150" t="str">
        <f t="shared" si="490"/>
        <v/>
      </c>
      <c r="BC2585" s="172"/>
      <c r="BD2585" s="169"/>
      <c r="BE2585" s="169"/>
      <c r="BF2585" s="169"/>
      <c r="BG2585" s="169"/>
      <c r="BH2585" s="169"/>
      <c r="BI2585" s="169"/>
      <c r="BJ2585" s="169"/>
      <c r="BK2585" s="169"/>
      <c r="BL2585" s="169"/>
      <c r="BM2585" s="169"/>
      <c r="BN2585" s="169"/>
      <c r="BO2585" s="169"/>
      <c r="BP2585" s="169"/>
      <c r="BQ2585" s="169"/>
      <c r="BS2585" s="6"/>
      <c r="BT2585" s="11"/>
      <c r="BU2585" s="6"/>
      <c r="BV2585" s="6"/>
    </row>
    <row r="2586" spans="1:74" ht="15.75" x14ac:dyDescent="0.25">
      <c r="A2586" s="52" t="s">
        <v>7908</v>
      </c>
      <c r="B2586" s="56"/>
      <c r="C2586" s="7" t="s">
        <v>118</v>
      </c>
      <c r="D2586" s="7" t="s">
        <v>6919</v>
      </c>
      <c r="E2586" s="7"/>
      <c r="F2586" s="64"/>
      <c r="G2586" s="6"/>
      <c r="H2586" s="6"/>
      <c r="I2586" s="10" t="s">
        <v>110</v>
      </c>
      <c r="J2586" s="11" t="s">
        <v>4644</v>
      </c>
      <c r="K2586" s="220" t="s">
        <v>600</v>
      </c>
      <c r="L2586" s="180"/>
      <c r="M2586" s="180">
        <v>1000</v>
      </c>
      <c r="N2586" s="80" t="s">
        <v>7215</v>
      </c>
      <c r="O2586" s="165"/>
      <c r="P2586" s="80" t="s">
        <v>3833</v>
      </c>
      <c r="Q2586" s="80"/>
      <c r="R2586" s="80"/>
      <c r="S2586" s="166"/>
      <c r="T2586" s="164"/>
      <c r="U2586" s="167"/>
      <c r="V2586" s="168"/>
      <c r="W2586" s="12" t="str">
        <f t="shared" si="489"/>
        <v>Mqtt1</v>
      </c>
      <c r="X2586" s="222"/>
      <c r="Y2586" s="6" t="str">
        <f t="shared" si="484"/>
        <v>power-tag/spare</v>
      </c>
      <c r="Z2586" s="106" t="str" cm="1">
        <f t="array" ref="Z2586">IF(COUNTIF(N2586,"spare"),"","$."&amp;_xlfn.REGEXEXTRACT(J2586,"PT\d+[FQ]\d+_(.*)", 2))</f>
        <v>$.RMS_Current_Phase_C</v>
      </c>
      <c r="AA2586" s="12">
        <f t="shared" si="483"/>
        <v>25</v>
      </c>
      <c r="AB2586" s="6" t="s">
        <v>195</v>
      </c>
      <c r="AC2586" s="106">
        <v>3004</v>
      </c>
      <c r="AJ2586" s="80"/>
      <c r="AK2586" s="116" t="s">
        <v>1693</v>
      </c>
      <c r="AN2586" s="80"/>
      <c r="AO2586" s="80"/>
      <c r="AP2586" s="80"/>
      <c r="AQ2586" s="80"/>
      <c r="AR2586" s="130"/>
      <c r="AS2586" s="80"/>
      <c r="AT2586" s="7"/>
      <c r="AU2586" s="7"/>
      <c r="AV2586" s="169"/>
      <c r="AW2586" s="170"/>
      <c r="AX2586" s="140"/>
      <c r="AY2586" s="150"/>
      <c r="AZ2586" s="171"/>
      <c r="BA2586" s="171"/>
      <c r="BB2586" s="150" t="str">
        <f t="shared" si="490"/>
        <v/>
      </c>
      <c r="BC2586" s="172"/>
      <c r="BD2586" s="169"/>
      <c r="BE2586" s="169"/>
      <c r="BF2586" s="169"/>
      <c r="BG2586" s="169"/>
      <c r="BH2586" s="169"/>
      <c r="BI2586" s="169"/>
      <c r="BJ2586" s="169"/>
      <c r="BK2586" s="169"/>
      <c r="BL2586" s="169"/>
      <c r="BM2586" s="169"/>
      <c r="BN2586" s="169"/>
      <c r="BO2586" s="169"/>
      <c r="BP2586" s="169"/>
      <c r="BQ2586" s="169"/>
      <c r="BS2586" s="6"/>
      <c r="BT2586" s="11"/>
      <c r="BU2586" s="6"/>
      <c r="BV2586" s="6"/>
    </row>
    <row r="2587" spans="1:74" ht="15.75" x14ac:dyDescent="0.25">
      <c r="A2587" s="52" t="s">
        <v>7908</v>
      </c>
      <c r="B2587" s="56"/>
      <c r="C2587" s="7" t="s">
        <v>118</v>
      </c>
      <c r="D2587" s="7" t="s">
        <v>6919</v>
      </c>
      <c r="E2587" s="7"/>
      <c r="F2587" s="64"/>
      <c r="G2587" s="6"/>
      <c r="H2587" s="6"/>
      <c r="I2587" s="10" t="s">
        <v>110</v>
      </c>
      <c r="J2587" s="11" t="s">
        <v>4645</v>
      </c>
      <c r="K2587" s="220" t="s">
        <v>600</v>
      </c>
      <c r="L2587" s="180"/>
      <c r="M2587" s="180">
        <v>1000</v>
      </c>
      <c r="N2587" s="80" t="s">
        <v>7215</v>
      </c>
      <c r="O2587" s="165"/>
      <c r="P2587" s="80" t="s">
        <v>3834</v>
      </c>
      <c r="Q2587" s="80"/>
      <c r="R2587" s="80"/>
      <c r="S2587" s="166"/>
      <c r="T2587" s="164"/>
      <c r="U2587" s="167"/>
      <c r="V2587" s="168"/>
      <c r="W2587" s="12" t="str">
        <f t="shared" si="489"/>
        <v>Mqtt1</v>
      </c>
      <c r="X2587" s="222"/>
      <c r="Y2587" s="6" t="str">
        <f t="shared" si="484"/>
        <v>power-tag/spare</v>
      </c>
      <c r="Z2587" s="106" t="str" cm="1">
        <f t="array" ref="Z2587">IF(COUNTIF(N2587,"spare"),"","$."&amp;_xlfn.REGEXEXTRACT(J2587,"PT\d+[FQ]\d+_(.*)", 2))</f>
        <v>$.RMS_Current_Phase_Neut</v>
      </c>
      <c r="AA2587" s="12">
        <f t="shared" si="483"/>
        <v>25</v>
      </c>
      <c r="AB2587" s="6" t="s">
        <v>195</v>
      </c>
      <c r="AC2587" s="106">
        <v>3006</v>
      </c>
      <c r="AJ2587" s="80"/>
      <c r="AK2587" s="116" t="s">
        <v>1693</v>
      </c>
      <c r="AN2587" s="80"/>
      <c r="AO2587" s="80"/>
      <c r="AP2587" s="80"/>
      <c r="AQ2587" s="80"/>
      <c r="AR2587" s="130"/>
      <c r="AS2587" s="80"/>
      <c r="AT2587" s="7"/>
      <c r="AU2587" s="7"/>
      <c r="AV2587" s="169"/>
      <c r="AW2587" s="170"/>
      <c r="AX2587" s="140"/>
      <c r="AY2587" s="150"/>
      <c r="AZ2587" s="171"/>
      <c r="BA2587" s="171"/>
      <c r="BB2587" s="150" t="str">
        <f t="shared" si="490"/>
        <v/>
      </c>
      <c r="BC2587" s="172"/>
      <c r="BD2587" s="169"/>
      <c r="BE2587" s="169"/>
      <c r="BF2587" s="169"/>
      <c r="BG2587" s="169"/>
      <c r="BH2587" s="169"/>
      <c r="BI2587" s="169"/>
      <c r="BJ2587" s="169"/>
      <c r="BK2587" s="169"/>
      <c r="BL2587" s="169"/>
      <c r="BM2587" s="169"/>
      <c r="BN2587" s="169"/>
      <c r="BO2587" s="169"/>
      <c r="BP2587" s="169"/>
      <c r="BQ2587" s="169"/>
      <c r="BS2587" s="6"/>
      <c r="BT2587" s="11"/>
      <c r="BU2587" s="6"/>
      <c r="BV2587" s="6"/>
    </row>
    <row r="2588" spans="1:74" ht="15.75" x14ac:dyDescent="0.25">
      <c r="A2588" s="52" t="s">
        <v>7908</v>
      </c>
      <c r="B2588" s="56"/>
      <c r="C2588" s="7" t="s">
        <v>118</v>
      </c>
      <c r="D2588" s="7" t="s">
        <v>6919</v>
      </c>
      <c r="E2588" s="7"/>
      <c r="F2588" s="64"/>
      <c r="G2588" s="6"/>
      <c r="H2588" s="6"/>
      <c r="I2588" s="10" t="s">
        <v>110</v>
      </c>
      <c r="J2588" s="11" t="s">
        <v>7766</v>
      </c>
      <c r="K2588" s="220" t="s">
        <v>600</v>
      </c>
      <c r="L2588" s="180"/>
      <c r="M2588" s="180">
        <v>1000</v>
      </c>
      <c r="N2588" s="80" t="s">
        <v>7215</v>
      </c>
      <c r="O2588" s="165"/>
      <c r="P2588" s="80" t="s">
        <v>3835</v>
      </c>
      <c r="Q2588" s="80"/>
      <c r="R2588" s="80"/>
      <c r="S2588" s="166"/>
      <c r="T2588" s="164"/>
      <c r="U2588" s="167"/>
      <c r="V2588" s="168"/>
      <c r="W2588" s="12" t="str">
        <f t="shared" si="489"/>
        <v>Mqtt1</v>
      </c>
      <c r="X2588" s="222"/>
      <c r="Y2588" s="6" t="str">
        <f t="shared" si="484"/>
        <v>power-tag/spare</v>
      </c>
      <c r="Z2588" s="106" t="str" cm="1">
        <f t="array" ref="Z2588">IF(COUNTIF(N2588,"spare"),"","$."&amp;_xlfn.REGEXEXTRACT(J2588,"PT\d+[FQ]\d+_(.*)", 2))</f>
        <v>$.RMS_Voltage_A_N</v>
      </c>
      <c r="AA2588" s="12">
        <f t="shared" si="483"/>
        <v>25</v>
      </c>
      <c r="AB2588" s="6" t="s">
        <v>195</v>
      </c>
      <c r="AC2588" s="106">
        <v>3028</v>
      </c>
      <c r="AJ2588" s="80"/>
      <c r="AK2588" s="116" t="s">
        <v>1694</v>
      </c>
      <c r="AN2588" s="80"/>
      <c r="AO2588" s="80"/>
      <c r="AP2588" s="80"/>
      <c r="AQ2588" s="80"/>
      <c r="AR2588" s="130"/>
      <c r="AS2588" s="80"/>
      <c r="AT2588" s="7"/>
      <c r="AU2588" s="7"/>
      <c r="AV2588" s="169"/>
      <c r="AW2588" s="170"/>
      <c r="AX2588" s="140"/>
      <c r="AY2588" s="150"/>
      <c r="AZ2588" s="171"/>
      <c r="BA2588" s="171"/>
      <c r="BB2588" s="150" t="str">
        <f t="shared" si="490"/>
        <v/>
      </c>
      <c r="BC2588" s="172"/>
      <c r="BD2588" s="169"/>
      <c r="BE2588" s="169"/>
      <c r="BF2588" s="169"/>
      <c r="BG2588" s="169"/>
      <c r="BH2588" s="169"/>
      <c r="BI2588" s="169"/>
      <c r="BJ2588" s="169"/>
      <c r="BK2588" s="169"/>
      <c r="BL2588" s="169"/>
      <c r="BM2588" s="169"/>
      <c r="BN2588" s="169"/>
      <c r="BO2588" s="169"/>
      <c r="BP2588" s="169"/>
      <c r="BQ2588" s="169"/>
      <c r="BS2588" s="6"/>
      <c r="BT2588" s="11"/>
      <c r="BU2588" s="6"/>
      <c r="BV2588" s="6"/>
    </row>
    <row r="2589" spans="1:74" ht="15.75" x14ac:dyDescent="0.25">
      <c r="A2589" s="52" t="s">
        <v>7908</v>
      </c>
      <c r="B2589" s="56"/>
      <c r="C2589" s="7" t="s">
        <v>118</v>
      </c>
      <c r="D2589" s="7" t="s">
        <v>6919</v>
      </c>
      <c r="E2589" s="7"/>
      <c r="F2589" s="64"/>
      <c r="G2589" s="6"/>
      <c r="H2589" s="6"/>
      <c r="I2589" s="10" t="s">
        <v>110</v>
      </c>
      <c r="J2589" s="11" t="s">
        <v>7767</v>
      </c>
      <c r="K2589" s="220" t="s">
        <v>600</v>
      </c>
      <c r="L2589" s="180"/>
      <c r="M2589" s="180">
        <v>1000</v>
      </c>
      <c r="N2589" s="80" t="s">
        <v>7215</v>
      </c>
      <c r="O2589" s="165"/>
      <c r="P2589" s="80" t="s">
        <v>3836</v>
      </c>
      <c r="Q2589" s="80"/>
      <c r="R2589" s="80"/>
      <c r="S2589" s="166"/>
      <c r="T2589" s="164"/>
      <c r="U2589" s="167"/>
      <c r="V2589" s="168"/>
      <c r="W2589" s="12" t="str">
        <f t="shared" si="489"/>
        <v>Mqtt1</v>
      </c>
      <c r="X2589" s="222"/>
      <c r="Y2589" s="6" t="str">
        <f t="shared" si="484"/>
        <v>power-tag/spare</v>
      </c>
      <c r="Z2589" s="106" t="str" cm="1">
        <f t="array" ref="Z2589">IF(COUNTIF(N2589,"spare"),"","$."&amp;_xlfn.REGEXEXTRACT(J2589,"PT\d+[FQ]\d+_(.*)", 2))</f>
        <v>$.RMS_Voltage_B_N</v>
      </c>
      <c r="AA2589" s="12">
        <f t="shared" si="483"/>
        <v>25</v>
      </c>
      <c r="AB2589" s="6" t="s">
        <v>195</v>
      </c>
      <c r="AC2589" s="106">
        <v>3030</v>
      </c>
      <c r="AJ2589" s="80"/>
      <c r="AK2589" s="116" t="s">
        <v>1694</v>
      </c>
      <c r="AN2589" s="80"/>
      <c r="AO2589" s="80"/>
      <c r="AP2589" s="80"/>
      <c r="AQ2589" s="80"/>
      <c r="AR2589" s="130"/>
      <c r="AS2589" s="80"/>
      <c r="AT2589" s="7"/>
      <c r="AU2589" s="7"/>
      <c r="AV2589" s="169"/>
      <c r="AW2589" s="170"/>
      <c r="AX2589" s="140"/>
      <c r="AY2589" s="150"/>
      <c r="AZ2589" s="171"/>
      <c r="BA2589" s="171"/>
      <c r="BB2589" s="150" t="str">
        <f t="shared" si="490"/>
        <v/>
      </c>
      <c r="BC2589" s="172"/>
      <c r="BD2589" s="169"/>
      <c r="BE2589" s="169"/>
      <c r="BF2589" s="169"/>
      <c r="BG2589" s="169"/>
      <c r="BH2589" s="169"/>
      <c r="BI2589" s="169"/>
      <c r="BJ2589" s="169"/>
      <c r="BK2589" s="169"/>
      <c r="BL2589" s="169"/>
      <c r="BM2589" s="169"/>
      <c r="BN2589" s="169"/>
      <c r="BO2589" s="169"/>
      <c r="BP2589" s="169"/>
      <c r="BQ2589" s="169"/>
      <c r="BS2589" s="6"/>
      <c r="BT2589" s="11"/>
      <c r="BU2589" s="6"/>
      <c r="BV2589" s="6"/>
    </row>
    <row r="2590" spans="1:74" ht="15.75" x14ac:dyDescent="0.25">
      <c r="A2590" s="52" t="s">
        <v>7908</v>
      </c>
      <c r="B2590" s="56"/>
      <c r="C2590" s="7" t="s">
        <v>118</v>
      </c>
      <c r="D2590" s="7" t="s">
        <v>6919</v>
      </c>
      <c r="E2590" s="7"/>
      <c r="F2590" s="64"/>
      <c r="G2590" s="6"/>
      <c r="H2590" s="6"/>
      <c r="I2590" s="10" t="s">
        <v>110</v>
      </c>
      <c r="J2590" s="11" t="s">
        <v>7768</v>
      </c>
      <c r="K2590" s="220" t="s">
        <v>600</v>
      </c>
      <c r="L2590" s="180"/>
      <c r="M2590" s="180">
        <v>1000</v>
      </c>
      <c r="N2590" s="80" t="s">
        <v>7215</v>
      </c>
      <c r="O2590" s="165"/>
      <c r="P2590" s="80" t="s">
        <v>3837</v>
      </c>
      <c r="Q2590" s="80"/>
      <c r="R2590" s="80"/>
      <c r="S2590" s="166"/>
      <c r="T2590" s="164"/>
      <c r="U2590" s="167"/>
      <c r="V2590" s="168"/>
      <c r="W2590" s="12" t="str">
        <f t="shared" si="489"/>
        <v>Mqtt1</v>
      </c>
      <c r="X2590" s="222"/>
      <c r="Y2590" s="6" t="str">
        <f t="shared" si="484"/>
        <v>power-tag/spare</v>
      </c>
      <c r="Z2590" s="106" t="str" cm="1">
        <f t="array" ref="Z2590">IF(COUNTIF(N2590,"spare"),"","$."&amp;_xlfn.REGEXEXTRACT(J2590,"PT\d+[FQ]\d+_(.*)", 2))</f>
        <v>$.RMS_Voltage_C_N</v>
      </c>
      <c r="AA2590" s="12">
        <f t="shared" si="483"/>
        <v>25</v>
      </c>
      <c r="AB2590" s="6" t="s">
        <v>195</v>
      </c>
      <c r="AC2590" s="106">
        <v>3032</v>
      </c>
      <c r="AJ2590" s="80"/>
      <c r="AK2590" s="116" t="s">
        <v>1694</v>
      </c>
      <c r="AN2590" s="80"/>
      <c r="AO2590" s="80"/>
      <c r="AP2590" s="80"/>
      <c r="AQ2590" s="80"/>
      <c r="AR2590" s="130"/>
      <c r="AS2590" s="80"/>
      <c r="AT2590" s="7"/>
      <c r="AU2590" s="7"/>
      <c r="AV2590" s="169"/>
      <c r="AW2590" s="170"/>
      <c r="AX2590" s="140"/>
      <c r="AY2590" s="150"/>
      <c r="AZ2590" s="171"/>
      <c r="BA2590" s="171"/>
      <c r="BB2590" s="150" t="str">
        <f t="shared" si="490"/>
        <v/>
      </c>
      <c r="BC2590" s="172"/>
      <c r="BD2590" s="169"/>
      <c r="BE2590" s="169"/>
      <c r="BF2590" s="169"/>
      <c r="BG2590" s="169"/>
      <c r="BH2590" s="169"/>
      <c r="BI2590" s="169"/>
      <c r="BJ2590" s="169"/>
      <c r="BK2590" s="169"/>
      <c r="BL2590" s="169"/>
      <c r="BM2590" s="169"/>
      <c r="BN2590" s="169"/>
      <c r="BO2590" s="169"/>
      <c r="BP2590" s="169"/>
      <c r="BQ2590" s="169"/>
      <c r="BS2590" s="6"/>
      <c r="BT2590" s="11"/>
      <c r="BU2590" s="6"/>
      <c r="BV2590" s="6"/>
    </row>
    <row r="2591" spans="1:74" ht="15.75" x14ac:dyDescent="0.25">
      <c r="A2591" s="52" t="s">
        <v>7908</v>
      </c>
      <c r="B2591" s="56"/>
      <c r="C2591" s="7" t="s">
        <v>118</v>
      </c>
      <c r="D2591" s="7" t="s">
        <v>6919</v>
      </c>
      <c r="E2591" s="7"/>
      <c r="F2591" s="64"/>
      <c r="G2591" s="6"/>
      <c r="H2591" s="6"/>
      <c r="I2591" s="10" t="s">
        <v>110</v>
      </c>
      <c r="J2591" s="11" t="s">
        <v>4646</v>
      </c>
      <c r="K2591" s="220" t="s">
        <v>600</v>
      </c>
      <c r="L2591" s="180"/>
      <c r="M2591" s="180">
        <v>1000</v>
      </c>
      <c r="N2591" s="80" t="s">
        <v>7215</v>
      </c>
      <c r="O2591" s="165"/>
      <c r="P2591" s="80" t="s">
        <v>3838</v>
      </c>
      <c r="Q2591" s="80"/>
      <c r="R2591" s="80"/>
      <c r="S2591" s="166"/>
      <c r="T2591" s="164"/>
      <c r="U2591" s="167"/>
      <c r="V2591" s="168"/>
      <c r="W2591" s="12" t="str">
        <f t="shared" si="489"/>
        <v>Mqtt1</v>
      </c>
      <c r="X2591" s="222"/>
      <c r="Y2591" s="6" t="str">
        <f t="shared" si="484"/>
        <v>power-tag/spare</v>
      </c>
      <c r="Z2591" s="106" t="str" cm="1">
        <f t="array" ref="Z2591">IF(COUNTIF(N2591,"spare"),"","$."&amp;_xlfn.REGEXEXTRACT(J2591,"PT\d+[FQ]\d+_(.*)", 2))</f>
        <v>$.Active_Power_Phase_A</v>
      </c>
      <c r="AA2591" s="12">
        <f t="shared" si="483"/>
        <v>25</v>
      </c>
      <c r="AB2591" s="6" t="s">
        <v>195</v>
      </c>
      <c r="AC2591" s="106">
        <v>3054</v>
      </c>
      <c r="AJ2591" s="80"/>
      <c r="AK2591" s="116" t="s">
        <v>1695</v>
      </c>
      <c r="AN2591" s="80"/>
      <c r="AO2591" s="80"/>
      <c r="AP2591" s="80"/>
      <c r="AQ2591" s="80"/>
      <c r="AR2591" s="130"/>
      <c r="AS2591" s="80"/>
      <c r="AT2591" s="7"/>
      <c r="AU2591" s="7"/>
      <c r="AV2591" s="169"/>
      <c r="AW2591" s="170"/>
      <c r="AX2591" s="140"/>
      <c r="AY2591" s="150"/>
      <c r="AZ2591" s="171"/>
      <c r="BA2591" s="171"/>
      <c r="BB2591" s="150" t="str">
        <f t="shared" si="490"/>
        <v/>
      </c>
      <c r="BC2591" s="172"/>
      <c r="BD2591" s="169"/>
      <c r="BE2591" s="169"/>
      <c r="BF2591" s="169"/>
      <c r="BG2591" s="169"/>
      <c r="BH2591" s="169"/>
      <c r="BI2591" s="169"/>
      <c r="BJ2591" s="169"/>
      <c r="BK2591" s="169"/>
      <c r="BL2591" s="169"/>
      <c r="BM2591" s="169"/>
      <c r="BN2591" s="169"/>
      <c r="BO2591" s="169"/>
      <c r="BP2591" s="169"/>
      <c r="BQ2591" s="169"/>
      <c r="BS2591" s="6"/>
      <c r="BT2591" s="11"/>
      <c r="BU2591" s="6"/>
      <c r="BV2591" s="6"/>
    </row>
    <row r="2592" spans="1:74" ht="15.75" x14ac:dyDescent="0.25">
      <c r="A2592" s="52" t="s">
        <v>7908</v>
      </c>
      <c r="B2592" s="56"/>
      <c r="C2592" s="7" t="s">
        <v>118</v>
      </c>
      <c r="D2592" s="7" t="s">
        <v>6919</v>
      </c>
      <c r="E2592" s="7"/>
      <c r="F2592" s="64"/>
      <c r="G2592" s="6"/>
      <c r="H2592" s="6"/>
      <c r="I2592" s="10" t="s">
        <v>110</v>
      </c>
      <c r="J2592" s="11" t="s">
        <v>4647</v>
      </c>
      <c r="K2592" s="220" t="s">
        <v>600</v>
      </c>
      <c r="L2592" s="180"/>
      <c r="M2592" s="180">
        <v>1000</v>
      </c>
      <c r="N2592" s="80" t="s">
        <v>7215</v>
      </c>
      <c r="O2592" s="165"/>
      <c r="P2592" s="80" t="s">
        <v>3839</v>
      </c>
      <c r="Q2592" s="80"/>
      <c r="R2592" s="80"/>
      <c r="S2592" s="166"/>
      <c r="T2592" s="164"/>
      <c r="U2592" s="167"/>
      <c r="V2592" s="168"/>
      <c r="W2592" s="12" t="str">
        <f t="shared" si="489"/>
        <v>Mqtt1</v>
      </c>
      <c r="X2592" s="222"/>
      <c r="Y2592" s="6" t="str">
        <f t="shared" si="484"/>
        <v>power-tag/spare</v>
      </c>
      <c r="Z2592" s="106" t="str" cm="1">
        <f t="array" ref="Z2592">IF(COUNTIF(N2592,"spare"),"","$."&amp;_xlfn.REGEXEXTRACT(J2592,"PT\d+[FQ]\d+_(.*)", 2))</f>
        <v>$.Active_Power_Phase_B</v>
      </c>
      <c r="AA2592" s="12">
        <f t="shared" si="483"/>
        <v>25</v>
      </c>
      <c r="AB2592" s="6" t="s">
        <v>195</v>
      </c>
      <c r="AC2592" s="106">
        <v>3056</v>
      </c>
      <c r="AJ2592" s="80"/>
      <c r="AK2592" s="116" t="s">
        <v>1695</v>
      </c>
      <c r="AN2592" s="80"/>
      <c r="AO2592" s="80"/>
      <c r="AP2592" s="80"/>
      <c r="AQ2592" s="80"/>
      <c r="AR2592" s="130"/>
      <c r="AS2592" s="80"/>
      <c r="AT2592" s="7"/>
      <c r="AU2592" s="7"/>
      <c r="AV2592" s="169"/>
      <c r="AW2592" s="170"/>
      <c r="AX2592" s="140"/>
      <c r="AY2592" s="150"/>
      <c r="AZ2592" s="171"/>
      <c r="BA2592" s="171"/>
      <c r="BB2592" s="150" t="str">
        <f t="shared" si="490"/>
        <v/>
      </c>
      <c r="BC2592" s="172"/>
      <c r="BD2592" s="169"/>
      <c r="BE2592" s="169"/>
      <c r="BF2592" s="169"/>
      <c r="BG2592" s="169"/>
      <c r="BH2592" s="169"/>
      <c r="BI2592" s="169"/>
      <c r="BJ2592" s="169"/>
      <c r="BK2592" s="169"/>
      <c r="BL2592" s="169"/>
      <c r="BM2592" s="169"/>
      <c r="BN2592" s="169"/>
      <c r="BO2592" s="169"/>
      <c r="BP2592" s="169"/>
      <c r="BQ2592" s="169"/>
      <c r="BS2592" s="6"/>
      <c r="BT2592" s="11"/>
      <c r="BU2592" s="6"/>
      <c r="BV2592" s="6"/>
    </row>
    <row r="2593" spans="1:74" ht="15.75" x14ac:dyDescent="0.25">
      <c r="A2593" s="52" t="s">
        <v>7908</v>
      </c>
      <c r="B2593" s="56"/>
      <c r="C2593" s="7" t="s">
        <v>118</v>
      </c>
      <c r="D2593" s="7" t="s">
        <v>6919</v>
      </c>
      <c r="E2593" s="7"/>
      <c r="F2593" s="64"/>
      <c r="G2593" s="6"/>
      <c r="H2593" s="6"/>
      <c r="I2593" s="10" t="s">
        <v>110</v>
      </c>
      <c r="J2593" s="11" t="s">
        <v>4648</v>
      </c>
      <c r="K2593" s="220" t="s">
        <v>600</v>
      </c>
      <c r="L2593" s="180"/>
      <c r="M2593" s="180">
        <v>1000</v>
      </c>
      <c r="N2593" s="80" t="s">
        <v>7215</v>
      </c>
      <c r="O2593" s="165"/>
      <c r="P2593" s="80" t="s">
        <v>3840</v>
      </c>
      <c r="Q2593" s="80"/>
      <c r="R2593" s="80"/>
      <c r="S2593" s="166"/>
      <c r="T2593" s="164"/>
      <c r="U2593" s="167"/>
      <c r="V2593" s="168"/>
      <c r="W2593" s="12" t="str">
        <f t="shared" si="489"/>
        <v>Mqtt1</v>
      </c>
      <c r="X2593" s="222"/>
      <c r="Y2593" s="6" t="str">
        <f t="shared" si="484"/>
        <v>power-tag/spare</v>
      </c>
      <c r="Z2593" s="106" t="str" cm="1">
        <f t="array" ref="Z2593">IF(COUNTIF(N2593,"spare"),"","$."&amp;_xlfn.REGEXEXTRACT(J2593,"PT\d+[FQ]\d+_(.*)", 2))</f>
        <v>$.Active_Power_Phase_C</v>
      </c>
      <c r="AA2593" s="12">
        <f t="shared" si="483"/>
        <v>25</v>
      </c>
      <c r="AB2593" s="6" t="s">
        <v>195</v>
      </c>
      <c r="AC2593" s="106">
        <v>3058</v>
      </c>
      <c r="AJ2593" s="80"/>
      <c r="AK2593" s="116" t="s">
        <v>1695</v>
      </c>
      <c r="AN2593" s="80"/>
      <c r="AO2593" s="80"/>
      <c r="AP2593" s="80"/>
      <c r="AQ2593" s="80"/>
      <c r="AR2593" s="130"/>
      <c r="AS2593" s="80"/>
      <c r="AT2593" s="7"/>
      <c r="AU2593" s="7"/>
      <c r="AV2593" s="169"/>
      <c r="AW2593" s="170"/>
      <c r="AX2593" s="140"/>
      <c r="AY2593" s="150"/>
      <c r="AZ2593" s="171"/>
      <c r="BA2593" s="171"/>
      <c r="BB2593" s="150" t="str">
        <f t="shared" si="490"/>
        <v/>
      </c>
      <c r="BC2593" s="172"/>
      <c r="BD2593" s="169"/>
      <c r="BE2593" s="169"/>
      <c r="BF2593" s="169"/>
      <c r="BG2593" s="169"/>
      <c r="BH2593" s="169"/>
      <c r="BI2593" s="169"/>
      <c r="BJ2593" s="169"/>
      <c r="BK2593" s="169"/>
      <c r="BL2593" s="169"/>
      <c r="BM2593" s="169"/>
      <c r="BN2593" s="169"/>
      <c r="BO2593" s="169"/>
      <c r="BP2593" s="169"/>
      <c r="BQ2593" s="169"/>
      <c r="BS2593" s="6"/>
      <c r="BT2593" s="11"/>
      <c r="BU2593" s="6"/>
      <c r="BV2593" s="6"/>
    </row>
    <row r="2594" spans="1:74" ht="15.75" x14ac:dyDescent="0.25">
      <c r="A2594" s="52" t="s">
        <v>7908</v>
      </c>
      <c r="B2594" s="56"/>
      <c r="C2594" s="7" t="s">
        <v>118</v>
      </c>
      <c r="D2594" s="7" t="s">
        <v>6919</v>
      </c>
      <c r="E2594" s="7"/>
      <c r="F2594" s="64"/>
      <c r="G2594" s="6"/>
      <c r="H2594" s="6"/>
      <c r="I2594" s="10" t="s">
        <v>110</v>
      </c>
      <c r="J2594" s="11" t="s">
        <v>4649</v>
      </c>
      <c r="K2594" s="220" t="s">
        <v>600</v>
      </c>
      <c r="L2594" s="180"/>
      <c r="M2594" s="180">
        <v>1000</v>
      </c>
      <c r="N2594" s="80" t="s">
        <v>7215</v>
      </c>
      <c r="O2594" s="165"/>
      <c r="P2594" s="80" t="s">
        <v>3841</v>
      </c>
      <c r="Q2594" s="80"/>
      <c r="R2594" s="80"/>
      <c r="S2594" s="166"/>
      <c r="T2594" s="164"/>
      <c r="U2594" s="167"/>
      <c r="V2594" s="168"/>
      <c r="W2594" s="12" t="str">
        <f t="shared" si="489"/>
        <v>Mqtt1</v>
      </c>
      <c r="X2594" s="222"/>
      <c r="Y2594" s="6" t="str">
        <f t="shared" si="484"/>
        <v>power-tag/spare</v>
      </c>
      <c r="Z2594" s="106" t="str" cm="1">
        <f t="array" ref="Z2594">IF(COUNTIF(N2594,"spare"),"","$."&amp;_xlfn.REGEXEXTRACT(J2594,"PT\d+[FQ]\d+_(.*)", 2))</f>
        <v>$.Total_Active_Power</v>
      </c>
      <c r="AA2594" s="12">
        <f t="shared" si="483"/>
        <v>25</v>
      </c>
      <c r="AB2594" s="6" t="s">
        <v>195</v>
      </c>
      <c r="AC2594" s="106">
        <v>3060</v>
      </c>
      <c r="AJ2594" s="80"/>
      <c r="AK2594" s="116" t="s">
        <v>1695</v>
      </c>
      <c r="AN2594" s="80"/>
      <c r="AO2594" s="80"/>
      <c r="AP2594" s="80"/>
      <c r="AQ2594" s="80"/>
      <c r="AR2594" s="130"/>
      <c r="AS2594" s="80"/>
      <c r="AT2594" s="7"/>
      <c r="AU2594" s="7"/>
      <c r="AV2594" s="169"/>
      <c r="AW2594" s="170"/>
      <c r="AX2594" s="140"/>
      <c r="AY2594" s="150"/>
      <c r="AZ2594" s="171"/>
      <c r="BA2594" s="171"/>
      <c r="BB2594" s="150" t="str">
        <f t="shared" si="490"/>
        <v/>
      </c>
      <c r="BC2594" s="172"/>
      <c r="BD2594" s="169"/>
      <c r="BE2594" s="169"/>
      <c r="BF2594" s="169"/>
      <c r="BG2594" s="169"/>
      <c r="BH2594" s="169"/>
      <c r="BI2594" s="169"/>
      <c r="BJ2594" s="169"/>
      <c r="BK2594" s="169"/>
      <c r="BL2594" s="169"/>
      <c r="BM2594" s="169"/>
      <c r="BN2594" s="169"/>
      <c r="BO2594" s="169"/>
      <c r="BP2594" s="169"/>
      <c r="BQ2594" s="169"/>
      <c r="BS2594" s="6"/>
      <c r="BT2594" s="11"/>
      <c r="BU2594" s="6"/>
      <c r="BV2594" s="6"/>
    </row>
    <row r="2595" spans="1:74" ht="15.75" x14ac:dyDescent="0.25">
      <c r="A2595" s="52" t="s">
        <v>7908</v>
      </c>
      <c r="B2595" s="56"/>
      <c r="C2595" s="7" t="s">
        <v>118</v>
      </c>
      <c r="D2595" s="7" t="s">
        <v>6919</v>
      </c>
      <c r="E2595" s="7"/>
      <c r="F2595" s="64"/>
      <c r="G2595" s="6"/>
      <c r="H2595" s="6"/>
      <c r="I2595" s="10" t="s">
        <v>110</v>
      </c>
      <c r="J2595" s="11" t="s">
        <v>4650</v>
      </c>
      <c r="K2595" s="220" t="s">
        <v>600</v>
      </c>
      <c r="L2595" s="180"/>
      <c r="M2595" s="180">
        <v>1000</v>
      </c>
      <c r="N2595" s="80" t="s">
        <v>7215</v>
      </c>
      <c r="O2595" s="165"/>
      <c r="P2595" s="80" t="s">
        <v>3842</v>
      </c>
      <c r="Q2595" s="80"/>
      <c r="R2595" s="80"/>
      <c r="S2595" s="166"/>
      <c r="T2595" s="164"/>
      <c r="U2595" s="167"/>
      <c r="V2595" s="168"/>
      <c r="W2595" s="12" t="str">
        <f t="shared" si="489"/>
        <v>Mqtt1</v>
      </c>
      <c r="X2595" s="222"/>
      <c r="Y2595" s="6" t="str">
        <f t="shared" si="484"/>
        <v>power-tag/spare</v>
      </c>
      <c r="Z2595" s="106" t="str" cm="1">
        <f t="array" ref="Z2595">IF(COUNTIF(N2595,"spare"),"","$."&amp;_xlfn.REGEXEXTRACT(J2595,"PT\d+[FQ]\d+_(.*)", 2))</f>
        <v>$.Power_Factor_Phase_A</v>
      </c>
      <c r="AA2595" s="12">
        <f t="shared" si="483"/>
        <v>25</v>
      </c>
      <c r="AB2595" s="6" t="s">
        <v>195</v>
      </c>
      <c r="AC2595" s="106">
        <v>3078</v>
      </c>
      <c r="AJ2595" s="80"/>
      <c r="AK2595" s="116" t="s">
        <v>1696</v>
      </c>
      <c r="AN2595" s="80"/>
      <c r="AO2595" s="80"/>
      <c r="AP2595" s="80"/>
      <c r="AQ2595" s="80"/>
      <c r="AR2595" s="130"/>
      <c r="AS2595" s="80"/>
      <c r="AT2595" s="7"/>
      <c r="AU2595" s="7"/>
      <c r="AV2595" s="169"/>
      <c r="AW2595" s="170"/>
      <c r="AX2595" s="140"/>
      <c r="AY2595" s="150"/>
      <c r="AZ2595" s="171"/>
      <c r="BA2595" s="171"/>
      <c r="BB2595" s="150" t="str">
        <f t="shared" si="490"/>
        <v/>
      </c>
      <c r="BC2595" s="172"/>
      <c r="BD2595" s="169"/>
      <c r="BE2595" s="169"/>
      <c r="BF2595" s="169"/>
      <c r="BG2595" s="169"/>
      <c r="BH2595" s="169"/>
      <c r="BI2595" s="169"/>
      <c r="BJ2595" s="169"/>
      <c r="BK2595" s="169"/>
      <c r="BL2595" s="169"/>
      <c r="BM2595" s="169"/>
      <c r="BN2595" s="169"/>
      <c r="BO2595" s="169"/>
      <c r="BP2595" s="169"/>
      <c r="BQ2595" s="169"/>
      <c r="BS2595" s="6"/>
      <c r="BT2595" s="11"/>
      <c r="BU2595" s="6"/>
      <c r="BV2595" s="6"/>
    </row>
    <row r="2596" spans="1:74" ht="15.75" x14ac:dyDescent="0.25">
      <c r="A2596" s="52" t="s">
        <v>7908</v>
      </c>
      <c r="B2596" s="56"/>
      <c r="C2596" s="7" t="s">
        <v>118</v>
      </c>
      <c r="D2596" s="7" t="s">
        <v>6919</v>
      </c>
      <c r="E2596" s="7"/>
      <c r="F2596" s="64"/>
      <c r="G2596" s="6"/>
      <c r="H2596" s="6"/>
      <c r="I2596" s="10" t="s">
        <v>110</v>
      </c>
      <c r="J2596" s="11" t="s">
        <v>4651</v>
      </c>
      <c r="K2596" s="220" t="s">
        <v>600</v>
      </c>
      <c r="L2596" s="180"/>
      <c r="M2596" s="180">
        <v>1000</v>
      </c>
      <c r="N2596" s="80" t="s">
        <v>7215</v>
      </c>
      <c r="O2596" s="165"/>
      <c r="P2596" s="80" t="s">
        <v>3843</v>
      </c>
      <c r="Q2596" s="80"/>
      <c r="R2596" s="80"/>
      <c r="S2596" s="166"/>
      <c r="T2596" s="164"/>
      <c r="U2596" s="167"/>
      <c r="V2596" s="168"/>
      <c r="W2596" s="12" t="str">
        <f t="shared" si="489"/>
        <v>Mqtt1</v>
      </c>
      <c r="X2596" s="222"/>
      <c r="Y2596" s="6" t="str">
        <f t="shared" si="484"/>
        <v>power-tag/spare</v>
      </c>
      <c r="Z2596" s="106" t="str" cm="1">
        <f t="array" ref="Z2596">IF(COUNTIF(N2596,"spare"),"","$."&amp;_xlfn.REGEXEXTRACT(J2596,"PT\d+[FQ]\d+_(.*)", 2))</f>
        <v>$.Power_Factor_Phase_B</v>
      </c>
      <c r="AA2596" s="12">
        <f t="shared" si="483"/>
        <v>25</v>
      </c>
      <c r="AB2596" s="6" t="s">
        <v>195</v>
      </c>
      <c r="AC2596" s="106">
        <v>3080</v>
      </c>
      <c r="AJ2596" s="80"/>
      <c r="AK2596" s="116" t="s">
        <v>1696</v>
      </c>
      <c r="AN2596" s="80"/>
      <c r="AO2596" s="80"/>
      <c r="AP2596" s="80"/>
      <c r="AQ2596" s="80"/>
      <c r="AR2596" s="130"/>
      <c r="AS2596" s="80"/>
      <c r="AT2596" s="7"/>
      <c r="AU2596" s="7"/>
      <c r="AV2596" s="169"/>
      <c r="AW2596" s="170"/>
      <c r="AX2596" s="140"/>
      <c r="AY2596" s="150"/>
      <c r="AZ2596" s="171"/>
      <c r="BA2596" s="171"/>
      <c r="BB2596" s="150" t="str">
        <f t="shared" si="490"/>
        <v/>
      </c>
      <c r="BC2596" s="172"/>
      <c r="BD2596" s="169"/>
      <c r="BE2596" s="169"/>
      <c r="BF2596" s="169"/>
      <c r="BG2596" s="169"/>
      <c r="BH2596" s="169"/>
      <c r="BI2596" s="169"/>
      <c r="BJ2596" s="169"/>
      <c r="BK2596" s="169"/>
      <c r="BL2596" s="169"/>
      <c r="BM2596" s="169"/>
      <c r="BN2596" s="169"/>
      <c r="BO2596" s="169"/>
      <c r="BP2596" s="169"/>
      <c r="BQ2596" s="169"/>
      <c r="BS2596" s="6"/>
      <c r="BT2596" s="11"/>
      <c r="BU2596" s="6"/>
      <c r="BV2596" s="6"/>
    </row>
    <row r="2597" spans="1:74" ht="15.75" x14ac:dyDescent="0.25">
      <c r="A2597" s="52" t="s">
        <v>7908</v>
      </c>
      <c r="B2597" s="56"/>
      <c r="C2597" s="7" t="s">
        <v>118</v>
      </c>
      <c r="D2597" s="7" t="s">
        <v>6919</v>
      </c>
      <c r="E2597" s="7"/>
      <c r="F2597" s="64"/>
      <c r="G2597" s="6"/>
      <c r="H2597" s="6"/>
      <c r="I2597" s="10" t="s">
        <v>110</v>
      </c>
      <c r="J2597" s="11" t="s">
        <v>4652</v>
      </c>
      <c r="K2597" s="220" t="s">
        <v>600</v>
      </c>
      <c r="L2597" s="180"/>
      <c r="M2597" s="180">
        <v>1000</v>
      </c>
      <c r="N2597" s="80" t="s">
        <v>7215</v>
      </c>
      <c r="O2597" s="165"/>
      <c r="P2597" s="80" t="s">
        <v>3844</v>
      </c>
      <c r="Q2597" s="80"/>
      <c r="R2597" s="80"/>
      <c r="S2597" s="166"/>
      <c r="T2597" s="164"/>
      <c r="U2597" s="167"/>
      <c r="V2597" s="168"/>
      <c r="W2597" s="12" t="str">
        <f t="shared" si="489"/>
        <v>Mqtt1</v>
      </c>
      <c r="X2597" s="222"/>
      <c r="Y2597" s="6" t="str">
        <f t="shared" si="484"/>
        <v>power-tag/spare</v>
      </c>
      <c r="Z2597" s="106" t="str" cm="1">
        <f t="array" ref="Z2597">IF(COUNTIF(N2597,"spare"),"","$."&amp;_xlfn.REGEXEXTRACT(J2597,"PT\d+[FQ]\d+_(.*)", 2))</f>
        <v>$.Power_Factor_Phase_C</v>
      </c>
      <c r="AA2597" s="12">
        <f t="shared" si="483"/>
        <v>25</v>
      </c>
      <c r="AB2597" s="6" t="s">
        <v>195</v>
      </c>
      <c r="AC2597" s="106">
        <v>3082</v>
      </c>
      <c r="AJ2597" s="80"/>
      <c r="AK2597" s="116" t="s">
        <v>1696</v>
      </c>
      <c r="AN2597" s="80"/>
      <c r="AO2597" s="80"/>
      <c r="AP2597" s="80"/>
      <c r="AQ2597" s="80"/>
      <c r="AR2597" s="130"/>
      <c r="AS2597" s="80"/>
      <c r="AT2597" s="7"/>
      <c r="AU2597" s="7"/>
      <c r="AV2597" s="169"/>
      <c r="AW2597" s="170"/>
      <c r="AX2597" s="140"/>
      <c r="AY2597" s="150"/>
      <c r="AZ2597" s="171"/>
      <c r="BA2597" s="171"/>
      <c r="BB2597" s="150" t="str">
        <f t="shared" si="490"/>
        <v/>
      </c>
      <c r="BC2597" s="172"/>
      <c r="BD2597" s="169"/>
      <c r="BE2597" s="169"/>
      <c r="BF2597" s="169"/>
      <c r="BG2597" s="169"/>
      <c r="BH2597" s="169"/>
      <c r="BI2597" s="169"/>
      <c r="BJ2597" s="169"/>
      <c r="BK2597" s="169"/>
      <c r="BL2597" s="169"/>
      <c r="BM2597" s="169"/>
      <c r="BN2597" s="169"/>
      <c r="BO2597" s="169"/>
      <c r="BP2597" s="169"/>
      <c r="BQ2597" s="169"/>
      <c r="BS2597" s="6"/>
      <c r="BT2597" s="11"/>
      <c r="BU2597" s="6"/>
      <c r="BV2597" s="6"/>
    </row>
    <row r="2598" spans="1:74" ht="15.75" x14ac:dyDescent="0.25">
      <c r="A2598" s="52" t="s">
        <v>7908</v>
      </c>
      <c r="B2598" s="56"/>
      <c r="C2598" s="7" t="s">
        <v>118</v>
      </c>
      <c r="D2598" s="7" t="s">
        <v>6919</v>
      </c>
      <c r="E2598" s="7"/>
      <c r="F2598" s="64"/>
      <c r="G2598" s="6"/>
      <c r="H2598" s="6"/>
      <c r="I2598" s="10" t="s">
        <v>110</v>
      </c>
      <c r="J2598" s="11" t="s">
        <v>4653</v>
      </c>
      <c r="K2598" s="220" t="s">
        <v>600</v>
      </c>
      <c r="L2598" s="180"/>
      <c r="M2598" s="180">
        <v>1000</v>
      </c>
      <c r="N2598" s="80" t="s">
        <v>7215</v>
      </c>
      <c r="O2598" s="165"/>
      <c r="P2598" s="80" t="s">
        <v>3845</v>
      </c>
      <c r="Q2598" s="80"/>
      <c r="R2598" s="80"/>
      <c r="S2598" s="166"/>
      <c r="T2598" s="164"/>
      <c r="U2598" s="167"/>
      <c r="V2598" s="168"/>
      <c r="W2598" s="12" t="str">
        <f t="shared" si="489"/>
        <v>Mqtt1</v>
      </c>
      <c r="X2598" s="222"/>
      <c r="Y2598" s="6" t="str">
        <f t="shared" si="484"/>
        <v>power-tag/spare</v>
      </c>
      <c r="Z2598" s="106" t="str" cm="1">
        <f t="array" ref="Z2598">IF(COUNTIF(N2598,"spare"),"","$."&amp;_xlfn.REGEXEXTRACT(J2598,"PT\d+[FQ]\d+_(.*)", 2))</f>
        <v>$.Total_Power_Factor</v>
      </c>
      <c r="AA2598" s="12">
        <f t="shared" si="483"/>
        <v>25</v>
      </c>
      <c r="AB2598" s="6" t="s">
        <v>195</v>
      </c>
      <c r="AC2598" s="106">
        <v>3084</v>
      </c>
      <c r="AJ2598" s="80"/>
      <c r="AK2598" s="116" t="s">
        <v>1696</v>
      </c>
      <c r="AN2598" s="80"/>
      <c r="AO2598" s="80"/>
      <c r="AP2598" s="80"/>
      <c r="AQ2598" s="80"/>
      <c r="AR2598" s="130"/>
      <c r="AS2598" s="80"/>
      <c r="AT2598" s="7"/>
      <c r="AU2598" s="7"/>
      <c r="AV2598" s="169"/>
      <c r="AW2598" s="170"/>
      <c r="AX2598" s="140"/>
      <c r="AY2598" s="150"/>
      <c r="AZ2598" s="171"/>
      <c r="BA2598" s="171"/>
      <c r="BB2598" s="150" t="str">
        <f t="shared" si="490"/>
        <v/>
      </c>
      <c r="BC2598" s="172"/>
      <c r="BD2598" s="169"/>
      <c r="BE2598" s="169"/>
      <c r="BF2598" s="169"/>
      <c r="BG2598" s="169"/>
      <c r="BH2598" s="169"/>
      <c r="BI2598" s="169"/>
      <c r="BJ2598" s="169"/>
      <c r="BK2598" s="169"/>
      <c r="BL2598" s="169"/>
      <c r="BM2598" s="169"/>
      <c r="BN2598" s="169"/>
      <c r="BO2598" s="169"/>
      <c r="BP2598" s="169"/>
      <c r="BQ2598" s="169"/>
      <c r="BS2598" s="6"/>
      <c r="BT2598" s="11"/>
      <c r="BU2598" s="6"/>
      <c r="BV2598" s="6"/>
    </row>
    <row r="2599" spans="1:74" ht="15.75" x14ac:dyDescent="0.25">
      <c r="A2599" s="52" t="s">
        <v>7908</v>
      </c>
      <c r="B2599" s="56"/>
      <c r="C2599" s="7" t="s">
        <v>118</v>
      </c>
      <c r="D2599" s="7" t="s">
        <v>6919</v>
      </c>
      <c r="E2599" s="7"/>
      <c r="F2599" s="64"/>
      <c r="G2599" s="6"/>
      <c r="H2599" s="6"/>
      <c r="I2599" s="10" t="s">
        <v>110</v>
      </c>
      <c r="J2599" s="11" t="s">
        <v>4654</v>
      </c>
      <c r="K2599" s="220" t="s">
        <v>600</v>
      </c>
      <c r="L2599" s="180"/>
      <c r="M2599" s="180">
        <v>1000</v>
      </c>
      <c r="N2599" s="80" t="s">
        <v>7215</v>
      </c>
      <c r="O2599" s="165"/>
      <c r="P2599" s="80" t="s">
        <v>3831</v>
      </c>
      <c r="Q2599" s="80"/>
      <c r="R2599" s="80"/>
      <c r="S2599" s="166"/>
      <c r="T2599" s="164"/>
      <c r="U2599" s="167"/>
      <c r="V2599" s="168"/>
      <c r="W2599" s="12" t="str">
        <f t="shared" ref="W2599:W2613" si="491">IF(COUNTIF(N2599,"spare"),"","Mqtt1")</f>
        <v>Mqtt1</v>
      </c>
      <c r="X2599" s="222"/>
      <c r="Y2599" s="6" t="str">
        <f t="shared" si="484"/>
        <v>power-tag/spare</v>
      </c>
      <c r="Z2599" s="106" t="str" cm="1">
        <f t="array" ref="Z2599">IF(COUNTIF(N2599,"spare"),"","$."&amp;_xlfn.REGEXEXTRACT(J2599,"PT\d+[FQ]\d+_(.*)", 2))</f>
        <v>$.RMS_Current_Phase_A</v>
      </c>
      <c r="AA2599" s="12">
        <f>AA2584+1</f>
        <v>26</v>
      </c>
      <c r="AB2599" s="6" t="s">
        <v>195</v>
      </c>
      <c r="AC2599" s="106">
        <v>3000</v>
      </c>
      <c r="AJ2599" s="80"/>
      <c r="AK2599" s="116" t="s">
        <v>1693</v>
      </c>
      <c r="AN2599" s="80"/>
      <c r="AO2599" s="80"/>
      <c r="AP2599" s="80"/>
      <c r="AQ2599" s="80"/>
      <c r="AR2599" s="130"/>
      <c r="AS2599" s="80"/>
      <c r="AT2599" s="7"/>
      <c r="AU2599" s="7"/>
      <c r="AV2599" s="169"/>
      <c r="AW2599" s="170"/>
      <c r="AX2599" s="140"/>
      <c r="AY2599" s="150"/>
      <c r="AZ2599" s="171"/>
      <c r="BA2599" s="171"/>
      <c r="BB2599" s="150" t="str">
        <f t="shared" ref="BB2599:BB2613" si="492">IF(ISNUMBER(AM2599),"1","")</f>
        <v/>
      </c>
      <c r="BC2599" s="172"/>
      <c r="BD2599" s="169"/>
      <c r="BE2599" s="169"/>
      <c r="BF2599" s="169"/>
      <c r="BG2599" s="169"/>
      <c r="BH2599" s="169"/>
      <c r="BI2599" s="169"/>
      <c r="BJ2599" s="169"/>
      <c r="BK2599" s="169"/>
      <c r="BL2599" s="169"/>
      <c r="BM2599" s="169"/>
      <c r="BN2599" s="169"/>
      <c r="BO2599" s="169"/>
      <c r="BP2599" s="169"/>
      <c r="BQ2599" s="169"/>
      <c r="BS2599" s="6"/>
      <c r="BT2599" s="11"/>
      <c r="BU2599" s="6"/>
      <c r="BV2599" s="6"/>
    </row>
    <row r="2600" spans="1:74" ht="15.75" x14ac:dyDescent="0.25">
      <c r="A2600" s="52" t="s">
        <v>7908</v>
      </c>
      <c r="B2600" s="56"/>
      <c r="C2600" s="7" t="s">
        <v>118</v>
      </c>
      <c r="D2600" s="7" t="s">
        <v>6919</v>
      </c>
      <c r="E2600" s="7"/>
      <c r="F2600" s="64"/>
      <c r="G2600" s="6"/>
      <c r="H2600" s="6"/>
      <c r="I2600" s="10" t="s">
        <v>110</v>
      </c>
      <c r="J2600" s="11" t="s">
        <v>4655</v>
      </c>
      <c r="K2600" s="220" t="s">
        <v>600</v>
      </c>
      <c r="L2600" s="180"/>
      <c r="M2600" s="180">
        <v>1000</v>
      </c>
      <c r="N2600" s="80" t="s">
        <v>7215</v>
      </c>
      <c r="O2600" s="165"/>
      <c r="P2600" s="80" t="s">
        <v>3832</v>
      </c>
      <c r="Q2600" s="80"/>
      <c r="R2600" s="80"/>
      <c r="S2600" s="166"/>
      <c r="T2600" s="164"/>
      <c r="U2600" s="167"/>
      <c r="V2600" s="168"/>
      <c r="W2600" s="12" t="str">
        <f t="shared" si="491"/>
        <v>Mqtt1</v>
      </c>
      <c r="X2600" s="222"/>
      <c r="Y2600" s="6" t="str">
        <f t="shared" si="484"/>
        <v>power-tag/spare</v>
      </c>
      <c r="Z2600" s="106" t="str" cm="1">
        <f t="array" ref="Z2600">IF(COUNTIF(N2600,"spare"),"","$."&amp;_xlfn.REGEXEXTRACT(J2600,"PT\d+[FQ]\d+_(.*)", 2))</f>
        <v>$.RMS_Current_Phase_B</v>
      </c>
      <c r="AA2600" s="12">
        <f t="shared" si="483"/>
        <v>26</v>
      </c>
      <c r="AB2600" s="6" t="s">
        <v>195</v>
      </c>
      <c r="AC2600" s="106">
        <v>3002</v>
      </c>
      <c r="AJ2600" s="80"/>
      <c r="AK2600" s="116" t="s">
        <v>1693</v>
      </c>
      <c r="AN2600" s="80"/>
      <c r="AO2600" s="80"/>
      <c r="AP2600" s="80"/>
      <c r="AQ2600" s="80"/>
      <c r="AR2600" s="130"/>
      <c r="AS2600" s="80"/>
      <c r="AT2600" s="7"/>
      <c r="AU2600" s="7"/>
      <c r="AV2600" s="169"/>
      <c r="AW2600" s="170"/>
      <c r="AX2600" s="140"/>
      <c r="AY2600" s="150"/>
      <c r="AZ2600" s="171"/>
      <c r="BA2600" s="171"/>
      <c r="BB2600" s="150" t="str">
        <f t="shared" si="492"/>
        <v/>
      </c>
      <c r="BC2600" s="172"/>
      <c r="BD2600" s="169"/>
      <c r="BE2600" s="169"/>
      <c r="BF2600" s="169"/>
      <c r="BG2600" s="169"/>
      <c r="BH2600" s="169"/>
      <c r="BI2600" s="169"/>
      <c r="BJ2600" s="169"/>
      <c r="BK2600" s="169"/>
      <c r="BL2600" s="169"/>
      <c r="BM2600" s="169"/>
      <c r="BN2600" s="169"/>
      <c r="BO2600" s="169"/>
      <c r="BP2600" s="169"/>
      <c r="BQ2600" s="169"/>
      <c r="BS2600" s="6"/>
      <c r="BT2600" s="11"/>
      <c r="BU2600" s="6"/>
      <c r="BV2600" s="6"/>
    </row>
    <row r="2601" spans="1:74" ht="15.75" x14ac:dyDescent="0.25">
      <c r="A2601" s="52" t="s">
        <v>7908</v>
      </c>
      <c r="B2601" s="56"/>
      <c r="C2601" s="7" t="s">
        <v>118</v>
      </c>
      <c r="D2601" s="7" t="s">
        <v>6919</v>
      </c>
      <c r="E2601" s="7"/>
      <c r="F2601" s="64"/>
      <c r="G2601" s="6"/>
      <c r="H2601" s="6"/>
      <c r="I2601" s="10" t="s">
        <v>110</v>
      </c>
      <c r="J2601" s="11" t="s">
        <v>4656</v>
      </c>
      <c r="K2601" s="220" t="s">
        <v>600</v>
      </c>
      <c r="L2601" s="180"/>
      <c r="M2601" s="180">
        <v>1000</v>
      </c>
      <c r="N2601" s="80" t="s">
        <v>7215</v>
      </c>
      <c r="O2601" s="165"/>
      <c r="P2601" s="80" t="s">
        <v>3833</v>
      </c>
      <c r="Q2601" s="80"/>
      <c r="R2601" s="80"/>
      <c r="S2601" s="166"/>
      <c r="T2601" s="164"/>
      <c r="U2601" s="167"/>
      <c r="V2601" s="168"/>
      <c r="W2601" s="12" t="str">
        <f t="shared" si="491"/>
        <v>Mqtt1</v>
      </c>
      <c r="X2601" s="222"/>
      <c r="Y2601" s="6" t="str">
        <f t="shared" si="484"/>
        <v>power-tag/spare</v>
      </c>
      <c r="Z2601" s="106" t="str" cm="1">
        <f t="array" ref="Z2601">IF(COUNTIF(N2601,"spare"),"","$."&amp;_xlfn.REGEXEXTRACT(J2601,"PT\d+[FQ]\d+_(.*)", 2))</f>
        <v>$.RMS_Current_Phase_C</v>
      </c>
      <c r="AA2601" s="12">
        <f t="shared" si="483"/>
        <v>26</v>
      </c>
      <c r="AB2601" s="6" t="s">
        <v>195</v>
      </c>
      <c r="AC2601" s="106">
        <v>3004</v>
      </c>
      <c r="AJ2601" s="80"/>
      <c r="AK2601" s="116" t="s">
        <v>1693</v>
      </c>
      <c r="AN2601" s="80"/>
      <c r="AO2601" s="80"/>
      <c r="AP2601" s="80"/>
      <c r="AQ2601" s="80"/>
      <c r="AR2601" s="130"/>
      <c r="AS2601" s="80"/>
      <c r="AT2601" s="7"/>
      <c r="AU2601" s="7"/>
      <c r="AV2601" s="169"/>
      <c r="AW2601" s="170"/>
      <c r="AX2601" s="140"/>
      <c r="AY2601" s="150"/>
      <c r="AZ2601" s="171"/>
      <c r="BA2601" s="171"/>
      <c r="BB2601" s="150" t="str">
        <f t="shared" si="492"/>
        <v/>
      </c>
      <c r="BC2601" s="172"/>
      <c r="BD2601" s="169"/>
      <c r="BE2601" s="169"/>
      <c r="BF2601" s="169"/>
      <c r="BG2601" s="169"/>
      <c r="BH2601" s="169"/>
      <c r="BI2601" s="169"/>
      <c r="BJ2601" s="169"/>
      <c r="BK2601" s="169"/>
      <c r="BL2601" s="169"/>
      <c r="BM2601" s="169"/>
      <c r="BN2601" s="169"/>
      <c r="BO2601" s="169"/>
      <c r="BP2601" s="169"/>
      <c r="BQ2601" s="169"/>
      <c r="BS2601" s="6"/>
      <c r="BT2601" s="11"/>
      <c r="BU2601" s="6"/>
      <c r="BV2601" s="6"/>
    </row>
    <row r="2602" spans="1:74" ht="15.75" x14ac:dyDescent="0.25">
      <c r="A2602" s="52" t="s">
        <v>7908</v>
      </c>
      <c r="B2602" s="56"/>
      <c r="C2602" s="7" t="s">
        <v>118</v>
      </c>
      <c r="D2602" s="7" t="s">
        <v>6919</v>
      </c>
      <c r="E2602" s="7"/>
      <c r="F2602" s="64"/>
      <c r="G2602" s="6"/>
      <c r="H2602" s="6"/>
      <c r="I2602" s="10" t="s">
        <v>110</v>
      </c>
      <c r="J2602" s="11" t="s">
        <v>4657</v>
      </c>
      <c r="K2602" s="220" t="s">
        <v>600</v>
      </c>
      <c r="L2602" s="180"/>
      <c r="M2602" s="180">
        <v>1000</v>
      </c>
      <c r="N2602" s="80" t="s">
        <v>7215</v>
      </c>
      <c r="O2602" s="165"/>
      <c r="P2602" s="80" t="s">
        <v>3834</v>
      </c>
      <c r="Q2602" s="80"/>
      <c r="R2602" s="80"/>
      <c r="S2602" s="166"/>
      <c r="T2602" s="164"/>
      <c r="U2602" s="167"/>
      <c r="V2602" s="168"/>
      <c r="W2602" s="12" t="str">
        <f t="shared" si="491"/>
        <v>Mqtt1</v>
      </c>
      <c r="X2602" s="222"/>
      <c r="Y2602" s="6" t="str">
        <f t="shared" si="484"/>
        <v>power-tag/spare</v>
      </c>
      <c r="Z2602" s="106" t="str" cm="1">
        <f t="array" ref="Z2602">IF(COUNTIF(N2602,"spare"),"","$."&amp;_xlfn.REGEXEXTRACT(J2602,"PT\d+[FQ]\d+_(.*)", 2))</f>
        <v>$.RMS_Current_Phase_Neut</v>
      </c>
      <c r="AA2602" s="12">
        <f t="shared" si="483"/>
        <v>26</v>
      </c>
      <c r="AB2602" s="6" t="s">
        <v>195</v>
      </c>
      <c r="AC2602" s="106">
        <v>3006</v>
      </c>
      <c r="AJ2602" s="80"/>
      <c r="AK2602" s="116" t="s">
        <v>1693</v>
      </c>
      <c r="AN2602" s="80"/>
      <c r="AO2602" s="80"/>
      <c r="AP2602" s="80"/>
      <c r="AQ2602" s="80"/>
      <c r="AR2602" s="130"/>
      <c r="AS2602" s="80"/>
      <c r="AT2602" s="7"/>
      <c r="AU2602" s="7"/>
      <c r="AV2602" s="169"/>
      <c r="AW2602" s="170"/>
      <c r="AX2602" s="140"/>
      <c r="AY2602" s="150"/>
      <c r="AZ2602" s="171"/>
      <c r="BA2602" s="171"/>
      <c r="BB2602" s="150" t="str">
        <f t="shared" si="492"/>
        <v/>
      </c>
      <c r="BC2602" s="172"/>
      <c r="BD2602" s="169"/>
      <c r="BE2602" s="169"/>
      <c r="BF2602" s="169"/>
      <c r="BG2602" s="169"/>
      <c r="BH2602" s="169"/>
      <c r="BI2602" s="169"/>
      <c r="BJ2602" s="169"/>
      <c r="BK2602" s="169"/>
      <c r="BL2602" s="169"/>
      <c r="BM2602" s="169"/>
      <c r="BN2602" s="169"/>
      <c r="BO2602" s="169"/>
      <c r="BP2602" s="169"/>
      <c r="BQ2602" s="169"/>
      <c r="BS2602" s="6"/>
      <c r="BT2602" s="11"/>
      <c r="BU2602" s="6"/>
      <c r="BV2602" s="6"/>
    </row>
    <row r="2603" spans="1:74" ht="15.75" x14ac:dyDescent="0.25">
      <c r="A2603" s="52" t="s">
        <v>7908</v>
      </c>
      <c r="B2603" s="56"/>
      <c r="C2603" s="7" t="s">
        <v>118</v>
      </c>
      <c r="D2603" s="7" t="s">
        <v>6919</v>
      </c>
      <c r="E2603" s="7"/>
      <c r="F2603" s="64"/>
      <c r="G2603" s="6"/>
      <c r="H2603" s="6"/>
      <c r="I2603" s="10" t="s">
        <v>110</v>
      </c>
      <c r="J2603" s="11" t="s">
        <v>7769</v>
      </c>
      <c r="K2603" s="220" t="s">
        <v>600</v>
      </c>
      <c r="L2603" s="180"/>
      <c r="M2603" s="180">
        <v>1000</v>
      </c>
      <c r="N2603" s="80" t="s">
        <v>7215</v>
      </c>
      <c r="O2603" s="165"/>
      <c r="P2603" s="80" t="s">
        <v>3835</v>
      </c>
      <c r="Q2603" s="80"/>
      <c r="R2603" s="80"/>
      <c r="S2603" s="166"/>
      <c r="T2603" s="164"/>
      <c r="U2603" s="167"/>
      <c r="V2603" s="168"/>
      <c r="W2603" s="12" t="str">
        <f t="shared" si="491"/>
        <v>Mqtt1</v>
      </c>
      <c r="X2603" s="222"/>
      <c r="Y2603" s="6" t="str">
        <f t="shared" si="484"/>
        <v>power-tag/spare</v>
      </c>
      <c r="Z2603" s="106" t="str" cm="1">
        <f t="array" ref="Z2603">IF(COUNTIF(N2603,"spare"),"","$."&amp;_xlfn.REGEXEXTRACT(J2603,"PT\d+[FQ]\d+_(.*)", 2))</f>
        <v>$.RMS_Voltage_A_N</v>
      </c>
      <c r="AA2603" s="12">
        <f t="shared" si="483"/>
        <v>26</v>
      </c>
      <c r="AB2603" s="6" t="s">
        <v>195</v>
      </c>
      <c r="AC2603" s="106">
        <v>3028</v>
      </c>
      <c r="AJ2603" s="80"/>
      <c r="AK2603" s="116" t="s">
        <v>1694</v>
      </c>
      <c r="AN2603" s="80"/>
      <c r="AO2603" s="80"/>
      <c r="AP2603" s="80"/>
      <c r="AQ2603" s="80"/>
      <c r="AR2603" s="130"/>
      <c r="AS2603" s="80"/>
      <c r="AT2603" s="7"/>
      <c r="AU2603" s="7"/>
      <c r="AV2603" s="169"/>
      <c r="AW2603" s="170"/>
      <c r="AX2603" s="140"/>
      <c r="AY2603" s="150"/>
      <c r="AZ2603" s="171"/>
      <c r="BA2603" s="171"/>
      <c r="BB2603" s="150" t="str">
        <f t="shared" si="492"/>
        <v/>
      </c>
      <c r="BC2603" s="172"/>
      <c r="BD2603" s="169"/>
      <c r="BE2603" s="169"/>
      <c r="BF2603" s="169"/>
      <c r="BG2603" s="169"/>
      <c r="BH2603" s="169"/>
      <c r="BI2603" s="169"/>
      <c r="BJ2603" s="169"/>
      <c r="BK2603" s="169"/>
      <c r="BL2603" s="169"/>
      <c r="BM2603" s="169"/>
      <c r="BN2603" s="169"/>
      <c r="BO2603" s="169"/>
      <c r="BP2603" s="169"/>
      <c r="BQ2603" s="169"/>
      <c r="BS2603" s="6"/>
      <c r="BT2603" s="11"/>
      <c r="BU2603" s="6"/>
      <c r="BV2603" s="6"/>
    </row>
    <row r="2604" spans="1:74" ht="15.75" x14ac:dyDescent="0.25">
      <c r="A2604" s="52" t="s">
        <v>7908</v>
      </c>
      <c r="B2604" s="56"/>
      <c r="C2604" s="7" t="s">
        <v>118</v>
      </c>
      <c r="D2604" s="7" t="s">
        <v>6919</v>
      </c>
      <c r="E2604" s="7"/>
      <c r="F2604" s="64"/>
      <c r="G2604" s="6"/>
      <c r="H2604" s="6"/>
      <c r="I2604" s="10" t="s">
        <v>110</v>
      </c>
      <c r="J2604" s="11" t="s">
        <v>7770</v>
      </c>
      <c r="K2604" s="220" t="s">
        <v>600</v>
      </c>
      <c r="L2604" s="180"/>
      <c r="M2604" s="180">
        <v>1000</v>
      </c>
      <c r="N2604" s="80" t="s">
        <v>7215</v>
      </c>
      <c r="O2604" s="165"/>
      <c r="P2604" s="80" t="s">
        <v>3836</v>
      </c>
      <c r="Q2604" s="80"/>
      <c r="R2604" s="80"/>
      <c r="S2604" s="166"/>
      <c r="T2604" s="164"/>
      <c r="U2604" s="167"/>
      <c r="V2604" s="168"/>
      <c r="W2604" s="12" t="str">
        <f t="shared" si="491"/>
        <v>Mqtt1</v>
      </c>
      <c r="X2604" s="222"/>
      <c r="Y2604" s="6" t="str">
        <f t="shared" si="484"/>
        <v>power-tag/spare</v>
      </c>
      <c r="Z2604" s="106" t="str" cm="1">
        <f t="array" ref="Z2604">IF(COUNTIF(N2604,"spare"),"","$."&amp;_xlfn.REGEXEXTRACT(J2604,"PT\d+[FQ]\d+_(.*)", 2))</f>
        <v>$.RMS_Voltage_B_N</v>
      </c>
      <c r="AA2604" s="12">
        <f t="shared" ref="AA2604:AA2613" si="493">AA2589+1</f>
        <v>26</v>
      </c>
      <c r="AB2604" s="6" t="s">
        <v>195</v>
      </c>
      <c r="AC2604" s="106">
        <v>3030</v>
      </c>
      <c r="AJ2604" s="80"/>
      <c r="AK2604" s="116" t="s">
        <v>1694</v>
      </c>
      <c r="AN2604" s="80"/>
      <c r="AO2604" s="80"/>
      <c r="AP2604" s="80"/>
      <c r="AQ2604" s="80"/>
      <c r="AR2604" s="130"/>
      <c r="AS2604" s="80"/>
      <c r="AT2604" s="7"/>
      <c r="AU2604" s="7"/>
      <c r="AV2604" s="169"/>
      <c r="AW2604" s="170"/>
      <c r="AX2604" s="140"/>
      <c r="AY2604" s="150"/>
      <c r="AZ2604" s="171"/>
      <c r="BA2604" s="171"/>
      <c r="BB2604" s="150" t="str">
        <f t="shared" si="492"/>
        <v/>
      </c>
      <c r="BC2604" s="172"/>
      <c r="BD2604" s="169"/>
      <c r="BE2604" s="169"/>
      <c r="BF2604" s="169"/>
      <c r="BG2604" s="169"/>
      <c r="BH2604" s="169"/>
      <c r="BI2604" s="169"/>
      <c r="BJ2604" s="169"/>
      <c r="BK2604" s="169"/>
      <c r="BL2604" s="169"/>
      <c r="BM2604" s="169"/>
      <c r="BN2604" s="169"/>
      <c r="BO2604" s="169"/>
      <c r="BP2604" s="169"/>
      <c r="BQ2604" s="169"/>
      <c r="BS2604" s="6"/>
      <c r="BT2604" s="11"/>
      <c r="BU2604" s="6"/>
      <c r="BV2604" s="6"/>
    </row>
    <row r="2605" spans="1:74" ht="15.75" x14ac:dyDescent="0.25">
      <c r="A2605" s="52" t="s">
        <v>7908</v>
      </c>
      <c r="B2605" s="56"/>
      <c r="C2605" s="7" t="s">
        <v>118</v>
      </c>
      <c r="D2605" s="7" t="s">
        <v>6919</v>
      </c>
      <c r="E2605" s="7"/>
      <c r="F2605" s="64"/>
      <c r="G2605" s="6"/>
      <c r="H2605" s="6"/>
      <c r="I2605" s="10" t="s">
        <v>110</v>
      </c>
      <c r="J2605" s="11" t="s">
        <v>7771</v>
      </c>
      <c r="K2605" s="220" t="s">
        <v>600</v>
      </c>
      <c r="L2605" s="180"/>
      <c r="M2605" s="180">
        <v>1000</v>
      </c>
      <c r="N2605" s="80" t="s">
        <v>7215</v>
      </c>
      <c r="O2605" s="165"/>
      <c r="P2605" s="80" t="s">
        <v>3837</v>
      </c>
      <c r="Q2605" s="80"/>
      <c r="R2605" s="80"/>
      <c r="S2605" s="166"/>
      <c r="T2605" s="164"/>
      <c r="U2605" s="167"/>
      <c r="V2605" s="168"/>
      <c r="W2605" s="12" t="str">
        <f t="shared" si="491"/>
        <v>Mqtt1</v>
      </c>
      <c r="X2605" s="222"/>
      <c r="Y2605" s="6" t="str">
        <f t="shared" si="484"/>
        <v>power-tag/spare</v>
      </c>
      <c r="Z2605" s="106" t="str" cm="1">
        <f t="array" ref="Z2605">IF(COUNTIF(N2605,"spare"),"","$."&amp;_xlfn.REGEXEXTRACT(J2605,"PT\d+[FQ]\d+_(.*)", 2))</f>
        <v>$.RMS_Voltage_C_N</v>
      </c>
      <c r="AA2605" s="12">
        <f t="shared" si="493"/>
        <v>26</v>
      </c>
      <c r="AB2605" s="6" t="s">
        <v>195</v>
      </c>
      <c r="AC2605" s="106">
        <v>3032</v>
      </c>
      <c r="AJ2605" s="80"/>
      <c r="AK2605" s="116" t="s">
        <v>1694</v>
      </c>
      <c r="AN2605" s="80"/>
      <c r="AO2605" s="80"/>
      <c r="AP2605" s="80"/>
      <c r="AQ2605" s="80"/>
      <c r="AR2605" s="130"/>
      <c r="AS2605" s="80"/>
      <c r="AT2605" s="7"/>
      <c r="AU2605" s="7"/>
      <c r="AV2605" s="169"/>
      <c r="AW2605" s="170"/>
      <c r="AX2605" s="140"/>
      <c r="AY2605" s="150"/>
      <c r="AZ2605" s="171"/>
      <c r="BA2605" s="171"/>
      <c r="BB2605" s="150" t="str">
        <f t="shared" si="492"/>
        <v/>
      </c>
      <c r="BC2605" s="172"/>
      <c r="BD2605" s="169"/>
      <c r="BE2605" s="169"/>
      <c r="BF2605" s="169"/>
      <c r="BG2605" s="169"/>
      <c r="BH2605" s="169"/>
      <c r="BI2605" s="169"/>
      <c r="BJ2605" s="169"/>
      <c r="BK2605" s="169"/>
      <c r="BL2605" s="169"/>
      <c r="BM2605" s="169"/>
      <c r="BN2605" s="169"/>
      <c r="BO2605" s="169"/>
      <c r="BP2605" s="169"/>
      <c r="BQ2605" s="169"/>
      <c r="BS2605" s="6"/>
      <c r="BT2605" s="11"/>
      <c r="BU2605" s="6"/>
      <c r="BV2605" s="6"/>
    </row>
    <row r="2606" spans="1:74" ht="15.75" x14ac:dyDescent="0.25">
      <c r="A2606" s="52" t="s">
        <v>7908</v>
      </c>
      <c r="B2606" s="56"/>
      <c r="C2606" s="7" t="s">
        <v>118</v>
      </c>
      <c r="D2606" s="7" t="s">
        <v>6919</v>
      </c>
      <c r="E2606" s="7"/>
      <c r="F2606" s="64"/>
      <c r="G2606" s="6"/>
      <c r="H2606" s="6"/>
      <c r="I2606" s="10" t="s">
        <v>110</v>
      </c>
      <c r="J2606" s="11" t="s">
        <v>4658</v>
      </c>
      <c r="K2606" s="220" t="s">
        <v>600</v>
      </c>
      <c r="L2606" s="180"/>
      <c r="M2606" s="180">
        <v>1000</v>
      </c>
      <c r="N2606" s="80" t="s">
        <v>7215</v>
      </c>
      <c r="O2606" s="165"/>
      <c r="P2606" s="80" t="s">
        <v>3838</v>
      </c>
      <c r="Q2606" s="80"/>
      <c r="R2606" s="80"/>
      <c r="S2606" s="166"/>
      <c r="T2606" s="164"/>
      <c r="U2606" s="167"/>
      <c r="V2606" s="168"/>
      <c r="W2606" s="12" t="str">
        <f t="shared" si="491"/>
        <v>Mqtt1</v>
      </c>
      <c r="X2606" s="222"/>
      <c r="Y2606" s="6" t="str">
        <f t="shared" si="484"/>
        <v>power-tag/spare</v>
      </c>
      <c r="Z2606" s="106" t="str" cm="1">
        <f t="array" ref="Z2606">IF(COUNTIF(N2606,"spare"),"","$."&amp;_xlfn.REGEXEXTRACT(J2606,"PT\d+[FQ]\d+_(.*)", 2))</f>
        <v>$.Active_Power_Phase_A</v>
      </c>
      <c r="AA2606" s="12">
        <f t="shared" si="493"/>
        <v>26</v>
      </c>
      <c r="AB2606" s="6" t="s">
        <v>195</v>
      </c>
      <c r="AC2606" s="106">
        <v>3054</v>
      </c>
      <c r="AJ2606" s="80"/>
      <c r="AK2606" s="116" t="s">
        <v>1695</v>
      </c>
      <c r="AN2606" s="80"/>
      <c r="AO2606" s="80"/>
      <c r="AP2606" s="80"/>
      <c r="AQ2606" s="80"/>
      <c r="AR2606" s="130"/>
      <c r="AS2606" s="80"/>
      <c r="AT2606" s="7"/>
      <c r="AU2606" s="7"/>
      <c r="AV2606" s="169"/>
      <c r="AW2606" s="170"/>
      <c r="AX2606" s="140"/>
      <c r="AY2606" s="150"/>
      <c r="AZ2606" s="171"/>
      <c r="BA2606" s="171"/>
      <c r="BB2606" s="150" t="str">
        <f t="shared" si="492"/>
        <v/>
      </c>
      <c r="BC2606" s="172"/>
      <c r="BD2606" s="169"/>
      <c r="BE2606" s="169"/>
      <c r="BF2606" s="169"/>
      <c r="BG2606" s="169"/>
      <c r="BH2606" s="169"/>
      <c r="BI2606" s="169"/>
      <c r="BJ2606" s="169"/>
      <c r="BK2606" s="169"/>
      <c r="BL2606" s="169"/>
      <c r="BM2606" s="169"/>
      <c r="BN2606" s="169"/>
      <c r="BO2606" s="169"/>
      <c r="BP2606" s="169"/>
      <c r="BQ2606" s="169"/>
      <c r="BS2606" s="6"/>
      <c r="BT2606" s="11"/>
      <c r="BU2606" s="6"/>
      <c r="BV2606" s="6"/>
    </row>
    <row r="2607" spans="1:74" ht="15.75" x14ac:dyDescent="0.25">
      <c r="A2607" s="52" t="s">
        <v>7908</v>
      </c>
      <c r="B2607" s="56"/>
      <c r="C2607" s="7" t="s">
        <v>118</v>
      </c>
      <c r="D2607" s="7" t="s">
        <v>6919</v>
      </c>
      <c r="E2607" s="7"/>
      <c r="F2607" s="64"/>
      <c r="G2607" s="6"/>
      <c r="H2607" s="6"/>
      <c r="I2607" s="10" t="s">
        <v>110</v>
      </c>
      <c r="J2607" s="11" t="s">
        <v>4659</v>
      </c>
      <c r="K2607" s="220" t="s">
        <v>600</v>
      </c>
      <c r="L2607" s="180"/>
      <c r="M2607" s="180">
        <v>1000</v>
      </c>
      <c r="N2607" s="80" t="s">
        <v>7215</v>
      </c>
      <c r="O2607" s="165"/>
      <c r="P2607" s="80" t="s">
        <v>3839</v>
      </c>
      <c r="Q2607" s="80"/>
      <c r="R2607" s="80"/>
      <c r="S2607" s="166"/>
      <c r="T2607" s="164"/>
      <c r="U2607" s="167"/>
      <c r="V2607" s="168"/>
      <c r="W2607" s="12" t="str">
        <f t="shared" si="491"/>
        <v>Mqtt1</v>
      </c>
      <c r="X2607" s="222"/>
      <c r="Y2607" s="6" t="str">
        <f t="shared" si="484"/>
        <v>power-tag/spare</v>
      </c>
      <c r="Z2607" s="106" t="str" cm="1">
        <f t="array" ref="Z2607">IF(COUNTIF(N2607,"spare"),"","$."&amp;_xlfn.REGEXEXTRACT(J2607,"PT\d+[FQ]\d+_(.*)", 2))</f>
        <v>$.Active_Power_Phase_B</v>
      </c>
      <c r="AA2607" s="12">
        <f t="shared" si="493"/>
        <v>26</v>
      </c>
      <c r="AB2607" s="6" t="s">
        <v>195</v>
      </c>
      <c r="AC2607" s="106">
        <v>3056</v>
      </c>
      <c r="AJ2607" s="80"/>
      <c r="AK2607" s="116" t="s">
        <v>1695</v>
      </c>
      <c r="AN2607" s="80"/>
      <c r="AO2607" s="80"/>
      <c r="AP2607" s="80"/>
      <c r="AQ2607" s="80"/>
      <c r="AR2607" s="130"/>
      <c r="AS2607" s="80"/>
      <c r="AT2607" s="7"/>
      <c r="AU2607" s="7"/>
      <c r="AV2607" s="169"/>
      <c r="AW2607" s="170"/>
      <c r="AX2607" s="140"/>
      <c r="AY2607" s="150"/>
      <c r="AZ2607" s="171"/>
      <c r="BA2607" s="171"/>
      <c r="BB2607" s="150" t="str">
        <f t="shared" si="492"/>
        <v/>
      </c>
      <c r="BC2607" s="172"/>
      <c r="BD2607" s="169"/>
      <c r="BE2607" s="169"/>
      <c r="BF2607" s="169"/>
      <c r="BG2607" s="169"/>
      <c r="BH2607" s="169"/>
      <c r="BI2607" s="169"/>
      <c r="BJ2607" s="169"/>
      <c r="BK2607" s="169"/>
      <c r="BL2607" s="169"/>
      <c r="BM2607" s="169"/>
      <c r="BN2607" s="169"/>
      <c r="BO2607" s="169"/>
      <c r="BP2607" s="169"/>
      <c r="BQ2607" s="169"/>
      <c r="BS2607" s="6"/>
      <c r="BT2607" s="11"/>
      <c r="BU2607" s="6"/>
      <c r="BV2607" s="6"/>
    </row>
    <row r="2608" spans="1:74" ht="15.75" x14ac:dyDescent="0.25">
      <c r="A2608" s="52" t="s">
        <v>7908</v>
      </c>
      <c r="B2608" s="56"/>
      <c r="C2608" s="7" t="s">
        <v>118</v>
      </c>
      <c r="D2608" s="7" t="s">
        <v>6919</v>
      </c>
      <c r="E2608" s="7"/>
      <c r="F2608" s="64"/>
      <c r="G2608" s="6"/>
      <c r="H2608" s="6"/>
      <c r="I2608" s="10" t="s">
        <v>110</v>
      </c>
      <c r="J2608" s="11" t="s">
        <v>4660</v>
      </c>
      <c r="K2608" s="220" t="s">
        <v>600</v>
      </c>
      <c r="L2608" s="180"/>
      <c r="M2608" s="180">
        <v>1000</v>
      </c>
      <c r="N2608" s="80" t="s">
        <v>7215</v>
      </c>
      <c r="O2608" s="165"/>
      <c r="P2608" s="80" t="s">
        <v>3840</v>
      </c>
      <c r="Q2608" s="80"/>
      <c r="R2608" s="80"/>
      <c r="S2608" s="166"/>
      <c r="T2608" s="164"/>
      <c r="U2608" s="167"/>
      <c r="V2608" s="168"/>
      <c r="W2608" s="12" t="str">
        <f t="shared" si="491"/>
        <v>Mqtt1</v>
      </c>
      <c r="X2608" s="222"/>
      <c r="Y2608" s="6" t="str">
        <f t="shared" ref="Y2608:Y2671" si="494">"power-tag/" &amp; LOWER(_xlfn.REGEXREPLACE(_xlfn.REGEXREPLACE(_xlfn.REGEXREPLACE(TRIM(_xlfn.REGEXREPLACE(P2608, " (RMS (Current|Voltage) .+)|(Active Power Phase [ABC])|(Total Active Power)|(Power Factor .+)|(Total Power Factor) *", "")), "[ /\(\)&amp;:\.#]", "-"), "\-+", "-"), "-$", ""))</f>
        <v>power-tag/spare</v>
      </c>
      <c r="Z2608" s="106" t="str" cm="1">
        <f t="array" ref="Z2608">IF(COUNTIF(N2608,"spare"),"","$."&amp;_xlfn.REGEXEXTRACT(J2608,"PT\d+[FQ]\d+_(.*)", 2))</f>
        <v>$.Active_Power_Phase_C</v>
      </c>
      <c r="AA2608" s="12">
        <f t="shared" si="493"/>
        <v>26</v>
      </c>
      <c r="AB2608" s="6" t="s">
        <v>195</v>
      </c>
      <c r="AC2608" s="106">
        <v>3058</v>
      </c>
      <c r="AJ2608" s="80"/>
      <c r="AK2608" s="116" t="s">
        <v>1695</v>
      </c>
      <c r="AN2608" s="80"/>
      <c r="AO2608" s="80"/>
      <c r="AP2608" s="80"/>
      <c r="AQ2608" s="80"/>
      <c r="AR2608" s="130"/>
      <c r="AS2608" s="80"/>
      <c r="AT2608" s="7"/>
      <c r="AU2608" s="7"/>
      <c r="AV2608" s="169"/>
      <c r="AW2608" s="170"/>
      <c r="AX2608" s="140"/>
      <c r="AY2608" s="150"/>
      <c r="AZ2608" s="171"/>
      <c r="BA2608" s="171"/>
      <c r="BB2608" s="150" t="str">
        <f t="shared" si="492"/>
        <v/>
      </c>
      <c r="BC2608" s="172"/>
      <c r="BD2608" s="169"/>
      <c r="BE2608" s="169"/>
      <c r="BF2608" s="169"/>
      <c r="BG2608" s="169"/>
      <c r="BH2608" s="169"/>
      <c r="BI2608" s="169"/>
      <c r="BJ2608" s="169"/>
      <c r="BK2608" s="169"/>
      <c r="BL2608" s="169"/>
      <c r="BM2608" s="169"/>
      <c r="BN2608" s="169"/>
      <c r="BO2608" s="169"/>
      <c r="BP2608" s="169"/>
      <c r="BQ2608" s="169"/>
      <c r="BS2608" s="6"/>
      <c r="BT2608" s="11"/>
      <c r="BU2608" s="6"/>
      <c r="BV2608" s="6"/>
    </row>
    <row r="2609" spans="1:74" ht="15.75" x14ac:dyDescent="0.25">
      <c r="A2609" s="52" t="s">
        <v>7908</v>
      </c>
      <c r="B2609" s="56"/>
      <c r="C2609" s="7" t="s">
        <v>118</v>
      </c>
      <c r="D2609" s="7" t="s">
        <v>6919</v>
      </c>
      <c r="E2609" s="7"/>
      <c r="F2609" s="64"/>
      <c r="G2609" s="6"/>
      <c r="H2609" s="6"/>
      <c r="I2609" s="10" t="s">
        <v>110</v>
      </c>
      <c r="J2609" s="11" t="s">
        <v>4661</v>
      </c>
      <c r="K2609" s="220" t="s">
        <v>600</v>
      </c>
      <c r="L2609" s="180"/>
      <c r="M2609" s="180">
        <v>1000</v>
      </c>
      <c r="N2609" s="80" t="s">
        <v>7215</v>
      </c>
      <c r="O2609" s="165"/>
      <c r="P2609" s="80" t="s">
        <v>3841</v>
      </c>
      <c r="Q2609" s="80"/>
      <c r="R2609" s="80"/>
      <c r="S2609" s="166"/>
      <c r="T2609" s="164"/>
      <c r="U2609" s="167"/>
      <c r="V2609" s="168"/>
      <c r="W2609" s="12" t="str">
        <f t="shared" si="491"/>
        <v>Mqtt1</v>
      </c>
      <c r="X2609" s="222"/>
      <c r="Y2609" s="6" t="str">
        <f t="shared" si="494"/>
        <v>power-tag/spare</v>
      </c>
      <c r="Z2609" s="106" t="str" cm="1">
        <f t="array" ref="Z2609">IF(COUNTIF(N2609,"spare"),"","$."&amp;_xlfn.REGEXEXTRACT(J2609,"PT\d+[FQ]\d+_(.*)", 2))</f>
        <v>$.Total_Active_Power</v>
      </c>
      <c r="AA2609" s="12">
        <f t="shared" si="493"/>
        <v>26</v>
      </c>
      <c r="AB2609" s="6" t="s">
        <v>195</v>
      </c>
      <c r="AC2609" s="106">
        <v>3060</v>
      </c>
      <c r="AJ2609" s="80"/>
      <c r="AK2609" s="116" t="s">
        <v>1695</v>
      </c>
      <c r="AN2609" s="80"/>
      <c r="AO2609" s="80"/>
      <c r="AP2609" s="80"/>
      <c r="AQ2609" s="80"/>
      <c r="AR2609" s="130"/>
      <c r="AS2609" s="80"/>
      <c r="AT2609" s="7"/>
      <c r="AU2609" s="7"/>
      <c r="AV2609" s="169"/>
      <c r="AW2609" s="170"/>
      <c r="AX2609" s="140"/>
      <c r="AY2609" s="150"/>
      <c r="AZ2609" s="171"/>
      <c r="BA2609" s="171"/>
      <c r="BB2609" s="150" t="str">
        <f t="shared" si="492"/>
        <v/>
      </c>
      <c r="BC2609" s="172"/>
      <c r="BD2609" s="169"/>
      <c r="BE2609" s="169"/>
      <c r="BF2609" s="169"/>
      <c r="BG2609" s="169"/>
      <c r="BH2609" s="169"/>
      <c r="BI2609" s="169"/>
      <c r="BJ2609" s="169"/>
      <c r="BK2609" s="169"/>
      <c r="BL2609" s="169"/>
      <c r="BM2609" s="169"/>
      <c r="BN2609" s="169"/>
      <c r="BO2609" s="169"/>
      <c r="BP2609" s="169"/>
      <c r="BQ2609" s="169"/>
      <c r="BS2609" s="6"/>
      <c r="BT2609" s="11"/>
      <c r="BU2609" s="6"/>
      <c r="BV2609" s="6"/>
    </row>
    <row r="2610" spans="1:74" ht="15.75" x14ac:dyDescent="0.25">
      <c r="A2610" s="52" t="s">
        <v>7908</v>
      </c>
      <c r="B2610" s="56"/>
      <c r="C2610" s="7" t="s">
        <v>118</v>
      </c>
      <c r="D2610" s="7" t="s">
        <v>6919</v>
      </c>
      <c r="E2610" s="7"/>
      <c r="F2610" s="64"/>
      <c r="G2610" s="6"/>
      <c r="H2610" s="6"/>
      <c r="I2610" s="10" t="s">
        <v>110</v>
      </c>
      <c r="J2610" s="11" t="s">
        <v>4662</v>
      </c>
      <c r="K2610" s="220" t="s">
        <v>600</v>
      </c>
      <c r="L2610" s="180"/>
      <c r="M2610" s="180">
        <v>1000</v>
      </c>
      <c r="N2610" s="80" t="s">
        <v>7215</v>
      </c>
      <c r="O2610" s="165"/>
      <c r="P2610" s="80" t="s">
        <v>3842</v>
      </c>
      <c r="Q2610" s="80"/>
      <c r="R2610" s="80"/>
      <c r="S2610" s="166"/>
      <c r="T2610" s="164"/>
      <c r="U2610" s="167"/>
      <c r="V2610" s="168"/>
      <c r="W2610" s="12" t="str">
        <f t="shared" si="491"/>
        <v>Mqtt1</v>
      </c>
      <c r="X2610" s="222"/>
      <c r="Y2610" s="6" t="str">
        <f t="shared" si="494"/>
        <v>power-tag/spare</v>
      </c>
      <c r="Z2610" s="106" t="str" cm="1">
        <f t="array" ref="Z2610">IF(COUNTIF(N2610,"spare"),"","$."&amp;_xlfn.REGEXEXTRACT(J2610,"PT\d+[FQ]\d+_(.*)", 2))</f>
        <v>$.Power_Factor_Phase_A</v>
      </c>
      <c r="AA2610" s="12">
        <f t="shared" si="493"/>
        <v>26</v>
      </c>
      <c r="AB2610" s="6" t="s">
        <v>195</v>
      </c>
      <c r="AC2610" s="106">
        <v>3078</v>
      </c>
      <c r="AJ2610" s="80"/>
      <c r="AK2610" s="116" t="s">
        <v>1696</v>
      </c>
      <c r="AN2610" s="80"/>
      <c r="AO2610" s="80"/>
      <c r="AP2610" s="80"/>
      <c r="AQ2610" s="80"/>
      <c r="AR2610" s="130"/>
      <c r="AS2610" s="80"/>
      <c r="AT2610" s="7"/>
      <c r="AU2610" s="7"/>
      <c r="AV2610" s="169"/>
      <c r="AW2610" s="170"/>
      <c r="AX2610" s="140"/>
      <c r="AY2610" s="150"/>
      <c r="AZ2610" s="171"/>
      <c r="BA2610" s="171"/>
      <c r="BB2610" s="150" t="str">
        <f t="shared" si="492"/>
        <v/>
      </c>
      <c r="BC2610" s="172"/>
      <c r="BD2610" s="169"/>
      <c r="BE2610" s="169"/>
      <c r="BF2610" s="169"/>
      <c r="BG2610" s="169"/>
      <c r="BH2610" s="169"/>
      <c r="BI2610" s="169"/>
      <c r="BJ2610" s="169"/>
      <c r="BK2610" s="169"/>
      <c r="BL2610" s="169"/>
      <c r="BM2610" s="169"/>
      <c r="BN2610" s="169"/>
      <c r="BO2610" s="169"/>
      <c r="BP2610" s="169"/>
      <c r="BQ2610" s="169"/>
      <c r="BS2610" s="6"/>
      <c r="BT2610" s="11"/>
      <c r="BU2610" s="6"/>
      <c r="BV2610" s="6"/>
    </row>
    <row r="2611" spans="1:74" ht="15.75" x14ac:dyDescent="0.25">
      <c r="A2611" s="52" t="s">
        <v>7908</v>
      </c>
      <c r="B2611" s="56"/>
      <c r="C2611" s="7" t="s">
        <v>118</v>
      </c>
      <c r="D2611" s="7" t="s">
        <v>6919</v>
      </c>
      <c r="E2611" s="7"/>
      <c r="F2611" s="64"/>
      <c r="G2611" s="6"/>
      <c r="H2611" s="6"/>
      <c r="I2611" s="10" t="s">
        <v>110</v>
      </c>
      <c r="J2611" s="11" t="s">
        <v>4663</v>
      </c>
      <c r="K2611" s="220" t="s">
        <v>600</v>
      </c>
      <c r="L2611" s="180"/>
      <c r="M2611" s="180">
        <v>1000</v>
      </c>
      <c r="N2611" s="80" t="s">
        <v>7215</v>
      </c>
      <c r="O2611" s="165"/>
      <c r="P2611" s="80" t="s">
        <v>3843</v>
      </c>
      <c r="Q2611" s="80"/>
      <c r="R2611" s="80"/>
      <c r="S2611" s="166"/>
      <c r="T2611" s="164"/>
      <c r="U2611" s="167"/>
      <c r="V2611" s="168"/>
      <c r="W2611" s="12" t="str">
        <f t="shared" si="491"/>
        <v>Mqtt1</v>
      </c>
      <c r="X2611" s="222"/>
      <c r="Y2611" s="6" t="str">
        <f t="shared" si="494"/>
        <v>power-tag/spare</v>
      </c>
      <c r="Z2611" s="106" t="str" cm="1">
        <f t="array" ref="Z2611">IF(COUNTIF(N2611,"spare"),"","$."&amp;_xlfn.REGEXEXTRACT(J2611,"PT\d+[FQ]\d+_(.*)", 2))</f>
        <v>$.Power_Factor_Phase_B</v>
      </c>
      <c r="AA2611" s="12">
        <f t="shared" si="493"/>
        <v>26</v>
      </c>
      <c r="AB2611" s="6" t="s">
        <v>195</v>
      </c>
      <c r="AC2611" s="106">
        <v>3080</v>
      </c>
      <c r="AJ2611" s="80"/>
      <c r="AK2611" s="116" t="s">
        <v>1696</v>
      </c>
      <c r="AN2611" s="80"/>
      <c r="AO2611" s="80"/>
      <c r="AP2611" s="80"/>
      <c r="AQ2611" s="80"/>
      <c r="AR2611" s="130"/>
      <c r="AS2611" s="80"/>
      <c r="AT2611" s="7"/>
      <c r="AU2611" s="7"/>
      <c r="AV2611" s="169"/>
      <c r="AW2611" s="170"/>
      <c r="AX2611" s="140"/>
      <c r="AY2611" s="150"/>
      <c r="AZ2611" s="171"/>
      <c r="BA2611" s="171"/>
      <c r="BB2611" s="150" t="str">
        <f t="shared" si="492"/>
        <v/>
      </c>
      <c r="BC2611" s="172"/>
      <c r="BD2611" s="169"/>
      <c r="BE2611" s="169"/>
      <c r="BF2611" s="169"/>
      <c r="BG2611" s="169"/>
      <c r="BH2611" s="169"/>
      <c r="BI2611" s="169"/>
      <c r="BJ2611" s="169"/>
      <c r="BK2611" s="169"/>
      <c r="BL2611" s="169"/>
      <c r="BM2611" s="169"/>
      <c r="BN2611" s="169"/>
      <c r="BO2611" s="169"/>
      <c r="BP2611" s="169"/>
      <c r="BQ2611" s="169"/>
      <c r="BS2611" s="6"/>
      <c r="BT2611" s="11"/>
      <c r="BU2611" s="6"/>
      <c r="BV2611" s="6"/>
    </row>
    <row r="2612" spans="1:74" ht="15.75" x14ac:dyDescent="0.25">
      <c r="A2612" s="52" t="s">
        <v>7908</v>
      </c>
      <c r="B2612" s="56"/>
      <c r="C2612" s="7" t="s">
        <v>118</v>
      </c>
      <c r="D2612" s="7" t="s">
        <v>6919</v>
      </c>
      <c r="E2612" s="7"/>
      <c r="F2612" s="64"/>
      <c r="G2612" s="6"/>
      <c r="H2612" s="6"/>
      <c r="I2612" s="10" t="s">
        <v>110</v>
      </c>
      <c r="J2612" s="11" t="s">
        <v>4664</v>
      </c>
      <c r="K2612" s="220" t="s">
        <v>600</v>
      </c>
      <c r="L2612" s="180"/>
      <c r="M2612" s="180">
        <v>1000</v>
      </c>
      <c r="N2612" s="80" t="s">
        <v>7215</v>
      </c>
      <c r="O2612" s="165"/>
      <c r="P2612" s="80" t="s">
        <v>3844</v>
      </c>
      <c r="Q2612" s="80"/>
      <c r="R2612" s="80"/>
      <c r="S2612" s="166"/>
      <c r="T2612" s="164"/>
      <c r="U2612" s="167"/>
      <c r="V2612" s="168"/>
      <c r="W2612" s="12" t="str">
        <f t="shared" si="491"/>
        <v>Mqtt1</v>
      </c>
      <c r="X2612" s="222"/>
      <c r="Y2612" s="6" t="str">
        <f t="shared" si="494"/>
        <v>power-tag/spare</v>
      </c>
      <c r="Z2612" s="106" t="str" cm="1">
        <f t="array" ref="Z2612">IF(COUNTIF(N2612,"spare"),"","$."&amp;_xlfn.REGEXEXTRACT(J2612,"PT\d+[FQ]\d+_(.*)", 2))</f>
        <v>$.Power_Factor_Phase_C</v>
      </c>
      <c r="AA2612" s="12">
        <f t="shared" si="493"/>
        <v>26</v>
      </c>
      <c r="AB2612" s="6" t="s">
        <v>195</v>
      </c>
      <c r="AC2612" s="106">
        <v>3082</v>
      </c>
      <c r="AJ2612" s="80"/>
      <c r="AK2612" s="116" t="s">
        <v>1696</v>
      </c>
      <c r="AN2612" s="80"/>
      <c r="AO2612" s="80"/>
      <c r="AP2612" s="80"/>
      <c r="AQ2612" s="80"/>
      <c r="AR2612" s="130"/>
      <c r="AS2612" s="80"/>
      <c r="AT2612" s="7"/>
      <c r="AU2612" s="7"/>
      <c r="AV2612" s="169"/>
      <c r="AW2612" s="170"/>
      <c r="AX2612" s="140"/>
      <c r="AY2612" s="150"/>
      <c r="AZ2612" s="171"/>
      <c r="BA2612" s="171"/>
      <c r="BB2612" s="150" t="str">
        <f t="shared" si="492"/>
        <v/>
      </c>
      <c r="BC2612" s="172"/>
      <c r="BD2612" s="169"/>
      <c r="BE2612" s="169"/>
      <c r="BF2612" s="169"/>
      <c r="BG2612" s="169"/>
      <c r="BH2612" s="169"/>
      <c r="BI2612" s="169"/>
      <c r="BJ2612" s="169"/>
      <c r="BK2612" s="169"/>
      <c r="BL2612" s="169"/>
      <c r="BM2612" s="169"/>
      <c r="BN2612" s="169"/>
      <c r="BO2612" s="169"/>
      <c r="BP2612" s="169"/>
      <c r="BQ2612" s="169"/>
      <c r="BS2612" s="6"/>
      <c r="BT2612" s="11"/>
      <c r="BU2612" s="6"/>
      <c r="BV2612" s="6"/>
    </row>
    <row r="2613" spans="1:74" ht="15.75" x14ac:dyDescent="0.25">
      <c r="A2613" s="52" t="s">
        <v>7908</v>
      </c>
      <c r="B2613" s="56"/>
      <c r="C2613" s="7" t="s">
        <v>118</v>
      </c>
      <c r="D2613" s="7" t="s">
        <v>6919</v>
      </c>
      <c r="E2613" s="7"/>
      <c r="F2613" s="64"/>
      <c r="G2613" s="6"/>
      <c r="H2613" s="6"/>
      <c r="I2613" s="10" t="s">
        <v>110</v>
      </c>
      <c r="J2613" s="11" t="s">
        <v>4665</v>
      </c>
      <c r="K2613" s="220" t="s">
        <v>600</v>
      </c>
      <c r="L2613" s="180"/>
      <c r="M2613" s="180">
        <v>1000</v>
      </c>
      <c r="N2613" s="80" t="s">
        <v>7215</v>
      </c>
      <c r="O2613" s="165"/>
      <c r="P2613" s="80" t="s">
        <v>3845</v>
      </c>
      <c r="Q2613" s="80"/>
      <c r="R2613" s="80"/>
      <c r="S2613" s="166"/>
      <c r="T2613" s="164"/>
      <c r="U2613" s="167"/>
      <c r="V2613" s="168"/>
      <c r="W2613" s="12" t="str">
        <f t="shared" si="491"/>
        <v>Mqtt1</v>
      </c>
      <c r="X2613" s="222"/>
      <c r="Y2613" s="6" t="str">
        <f t="shared" si="494"/>
        <v>power-tag/spare</v>
      </c>
      <c r="Z2613" s="106" t="str" cm="1">
        <f t="array" ref="Z2613">IF(COUNTIF(N2613,"spare"),"","$."&amp;_xlfn.REGEXEXTRACT(J2613,"PT\d+[FQ]\d+_(.*)", 2))</f>
        <v>$.Total_Power_Factor</v>
      </c>
      <c r="AA2613" s="12">
        <f t="shared" si="493"/>
        <v>26</v>
      </c>
      <c r="AB2613" s="6" t="s">
        <v>195</v>
      </c>
      <c r="AC2613" s="106">
        <v>3084</v>
      </c>
      <c r="AJ2613" s="80"/>
      <c r="AK2613" s="116" t="s">
        <v>1696</v>
      </c>
      <c r="AN2613" s="80"/>
      <c r="AO2613" s="80"/>
      <c r="AP2613" s="80"/>
      <c r="AQ2613" s="80"/>
      <c r="AR2613" s="130"/>
      <c r="AS2613" s="80"/>
      <c r="AT2613" s="7"/>
      <c r="AU2613" s="7"/>
      <c r="AV2613" s="169"/>
      <c r="AW2613" s="170"/>
      <c r="AX2613" s="140"/>
      <c r="AY2613" s="150"/>
      <c r="AZ2613" s="171"/>
      <c r="BA2613" s="171"/>
      <c r="BB2613" s="150" t="str">
        <f t="shared" si="492"/>
        <v/>
      </c>
      <c r="BC2613" s="172"/>
      <c r="BD2613" s="169"/>
      <c r="BE2613" s="169"/>
      <c r="BF2613" s="169"/>
      <c r="BG2613" s="169"/>
      <c r="BH2613" s="169"/>
      <c r="BI2613" s="169"/>
      <c r="BJ2613" s="169"/>
      <c r="BK2613" s="169"/>
      <c r="BL2613" s="169"/>
      <c r="BM2613" s="169"/>
      <c r="BN2613" s="169"/>
      <c r="BO2613" s="169"/>
      <c r="BP2613" s="169"/>
      <c r="BQ2613" s="169"/>
      <c r="BS2613" s="6"/>
      <c r="BT2613" s="11"/>
      <c r="BU2613" s="6"/>
      <c r="BV2613" s="6"/>
    </row>
    <row r="2614" spans="1:74" ht="15.75" x14ac:dyDescent="0.25">
      <c r="A2614" s="52" t="s">
        <v>7908</v>
      </c>
      <c r="B2614" s="56"/>
      <c r="C2614" s="7" t="s">
        <v>118</v>
      </c>
      <c r="D2614" s="7" t="s">
        <v>6919</v>
      </c>
      <c r="E2614" s="7"/>
      <c r="F2614" s="64"/>
      <c r="G2614" s="6"/>
      <c r="H2614" s="6"/>
      <c r="I2614" s="10" t="s">
        <v>110</v>
      </c>
      <c r="J2614" s="11" t="s">
        <v>4666</v>
      </c>
      <c r="K2614" s="220" t="s">
        <v>600</v>
      </c>
      <c r="L2614" s="180"/>
      <c r="M2614" s="180">
        <v>1000</v>
      </c>
      <c r="N2614" s="80" t="s">
        <v>7215</v>
      </c>
      <c r="O2614" s="165"/>
      <c r="P2614" s="80" t="s">
        <v>5053</v>
      </c>
      <c r="Q2614" s="80"/>
      <c r="R2614" s="80"/>
      <c r="S2614" s="166"/>
      <c r="T2614" s="164"/>
      <c r="U2614" s="167"/>
      <c r="V2614" s="168"/>
      <c r="W2614" s="12" t="str">
        <f t="shared" ref="W2614:W2628" si="495">IF(COUNTIF(N2614,"spare"),"","Mqtt1")</f>
        <v>Mqtt1</v>
      </c>
      <c r="X2614" s="222"/>
      <c r="Y2614" s="6" t="str">
        <f t="shared" si="494"/>
        <v>power-tag/starlink</v>
      </c>
      <c r="Z2614" s="106" t="str" cm="1">
        <f t="array" ref="Z2614">IF(COUNTIF(N2614,"spare"),"","$."&amp;_xlfn.REGEXEXTRACT(J2614,"PT\d+[FQ]\d+_(.*)", 2))</f>
        <v>$.RMS_Current_Phase_A</v>
      </c>
      <c r="AA2614" s="12">
        <f>AA2599+1</f>
        <v>27</v>
      </c>
      <c r="AB2614" s="6" t="s">
        <v>195</v>
      </c>
      <c r="AC2614" s="106">
        <v>3000</v>
      </c>
      <c r="AJ2614" s="80"/>
      <c r="AK2614" s="116" t="s">
        <v>1693</v>
      </c>
      <c r="AN2614" s="80"/>
      <c r="AO2614" s="80"/>
      <c r="AP2614" s="80"/>
      <c r="AQ2614" s="80"/>
      <c r="AR2614" s="130"/>
      <c r="AS2614" s="80"/>
      <c r="AT2614" s="7"/>
      <c r="AU2614" s="7"/>
      <c r="AV2614" s="169"/>
      <c r="AW2614" s="170"/>
      <c r="AX2614" s="140"/>
      <c r="AY2614" s="150"/>
      <c r="AZ2614" s="171"/>
      <c r="BA2614" s="171"/>
      <c r="BB2614" s="150" t="str">
        <f t="shared" ref="BB2614:BB2628" si="496">IF(ISNUMBER(AM2614),"1","")</f>
        <v/>
      </c>
      <c r="BC2614" s="172"/>
      <c r="BD2614" s="169"/>
      <c r="BE2614" s="169"/>
      <c r="BF2614" s="169"/>
      <c r="BG2614" s="169"/>
      <c r="BH2614" s="169"/>
      <c r="BI2614" s="169"/>
      <c r="BJ2614" s="169"/>
      <c r="BK2614" s="169"/>
      <c r="BL2614" s="169"/>
      <c r="BM2614" s="169"/>
      <c r="BN2614" s="169"/>
      <c r="BO2614" s="169"/>
      <c r="BP2614" s="169"/>
      <c r="BQ2614" s="169"/>
      <c r="BS2614" s="6"/>
      <c r="BT2614" s="11"/>
      <c r="BU2614" s="6"/>
      <c r="BV2614" s="6"/>
    </row>
    <row r="2615" spans="1:74" ht="15.75" x14ac:dyDescent="0.25">
      <c r="A2615" s="52" t="s">
        <v>7908</v>
      </c>
      <c r="B2615" s="56"/>
      <c r="C2615" s="7" t="s">
        <v>118</v>
      </c>
      <c r="D2615" s="7" t="s">
        <v>6919</v>
      </c>
      <c r="E2615" s="7"/>
      <c r="F2615" s="64"/>
      <c r="G2615" s="6"/>
      <c r="H2615" s="6"/>
      <c r="I2615" s="10" t="s">
        <v>110</v>
      </c>
      <c r="J2615" s="11" t="s">
        <v>4667</v>
      </c>
      <c r="K2615" s="220" t="s">
        <v>600</v>
      </c>
      <c r="L2615" s="180"/>
      <c r="M2615" s="180">
        <v>1000</v>
      </c>
      <c r="N2615" s="80" t="s">
        <v>7215</v>
      </c>
      <c r="O2615" s="165"/>
      <c r="P2615" s="80" t="s">
        <v>5054</v>
      </c>
      <c r="Q2615" s="80"/>
      <c r="R2615" s="80"/>
      <c r="S2615" s="166"/>
      <c r="T2615" s="164"/>
      <c r="U2615" s="167"/>
      <c r="V2615" s="168"/>
      <c r="W2615" s="12" t="str">
        <f t="shared" si="495"/>
        <v>Mqtt1</v>
      </c>
      <c r="X2615" s="222"/>
      <c r="Y2615" s="6" t="str">
        <f t="shared" si="494"/>
        <v>power-tag/starlink</v>
      </c>
      <c r="Z2615" s="106" t="str" cm="1">
        <f t="array" ref="Z2615">IF(COUNTIF(N2615,"spare"),"","$."&amp;_xlfn.REGEXEXTRACT(J2615,"PT\d+[FQ]\d+_(.*)", 2))</f>
        <v>$.RMS_Current_Phase_B</v>
      </c>
      <c r="AA2615" s="12">
        <f t="shared" ref="AA2615:AA2678" si="497">AA2600+1</f>
        <v>27</v>
      </c>
      <c r="AB2615" s="6" t="s">
        <v>195</v>
      </c>
      <c r="AC2615" s="106">
        <v>3002</v>
      </c>
      <c r="AJ2615" s="80"/>
      <c r="AK2615" s="116" t="s">
        <v>1693</v>
      </c>
      <c r="AN2615" s="80"/>
      <c r="AO2615" s="80"/>
      <c r="AP2615" s="80"/>
      <c r="AQ2615" s="80"/>
      <c r="AR2615" s="130"/>
      <c r="AS2615" s="80"/>
      <c r="AT2615" s="7"/>
      <c r="AU2615" s="7"/>
      <c r="AV2615" s="169"/>
      <c r="AW2615" s="170"/>
      <c r="AX2615" s="140"/>
      <c r="AY2615" s="150"/>
      <c r="AZ2615" s="171"/>
      <c r="BA2615" s="171"/>
      <c r="BB2615" s="150" t="str">
        <f t="shared" si="496"/>
        <v/>
      </c>
      <c r="BC2615" s="172"/>
      <c r="BD2615" s="169"/>
      <c r="BE2615" s="169"/>
      <c r="BF2615" s="169"/>
      <c r="BG2615" s="169"/>
      <c r="BH2615" s="169"/>
      <c r="BI2615" s="169"/>
      <c r="BJ2615" s="169"/>
      <c r="BK2615" s="169"/>
      <c r="BL2615" s="169"/>
      <c r="BM2615" s="169"/>
      <c r="BN2615" s="169"/>
      <c r="BO2615" s="169"/>
      <c r="BP2615" s="169"/>
      <c r="BQ2615" s="169"/>
      <c r="BS2615" s="6"/>
      <c r="BT2615" s="11"/>
      <c r="BU2615" s="6"/>
      <c r="BV2615" s="6"/>
    </row>
    <row r="2616" spans="1:74" ht="15.75" x14ac:dyDescent="0.25">
      <c r="A2616" s="52" t="s">
        <v>7908</v>
      </c>
      <c r="B2616" s="56"/>
      <c r="C2616" s="7" t="s">
        <v>118</v>
      </c>
      <c r="D2616" s="7" t="s">
        <v>6919</v>
      </c>
      <c r="E2616" s="7"/>
      <c r="F2616" s="64"/>
      <c r="G2616" s="6"/>
      <c r="H2616" s="6"/>
      <c r="I2616" s="10" t="s">
        <v>110</v>
      </c>
      <c r="J2616" s="11" t="s">
        <v>4668</v>
      </c>
      <c r="K2616" s="220" t="s">
        <v>600</v>
      </c>
      <c r="L2616" s="180"/>
      <c r="M2616" s="180">
        <v>1000</v>
      </c>
      <c r="N2616" s="80" t="s">
        <v>7215</v>
      </c>
      <c r="O2616" s="165"/>
      <c r="P2616" s="80" t="s">
        <v>5055</v>
      </c>
      <c r="Q2616" s="80"/>
      <c r="R2616" s="80"/>
      <c r="S2616" s="166"/>
      <c r="T2616" s="164"/>
      <c r="U2616" s="167"/>
      <c r="V2616" s="168"/>
      <c r="W2616" s="12" t="str">
        <f t="shared" si="495"/>
        <v>Mqtt1</v>
      </c>
      <c r="X2616" s="222"/>
      <c r="Y2616" s="6" t="str">
        <f t="shared" si="494"/>
        <v>power-tag/starlink</v>
      </c>
      <c r="Z2616" s="106" t="str" cm="1">
        <f t="array" ref="Z2616">IF(COUNTIF(N2616,"spare"),"","$."&amp;_xlfn.REGEXEXTRACT(J2616,"PT\d+[FQ]\d+_(.*)", 2))</f>
        <v>$.RMS_Current_Phase_C</v>
      </c>
      <c r="AA2616" s="12">
        <f t="shared" si="497"/>
        <v>27</v>
      </c>
      <c r="AB2616" s="6" t="s">
        <v>195</v>
      </c>
      <c r="AC2616" s="106">
        <v>3004</v>
      </c>
      <c r="AJ2616" s="80"/>
      <c r="AK2616" s="116" t="s">
        <v>1693</v>
      </c>
      <c r="AN2616" s="80"/>
      <c r="AO2616" s="80"/>
      <c r="AP2616" s="80"/>
      <c r="AQ2616" s="80"/>
      <c r="AR2616" s="130"/>
      <c r="AS2616" s="80"/>
      <c r="AT2616" s="7"/>
      <c r="AU2616" s="7"/>
      <c r="AV2616" s="169"/>
      <c r="AW2616" s="170"/>
      <c r="AX2616" s="140"/>
      <c r="AY2616" s="150"/>
      <c r="AZ2616" s="171"/>
      <c r="BA2616" s="171"/>
      <c r="BB2616" s="150" t="str">
        <f t="shared" si="496"/>
        <v/>
      </c>
      <c r="BC2616" s="172"/>
      <c r="BD2616" s="169"/>
      <c r="BE2616" s="169"/>
      <c r="BF2616" s="169"/>
      <c r="BG2616" s="169"/>
      <c r="BH2616" s="169"/>
      <c r="BI2616" s="169"/>
      <c r="BJ2616" s="169"/>
      <c r="BK2616" s="169"/>
      <c r="BL2616" s="169"/>
      <c r="BM2616" s="169"/>
      <c r="BN2616" s="169"/>
      <c r="BO2616" s="169"/>
      <c r="BP2616" s="169"/>
      <c r="BQ2616" s="169"/>
      <c r="BS2616" s="6"/>
      <c r="BT2616" s="11"/>
      <c r="BU2616" s="6"/>
      <c r="BV2616" s="6"/>
    </row>
    <row r="2617" spans="1:74" ht="15.75" x14ac:dyDescent="0.25">
      <c r="A2617" s="52" t="s">
        <v>7908</v>
      </c>
      <c r="B2617" s="56"/>
      <c r="C2617" s="7" t="s">
        <v>118</v>
      </c>
      <c r="D2617" s="7" t="s">
        <v>6919</v>
      </c>
      <c r="E2617" s="7"/>
      <c r="F2617" s="64"/>
      <c r="G2617" s="6"/>
      <c r="H2617" s="6"/>
      <c r="I2617" s="10" t="s">
        <v>110</v>
      </c>
      <c r="J2617" s="11" t="s">
        <v>4669</v>
      </c>
      <c r="K2617" s="220" t="s">
        <v>600</v>
      </c>
      <c r="L2617" s="180"/>
      <c r="M2617" s="180">
        <v>1000</v>
      </c>
      <c r="N2617" s="80" t="s">
        <v>7215</v>
      </c>
      <c r="O2617" s="165"/>
      <c r="P2617" s="80" t="s">
        <v>5056</v>
      </c>
      <c r="Q2617" s="80"/>
      <c r="R2617" s="80"/>
      <c r="S2617" s="166"/>
      <c r="T2617" s="164"/>
      <c r="U2617" s="167"/>
      <c r="V2617" s="168"/>
      <c r="W2617" s="12" t="str">
        <f t="shared" si="495"/>
        <v>Mqtt1</v>
      </c>
      <c r="X2617" s="222"/>
      <c r="Y2617" s="6" t="str">
        <f t="shared" si="494"/>
        <v>power-tag/starlink</v>
      </c>
      <c r="Z2617" s="106" t="str" cm="1">
        <f t="array" ref="Z2617">IF(COUNTIF(N2617,"spare"),"","$."&amp;_xlfn.REGEXEXTRACT(J2617,"PT\d+[FQ]\d+_(.*)", 2))</f>
        <v>$.RMS_Current_Phase_Neut</v>
      </c>
      <c r="AA2617" s="12">
        <f t="shared" si="497"/>
        <v>27</v>
      </c>
      <c r="AB2617" s="6" t="s">
        <v>195</v>
      </c>
      <c r="AC2617" s="106">
        <v>3006</v>
      </c>
      <c r="AJ2617" s="80"/>
      <c r="AK2617" s="116" t="s">
        <v>1693</v>
      </c>
      <c r="AN2617" s="80"/>
      <c r="AO2617" s="80"/>
      <c r="AP2617" s="80"/>
      <c r="AQ2617" s="80"/>
      <c r="AR2617" s="130"/>
      <c r="AS2617" s="80"/>
      <c r="AT2617" s="7"/>
      <c r="AU2617" s="7"/>
      <c r="AV2617" s="169"/>
      <c r="AW2617" s="170"/>
      <c r="AX2617" s="140"/>
      <c r="AY2617" s="150"/>
      <c r="AZ2617" s="171"/>
      <c r="BA2617" s="171"/>
      <c r="BB2617" s="150" t="str">
        <f t="shared" si="496"/>
        <v/>
      </c>
      <c r="BC2617" s="172"/>
      <c r="BD2617" s="169"/>
      <c r="BE2617" s="169"/>
      <c r="BF2617" s="169"/>
      <c r="BG2617" s="169"/>
      <c r="BH2617" s="169"/>
      <c r="BI2617" s="169"/>
      <c r="BJ2617" s="169"/>
      <c r="BK2617" s="169"/>
      <c r="BL2617" s="169"/>
      <c r="BM2617" s="169"/>
      <c r="BN2617" s="169"/>
      <c r="BO2617" s="169"/>
      <c r="BP2617" s="169"/>
      <c r="BQ2617" s="169"/>
      <c r="BS2617" s="6"/>
      <c r="BT2617" s="11"/>
      <c r="BU2617" s="6"/>
      <c r="BV2617" s="6"/>
    </row>
    <row r="2618" spans="1:74" ht="15.75" x14ac:dyDescent="0.25">
      <c r="A2618" s="52" t="s">
        <v>7908</v>
      </c>
      <c r="B2618" s="56"/>
      <c r="C2618" s="7" t="s">
        <v>118</v>
      </c>
      <c r="D2618" s="7" t="s">
        <v>6919</v>
      </c>
      <c r="E2618" s="7"/>
      <c r="F2618" s="64"/>
      <c r="G2618" s="6"/>
      <c r="H2618" s="6"/>
      <c r="I2618" s="10" t="s">
        <v>110</v>
      </c>
      <c r="J2618" s="11" t="s">
        <v>7772</v>
      </c>
      <c r="K2618" s="220" t="s">
        <v>600</v>
      </c>
      <c r="L2618" s="180"/>
      <c r="M2618" s="180">
        <v>1000</v>
      </c>
      <c r="N2618" s="80" t="s">
        <v>7215</v>
      </c>
      <c r="O2618" s="165"/>
      <c r="P2618" s="80" t="s">
        <v>5057</v>
      </c>
      <c r="Q2618" s="80"/>
      <c r="R2618" s="80"/>
      <c r="S2618" s="166"/>
      <c r="T2618" s="164"/>
      <c r="U2618" s="167"/>
      <c r="V2618" s="168"/>
      <c r="W2618" s="12" t="str">
        <f t="shared" si="495"/>
        <v>Mqtt1</v>
      </c>
      <c r="X2618" s="222"/>
      <c r="Y2618" s="6" t="str">
        <f t="shared" si="494"/>
        <v>power-tag/starlink</v>
      </c>
      <c r="Z2618" s="106" t="str" cm="1">
        <f t="array" ref="Z2618">IF(COUNTIF(N2618,"spare"),"","$."&amp;_xlfn.REGEXEXTRACT(J2618,"PT\d+[FQ]\d+_(.*)", 2))</f>
        <v>$.RMS_Voltage_A_N</v>
      </c>
      <c r="AA2618" s="12">
        <f t="shared" si="497"/>
        <v>27</v>
      </c>
      <c r="AB2618" s="6" t="s">
        <v>195</v>
      </c>
      <c r="AC2618" s="106">
        <v>3028</v>
      </c>
      <c r="AJ2618" s="80"/>
      <c r="AK2618" s="116" t="s">
        <v>1694</v>
      </c>
      <c r="AN2618" s="80"/>
      <c r="AO2618" s="80"/>
      <c r="AP2618" s="80"/>
      <c r="AQ2618" s="80"/>
      <c r="AR2618" s="130"/>
      <c r="AS2618" s="80"/>
      <c r="AT2618" s="7"/>
      <c r="AU2618" s="7"/>
      <c r="AV2618" s="169"/>
      <c r="AW2618" s="170"/>
      <c r="AX2618" s="140"/>
      <c r="AY2618" s="150"/>
      <c r="AZ2618" s="171"/>
      <c r="BA2618" s="171"/>
      <c r="BB2618" s="150" t="str">
        <f t="shared" si="496"/>
        <v/>
      </c>
      <c r="BC2618" s="172"/>
      <c r="BD2618" s="169"/>
      <c r="BE2618" s="169"/>
      <c r="BF2618" s="169"/>
      <c r="BG2618" s="169"/>
      <c r="BH2618" s="169"/>
      <c r="BI2618" s="169"/>
      <c r="BJ2618" s="169"/>
      <c r="BK2618" s="169"/>
      <c r="BL2618" s="169"/>
      <c r="BM2618" s="169"/>
      <c r="BN2618" s="169"/>
      <c r="BO2618" s="169"/>
      <c r="BP2618" s="169"/>
      <c r="BQ2618" s="169"/>
      <c r="BS2618" s="6"/>
      <c r="BT2618" s="11"/>
      <c r="BU2618" s="6"/>
      <c r="BV2618" s="6"/>
    </row>
    <row r="2619" spans="1:74" ht="15.75" x14ac:dyDescent="0.25">
      <c r="A2619" s="52" t="s">
        <v>7908</v>
      </c>
      <c r="B2619" s="56"/>
      <c r="C2619" s="7" t="s">
        <v>118</v>
      </c>
      <c r="D2619" s="7" t="s">
        <v>6919</v>
      </c>
      <c r="E2619" s="7"/>
      <c r="F2619" s="64"/>
      <c r="G2619" s="6"/>
      <c r="H2619" s="6"/>
      <c r="I2619" s="10" t="s">
        <v>110</v>
      </c>
      <c r="J2619" s="11" t="s">
        <v>7773</v>
      </c>
      <c r="K2619" s="220" t="s">
        <v>600</v>
      </c>
      <c r="L2619" s="180"/>
      <c r="M2619" s="180">
        <v>1000</v>
      </c>
      <c r="N2619" s="80" t="s">
        <v>7215</v>
      </c>
      <c r="O2619" s="165"/>
      <c r="P2619" s="80" t="s">
        <v>5058</v>
      </c>
      <c r="Q2619" s="80"/>
      <c r="R2619" s="80"/>
      <c r="S2619" s="166"/>
      <c r="T2619" s="164"/>
      <c r="U2619" s="167"/>
      <c r="V2619" s="168"/>
      <c r="W2619" s="12" t="str">
        <f t="shared" si="495"/>
        <v>Mqtt1</v>
      </c>
      <c r="X2619" s="222"/>
      <c r="Y2619" s="6" t="str">
        <f t="shared" si="494"/>
        <v>power-tag/starlink</v>
      </c>
      <c r="Z2619" s="106" t="str" cm="1">
        <f t="array" ref="Z2619">IF(COUNTIF(N2619,"spare"),"","$."&amp;_xlfn.REGEXEXTRACT(J2619,"PT\d+[FQ]\d+_(.*)", 2))</f>
        <v>$.RMS_Voltage_B_N</v>
      </c>
      <c r="AA2619" s="12">
        <f t="shared" si="497"/>
        <v>27</v>
      </c>
      <c r="AB2619" s="6" t="s">
        <v>195</v>
      </c>
      <c r="AC2619" s="106">
        <v>3030</v>
      </c>
      <c r="AJ2619" s="80"/>
      <c r="AK2619" s="116" t="s">
        <v>1694</v>
      </c>
      <c r="AN2619" s="80"/>
      <c r="AO2619" s="80"/>
      <c r="AP2619" s="80"/>
      <c r="AQ2619" s="80"/>
      <c r="AR2619" s="130"/>
      <c r="AS2619" s="80"/>
      <c r="AT2619" s="7"/>
      <c r="AU2619" s="7"/>
      <c r="AV2619" s="169"/>
      <c r="AW2619" s="170"/>
      <c r="AX2619" s="140"/>
      <c r="AY2619" s="150"/>
      <c r="AZ2619" s="171"/>
      <c r="BA2619" s="171"/>
      <c r="BB2619" s="150" t="str">
        <f t="shared" si="496"/>
        <v/>
      </c>
      <c r="BC2619" s="172"/>
      <c r="BD2619" s="169"/>
      <c r="BE2619" s="169"/>
      <c r="BF2619" s="169"/>
      <c r="BG2619" s="169"/>
      <c r="BH2619" s="169"/>
      <c r="BI2619" s="169"/>
      <c r="BJ2619" s="169"/>
      <c r="BK2619" s="169"/>
      <c r="BL2619" s="169"/>
      <c r="BM2619" s="169"/>
      <c r="BN2619" s="169"/>
      <c r="BO2619" s="169"/>
      <c r="BP2619" s="169"/>
      <c r="BQ2619" s="169"/>
      <c r="BS2619" s="6"/>
      <c r="BT2619" s="11"/>
      <c r="BU2619" s="6"/>
      <c r="BV2619" s="6"/>
    </row>
    <row r="2620" spans="1:74" ht="15.75" x14ac:dyDescent="0.25">
      <c r="A2620" s="52" t="s">
        <v>7908</v>
      </c>
      <c r="B2620" s="56"/>
      <c r="C2620" s="7" t="s">
        <v>118</v>
      </c>
      <c r="D2620" s="7" t="s">
        <v>6919</v>
      </c>
      <c r="E2620" s="7"/>
      <c r="F2620" s="64"/>
      <c r="G2620" s="6"/>
      <c r="H2620" s="6"/>
      <c r="I2620" s="10" t="s">
        <v>110</v>
      </c>
      <c r="J2620" s="11" t="s">
        <v>7774</v>
      </c>
      <c r="K2620" s="220" t="s">
        <v>600</v>
      </c>
      <c r="L2620" s="180"/>
      <c r="M2620" s="180">
        <v>1000</v>
      </c>
      <c r="N2620" s="80" t="s">
        <v>7215</v>
      </c>
      <c r="O2620" s="165"/>
      <c r="P2620" s="80" t="s">
        <v>5059</v>
      </c>
      <c r="Q2620" s="80"/>
      <c r="R2620" s="80"/>
      <c r="S2620" s="166"/>
      <c r="T2620" s="164"/>
      <c r="U2620" s="167"/>
      <c r="V2620" s="168"/>
      <c r="W2620" s="12" t="str">
        <f t="shared" si="495"/>
        <v>Mqtt1</v>
      </c>
      <c r="X2620" s="222"/>
      <c r="Y2620" s="6" t="str">
        <f t="shared" si="494"/>
        <v>power-tag/starlink</v>
      </c>
      <c r="Z2620" s="106" t="str" cm="1">
        <f t="array" ref="Z2620">IF(COUNTIF(N2620,"spare"),"","$."&amp;_xlfn.REGEXEXTRACT(J2620,"PT\d+[FQ]\d+_(.*)", 2))</f>
        <v>$.RMS_Voltage_C_N</v>
      </c>
      <c r="AA2620" s="12">
        <f t="shared" si="497"/>
        <v>27</v>
      </c>
      <c r="AB2620" s="6" t="s">
        <v>195</v>
      </c>
      <c r="AC2620" s="106">
        <v>3032</v>
      </c>
      <c r="AJ2620" s="80"/>
      <c r="AK2620" s="116" t="s">
        <v>1694</v>
      </c>
      <c r="AN2620" s="80"/>
      <c r="AO2620" s="80"/>
      <c r="AP2620" s="80"/>
      <c r="AQ2620" s="80"/>
      <c r="AR2620" s="130"/>
      <c r="AS2620" s="80"/>
      <c r="AT2620" s="7"/>
      <c r="AU2620" s="7"/>
      <c r="AV2620" s="169"/>
      <c r="AW2620" s="170"/>
      <c r="AX2620" s="140"/>
      <c r="AY2620" s="150"/>
      <c r="AZ2620" s="171"/>
      <c r="BA2620" s="171"/>
      <c r="BB2620" s="150" t="str">
        <f t="shared" si="496"/>
        <v/>
      </c>
      <c r="BC2620" s="172"/>
      <c r="BD2620" s="169"/>
      <c r="BE2620" s="169"/>
      <c r="BF2620" s="169"/>
      <c r="BG2620" s="169"/>
      <c r="BH2620" s="169"/>
      <c r="BI2620" s="169"/>
      <c r="BJ2620" s="169"/>
      <c r="BK2620" s="169"/>
      <c r="BL2620" s="169"/>
      <c r="BM2620" s="169"/>
      <c r="BN2620" s="169"/>
      <c r="BO2620" s="169"/>
      <c r="BP2620" s="169"/>
      <c r="BQ2620" s="169"/>
      <c r="BS2620" s="6"/>
      <c r="BT2620" s="11"/>
      <c r="BU2620" s="6"/>
      <c r="BV2620" s="6"/>
    </row>
    <row r="2621" spans="1:74" ht="15.75" x14ac:dyDescent="0.25">
      <c r="A2621" s="52" t="s">
        <v>7908</v>
      </c>
      <c r="B2621" s="56"/>
      <c r="C2621" s="7" t="s">
        <v>118</v>
      </c>
      <c r="D2621" s="7" t="s">
        <v>6919</v>
      </c>
      <c r="E2621" s="7"/>
      <c r="F2621" s="64"/>
      <c r="G2621" s="6"/>
      <c r="H2621" s="6"/>
      <c r="I2621" s="10" t="s">
        <v>110</v>
      </c>
      <c r="J2621" s="11" t="s">
        <v>4670</v>
      </c>
      <c r="K2621" s="220" t="s">
        <v>600</v>
      </c>
      <c r="L2621" s="180"/>
      <c r="M2621" s="180">
        <v>1000</v>
      </c>
      <c r="N2621" s="80" t="s">
        <v>7215</v>
      </c>
      <c r="O2621" s="165"/>
      <c r="P2621" s="80" t="s">
        <v>5060</v>
      </c>
      <c r="Q2621" s="80"/>
      <c r="R2621" s="80"/>
      <c r="S2621" s="166"/>
      <c r="T2621" s="164"/>
      <c r="U2621" s="167"/>
      <c r="V2621" s="168"/>
      <c r="W2621" s="12" t="str">
        <f t="shared" si="495"/>
        <v>Mqtt1</v>
      </c>
      <c r="X2621" s="222"/>
      <c r="Y2621" s="6" t="str">
        <f t="shared" si="494"/>
        <v>power-tag/starlink</v>
      </c>
      <c r="Z2621" s="106" t="str" cm="1">
        <f t="array" ref="Z2621">IF(COUNTIF(N2621,"spare"),"","$."&amp;_xlfn.REGEXEXTRACT(J2621,"PT\d+[FQ]\d+_(.*)", 2))</f>
        <v>$.Active_Power_Phase_A</v>
      </c>
      <c r="AA2621" s="12">
        <f t="shared" si="497"/>
        <v>27</v>
      </c>
      <c r="AB2621" s="6" t="s">
        <v>195</v>
      </c>
      <c r="AC2621" s="106">
        <v>3054</v>
      </c>
      <c r="AJ2621" s="80"/>
      <c r="AK2621" s="116" t="s">
        <v>1695</v>
      </c>
      <c r="AN2621" s="80"/>
      <c r="AO2621" s="80"/>
      <c r="AP2621" s="80"/>
      <c r="AQ2621" s="80"/>
      <c r="AR2621" s="130"/>
      <c r="AS2621" s="80"/>
      <c r="AT2621" s="7"/>
      <c r="AU2621" s="7"/>
      <c r="AV2621" s="169"/>
      <c r="AW2621" s="170"/>
      <c r="AX2621" s="140"/>
      <c r="AY2621" s="150"/>
      <c r="AZ2621" s="171"/>
      <c r="BA2621" s="171"/>
      <c r="BB2621" s="150" t="str">
        <f t="shared" si="496"/>
        <v/>
      </c>
      <c r="BC2621" s="172"/>
      <c r="BD2621" s="169"/>
      <c r="BE2621" s="169"/>
      <c r="BF2621" s="169"/>
      <c r="BG2621" s="169"/>
      <c r="BH2621" s="169"/>
      <c r="BI2621" s="169"/>
      <c r="BJ2621" s="169"/>
      <c r="BK2621" s="169"/>
      <c r="BL2621" s="169"/>
      <c r="BM2621" s="169"/>
      <c r="BN2621" s="169"/>
      <c r="BO2621" s="169"/>
      <c r="BP2621" s="169"/>
      <c r="BQ2621" s="169"/>
      <c r="BS2621" s="6"/>
      <c r="BT2621" s="11"/>
      <c r="BU2621" s="6"/>
      <c r="BV2621" s="6"/>
    </row>
    <row r="2622" spans="1:74" ht="15.75" x14ac:dyDescent="0.25">
      <c r="A2622" s="52" t="s">
        <v>7908</v>
      </c>
      <c r="B2622" s="56"/>
      <c r="C2622" s="7" t="s">
        <v>118</v>
      </c>
      <c r="D2622" s="7" t="s">
        <v>6919</v>
      </c>
      <c r="E2622" s="7"/>
      <c r="F2622" s="64"/>
      <c r="G2622" s="6"/>
      <c r="H2622" s="6"/>
      <c r="I2622" s="10" t="s">
        <v>110</v>
      </c>
      <c r="J2622" s="11" t="s">
        <v>4671</v>
      </c>
      <c r="K2622" s="220" t="s">
        <v>600</v>
      </c>
      <c r="L2622" s="180"/>
      <c r="M2622" s="180">
        <v>1000</v>
      </c>
      <c r="N2622" s="80" t="s">
        <v>7215</v>
      </c>
      <c r="O2622" s="165"/>
      <c r="P2622" s="80" t="s">
        <v>5061</v>
      </c>
      <c r="Q2622" s="80"/>
      <c r="R2622" s="80"/>
      <c r="S2622" s="166"/>
      <c r="T2622" s="164"/>
      <c r="U2622" s="167"/>
      <c r="V2622" s="168"/>
      <c r="W2622" s="12" t="str">
        <f t="shared" si="495"/>
        <v>Mqtt1</v>
      </c>
      <c r="X2622" s="222"/>
      <c r="Y2622" s="6" t="str">
        <f t="shared" si="494"/>
        <v>power-tag/starlink</v>
      </c>
      <c r="Z2622" s="106" t="str" cm="1">
        <f t="array" ref="Z2622">IF(COUNTIF(N2622,"spare"),"","$."&amp;_xlfn.REGEXEXTRACT(J2622,"PT\d+[FQ]\d+_(.*)", 2))</f>
        <v>$.Active_Power_Phase_B</v>
      </c>
      <c r="AA2622" s="12">
        <f t="shared" si="497"/>
        <v>27</v>
      </c>
      <c r="AB2622" s="6" t="s">
        <v>195</v>
      </c>
      <c r="AC2622" s="106">
        <v>3056</v>
      </c>
      <c r="AJ2622" s="80"/>
      <c r="AK2622" s="116" t="s">
        <v>1695</v>
      </c>
      <c r="AN2622" s="80"/>
      <c r="AO2622" s="80"/>
      <c r="AP2622" s="80"/>
      <c r="AQ2622" s="80"/>
      <c r="AR2622" s="130"/>
      <c r="AS2622" s="80"/>
      <c r="AT2622" s="7"/>
      <c r="AU2622" s="7"/>
      <c r="AV2622" s="169"/>
      <c r="AW2622" s="170"/>
      <c r="AX2622" s="140"/>
      <c r="AY2622" s="150"/>
      <c r="AZ2622" s="171"/>
      <c r="BA2622" s="171"/>
      <c r="BB2622" s="150" t="str">
        <f t="shared" si="496"/>
        <v/>
      </c>
      <c r="BC2622" s="172"/>
      <c r="BD2622" s="169"/>
      <c r="BE2622" s="169"/>
      <c r="BF2622" s="169"/>
      <c r="BG2622" s="169"/>
      <c r="BH2622" s="169"/>
      <c r="BI2622" s="169"/>
      <c r="BJ2622" s="169"/>
      <c r="BK2622" s="169"/>
      <c r="BL2622" s="169"/>
      <c r="BM2622" s="169"/>
      <c r="BN2622" s="169"/>
      <c r="BO2622" s="169"/>
      <c r="BP2622" s="169"/>
      <c r="BQ2622" s="169"/>
      <c r="BS2622" s="6"/>
      <c r="BT2622" s="11"/>
      <c r="BU2622" s="6"/>
      <c r="BV2622" s="6"/>
    </row>
    <row r="2623" spans="1:74" ht="15.75" x14ac:dyDescent="0.25">
      <c r="A2623" s="52" t="s">
        <v>7908</v>
      </c>
      <c r="B2623" s="56"/>
      <c r="C2623" s="7" t="s">
        <v>118</v>
      </c>
      <c r="D2623" s="7" t="s">
        <v>6919</v>
      </c>
      <c r="E2623" s="7"/>
      <c r="F2623" s="64"/>
      <c r="G2623" s="6"/>
      <c r="H2623" s="6"/>
      <c r="I2623" s="10" t="s">
        <v>110</v>
      </c>
      <c r="J2623" s="11" t="s">
        <v>4672</v>
      </c>
      <c r="K2623" s="220" t="s">
        <v>600</v>
      </c>
      <c r="L2623" s="180"/>
      <c r="M2623" s="180">
        <v>1000</v>
      </c>
      <c r="N2623" s="80" t="s">
        <v>7215</v>
      </c>
      <c r="O2623" s="165"/>
      <c r="P2623" s="80" t="s">
        <v>5062</v>
      </c>
      <c r="Q2623" s="80"/>
      <c r="R2623" s="80"/>
      <c r="S2623" s="166"/>
      <c r="T2623" s="164"/>
      <c r="U2623" s="167"/>
      <c r="V2623" s="168"/>
      <c r="W2623" s="12" t="str">
        <f t="shared" si="495"/>
        <v>Mqtt1</v>
      </c>
      <c r="X2623" s="222"/>
      <c r="Y2623" s="6" t="str">
        <f t="shared" si="494"/>
        <v>power-tag/starlink</v>
      </c>
      <c r="Z2623" s="106" t="str" cm="1">
        <f t="array" ref="Z2623">IF(COUNTIF(N2623,"spare"),"","$."&amp;_xlfn.REGEXEXTRACT(J2623,"PT\d+[FQ]\d+_(.*)", 2))</f>
        <v>$.Active_Power_Phase_C</v>
      </c>
      <c r="AA2623" s="12">
        <f t="shared" si="497"/>
        <v>27</v>
      </c>
      <c r="AB2623" s="6" t="s">
        <v>195</v>
      </c>
      <c r="AC2623" s="106">
        <v>3058</v>
      </c>
      <c r="AJ2623" s="80"/>
      <c r="AK2623" s="116" t="s">
        <v>1695</v>
      </c>
      <c r="AN2623" s="80"/>
      <c r="AO2623" s="80"/>
      <c r="AP2623" s="80"/>
      <c r="AQ2623" s="80"/>
      <c r="AR2623" s="130"/>
      <c r="AS2623" s="80"/>
      <c r="AT2623" s="7"/>
      <c r="AU2623" s="7"/>
      <c r="AV2623" s="169"/>
      <c r="AW2623" s="170"/>
      <c r="AX2623" s="140"/>
      <c r="AY2623" s="150"/>
      <c r="AZ2623" s="171"/>
      <c r="BA2623" s="171"/>
      <c r="BB2623" s="150" t="str">
        <f t="shared" si="496"/>
        <v/>
      </c>
      <c r="BC2623" s="172"/>
      <c r="BD2623" s="169"/>
      <c r="BE2623" s="169"/>
      <c r="BF2623" s="169"/>
      <c r="BG2623" s="169"/>
      <c r="BH2623" s="169"/>
      <c r="BI2623" s="169"/>
      <c r="BJ2623" s="169"/>
      <c r="BK2623" s="169"/>
      <c r="BL2623" s="169"/>
      <c r="BM2623" s="169"/>
      <c r="BN2623" s="169"/>
      <c r="BO2623" s="169"/>
      <c r="BP2623" s="169"/>
      <c r="BQ2623" s="169"/>
      <c r="BS2623" s="6"/>
      <c r="BT2623" s="11"/>
      <c r="BU2623" s="6"/>
      <c r="BV2623" s="6"/>
    </row>
    <row r="2624" spans="1:74" ht="15.75" x14ac:dyDescent="0.25">
      <c r="A2624" s="52" t="s">
        <v>7908</v>
      </c>
      <c r="B2624" s="56"/>
      <c r="C2624" s="7" t="s">
        <v>118</v>
      </c>
      <c r="D2624" s="7" t="s">
        <v>6919</v>
      </c>
      <c r="E2624" s="7"/>
      <c r="F2624" s="64"/>
      <c r="G2624" s="6"/>
      <c r="H2624" s="6"/>
      <c r="I2624" s="10" t="s">
        <v>110</v>
      </c>
      <c r="J2624" s="11" t="s">
        <v>4673</v>
      </c>
      <c r="K2624" s="220" t="s">
        <v>600</v>
      </c>
      <c r="L2624" s="180"/>
      <c r="M2624" s="180">
        <v>1000</v>
      </c>
      <c r="N2624" s="80" t="s">
        <v>7215</v>
      </c>
      <c r="O2624" s="165"/>
      <c r="P2624" s="80" t="s">
        <v>5063</v>
      </c>
      <c r="Q2624" s="80"/>
      <c r="R2624" s="80"/>
      <c r="S2624" s="166"/>
      <c r="T2624" s="164"/>
      <c r="U2624" s="167"/>
      <c r="V2624" s="168"/>
      <c r="W2624" s="12" t="str">
        <f t="shared" si="495"/>
        <v>Mqtt1</v>
      </c>
      <c r="X2624" s="222"/>
      <c r="Y2624" s="6" t="str">
        <f t="shared" si="494"/>
        <v>power-tag/starlink</v>
      </c>
      <c r="Z2624" s="106" t="str" cm="1">
        <f t="array" ref="Z2624">IF(COUNTIF(N2624,"spare"),"","$."&amp;_xlfn.REGEXEXTRACT(J2624,"PT\d+[FQ]\d+_(.*)", 2))</f>
        <v>$.Total_Active_Power</v>
      </c>
      <c r="AA2624" s="12">
        <f t="shared" si="497"/>
        <v>27</v>
      </c>
      <c r="AB2624" s="6" t="s">
        <v>195</v>
      </c>
      <c r="AC2624" s="106">
        <v>3060</v>
      </c>
      <c r="AJ2624" s="80"/>
      <c r="AK2624" s="116" t="s">
        <v>1695</v>
      </c>
      <c r="AN2624" s="80"/>
      <c r="AO2624" s="80"/>
      <c r="AP2624" s="80"/>
      <c r="AQ2624" s="80"/>
      <c r="AR2624" s="130"/>
      <c r="AS2624" s="80"/>
      <c r="AT2624" s="7"/>
      <c r="AU2624" s="7"/>
      <c r="AV2624" s="169"/>
      <c r="AW2624" s="170"/>
      <c r="AX2624" s="140"/>
      <c r="AY2624" s="150"/>
      <c r="AZ2624" s="171"/>
      <c r="BA2624" s="171"/>
      <c r="BB2624" s="150" t="str">
        <f t="shared" si="496"/>
        <v/>
      </c>
      <c r="BC2624" s="172"/>
      <c r="BD2624" s="169"/>
      <c r="BE2624" s="169"/>
      <c r="BF2624" s="169"/>
      <c r="BG2624" s="169"/>
      <c r="BH2624" s="169"/>
      <c r="BI2624" s="169"/>
      <c r="BJ2624" s="169"/>
      <c r="BK2624" s="169"/>
      <c r="BL2624" s="169"/>
      <c r="BM2624" s="169"/>
      <c r="BN2624" s="169"/>
      <c r="BO2624" s="169"/>
      <c r="BP2624" s="169"/>
      <c r="BQ2624" s="169"/>
      <c r="BS2624" s="6"/>
      <c r="BT2624" s="11"/>
      <c r="BU2624" s="6"/>
      <c r="BV2624" s="6"/>
    </row>
    <row r="2625" spans="1:74" ht="15.75" x14ac:dyDescent="0.25">
      <c r="A2625" s="52" t="s">
        <v>7908</v>
      </c>
      <c r="B2625" s="56"/>
      <c r="C2625" s="7" t="s">
        <v>118</v>
      </c>
      <c r="D2625" s="7" t="s">
        <v>6919</v>
      </c>
      <c r="E2625" s="7"/>
      <c r="F2625" s="64"/>
      <c r="G2625" s="6"/>
      <c r="H2625" s="6"/>
      <c r="I2625" s="10" t="s">
        <v>110</v>
      </c>
      <c r="J2625" s="11" t="s">
        <v>4674</v>
      </c>
      <c r="K2625" s="220" t="s">
        <v>600</v>
      </c>
      <c r="L2625" s="180"/>
      <c r="M2625" s="180">
        <v>1000</v>
      </c>
      <c r="N2625" s="80" t="s">
        <v>7215</v>
      </c>
      <c r="O2625" s="165"/>
      <c r="P2625" s="80" t="s">
        <v>5064</v>
      </c>
      <c r="Q2625" s="80"/>
      <c r="R2625" s="80"/>
      <c r="S2625" s="166"/>
      <c r="T2625" s="164"/>
      <c r="U2625" s="167"/>
      <c r="V2625" s="168"/>
      <c r="W2625" s="12" t="str">
        <f t="shared" si="495"/>
        <v>Mqtt1</v>
      </c>
      <c r="X2625" s="222"/>
      <c r="Y2625" s="6" t="str">
        <f t="shared" si="494"/>
        <v>power-tag/starlink</v>
      </c>
      <c r="Z2625" s="106" t="str" cm="1">
        <f t="array" ref="Z2625">IF(COUNTIF(N2625,"spare"),"","$."&amp;_xlfn.REGEXEXTRACT(J2625,"PT\d+[FQ]\d+_(.*)", 2))</f>
        <v>$.Power_Factor_Phase_A</v>
      </c>
      <c r="AA2625" s="12">
        <f t="shared" si="497"/>
        <v>27</v>
      </c>
      <c r="AB2625" s="6" t="s">
        <v>195</v>
      </c>
      <c r="AC2625" s="106">
        <v>3078</v>
      </c>
      <c r="AJ2625" s="80"/>
      <c r="AK2625" s="116" t="s">
        <v>1696</v>
      </c>
      <c r="AN2625" s="80"/>
      <c r="AO2625" s="80"/>
      <c r="AP2625" s="80"/>
      <c r="AQ2625" s="80"/>
      <c r="AR2625" s="130"/>
      <c r="AS2625" s="80"/>
      <c r="AT2625" s="7"/>
      <c r="AU2625" s="7"/>
      <c r="AV2625" s="169"/>
      <c r="AW2625" s="170"/>
      <c r="AX2625" s="140"/>
      <c r="AY2625" s="150"/>
      <c r="AZ2625" s="171"/>
      <c r="BA2625" s="171"/>
      <c r="BB2625" s="150" t="str">
        <f t="shared" si="496"/>
        <v/>
      </c>
      <c r="BC2625" s="172"/>
      <c r="BD2625" s="169"/>
      <c r="BE2625" s="169"/>
      <c r="BF2625" s="169"/>
      <c r="BG2625" s="169"/>
      <c r="BH2625" s="169"/>
      <c r="BI2625" s="169"/>
      <c r="BJ2625" s="169"/>
      <c r="BK2625" s="169"/>
      <c r="BL2625" s="169"/>
      <c r="BM2625" s="169"/>
      <c r="BN2625" s="169"/>
      <c r="BO2625" s="169"/>
      <c r="BP2625" s="169"/>
      <c r="BQ2625" s="169"/>
      <c r="BS2625" s="6"/>
      <c r="BT2625" s="11"/>
      <c r="BU2625" s="6"/>
      <c r="BV2625" s="6"/>
    </row>
    <row r="2626" spans="1:74" ht="15.75" x14ac:dyDescent="0.25">
      <c r="A2626" s="52" t="s">
        <v>7908</v>
      </c>
      <c r="B2626" s="56"/>
      <c r="C2626" s="7" t="s">
        <v>118</v>
      </c>
      <c r="D2626" s="7" t="s">
        <v>6919</v>
      </c>
      <c r="E2626" s="7"/>
      <c r="F2626" s="64"/>
      <c r="G2626" s="6"/>
      <c r="H2626" s="6"/>
      <c r="I2626" s="10" t="s">
        <v>110</v>
      </c>
      <c r="J2626" s="11" t="s">
        <v>4675</v>
      </c>
      <c r="K2626" s="220" t="s">
        <v>600</v>
      </c>
      <c r="L2626" s="180"/>
      <c r="M2626" s="180">
        <v>1000</v>
      </c>
      <c r="N2626" s="80" t="s">
        <v>7215</v>
      </c>
      <c r="O2626" s="165"/>
      <c r="P2626" s="80" t="s">
        <v>5065</v>
      </c>
      <c r="Q2626" s="80"/>
      <c r="R2626" s="80"/>
      <c r="S2626" s="166"/>
      <c r="T2626" s="164"/>
      <c r="U2626" s="167"/>
      <c r="V2626" s="168"/>
      <c r="W2626" s="12" t="str">
        <f t="shared" si="495"/>
        <v>Mqtt1</v>
      </c>
      <c r="X2626" s="222"/>
      <c r="Y2626" s="6" t="str">
        <f t="shared" si="494"/>
        <v>power-tag/starlink</v>
      </c>
      <c r="Z2626" s="106" t="str" cm="1">
        <f t="array" ref="Z2626">IF(COUNTIF(N2626,"spare"),"","$."&amp;_xlfn.REGEXEXTRACT(J2626,"PT\d+[FQ]\d+_(.*)", 2))</f>
        <v>$.Power_Factor_Phase_B</v>
      </c>
      <c r="AA2626" s="12">
        <f t="shared" si="497"/>
        <v>27</v>
      </c>
      <c r="AB2626" s="6" t="s">
        <v>195</v>
      </c>
      <c r="AC2626" s="106">
        <v>3080</v>
      </c>
      <c r="AJ2626" s="80"/>
      <c r="AK2626" s="116" t="s">
        <v>1696</v>
      </c>
      <c r="AN2626" s="80"/>
      <c r="AO2626" s="80"/>
      <c r="AP2626" s="80"/>
      <c r="AQ2626" s="80"/>
      <c r="AR2626" s="130"/>
      <c r="AS2626" s="80"/>
      <c r="AT2626" s="7"/>
      <c r="AU2626" s="7"/>
      <c r="AV2626" s="169"/>
      <c r="AW2626" s="170"/>
      <c r="AX2626" s="140"/>
      <c r="AY2626" s="150"/>
      <c r="AZ2626" s="171"/>
      <c r="BA2626" s="171"/>
      <c r="BB2626" s="150" t="str">
        <f t="shared" si="496"/>
        <v/>
      </c>
      <c r="BC2626" s="172"/>
      <c r="BD2626" s="169"/>
      <c r="BE2626" s="169"/>
      <c r="BF2626" s="169"/>
      <c r="BG2626" s="169"/>
      <c r="BH2626" s="169"/>
      <c r="BI2626" s="169"/>
      <c r="BJ2626" s="169"/>
      <c r="BK2626" s="169"/>
      <c r="BL2626" s="169"/>
      <c r="BM2626" s="169"/>
      <c r="BN2626" s="169"/>
      <c r="BO2626" s="169"/>
      <c r="BP2626" s="169"/>
      <c r="BQ2626" s="169"/>
      <c r="BS2626" s="6"/>
      <c r="BT2626" s="11"/>
      <c r="BU2626" s="6"/>
      <c r="BV2626" s="6"/>
    </row>
    <row r="2627" spans="1:74" ht="15.75" x14ac:dyDescent="0.25">
      <c r="A2627" s="52" t="s">
        <v>7908</v>
      </c>
      <c r="B2627" s="56"/>
      <c r="C2627" s="7" t="s">
        <v>118</v>
      </c>
      <c r="D2627" s="7" t="s">
        <v>6919</v>
      </c>
      <c r="E2627" s="7"/>
      <c r="F2627" s="64"/>
      <c r="G2627" s="6"/>
      <c r="H2627" s="6"/>
      <c r="I2627" s="10" t="s">
        <v>110</v>
      </c>
      <c r="J2627" s="11" t="s">
        <v>4676</v>
      </c>
      <c r="K2627" s="220" t="s">
        <v>600</v>
      </c>
      <c r="L2627" s="180"/>
      <c r="M2627" s="180">
        <v>1000</v>
      </c>
      <c r="N2627" s="80" t="s">
        <v>7215</v>
      </c>
      <c r="O2627" s="165"/>
      <c r="P2627" s="80" t="s">
        <v>5066</v>
      </c>
      <c r="Q2627" s="80"/>
      <c r="R2627" s="80"/>
      <c r="S2627" s="166"/>
      <c r="T2627" s="164"/>
      <c r="U2627" s="167"/>
      <c r="V2627" s="168"/>
      <c r="W2627" s="12" t="str">
        <f t="shared" si="495"/>
        <v>Mqtt1</v>
      </c>
      <c r="X2627" s="222"/>
      <c r="Y2627" s="6" t="str">
        <f t="shared" si="494"/>
        <v>power-tag/starlink</v>
      </c>
      <c r="Z2627" s="106" t="str" cm="1">
        <f t="array" ref="Z2627">IF(COUNTIF(N2627,"spare"),"","$."&amp;_xlfn.REGEXEXTRACT(J2627,"PT\d+[FQ]\d+_(.*)", 2))</f>
        <v>$.Power_Factor_Phase_C</v>
      </c>
      <c r="AA2627" s="12">
        <f t="shared" si="497"/>
        <v>27</v>
      </c>
      <c r="AB2627" s="6" t="s">
        <v>195</v>
      </c>
      <c r="AC2627" s="106">
        <v>3082</v>
      </c>
      <c r="AJ2627" s="80"/>
      <c r="AK2627" s="116" t="s">
        <v>1696</v>
      </c>
      <c r="AN2627" s="80"/>
      <c r="AO2627" s="80"/>
      <c r="AP2627" s="80"/>
      <c r="AQ2627" s="80"/>
      <c r="AR2627" s="130"/>
      <c r="AS2627" s="80"/>
      <c r="AT2627" s="7"/>
      <c r="AU2627" s="7"/>
      <c r="AV2627" s="169"/>
      <c r="AW2627" s="170"/>
      <c r="AX2627" s="140"/>
      <c r="AY2627" s="150"/>
      <c r="AZ2627" s="171"/>
      <c r="BA2627" s="171"/>
      <c r="BB2627" s="150" t="str">
        <f t="shared" si="496"/>
        <v/>
      </c>
      <c r="BC2627" s="172"/>
      <c r="BD2627" s="169"/>
      <c r="BE2627" s="169"/>
      <c r="BF2627" s="169"/>
      <c r="BG2627" s="169"/>
      <c r="BH2627" s="169"/>
      <c r="BI2627" s="169"/>
      <c r="BJ2627" s="169"/>
      <c r="BK2627" s="169"/>
      <c r="BL2627" s="169"/>
      <c r="BM2627" s="169"/>
      <c r="BN2627" s="169"/>
      <c r="BO2627" s="169"/>
      <c r="BP2627" s="169"/>
      <c r="BQ2627" s="169"/>
      <c r="BS2627" s="6"/>
      <c r="BT2627" s="11"/>
      <c r="BU2627" s="6"/>
      <c r="BV2627" s="6"/>
    </row>
    <row r="2628" spans="1:74" ht="15.75" x14ac:dyDescent="0.25">
      <c r="A2628" s="52" t="s">
        <v>7908</v>
      </c>
      <c r="B2628" s="56"/>
      <c r="C2628" s="7" t="s">
        <v>118</v>
      </c>
      <c r="D2628" s="7" t="s">
        <v>6919</v>
      </c>
      <c r="E2628" s="7"/>
      <c r="F2628" s="64"/>
      <c r="G2628" s="6"/>
      <c r="H2628" s="6"/>
      <c r="I2628" s="10" t="s">
        <v>110</v>
      </c>
      <c r="J2628" s="11" t="s">
        <v>4677</v>
      </c>
      <c r="K2628" s="220" t="s">
        <v>600</v>
      </c>
      <c r="L2628" s="180"/>
      <c r="M2628" s="180">
        <v>1000</v>
      </c>
      <c r="N2628" s="80" t="s">
        <v>7215</v>
      </c>
      <c r="O2628" s="165"/>
      <c r="P2628" s="80" t="s">
        <v>5067</v>
      </c>
      <c r="Q2628" s="80"/>
      <c r="R2628" s="80"/>
      <c r="S2628" s="166"/>
      <c r="T2628" s="164"/>
      <c r="U2628" s="167"/>
      <c r="V2628" s="168"/>
      <c r="W2628" s="12" t="str">
        <f t="shared" si="495"/>
        <v>Mqtt1</v>
      </c>
      <c r="X2628" s="222"/>
      <c r="Y2628" s="6" t="str">
        <f t="shared" si="494"/>
        <v>power-tag/starlink</v>
      </c>
      <c r="Z2628" s="106" t="str" cm="1">
        <f t="array" ref="Z2628">IF(COUNTIF(N2628,"spare"),"","$."&amp;_xlfn.REGEXEXTRACT(J2628,"PT\d+[FQ]\d+_(.*)", 2))</f>
        <v>$.Total_Power_Factor</v>
      </c>
      <c r="AA2628" s="12">
        <f t="shared" si="497"/>
        <v>27</v>
      </c>
      <c r="AB2628" s="6" t="s">
        <v>195</v>
      </c>
      <c r="AC2628" s="106">
        <v>3084</v>
      </c>
      <c r="AJ2628" s="80"/>
      <c r="AK2628" s="116" t="s">
        <v>1696</v>
      </c>
      <c r="AN2628" s="80"/>
      <c r="AO2628" s="80"/>
      <c r="AP2628" s="80"/>
      <c r="AQ2628" s="80"/>
      <c r="AR2628" s="130"/>
      <c r="AS2628" s="80"/>
      <c r="AT2628" s="7"/>
      <c r="AU2628" s="7"/>
      <c r="AV2628" s="169"/>
      <c r="AW2628" s="170"/>
      <c r="AX2628" s="140"/>
      <c r="AY2628" s="150"/>
      <c r="AZ2628" s="171"/>
      <c r="BA2628" s="171"/>
      <c r="BB2628" s="150" t="str">
        <f t="shared" si="496"/>
        <v/>
      </c>
      <c r="BC2628" s="172"/>
      <c r="BD2628" s="169"/>
      <c r="BE2628" s="169"/>
      <c r="BF2628" s="169"/>
      <c r="BG2628" s="169"/>
      <c r="BH2628" s="169"/>
      <c r="BI2628" s="169"/>
      <c r="BJ2628" s="169"/>
      <c r="BK2628" s="169"/>
      <c r="BL2628" s="169"/>
      <c r="BM2628" s="169"/>
      <c r="BN2628" s="169"/>
      <c r="BO2628" s="169"/>
      <c r="BP2628" s="169"/>
      <c r="BQ2628" s="169"/>
      <c r="BS2628" s="6"/>
      <c r="BT2628" s="11"/>
      <c r="BU2628" s="6"/>
      <c r="BV2628" s="6"/>
    </row>
    <row r="2629" spans="1:74" ht="15.75" x14ac:dyDescent="0.25">
      <c r="A2629" s="52" t="s">
        <v>7908</v>
      </c>
      <c r="B2629" s="56"/>
      <c r="C2629" s="7" t="s">
        <v>118</v>
      </c>
      <c r="D2629" s="7" t="s">
        <v>6919</v>
      </c>
      <c r="E2629" s="7"/>
      <c r="F2629" s="64"/>
      <c r="G2629" s="6"/>
      <c r="H2629" s="6"/>
      <c r="I2629" s="10" t="s">
        <v>110</v>
      </c>
      <c r="J2629" s="11" t="s">
        <v>4678</v>
      </c>
      <c r="K2629" s="220" t="s">
        <v>600</v>
      </c>
      <c r="L2629" s="180"/>
      <c r="M2629" s="180">
        <v>1000</v>
      </c>
      <c r="N2629" s="80" t="s">
        <v>7215</v>
      </c>
      <c r="O2629" s="165"/>
      <c r="P2629" s="80" t="s">
        <v>5068</v>
      </c>
      <c r="Q2629" s="80"/>
      <c r="R2629" s="80"/>
      <c r="S2629" s="166"/>
      <c r="T2629" s="164"/>
      <c r="U2629" s="167"/>
      <c r="V2629" s="168"/>
      <c r="W2629" s="12" t="str">
        <f t="shared" ref="W2629:W2643" si="498">IF(COUNTIF(N2629,"spare"),"","Mqtt1")</f>
        <v>Mqtt1</v>
      </c>
      <c r="X2629" s="222"/>
      <c r="Y2629" s="6" t="str">
        <f t="shared" si="494"/>
        <v>power-tag/diving-compressor</v>
      </c>
      <c r="Z2629" s="106" t="str" cm="1">
        <f t="array" ref="Z2629">IF(COUNTIF(N2629,"spare"),"","$."&amp;_xlfn.REGEXEXTRACT(J2629,"PT\d+[FQ]\d+_(.*)", 2))</f>
        <v>$.RMS_Current_Phase_A</v>
      </c>
      <c r="AA2629" s="12">
        <f>AA2614+1</f>
        <v>28</v>
      </c>
      <c r="AB2629" s="6" t="s">
        <v>195</v>
      </c>
      <c r="AC2629" s="106">
        <v>3000</v>
      </c>
      <c r="AJ2629" s="80"/>
      <c r="AK2629" s="116" t="s">
        <v>1693</v>
      </c>
      <c r="AN2629" s="80"/>
      <c r="AO2629" s="80"/>
      <c r="AP2629" s="80"/>
      <c r="AQ2629" s="80"/>
      <c r="AR2629" s="130"/>
      <c r="AS2629" s="80"/>
      <c r="AT2629" s="7"/>
      <c r="AU2629" s="7"/>
      <c r="AV2629" s="169"/>
      <c r="AW2629" s="170"/>
      <c r="AX2629" s="140"/>
      <c r="AY2629" s="150"/>
      <c r="AZ2629" s="171"/>
      <c r="BA2629" s="171"/>
      <c r="BB2629" s="150" t="str">
        <f t="shared" ref="BB2629:BB2643" si="499">IF(ISNUMBER(AM2629),"1","")</f>
        <v/>
      </c>
      <c r="BC2629" s="172"/>
      <c r="BD2629" s="169"/>
      <c r="BE2629" s="169"/>
      <c r="BF2629" s="169"/>
      <c r="BG2629" s="169"/>
      <c r="BH2629" s="169"/>
      <c r="BI2629" s="169"/>
      <c r="BJ2629" s="169"/>
      <c r="BK2629" s="169"/>
      <c r="BL2629" s="169"/>
      <c r="BM2629" s="169"/>
      <c r="BN2629" s="169"/>
      <c r="BO2629" s="169"/>
      <c r="BP2629" s="169"/>
      <c r="BQ2629" s="169"/>
      <c r="BS2629" s="6"/>
      <c r="BT2629" s="11"/>
      <c r="BU2629" s="6"/>
      <c r="BV2629" s="6"/>
    </row>
    <row r="2630" spans="1:74" ht="15.75" x14ac:dyDescent="0.25">
      <c r="A2630" s="52" t="s">
        <v>7908</v>
      </c>
      <c r="B2630" s="56"/>
      <c r="C2630" s="7" t="s">
        <v>118</v>
      </c>
      <c r="D2630" s="7" t="s">
        <v>6919</v>
      </c>
      <c r="E2630" s="7"/>
      <c r="F2630" s="64"/>
      <c r="G2630" s="6"/>
      <c r="H2630" s="6"/>
      <c r="I2630" s="10" t="s">
        <v>110</v>
      </c>
      <c r="J2630" s="11" t="s">
        <v>4679</v>
      </c>
      <c r="K2630" s="220" t="s">
        <v>600</v>
      </c>
      <c r="L2630" s="180"/>
      <c r="M2630" s="180">
        <v>1000</v>
      </c>
      <c r="N2630" s="80" t="s">
        <v>7215</v>
      </c>
      <c r="O2630" s="165"/>
      <c r="P2630" s="80" t="s">
        <v>5069</v>
      </c>
      <c r="Q2630" s="80"/>
      <c r="R2630" s="80"/>
      <c r="S2630" s="166"/>
      <c r="T2630" s="164"/>
      <c r="U2630" s="167"/>
      <c r="V2630" s="168"/>
      <c r="W2630" s="12" t="str">
        <f t="shared" si="498"/>
        <v>Mqtt1</v>
      </c>
      <c r="X2630" s="222"/>
      <c r="Y2630" s="6" t="str">
        <f t="shared" si="494"/>
        <v>power-tag/diving-compressor</v>
      </c>
      <c r="Z2630" s="106" t="str" cm="1">
        <f t="array" ref="Z2630">IF(COUNTIF(N2630,"spare"),"","$."&amp;_xlfn.REGEXEXTRACT(J2630,"PT\d+[FQ]\d+_(.*)", 2))</f>
        <v>$.RMS_Current_Phase_B</v>
      </c>
      <c r="AA2630" s="12">
        <f t="shared" si="497"/>
        <v>28</v>
      </c>
      <c r="AB2630" s="6" t="s">
        <v>195</v>
      </c>
      <c r="AC2630" s="106">
        <v>3002</v>
      </c>
      <c r="AJ2630" s="80"/>
      <c r="AK2630" s="116" t="s">
        <v>1693</v>
      </c>
      <c r="AN2630" s="80"/>
      <c r="AO2630" s="80"/>
      <c r="AP2630" s="80"/>
      <c r="AQ2630" s="80"/>
      <c r="AR2630" s="130"/>
      <c r="AS2630" s="80"/>
      <c r="AT2630" s="7"/>
      <c r="AU2630" s="7"/>
      <c r="AV2630" s="169"/>
      <c r="AW2630" s="170"/>
      <c r="AX2630" s="140"/>
      <c r="AY2630" s="150"/>
      <c r="AZ2630" s="171"/>
      <c r="BA2630" s="171"/>
      <c r="BB2630" s="150" t="str">
        <f t="shared" si="499"/>
        <v/>
      </c>
      <c r="BC2630" s="172"/>
      <c r="BD2630" s="169"/>
      <c r="BE2630" s="169"/>
      <c r="BF2630" s="169"/>
      <c r="BG2630" s="169"/>
      <c r="BH2630" s="169"/>
      <c r="BI2630" s="169"/>
      <c r="BJ2630" s="169"/>
      <c r="BK2630" s="169"/>
      <c r="BL2630" s="169"/>
      <c r="BM2630" s="169"/>
      <c r="BN2630" s="169"/>
      <c r="BO2630" s="169"/>
      <c r="BP2630" s="169"/>
      <c r="BQ2630" s="169"/>
      <c r="BS2630" s="6"/>
      <c r="BT2630" s="11"/>
      <c r="BU2630" s="6"/>
      <c r="BV2630" s="6"/>
    </row>
    <row r="2631" spans="1:74" ht="15.75" x14ac:dyDescent="0.25">
      <c r="A2631" s="52" t="s">
        <v>7908</v>
      </c>
      <c r="B2631" s="56"/>
      <c r="C2631" s="7" t="s">
        <v>118</v>
      </c>
      <c r="D2631" s="7" t="s">
        <v>6919</v>
      </c>
      <c r="E2631" s="7"/>
      <c r="F2631" s="64"/>
      <c r="G2631" s="6"/>
      <c r="H2631" s="6"/>
      <c r="I2631" s="10" t="s">
        <v>110</v>
      </c>
      <c r="J2631" s="11" t="s">
        <v>4680</v>
      </c>
      <c r="K2631" s="220" t="s">
        <v>600</v>
      </c>
      <c r="L2631" s="180"/>
      <c r="M2631" s="180">
        <v>1000</v>
      </c>
      <c r="N2631" s="80" t="s">
        <v>7215</v>
      </c>
      <c r="O2631" s="165"/>
      <c r="P2631" s="80" t="s">
        <v>5070</v>
      </c>
      <c r="Q2631" s="80"/>
      <c r="R2631" s="80"/>
      <c r="S2631" s="166"/>
      <c r="T2631" s="164"/>
      <c r="U2631" s="167"/>
      <c r="V2631" s="168"/>
      <c r="W2631" s="12" t="str">
        <f t="shared" si="498"/>
        <v>Mqtt1</v>
      </c>
      <c r="X2631" s="222"/>
      <c r="Y2631" s="6" t="str">
        <f t="shared" si="494"/>
        <v>power-tag/diving-compressor</v>
      </c>
      <c r="Z2631" s="106" t="str" cm="1">
        <f t="array" ref="Z2631">IF(COUNTIF(N2631,"spare"),"","$."&amp;_xlfn.REGEXEXTRACT(J2631,"PT\d+[FQ]\d+_(.*)", 2))</f>
        <v>$.RMS_Current_Phase_C</v>
      </c>
      <c r="AA2631" s="12">
        <f t="shared" si="497"/>
        <v>28</v>
      </c>
      <c r="AB2631" s="6" t="s">
        <v>195</v>
      </c>
      <c r="AC2631" s="106">
        <v>3004</v>
      </c>
      <c r="AJ2631" s="80"/>
      <c r="AK2631" s="116" t="s">
        <v>1693</v>
      </c>
      <c r="AN2631" s="80"/>
      <c r="AO2631" s="80"/>
      <c r="AP2631" s="80"/>
      <c r="AQ2631" s="80"/>
      <c r="AR2631" s="130"/>
      <c r="AS2631" s="80"/>
      <c r="AT2631" s="7"/>
      <c r="AU2631" s="7"/>
      <c r="AV2631" s="169"/>
      <c r="AW2631" s="170"/>
      <c r="AX2631" s="140"/>
      <c r="AY2631" s="150"/>
      <c r="AZ2631" s="171"/>
      <c r="BA2631" s="171"/>
      <c r="BB2631" s="150" t="str">
        <f t="shared" si="499"/>
        <v/>
      </c>
      <c r="BC2631" s="172"/>
      <c r="BD2631" s="169"/>
      <c r="BE2631" s="169"/>
      <c r="BF2631" s="169"/>
      <c r="BG2631" s="169"/>
      <c r="BH2631" s="169"/>
      <c r="BI2631" s="169"/>
      <c r="BJ2631" s="169"/>
      <c r="BK2631" s="169"/>
      <c r="BL2631" s="169"/>
      <c r="BM2631" s="169"/>
      <c r="BN2631" s="169"/>
      <c r="BO2631" s="169"/>
      <c r="BP2631" s="169"/>
      <c r="BQ2631" s="169"/>
      <c r="BS2631" s="6"/>
      <c r="BT2631" s="11"/>
      <c r="BU2631" s="6"/>
      <c r="BV2631" s="6"/>
    </row>
    <row r="2632" spans="1:74" ht="15.75" x14ac:dyDescent="0.25">
      <c r="A2632" s="52" t="s">
        <v>7908</v>
      </c>
      <c r="B2632" s="56"/>
      <c r="C2632" s="7" t="s">
        <v>118</v>
      </c>
      <c r="D2632" s="7" t="s">
        <v>6919</v>
      </c>
      <c r="E2632" s="7"/>
      <c r="F2632" s="64"/>
      <c r="G2632" s="6"/>
      <c r="H2632" s="6"/>
      <c r="I2632" s="10" t="s">
        <v>110</v>
      </c>
      <c r="J2632" s="11" t="s">
        <v>4681</v>
      </c>
      <c r="K2632" s="220" t="s">
        <v>600</v>
      </c>
      <c r="L2632" s="180"/>
      <c r="M2632" s="180">
        <v>1000</v>
      </c>
      <c r="N2632" s="80" t="s">
        <v>7215</v>
      </c>
      <c r="O2632" s="165"/>
      <c r="P2632" s="80" t="s">
        <v>5071</v>
      </c>
      <c r="Q2632" s="80"/>
      <c r="R2632" s="80"/>
      <c r="S2632" s="166"/>
      <c r="T2632" s="164"/>
      <c r="U2632" s="167"/>
      <c r="V2632" s="168"/>
      <c r="W2632" s="12" t="str">
        <f t="shared" si="498"/>
        <v>Mqtt1</v>
      </c>
      <c r="X2632" s="222"/>
      <c r="Y2632" s="6" t="str">
        <f t="shared" si="494"/>
        <v>power-tag/diving-compressor</v>
      </c>
      <c r="Z2632" s="106" t="str" cm="1">
        <f t="array" ref="Z2632">IF(COUNTIF(N2632,"spare"),"","$."&amp;_xlfn.REGEXEXTRACT(J2632,"PT\d+[FQ]\d+_(.*)", 2))</f>
        <v>$.RMS_Current_Phase_Neut</v>
      </c>
      <c r="AA2632" s="12">
        <f t="shared" si="497"/>
        <v>28</v>
      </c>
      <c r="AB2632" s="6" t="s">
        <v>195</v>
      </c>
      <c r="AC2632" s="106">
        <v>3006</v>
      </c>
      <c r="AJ2632" s="80"/>
      <c r="AK2632" s="116" t="s">
        <v>1693</v>
      </c>
      <c r="AN2632" s="80"/>
      <c r="AO2632" s="80"/>
      <c r="AP2632" s="80"/>
      <c r="AQ2632" s="80"/>
      <c r="AR2632" s="130"/>
      <c r="AS2632" s="80"/>
      <c r="AT2632" s="7"/>
      <c r="AU2632" s="7"/>
      <c r="AV2632" s="169"/>
      <c r="AW2632" s="170"/>
      <c r="AX2632" s="140"/>
      <c r="AY2632" s="150"/>
      <c r="AZ2632" s="171"/>
      <c r="BA2632" s="171"/>
      <c r="BB2632" s="150" t="str">
        <f t="shared" si="499"/>
        <v/>
      </c>
      <c r="BC2632" s="172"/>
      <c r="BD2632" s="169"/>
      <c r="BE2632" s="169"/>
      <c r="BF2632" s="169"/>
      <c r="BG2632" s="169"/>
      <c r="BH2632" s="169"/>
      <c r="BI2632" s="169"/>
      <c r="BJ2632" s="169"/>
      <c r="BK2632" s="169"/>
      <c r="BL2632" s="169"/>
      <c r="BM2632" s="169"/>
      <c r="BN2632" s="169"/>
      <c r="BO2632" s="169"/>
      <c r="BP2632" s="169"/>
      <c r="BQ2632" s="169"/>
      <c r="BS2632" s="6"/>
      <c r="BT2632" s="11"/>
      <c r="BU2632" s="6"/>
      <c r="BV2632" s="6"/>
    </row>
    <row r="2633" spans="1:74" ht="15.75" x14ac:dyDescent="0.25">
      <c r="A2633" s="52" t="s">
        <v>7908</v>
      </c>
      <c r="B2633" s="56"/>
      <c r="C2633" s="7" t="s">
        <v>118</v>
      </c>
      <c r="D2633" s="7" t="s">
        <v>6919</v>
      </c>
      <c r="E2633" s="7"/>
      <c r="F2633" s="64"/>
      <c r="G2633" s="6"/>
      <c r="H2633" s="6"/>
      <c r="I2633" s="10" t="s">
        <v>110</v>
      </c>
      <c r="J2633" s="11" t="s">
        <v>7775</v>
      </c>
      <c r="K2633" s="220" t="s">
        <v>600</v>
      </c>
      <c r="L2633" s="180"/>
      <c r="M2633" s="180">
        <v>1000</v>
      </c>
      <c r="N2633" s="80" t="s">
        <v>7215</v>
      </c>
      <c r="O2633" s="165"/>
      <c r="P2633" s="80" t="s">
        <v>5072</v>
      </c>
      <c r="Q2633" s="80"/>
      <c r="R2633" s="80"/>
      <c r="S2633" s="166"/>
      <c r="T2633" s="164"/>
      <c r="U2633" s="167"/>
      <c r="V2633" s="168"/>
      <c r="W2633" s="12" t="str">
        <f t="shared" si="498"/>
        <v>Mqtt1</v>
      </c>
      <c r="X2633" s="222"/>
      <c r="Y2633" s="6" t="str">
        <f t="shared" si="494"/>
        <v>power-tag/diving-compressor</v>
      </c>
      <c r="Z2633" s="106" t="str" cm="1">
        <f t="array" ref="Z2633">IF(COUNTIF(N2633,"spare"),"","$."&amp;_xlfn.REGEXEXTRACT(J2633,"PT\d+[FQ]\d+_(.*)", 2))</f>
        <v>$.RMS_Voltage_A_N</v>
      </c>
      <c r="AA2633" s="12">
        <f t="shared" si="497"/>
        <v>28</v>
      </c>
      <c r="AB2633" s="6" t="s">
        <v>195</v>
      </c>
      <c r="AC2633" s="106">
        <v>3028</v>
      </c>
      <c r="AJ2633" s="80"/>
      <c r="AK2633" s="116" t="s">
        <v>1694</v>
      </c>
      <c r="AN2633" s="80"/>
      <c r="AO2633" s="80"/>
      <c r="AP2633" s="80"/>
      <c r="AQ2633" s="80"/>
      <c r="AR2633" s="130"/>
      <c r="AS2633" s="80"/>
      <c r="AT2633" s="7"/>
      <c r="AU2633" s="7"/>
      <c r="AV2633" s="169"/>
      <c r="AW2633" s="170"/>
      <c r="AX2633" s="140"/>
      <c r="AY2633" s="150"/>
      <c r="AZ2633" s="171"/>
      <c r="BA2633" s="171"/>
      <c r="BB2633" s="150" t="str">
        <f t="shared" si="499"/>
        <v/>
      </c>
      <c r="BC2633" s="172"/>
      <c r="BD2633" s="169"/>
      <c r="BE2633" s="169"/>
      <c r="BF2633" s="169"/>
      <c r="BG2633" s="169"/>
      <c r="BH2633" s="169"/>
      <c r="BI2633" s="169"/>
      <c r="BJ2633" s="169"/>
      <c r="BK2633" s="169"/>
      <c r="BL2633" s="169"/>
      <c r="BM2633" s="169"/>
      <c r="BN2633" s="169"/>
      <c r="BO2633" s="169"/>
      <c r="BP2633" s="169"/>
      <c r="BQ2633" s="169"/>
      <c r="BS2633" s="6"/>
      <c r="BT2633" s="11"/>
      <c r="BU2633" s="6"/>
      <c r="BV2633" s="6"/>
    </row>
    <row r="2634" spans="1:74" ht="15.75" x14ac:dyDescent="0.25">
      <c r="A2634" s="52" t="s">
        <v>7908</v>
      </c>
      <c r="B2634" s="56"/>
      <c r="C2634" s="7" t="s">
        <v>118</v>
      </c>
      <c r="D2634" s="7" t="s">
        <v>6919</v>
      </c>
      <c r="E2634" s="7"/>
      <c r="F2634" s="64"/>
      <c r="G2634" s="6"/>
      <c r="H2634" s="6"/>
      <c r="I2634" s="10" t="s">
        <v>110</v>
      </c>
      <c r="J2634" s="11" t="s">
        <v>7776</v>
      </c>
      <c r="K2634" s="220" t="s">
        <v>600</v>
      </c>
      <c r="L2634" s="180"/>
      <c r="M2634" s="180">
        <v>1000</v>
      </c>
      <c r="N2634" s="80" t="s">
        <v>7215</v>
      </c>
      <c r="O2634" s="165"/>
      <c r="P2634" s="80" t="s">
        <v>5073</v>
      </c>
      <c r="Q2634" s="80"/>
      <c r="R2634" s="80"/>
      <c r="S2634" s="166"/>
      <c r="T2634" s="164"/>
      <c r="U2634" s="167"/>
      <c r="V2634" s="168"/>
      <c r="W2634" s="12" t="str">
        <f t="shared" si="498"/>
        <v>Mqtt1</v>
      </c>
      <c r="X2634" s="222"/>
      <c r="Y2634" s="6" t="str">
        <f t="shared" si="494"/>
        <v>power-tag/diving-compressor</v>
      </c>
      <c r="Z2634" s="106" t="str" cm="1">
        <f t="array" ref="Z2634">IF(COUNTIF(N2634,"spare"),"","$."&amp;_xlfn.REGEXEXTRACT(J2634,"PT\d+[FQ]\d+_(.*)", 2))</f>
        <v>$.RMS_Voltage_B_N</v>
      </c>
      <c r="AA2634" s="12">
        <f t="shared" si="497"/>
        <v>28</v>
      </c>
      <c r="AB2634" s="6" t="s">
        <v>195</v>
      </c>
      <c r="AC2634" s="106">
        <v>3030</v>
      </c>
      <c r="AJ2634" s="80"/>
      <c r="AK2634" s="116" t="s">
        <v>1694</v>
      </c>
      <c r="AN2634" s="80"/>
      <c r="AO2634" s="80"/>
      <c r="AP2634" s="80"/>
      <c r="AQ2634" s="80"/>
      <c r="AR2634" s="130"/>
      <c r="AS2634" s="80"/>
      <c r="AT2634" s="7"/>
      <c r="AU2634" s="7"/>
      <c r="AV2634" s="169"/>
      <c r="AW2634" s="170"/>
      <c r="AX2634" s="140"/>
      <c r="AY2634" s="150"/>
      <c r="AZ2634" s="171"/>
      <c r="BA2634" s="171"/>
      <c r="BB2634" s="150" t="str">
        <f t="shared" si="499"/>
        <v/>
      </c>
      <c r="BC2634" s="172"/>
      <c r="BD2634" s="169"/>
      <c r="BE2634" s="169"/>
      <c r="BF2634" s="169"/>
      <c r="BG2634" s="169"/>
      <c r="BH2634" s="169"/>
      <c r="BI2634" s="169"/>
      <c r="BJ2634" s="169"/>
      <c r="BK2634" s="169"/>
      <c r="BL2634" s="169"/>
      <c r="BM2634" s="169"/>
      <c r="BN2634" s="169"/>
      <c r="BO2634" s="169"/>
      <c r="BP2634" s="169"/>
      <c r="BQ2634" s="169"/>
      <c r="BS2634" s="6"/>
      <c r="BT2634" s="11"/>
      <c r="BU2634" s="6"/>
      <c r="BV2634" s="6"/>
    </row>
    <row r="2635" spans="1:74" ht="15.75" x14ac:dyDescent="0.25">
      <c r="A2635" s="52" t="s">
        <v>7908</v>
      </c>
      <c r="B2635" s="56"/>
      <c r="C2635" s="7" t="s">
        <v>118</v>
      </c>
      <c r="D2635" s="7" t="s">
        <v>6919</v>
      </c>
      <c r="E2635" s="7"/>
      <c r="F2635" s="64"/>
      <c r="G2635" s="6"/>
      <c r="H2635" s="6"/>
      <c r="I2635" s="10" t="s">
        <v>110</v>
      </c>
      <c r="J2635" s="11" t="s">
        <v>7777</v>
      </c>
      <c r="K2635" s="220" t="s">
        <v>600</v>
      </c>
      <c r="L2635" s="180"/>
      <c r="M2635" s="180">
        <v>1000</v>
      </c>
      <c r="N2635" s="80" t="s">
        <v>7215</v>
      </c>
      <c r="O2635" s="165"/>
      <c r="P2635" s="80" t="s">
        <v>5074</v>
      </c>
      <c r="Q2635" s="80"/>
      <c r="R2635" s="80"/>
      <c r="S2635" s="166"/>
      <c r="T2635" s="164"/>
      <c r="U2635" s="167"/>
      <c r="V2635" s="168"/>
      <c r="W2635" s="12" t="str">
        <f t="shared" si="498"/>
        <v>Mqtt1</v>
      </c>
      <c r="X2635" s="222"/>
      <c r="Y2635" s="6" t="str">
        <f t="shared" si="494"/>
        <v>power-tag/diving-compressor</v>
      </c>
      <c r="Z2635" s="106" t="str" cm="1">
        <f t="array" ref="Z2635">IF(COUNTIF(N2635,"spare"),"","$."&amp;_xlfn.REGEXEXTRACT(J2635,"PT\d+[FQ]\d+_(.*)", 2))</f>
        <v>$.RMS_Voltage_C_N</v>
      </c>
      <c r="AA2635" s="12">
        <f t="shared" si="497"/>
        <v>28</v>
      </c>
      <c r="AB2635" s="6" t="s">
        <v>195</v>
      </c>
      <c r="AC2635" s="106">
        <v>3032</v>
      </c>
      <c r="AJ2635" s="80"/>
      <c r="AK2635" s="116" t="s">
        <v>1694</v>
      </c>
      <c r="AN2635" s="80"/>
      <c r="AO2635" s="80"/>
      <c r="AP2635" s="80"/>
      <c r="AQ2635" s="80"/>
      <c r="AR2635" s="130"/>
      <c r="AS2635" s="80"/>
      <c r="AT2635" s="7"/>
      <c r="AU2635" s="7"/>
      <c r="AV2635" s="169"/>
      <c r="AW2635" s="170"/>
      <c r="AX2635" s="140"/>
      <c r="AY2635" s="150"/>
      <c r="AZ2635" s="171"/>
      <c r="BA2635" s="171"/>
      <c r="BB2635" s="150" t="str">
        <f t="shared" si="499"/>
        <v/>
      </c>
      <c r="BC2635" s="172"/>
      <c r="BD2635" s="169"/>
      <c r="BE2635" s="169"/>
      <c r="BF2635" s="169"/>
      <c r="BG2635" s="169"/>
      <c r="BH2635" s="169"/>
      <c r="BI2635" s="169"/>
      <c r="BJ2635" s="169"/>
      <c r="BK2635" s="169"/>
      <c r="BL2635" s="169"/>
      <c r="BM2635" s="169"/>
      <c r="BN2635" s="169"/>
      <c r="BO2635" s="169"/>
      <c r="BP2635" s="169"/>
      <c r="BQ2635" s="169"/>
      <c r="BS2635" s="6"/>
      <c r="BT2635" s="11"/>
      <c r="BU2635" s="6"/>
      <c r="BV2635" s="6"/>
    </row>
    <row r="2636" spans="1:74" ht="15.75" x14ac:dyDescent="0.25">
      <c r="A2636" s="52" t="s">
        <v>7908</v>
      </c>
      <c r="B2636" s="56"/>
      <c r="C2636" s="7" t="s">
        <v>118</v>
      </c>
      <c r="D2636" s="7" t="s">
        <v>6919</v>
      </c>
      <c r="E2636" s="7"/>
      <c r="F2636" s="64"/>
      <c r="G2636" s="6"/>
      <c r="H2636" s="6"/>
      <c r="I2636" s="10" t="s">
        <v>110</v>
      </c>
      <c r="J2636" s="11" t="s">
        <v>4682</v>
      </c>
      <c r="K2636" s="220" t="s">
        <v>600</v>
      </c>
      <c r="L2636" s="180"/>
      <c r="M2636" s="180">
        <v>1000</v>
      </c>
      <c r="N2636" s="80" t="s">
        <v>7215</v>
      </c>
      <c r="O2636" s="165"/>
      <c r="P2636" s="80" t="s">
        <v>5075</v>
      </c>
      <c r="Q2636" s="80"/>
      <c r="R2636" s="80"/>
      <c r="S2636" s="166"/>
      <c r="T2636" s="164"/>
      <c r="U2636" s="167"/>
      <c r="V2636" s="168"/>
      <c r="W2636" s="12" t="str">
        <f t="shared" si="498"/>
        <v>Mqtt1</v>
      </c>
      <c r="X2636" s="222"/>
      <c r="Y2636" s="6" t="str">
        <f t="shared" si="494"/>
        <v>power-tag/diving-compressor</v>
      </c>
      <c r="Z2636" s="106" t="str" cm="1">
        <f t="array" ref="Z2636">IF(COUNTIF(N2636,"spare"),"","$."&amp;_xlfn.REGEXEXTRACT(J2636,"PT\d+[FQ]\d+_(.*)", 2))</f>
        <v>$.Active_Power_Phase_A</v>
      </c>
      <c r="AA2636" s="12">
        <f t="shared" si="497"/>
        <v>28</v>
      </c>
      <c r="AB2636" s="6" t="s">
        <v>195</v>
      </c>
      <c r="AC2636" s="106">
        <v>3054</v>
      </c>
      <c r="AJ2636" s="80"/>
      <c r="AK2636" s="116" t="s">
        <v>1695</v>
      </c>
      <c r="AN2636" s="80"/>
      <c r="AO2636" s="80"/>
      <c r="AP2636" s="80"/>
      <c r="AQ2636" s="80"/>
      <c r="AR2636" s="130"/>
      <c r="AS2636" s="80"/>
      <c r="AT2636" s="7"/>
      <c r="AU2636" s="7"/>
      <c r="AV2636" s="169"/>
      <c r="AW2636" s="170"/>
      <c r="AX2636" s="140"/>
      <c r="AY2636" s="150"/>
      <c r="AZ2636" s="171"/>
      <c r="BA2636" s="171"/>
      <c r="BB2636" s="150" t="str">
        <f t="shared" si="499"/>
        <v/>
      </c>
      <c r="BC2636" s="172"/>
      <c r="BD2636" s="169"/>
      <c r="BE2636" s="169"/>
      <c r="BF2636" s="169"/>
      <c r="BG2636" s="169"/>
      <c r="BH2636" s="169"/>
      <c r="BI2636" s="169"/>
      <c r="BJ2636" s="169"/>
      <c r="BK2636" s="169"/>
      <c r="BL2636" s="169"/>
      <c r="BM2636" s="169"/>
      <c r="BN2636" s="169"/>
      <c r="BO2636" s="169"/>
      <c r="BP2636" s="169"/>
      <c r="BQ2636" s="169"/>
      <c r="BS2636" s="6"/>
      <c r="BT2636" s="11"/>
      <c r="BU2636" s="6"/>
      <c r="BV2636" s="6"/>
    </row>
    <row r="2637" spans="1:74" ht="15.75" x14ac:dyDescent="0.25">
      <c r="A2637" s="52" t="s">
        <v>7908</v>
      </c>
      <c r="B2637" s="56"/>
      <c r="C2637" s="7" t="s">
        <v>118</v>
      </c>
      <c r="D2637" s="7" t="s">
        <v>6919</v>
      </c>
      <c r="E2637" s="7"/>
      <c r="F2637" s="64"/>
      <c r="G2637" s="6"/>
      <c r="H2637" s="6"/>
      <c r="I2637" s="10" t="s">
        <v>110</v>
      </c>
      <c r="J2637" s="11" t="s">
        <v>4683</v>
      </c>
      <c r="K2637" s="220" t="s">
        <v>600</v>
      </c>
      <c r="L2637" s="180"/>
      <c r="M2637" s="180">
        <v>1000</v>
      </c>
      <c r="N2637" s="80" t="s">
        <v>7215</v>
      </c>
      <c r="O2637" s="165"/>
      <c r="P2637" s="80" t="s">
        <v>5076</v>
      </c>
      <c r="Q2637" s="80"/>
      <c r="R2637" s="80"/>
      <c r="S2637" s="166"/>
      <c r="T2637" s="164"/>
      <c r="U2637" s="167"/>
      <c r="V2637" s="168"/>
      <c r="W2637" s="12" t="str">
        <f t="shared" si="498"/>
        <v>Mqtt1</v>
      </c>
      <c r="X2637" s="222"/>
      <c r="Y2637" s="6" t="str">
        <f t="shared" si="494"/>
        <v>power-tag/diving-compressor</v>
      </c>
      <c r="Z2637" s="106" t="str" cm="1">
        <f t="array" ref="Z2637">IF(COUNTIF(N2637,"spare"),"","$."&amp;_xlfn.REGEXEXTRACT(J2637,"PT\d+[FQ]\d+_(.*)", 2))</f>
        <v>$.Active_Power_Phase_B</v>
      </c>
      <c r="AA2637" s="12">
        <f t="shared" si="497"/>
        <v>28</v>
      </c>
      <c r="AB2637" s="6" t="s">
        <v>195</v>
      </c>
      <c r="AC2637" s="106">
        <v>3056</v>
      </c>
      <c r="AJ2637" s="80"/>
      <c r="AK2637" s="116" t="s">
        <v>1695</v>
      </c>
      <c r="AN2637" s="80"/>
      <c r="AO2637" s="80"/>
      <c r="AP2637" s="80"/>
      <c r="AQ2637" s="80"/>
      <c r="AR2637" s="130"/>
      <c r="AS2637" s="80"/>
      <c r="AT2637" s="7"/>
      <c r="AU2637" s="7"/>
      <c r="AV2637" s="169"/>
      <c r="AW2637" s="170"/>
      <c r="AX2637" s="140"/>
      <c r="AY2637" s="150"/>
      <c r="AZ2637" s="171"/>
      <c r="BA2637" s="171"/>
      <c r="BB2637" s="150" t="str">
        <f t="shared" si="499"/>
        <v/>
      </c>
      <c r="BC2637" s="172"/>
      <c r="BD2637" s="169"/>
      <c r="BE2637" s="169"/>
      <c r="BF2637" s="169"/>
      <c r="BG2637" s="169"/>
      <c r="BH2637" s="169"/>
      <c r="BI2637" s="169"/>
      <c r="BJ2637" s="169"/>
      <c r="BK2637" s="169"/>
      <c r="BL2637" s="169"/>
      <c r="BM2637" s="169"/>
      <c r="BN2637" s="169"/>
      <c r="BO2637" s="169"/>
      <c r="BP2637" s="169"/>
      <c r="BQ2637" s="169"/>
      <c r="BS2637" s="6"/>
      <c r="BT2637" s="11"/>
      <c r="BU2637" s="6"/>
      <c r="BV2637" s="6"/>
    </row>
    <row r="2638" spans="1:74" ht="15.75" x14ac:dyDescent="0.25">
      <c r="A2638" s="52" t="s">
        <v>7908</v>
      </c>
      <c r="B2638" s="56"/>
      <c r="C2638" s="7" t="s">
        <v>118</v>
      </c>
      <c r="D2638" s="7" t="s">
        <v>6919</v>
      </c>
      <c r="E2638" s="7"/>
      <c r="F2638" s="64"/>
      <c r="G2638" s="6"/>
      <c r="H2638" s="6"/>
      <c r="I2638" s="10" t="s">
        <v>110</v>
      </c>
      <c r="J2638" s="11" t="s">
        <v>4684</v>
      </c>
      <c r="K2638" s="220" t="s">
        <v>600</v>
      </c>
      <c r="L2638" s="180"/>
      <c r="M2638" s="180">
        <v>1000</v>
      </c>
      <c r="N2638" s="80" t="s">
        <v>7215</v>
      </c>
      <c r="O2638" s="165"/>
      <c r="P2638" s="80" t="s">
        <v>5077</v>
      </c>
      <c r="Q2638" s="80"/>
      <c r="R2638" s="80"/>
      <c r="S2638" s="166"/>
      <c r="T2638" s="164"/>
      <c r="U2638" s="167"/>
      <c r="V2638" s="168"/>
      <c r="W2638" s="12" t="str">
        <f t="shared" si="498"/>
        <v>Mqtt1</v>
      </c>
      <c r="X2638" s="222"/>
      <c r="Y2638" s="6" t="str">
        <f t="shared" si="494"/>
        <v>power-tag/diving-compressor</v>
      </c>
      <c r="Z2638" s="106" t="str" cm="1">
        <f t="array" ref="Z2638">IF(COUNTIF(N2638,"spare"),"","$."&amp;_xlfn.REGEXEXTRACT(J2638,"PT\d+[FQ]\d+_(.*)", 2))</f>
        <v>$.Active_Power_Phase_C</v>
      </c>
      <c r="AA2638" s="12">
        <f t="shared" si="497"/>
        <v>28</v>
      </c>
      <c r="AB2638" s="6" t="s">
        <v>195</v>
      </c>
      <c r="AC2638" s="106">
        <v>3058</v>
      </c>
      <c r="AJ2638" s="80"/>
      <c r="AK2638" s="116" t="s">
        <v>1695</v>
      </c>
      <c r="AN2638" s="80"/>
      <c r="AO2638" s="80"/>
      <c r="AP2638" s="80"/>
      <c r="AQ2638" s="80"/>
      <c r="AR2638" s="130"/>
      <c r="AS2638" s="80"/>
      <c r="AT2638" s="7"/>
      <c r="AU2638" s="7"/>
      <c r="AV2638" s="169"/>
      <c r="AW2638" s="170"/>
      <c r="AX2638" s="140"/>
      <c r="AY2638" s="150"/>
      <c r="AZ2638" s="171"/>
      <c r="BA2638" s="171"/>
      <c r="BB2638" s="150" t="str">
        <f t="shared" si="499"/>
        <v/>
      </c>
      <c r="BC2638" s="172"/>
      <c r="BD2638" s="169"/>
      <c r="BE2638" s="169"/>
      <c r="BF2638" s="169"/>
      <c r="BG2638" s="169"/>
      <c r="BH2638" s="169"/>
      <c r="BI2638" s="169"/>
      <c r="BJ2638" s="169"/>
      <c r="BK2638" s="169"/>
      <c r="BL2638" s="169"/>
      <c r="BM2638" s="169"/>
      <c r="BN2638" s="169"/>
      <c r="BO2638" s="169"/>
      <c r="BP2638" s="169"/>
      <c r="BQ2638" s="169"/>
      <c r="BS2638" s="6"/>
      <c r="BT2638" s="11"/>
      <c r="BU2638" s="6"/>
      <c r="BV2638" s="6"/>
    </row>
    <row r="2639" spans="1:74" ht="15.75" x14ac:dyDescent="0.25">
      <c r="A2639" s="52" t="s">
        <v>7908</v>
      </c>
      <c r="B2639" s="56"/>
      <c r="C2639" s="7" t="s">
        <v>118</v>
      </c>
      <c r="D2639" s="7" t="s">
        <v>6919</v>
      </c>
      <c r="E2639" s="7"/>
      <c r="F2639" s="64"/>
      <c r="G2639" s="6"/>
      <c r="H2639" s="6"/>
      <c r="I2639" s="10" t="s">
        <v>110</v>
      </c>
      <c r="J2639" s="11" t="s">
        <v>4685</v>
      </c>
      <c r="K2639" s="220" t="s">
        <v>600</v>
      </c>
      <c r="L2639" s="180"/>
      <c r="M2639" s="180">
        <v>1000</v>
      </c>
      <c r="N2639" s="80" t="s">
        <v>7215</v>
      </c>
      <c r="O2639" s="165"/>
      <c r="P2639" s="80" t="s">
        <v>5078</v>
      </c>
      <c r="Q2639" s="80"/>
      <c r="R2639" s="80"/>
      <c r="S2639" s="166"/>
      <c r="T2639" s="164"/>
      <c r="U2639" s="167"/>
      <c r="V2639" s="168"/>
      <c r="W2639" s="12" t="str">
        <f t="shared" si="498"/>
        <v>Mqtt1</v>
      </c>
      <c r="X2639" s="222"/>
      <c r="Y2639" s="6" t="str">
        <f t="shared" si="494"/>
        <v>power-tag/diving-compressor</v>
      </c>
      <c r="Z2639" s="106" t="str" cm="1">
        <f t="array" ref="Z2639">IF(COUNTIF(N2639,"spare"),"","$."&amp;_xlfn.REGEXEXTRACT(J2639,"PT\d+[FQ]\d+_(.*)", 2))</f>
        <v>$.Total_Active_Power</v>
      </c>
      <c r="AA2639" s="12">
        <f t="shared" si="497"/>
        <v>28</v>
      </c>
      <c r="AB2639" s="6" t="s">
        <v>195</v>
      </c>
      <c r="AC2639" s="106">
        <v>3060</v>
      </c>
      <c r="AJ2639" s="80"/>
      <c r="AK2639" s="116" t="s">
        <v>1695</v>
      </c>
      <c r="AN2639" s="80"/>
      <c r="AO2639" s="80"/>
      <c r="AP2639" s="80"/>
      <c r="AQ2639" s="80"/>
      <c r="AR2639" s="130"/>
      <c r="AS2639" s="80"/>
      <c r="AT2639" s="7"/>
      <c r="AU2639" s="7"/>
      <c r="AV2639" s="169"/>
      <c r="AW2639" s="170"/>
      <c r="AX2639" s="140"/>
      <c r="AY2639" s="150"/>
      <c r="AZ2639" s="171"/>
      <c r="BA2639" s="171"/>
      <c r="BB2639" s="150" t="str">
        <f t="shared" si="499"/>
        <v/>
      </c>
      <c r="BC2639" s="172"/>
      <c r="BD2639" s="169"/>
      <c r="BE2639" s="169"/>
      <c r="BF2639" s="169"/>
      <c r="BG2639" s="169"/>
      <c r="BH2639" s="169"/>
      <c r="BI2639" s="169"/>
      <c r="BJ2639" s="169"/>
      <c r="BK2639" s="169"/>
      <c r="BL2639" s="169"/>
      <c r="BM2639" s="169"/>
      <c r="BN2639" s="169"/>
      <c r="BO2639" s="169"/>
      <c r="BP2639" s="169"/>
      <c r="BQ2639" s="169"/>
      <c r="BS2639" s="6"/>
      <c r="BT2639" s="11"/>
      <c r="BU2639" s="6"/>
      <c r="BV2639" s="6"/>
    </row>
    <row r="2640" spans="1:74" ht="15.75" x14ac:dyDescent="0.25">
      <c r="A2640" s="52" t="s">
        <v>7908</v>
      </c>
      <c r="B2640" s="56"/>
      <c r="C2640" s="7" t="s">
        <v>118</v>
      </c>
      <c r="D2640" s="7" t="s">
        <v>6919</v>
      </c>
      <c r="E2640" s="7"/>
      <c r="F2640" s="64"/>
      <c r="G2640" s="6"/>
      <c r="H2640" s="6"/>
      <c r="I2640" s="10" t="s">
        <v>110</v>
      </c>
      <c r="J2640" s="11" t="s">
        <v>4686</v>
      </c>
      <c r="K2640" s="220" t="s">
        <v>600</v>
      </c>
      <c r="L2640" s="180"/>
      <c r="M2640" s="180">
        <v>1000</v>
      </c>
      <c r="N2640" s="80" t="s">
        <v>7215</v>
      </c>
      <c r="O2640" s="165"/>
      <c r="P2640" s="80" t="s">
        <v>5079</v>
      </c>
      <c r="Q2640" s="80"/>
      <c r="R2640" s="80"/>
      <c r="S2640" s="166"/>
      <c r="T2640" s="164"/>
      <c r="U2640" s="167"/>
      <c r="V2640" s="168"/>
      <c r="W2640" s="12" t="str">
        <f t="shared" si="498"/>
        <v>Mqtt1</v>
      </c>
      <c r="X2640" s="222"/>
      <c r="Y2640" s="6" t="str">
        <f t="shared" si="494"/>
        <v>power-tag/diving-compressor</v>
      </c>
      <c r="Z2640" s="106" t="str" cm="1">
        <f t="array" ref="Z2640">IF(COUNTIF(N2640,"spare"),"","$."&amp;_xlfn.REGEXEXTRACT(J2640,"PT\d+[FQ]\d+_(.*)", 2))</f>
        <v>$.Power_Factor_Phase_A</v>
      </c>
      <c r="AA2640" s="12">
        <f t="shared" si="497"/>
        <v>28</v>
      </c>
      <c r="AB2640" s="6" t="s">
        <v>195</v>
      </c>
      <c r="AC2640" s="106">
        <v>3078</v>
      </c>
      <c r="AJ2640" s="80"/>
      <c r="AK2640" s="116" t="s">
        <v>1696</v>
      </c>
      <c r="AN2640" s="80"/>
      <c r="AO2640" s="80"/>
      <c r="AP2640" s="80"/>
      <c r="AQ2640" s="80"/>
      <c r="AR2640" s="130"/>
      <c r="AS2640" s="80"/>
      <c r="AT2640" s="7"/>
      <c r="AU2640" s="7"/>
      <c r="AV2640" s="169"/>
      <c r="AW2640" s="170"/>
      <c r="AX2640" s="140"/>
      <c r="AY2640" s="150"/>
      <c r="AZ2640" s="171"/>
      <c r="BA2640" s="171"/>
      <c r="BB2640" s="150" t="str">
        <f t="shared" si="499"/>
        <v/>
      </c>
      <c r="BC2640" s="172"/>
      <c r="BD2640" s="169"/>
      <c r="BE2640" s="169"/>
      <c r="BF2640" s="169"/>
      <c r="BG2640" s="169"/>
      <c r="BH2640" s="169"/>
      <c r="BI2640" s="169"/>
      <c r="BJ2640" s="169"/>
      <c r="BK2640" s="169"/>
      <c r="BL2640" s="169"/>
      <c r="BM2640" s="169"/>
      <c r="BN2640" s="169"/>
      <c r="BO2640" s="169"/>
      <c r="BP2640" s="169"/>
      <c r="BQ2640" s="169"/>
      <c r="BS2640" s="6"/>
      <c r="BT2640" s="11"/>
      <c r="BU2640" s="6"/>
      <c r="BV2640" s="6"/>
    </row>
    <row r="2641" spans="1:74" ht="15.75" x14ac:dyDescent="0.25">
      <c r="A2641" s="52" t="s">
        <v>7908</v>
      </c>
      <c r="B2641" s="56"/>
      <c r="C2641" s="7" t="s">
        <v>118</v>
      </c>
      <c r="D2641" s="7" t="s">
        <v>6919</v>
      </c>
      <c r="E2641" s="7"/>
      <c r="F2641" s="64"/>
      <c r="G2641" s="6"/>
      <c r="H2641" s="6"/>
      <c r="I2641" s="10" t="s">
        <v>110</v>
      </c>
      <c r="J2641" s="11" t="s">
        <v>4687</v>
      </c>
      <c r="K2641" s="220" t="s">
        <v>600</v>
      </c>
      <c r="L2641" s="180"/>
      <c r="M2641" s="180">
        <v>1000</v>
      </c>
      <c r="N2641" s="80" t="s">
        <v>7215</v>
      </c>
      <c r="O2641" s="165"/>
      <c r="P2641" s="80" t="s">
        <v>5080</v>
      </c>
      <c r="Q2641" s="80"/>
      <c r="R2641" s="80"/>
      <c r="S2641" s="166"/>
      <c r="T2641" s="164"/>
      <c r="U2641" s="167"/>
      <c r="V2641" s="168"/>
      <c r="W2641" s="12" t="str">
        <f t="shared" si="498"/>
        <v>Mqtt1</v>
      </c>
      <c r="X2641" s="222"/>
      <c r="Y2641" s="6" t="str">
        <f t="shared" si="494"/>
        <v>power-tag/diving-compressor</v>
      </c>
      <c r="Z2641" s="106" t="str" cm="1">
        <f t="array" ref="Z2641">IF(COUNTIF(N2641,"spare"),"","$."&amp;_xlfn.REGEXEXTRACT(J2641,"PT\d+[FQ]\d+_(.*)", 2))</f>
        <v>$.Power_Factor_Phase_B</v>
      </c>
      <c r="AA2641" s="12">
        <f t="shared" si="497"/>
        <v>28</v>
      </c>
      <c r="AB2641" s="6" t="s">
        <v>195</v>
      </c>
      <c r="AC2641" s="106">
        <v>3080</v>
      </c>
      <c r="AJ2641" s="80"/>
      <c r="AK2641" s="116" t="s">
        <v>1696</v>
      </c>
      <c r="AN2641" s="80"/>
      <c r="AO2641" s="80"/>
      <c r="AP2641" s="80"/>
      <c r="AQ2641" s="80"/>
      <c r="AR2641" s="130"/>
      <c r="AS2641" s="80"/>
      <c r="AT2641" s="7"/>
      <c r="AU2641" s="7"/>
      <c r="AV2641" s="169"/>
      <c r="AW2641" s="170"/>
      <c r="AX2641" s="140"/>
      <c r="AY2641" s="150"/>
      <c r="AZ2641" s="171"/>
      <c r="BA2641" s="171"/>
      <c r="BB2641" s="150" t="str">
        <f t="shared" si="499"/>
        <v/>
      </c>
      <c r="BC2641" s="172"/>
      <c r="BD2641" s="169"/>
      <c r="BE2641" s="169"/>
      <c r="BF2641" s="169"/>
      <c r="BG2641" s="169"/>
      <c r="BH2641" s="169"/>
      <c r="BI2641" s="169"/>
      <c r="BJ2641" s="169"/>
      <c r="BK2641" s="169"/>
      <c r="BL2641" s="169"/>
      <c r="BM2641" s="169"/>
      <c r="BN2641" s="169"/>
      <c r="BO2641" s="169"/>
      <c r="BP2641" s="169"/>
      <c r="BQ2641" s="169"/>
      <c r="BS2641" s="6"/>
      <c r="BT2641" s="11"/>
      <c r="BU2641" s="6"/>
      <c r="BV2641" s="6"/>
    </row>
    <row r="2642" spans="1:74" ht="15.75" x14ac:dyDescent="0.25">
      <c r="A2642" s="52" t="s">
        <v>7908</v>
      </c>
      <c r="B2642" s="56"/>
      <c r="C2642" s="7" t="s">
        <v>118</v>
      </c>
      <c r="D2642" s="7" t="s">
        <v>6919</v>
      </c>
      <c r="E2642" s="7"/>
      <c r="F2642" s="64"/>
      <c r="G2642" s="6"/>
      <c r="H2642" s="6"/>
      <c r="I2642" s="10" t="s">
        <v>110</v>
      </c>
      <c r="J2642" s="11" t="s">
        <v>4688</v>
      </c>
      <c r="K2642" s="220" t="s">
        <v>600</v>
      </c>
      <c r="L2642" s="180"/>
      <c r="M2642" s="180">
        <v>1000</v>
      </c>
      <c r="N2642" s="80" t="s">
        <v>7215</v>
      </c>
      <c r="O2642" s="165"/>
      <c r="P2642" s="80" t="s">
        <v>5081</v>
      </c>
      <c r="Q2642" s="80"/>
      <c r="R2642" s="80"/>
      <c r="S2642" s="166"/>
      <c r="T2642" s="164"/>
      <c r="U2642" s="167"/>
      <c r="V2642" s="168"/>
      <c r="W2642" s="12" t="str">
        <f t="shared" si="498"/>
        <v>Mqtt1</v>
      </c>
      <c r="X2642" s="222"/>
      <c r="Y2642" s="6" t="str">
        <f t="shared" si="494"/>
        <v>power-tag/diving-compressor</v>
      </c>
      <c r="Z2642" s="106" t="str" cm="1">
        <f t="array" ref="Z2642">IF(COUNTIF(N2642,"spare"),"","$."&amp;_xlfn.REGEXEXTRACT(J2642,"PT\d+[FQ]\d+_(.*)", 2))</f>
        <v>$.Power_Factor_Phase_C</v>
      </c>
      <c r="AA2642" s="12">
        <f t="shared" si="497"/>
        <v>28</v>
      </c>
      <c r="AB2642" s="6" t="s">
        <v>195</v>
      </c>
      <c r="AC2642" s="106">
        <v>3082</v>
      </c>
      <c r="AJ2642" s="80"/>
      <c r="AK2642" s="116" t="s">
        <v>1696</v>
      </c>
      <c r="AN2642" s="80"/>
      <c r="AO2642" s="80"/>
      <c r="AP2642" s="80"/>
      <c r="AQ2642" s="80"/>
      <c r="AR2642" s="130"/>
      <c r="AS2642" s="80"/>
      <c r="AT2642" s="7"/>
      <c r="AU2642" s="7"/>
      <c r="AV2642" s="169"/>
      <c r="AW2642" s="170"/>
      <c r="AX2642" s="140"/>
      <c r="AY2642" s="150"/>
      <c r="AZ2642" s="171"/>
      <c r="BA2642" s="171"/>
      <c r="BB2642" s="150" t="str">
        <f t="shared" si="499"/>
        <v/>
      </c>
      <c r="BC2642" s="172"/>
      <c r="BD2642" s="169"/>
      <c r="BE2642" s="169"/>
      <c r="BF2642" s="169"/>
      <c r="BG2642" s="169"/>
      <c r="BH2642" s="169"/>
      <c r="BI2642" s="169"/>
      <c r="BJ2642" s="169"/>
      <c r="BK2642" s="169"/>
      <c r="BL2642" s="169"/>
      <c r="BM2642" s="169"/>
      <c r="BN2642" s="169"/>
      <c r="BO2642" s="169"/>
      <c r="BP2642" s="169"/>
      <c r="BQ2642" s="169"/>
      <c r="BS2642" s="6"/>
      <c r="BT2642" s="11"/>
      <c r="BU2642" s="6"/>
      <c r="BV2642" s="6"/>
    </row>
    <row r="2643" spans="1:74" ht="15.75" x14ac:dyDescent="0.25">
      <c r="A2643" s="52" t="s">
        <v>7908</v>
      </c>
      <c r="B2643" s="56"/>
      <c r="C2643" s="7" t="s">
        <v>118</v>
      </c>
      <c r="D2643" s="7" t="s">
        <v>6919</v>
      </c>
      <c r="E2643" s="7"/>
      <c r="F2643" s="64"/>
      <c r="G2643" s="6"/>
      <c r="H2643" s="6"/>
      <c r="I2643" s="10" t="s">
        <v>110</v>
      </c>
      <c r="J2643" s="11" t="s">
        <v>4689</v>
      </c>
      <c r="K2643" s="220" t="s">
        <v>600</v>
      </c>
      <c r="L2643" s="180"/>
      <c r="M2643" s="180">
        <v>1000</v>
      </c>
      <c r="N2643" s="80" t="s">
        <v>7215</v>
      </c>
      <c r="O2643" s="165"/>
      <c r="P2643" s="80" t="s">
        <v>5082</v>
      </c>
      <c r="Q2643" s="80"/>
      <c r="R2643" s="80"/>
      <c r="S2643" s="166"/>
      <c r="T2643" s="164"/>
      <c r="U2643" s="167"/>
      <c r="V2643" s="168"/>
      <c r="W2643" s="12" t="str">
        <f t="shared" si="498"/>
        <v>Mqtt1</v>
      </c>
      <c r="X2643" s="222"/>
      <c r="Y2643" s="6" t="str">
        <f t="shared" si="494"/>
        <v>power-tag/diving-compressor</v>
      </c>
      <c r="Z2643" s="106" t="str" cm="1">
        <f t="array" ref="Z2643">IF(COUNTIF(N2643,"spare"),"","$."&amp;_xlfn.REGEXEXTRACT(J2643,"PT\d+[FQ]\d+_(.*)", 2))</f>
        <v>$.Total_Power_Factor</v>
      </c>
      <c r="AA2643" s="12">
        <f t="shared" si="497"/>
        <v>28</v>
      </c>
      <c r="AB2643" s="6" t="s">
        <v>195</v>
      </c>
      <c r="AC2643" s="106">
        <v>3084</v>
      </c>
      <c r="AJ2643" s="80"/>
      <c r="AK2643" s="116" t="s">
        <v>1696</v>
      </c>
      <c r="AN2643" s="80"/>
      <c r="AO2643" s="80"/>
      <c r="AP2643" s="80"/>
      <c r="AQ2643" s="80"/>
      <c r="AR2643" s="130"/>
      <c r="AS2643" s="80"/>
      <c r="AT2643" s="7"/>
      <c r="AU2643" s="7"/>
      <c r="AV2643" s="169"/>
      <c r="AW2643" s="170"/>
      <c r="AX2643" s="140"/>
      <c r="AY2643" s="150"/>
      <c r="AZ2643" s="171"/>
      <c r="BA2643" s="171"/>
      <c r="BB2643" s="150" t="str">
        <f t="shared" si="499"/>
        <v/>
      </c>
      <c r="BC2643" s="172"/>
      <c r="BD2643" s="169"/>
      <c r="BE2643" s="169"/>
      <c r="BF2643" s="169"/>
      <c r="BG2643" s="169"/>
      <c r="BH2643" s="169"/>
      <c r="BI2643" s="169"/>
      <c r="BJ2643" s="169"/>
      <c r="BK2643" s="169"/>
      <c r="BL2643" s="169"/>
      <c r="BM2643" s="169"/>
      <c r="BN2643" s="169"/>
      <c r="BO2643" s="169"/>
      <c r="BP2643" s="169"/>
      <c r="BQ2643" s="169"/>
      <c r="BS2643" s="6"/>
      <c r="BT2643" s="11"/>
      <c r="BU2643" s="6"/>
      <c r="BV2643" s="6"/>
    </row>
    <row r="2644" spans="1:74" ht="15.75" x14ac:dyDescent="0.25">
      <c r="A2644" s="52" t="s">
        <v>7908</v>
      </c>
      <c r="B2644" s="56"/>
      <c r="C2644" s="7" t="s">
        <v>118</v>
      </c>
      <c r="D2644" s="7" t="s">
        <v>6919</v>
      </c>
      <c r="E2644" s="7"/>
      <c r="F2644" s="64"/>
      <c r="G2644" s="6"/>
      <c r="H2644" s="6"/>
      <c r="I2644" s="10" t="s">
        <v>110</v>
      </c>
      <c r="J2644" s="11" t="s">
        <v>4690</v>
      </c>
      <c r="K2644" s="220" t="s">
        <v>600</v>
      </c>
      <c r="L2644" s="180"/>
      <c r="M2644" s="180">
        <v>1000</v>
      </c>
      <c r="N2644" s="80" t="s">
        <v>7215</v>
      </c>
      <c r="O2644" s="165"/>
      <c r="P2644" s="80" t="s">
        <v>5083</v>
      </c>
      <c r="Q2644" s="80"/>
      <c r="R2644" s="80"/>
      <c r="S2644" s="166"/>
      <c r="T2644" s="164"/>
      <c r="U2644" s="167"/>
      <c r="V2644" s="168"/>
      <c r="W2644" s="12" t="str">
        <f t="shared" ref="W2644:W2658" si="500">IF(COUNTIF(N2644,"spare"),"","Mqtt1")</f>
        <v>Mqtt1</v>
      </c>
      <c r="X2644" s="222"/>
      <c r="Y2644" s="6" t="str">
        <f t="shared" si="494"/>
        <v>power-tag/burglar-alarm-system</v>
      </c>
      <c r="Z2644" s="106" t="str" cm="1">
        <f t="array" ref="Z2644">IF(COUNTIF(N2644,"spare"),"","$."&amp;_xlfn.REGEXEXTRACT(J2644,"PT\d+[FQ]\d+_(.*)", 2))</f>
        <v>$.RMS_Current_Phase_A</v>
      </c>
      <c r="AA2644" s="12">
        <f>AA2629+1</f>
        <v>29</v>
      </c>
      <c r="AB2644" s="6" t="s">
        <v>195</v>
      </c>
      <c r="AC2644" s="106">
        <v>3000</v>
      </c>
      <c r="AJ2644" s="80"/>
      <c r="AK2644" s="116" t="s">
        <v>1693</v>
      </c>
      <c r="AN2644" s="80"/>
      <c r="AO2644" s="80"/>
      <c r="AP2644" s="80"/>
      <c r="AQ2644" s="80"/>
      <c r="AR2644" s="130"/>
      <c r="AS2644" s="80"/>
      <c r="AT2644" s="7"/>
      <c r="AU2644" s="7"/>
      <c r="AV2644" s="169"/>
      <c r="AW2644" s="170"/>
      <c r="AX2644" s="140"/>
      <c r="AY2644" s="150"/>
      <c r="AZ2644" s="171"/>
      <c r="BA2644" s="171"/>
      <c r="BB2644" s="150" t="str">
        <f t="shared" ref="BB2644:BB2658" si="501">IF(ISNUMBER(AM2644),"1","")</f>
        <v/>
      </c>
      <c r="BC2644" s="172"/>
      <c r="BD2644" s="169"/>
      <c r="BE2644" s="169"/>
      <c r="BF2644" s="169"/>
      <c r="BG2644" s="169"/>
      <c r="BH2644" s="169"/>
      <c r="BI2644" s="169"/>
      <c r="BJ2644" s="169"/>
      <c r="BK2644" s="169"/>
      <c r="BL2644" s="169"/>
      <c r="BM2644" s="169"/>
      <c r="BN2644" s="169"/>
      <c r="BO2644" s="169"/>
      <c r="BP2644" s="169"/>
      <c r="BQ2644" s="169"/>
      <c r="BS2644" s="6"/>
      <c r="BT2644" s="11"/>
      <c r="BU2644" s="6"/>
      <c r="BV2644" s="6"/>
    </row>
    <row r="2645" spans="1:74" ht="15.75" x14ac:dyDescent="0.25">
      <c r="A2645" s="52" t="s">
        <v>7908</v>
      </c>
      <c r="B2645" s="56"/>
      <c r="C2645" s="7" t="s">
        <v>118</v>
      </c>
      <c r="D2645" s="7" t="s">
        <v>6919</v>
      </c>
      <c r="E2645" s="7"/>
      <c r="F2645" s="64"/>
      <c r="G2645" s="6"/>
      <c r="H2645" s="6"/>
      <c r="I2645" s="10" t="s">
        <v>110</v>
      </c>
      <c r="J2645" s="11" t="s">
        <v>4691</v>
      </c>
      <c r="K2645" s="220" t="s">
        <v>600</v>
      </c>
      <c r="L2645" s="180"/>
      <c r="M2645" s="180">
        <v>1000</v>
      </c>
      <c r="N2645" s="80" t="s">
        <v>7215</v>
      </c>
      <c r="O2645" s="165"/>
      <c r="P2645" s="80" t="s">
        <v>5084</v>
      </c>
      <c r="Q2645" s="80"/>
      <c r="R2645" s="80"/>
      <c r="S2645" s="166"/>
      <c r="T2645" s="164"/>
      <c r="U2645" s="167"/>
      <c r="V2645" s="168"/>
      <c r="W2645" s="12" t="str">
        <f t="shared" si="500"/>
        <v>Mqtt1</v>
      </c>
      <c r="X2645" s="222"/>
      <c r="Y2645" s="6" t="str">
        <f t="shared" si="494"/>
        <v>power-tag/burglar-alarm-system</v>
      </c>
      <c r="Z2645" s="106" t="str" cm="1">
        <f t="array" ref="Z2645">IF(COUNTIF(N2645,"spare"),"","$."&amp;_xlfn.REGEXEXTRACT(J2645,"PT\d+[FQ]\d+_(.*)", 2))</f>
        <v>$.RMS_Current_Phase_B</v>
      </c>
      <c r="AA2645" s="12">
        <f t="shared" si="497"/>
        <v>29</v>
      </c>
      <c r="AB2645" s="6" t="s">
        <v>195</v>
      </c>
      <c r="AC2645" s="106">
        <v>3002</v>
      </c>
      <c r="AJ2645" s="80"/>
      <c r="AK2645" s="116" t="s">
        <v>1693</v>
      </c>
      <c r="AN2645" s="80"/>
      <c r="AO2645" s="80"/>
      <c r="AP2645" s="80"/>
      <c r="AQ2645" s="80"/>
      <c r="AR2645" s="130"/>
      <c r="AS2645" s="80"/>
      <c r="AT2645" s="7"/>
      <c r="AU2645" s="7"/>
      <c r="AV2645" s="169"/>
      <c r="AW2645" s="170"/>
      <c r="AX2645" s="140"/>
      <c r="AY2645" s="150"/>
      <c r="AZ2645" s="171"/>
      <c r="BA2645" s="171"/>
      <c r="BB2645" s="150" t="str">
        <f t="shared" si="501"/>
        <v/>
      </c>
      <c r="BC2645" s="172"/>
      <c r="BD2645" s="169"/>
      <c r="BE2645" s="169"/>
      <c r="BF2645" s="169"/>
      <c r="BG2645" s="169"/>
      <c r="BH2645" s="169"/>
      <c r="BI2645" s="169"/>
      <c r="BJ2645" s="169"/>
      <c r="BK2645" s="169"/>
      <c r="BL2645" s="169"/>
      <c r="BM2645" s="169"/>
      <c r="BN2645" s="169"/>
      <c r="BO2645" s="169"/>
      <c r="BP2645" s="169"/>
      <c r="BQ2645" s="169"/>
      <c r="BS2645" s="6"/>
      <c r="BT2645" s="11"/>
      <c r="BU2645" s="6"/>
      <c r="BV2645" s="6"/>
    </row>
    <row r="2646" spans="1:74" ht="15.75" x14ac:dyDescent="0.25">
      <c r="A2646" s="52" t="s">
        <v>7908</v>
      </c>
      <c r="B2646" s="56"/>
      <c r="C2646" s="7" t="s">
        <v>118</v>
      </c>
      <c r="D2646" s="7" t="s">
        <v>6919</v>
      </c>
      <c r="E2646" s="7"/>
      <c r="F2646" s="64"/>
      <c r="G2646" s="6"/>
      <c r="H2646" s="6"/>
      <c r="I2646" s="10" t="s">
        <v>110</v>
      </c>
      <c r="J2646" s="11" t="s">
        <v>4692</v>
      </c>
      <c r="K2646" s="220" t="s">
        <v>600</v>
      </c>
      <c r="L2646" s="180"/>
      <c r="M2646" s="180">
        <v>1000</v>
      </c>
      <c r="N2646" s="80" t="s">
        <v>7215</v>
      </c>
      <c r="O2646" s="165"/>
      <c r="P2646" s="80" t="s">
        <v>5085</v>
      </c>
      <c r="Q2646" s="80"/>
      <c r="R2646" s="80"/>
      <c r="S2646" s="166"/>
      <c r="T2646" s="164"/>
      <c r="U2646" s="167"/>
      <c r="V2646" s="168"/>
      <c r="W2646" s="12" t="str">
        <f t="shared" si="500"/>
        <v>Mqtt1</v>
      </c>
      <c r="X2646" s="222"/>
      <c r="Y2646" s="6" t="str">
        <f t="shared" si="494"/>
        <v>power-tag/burglar-alarm-system</v>
      </c>
      <c r="Z2646" s="106" t="str" cm="1">
        <f t="array" ref="Z2646">IF(COUNTIF(N2646,"spare"),"","$."&amp;_xlfn.REGEXEXTRACT(J2646,"PT\d+[FQ]\d+_(.*)", 2))</f>
        <v>$.RMS_Current_Phase_C</v>
      </c>
      <c r="AA2646" s="12">
        <f t="shared" si="497"/>
        <v>29</v>
      </c>
      <c r="AB2646" s="6" t="s">
        <v>195</v>
      </c>
      <c r="AC2646" s="106">
        <v>3004</v>
      </c>
      <c r="AJ2646" s="80"/>
      <c r="AK2646" s="116" t="s">
        <v>1693</v>
      </c>
      <c r="AN2646" s="80"/>
      <c r="AO2646" s="80"/>
      <c r="AP2646" s="80"/>
      <c r="AQ2646" s="80"/>
      <c r="AR2646" s="130"/>
      <c r="AS2646" s="80"/>
      <c r="AT2646" s="7"/>
      <c r="AU2646" s="7"/>
      <c r="AV2646" s="169"/>
      <c r="AW2646" s="170"/>
      <c r="AX2646" s="140"/>
      <c r="AY2646" s="150"/>
      <c r="AZ2646" s="171"/>
      <c r="BA2646" s="171"/>
      <c r="BB2646" s="150" t="str">
        <f t="shared" si="501"/>
        <v/>
      </c>
      <c r="BC2646" s="172"/>
      <c r="BD2646" s="169"/>
      <c r="BE2646" s="169"/>
      <c r="BF2646" s="169"/>
      <c r="BG2646" s="169"/>
      <c r="BH2646" s="169"/>
      <c r="BI2646" s="169"/>
      <c r="BJ2646" s="169"/>
      <c r="BK2646" s="169"/>
      <c r="BL2646" s="169"/>
      <c r="BM2646" s="169"/>
      <c r="BN2646" s="169"/>
      <c r="BO2646" s="169"/>
      <c r="BP2646" s="169"/>
      <c r="BQ2646" s="169"/>
      <c r="BS2646" s="6"/>
      <c r="BT2646" s="11"/>
      <c r="BU2646" s="6"/>
      <c r="BV2646" s="6"/>
    </row>
    <row r="2647" spans="1:74" ht="15.75" x14ac:dyDescent="0.25">
      <c r="A2647" s="52" t="s">
        <v>7908</v>
      </c>
      <c r="B2647" s="56"/>
      <c r="C2647" s="7" t="s">
        <v>118</v>
      </c>
      <c r="D2647" s="7" t="s">
        <v>6919</v>
      </c>
      <c r="E2647" s="7"/>
      <c r="F2647" s="64"/>
      <c r="G2647" s="6"/>
      <c r="H2647" s="6"/>
      <c r="I2647" s="10" t="s">
        <v>110</v>
      </c>
      <c r="J2647" s="11" t="s">
        <v>4693</v>
      </c>
      <c r="K2647" s="220" t="s">
        <v>600</v>
      </c>
      <c r="L2647" s="180"/>
      <c r="M2647" s="180">
        <v>1000</v>
      </c>
      <c r="N2647" s="80" t="s">
        <v>7215</v>
      </c>
      <c r="O2647" s="165"/>
      <c r="P2647" s="80" t="s">
        <v>5086</v>
      </c>
      <c r="Q2647" s="80"/>
      <c r="R2647" s="80"/>
      <c r="S2647" s="166"/>
      <c r="T2647" s="164"/>
      <c r="U2647" s="167"/>
      <c r="V2647" s="168"/>
      <c r="W2647" s="12" t="str">
        <f t="shared" si="500"/>
        <v>Mqtt1</v>
      </c>
      <c r="X2647" s="222"/>
      <c r="Y2647" s="6" t="str">
        <f t="shared" si="494"/>
        <v>power-tag/burglar-alarm-system</v>
      </c>
      <c r="Z2647" s="106" t="str" cm="1">
        <f t="array" ref="Z2647">IF(COUNTIF(N2647,"spare"),"","$."&amp;_xlfn.REGEXEXTRACT(J2647,"PT\d+[FQ]\d+_(.*)", 2))</f>
        <v>$.RMS_Current_Phase_Neut</v>
      </c>
      <c r="AA2647" s="12">
        <f t="shared" si="497"/>
        <v>29</v>
      </c>
      <c r="AB2647" s="6" t="s">
        <v>195</v>
      </c>
      <c r="AC2647" s="106">
        <v>3006</v>
      </c>
      <c r="AJ2647" s="80"/>
      <c r="AK2647" s="116" t="s">
        <v>1693</v>
      </c>
      <c r="AN2647" s="80"/>
      <c r="AO2647" s="80"/>
      <c r="AP2647" s="80"/>
      <c r="AQ2647" s="80"/>
      <c r="AR2647" s="130"/>
      <c r="AS2647" s="80"/>
      <c r="AT2647" s="7"/>
      <c r="AU2647" s="7"/>
      <c r="AV2647" s="169"/>
      <c r="AW2647" s="170"/>
      <c r="AX2647" s="140"/>
      <c r="AY2647" s="150"/>
      <c r="AZ2647" s="171"/>
      <c r="BA2647" s="171"/>
      <c r="BB2647" s="150" t="str">
        <f t="shared" si="501"/>
        <v/>
      </c>
      <c r="BC2647" s="172"/>
      <c r="BD2647" s="169"/>
      <c r="BE2647" s="169"/>
      <c r="BF2647" s="169"/>
      <c r="BG2647" s="169"/>
      <c r="BH2647" s="169"/>
      <c r="BI2647" s="169"/>
      <c r="BJ2647" s="169"/>
      <c r="BK2647" s="169"/>
      <c r="BL2647" s="169"/>
      <c r="BM2647" s="169"/>
      <c r="BN2647" s="169"/>
      <c r="BO2647" s="169"/>
      <c r="BP2647" s="169"/>
      <c r="BQ2647" s="169"/>
      <c r="BS2647" s="6"/>
      <c r="BT2647" s="11"/>
      <c r="BU2647" s="6"/>
      <c r="BV2647" s="6"/>
    </row>
    <row r="2648" spans="1:74" ht="15.75" x14ac:dyDescent="0.25">
      <c r="A2648" s="52" t="s">
        <v>7908</v>
      </c>
      <c r="B2648" s="56"/>
      <c r="C2648" s="7" t="s">
        <v>118</v>
      </c>
      <c r="D2648" s="7" t="s">
        <v>6919</v>
      </c>
      <c r="E2648" s="7"/>
      <c r="F2648" s="64"/>
      <c r="G2648" s="6"/>
      <c r="H2648" s="6"/>
      <c r="I2648" s="10" t="s">
        <v>110</v>
      </c>
      <c r="J2648" s="11" t="s">
        <v>7778</v>
      </c>
      <c r="K2648" s="220" t="s">
        <v>600</v>
      </c>
      <c r="L2648" s="180"/>
      <c r="M2648" s="180">
        <v>1000</v>
      </c>
      <c r="N2648" s="80" t="s">
        <v>7215</v>
      </c>
      <c r="O2648" s="165"/>
      <c r="P2648" s="80" t="s">
        <v>5087</v>
      </c>
      <c r="Q2648" s="80"/>
      <c r="R2648" s="80"/>
      <c r="S2648" s="166"/>
      <c r="T2648" s="164"/>
      <c r="U2648" s="167"/>
      <c r="V2648" s="168"/>
      <c r="W2648" s="12" t="str">
        <f t="shared" si="500"/>
        <v>Mqtt1</v>
      </c>
      <c r="X2648" s="222"/>
      <c r="Y2648" s="6" t="str">
        <f t="shared" si="494"/>
        <v>power-tag/burglar-alarm-system</v>
      </c>
      <c r="Z2648" s="106" t="str" cm="1">
        <f t="array" ref="Z2648">IF(COUNTIF(N2648,"spare"),"","$."&amp;_xlfn.REGEXEXTRACT(J2648,"PT\d+[FQ]\d+_(.*)", 2))</f>
        <v>$.RMS_Voltage_A_N</v>
      </c>
      <c r="AA2648" s="12">
        <f t="shared" si="497"/>
        <v>29</v>
      </c>
      <c r="AB2648" s="6" t="s">
        <v>195</v>
      </c>
      <c r="AC2648" s="106">
        <v>3028</v>
      </c>
      <c r="AJ2648" s="80"/>
      <c r="AK2648" s="116" t="s">
        <v>1694</v>
      </c>
      <c r="AN2648" s="80"/>
      <c r="AO2648" s="80"/>
      <c r="AP2648" s="80"/>
      <c r="AQ2648" s="80"/>
      <c r="AR2648" s="130"/>
      <c r="AS2648" s="80"/>
      <c r="AT2648" s="7"/>
      <c r="AU2648" s="7"/>
      <c r="AV2648" s="169"/>
      <c r="AW2648" s="170"/>
      <c r="AX2648" s="140"/>
      <c r="AY2648" s="150"/>
      <c r="AZ2648" s="171"/>
      <c r="BA2648" s="171"/>
      <c r="BB2648" s="150" t="str">
        <f t="shared" si="501"/>
        <v/>
      </c>
      <c r="BC2648" s="172"/>
      <c r="BD2648" s="169"/>
      <c r="BE2648" s="169"/>
      <c r="BF2648" s="169"/>
      <c r="BG2648" s="169"/>
      <c r="BH2648" s="169"/>
      <c r="BI2648" s="169"/>
      <c r="BJ2648" s="169"/>
      <c r="BK2648" s="169"/>
      <c r="BL2648" s="169"/>
      <c r="BM2648" s="169"/>
      <c r="BN2648" s="169"/>
      <c r="BO2648" s="169"/>
      <c r="BP2648" s="169"/>
      <c r="BQ2648" s="169"/>
      <c r="BS2648" s="6"/>
      <c r="BT2648" s="11"/>
      <c r="BU2648" s="6"/>
      <c r="BV2648" s="6"/>
    </row>
    <row r="2649" spans="1:74" ht="15.75" x14ac:dyDescent="0.25">
      <c r="A2649" s="52" t="s">
        <v>7908</v>
      </c>
      <c r="B2649" s="56"/>
      <c r="C2649" s="7" t="s">
        <v>118</v>
      </c>
      <c r="D2649" s="7" t="s">
        <v>6919</v>
      </c>
      <c r="E2649" s="7"/>
      <c r="F2649" s="64"/>
      <c r="G2649" s="6"/>
      <c r="H2649" s="6"/>
      <c r="I2649" s="10" t="s">
        <v>110</v>
      </c>
      <c r="J2649" s="11" t="s">
        <v>7779</v>
      </c>
      <c r="K2649" s="220" t="s">
        <v>600</v>
      </c>
      <c r="L2649" s="180"/>
      <c r="M2649" s="180">
        <v>1000</v>
      </c>
      <c r="N2649" s="80" t="s">
        <v>7215</v>
      </c>
      <c r="O2649" s="165"/>
      <c r="P2649" s="80" t="s">
        <v>5088</v>
      </c>
      <c r="Q2649" s="80"/>
      <c r="R2649" s="80"/>
      <c r="S2649" s="166"/>
      <c r="T2649" s="164"/>
      <c r="U2649" s="167"/>
      <c r="V2649" s="168"/>
      <c r="W2649" s="12" t="str">
        <f t="shared" si="500"/>
        <v>Mqtt1</v>
      </c>
      <c r="X2649" s="222"/>
      <c r="Y2649" s="6" t="str">
        <f t="shared" si="494"/>
        <v>power-tag/burglar-alarm-system</v>
      </c>
      <c r="Z2649" s="106" t="str" cm="1">
        <f t="array" ref="Z2649">IF(COUNTIF(N2649,"spare"),"","$."&amp;_xlfn.REGEXEXTRACT(J2649,"PT\d+[FQ]\d+_(.*)", 2))</f>
        <v>$.RMS_Voltage_B_N</v>
      </c>
      <c r="AA2649" s="12">
        <f t="shared" si="497"/>
        <v>29</v>
      </c>
      <c r="AB2649" s="6" t="s">
        <v>195</v>
      </c>
      <c r="AC2649" s="106">
        <v>3030</v>
      </c>
      <c r="AJ2649" s="80"/>
      <c r="AK2649" s="116" t="s">
        <v>1694</v>
      </c>
      <c r="AN2649" s="80"/>
      <c r="AO2649" s="80"/>
      <c r="AP2649" s="80"/>
      <c r="AQ2649" s="80"/>
      <c r="AR2649" s="130"/>
      <c r="AS2649" s="80"/>
      <c r="AT2649" s="7"/>
      <c r="AU2649" s="7"/>
      <c r="AV2649" s="169"/>
      <c r="AW2649" s="170"/>
      <c r="AX2649" s="140"/>
      <c r="AY2649" s="150"/>
      <c r="AZ2649" s="171"/>
      <c r="BA2649" s="171"/>
      <c r="BB2649" s="150" t="str">
        <f t="shared" si="501"/>
        <v/>
      </c>
      <c r="BC2649" s="172"/>
      <c r="BD2649" s="169"/>
      <c r="BE2649" s="169"/>
      <c r="BF2649" s="169"/>
      <c r="BG2649" s="169"/>
      <c r="BH2649" s="169"/>
      <c r="BI2649" s="169"/>
      <c r="BJ2649" s="169"/>
      <c r="BK2649" s="169"/>
      <c r="BL2649" s="169"/>
      <c r="BM2649" s="169"/>
      <c r="BN2649" s="169"/>
      <c r="BO2649" s="169"/>
      <c r="BP2649" s="169"/>
      <c r="BQ2649" s="169"/>
      <c r="BS2649" s="6"/>
      <c r="BT2649" s="11"/>
      <c r="BU2649" s="6"/>
      <c r="BV2649" s="6"/>
    </row>
    <row r="2650" spans="1:74" ht="15.75" x14ac:dyDescent="0.25">
      <c r="A2650" s="52" t="s">
        <v>7908</v>
      </c>
      <c r="B2650" s="56"/>
      <c r="C2650" s="7" t="s">
        <v>118</v>
      </c>
      <c r="D2650" s="7" t="s">
        <v>6919</v>
      </c>
      <c r="E2650" s="7"/>
      <c r="F2650" s="64"/>
      <c r="G2650" s="6"/>
      <c r="H2650" s="6"/>
      <c r="I2650" s="10" t="s">
        <v>110</v>
      </c>
      <c r="J2650" s="11" t="s">
        <v>7780</v>
      </c>
      <c r="K2650" s="220" t="s">
        <v>600</v>
      </c>
      <c r="L2650" s="180"/>
      <c r="M2650" s="180">
        <v>1000</v>
      </c>
      <c r="N2650" s="80" t="s">
        <v>7215</v>
      </c>
      <c r="O2650" s="165"/>
      <c r="P2650" s="80" t="s">
        <v>5089</v>
      </c>
      <c r="Q2650" s="80"/>
      <c r="R2650" s="80"/>
      <c r="S2650" s="166"/>
      <c r="T2650" s="164"/>
      <c r="U2650" s="167"/>
      <c r="V2650" s="168"/>
      <c r="W2650" s="12" t="str">
        <f t="shared" si="500"/>
        <v>Mqtt1</v>
      </c>
      <c r="X2650" s="222"/>
      <c r="Y2650" s="6" t="str">
        <f t="shared" si="494"/>
        <v>power-tag/burglar-alarm-system</v>
      </c>
      <c r="Z2650" s="106" t="str" cm="1">
        <f t="array" ref="Z2650">IF(COUNTIF(N2650,"spare"),"","$."&amp;_xlfn.REGEXEXTRACT(J2650,"PT\d+[FQ]\d+_(.*)", 2))</f>
        <v>$.RMS_Voltage_C_N</v>
      </c>
      <c r="AA2650" s="12">
        <f t="shared" si="497"/>
        <v>29</v>
      </c>
      <c r="AB2650" s="6" t="s">
        <v>195</v>
      </c>
      <c r="AC2650" s="106">
        <v>3032</v>
      </c>
      <c r="AJ2650" s="80"/>
      <c r="AK2650" s="116" t="s">
        <v>1694</v>
      </c>
      <c r="AN2650" s="80"/>
      <c r="AO2650" s="80"/>
      <c r="AP2650" s="80"/>
      <c r="AQ2650" s="80"/>
      <c r="AR2650" s="130"/>
      <c r="AS2650" s="80"/>
      <c r="AT2650" s="7"/>
      <c r="AU2650" s="7"/>
      <c r="AV2650" s="169"/>
      <c r="AW2650" s="170"/>
      <c r="AX2650" s="140"/>
      <c r="AY2650" s="150"/>
      <c r="AZ2650" s="171"/>
      <c r="BA2650" s="171"/>
      <c r="BB2650" s="150" t="str">
        <f t="shared" si="501"/>
        <v/>
      </c>
      <c r="BC2650" s="172"/>
      <c r="BD2650" s="169"/>
      <c r="BE2650" s="169"/>
      <c r="BF2650" s="169"/>
      <c r="BG2650" s="169"/>
      <c r="BH2650" s="169"/>
      <c r="BI2650" s="169"/>
      <c r="BJ2650" s="169"/>
      <c r="BK2650" s="169"/>
      <c r="BL2650" s="169"/>
      <c r="BM2650" s="169"/>
      <c r="BN2650" s="169"/>
      <c r="BO2650" s="169"/>
      <c r="BP2650" s="169"/>
      <c r="BQ2650" s="169"/>
      <c r="BS2650" s="6"/>
      <c r="BT2650" s="11"/>
      <c r="BU2650" s="6"/>
      <c r="BV2650" s="6"/>
    </row>
    <row r="2651" spans="1:74" ht="15.75" x14ac:dyDescent="0.25">
      <c r="A2651" s="52" t="s">
        <v>7908</v>
      </c>
      <c r="B2651" s="56"/>
      <c r="C2651" s="7" t="s">
        <v>118</v>
      </c>
      <c r="D2651" s="7" t="s">
        <v>6919</v>
      </c>
      <c r="E2651" s="7"/>
      <c r="F2651" s="64"/>
      <c r="G2651" s="6"/>
      <c r="H2651" s="6"/>
      <c r="I2651" s="10" t="s">
        <v>110</v>
      </c>
      <c r="J2651" s="11" t="s">
        <v>4694</v>
      </c>
      <c r="K2651" s="220" t="s">
        <v>600</v>
      </c>
      <c r="L2651" s="180"/>
      <c r="M2651" s="180">
        <v>1000</v>
      </c>
      <c r="N2651" s="80" t="s">
        <v>7215</v>
      </c>
      <c r="O2651" s="165"/>
      <c r="P2651" s="80" t="s">
        <v>5090</v>
      </c>
      <c r="Q2651" s="80"/>
      <c r="R2651" s="80"/>
      <c r="S2651" s="166"/>
      <c r="T2651" s="164"/>
      <c r="U2651" s="167"/>
      <c r="V2651" s="168"/>
      <c r="W2651" s="12" t="str">
        <f t="shared" si="500"/>
        <v>Mqtt1</v>
      </c>
      <c r="X2651" s="222"/>
      <c r="Y2651" s="6" t="str">
        <f t="shared" si="494"/>
        <v>power-tag/burglar-alarm-system</v>
      </c>
      <c r="Z2651" s="106" t="str" cm="1">
        <f t="array" ref="Z2651">IF(COUNTIF(N2651,"spare"),"","$."&amp;_xlfn.REGEXEXTRACT(J2651,"PT\d+[FQ]\d+_(.*)", 2))</f>
        <v>$.Active_Power_Phase_A</v>
      </c>
      <c r="AA2651" s="12">
        <f t="shared" si="497"/>
        <v>29</v>
      </c>
      <c r="AB2651" s="6" t="s">
        <v>195</v>
      </c>
      <c r="AC2651" s="106">
        <v>3054</v>
      </c>
      <c r="AJ2651" s="80"/>
      <c r="AK2651" s="116" t="s">
        <v>1695</v>
      </c>
      <c r="AN2651" s="80"/>
      <c r="AO2651" s="80"/>
      <c r="AP2651" s="80"/>
      <c r="AQ2651" s="80"/>
      <c r="AR2651" s="130"/>
      <c r="AS2651" s="80"/>
      <c r="AT2651" s="7"/>
      <c r="AU2651" s="7"/>
      <c r="AV2651" s="169"/>
      <c r="AW2651" s="170"/>
      <c r="AX2651" s="140"/>
      <c r="AY2651" s="150"/>
      <c r="AZ2651" s="171"/>
      <c r="BA2651" s="171"/>
      <c r="BB2651" s="150" t="str">
        <f t="shared" si="501"/>
        <v/>
      </c>
      <c r="BC2651" s="172"/>
      <c r="BD2651" s="169"/>
      <c r="BE2651" s="169"/>
      <c r="BF2651" s="169"/>
      <c r="BG2651" s="169"/>
      <c r="BH2651" s="169"/>
      <c r="BI2651" s="169"/>
      <c r="BJ2651" s="169"/>
      <c r="BK2651" s="169"/>
      <c r="BL2651" s="169"/>
      <c r="BM2651" s="169"/>
      <c r="BN2651" s="169"/>
      <c r="BO2651" s="169"/>
      <c r="BP2651" s="169"/>
      <c r="BQ2651" s="169"/>
      <c r="BS2651" s="6"/>
      <c r="BT2651" s="11"/>
      <c r="BU2651" s="6"/>
      <c r="BV2651" s="6"/>
    </row>
    <row r="2652" spans="1:74" ht="15.75" x14ac:dyDescent="0.25">
      <c r="A2652" s="52" t="s">
        <v>7908</v>
      </c>
      <c r="B2652" s="56"/>
      <c r="C2652" s="7" t="s">
        <v>118</v>
      </c>
      <c r="D2652" s="7" t="s">
        <v>6919</v>
      </c>
      <c r="E2652" s="7"/>
      <c r="F2652" s="64"/>
      <c r="G2652" s="6"/>
      <c r="H2652" s="6"/>
      <c r="I2652" s="10" t="s">
        <v>110</v>
      </c>
      <c r="J2652" s="11" t="s">
        <v>4695</v>
      </c>
      <c r="K2652" s="220" t="s">
        <v>600</v>
      </c>
      <c r="L2652" s="180"/>
      <c r="M2652" s="180">
        <v>1000</v>
      </c>
      <c r="N2652" s="80" t="s">
        <v>7215</v>
      </c>
      <c r="O2652" s="165"/>
      <c r="P2652" s="80" t="s">
        <v>5091</v>
      </c>
      <c r="Q2652" s="80"/>
      <c r="R2652" s="80"/>
      <c r="S2652" s="166"/>
      <c r="T2652" s="164"/>
      <c r="U2652" s="167"/>
      <c r="V2652" s="168"/>
      <c r="W2652" s="12" t="str">
        <f t="shared" si="500"/>
        <v>Mqtt1</v>
      </c>
      <c r="X2652" s="222"/>
      <c r="Y2652" s="6" t="str">
        <f t="shared" si="494"/>
        <v>power-tag/burglar-alarm-system</v>
      </c>
      <c r="Z2652" s="106" t="str" cm="1">
        <f t="array" ref="Z2652">IF(COUNTIF(N2652,"spare"),"","$."&amp;_xlfn.REGEXEXTRACT(J2652,"PT\d+[FQ]\d+_(.*)", 2))</f>
        <v>$.Active_Power_Phase_B</v>
      </c>
      <c r="AA2652" s="12">
        <f t="shared" si="497"/>
        <v>29</v>
      </c>
      <c r="AB2652" s="6" t="s">
        <v>195</v>
      </c>
      <c r="AC2652" s="106">
        <v>3056</v>
      </c>
      <c r="AJ2652" s="80"/>
      <c r="AK2652" s="116" t="s">
        <v>1695</v>
      </c>
      <c r="AN2652" s="80"/>
      <c r="AO2652" s="80"/>
      <c r="AP2652" s="80"/>
      <c r="AQ2652" s="80"/>
      <c r="AR2652" s="130"/>
      <c r="AS2652" s="80"/>
      <c r="AT2652" s="7"/>
      <c r="AU2652" s="7"/>
      <c r="AV2652" s="169"/>
      <c r="AW2652" s="170"/>
      <c r="AX2652" s="140"/>
      <c r="AY2652" s="150"/>
      <c r="AZ2652" s="171"/>
      <c r="BA2652" s="171"/>
      <c r="BB2652" s="150" t="str">
        <f t="shared" si="501"/>
        <v/>
      </c>
      <c r="BC2652" s="172"/>
      <c r="BD2652" s="169"/>
      <c r="BE2652" s="169"/>
      <c r="BF2652" s="169"/>
      <c r="BG2652" s="169"/>
      <c r="BH2652" s="169"/>
      <c r="BI2652" s="169"/>
      <c r="BJ2652" s="169"/>
      <c r="BK2652" s="169"/>
      <c r="BL2652" s="169"/>
      <c r="BM2652" s="169"/>
      <c r="BN2652" s="169"/>
      <c r="BO2652" s="169"/>
      <c r="BP2652" s="169"/>
      <c r="BQ2652" s="169"/>
      <c r="BS2652" s="6"/>
      <c r="BT2652" s="11"/>
      <c r="BU2652" s="6"/>
      <c r="BV2652" s="6"/>
    </row>
    <row r="2653" spans="1:74" ht="15.75" x14ac:dyDescent="0.25">
      <c r="A2653" s="52" t="s">
        <v>7908</v>
      </c>
      <c r="B2653" s="56"/>
      <c r="C2653" s="7" t="s">
        <v>118</v>
      </c>
      <c r="D2653" s="7" t="s">
        <v>6919</v>
      </c>
      <c r="E2653" s="7"/>
      <c r="F2653" s="64"/>
      <c r="G2653" s="6"/>
      <c r="H2653" s="6"/>
      <c r="I2653" s="10" t="s">
        <v>110</v>
      </c>
      <c r="J2653" s="11" t="s">
        <v>4696</v>
      </c>
      <c r="K2653" s="220" t="s">
        <v>600</v>
      </c>
      <c r="L2653" s="180"/>
      <c r="M2653" s="180">
        <v>1000</v>
      </c>
      <c r="N2653" s="80" t="s">
        <v>7215</v>
      </c>
      <c r="O2653" s="165"/>
      <c r="P2653" s="80" t="s">
        <v>5092</v>
      </c>
      <c r="Q2653" s="80"/>
      <c r="R2653" s="80"/>
      <c r="S2653" s="166"/>
      <c r="T2653" s="164"/>
      <c r="U2653" s="167"/>
      <c r="V2653" s="168"/>
      <c r="W2653" s="12" t="str">
        <f t="shared" si="500"/>
        <v>Mqtt1</v>
      </c>
      <c r="X2653" s="222"/>
      <c r="Y2653" s="6" t="str">
        <f t="shared" si="494"/>
        <v>power-tag/burglar-alarm-system</v>
      </c>
      <c r="Z2653" s="106" t="str" cm="1">
        <f t="array" ref="Z2653">IF(COUNTIF(N2653,"spare"),"","$."&amp;_xlfn.REGEXEXTRACT(J2653,"PT\d+[FQ]\d+_(.*)", 2))</f>
        <v>$.Active_Power_Phase_C</v>
      </c>
      <c r="AA2653" s="12">
        <f t="shared" si="497"/>
        <v>29</v>
      </c>
      <c r="AB2653" s="6" t="s">
        <v>195</v>
      </c>
      <c r="AC2653" s="106">
        <v>3058</v>
      </c>
      <c r="AJ2653" s="80"/>
      <c r="AK2653" s="116" t="s">
        <v>1695</v>
      </c>
      <c r="AN2653" s="80"/>
      <c r="AO2653" s="80"/>
      <c r="AP2653" s="80"/>
      <c r="AQ2653" s="80"/>
      <c r="AR2653" s="130"/>
      <c r="AS2653" s="80"/>
      <c r="AT2653" s="7"/>
      <c r="AU2653" s="7"/>
      <c r="AV2653" s="169"/>
      <c r="AW2653" s="170"/>
      <c r="AX2653" s="140"/>
      <c r="AY2653" s="150"/>
      <c r="AZ2653" s="171"/>
      <c r="BA2653" s="171"/>
      <c r="BB2653" s="150" t="str">
        <f t="shared" si="501"/>
        <v/>
      </c>
      <c r="BC2653" s="172"/>
      <c r="BD2653" s="169"/>
      <c r="BE2653" s="169"/>
      <c r="BF2653" s="169"/>
      <c r="BG2653" s="169"/>
      <c r="BH2653" s="169"/>
      <c r="BI2653" s="169"/>
      <c r="BJ2653" s="169"/>
      <c r="BK2653" s="169"/>
      <c r="BL2653" s="169"/>
      <c r="BM2653" s="169"/>
      <c r="BN2653" s="169"/>
      <c r="BO2653" s="169"/>
      <c r="BP2653" s="169"/>
      <c r="BQ2653" s="169"/>
      <c r="BS2653" s="6"/>
      <c r="BT2653" s="11"/>
      <c r="BU2653" s="6"/>
      <c r="BV2653" s="6"/>
    </row>
    <row r="2654" spans="1:74" ht="15.75" x14ac:dyDescent="0.25">
      <c r="A2654" s="52" t="s">
        <v>7908</v>
      </c>
      <c r="B2654" s="56"/>
      <c r="C2654" s="7" t="s">
        <v>118</v>
      </c>
      <c r="D2654" s="7" t="s">
        <v>6919</v>
      </c>
      <c r="E2654" s="7"/>
      <c r="F2654" s="64"/>
      <c r="G2654" s="6"/>
      <c r="H2654" s="6"/>
      <c r="I2654" s="10" t="s">
        <v>110</v>
      </c>
      <c r="J2654" s="11" t="s">
        <v>4697</v>
      </c>
      <c r="K2654" s="220" t="s">
        <v>600</v>
      </c>
      <c r="L2654" s="180"/>
      <c r="M2654" s="180">
        <v>1000</v>
      </c>
      <c r="N2654" s="80" t="s">
        <v>7215</v>
      </c>
      <c r="O2654" s="165"/>
      <c r="P2654" s="80" t="s">
        <v>5093</v>
      </c>
      <c r="Q2654" s="80"/>
      <c r="R2654" s="80"/>
      <c r="S2654" s="166"/>
      <c r="T2654" s="164"/>
      <c r="U2654" s="167"/>
      <c r="V2654" s="168"/>
      <c r="W2654" s="12" t="str">
        <f t="shared" si="500"/>
        <v>Mqtt1</v>
      </c>
      <c r="X2654" s="222"/>
      <c r="Y2654" s="6" t="str">
        <f t="shared" si="494"/>
        <v>power-tag/burglar-alarm-system</v>
      </c>
      <c r="Z2654" s="106" t="str" cm="1">
        <f t="array" ref="Z2654">IF(COUNTIF(N2654,"spare"),"","$."&amp;_xlfn.REGEXEXTRACT(J2654,"PT\d+[FQ]\d+_(.*)", 2))</f>
        <v>$.Total_Active_Power</v>
      </c>
      <c r="AA2654" s="12">
        <f t="shared" si="497"/>
        <v>29</v>
      </c>
      <c r="AB2654" s="6" t="s">
        <v>195</v>
      </c>
      <c r="AC2654" s="106">
        <v>3060</v>
      </c>
      <c r="AJ2654" s="80"/>
      <c r="AK2654" s="116" t="s">
        <v>1695</v>
      </c>
      <c r="AN2654" s="80"/>
      <c r="AO2654" s="80"/>
      <c r="AP2654" s="80"/>
      <c r="AQ2654" s="80"/>
      <c r="AR2654" s="130"/>
      <c r="AS2654" s="80"/>
      <c r="AT2654" s="7"/>
      <c r="AU2654" s="7"/>
      <c r="AV2654" s="169"/>
      <c r="AW2654" s="170"/>
      <c r="AX2654" s="140"/>
      <c r="AY2654" s="150"/>
      <c r="AZ2654" s="171"/>
      <c r="BA2654" s="171"/>
      <c r="BB2654" s="150" t="str">
        <f t="shared" si="501"/>
        <v/>
      </c>
      <c r="BC2654" s="172"/>
      <c r="BD2654" s="169"/>
      <c r="BE2654" s="169"/>
      <c r="BF2654" s="169"/>
      <c r="BG2654" s="169"/>
      <c r="BH2654" s="169"/>
      <c r="BI2654" s="169"/>
      <c r="BJ2654" s="169"/>
      <c r="BK2654" s="169"/>
      <c r="BL2654" s="169"/>
      <c r="BM2654" s="169"/>
      <c r="BN2654" s="169"/>
      <c r="BO2654" s="169"/>
      <c r="BP2654" s="169"/>
      <c r="BQ2654" s="169"/>
      <c r="BS2654" s="6"/>
      <c r="BT2654" s="11"/>
      <c r="BU2654" s="6"/>
      <c r="BV2654" s="6"/>
    </row>
    <row r="2655" spans="1:74" ht="15.75" x14ac:dyDescent="0.25">
      <c r="A2655" s="52" t="s">
        <v>7908</v>
      </c>
      <c r="B2655" s="56"/>
      <c r="C2655" s="7" t="s">
        <v>118</v>
      </c>
      <c r="D2655" s="7" t="s">
        <v>6919</v>
      </c>
      <c r="E2655" s="7"/>
      <c r="F2655" s="64"/>
      <c r="G2655" s="6"/>
      <c r="H2655" s="6"/>
      <c r="I2655" s="10" t="s">
        <v>110</v>
      </c>
      <c r="J2655" s="11" t="s">
        <v>4698</v>
      </c>
      <c r="K2655" s="220" t="s">
        <v>600</v>
      </c>
      <c r="L2655" s="180"/>
      <c r="M2655" s="180">
        <v>1000</v>
      </c>
      <c r="N2655" s="80" t="s">
        <v>7215</v>
      </c>
      <c r="O2655" s="165"/>
      <c r="P2655" s="80" t="s">
        <v>5094</v>
      </c>
      <c r="Q2655" s="80"/>
      <c r="R2655" s="80"/>
      <c r="S2655" s="166"/>
      <c r="T2655" s="164"/>
      <c r="U2655" s="167"/>
      <c r="V2655" s="168"/>
      <c r="W2655" s="12" t="str">
        <f t="shared" si="500"/>
        <v>Mqtt1</v>
      </c>
      <c r="X2655" s="222"/>
      <c r="Y2655" s="6" t="str">
        <f t="shared" si="494"/>
        <v>power-tag/burglar-alarm-system</v>
      </c>
      <c r="Z2655" s="106" t="str" cm="1">
        <f t="array" ref="Z2655">IF(COUNTIF(N2655,"spare"),"","$."&amp;_xlfn.REGEXEXTRACT(J2655,"PT\d+[FQ]\d+_(.*)", 2))</f>
        <v>$.Power_Factor_Phase_A</v>
      </c>
      <c r="AA2655" s="12">
        <f t="shared" si="497"/>
        <v>29</v>
      </c>
      <c r="AB2655" s="6" t="s">
        <v>195</v>
      </c>
      <c r="AC2655" s="106">
        <v>3078</v>
      </c>
      <c r="AJ2655" s="80"/>
      <c r="AK2655" s="116" t="s">
        <v>1696</v>
      </c>
      <c r="AN2655" s="80"/>
      <c r="AO2655" s="80"/>
      <c r="AP2655" s="80"/>
      <c r="AQ2655" s="80"/>
      <c r="AR2655" s="130"/>
      <c r="AS2655" s="80"/>
      <c r="AT2655" s="7"/>
      <c r="AU2655" s="7"/>
      <c r="AV2655" s="169"/>
      <c r="AW2655" s="170"/>
      <c r="AX2655" s="140"/>
      <c r="AY2655" s="150"/>
      <c r="AZ2655" s="171"/>
      <c r="BA2655" s="171"/>
      <c r="BB2655" s="150" t="str">
        <f t="shared" si="501"/>
        <v/>
      </c>
      <c r="BC2655" s="172"/>
      <c r="BD2655" s="169"/>
      <c r="BE2655" s="169"/>
      <c r="BF2655" s="169"/>
      <c r="BG2655" s="169"/>
      <c r="BH2655" s="169"/>
      <c r="BI2655" s="169"/>
      <c r="BJ2655" s="169"/>
      <c r="BK2655" s="169"/>
      <c r="BL2655" s="169"/>
      <c r="BM2655" s="169"/>
      <c r="BN2655" s="169"/>
      <c r="BO2655" s="169"/>
      <c r="BP2655" s="169"/>
      <c r="BQ2655" s="169"/>
      <c r="BS2655" s="6"/>
      <c r="BT2655" s="11"/>
      <c r="BU2655" s="6"/>
      <c r="BV2655" s="6"/>
    </row>
    <row r="2656" spans="1:74" ht="15.75" x14ac:dyDescent="0.25">
      <c r="A2656" s="52" t="s">
        <v>7908</v>
      </c>
      <c r="B2656" s="56"/>
      <c r="C2656" s="7" t="s">
        <v>118</v>
      </c>
      <c r="D2656" s="7" t="s">
        <v>6919</v>
      </c>
      <c r="E2656" s="7"/>
      <c r="F2656" s="64"/>
      <c r="G2656" s="6"/>
      <c r="H2656" s="6"/>
      <c r="I2656" s="10" t="s">
        <v>110</v>
      </c>
      <c r="J2656" s="11" t="s">
        <v>4699</v>
      </c>
      <c r="K2656" s="220" t="s">
        <v>600</v>
      </c>
      <c r="L2656" s="180"/>
      <c r="M2656" s="180">
        <v>1000</v>
      </c>
      <c r="N2656" s="80" t="s">
        <v>7215</v>
      </c>
      <c r="O2656" s="165"/>
      <c r="P2656" s="80" t="s">
        <v>5095</v>
      </c>
      <c r="Q2656" s="80"/>
      <c r="R2656" s="80"/>
      <c r="S2656" s="166"/>
      <c r="T2656" s="164"/>
      <c r="U2656" s="167"/>
      <c r="V2656" s="168"/>
      <c r="W2656" s="12" t="str">
        <f t="shared" si="500"/>
        <v>Mqtt1</v>
      </c>
      <c r="X2656" s="222"/>
      <c r="Y2656" s="6" t="str">
        <f t="shared" si="494"/>
        <v>power-tag/burglar-alarm-system</v>
      </c>
      <c r="Z2656" s="106" t="str" cm="1">
        <f t="array" ref="Z2656">IF(COUNTIF(N2656,"spare"),"","$."&amp;_xlfn.REGEXEXTRACT(J2656,"PT\d+[FQ]\d+_(.*)", 2))</f>
        <v>$.Power_Factor_Phase_B</v>
      </c>
      <c r="AA2656" s="12">
        <f t="shared" si="497"/>
        <v>29</v>
      </c>
      <c r="AB2656" s="6" t="s">
        <v>195</v>
      </c>
      <c r="AC2656" s="106">
        <v>3080</v>
      </c>
      <c r="AJ2656" s="80"/>
      <c r="AK2656" s="116" t="s">
        <v>1696</v>
      </c>
      <c r="AN2656" s="80"/>
      <c r="AO2656" s="80"/>
      <c r="AP2656" s="80"/>
      <c r="AQ2656" s="80"/>
      <c r="AR2656" s="130"/>
      <c r="AS2656" s="80"/>
      <c r="AT2656" s="7"/>
      <c r="AU2656" s="7"/>
      <c r="AV2656" s="169"/>
      <c r="AW2656" s="170"/>
      <c r="AX2656" s="140"/>
      <c r="AY2656" s="150"/>
      <c r="AZ2656" s="171"/>
      <c r="BA2656" s="171"/>
      <c r="BB2656" s="150" t="str">
        <f t="shared" si="501"/>
        <v/>
      </c>
      <c r="BC2656" s="172"/>
      <c r="BD2656" s="169"/>
      <c r="BE2656" s="169"/>
      <c r="BF2656" s="169"/>
      <c r="BG2656" s="169"/>
      <c r="BH2656" s="169"/>
      <c r="BI2656" s="169"/>
      <c r="BJ2656" s="169"/>
      <c r="BK2656" s="169"/>
      <c r="BL2656" s="169"/>
      <c r="BM2656" s="169"/>
      <c r="BN2656" s="169"/>
      <c r="BO2656" s="169"/>
      <c r="BP2656" s="169"/>
      <c r="BQ2656" s="169"/>
      <c r="BS2656" s="6"/>
      <c r="BT2656" s="11"/>
      <c r="BU2656" s="6"/>
      <c r="BV2656" s="6"/>
    </row>
    <row r="2657" spans="1:74" ht="15.75" x14ac:dyDescent="0.25">
      <c r="A2657" s="52" t="s">
        <v>7908</v>
      </c>
      <c r="B2657" s="56"/>
      <c r="C2657" s="7" t="s">
        <v>118</v>
      </c>
      <c r="D2657" s="7" t="s">
        <v>6919</v>
      </c>
      <c r="E2657" s="7"/>
      <c r="F2657" s="64"/>
      <c r="G2657" s="6"/>
      <c r="H2657" s="6"/>
      <c r="I2657" s="10" t="s">
        <v>110</v>
      </c>
      <c r="J2657" s="11" t="s">
        <v>4700</v>
      </c>
      <c r="K2657" s="220" t="s">
        <v>600</v>
      </c>
      <c r="L2657" s="180"/>
      <c r="M2657" s="180">
        <v>1000</v>
      </c>
      <c r="N2657" s="80" t="s">
        <v>7215</v>
      </c>
      <c r="O2657" s="165"/>
      <c r="P2657" s="80" t="s">
        <v>5096</v>
      </c>
      <c r="Q2657" s="80"/>
      <c r="R2657" s="80"/>
      <c r="S2657" s="166"/>
      <c r="T2657" s="164"/>
      <c r="U2657" s="167"/>
      <c r="V2657" s="168"/>
      <c r="W2657" s="12" t="str">
        <f t="shared" si="500"/>
        <v>Mqtt1</v>
      </c>
      <c r="X2657" s="222"/>
      <c r="Y2657" s="6" t="str">
        <f t="shared" si="494"/>
        <v>power-tag/burglar-alarm-system</v>
      </c>
      <c r="Z2657" s="106" t="str" cm="1">
        <f t="array" ref="Z2657">IF(COUNTIF(N2657,"spare"),"","$."&amp;_xlfn.REGEXEXTRACT(J2657,"PT\d+[FQ]\d+_(.*)", 2))</f>
        <v>$.Power_Factor_Phase_C</v>
      </c>
      <c r="AA2657" s="12">
        <f t="shared" si="497"/>
        <v>29</v>
      </c>
      <c r="AB2657" s="6" t="s">
        <v>195</v>
      </c>
      <c r="AC2657" s="106">
        <v>3082</v>
      </c>
      <c r="AJ2657" s="80"/>
      <c r="AK2657" s="116" t="s">
        <v>1696</v>
      </c>
      <c r="AN2657" s="80"/>
      <c r="AO2657" s="80"/>
      <c r="AP2657" s="80"/>
      <c r="AQ2657" s="80"/>
      <c r="AR2657" s="130"/>
      <c r="AS2657" s="80"/>
      <c r="AT2657" s="7"/>
      <c r="AU2657" s="7"/>
      <c r="AV2657" s="169"/>
      <c r="AW2657" s="170"/>
      <c r="AX2657" s="140"/>
      <c r="AY2657" s="150"/>
      <c r="AZ2657" s="171"/>
      <c r="BA2657" s="171"/>
      <c r="BB2657" s="150" t="str">
        <f t="shared" si="501"/>
        <v/>
      </c>
      <c r="BC2657" s="172"/>
      <c r="BD2657" s="169"/>
      <c r="BE2657" s="169"/>
      <c r="BF2657" s="169"/>
      <c r="BG2657" s="169"/>
      <c r="BH2657" s="169"/>
      <c r="BI2657" s="169"/>
      <c r="BJ2657" s="169"/>
      <c r="BK2657" s="169"/>
      <c r="BL2657" s="169"/>
      <c r="BM2657" s="169"/>
      <c r="BN2657" s="169"/>
      <c r="BO2657" s="169"/>
      <c r="BP2657" s="169"/>
      <c r="BQ2657" s="169"/>
      <c r="BS2657" s="6"/>
      <c r="BT2657" s="11"/>
      <c r="BU2657" s="6"/>
      <c r="BV2657" s="6"/>
    </row>
    <row r="2658" spans="1:74" ht="15.75" x14ac:dyDescent="0.25">
      <c r="A2658" s="52" t="s">
        <v>7908</v>
      </c>
      <c r="B2658" s="56"/>
      <c r="C2658" s="7" t="s">
        <v>118</v>
      </c>
      <c r="D2658" s="7" t="s">
        <v>6919</v>
      </c>
      <c r="E2658" s="7"/>
      <c r="F2658" s="64"/>
      <c r="G2658" s="6"/>
      <c r="H2658" s="6"/>
      <c r="I2658" s="10" t="s">
        <v>110</v>
      </c>
      <c r="J2658" s="11" t="s">
        <v>4701</v>
      </c>
      <c r="K2658" s="220" t="s">
        <v>600</v>
      </c>
      <c r="L2658" s="180"/>
      <c r="M2658" s="180">
        <v>1000</v>
      </c>
      <c r="N2658" s="80" t="s">
        <v>7215</v>
      </c>
      <c r="O2658" s="165"/>
      <c r="P2658" s="80" t="s">
        <v>5097</v>
      </c>
      <c r="Q2658" s="80"/>
      <c r="R2658" s="80"/>
      <c r="S2658" s="166"/>
      <c r="T2658" s="164"/>
      <c r="U2658" s="167"/>
      <c r="V2658" s="168"/>
      <c r="W2658" s="12" t="str">
        <f t="shared" si="500"/>
        <v>Mqtt1</v>
      </c>
      <c r="X2658" s="222"/>
      <c r="Y2658" s="6" t="str">
        <f t="shared" si="494"/>
        <v>power-tag/burglar-alarm-system</v>
      </c>
      <c r="Z2658" s="106" t="str" cm="1">
        <f t="array" ref="Z2658">IF(COUNTIF(N2658,"spare"),"","$."&amp;_xlfn.REGEXEXTRACT(J2658,"PT\d+[FQ]\d+_(.*)", 2))</f>
        <v>$.Total_Power_Factor</v>
      </c>
      <c r="AA2658" s="12">
        <f t="shared" si="497"/>
        <v>29</v>
      </c>
      <c r="AB2658" s="6" t="s">
        <v>195</v>
      </c>
      <c r="AC2658" s="106">
        <v>3084</v>
      </c>
      <c r="AJ2658" s="80"/>
      <c r="AK2658" s="116" t="s">
        <v>1696</v>
      </c>
      <c r="AN2658" s="80"/>
      <c r="AO2658" s="80"/>
      <c r="AP2658" s="80"/>
      <c r="AQ2658" s="80"/>
      <c r="AR2658" s="130"/>
      <c r="AS2658" s="80"/>
      <c r="AT2658" s="7"/>
      <c r="AU2658" s="7"/>
      <c r="AV2658" s="169"/>
      <c r="AW2658" s="170"/>
      <c r="AX2658" s="140"/>
      <c r="AY2658" s="150"/>
      <c r="AZ2658" s="171"/>
      <c r="BA2658" s="171"/>
      <c r="BB2658" s="150" t="str">
        <f t="shared" si="501"/>
        <v/>
      </c>
      <c r="BC2658" s="172"/>
      <c r="BD2658" s="169"/>
      <c r="BE2658" s="169"/>
      <c r="BF2658" s="169"/>
      <c r="BG2658" s="169"/>
      <c r="BH2658" s="169"/>
      <c r="BI2658" s="169"/>
      <c r="BJ2658" s="169"/>
      <c r="BK2658" s="169"/>
      <c r="BL2658" s="169"/>
      <c r="BM2658" s="169"/>
      <c r="BN2658" s="169"/>
      <c r="BO2658" s="169"/>
      <c r="BP2658" s="169"/>
      <c r="BQ2658" s="169"/>
      <c r="BS2658" s="6"/>
      <c r="BT2658" s="11"/>
      <c r="BU2658" s="6"/>
      <c r="BV2658" s="6"/>
    </row>
    <row r="2659" spans="1:74" ht="15.75" x14ac:dyDescent="0.25">
      <c r="A2659" s="52" t="s">
        <v>7908</v>
      </c>
      <c r="B2659" s="56"/>
      <c r="C2659" s="7" t="s">
        <v>118</v>
      </c>
      <c r="D2659" s="7" t="s">
        <v>6919</v>
      </c>
      <c r="E2659" s="7"/>
      <c r="F2659" s="64"/>
      <c r="G2659" s="6"/>
      <c r="H2659" s="6"/>
      <c r="I2659" s="10" t="s">
        <v>110</v>
      </c>
      <c r="J2659" s="11" t="s">
        <v>4702</v>
      </c>
      <c r="K2659" s="220" t="s">
        <v>600</v>
      </c>
      <c r="L2659" s="180"/>
      <c r="M2659" s="180">
        <v>1000</v>
      </c>
      <c r="N2659" s="80" t="s">
        <v>7215</v>
      </c>
      <c r="O2659" s="165"/>
      <c r="P2659" s="80" t="s">
        <v>5098</v>
      </c>
      <c r="Q2659" s="80"/>
      <c r="R2659" s="80"/>
      <c r="S2659" s="166"/>
      <c r="T2659" s="164"/>
      <c r="U2659" s="167"/>
      <c r="V2659" s="168"/>
      <c r="W2659" s="12" t="str">
        <f t="shared" ref="W2659:W2673" si="502">IF(COUNTIF(N2659,"spare"),"","Mqtt1")</f>
        <v>Mqtt1</v>
      </c>
      <c r="X2659" s="222"/>
      <c r="Y2659" s="6" t="str">
        <f t="shared" si="494"/>
        <v>power-tag/av-system-supply-1</v>
      </c>
      <c r="Z2659" s="106" t="str" cm="1">
        <f t="array" ref="Z2659">IF(COUNTIF(N2659,"spare"),"","$."&amp;_xlfn.REGEXEXTRACT(J2659,"PT\d+[FQ]\d+_(.*)", 2))</f>
        <v>$.RMS_Current_Phase_A</v>
      </c>
      <c r="AA2659" s="12">
        <f>AA2644+1</f>
        <v>30</v>
      </c>
      <c r="AB2659" s="6" t="s">
        <v>195</v>
      </c>
      <c r="AC2659" s="106">
        <v>3000</v>
      </c>
      <c r="AJ2659" s="80"/>
      <c r="AK2659" s="116" t="s">
        <v>1693</v>
      </c>
      <c r="AN2659" s="80"/>
      <c r="AO2659" s="80"/>
      <c r="AP2659" s="80"/>
      <c r="AQ2659" s="80"/>
      <c r="AR2659" s="130"/>
      <c r="AS2659" s="80"/>
      <c r="AT2659" s="7"/>
      <c r="AU2659" s="7"/>
      <c r="AV2659" s="169"/>
      <c r="AW2659" s="170"/>
      <c r="AX2659" s="140"/>
      <c r="AY2659" s="150"/>
      <c r="AZ2659" s="171"/>
      <c r="BA2659" s="171"/>
      <c r="BB2659" s="150" t="str">
        <f t="shared" ref="BB2659:BB2673" si="503">IF(ISNUMBER(AM2659),"1","")</f>
        <v/>
      </c>
      <c r="BC2659" s="172"/>
      <c r="BD2659" s="169"/>
      <c r="BE2659" s="169"/>
      <c r="BF2659" s="169"/>
      <c r="BG2659" s="169"/>
      <c r="BH2659" s="169"/>
      <c r="BI2659" s="169"/>
      <c r="BJ2659" s="169"/>
      <c r="BK2659" s="169"/>
      <c r="BL2659" s="169"/>
      <c r="BM2659" s="169"/>
      <c r="BN2659" s="169"/>
      <c r="BO2659" s="169"/>
      <c r="BP2659" s="169"/>
      <c r="BQ2659" s="169"/>
      <c r="BS2659" s="6"/>
      <c r="BT2659" s="11"/>
      <c r="BU2659" s="6"/>
      <c r="BV2659" s="6"/>
    </row>
    <row r="2660" spans="1:74" ht="15.75" x14ac:dyDescent="0.25">
      <c r="A2660" s="52" t="s">
        <v>7908</v>
      </c>
      <c r="B2660" s="56"/>
      <c r="C2660" s="7" t="s">
        <v>118</v>
      </c>
      <c r="D2660" s="7" t="s">
        <v>6919</v>
      </c>
      <c r="E2660" s="7"/>
      <c r="F2660" s="64"/>
      <c r="G2660" s="6"/>
      <c r="H2660" s="6"/>
      <c r="I2660" s="10" t="s">
        <v>110</v>
      </c>
      <c r="J2660" s="11" t="s">
        <v>4703</v>
      </c>
      <c r="K2660" s="220" t="s">
        <v>600</v>
      </c>
      <c r="L2660" s="180"/>
      <c r="M2660" s="180">
        <v>1000</v>
      </c>
      <c r="N2660" s="80" t="s">
        <v>7215</v>
      </c>
      <c r="O2660" s="165"/>
      <c r="P2660" s="80" t="s">
        <v>5099</v>
      </c>
      <c r="Q2660" s="80"/>
      <c r="R2660" s="80"/>
      <c r="S2660" s="166"/>
      <c r="T2660" s="164"/>
      <c r="U2660" s="167"/>
      <c r="V2660" s="168"/>
      <c r="W2660" s="12" t="str">
        <f t="shared" si="502"/>
        <v>Mqtt1</v>
      </c>
      <c r="X2660" s="222"/>
      <c r="Y2660" s="6" t="str">
        <f t="shared" si="494"/>
        <v>power-tag/av-system-supply-1</v>
      </c>
      <c r="Z2660" s="106" t="str" cm="1">
        <f t="array" ref="Z2660">IF(COUNTIF(N2660,"spare"),"","$."&amp;_xlfn.REGEXEXTRACT(J2660,"PT\d+[FQ]\d+_(.*)", 2))</f>
        <v>$.RMS_Current_Phase_B</v>
      </c>
      <c r="AA2660" s="12">
        <f t="shared" si="497"/>
        <v>30</v>
      </c>
      <c r="AB2660" s="6" t="s">
        <v>195</v>
      </c>
      <c r="AC2660" s="106">
        <v>3002</v>
      </c>
      <c r="AJ2660" s="80"/>
      <c r="AK2660" s="116" t="s">
        <v>1693</v>
      </c>
      <c r="AN2660" s="80"/>
      <c r="AO2660" s="80"/>
      <c r="AP2660" s="80"/>
      <c r="AQ2660" s="80"/>
      <c r="AR2660" s="130"/>
      <c r="AS2660" s="80"/>
      <c r="AT2660" s="7"/>
      <c r="AU2660" s="7"/>
      <c r="AV2660" s="169"/>
      <c r="AW2660" s="170"/>
      <c r="AX2660" s="140"/>
      <c r="AY2660" s="150"/>
      <c r="AZ2660" s="171"/>
      <c r="BA2660" s="171"/>
      <c r="BB2660" s="150" t="str">
        <f t="shared" si="503"/>
        <v/>
      </c>
      <c r="BC2660" s="172"/>
      <c r="BD2660" s="169"/>
      <c r="BE2660" s="169"/>
      <c r="BF2660" s="169"/>
      <c r="BG2660" s="169"/>
      <c r="BH2660" s="169"/>
      <c r="BI2660" s="169"/>
      <c r="BJ2660" s="169"/>
      <c r="BK2660" s="169"/>
      <c r="BL2660" s="169"/>
      <c r="BM2660" s="169"/>
      <c r="BN2660" s="169"/>
      <c r="BO2660" s="169"/>
      <c r="BP2660" s="169"/>
      <c r="BQ2660" s="169"/>
      <c r="BS2660" s="6"/>
      <c r="BT2660" s="11"/>
      <c r="BU2660" s="6"/>
      <c r="BV2660" s="6"/>
    </row>
    <row r="2661" spans="1:74" ht="15.75" x14ac:dyDescent="0.25">
      <c r="A2661" s="52" t="s">
        <v>7908</v>
      </c>
      <c r="B2661" s="56"/>
      <c r="C2661" s="7" t="s">
        <v>118</v>
      </c>
      <c r="D2661" s="7" t="s">
        <v>6919</v>
      </c>
      <c r="E2661" s="7"/>
      <c r="F2661" s="64"/>
      <c r="G2661" s="6"/>
      <c r="H2661" s="6"/>
      <c r="I2661" s="10" t="s">
        <v>110</v>
      </c>
      <c r="J2661" s="11" t="s">
        <v>4704</v>
      </c>
      <c r="K2661" s="220" t="s">
        <v>600</v>
      </c>
      <c r="L2661" s="180"/>
      <c r="M2661" s="180">
        <v>1000</v>
      </c>
      <c r="N2661" s="80" t="s">
        <v>7215</v>
      </c>
      <c r="O2661" s="165"/>
      <c r="P2661" s="80" t="s">
        <v>5100</v>
      </c>
      <c r="Q2661" s="80"/>
      <c r="R2661" s="80"/>
      <c r="S2661" s="166"/>
      <c r="T2661" s="164"/>
      <c r="U2661" s="167"/>
      <c r="V2661" s="168"/>
      <c r="W2661" s="12" t="str">
        <f t="shared" si="502"/>
        <v>Mqtt1</v>
      </c>
      <c r="X2661" s="222"/>
      <c r="Y2661" s="6" t="str">
        <f t="shared" si="494"/>
        <v>power-tag/av-system-supply-1</v>
      </c>
      <c r="Z2661" s="106" t="str" cm="1">
        <f t="array" ref="Z2661">IF(COUNTIF(N2661,"spare"),"","$."&amp;_xlfn.REGEXEXTRACT(J2661,"PT\d+[FQ]\d+_(.*)", 2))</f>
        <v>$.RMS_Current_Phase_C</v>
      </c>
      <c r="AA2661" s="12">
        <f t="shared" si="497"/>
        <v>30</v>
      </c>
      <c r="AB2661" s="6" t="s">
        <v>195</v>
      </c>
      <c r="AC2661" s="106">
        <v>3004</v>
      </c>
      <c r="AJ2661" s="80"/>
      <c r="AK2661" s="116" t="s">
        <v>1693</v>
      </c>
      <c r="AN2661" s="80"/>
      <c r="AO2661" s="80"/>
      <c r="AP2661" s="80"/>
      <c r="AQ2661" s="80"/>
      <c r="AR2661" s="130"/>
      <c r="AS2661" s="80"/>
      <c r="AT2661" s="7"/>
      <c r="AU2661" s="7"/>
      <c r="AV2661" s="169"/>
      <c r="AW2661" s="170"/>
      <c r="AX2661" s="140"/>
      <c r="AY2661" s="150"/>
      <c r="AZ2661" s="171"/>
      <c r="BA2661" s="171"/>
      <c r="BB2661" s="150" t="str">
        <f t="shared" si="503"/>
        <v/>
      </c>
      <c r="BC2661" s="172"/>
      <c r="BD2661" s="169"/>
      <c r="BE2661" s="169"/>
      <c r="BF2661" s="169"/>
      <c r="BG2661" s="169"/>
      <c r="BH2661" s="169"/>
      <c r="BI2661" s="169"/>
      <c r="BJ2661" s="169"/>
      <c r="BK2661" s="169"/>
      <c r="BL2661" s="169"/>
      <c r="BM2661" s="169"/>
      <c r="BN2661" s="169"/>
      <c r="BO2661" s="169"/>
      <c r="BP2661" s="169"/>
      <c r="BQ2661" s="169"/>
      <c r="BS2661" s="6"/>
      <c r="BT2661" s="11"/>
      <c r="BU2661" s="6"/>
      <c r="BV2661" s="6"/>
    </row>
    <row r="2662" spans="1:74" ht="15.75" x14ac:dyDescent="0.25">
      <c r="A2662" s="52" t="s">
        <v>7908</v>
      </c>
      <c r="B2662" s="56"/>
      <c r="C2662" s="7" t="s">
        <v>118</v>
      </c>
      <c r="D2662" s="7" t="s">
        <v>6919</v>
      </c>
      <c r="E2662" s="7"/>
      <c r="F2662" s="64"/>
      <c r="G2662" s="6"/>
      <c r="H2662" s="6"/>
      <c r="I2662" s="10" t="s">
        <v>110</v>
      </c>
      <c r="J2662" s="11" t="s">
        <v>4705</v>
      </c>
      <c r="K2662" s="220" t="s">
        <v>600</v>
      </c>
      <c r="L2662" s="180"/>
      <c r="M2662" s="180">
        <v>1000</v>
      </c>
      <c r="N2662" s="80" t="s">
        <v>7215</v>
      </c>
      <c r="O2662" s="165"/>
      <c r="P2662" s="80" t="s">
        <v>5101</v>
      </c>
      <c r="Q2662" s="80"/>
      <c r="R2662" s="80"/>
      <c r="S2662" s="166"/>
      <c r="T2662" s="164"/>
      <c r="U2662" s="167"/>
      <c r="V2662" s="168"/>
      <c r="W2662" s="12" t="str">
        <f t="shared" si="502"/>
        <v>Mqtt1</v>
      </c>
      <c r="X2662" s="222"/>
      <c r="Y2662" s="6" t="str">
        <f t="shared" si="494"/>
        <v>power-tag/av-system-supply-1</v>
      </c>
      <c r="Z2662" s="106" t="str" cm="1">
        <f t="array" ref="Z2662">IF(COUNTIF(N2662,"spare"),"","$."&amp;_xlfn.REGEXEXTRACT(J2662,"PT\d+[FQ]\d+_(.*)", 2))</f>
        <v>$.RMS_Current_Phase_Neut</v>
      </c>
      <c r="AA2662" s="12">
        <f t="shared" si="497"/>
        <v>30</v>
      </c>
      <c r="AB2662" s="6" t="s">
        <v>195</v>
      </c>
      <c r="AC2662" s="106">
        <v>3006</v>
      </c>
      <c r="AJ2662" s="80"/>
      <c r="AK2662" s="116" t="s">
        <v>1693</v>
      </c>
      <c r="AN2662" s="80"/>
      <c r="AO2662" s="80"/>
      <c r="AP2662" s="80"/>
      <c r="AQ2662" s="80"/>
      <c r="AR2662" s="130"/>
      <c r="AS2662" s="80"/>
      <c r="AT2662" s="7"/>
      <c r="AU2662" s="7"/>
      <c r="AV2662" s="169"/>
      <c r="AW2662" s="170"/>
      <c r="AX2662" s="140"/>
      <c r="AY2662" s="150"/>
      <c r="AZ2662" s="171"/>
      <c r="BA2662" s="171"/>
      <c r="BB2662" s="150" t="str">
        <f t="shared" si="503"/>
        <v/>
      </c>
      <c r="BC2662" s="172"/>
      <c r="BD2662" s="169"/>
      <c r="BE2662" s="169"/>
      <c r="BF2662" s="169"/>
      <c r="BG2662" s="169"/>
      <c r="BH2662" s="169"/>
      <c r="BI2662" s="169"/>
      <c r="BJ2662" s="169"/>
      <c r="BK2662" s="169"/>
      <c r="BL2662" s="169"/>
      <c r="BM2662" s="169"/>
      <c r="BN2662" s="169"/>
      <c r="BO2662" s="169"/>
      <c r="BP2662" s="169"/>
      <c r="BQ2662" s="169"/>
      <c r="BS2662" s="6"/>
      <c r="BT2662" s="11"/>
      <c r="BU2662" s="6"/>
      <c r="BV2662" s="6"/>
    </row>
    <row r="2663" spans="1:74" ht="15.75" x14ac:dyDescent="0.25">
      <c r="A2663" s="52" t="s">
        <v>7908</v>
      </c>
      <c r="B2663" s="56"/>
      <c r="C2663" s="7" t="s">
        <v>118</v>
      </c>
      <c r="D2663" s="7" t="s">
        <v>6919</v>
      </c>
      <c r="E2663" s="7"/>
      <c r="F2663" s="64"/>
      <c r="G2663" s="6"/>
      <c r="H2663" s="6"/>
      <c r="I2663" s="10" t="s">
        <v>110</v>
      </c>
      <c r="J2663" s="11" t="s">
        <v>7781</v>
      </c>
      <c r="K2663" s="220" t="s">
        <v>600</v>
      </c>
      <c r="L2663" s="180"/>
      <c r="M2663" s="180">
        <v>1000</v>
      </c>
      <c r="N2663" s="80" t="s">
        <v>7215</v>
      </c>
      <c r="O2663" s="165"/>
      <c r="P2663" s="80" t="s">
        <v>5102</v>
      </c>
      <c r="Q2663" s="80"/>
      <c r="R2663" s="80"/>
      <c r="S2663" s="166"/>
      <c r="T2663" s="164"/>
      <c r="U2663" s="167"/>
      <c r="V2663" s="168"/>
      <c r="W2663" s="12" t="str">
        <f t="shared" si="502"/>
        <v>Mqtt1</v>
      </c>
      <c r="X2663" s="222"/>
      <c r="Y2663" s="6" t="str">
        <f t="shared" si="494"/>
        <v>power-tag/av-system-supply-1</v>
      </c>
      <c r="Z2663" s="106" t="str" cm="1">
        <f t="array" ref="Z2663">IF(COUNTIF(N2663,"spare"),"","$."&amp;_xlfn.REGEXEXTRACT(J2663,"PT\d+[FQ]\d+_(.*)", 2))</f>
        <v>$.RMS_Voltage_A_N</v>
      </c>
      <c r="AA2663" s="12">
        <f t="shared" si="497"/>
        <v>30</v>
      </c>
      <c r="AB2663" s="6" t="s">
        <v>195</v>
      </c>
      <c r="AC2663" s="106">
        <v>3028</v>
      </c>
      <c r="AJ2663" s="80"/>
      <c r="AK2663" s="116" t="s">
        <v>1694</v>
      </c>
      <c r="AN2663" s="80"/>
      <c r="AO2663" s="80"/>
      <c r="AP2663" s="80"/>
      <c r="AQ2663" s="80"/>
      <c r="AR2663" s="130"/>
      <c r="AS2663" s="80"/>
      <c r="AT2663" s="7"/>
      <c r="AU2663" s="7"/>
      <c r="AV2663" s="169"/>
      <c r="AW2663" s="170"/>
      <c r="AX2663" s="140"/>
      <c r="AY2663" s="150"/>
      <c r="AZ2663" s="171"/>
      <c r="BA2663" s="171"/>
      <c r="BB2663" s="150" t="str">
        <f t="shared" si="503"/>
        <v/>
      </c>
      <c r="BC2663" s="172"/>
      <c r="BD2663" s="169"/>
      <c r="BE2663" s="169"/>
      <c r="BF2663" s="169"/>
      <c r="BG2663" s="169"/>
      <c r="BH2663" s="169"/>
      <c r="BI2663" s="169"/>
      <c r="BJ2663" s="169"/>
      <c r="BK2663" s="169"/>
      <c r="BL2663" s="169"/>
      <c r="BM2663" s="169"/>
      <c r="BN2663" s="169"/>
      <c r="BO2663" s="169"/>
      <c r="BP2663" s="169"/>
      <c r="BQ2663" s="169"/>
      <c r="BS2663" s="6"/>
      <c r="BT2663" s="11"/>
      <c r="BU2663" s="6"/>
      <c r="BV2663" s="6"/>
    </row>
    <row r="2664" spans="1:74" ht="15.75" x14ac:dyDescent="0.25">
      <c r="A2664" s="52" t="s">
        <v>7908</v>
      </c>
      <c r="B2664" s="56"/>
      <c r="C2664" s="7" t="s">
        <v>118</v>
      </c>
      <c r="D2664" s="7" t="s">
        <v>6919</v>
      </c>
      <c r="E2664" s="7"/>
      <c r="F2664" s="64"/>
      <c r="G2664" s="6"/>
      <c r="H2664" s="6"/>
      <c r="I2664" s="10" t="s">
        <v>110</v>
      </c>
      <c r="J2664" s="11" t="s">
        <v>7782</v>
      </c>
      <c r="K2664" s="220" t="s">
        <v>600</v>
      </c>
      <c r="L2664" s="180"/>
      <c r="M2664" s="180">
        <v>1000</v>
      </c>
      <c r="N2664" s="80" t="s">
        <v>7215</v>
      </c>
      <c r="O2664" s="165"/>
      <c r="P2664" s="80" t="s">
        <v>5103</v>
      </c>
      <c r="Q2664" s="80"/>
      <c r="R2664" s="80"/>
      <c r="S2664" s="166"/>
      <c r="T2664" s="164"/>
      <c r="U2664" s="167"/>
      <c r="V2664" s="168"/>
      <c r="W2664" s="12" t="str">
        <f t="shared" si="502"/>
        <v>Mqtt1</v>
      </c>
      <c r="X2664" s="222"/>
      <c r="Y2664" s="6" t="str">
        <f t="shared" si="494"/>
        <v>power-tag/av-system-supply-1</v>
      </c>
      <c r="Z2664" s="106" t="str" cm="1">
        <f t="array" ref="Z2664">IF(COUNTIF(N2664,"spare"),"","$."&amp;_xlfn.REGEXEXTRACT(J2664,"PT\d+[FQ]\d+_(.*)", 2))</f>
        <v>$.RMS_Voltage_B_N</v>
      </c>
      <c r="AA2664" s="12">
        <f t="shared" si="497"/>
        <v>30</v>
      </c>
      <c r="AB2664" s="6" t="s">
        <v>195</v>
      </c>
      <c r="AC2664" s="106">
        <v>3030</v>
      </c>
      <c r="AJ2664" s="80"/>
      <c r="AK2664" s="116" t="s">
        <v>1694</v>
      </c>
      <c r="AN2664" s="80"/>
      <c r="AO2664" s="80"/>
      <c r="AP2664" s="80"/>
      <c r="AQ2664" s="80"/>
      <c r="AR2664" s="130"/>
      <c r="AS2664" s="80"/>
      <c r="AT2664" s="7"/>
      <c r="AU2664" s="7"/>
      <c r="AV2664" s="169"/>
      <c r="AW2664" s="170"/>
      <c r="AX2664" s="140"/>
      <c r="AY2664" s="150"/>
      <c r="AZ2664" s="171"/>
      <c r="BA2664" s="171"/>
      <c r="BB2664" s="150" t="str">
        <f t="shared" si="503"/>
        <v/>
      </c>
      <c r="BC2664" s="172"/>
      <c r="BD2664" s="169"/>
      <c r="BE2664" s="169"/>
      <c r="BF2664" s="169"/>
      <c r="BG2664" s="169"/>
      <c r="BH2664" s="169"/>
      <c r="BI2664" s="169"/>
      <c r="BJ2664" s="169"/>
      <c r="BK2664" s="169"/>
      <c r="BL2664" s="169"/>
      <c r="BM2664" s="169"/>
      <c r="BN2664" s="169"/>
      <c r="BO2664" s="169"/>
      <c r="BP2664" s="169"/>
      <c r="BQ2664" s="169"/>
      <c r="BS2664" s="6"/>
      <c r="BT2664" s="11"/>
      <c r="BU2664" s="6"/>
      <c r="BV2664" s="6"/>
    </row>
    <row r="2665" spans="1:74" ht="15.75" x14ac:dyDescent="0.25">
      <c r="A2665" s="52" t="s">
        <v>7908</v>
      </c>
      <c r="B2665" s="56"/>
      <c r="C2665" s="7" t="s">
        <v>118</v>
      </c>
      <c r="D2665" s="7" t="s">
        <v>6919</v>
      </c>
      <c r="E2665" s="7"/>
      <c r="F2665" s="64"/>
      <c r="G2665" s="6"/>
      <c r="H2665" s="6"/>
      <c r="I2665" s="10" t="s">
        <v>110</v>
      </c>
      <c r="J2665" s="11" t="s">
        <v>7783</v>
      </c>
      <c r="K2665" s="220" t="s">
        <v>600</v>
      </c>
      <c r="L2665" s="180"/>
      <c r="M2665" s="180">
        <v>1000</v>
      </c>
      <c r="N2665" s="80" t="s">
        <v>7215</v>
      </c>
      <c r="O2665" s="165"/>
      <c r="P2665" s="80" t="s">
        <v>5104</v>
      </c>
      <c r="Q2665" s="80"/>
      <c r="R2665" s="80"/>
      <c r="S2665" s="166"/>
      <c r="T2665" s="164"/>
      <c r="U2665" s="167"/>
      <c r="V2665" s="168"/>
      <c r="W2665" s="12" t="str">
        <f t="shared" si="502"/>
        <v>Mqtt1</v>
      </c>
      <c r="X2665" s="222"/>
      <c r="Y2665" s="6" t="str">
        <f t="shared" si="494"/>
        <v>power-tag/av-system-supply-1</v>
      </c>
      <c r="Z2665" s="106" t="str" cm="1">
        <f t="array" ref="Z2665">IF(COUNTIF(N2665,"spare"),"","$."&amp;_xlfn.REGEXEXTRACT(J2665,"PT\d+[FQ]\d+_(.*)", 2))</f>
        <v>$.RMS_Voltage_C_N</v>
      </c>
      <c r="AA2665" s="12">
        <f t="shared" si="497"/>
        <v>30</v>
      </c>
      <c r="AB2665" s="6" t="s">
        <v>195</v>
      </c>
      <c r="AC2665" s="106">
        <v>3032</v>
      </c>
      <c r="AJ2665" s="80"/>
      <c r="AK2665" s="116" t="s">
        <v>1694</v>
      </c>
      <c r="AN2665" s="80"/>
      <c r="AO2665" s="80"/>
      <c r="AP2665" s="80"/>
      <c r="AQ2665" s="80"/>
      <c r="AR2665" s="130"/>
      <c r="AS2665" s="80"/>
      <c r="AT2665" s="7"/>
      <c r="AU2665" s="7"/>
      <c r="AV2665" s="169"/>
      <c r="AW2665" s="170"/>
      <c r="AX2665" s="140"/>
      <c r="AY2665" s="150"/>
      <c r="AZ2665" s="171"/>
      <c r="BA2665" s="171"/>
      <c r="BB2665" s="150" t="str">
        <f t="shared" si="503"/>
        <v/>
      </c>
      <c r="BC2665" s="172"/>
      <c r="BD2665" s="169"/>
      <c r="BE2665" s="169"/>
      <c r="BF2665" s="169"/>
      <c r="BG2665" s="169"/>
      <c r="BH2665" s="169"/>
      <c r="BI2665" s="169"/>
      <c r="BJ2665" s="169"/>
      <c r="BK2665" s="169"/>
      <c r="BL2665" s="169"/>
      <c r="BM2665" s="169"/>
      <c r="BN2665" s="169"/>
      <c r="BO2665" s="169"/>
      <c r="BP2665" s="169"/>
      <c r="BQ2665" s="169"/>
      <c r="BS2665" s="6"/>
      <c r="BT2665" s="11"/>
      <c r="BU2665" s="6"/>
      <c r="BV2665" s="6"/>
    </row>
    <row r="2666" spans="1:74" ht="15.75" x14ac:dyDescent="0.25">
      <c r="A2666" s="52" t="s">
        <v>7908</v>
      </c>
      <c r="B2666" s="56"/>
      <c r="C2666" s="7" t="s">
        <v>118</v>
      </c>
      <c r="D2666" s="7" t="s">
        <v>6919</v>
      </c>
      <c r="E2666" s="7"/>
      <c r="F2666" s="64"/>
      <c r="G2666" s="6"/>
      <c r="H2666" s="6"/>
      <c r="I2666" s="10" t="s">
        <v>110</v>
      </c>
      <c r="J2666" s="11" t="s">
        <v>4706</v>
      </c>
      <c r="K2666" s="220" t="s">
        <v>600</v>
      </c>
      <c r="L2666" s="180"/>
      <c r="M2666" s="180">
        <v>1000</v>
      </c>
      <c r="N2666" s="80" t="s">
        <v>7215</v>
      </c>
      <c r="O2666" s="165"/>
      <c r="P2666" s="80" t="s">
        <v>5105</v>
      </c>
      <c r="Q2666" s="80"/>
      <c r="R2666" s="80"/>
      <c r="S2666" s="166"/>
      <c r="T2666" s="164"/>
      <c r="U2666" s="167"/>
      <c r="V2666" s="168"/>
      <c r="W2666" s="12" t="str">
        <f t="shared" si="502"/>
        <v>Mqtt1</v>
      </c>
      <c r="X2666" s="222"/>
      <c r="Y2666" s="6" t="str">
        <f t="shared" si="494"/>
        <v>power-tag/av-system-supply-1</v>
      </c>
      <c r="Z2666" s="106" t="str" cm="1">
        <f t="array" ref="Z2666">IF(COUNTIF(N2666,"spare"),"","$."&amp;_xlfn.REGEXEXTRACT(J2666,"PT\d+[FQ]\d+_(.*)", 2))</f>
        <v>$.Active_Power_Phase_A</v>
      </c>
      <c r="AA2666" s="12">
        <f t="shared" si="497"/>
        <v>30</v>
      </c>
      <c r="AB2666" s="6" t="s">
        <v>195</v>
      </c>
      <c r="AC2666" s="106">
        <v>3054</v>
      </c>
      <c r="AJ2666" s="80"/>
      <c r="AK2666" s="116" t="s">
        <v>1695</v>
      </c>
      <c r="AN2666" s="80"/>
      <c r="AO2666" s="80"/>
      <c r="AP2666" s="80"/>
      <c r="AQ2666" s="80"/>
      <c r="AR2666" s="130"/>
      <c r="AS2666" s="80"/>
      <c r="AT2666" s="7"/>
      <c r="AU2666" s="7"/>
      <c r="AV2666" s="169"/>
      <c r="AW2666" s="170"/>
      <c r="AX2666" s="140"/>
      <c r="AY2666" s="150"/>
      <c r="AZ2666" s="171"/>
      <c r="BA2666" s="171"/>
      <c r="BB2666" s="150" t="str">
        <f t="shared" si="503"/>
        <v/>
      </c>
      <c r="BC2666" s="172"/>
      <c r="BD2666" s="169"/>
      <c r="BE2666" s="169"/>
      <c r="BF2666" s="169"/>
      <c r="BG2666" s="169"/>
      <c r="BH2666" s="169"/>
      <c r="BI2666" s="169"/>
      <c r="BJ2666" s="169"/>
      <c r="BK2666" s="169"/>
      <c r="BL2666" s="169"/>
      <c r="BM2666" s="169"/>
      <c r="BN2666" s="169"/>
      <c r="BO2666" s="169"/>
      <c r="BP2666" s="169"/>
      <c r="BQ2666" s="169"/>
      <c r="BS2666" s="6"/>
      <c r="BT2666" s="11"/>
      <c r="BU2666" s="6"/>
      <c r="BV2666" s="6"/>
    </row>
    <row r="2667" spans="1:74" ht="15.75" x14ac:dyDescent="0.25">
      <c r="A2667" s="52" t="s">
        <v>7908</v>
      </c>
      <c r="B2667" s="56"/>
      <c r="C2667" s="7" t="s">
        <v>118</v>
      </c>
      <c r="D2667" s="7" t="s">
        <v>6919</v>
      </c>
      <c r="E2667" s="7"/>
      <c r="F2667" s="64"/>
      <c r="G2667" s="6"/>
      <c r="H2667" s="6"/>
      <c r="I2667" s="10" t="s">
        <v>110</v>
      </c>
      <c r="J2667" s="11" t="s">
        <v>4707</v>
      </c>
      <c r="K2667" s="220" t="s">
        <v>600</v>
      </c>
      <c r="L2667" s="180"/>
      <c r="M2667" s="180">
        <v>1000</v>
      </c>
      <c r="N2667" s="80" t="s">
        <v>7215</v>
      </c>
      <c r="O2667" s="165"/>
      <c r="P2667" s="80" t="s">
        <v>5106</v>
      </c>
      <c r="Q2667" s="80"/>
      <c r="R2667" s="80"/>
      <c r="S2667" s="166"/>
      <c r="T2667" s="164"/>
      <c r="U2667" s="167"/>
      <c r="V2667" s="168"/>
      <c r="W2667" s="12" t="str">
        <f t="shared" si="502"/>
        <v>Mqtt1</v>
      </c>
      <c r="X2667" s="222"/>
      <c r="Y2667" s="6" t="str">
        <f t="shared" si="494"/>
        <v>power-tag/av-system-supply-1</v>
      </c>
      <c r="Z2667" s="106" t="str" cm="1">
        <f t="array" ref="Z2667">IF(COUNTIF(N2667,"spare"),"","$."&amp;_xlfn.REGEXEXTRACT(J2667,"PT\d+[FQ]\d+_(.*)", 2))</f>
        <v>$.Active_Power_Phase_B</v>
      </c>
      <c r="AA2667" s="12">
        <f t="shared" si="497"/>
        <v>30</v>
      </c>
      <c r="AB2667" s="6" t="s">
        <v>195</v>
      </c>
      <c r="AC2667" s="106">
        <v>3056</v>
      </c>
      <c r="AJ2667" s="80"/>
      <c r="AK2667" s="116" t="s">
        <v>1695</v>
      </c>
      <c r="AN2667" s="80"/>
      <c r="AO2667" s="80"/>
      <c r="AP2667" s="80"/>
      <c r="AQ2667" s="80"/>
      <c r="AR2667" s="130"/>
      <c r="AS2667" s="80"/>
      <c r="AT2667" s="7"/>
      <c r="AU2667" s="7"/>
      <c r="AV2667" s="169"/>
      <c r="AW2667" s="170"/>
      <c r="AX2667" s="140"/>
      <c r="AY2667" s="150"/>
      <c r="AZ2667" s="171"/>
      <c r="BA2667" s="171"/>
      <c r="BB2667" s="150" t="str">
        <f t="shared" si="503"/>
        <v/>
      </c>
      <c r="BC2667" s="172"/>
      <c r="BD2667" s="169"/>
      <c r="BE2667" s="169"/>
      <c r="BF2667" s="169"/>
      <c r="BG2667" s="169"/>
      <c r="BH2667" s="169"/>
      <c r="BI2667" s="169"/>
      <c r="BJ2667" s="169"/>
      <c r="BK2667" s="169"/>
      <c r="BL2667" s="169"/>
      <c r="BM2667" s="169"/>
      <c r="BN2667" s="169"/>
      <c r="BO2667" s="169"/>
      <c r="BP2667" s="169"/>
      <c r="BQ2667" s="169"/>
      <c r="BS2667" s="6"/>
      <c r="BT2667" s="11"/>
      <c r="BU2667" s="6"/>
      <c r="BV2667" s="6"/>
    </row>
    <row r="2668" spans="1:74" ht="15.75" x14ac:dyDescent="0.25">
      <c r="A2668" s="52" t="s">
        <v>7908</v>
      </c>
      <c r="B2668" s="56"/>
      <c r="C2668" s="7" t="s">
        <v>118</v>
      </c>
      <c r="D2668" s="7" t="s">
        <v>6919</v>
      </c>
      <c r="E2668" s="7"/>
      <c r="F2668" s="64"/>
      <c r="G2668" s="6"/>
      <c r="H2668" s="6"/>
      <c r="I2668" s="10" t="s">
        <v>110</v>
      </c>
      <c r="J2668" s="11" t="s">
        <v>4708</v>
      </c>
      <c r="K2668" s="220" t="s">
        <v>600</v>
      </c>
      <c r="L2668" s="180"/>
      <c r="M2668" s="180">
        <v>1000</v>
      </c>
      <c r="N2668" s="80" t="s">
        <v>7215</v>
      </c>
      <c r="O2668" s="165"/>
      <c r="P2668" s="80" t="s">
        <v>5107</v>
      </c>
      <c r="Q2668" s="80"/>
      <c r="R2668" s="80"/>
      <c r="S2668" s="166"/>
      <c r="T2668" s="164"/>
      <c r="U2668" s="167"/>
      <c r="V2668" s="168"/>
      <c r="W2668" s="12" t="str">
        <f t="shared" si="502"/>
        <v>Mqtt1</v>
      </c>
      <c r="X2668" s="222"/>
      <c r="Y2668" s="6" t="str">
        <f t="shared" si="494"/>
        <v>power-tag/av-system-supply-1</v>
      </c>
      <c r="Z2668" s="106" t="str" cm="1">
        <f t="array" ref="Z2668">IF(COUNTIF(N2668,"spare"),"","$."&amp;_xlfn.REGEXEXTRACT(J2668,"PT\d+[FQ]\d+_(.*)", 2))</f>
        <v>$.Active_Power_Phase_C</v>
      </c>
      <c r="AA2668" s="12">
        <f t="shared" si="497"/>
        <v>30</v>
      </c>
      <c r="AB2668" s="6" t="s">
        <v>195</v>
      </c>
      <c r="AC2668" s="106">
        <v>3058</v>
      </c>
      <c r="AJ2668" s="80"/>
      <c r="AK2668" s="116" t="s">
        <v>1695</v>
      </c>
      <c r="AN2668" s="80"/>
      <c r="AO2668" s="80"/>
      <c r="AP2668" s="80"/>
      <c r="AQ2668" s="80"/>
      <c r="AR2668" s="130"/>
      <c r="AS2668" s="80"/>
      <c r="AT2668" s="7"/>
      <c r="AU2668" s="7"/>
      <c r="AV2668" s="169"/>
      <c r="AW2668" s="170"/>
      <c r="AX2668" s="140"/>
      <c r="AY2668" s="150"/>
      <c r="AZ2668" s="171"/>
      <c r="BA2668" s="171"/>
      <c r="BB2668" s="150" t="str">
        <f t="shared" si="503"/>
        <v/>
      </c>
      <c r="BC2668" s="172"/>
      <c r="BD2668" s="169"/>
      <c r="BE2668" s="169"/>
      <c r="BF2668" s="169"/>
      <c r="BG2668" s="169"/>
      <c r="BH2668" s="169"/>
      <c r="BI2668" s="169"/>
      <c r="BJ2668" s="169"/>
      <c r="BK2668" s="169"/>
      <c r="BL2668" s="169"/>
      <c r="BM2668" s="169"/>
      <c r="BN2668" s="169"/>
      <c r="BO2668" s="169"/>
      <c r="BP2668" s="169"/>
      <c r="BQ2668" s="169"/>
      <c r="BS2668" s="6"/>
      <c r="BT2668" s="11"/>
      <c r="BU2668" s="6"/>
      <c r="BV2668" s="6"/>
    </row>
    <row r="2669" spans="1:74" ht="15.75" x14ac:dyDescent="0.25">
      <c r="A2669" s="52" t="s">
        <v>7908</v>
      </c>
      <c r="B2669" s="56"/>
      <c r="C2669" s="7" t="s">
        <v>118</v>
      </c>
      <c r="D2669" s="7" t="s">
        <v>6919</v>
      </c>
      <c r="E2669" s="7"/>
      <c r="F2669" s="64"/>
      <c r="G2669" s="6"/>
      <c r="H2669" s="6"/>
      <c r="I2669" s="10" t="s">
        <v>110</v>
      </c>
      <c r="J2669" s="11" t="s">
        <v>4709</v>
      </c>
      <c r="K2669" s="220" t="s">
        <v>600</v>
      </c>
      <c r="L2669" s="180"/>
      <c r="M2669" s="180">
        <v>1000</v>
      </c>
      <c r="N2669" s="80" t="s">
        <v>7215</v>
      </c>
      <c r="O2669" s="165"/>
      <c r="P2669" s="80" t="s">
        <v>5108</v>
      </c>
      <c r="Q2669" s="80"/>
      <c r="R2669" s="80"/>
      <c r="S2669" s="166"/>
      <c r="T2669" s="164"/>
      <c r="U2669" s="167"/>
      <c r="V2669" s="168"/>
      <c r="W2669" s="12" t="str">
        <f t="shared" si="502"/>
        <v>Mqtt1</v>
      </c>
      <c r="X2669" s="222"/>
      <c r="Y2669" s="6" t="str">
        <f t="shared" si="494"/>
        <v>power-tag/av-system-supply-1</v>
      </c>
      <c r="Z2669" s="106" t="str" cm="1">
        <f t="array" ref="Z2669">IF(COUNTIF(N2669,"spare"),"","$."&amp;_xlfn.REGEXEXTRACT(J2669,"PT\d+[FQ]\d+_(.*)", 2))</f>
        <v>$.Total_Active_Power</v>
      </c>
      <c r="AA2669" s="12">
        <f t="shared" si="497"/>
        <v>30</v>
      </c>
      <c r="AB2669" s="6" t="s">
        <v>195</v>
      </c>
      <c r="AC2669" s="106">
        <v>3060</v>
      </c>
      <c r="AJ2669" s="80"/>
      <c r="AK2669" s="116" t="s">
        <v>1695</v>
      </c>
      <c r="AN2669" s="80"/>
      <c r="AO2669" s="80"/>
      <c r="AP2669" s="80"/>
      <c r="AQ2669" s="80"/>
      <c r="AR2669" s="130"/>
      <c r="AS2669" s="80"/>
      <c r="AT2669" s="7"/>
      <c r="AU2669" s="7"/>
      <c r="AV2669" s="169"/>
      <c r="AW2669" s="170"/>
      <c r="AX2669" s="140"/>
      <c r="AY2669" s="150"/>
      <c r="AZ2669" s="171"/>
      <c r="BA2669" s="171"/>
      <c r="BB2669" s="150" t="str">
        <f t="shared" si="503"/>
        <v/>
      </c>
      <c r="BC2669" s="172"/>
      <c r="BD2669" s="169"/>
      <c r="BE2669" s="169"/>
      <c r="BF2669" s="169"/>
      <c r="BG2669" s="169"/>
      <c r="BH2669" s="169"/>
      <c r="BI2669" s="169"/>
      <c r="BJ2669" s="169"/>
      <c r="BK2669" s="169"/>
      <c r="BL2669" s="169"/>
      <c r="BM2669" s="169"/>
      <c r="BN2669" s="169"/>
      <c r="BO2669" s="169"/>
      <c r="BP2669" s="169"/>
      <c r="BQ2669" s="169"/>
      <c r="BS2669" s="6"/>
      <c r="BT2669" s="11"/>
      <c r="BU2669" s="6"/>
      <c r="BV2669" s="6"/>
    </row>
    <row r="2670" spans="1:74" ht="15.75" x14ac:dyDescent="0.25">
      <c r="A2670" s="52" t="s">
        <v>7908</v>
      </c>
      <c r="B2670" s="56"/>
      <c r="C2670" s="7" t="s">
        <v>118</v>
      </c>
      <c r="D2670" s="7" t="s">
        <v>6919</v>
      </c>
      <c r="E2670" s="7"/>
      <c r="F2670" s="64"/>
      <c r="G2670" s="6"/>
      <c r="H2670" s="6"/>
      <c r="I2670" s="10" t="s">
        <v>110</v>
      </c>
      <c r="J2670" s="11" t="s">
        <v>4710</v>
      </c>
      <c r="K2670" s="220" t="s">
        <v>600</v>
      </c>
      <c r="L2670" s="180"/>
      <c r="M2670" s="180">
        <v>1000</v>
      </c>
      <c r="N2670" s="80" t="s">
        <v>7215</v>
      </c>
      <c r="O2670" s="165"/>
      <c r="P2670" s="80" t="s">
        <v>5109</v>
      </c>
      <c r="Q2670" s="80"/>
      <c r="R2670" s="80"/>
      <c r="S2670" s="166"/>
      <c r="T2670" s="164"/>
      <c r="U2670" s="167"/>
      <c r="V2670" s="168"/>
      <c r="W2670" s="12" t="str">
        <f t="shared" si="502"/>
        <v>Mqtt1</v>
      </c>
      <c r="X2670" s="222"/>
      <c r="Y2670" s="6" t="str">
        <f t="shared" si="494"/>
        <v>power-tag/av-system-supply-1</v>
      </c>
      <c r="Z2670" s="106" t="str" cm="1">
        <f t="array" ref="Z2670">IF(COUNTIF(N2670,"spare"),"","$."&amp;_xlfn.REGEXEXTRACT(J2670,"PT\d+[FQ]\d+_(.*)", 2))</f>
        <v>$.Power_Factor_Phase_A</v>
      </c>
      <c r="AA2670" s="12">
        <f t="shared" si="497"/>
        <v>30</v>
      </c>
      <c r="AB2670" s="6" t="s">
        <v>195</v>
      </c>
      <c r="AC2670" s="106">
        <v>3078</v>
      </c>
      <c r="AJ2670" s="80"/>
      <c r="AK2670" s="116" t="s">
        <v>1696</v>
      </c>
      <c r="AN2670" s="80"/>
      <c r="AO2670" s="80"/>
      <c r="AP2670" s="80"/>
      <c r="AQ2670" s="80"/>
      <c r="AR2670" s="130"/>
      <c r="AS2670" s="80"/>
      <c r="AT2670" s="7"/>
      <c r="AU2670" s="7"/>
      <c r="AV2670" s="169"/>
      <c r="AW2670" s="170"/>
      <c r="AX2670" s="140"/>
      <c r="AY2670" s="150"/>
      <c r="AZ2670" s="171"/>
      <c r="BA2670" s="171"/>
      <c r="BB2670" s="150" t="str">
        <f t="shared" si="503"/>
        <v/>
      </c>
      <c r="BC2670" s="172"/>
      <c r="BD2670" s="169"/>
      <c r="BE2670" s="169"/>
      <c r="BF2670" s="169"/>
      <c r="BG2670" s="169"/>
      <c r="BH2670" s="169"/>
      <c r="BI2670" s="169"/>
      <c r="BJ2670" s="169"/>
      <c r="BK2670" s="169"/>
      <c r="BL2670" s="169"/>
      <c r="BM2670" s="169"/>
      <c r="BN2670" s="169"/>
      <c r="BO2670" s="169"/>
      <c r="BP2670" s="169"/>
      <c r="BQ2670" s="169"/>
      <c r="BS2670" s="6"/>
      <c r="BT2670" s="11"/>
      <c r="BU2670" s="6"/>
      <c r="BV2670" s="6"/>
    </row>
    <row r="2671" spans="1:74" ht="15.75" x14ac:dyDescent="0.25">
      <c r="A2671" s="52" t="s">
        <v>7908</v>
      </c>
      <c r="B2671" s="56"/>
      <c r="C2671" s="7" t="s">
        <v>118</v>
      </c>
      <c r="D2671" s="7" t="s">
        <v>6919</v>
      </c>
      <c r="E2671" s="7"/>
      <c r="F2671" s="64"/>
      <c r="G2671" s="6"/>
      <c r="H2671" s="6"/>
      <c r="I2671" s="10" t="s">
        <v>110</v>
      </c>
      <c r="J2671" s="11" t="s">
        <v>4711</v>
      </c>
      <c r="K2671" s="220" t="s">
        <v>600</v>
      </c>
      <c r="L2671" s="180"/>
      <c r="M2671" s="180">
        <v>1000</v>
      </c>
      <c r="N2671" s="80" t="s">
        <v>7215</v>
      </c>
      <c r="O2671" s="165"/>
      <c r="P2671" s="80" t="s">
        <v>5110</v>
      </c>
      <c r="Q2671" s="80"/>
      <c r="R2671" s="80"/>
      <c r="S2671" s="166"/>
      <c r="T2671" s="164"/>
      <c r="U2671" s="167"/>
      <c r="V2671" s="168"/>
      <c r="W2671" s="12" t="str">
        <f t="shared" si="502"/>
        <v>Mqtt1</v>
      </c>
      <c r="X2671" s="222"/>
      <c r="Y2671" s="6" t="str">
        <f t="shared" si="494"/>
        <v>power-tag/av-system-supply-1</v>
      </c>
      <c r="Z2671" s="106" t="str" cm="1">
        <f t="array" ref="Z2671">IF(COUNTIF(N2671,"spare"),"","$."&amp;_xlfn.REGEXEXTRACT(J2671,"PT\d+[FQ]\d+_(.*)", 2))</f>
        <v>$.Power_Factor_Phase_B</v>
      </c>
      <c r="AA2671" s="12">
        <f t="shared" si="497"/>
        <v>30</v>
      </c>
      <c r="AB2671" s="6" t="s">
        <v>195</v>
      </c>
      <c r="AC2671" s="106">
        <v>3080</v>
      </c>
      <c r="AJ2671" s="80"/>
      <c r="AK2671" s="116" t="s">
        <v>1696</v>
      </c>
      <c r="AN2671" s="80"/>
      <c r="AO2671" s="80"/>
      <c r="AP2671" s="80"/>
      <c r="AQ2671" s="80"/>
      <c r="AR2671" s="130"/>
      <c r="AS2671" s="80"/>
      <c r="AT2671" s="7"/>
      <c r="AU2671" s="7"/>
      <c r="AV2671" s="169"/>
      <c r="AW2671" s="170"/>
      <c r="AX2671" s="140"/>
      <c r="AY2671" s="150"/>
      <c r="AZ2671" s="171"/>
      <c r="BA2671" s="171"/>
      <c r="BB2671" s="150" t="str">
        <f t="shared" si="503"/>
        <v/>
      </c>
      <c r="BC2671" s="172"/>
      <c r="BD2671" s="169"/>
      <c r="BE2671" s="169"/>
      <c r="BF2671" s="169"/>
      <c r="BG2671" s="169"/>
      <c r="BH2671" s="169"/>
      <c r="BI2671" s="169"/>
      <c r="BJ2671" s="169"/>
      <c r="BK2671" s="169"/>
      <c r="BL2671" s="169"/>
      <c r="BM2671" s="169"/>
      <c r="BN2671" s="169"/>
      <c r="BO2671" s="169"/>
      <c r="BP2671" s="169"/>
      <c r="BQ2671" s="169"/>
      <c r="BS2671" s="6"/>
      <c r="BT2671" s="11"/>
      <c r="BU2671" s="6"/>
      <c r="BV2671" s="6"/>
    </row>
    <row r="2672" spans="1:74" ht="15.75" x14ac:dyDescent="0.25">
      <c r="A2672" s="52" t="s">
        <v>7908</v>
      </c>
      <c r="B2672" s="56"/>
      <c r="C2672" s="7" t="s">
        <v>118</v>
      </c>
      <c r="D2672" s="7" t="s">
        <v>6919</v>
      </c>
      <c r="E2672" s="7"/>
      <c r="F2672" s="64"/>
      <c r="G2672" s="6"/>
      <c r="H2672" s="6"/>
      <c r="I2672" s="10" t="s">
        <v>110</v>
      </c>
      <c r="J2672" s="11" t="s">
        <v>4712</v>
      </c>
      <c r="K2672" s="220" t="s">
        <v>600</v>
      </c>
      <c r="L2672" s="180"/>
      <c r="M2672" s="180">
        <v>1000</v>
      </c>
      <c r="N2672" s="80" t="s">
        <v>7215</v>
      </c>
      <c r="O2672" s="165"/>
      <c r="P2672" s="80" t="s">
        <v>5111</v>
      </c>
      <c r="Q2672" s="80"/>
      <c r="R2672" s="80"/>
      <c r="S2672" s="166"/>
      <c r="T2672" s="164"/>
      <c r="U2672" s="167"/>
      <c r="V2672" s="168"/>
      <c r="W2672" s="12" t="str">
        <f t="shared" si="502"/>
        <v>Mqtt1</v>
      </c>
      <c r="X2672" s="222"/>
      <c r="Y2672" s="6" t="str">
        <f t="shared" ref="Y2672:Y2702" si="504">"power-tag/" &amp; LOWER(_xlfn.REGEXREPLACE(_xlfn.REGEXREPLACE(_xlfn.REGEXREPLACE(TRIM(_xlfn.REGEXREPLACE(P2672, " (RMS (Current|Voltage) .+)|(Active Power Phase [ABC])|(Total Active Power)|(Power Factor .+)|(Total Power Factor) *", "")), "[ /\(\)&amp;:\.#]", "-"), "\-+", "-"), "-$", ""))</f>
        <v>power-tag/av-system-supply-1</v>
      </c>
      <c r="Z2672" s="106" t="str" cm="1">
        <f t="array" ref="Z2672">IF(COUNTIF(N2672,"spare"),"","$."&amp;_xlfn.REGEXEXTRACT(J2672,"PT\d+[FQ]\d+_(.*)", 2))</f>
        <v>$.Power_Factor_Phase_C</v>
      </c>
      <c r="AA2672" s="12">
        <f t="shared" si="497"/>
        <v>30</v>
      </c>
      <c r="AB2672" s="6" t="s">
        <v>195</v>
      </c>
      <c r="AC2672" s="106">
        <v>3082</v>
      </c>
      <c r="AJ2672" s="80"/>
      <c r="AK2672" s="116" t="s">
        <v>1696</v>
      </c>
      <c r="AN2672" s="80"/>
      <c r="AO2672" s="80"/>
      <c r="AP2672" s="80"/>
      <c r="AQ2672" s="80"/>
      <c r="AR2672" s="130"/>
      <c r="AS2672" s="80"/>
      <c r="AT2672" s="7"/>
      <c r="AU2672" s="7"/>
      <c r="AV2672" s="169"/>
      <c r="AW2672" s="170"/>
      <c r="AX2672" s="140"/>
      <c r="AY2672" s="150"/>
      <c r="AZ2672" s="171"/>
      <c r="BA2672" s="171"/>
      <c r="BB2672" s="150" t="str">
        <f t="shared" si="503"/>
        <v/>
      </c>
      <c r="BC2672" s="172"/>
      <c r="BD2672" s="169"/>
      <c r="BE2672" s="169"/>
      <c r="BF2672" s="169"/>
      <c r="BG2672" s="169"/>
      <c r="BH2672" s="169"/>
      <c r="BI2672" s="169"/>
      <c r="BJ2672" s="169"/>
      <c r="BK2672" s="169"/>
      <c r="BL2672" s="169"/>
      <c r="BM2672" s="169"/>
      <c r="BN2672" s="169"/>
      <c r="BO2672" s="169"/>
      <c r="BP2672" s="169"/>
      <c r="BQ2672" s="169"/>
      <c r="BS2672" s="6"/>
      <c r="BT2672" s="11"/>
      <c r="BU2672" s="6"/>
      <c r="BV2672" s="6"/>
    </row>
    <row r="2673" spans="1:74" ht="15.75" x14ac:dyDescent="0.25">
      <c r="A2673" s="52" t="s">
        <v>7908</v>
      </c>
      <c r="B2673" s="56"/>
      <c r="C2673" s="7" t="s">
        <v>118</v>
      </c>
      <c r="D2673" s="7" t="s">
        <v>6919</v>
      </c>
      <c r="E2673" s="7"/>
      <c r="F2673" s="64"/>
      <c r="G2673" s="6"/>
      <c r="H2673" s="6"/>
      <c r="I2673" s="10" t="s">
        <v>110</v>
      </c>
      <c r="J2673" s="11" t="s">
        <v>4713</v>
      </c>
      <c r="K2673" s="220" t="s">
        <v>600</v>
      </c>
      <c r="L2673" s="180"/>
      <c r="M2673" s="180">
        <v>1000</v>
      </c>
      <c r="N2673" s="80" t="s">
        <v>7215</v>
      </c>
      <c r="O2673" s="165"/>
      <c r="P2673" s="80" t="s">
        <v>5112</v>
      </c>
      <c r="Q2673" s="80"/>
      <c r="R2673" s="80"/>
      <c r="S2673" s="166"/>
      <c r="T2673" s="164"/>
      <c r="U2673" s="167"/>
      <c r="V2673" s="168"/>
      <c r="W2673" s="12" t="str">
        <f t="shared" si="502"/>
        <v>Mqtt1</v>
      </c>
      <c r="X2673" s="222"/>
      <c r="Y2673" s="6" t="str">
        <f t="shared" si="504"/>
        <v>power-tag/av-system-supply-1</v>
      </c>
      <c r="Z2673" s="106" t="str" cm="1">
        <f t="array" ref="Z2673">IF(COUNTIF(N2673,"spare"),"","$."&amp;_xlfn.REGEXEXTRACT(J2673,"PT\d+[FQ]\d+_(.*)", 2))</f>
        <v>$.Total_Power_Factor</v>
      </c>
      <c r="AA2673" s="12">
        <f t="shared" si="497"/>
        <v>30</v>
      </c>
      <c r="AB2673" s="6" t="s">
        <v>195</v>
      </c>
      <c r="AC2673" s="106">
        <v>3084</v>
      </c>
      <c r="AJ2673" s="80"/>
      <c r="AK2673" s="116" t="s">
        <v>1696</v>
      </c>
      <c r="AN2673" s="80"/>
      <c r="AO2673" s="80"/>
      <c r="AP2673" s="80"/>
      <c r="AQ2673" s="80"/>
      <c r="AR2673" s="130"/>
      <c r="AS2673" s="80"/>
      <c r="AT2673" s="7"/>
      <c r="AU2673" s="7"/>
      <c r="AV2673" s="169"/>
      <c r="AW2673" s="170"/>
      <c r="AX2673" s="140"/>
      <c r="AY2673" s="150"/>
      <c r="AZ2673" s="171"/>
      <c r="BA2673" s="171"/>
      <c r="BB2673" s="150" t="str">
        <f t="shared" si="503"/>
        <v/>
      </c>
      <c r="BC2673" s="172"/>
      <c r="BD2673" s="169"/>
      <c r="BE2673" s="169"/>
      <c r="BF2673" s="169"/>
      <c r="BG2673" s="169"/>
      <c r="BH2673" s="169"/>
      <c r="BI2673" s="169"/>
      <c r="BJ2673" s="169"/>
      <c r="BK2673" s="169"/>
      <c r="BL2673" s="169"/>
      <c r="BM2673" s="169"/>
      <c r="BN2673" s="169"/>
      <c r="BO2673" s="169"/>
      <c r="BP2673" s="169"/>
      <c r="BQ2673" s="169"/>
      <c r="BS2673" s="6"/>
      <c r="BT2673" s="11"/>
      <c r="BU2673" s="6"/>
      <c r="BV2673" s="6"/>
    </row>
    <row r="2674" spans="1:74" ht="15.75" x14ac:dyDescent="0.25">
      <c r="A2674" s="52" t="s">
        <v>7908</v>
      </c>
      <c r="B2674" s="56"/>
      <c r="C2674" s="7" t="s">
        <v>118</v>
      </c>
      <c r="D2674" s="7" t="s">
        <v>6919</v>
      </c>
      <c r="E2674" s="7"/>
      <c r="F2674" s="64"/>
      <c r="G2674" s="6"/>
      <c r="H2674" s="6"/>
      <c r="I2674" s="10" t="s">
        <v>110</v>
      </c>
      <c r="J2674" s="11" t="s">
        <v>4714</v>
      </c>
      <c r="K2674" s="220" t="s">
        <v>600</v>
      </c>
      <c r="L2674" s="180"/>
      <c r="M2674" s="180">
        <v>1000</v>
      </c>
      <c r="N2674" s="80" t="s">
        <v>7215</v>
      </c>
      <c r="O2674" s="165"/>
      <c r="P2674" s="80" t="s">
        <v>5113</v>
      </c>
      <c r="Q2674" s="80"/>
      <c r="R2674" s="80"/>
      <c r="S2674" s="166"/>
      <c r="T2674" s="164"/>
      <c r="U2674" s="167"/>
      <c r="V2674" s="168"/>
      <c r="W2674" s="12" t="str">
        <f t="shared" ref="W2674:W2688" si="505">IF(COUNTIF(N2674,"spare"),"","Mqtt1")</f>
        <v>Mqtt1</v>
      </c>
      <c r="X2674" s="222"/>
      <c r="Y2674" s="6" t="str">
        <f t="shared" si="504"/>
        <v>power-tag/sliding-window-private-salon</v>
      </c>
      <c r="Z2674" s="106" t="str" cm="1">
        <f t="array" ref="Z2674">IF(COUNTIF(N2674,"spare"),"","$."&amp;_xlfn.REGEXEXTRACT(J2674,"PT\d+[FQ]\d+_(.*)", 2))</f>
        <v>$.RMS_Current_Phase_A</v>
      </c>
      <c r="AA2674" s="12">
        <f>AA2659+1</f>
        <v>31</v>
      </c>
      <c r="AB2674" s="6" t="s">
        <v>195</v>
      </c>
      <c r="AC2674" s="106">
        <v>3000</v>
      </c>
      <c r="AJ2674" s="80"/>
      <c r="AK2674" s="116" t="s">
        <v>1693</v>
      </c>
      <c r="AN2674" s="80"/>
      <c r="AO2674" s="80"/>
      <c r="AP2674" s="80"/>
      <c r="AQ2674" s="80"/>
      <c r="AR2674" s="130"/>
      <c r="AS2674" s="80"/>
      <c r="AT2674" s="7"/>
      <c r="AU2674" s="7"/>
      <c r="AV2674" s="169"/>
      <c r="AW2674" s="170"/>
      <c r="AX2674" s="140"/>
      <c r="AY2674" s="150"/>
      <c r="AZ2674" s="171"/>
      <c r="BA2674" s="171"/>
      <c r="BB2674" s="150" t="str">
        <f t="shared" ref="BB2674:BB2688" si="506">IF(ISNUMBER(AM2674),"1","")</f>
        <v/>
      </c>
      <c r="BC2674" s="172"/>
      <c r="BD2674" s="169"/>
      <c r="BE2674" s="169"/>
      <c r="BF2674" s="169"/>
      <c r="BG2674" s="169"/>
      <c r="BH2674" s="169"/>
      <c r="BI2674" s="169"/>
      <c r="BJ2674" s="169"/>
      <c r="BK2674" s="169"/>
      <c r="BL2674" s="169"/>
      <c r="BM2674" s="169"/>
      <c r="BN2674" s="169"/>
      <c r="BO2674" s="169"/>
      <c r="BP2674" s="169"/>
      <c r="BQ2674" s="169"/>
      <c r="BS2674" s="6"/>
      <c r="BT2674" s="11"/>
      <c r="BU2674" s="6"/>
      <c r="BV2674" s="6"/>
    </row>
    <row r="2675" spans="1:74" ht="15.75" x14ac:dyDescent="0.25">
      <c r="A2675" s="52" t="s">
        <v>7908</v>
      </c>
      <c r="B2675" s="56"/>
      <c r="C2675" s="7" t="s">
        <v>118</v>
      </c>
      <c r="D2675" s="7" t="s">
        <v>6919</v>
      </c>
      <c r="E2675" s="7"/>
      <c r="F2675" s="64"/>
      <c r="G2675" s="6"/>
      <c r="H2675" s="6"/>
      <c r="I2675" s="10" t="s">
        <v>110</v>
      </c>
      <c r="J2675" s="11" t="s">
        <v>4715</v>
      </c>
      <c r="K2675" s="220" t="s">
        <v>600</v>
      </c>
      <c r="L2675" s="180"/>
      <c r="M2675" s="180">
        <v>1000</v>
      </c>
      <c r="N2675" s="80" t="s">
        <v>7215</v>
      </c>
      <c r="O2675" s="165"/>
      <c r="P2675" s="80" t="s">
        <v>5114</v>
      </c>
      <c r="Q2675" s="80"/>
      <c r="R2675" s="80"/>
      <c r="S2675" s="166"/>
      <c r="T2675" s="164"/>
      <c r="U2675" s="167"/>
      <c r="V2675" s="168"/>
      <c r="W2675" s="12" t="str">
        <f t="shared" si="505"/>
        <v>Mqtt1</v>
      </c>
      <c r="X2675" s="222"/>
      <c r="Y2675" s="6" t="str">
        <f t="shared" si="504"/>
        <v>power-tag/sliding-window-private-salon</v>
      </c>
      <c r="Z2675" s="106" t="str" cm="1">
        <f t="array" ref="Z2675">IF(COUNTIF(N2675,"spare"),"","$."&amp;_xlfn.REGEXEXTRACT(J2675,"PT\d+[FQ]\d+_(.*)", 2))</f>
        <v>$.RMS_Current_Phase_B</v>
      </c>
      <c r="AA2675" s="12">
        <f t="shared" si="497"/>
        <v>31</v>
      </c>
      <c r="AB2675" s="6" t="s">
        <v>195</v>
      </c>
      <c r="AC2675" s="106">
        <v>3002</v>
      </c>
      <c r="AJ2675" s="80"/>
      <c r="AK2675" s="116" t="s">
        <v>1693</v>
      </c>
      <c r="AN2675" s="80"/>
      <c r="AO2675" s="80"/>
      <c r="AP2675" s="80"/>
      <c r="AQ2675" s="80"/>
      <c r="AR2675" s="130"/>
      <c r="AS2675" s="80"/>
      <c r="AT2675" s="7"/>
      <c r="AU2675" s="7"/>
      <c r="AV2675" s="169"/>
      <c r="AW2675" s="170"/>
      <c r="AX2675" s="140"/>
      <c r="AY2675" s="150"/>
      <c r="AZ2675" s="171"/>
      <c r="BA2675" s="171"/>
      <c r="BB2675" s="150" t="str">
        <f t="shared" si="506"/>
        <v/>
      </c>
      <c r="BC2675" s="172"/>
      <c r="BD2675" s="169"/>
      <c r="BE2675" s="169"/>
      <c r="BF2675" s="169"/>
      <c r="BG2675" s="169"/>
      <c r="BH2675" s="169"/>
      <c r="BI2675" s="169"/>
      <c r="BJ2675" s="169"/>
      <c r="BK2675" s="169"/>
      <c r="BL2675" s="169"/>
      <c r="BM2675" s="169"/>
      <c r="BN2675" s="169"/>
      <c r="BO2675" s="169"/>
      <c r="BP2675" s="169"/>
      <c r="BQ2675" s="169"/>
      <c r="BS2675" s="6"/>
      <c r="BT2675" s="11"/>
      <c r="BU2675" s="6"/>
      <c r="BV2675" s="6"/>
    </row>
    <row r="2676" spans="1:74" ht="15.75" x14ac:dyDescent="0.25">
      <c r="A2676" s="52" t="s">
        <v>7908</v>
      </c>
      <c r="B2676" s="56"/>
      <c r="C2676" s="7" t="s">
        <v>118</v>
      </c>
      <c r="D2676" s="7" t="s">
        <v>6919</v>
      </c>
      <c r="E2676" s="7"/>
      <c r="F2676" s="64"/>
      <c r="G2676" s="6"/>
      <c r="H2676" s="6"/>
      <c r="I2676" s="10" t="s">
        <v>110</v>
      </c>
      <c r="J2676" s="11" t="s">
        <v>4716</v>
      </c>
      <c r="K2676" s="220" t="s">
        <v>600</v>
      </c>
      <c r="L2676" s="180"/>
      <c r="M2676" s="180">
        <v>1000</v>
      </c>
      <c r="N2676" s="80" t="s">
        <v>7215</v>
      </c>
      <c r="O2676" s="165"/>
      <c r="P2676" s="80" t="s">
        <v>5115</v>
      </c>
      <c r="Q2676" s="80"/>
      <c r="R2676" s="80"/>
      <c r="S2676" s="166"/>
      <c r="T2676" s="164"/>
      <c r="U2676" s="167"/>
      <c r="V2676" s="168"/>
      <c r="W2676" s="12" t="str">
        <f t="shared" si="505"/>
        <v>Mqtt1</v>
      </c>
      <c r="X2676" s="222"/>
      <c r="Y2676" s="6" t="str">
        <f t="shared" si="504"/>
        <v>power-tag/sliding-window-private-salon</v>
      </c>
      <c r="Z2676" s="106" t="str" cm="1">
        <f t="array" ref="Z2676">IF(COUNTIF(N2676,"spare"),"","$."&amp;_xlfn.REGEXEXTRACT(J2676,"PT\d+[FQ]\d+_(.*)", 2))</f>
        <v>$.RMS_Current_Phase_C</v>
      </c>
      <c r="AA2676" s="12">
        <f t="shared" si="497"/>
        <v>31</v>
      </c>
      <c r="AB2676" s="6" t="s">
        <v>195</v>
      </c>
      <c r="AC2676" s="106">
        <v>3004</v>
      </c>
      <c r="AJ2676" s="80"/>
      <c r="AK2676" s="116" t="s">
        <v>1693</v>
      </c>
      <c r="AN2676" s="80"/>
      <c r="AO2676" s="80"/>
      <c r="AP2676" s="80"/>
      <c r="AQ2676" s="80"/>
      <c r="AR2676" s="130"/>
      <c r="AS2676" s="80"/>
      <c r="AT2676" s="7"/>
      <c r="AU2676" s="7"/>
      <c r="AV2676" s="169"/>
      <c r="AW2676" s="170"/>
      <c r="AX2676" s="140"/>
      <c r="AY2676" s="150"/>
      <c r="AZ2676" s="171"/>
      <c r="BA2676" s="171"/>
      <c r="BB2676" s="150" t="str">
        <f t="shared" si="506"/>
        <v/>
      </c>
      <c r="BC2676" s="172"/>
      <c r="BD2676" s="169"/>
      <c r="BE2676" s="169"/>
      <c r="BF2676" s="169"/>
      <c r="BG2676" s="169"/>
      <c r="BH2676" s="169"/>
      <c r="BI2676" s="169"/>
      <c r="BJ2676" s="169"/>
      <c r="BK2676" s="169"/>
      <c r="BL2676" s="169"/>
      <c r="BM2676" s="169"/>
      <c r="BN2676" s="169"/>
      <c r="BO2676" s="169"/>
      <c r="BP2676" s="169"/>
      <c r="BQ2676" s="169"/>
      <c r="BS2676" s="6"/>
      <c r="BT2676" s="11"/>
      <c r="BU2676" s="6"/>
      <c r="BV2676" s="6"/>
    </row>
    <row r="2677" spans="1:74" ht="15.75" x14ac:dyDescent="0.25">
      <c r="A2677" s="52" t="s">
        <v>7908</v>
      </c>
      <c r="B2677" s="56"/>
      <c r="C2677" s="7" t="s">
        <v>118</v>
      </c>
      <c r="D2677" s="7" t="s">
        <v>6919</v>
      </c>
      <c r="E2677" s="7"/>
      <c r="F2677" s="64"/>
      <c r="G2677" s="6"/>
      <c r="H2677" s="6"/>
      <c r="I2677" s="10" t="s">
        <v>110</v>
      </c>
      <c r="J2677" s="11" t="s">
        <v>4717</v>
      </c>
      <c r="K2677" s="220" t="s">
        <v>600</v>
      </c>
      <c r="L2677" s="180"/>
      <c r="M2677" s="180">
        <v>1000</v>
      </c>
      <c r="N2677" s="80" t="s">
        <v>7215</v>
      </c>
      <c r="O2677" s="165"/>
      <c r="P2677" s="80" t="s">
        <v>5116</v>
      </c>
      <c r="Q2677" s="80"/>
      <c r="R2677" s="80"/>
      <c r="S2677" s="166"/>
      <c r="T2677" s="164"/>
      <c r="U2677" s="167"/>
      <c r="V2677" s="168"/>
      <c r="W2677" s="12" t="str">
        <f t="shared" si="505"/>
        <v>Mqtt1</v>
      </c>
      <c r="X2677" s="222"/>
      <c r="Y2677" s="6" t="str">
        <f t="shared" si="504"/>
        <v>power-tag/sliding-window-private-salon</v>
      </c>
      <c r="Z2677" s="106" t="str" cm="1">
        <f t="array" ref="Z2677">IF(COUNTIF(N2677,"spare"),"","$."&amp;_xlfn.REGEXEXTRACT(J2677,"PT\d+[FQ]\d+_(.*)", 2))</f>
        <v>$.RMS_Current_Phase_Neut</v>
      </c>
      <c r="AA2677" s="12">
        <f t="shared" si="497"/>
        <v>31</v>
      </c>
      <c r="AB2677" s="6" t="s">
        <v>195</v>
      </c>
      <c r="AC2677" s="106">
        <v>3006</v>
      </c>
      <c r="AJ2677" s="80"/>
      <c r="AK2677" s="116" t="s">
        <v>1693</v>
      </c>
      <c r="AN2677" s="80"/>
      <c r="AO2677" s="80"/>
      <c r="AP2677" s="80"/>
      <c r="AQ2677" s="80"/>
      <c r="AR2677" s="130"/>
      <c r="AS2677" s="80"/>
      <c r="AT2677" s="7"/>
      <c r="AU2677" s="7"/>
      <c r="AV2677" s="169"/>
      <c r="AW2677" s="170"/>
      <c r="AX2677" s="140"/>
      <c r="AY2677" s="150"/>
      <c r="AZ2677" s="171"/>
      <c r="BA2677" s="171"/>
      <c r="BB2677" s="150" t="str">
        <f t="shared" si="506"/>
        <v/>
      </c>
      <c r="BC2677" s="172"/>
      <c r="BD2677" s="169"/>
      <c r="BE2677" s="169"/>
      <c r="BF2677" s="169"/>
      <c r="BG2677" s="169"/>
      <c r="BH2677" s="169"/>
      <c r="BI2677" s="169"/>
      <c r="BJ2677" s="169"/>
      <c r="BK2677" s="169"/>
      <c r="BL2677" s="169"/>
      <c r="BM2677" s="169"/>
      <c r="BN2677" s="169"/>
      <c r="BO2677" s="169"/>
      <c r="BP2677" s="169"/>
      <c r="BQ2677" s="169"/>
      <c r="BS2677" s="6"/>
      <c r="BT2677" s="11"/>
      <c r="BU2677" s="6"/>
      <c r="BV2677" s="6"/>
    </row>
    <row r="2678" spans="1:74" ht="15.75" x14ac:dyDescent="0.25">
      <c r="A2678" s="52" t="s">
        <v>7908</v>
      </c>
      <c r="B2678" s="56"/>
      <c r="C2678" s="7" t="s">
        <v>118</v>
      </c>
      <c r="D2678" s="7" t="s">
        <v>6919</v>
      </c>
      <c r="E2678" s="7"/>
      <c r="F2678" s="64"/>
      <c r="G2678" s="6"/>
      <c r="H2678" s="6"/>
      <c r="I2678" s="10" t="s">
        <v>110</v>
      </c>
      <c r="J2678" s="11" t="s">
        <v>7784</v>
      </c>
      <c r="K2678" s="220" t="s">
        <v>600</v>
      </c>
      <c r="L2678" s="180"/>
      <c r="M2678" s="180">
        <v>1000</v>
      </c>
      <c r="N2678" s="80" t="s">
        <v>7215</v>
      </c>
      <c r="O2678" s="165"/>
      <c r="P2678" s="80" t="s">
        <v>5117</v>
      </c>
      <c r="Q2678" s="80"/>
      <c r="R2678" s="80"/>
      <c r="S2678" s="166"/>
      <c r="T2678" s="164"/>
      <c r="U2678" s="167"/>
      <c r="V2678" s="168"/>
      <c r="W2678" s="12" t="str">
        <f t="shared" si="505"/>
        <v>Mqtt1</v>
      </c>
      <c r="X2678" s="222"/>
      <c r="Y2678" s="6" t="str">
        <f t="shared" si="504"/>
        <v>power-tag/sliding-window-private-salon</v>
      </c>
      <c r="Z2678" s="106" t="str" cm="1">
        <f t="array" ref="Z2678">IF(COUNTIF(N2678,"spare"),"","$."&amp;_xlfn.REGEXEXTRACT(J2678,"PT\d+[FQ]\d+_(.*)", 2))</f>
        <v>$.RMS_Voltage_A_N</v>
      </c>
      <c r="AA2678" s="12">
        <f t="shared" si="497"/>
        <v>31</v>
      </c>
      <c r="AB2678" s="6" t="s">
        <v>195</v>
      </c>
      <c r="AC2678" s="106">
        <v>3028</v>
      </c>
      <c r="AJ2678" s="80"/>
      <c r="AK2678" s="116" t="s">
        <v>1694</v>
      </c>
      <c r="AN2678" s="80"/>
      <c r="AO2678" s="80"/>
      <c r="AP2678" s="80"/>
      <c r="AQ2678" s="80"/>
      <c r="AR2678" s="130"/>
      <c r="AS2678" s="80"/>
      <c r="AT2678" s="7"/>
      <c r="AU2678" s="7"/>
      <c r="AV2678" s="169"/>
      <c r="AW2678" s="170"/>
      <c r="AX2678" s="140"/>
      <c r="AY2678" s="150"/>
      <c r="AZ2678" s="171"/>
      <c r="BA2678" s="171"/>
      <c r="BB2678" s="150" t="str">
        <f t="shared" si="506"/>
        <v/>
      </c>
      <c r="BC2678" s="172"/>
      <c r="BD2678" s="169"/>
      <c r="BE2678" s="169"/>
      <c r="BF2678" s="169"/>
      <c r="BG2678" s="169"/>
      <c r="BH2678" s="169"/>
      <c r="BI2678" s="169"/>
      <c r="BJ2678" s="169"/>
      <c r="BK2678" s="169"/>
      <c r="BL2678" s="169"/>
      <c r="BM2678" s="169"/>
      <c r="BN2678" s="169"/>
      <c r="BO2678" s="169"/>
      <c r="BP2678" s="169"/>
      <c r="BQ2678" s="169"/>
      <c r="BS2678" s="6"/>
      <c r="BT2678" s="11"/>
      <c r="BU2678" s="6"/>
      <c r="BV2678" s="6"/>
    </row>
    <row r="2679" spans="1:74" ht="15.75" x14ac:dyDescent="0.25">
      <c r="A2679" s="52" t="s">
        <v>7908</v>
      </c>
      <c r="B2679" s="56"/>
      <c r="C2679" s="7" t="s">
        <v>118</v>
      </c>
      <c r="D2679" s="7" t="s">
        <v>6919</v>
      </c>
      <c r="E2679" s="7"/>
      <c r="F2679" s="64"/>
      <c r="G2679" s="6"/>
      <c r="H2679" s="6"/>
      <c r="I2679" s="10" t="s">
        <v>110</v>
      </c>
      <c r="J2679" s="11" t="s">
        <v>7785</v>
      </c>
      <c r="K2679" s="220" t="s">
        <v>600</v>
      </c>
      <c r="L2679" s="180"/>
      <c r="M2679" s="180">
        <v>1000</v>
      </c>
      <c r="N2679" s="80" t="s">
        <v>7215</v>
      </c>
      <c r="O2679" s="165"/>
      <c r="P2679" s="80" t="s">
        <v>5118</v>
      </c>
      <c r="Q2679" s="80"/>
      <c r="R2679" s="80"/>
      <c r="S2679" s="166"/>
      <c r="T2679" s="164"/>
      <c r="U2679" s="167"/>
      <c r="V2679" s="168"/>
      <c r="W2679" s="12" t="str">
        <f t="shared" si="505"/>
        <v>Mqtt1</v>
      </c>
      <c r="X2679" s="222"/>
      <c r="Y2679" s="6" t="str">
        <f t="shared" si="504"/>
        <v>power-tag/sliding-window-private-salon</v>
      </c>
      <c r="Z2679" s="106" t="str" cm="1">
        <f t="array" ref="Z2679">IF(COUNTIF(N2679,"spare"),"","$."&amp;_xlfn.REGEXEXTRACT(J2679,"PT\d+[FQ]\d+_(.*)", 2))</f>
        <v>$.RMS_Voltage_B_N</v>
      </c>
      <c r="AA2679" s="12">
        <f t="shared" ref="AA2679:AA2688" si="507">AA2664+1</f>
        <v>31</v>
      </c>
      <c r="AB2679" s="6" t="s">
        <v>195</v>
      </c>
      <c r="AC2679" s="106">
        <v>3030</v>
      </c>
      <c r="AJ2679" s="80"/>
      <c r="AK2679" s="116" t="s">
        <v>1694</v>
      </c>
      <c r="AN2679" s="80"/>
      <c r="AO2679" s="80"/>
      <c r="AP2679" s="80"/>
      <c r="AQ2679" s="80"/>
      <c r="AR2679" s="130"/>
      <c r="AS2679" s="80"/>
      <c r="AT2679" s="7"/>
      <c r="AU2679" s="7"/>
      <c r="AV2679" s="169"/>
      <c r="AW2679" s="170"/>
      <c r="AX2679" s="140"/>
      <c r="AY2679" s="150"/>
      <c r="AZ2679" s="171"/>
      <c r="BA2679" s="171"/>
      <c r="BB2679" s="150" t="str">
        <f t="shared" si="506"/>
        <v/>
      </c>
      <c r="BC2679" s="172"/>
      <c r="BD2679" s="169"/>
      <c r="BE2679" s="169"/>
      <c r="BF2679" s="169"/>
      <c r="BG2679" s="169"/>
      <c r="BH2679" s="169"/>
      <c r="BI2679" s="169"/>
      <c r="BJ2679" s="169"/>
      <c r="BK2679" s="169"/>
      <c r="BL2679" s="169"/>
      <c r="BM2679" s="169"/>
      <c r="BN2679" s="169"/>
      <c r="BO2679" s="169"/>
      <c r="BP2679" s="169"/>
      <c r="BQ2679" s="169"/>
      <c r="BS2679" s="6"/>
      <c r="BT2679" s="11"/>
      <c r="BU2679" s="6"/>
      <c r="BV2679" s="6"/>
    </row>
    <row r="2680" spans="1:74" ht="15.75" x14ac:dyDescent="0.25">
      <c r="A2680" s="52" t="s">
        <v>7908</v>
      </c>
      <c r="B2680" s="56"/>
      <c r="C2680" s="7" t="s">
        <v>118</v>
      </c>
      <c r="D2680" s="7" t="s">
        <v>6919</v>
      </c>
      <c r="E2680" s="7"/>
      <c r="F2680" s="64"/>
      <c r="G2680" s="6"/>
      <c r="H2680" s="6"/>
      <c r="I2680" s="10" t="s">
        <v>110</v>
      </c>
      <c r="J2680" s="11" t="s">
        <v>7786</v>
      </c>
      <c r="K2680" s="220" t="s">
        <v>600</v>
      </c>
      <c r="L2680" s="180"/>
      <c r="M2680" s="180">
        <v>1000</v>
      </c>
      <c r="N2680" s="80" t="s">
        <v>7215</v>
      </c>
      <c r="O2680" s="165"/>
      <c r="P2680" s="80" t="s">
        <v>5119</v>
      </c>
      <c r="Q2680" s="80"/>
      <c r="R2680" s="80"/>
      <c r="S2680" s="166"/>
      <c r="T2680" s="164"/>
      <c r="U2680" s="167"/>
      <c r="V2680" s="168"/>
      <c r="W2680" s="12" t="str">
        <f t="shared" si="505"/>
        <v>Mqtt1</v>
      </c>
      <c r="X2680" s="222"/>
      <c r="Y2680" s="6" t="str">
        <f t="shared" si="504"/>
        <v>power-tag/sliding-window-private-salon</v>
      </c>
      <c r="Z2680" s="106" t="str" cm="1">
        <f t="array" ref="Z2680">IF(COUNTIF(N2680,"spare"),"","$."&amp;_xlfn.REGEXEXTRACT(J2680,"PT\d+[FQ]\d+_(.*)", 2))</f>
        <v>$.RMS_Voltage_C_N</v>
      </c>
      <c r="AA2680" s="12">
        <f t="shared" si="507"/>
        <v>31</v>
      </c>
      <c r="AB2680" s="6" t="s">
        <v>195</v>
      </c>
      <c r="AC2680" s="106">
        <v>3032</v>
      </c>
      <c r="AJ2680" s="80"/>
      <c r="AK2680" s="116" t="s">
        <v>1694</v>
      </c>
      <c r="AN2680" s="80"/>
      <c r="AO2680" s="80"/>
      <c r="AP2680" s="80"/>
      <c r="AQ2680" s="80"/>
      <c r="AR2680" s="130"/>
      <c r="AS2680" s="80"/>
      <c r="AT2680" s="7"/>
      <c r="AU2680" s="7"/>
      <c r="AV2680" s="169"/>
      <c r="AW2680" s="170"/>
      <c r="AX2680" s="140"/>
      <c r="AY2680" s="150"/>
      <c r="AZ2680" s="171"/>
      <c r="BA2680" s="171"/>
      <c r="BB2680" s="150" t="str">
        <f t="shared" si="506"/>
        <v/>
      </c>
      <c r="BC2680" s="172"/>
      <c r="BD2680" s="169"/>
      <c r="BE2680" s="169"/>
      <c r="BF2680" s="169"/>
      <c r="BG2680" s="169"/>
      <c r="BH2680" s="169"/>
      <c r="BI2680" s="169"/>
      <c r="BJ2680" s="169"/>
      <c r="BK2680" s="169"/>
      <c r="BL2680" s="169"/>
      <c r="BM2680" s="169"/>
      <c r="BN2680" s="169"/>
      <c r="BO2680" s="169"/>
      <c r="BP2680" s="169"/>
      <c r="BQ2680" s="169"/>
      <c r="BS2680" s="6"/>
      <c r="BT2680" s="11"/>
      <c r="BU2680" s="6"/>
      <c r="BV2680" s="6"/>
    </row>
    <row r="2681" spans="1:74" ht="15.75" x14ac:dyDescent="0.25">
      <c r="A2681" s="52" t="s">
        <v>7908</v>
      </c>
      <c r="B2681" s="56"/>
      <c r="C2681" s="7" t="s">
        <v>118</v>
      </c>
      <c r="D2681" s="7" t="s">
        <v>6919</v>
      </c>
      <c r="E2681" s="7"/>
      <c r="F2681" s="64"/>
      <c r="G2681" s="6"/>
      <c r="H2681" s="6"/>
      <c r="I2681" s="10" t="s">
        <v>110</v>
      </c>
      <c r="J2681" s="11" t="s">
        <v>4718</v>
      </c>
      <c r="K2681" s="220" t="s">
        <v>600</v>
      </c>
      <c r="L2681" s="180"/>
      <c r="M2681" s="180">
        <v>1000</v>
      </c>
      <c r="N2681" s="80" t="s">
        <v>7215</v>
      </c>
      <c r="O2681" s="165"/>
      <c r="P2681" s="80" t="s">
        <v>5120</v>
      </c>
      <c r="Q2681" s="80"/>
      <c r="R2681" s="80"/>
      <c r="S2681" s="166"/>
      <c r="T2681" s="164"/>
      <c r="U2681" s="167"/>
      <c r="V2681" s="168"/>
      <c r="W2681" s="12" t="str">
        <f t="shared" si="505"/>
        <v>Mqtt1</v>
      </c>
      <c r="X2681" s="222"/>
      <c r="Y2681" s="6" t="str">
        <f t="shared" si="504"/>
        <v>power-tag/sliding-window-private-salon</v>
      </c>
      <c r="Z2681" s="106" t="str" cm="1">
        <f t="array" ref="Z2681">IF(COUNTIF(N2681,"spare"),"","$."&amp;_xlfn.REGEXEXTRACT(J2681,"PT\d+[FQ]\d+_(.*)", 2))</f>
        <v>$.Active_Power_Phase_A</v>
      </c>
      <c r="AA2681" s="12">
        <f t="shared" si="507"/>
        <v>31</v>
      </c>
      <c r="AB2681" s="6" t="s">
        <v>195</v>
      </c>
      <c r="AC2681" s="106">
        <v>3054</v>
      </c>
      <c r="AJ2681" s="80"/>
      <c r="AK2681" s="116" t="s">
        <v>1695</v>
      </c>
      <c r="AN2681" s="80"/>
      <c r="AO2681" s="80"/>
      <c r="AP2681" s="80"/>
      <c r="AQ2681" s="80"/>
      <c r="AR2681" s="130"/>
      <c r="AS2681" s="80"/>
      <c r="AT2681" s="7"/>
      <c r="AU2681" s="7"/>
      <c r="AV2681" s="169"/>
      <c r="AW2681" s="170"/>
      <c r="AX2681" s="140"/>
      <c r="AY2681" s="150"/>
      <c r="AZ2681" s="171"/>
      <c r="BA2681" s="171"/>
      <c r="BB2681" s="150" t="str">
        <f t="shared" si="506"/>
        <v/>
      </c>
      <c r="BC2681" s="172"/>
      <c r="BD2681" s="169"/>
      <c r="BE2681" s="169"/>
      <c r="BF2681" s="169"/>
      <c r="BG2681" s="169"/>
      <c r="BH2681" s="169"/>
      <c r="BI2681" s="169"/>
      <c r="BJ2681" s="169"/>
      <c r="BK2681" s="169"/>
      <c r="BL2681" s="169"/>
      <c r="BM2681" s="169"/>
      <c r="BN2681" s="169"/>
      <c r="BO2681" s="169"/>
      <c r="BP2681" s="169"/>
      <c r="BQ2681" s="169"/>
      <c r="BS2681" s="6"/>
      <c r="BT2681" s="11"/>
      <c r="BU2681" s="6"/>
      <c r="BV2681" s="6"/>
    </row>
    <row r="2682" spans="1:74" ht="15.75" x14ac:dyDescent="0.25">
      <c r="A2682" s="52" t="s">
        <v>7908</v>
      </c>
      <c r="B2682" s="56"/>
      <c r="C2682" s="7" t="s">
        <v>118</v>
      </c>
      <c r="D2682" s="7" t="s">
        <v>6919</v>
      </c>
      <c r="E2682" s="7"/>
      <c r="F2682" s="64"/>
      <c r="G2682" s="6"/>
      <c r="H2682" s="6"/>
      <c r="I2682" s="10" t="s">
        <v>110</v>
      </c>
      <c r="J2682" s="11" t="s">
        <v>4719</v>
      </c>
      <c r="K2682" s="220" t="s">
        <v>600</v>
      </c>
      <c r="L2682" s="180"/>
      <c r="M2682" s="180">
        <v>1000</v>
      </c>
      <c r="N2682" s="80" t="s">
        <v>7215</v>
      </c>
      <c r="O2682" s="165"/>
      <c r="P2682" s="80" t="s">
        <v>5121</v>
      </c>
      <c r="Q2682" s="80"/>
      <c r="R2682" s="80"/>
      <c r="S2682" s="166"/>
      <c r="T2682" s="164"/>
      <c r="U2682" s="167"/>
      <c r="V2682" s="168"/>
      <c r="W2682" s="12" t="str">
        <f t="shared" si="505"/>
        <v>Mqtt1</v>
      </c>
      <c r="X2682" s="222"/>
      <c r="Y2682" s="6" t="str">
        <f t="shared" si="504"/>
        <v>power-tag/sliding-window-private-salon</v>
      </c>
      <c r="Z2682" s="106" t="str" cm="1">
        <f t="array" ref="Z2682">IF(COUNTIF(N2682,"spare"),"","$."&amp;_xlfn.REGEXEXTRACT(J2682,"PT\d+[FQ]\d+_(.*)", 2))</f>
        <v>$.Active_Power_Phase_B</v>
      </c>
      <c r="AA2682" s="12">
        <f t="shared" si="507"/>
        <v>31</v>
      </c>
      <c r="AB2682" s="6" t="s">
        <v>195</v>
      </c>
      <c r="AC2682" s="106">
        <v>3056</v>
      </c>
      <c r="AJ2682" s="80"/>
      <c r="AK2682" s="116" t="s">
        <v>1695</v>
      </c>
      <c r="AN2682" s="80"/>
      <c r="AO2682" s="80"/>
      <c r="AP2682" s="80"/>
      <c r="AQ2682" s="80"/>
      <c r="AR2682" s="130"/>
      <c r="AS2682" s="80"/>
      <c r="AT2682" s="7"/>
      <c r="AU2682" s="7"/>
      <c r="AV2682" s="169"/>
      <c r="AW2682" s="170"/>
      <c r="AX2682" s="140"/>
      <c r="AY2682" s="150"/>
      <c r="AZ2682" s="171"/>
      <c r="BA2682" s="171"/>
      <c r="BB2682" s="150" t="str">
        <f t="shared" si="506"/>
        <v/>
      </c>
      <c r="BC2682" s="172"/>
      <c r="BD2682" s="169"/>
      <c r="BE2682" s="169"/>
      <c r="BF2682" s="169"/>
      <c r="BG2682" s="169"/>
      <c r="BH2682" s="169"/>
      <c r="BI2682" s="169"/>
      <c r="BJ2682" s="169"/>
      <c r="BK2682" s="169"/>
      <c r="BL2682" s="169"/>
      <c r="BM2682" s="169"/>
      <c r="BN2682" s="169"/>
      <c r="BO2682" s="169"/>
      <c r="BP2682" s="169"/>
      <c r="BQ2682" s="169"/>
      <c r="BS2682" s="6"/>
      <c r="BT2682" s="11"/>
      <c r="BU2682" s="6"/>
      <c r="BV2682" s="6"/>
    </row>
    <row r="2683" spans="1:74" ht="15.75" x14ac:dyDescent="0.25">
      <c r="A2683" s="52" t="s">
        <v>7908</v>
      </c>
      <c r="B2683" s="56"/>
      <c r="C2683" s="7" t="s">
        <v>118</v>
      </c>
      <c r="D2683" s="7" t="s">
        <v>6919</v>
      </c>
      <c r="E2683" s="7"/>
      <c r="F2683" s="64"/>
      <c r="G2683" s="6"/>
      <c r="H2683" s="6"/>
      <c r="I2683" s="10" t="s">
        <v>110</v>
      </c>
      <c r="J2683" s="11" t="s">
        <v>4720</v>
      </c>
      <c r="K2683" s="220" t="s">
        <v>600</v>
      </c>
      <c r="L2683" s="180"/>
      <c r="M2683" s="180">
        <v>1000</v>
      </c>
      <c r="N2683" s="80" t="s">
        <v>7215</v>
      </c>
      <c r="O2683" s="165"/>
      <c r="P2683" s="80" t="s">
        <v>5122</v>
      </c>
      <c r="Q2683" s="80"/>
      <c r="R2683" s="80"/>
      <c r="S2683" s="166"/>
      <c r="T2683" s="164"/>
      <c r="U2683" s="167"/>
      <c r="V2683" s="168"/>
      <c r="W2683" s="12" t="str">
        <f t="shared" si="505"/>
        <v>Mqtt1</v>
      </c>
      <c r="X2683" s="222"/>
      <c r="Y2683" s="6" t="str">
        <f t="shared" si="504"/>
        <v>power-tag/sliding-window-private-salon</v>
      </c>
      <c r="Z2683" s="106" t="str" cm="1">
        <f t="array" ref="Z2683">IF(COUNTIF(N2683,"spare"),"","$."&amp;_xlfn.REGEXEXTRACT(J2683,"PT\d+[FQ]\d+_(.*)", 2))</f>
        <v>$.Active_Power_Phase_C</v>
      </c>
      <c r="AA2683" s="12">
        <f t="shared" si="507"/>
        <v>31</v>
      </c>
      <c r="AB2683" s="6" t="s">
        <v>195</v>
      </c>
      <c r="AC2683" s="106">
        <v>3058</v>
      </c>
      <c r="AJ2683" s="80"/>
      <c r="AK2683" s="116" t="s">
        <v>1695</v>
      </c>
      <c r="AN2683" s="80"/>
      <c r="AO2683" s="80"/>
      <c r="AP2683" s="80"/>
      <c r="AQ2683" s="80"/>
      <c r="AR2683" s="130"/>
      <c r="AS2683" s="80"/>
      <c r="AT2683" s="7"/>
      <c r="AU2683" s="7"/>
      <c r="AV2683" s="169"/>
      <c r="AW2683" s="170"/>
      <c r="AX2683" s="140"/>
      <c r="AY2683" s="150"/>
      <c r="AZ2683" s="171"/>
      <c r="BA2683" s="171"/>
      <c r="BB2683" s="150" t="str">
        <f t="shared" si="506"/>
        <v/>
      </c>
      <c r="BC2683" s="172"/>
      <c r="BD2683" s="169"/>
      <c r="BE2683" s="169"/>
      <c r="BF2683" s="169"/>
      <c r="BG2683" s="169"/>
      <c r="BH2683" s="169"/>
      <c r="BI2683" s="169"/>
      <c r="BJ2683" s="169"/>
      <c r="BK2683" s="169"/>
      <c r="BL2683" s="169"/>
      <c r="BM2683" s="169"/>
      <c r="BN2683" s="169"/>
      <c r="BO2683" s="169"/>
      <c r="BP2683" s="169"/>
      <c r="BQ2683" s="169"/>
      <c r="BS2683" s="6"/>
      <c r="BT2683" s="11"/>
      <c r="BU2683" s="6"/>
      <c r="BV2683" s="6"/>
    </row>
    <row r="2684" spans="1:74" ht="15.75" x14ac:dyDescent="0.25">
      <c r="A2684" s="52" t="s">
        <v>7908</v>
      </c>
      <c r="B2684" s="56"/>
      <c r="C2684" s="7" t="s">
        <v>118</v>
      </c>
      <c r="D2684" s="7" t="s">
        <v>6919</v>
      </c>
      <c r="E2684" s="7"/>
      <c r="F2684" s="64"/>
      <c r="G2684" s="6"/>
      <c r="H2684" s="6"/>
      <c r="I2684" s="10" t="s">
        <v>110</v>
      </c>
      <c r="J2684" s="11" t="s">
        <v>4721</v>
      </c>
      <c r="K2684" s="220" t="s">
        <v>600</v>
      </c>
      <c r="L2684" s="180"/>
      <c r="M2684" s="180">
        <v>1000</v>
      </c>
      <c r="N2684" s="80" t="s">
        <v>7215</v>
      </c>
      <c r="O2684" s="165"/>
      <c r="P2684" s="80" t="s">
        <v>5123</v>
      </c>
      <c r="Q2684" s="80"/>
      <c r="R2684" s="80"/>
      <c r="S2684" s="166"/>
      <c r="T2684" s="164"/>
      <c r="U2684" s="167"/>
      <c r="V2684" s="168"/>
      <c r="W2684" s="12" t="str">
        <f t="shared" si="505"/>
        <v>Mqtt1</v>
      </c>
      <c r="X2684" s="222"/>
      <c r="Y2684" s="6" t="str">
        <f t="shared" si="504"/>
        <v>power-tag/sliding-window-private-salon</v>
      </c>
      <c r="Z2684" s="106" t="str" cm="1">
        <f t="array" ref="Z2684">IF(COUNTIF(N2684,"spare"),"","$."&amp;_xlfn.REGEXEXTRACT(J2684,"PT\d+[FQ]\d+_(.*)", 2))</f>
        <v>$.Total_Active_Power</v>
      </c>
      <c r="AA2684" s="12">
        <f t="shared" si="507"/>
        <v>31</v>
      </c>
      <c r="AB2684" s="6" t="s">
        <v>195</v>
      </c>
      <c r="AC2684" s="106">
        <v>3060</v>
      </c>
      <c r="AJ2684" s="80"/>
      <c r="AK2684" s="116" t="s">
        <v>1695</v>
      </c>
      <c r="AN2684" s="80"/>
      <c r="AO2684" s="80"/>
      <c r="AP2684" s="80"/>
      <c r="AQ2684" s="80"/>
      <c r="AR2684" s="130"/>
      <c r="AS2684" s="80"/>
      <c r="AT2684" s="7"/>
      <c r="AU2684" s="7"/>
      <c r="AV2684" s="169"/>
      <c r="AW2684" s="170"/>
      <c r="AX2684" s="140"/>
      <c r="AY2684" s="150"/>
      <c r="AZ2684" s="171"/>
      <c r="BA2684" s="171"/>
      <c r="BB2684" s="150" t="str">
        <f t="shared" si="506"/>
        <v/>
      </c>
      <c r="BC2684" s="172"/>
      <c r="BD2684" s="169"/>
      <c r="BE2684" s="169"/>
      <c r="BF2684" s="169"/>
      <c r="BG2684" s="169"/>
      <c r="BH2684" s="169"/>
      <c r="BI2684" s="169"/>
      <c r="BJ2684" s="169"/>
      <c r="BK2684" s="169"/>
      <c r="BL2684" s="169"/>
      <c r="BM2684" s="169"/>
      <c r="BN2684" s="169"/>
      <c r="BO2684" s="169"/>
      <c r="BP2684" s="169"/>
      <c r="BQ2684" s="169"/>
      <c r="BS2684" s="6"/>
      <c r="BT2684" s="11"/>
      <c r="BU2684" s="6"/>
      <c r="BV2684" s="6"/>
    </row>
    <row r="2685" spans="1:74" ht="15.75" x14ac:dyDescent="0.25">
      <c r="A2685" s="52" t="s">
        <v>7908</v>
      </c>
      <c r="B2685" s="56"/>
      <c r="C2685" s="7" t="s">
        <v>118</v>
      </c>
      <c r="D2685" s="7" t="s">
        <v>6919</v>
      </c>
      <c r="E2685" s="7"/>
      <c r="F2685" s="64"/>
      <c r="G2685" s="6"/>
      <c r="H2685" s="6"/>
      <c r="I2685" s="10" t="s">
        <v>110</v>
      </c>
      <c r="J2685" s="11" t="s">
        <v>4722</v>
      </c>
      <c r="K2685" s="220" t="s">
        <v>600</v>
      </c>
      <c r="L2685" s="180"/>
      <c r="M2685" s="180">
        <v>1000</v>
      </c>
      <c r="N2685" s="80" t="s">
        <v>7215</v>
      </c>
      <c r="O2685" s="165"/>
      <c r="P2685" s="80" t="s">
        <v>5124</v>
      </c>
      <c r="Q2685" s="80"/>
      <c r="R2685" s="80"/>
      <c r="S2685" s="166"/>
      <c r="T2685" s="164"/>
      <c r="U2685" s="167"/>
      <c r="V2685" s="168"/>
      <c r="W2685" s="12" t="str">
        <f t="shared" si="505"/>
        <v>Mqtt1</v>
      </c>
      <c r="X2685" s="222"/>
      <c r="Y2685" s="6" t="str">
        <f t="shared" si="504"/>
        <v>power-tag/sliding-window-private-salon</v>
      </c>
      <c r="Z2685" s="106" t="str" cm="1">
        <f t="array" ref="Z2685">IF(COUNTIF(N2685,"spare"),"","$."&amp;_xlfn.REGEXEXTRACT(J2685,"PT\d+[FQ]\d+_(.*)", 2))</f>
        <v>$.Power_Factor_Phase_A</v>
      </c>
      <c r="AA2685" s="12">
        <f t="shared" si="507"/>
        <v>31</v>
      </c>
      <c r="AB2685" s="6" t="s">
        <v>195</v>
      </c>
      <c r="AC2685" s="106">
        <v>3078</v>
      </c>
      <c r="AJ2685" s="80"/>
      <c r="AK2685" s="116" t="s">
        <v>1696</v>
      </c>
      <c r="AN2685" s="80"/>
      <c r="AO2685" s="80"/>
      <c r="AP2685" s="80"/>
      <c r="AQ2685" s="80"/>
      <c r="AR2685" s="130"/>
      <c r="AS2685" s="80"/>
      <c r="AT2685" s="7"/>
      <c r="AU2685" s="7"/>
      <c r="AV2685" s="169"/>
      <c r="AW2685" s="170"/>
      <c r="AX2685" s="140"/>
      <c r="AY2685" s="150"/>
      <c r="AZ2685" s="171"/>
      <c r="BA2685" s="171"/>
      <c r="BB2685" s="150" t="str">
        <f t="shared" si="506"/>
        <v/>
      </c>
      <c r="BC2685" s="172"/>
      <c r="BD2685" s="169"/>
      <c r="BE2685" s="169"/>
      <c r="BF2685" s="169"/>
      <c r="BG2685" s="169"/>
      <c r="BH2685" s="169"/>
      <c r="BI2685" s="169"/>
      <c r="BJ2685" s="169"/>
      <c r="BK2685" s="169"/>
      <c r="BL2685" s="169"/>
      <c r="BM2685" s="169"/>
      <c r="BN2685" s="169"/>
      <c r="BO2685" s="169"/>
      <c r="BP2685" s="169"/>
      <c r="BQ2685" s="169"/>
      <c r="BS2685" s="6"/>
      <c r="BT2685" s="11"/>
      <c r="BU2685" s="6"/>
      <c r="BV2685" s="6"/>
    </row>
    <row r="2686" spans="1:74" ht="15.75" x14ac:dyDescent="0.25">
      <c r="A2686" s="52" t="s">
        <v>7908</v>
      </c>
      <c r="B2686" s="56"/>
      <c r="C2686" s="7" t="s">
        <v>118</v>
      </c>
      <c r="D2686" s="7" t="s">
        <v>6919</v>
      </c>
      <c r="E2686" s="7"/>
      <c r="F2686" s="64"/>
      <c r="G2686" s="6"/>
      <c r="H2686" s="6"/>
      <c r="I2686" s="10" t="s">
        <v>110</v>
      </c>
      <c r="J2686" s="11" t="s">
        <v>4723</v>
      </c>
      <c r="K2686" s="220" t="s">
        <v>600</v>
      </c>
      <c r="L2686" s="180"/>
      <c r="M2686" s="180">
        <v>1000</v>
      </c>
      <c r="N2686" s="80" t="s">
        <v>7215</v>
      </c>
      <c r="O2686" s="165"/>
      <c r="P2686" s="80" t="s">
        <v>5125</v>
      </c>
      <c r="Q2686" s="80"/>
      <c r="R2686" s="80"/>
      <c r="S2686" s="166"/>
      <c r="T2686" s="164"/>
      <c r="U2686" s="167"/>
      <c r="V2686" s="168"/>
      <c r="W2686" s="12" t="str">
        <f t="shared" si="505"/>
        <v>Mqtt1</v>
      </c>
      <c r="X2686" s="222"/>
      <c r="Y2686" s="6" t="str">
        <f t="shared" si="504"/>
        <v>power-tag/sliding-window-private-salon</v>
      </c>
      <c r="Z2686" s="106" t="str" cm="1">
        <f t="array" ref="Z2686">IF(COUNTIF(N2686,"spare"),"","$."&amp;_xlfn.REGEXEXTRACT(J2686,"PT\d+[FQ]\d+_(.*)", 2))</f>
        <v>$.Power_Factor_Phase_B</v>
      </c>
      <c r="AA2686" s="12">
        <f t="shared" si="507"/>
        <v>31</v>
      </c>
      <c r="AB2686" s="6" t="s">
        <v>195</v>
      </c>
      <c r="AC2686" s="106">
        <v>3080</v>
      </c>
      <c r="AJ2686" s="80"/>
      <c r="AK2686" s="116" t="s">
        <v>1696</v>
      </c>
      <c r="AN2686" s="80"/>
      <c r="AO2686" s="80"/>
      <c r="AP2686" s="80"/>
      <c r="AQ2686" s="80"/>
      <c r="AR2686" s="130"/>
      <c r="AS2686" s="80"/>
      <c r="AT2686" s="7"/>
      <c r="AU2686" s="7"/>
      <c r="AV2686" s="169"/>
      <c r="AW2686" s="170"/>
      <c r="AX2686" s="140"/>
      <c r="AY2686" s="150"/>
      <c r="AZ2686" s="171"/>
      <c r="BA2686" s="171"/>
      <c r="BB2686" s="150" t="str">
        <f t="shared" si="506"/>
        <v/>
      </c>
      <c r="BC2686" s="172"/>
      <c r="BD2686" s="169"/>
      <c r="BE2686" s="169"/>
      <c r="BF2686" s="169"/>
      <c r="BG2686" s="169"/>
      <c r="BH2686" s="169"/>
      <c r="BI2686" s="169"/>
      <c r="BJ2686" s="169"/>
      <c r="BK2686" s="169"/>
      <c r="BL2686" s="169"/>
      <c r="BM2686" s="169"/>
      <c r="BN2686" s="169"/>
      <c r="BO2686" s="169"/>
      <c r="BP2686" s="169"/>
      <c r="BQ2686" s="169"/>
      <c r="BS2686" s="6"/>
      <c r="BT2686" s="11"/>
      <c r="BU2686" s="6"/>
      <c r="BV2686" s="6"/>
    </row>
    <row r="2687" spans="1:74" ht="15.75" x14ac:dyDescent="0.25">
      <c r="A2687" s="52" t="s">
        <v>7908</v>
      </c>
      <c r="B2687" s="56"/>
      <c r="C2687" s="7" t="s">
        <v>118</v>
      </c>
      <c r="D2687" s="7" t="s">
        <v>6919</v>
      </c>
      <c r="E2687" s="7"/>
      <c r="F2687" s="64"/>
      <c r="G2687" s="6"/>
      <c r="H2687" s="6"/>
      <c r="I2687" s="10" t="s">
        <v>110</v>
      </c>
      <c r="J2687" s="11" t="s">
        <v>4724</v>
      </c>
      <c r="K2687" s="220" t="s">
        <v>600</v>
      </c>
      <c r="L2687" s="180"/>
      <c r="M2687" s="180">
        <v>1000</v>
      </c>
      <c r="N2687" s="80" t="s">
        <v>7215</v>
      </c>
      <c r="O2687" s="165"/>
      <c r="P2687" s="80" t="s">
        <v>5126</v>
      </c>
      <c r="Q2687" s="80"/>
      <c r="R2687" s="80"/>
      <c r="S2687" s="166"/>
      <c r="T2687" s="164"/>
      <c r="U2687" s="167"/>
      <c r="V2687" s="168"/>
      <c r="W2687" s="12" t="str">
        <f t="shared" si="505"/>
        <v>Mqtt1</v>
      </c>
      <c r="X2687" s="222"/>
      <c r="Y2687" s="6" t="str">
        <f t="shared" si="504"/>
        <v>power-tag/sliding-window-private-salon</v>
      </c>
      <c r="Z2687" s="106" t="str" cm="1">
        <f t="array" ref="Z2687">IF(COUNTIF(N2687,"spare"),"","$."&amp;_xlfn.REGEXEXTRACT(J2687,"PT\d+[FQ]\d+_(.*)", 2))</f>
        <v>$.Power_Factor_Phase_C</v>
      </c>
      <c r="AA2687" s="12">
        <f t="shared" si="507"/>
        <v>31</v>
      </c>
      <c r="AB2687" s="6" t="s">
        <v>195</v>
      </c>
      <c r="AC2687" s="106">
        <v>3082</v>
      </c>
      <c r="AJ2687" s="80"/>
      <c r="AK2687" s="116" t="s">
        <v>1696</v>
      </c>
      <c r="AN2687" s="80"/>
      <c r="AO2687" s="80"/>
      <c r="AP2687" s="80"/>
      <c r="AQ2687" s="80"/>
      <c r="AR2687" s="130"/>
      <c r="AS2687" s="80"/>
      <c r="AT2687" s="7"/>
      <c r="AU2687" s="7"/>
      <c r="AV2687" s="169"/>
      <c r="AW2687" s="170"/>
      <c r="AX2687" s="140"/>
      <c r="AY2687" s="150"/>
      <c r="AZ2687" s="171"/>
      <c r="BA2687" s="171"/>
      <c r="BB2687" s="150" t="str">
        <f t="shared" si="506"/>
        <v/>
      </c>
      <c r="BC2687" s="172"/>
      <c r="BD2687" s="169"/>
      <c r="BE2687" s="169"/>
      <c r="BF2687" s="169"/>
      <c r="BG2687" s="169"/>
      <c r="BH2687" s="169"/>
      <c r="BI2687" s="169"/>
      <c r="BJ2687" s="169"/>
      <c r="BK2687" s="169"/>
      <c r="BL2687" s="169"/>
      <c r="BM2687" s="169"/>
      <c r="BN2687" s="169"/>
      <c r="BO2687" s="169"/>
      <c r="BP2687" s="169"/>
      <c r="BQ2687" s="169"/>
      <c r="BS2687" s="6"/>
      <c r="BT2687" s="11"/>
      <c r="BU2687" s="6"/>
      <c r="BV2687" s="6"/>
    </row>
    <row r="2688" spans="1:74" ht="15.75" x14ac:dyDescent="0.25">
      <c r="A2688" s="52" t="s">
        <v>7908</v>
      </c>
      <c r="B2688" s="56"/>
      <c r="C2688" s="7" t="s">
        <v>118</v>
      </c>
      <c r="D2688" s="7" t="s">
        <v>6919</v>
      </c>
      <c r="E2688" s="7"/>
      <c r="F2688" s="64"/>
      <c r="G2688" s="6"/>
      <c r="H2688" s="6"/>
      <c r="I2688" s="10" t="s">
        <v>110</v>
      </c>
      <c r="J2688" s="11" t="s">
        <v>4725</v>
      </c>
      <c r="K2688" s="220" t="s">
        <v>600</v>
      </c>
      <c r="L2688" s="180"/>
      <c r="M2688" s="180">
        <v>1000</v>
      </c>
      <c r="N2688" s="80" t="s">
        <v>7215</v>
      </c>
      <c r="O2688" s="165"/>
      <c r="P2688" s="80" t="s">
        <v>5127</v>
      </c>
      <c r="Q2688" s="80"/>
      <c r="R2688" s="80"/>
      <c r="S2688" s="166"/>
      <c r="T2688" s="164"/>
      <c r="U2688" s="167"/>
      <c r="V2688" s="168"/>
      <c r="W2688" s="12" t="str">
        <f t="shared" si="505"/>
        <v>Mqtt1</v>
      </c>
      <c r="X2688" s="222"/>
      <c r="Y2688" s="6" t="str">
        <f t="shared" si="504"/>
        <v>power-tag/sliding-window-private-salon</v>
      </c>
      <c r="Z2688" s="106" t="str" cm="1">
        <f t="array" ref="Z2688">IF(COUNTIF(N2688,"spare"),"","$."&amp;_xlfn.REGEXEXTRACT(J2688,"PT\d+[FQ]\d+_(.*)", 2))</f>
        <v>$.Total_Power_Factor</v>
      </c>
      <c r="AA2688" s="12">
        <f t="shared" si="507"/>
        <v>31</v>
      </c>
      <c r="AB2688" s="6" t="s">
        <v>195</v>
      </c>
      <c r="AC2688" s="106">
        <v>3084</v>
      </c>
      <c r="AJ2688" s="80"/>
      <c r="AK2688" s="116" t="s">
        <v>1696</v>
      </c>
      <c r="AN2688" s="80"/>
      <c r="AO2688" s="80"/>
      <c r="AP2688" s="80"/>
      <c r="AQ2688" s="80"/>
      <c r="AR2688" s="130"/>
      <c r="AS2688" s="80"/>
      <c r="AT2688" s="7"/>
      <c r="AU2688" s="7"/>
      <c r="AV2688" s="169"/>
      <c r="AW2688" s="170"/>
      <c r="AX2688" s="140"/>
      <c r="AY2688" s="150"/>
      <c r="AZ2688" s="171"/>
      <c r="BA2688" s="171"/>
      <c r="BB2688" s="150" t="str">
        <f t="shared" si="506"/>
        <v/>
      </c>
      <c r="BC2688" s="172"/>
      <c r="BD2688" s="169"/>
      <c r="BE2688" s="169"/>
      <c r="BF2688" s="169"/>
      <c r="BG2688" s="169"/>
      <c r="BH2688" s="169"/>
      <c r="BI2688" s="169"/>
      <c r="BJ2688" s="169"/>
      <c r="BK2688" s="169"/>
      <c r="BL2688" s="169"/>
      <c r="BM2688" s="169"/>
      <c r="BN2688" s="169"/>
      <c r="BO2688" s="169"/>
      <c r="BP2688" s="169"/>
      <c r="BQ2688" s="169"/>
      <c r="BS2688" s="6"/>
      <c r="BT2688" s="11"/>
      <c r="BU2688" s="6"/>
      <c r="BV2688" s="6"/>
    </row>
    <row r="2689" spans="1:74" ht="15.75" x14ac:dyDescent="0.25">
      <c r="A2689" s="52" t="s">
        <v>7908</v>
      </c>
      <c r="B2689" s="56"/>
      <c r="C2689" s="7" t="s">
        <v>118</v>
      </c>
      <c r="D2689" s="7" t="s">
        <v>6919</v>
      </c>
      <c r="E2689" s="7"/>
      <c r="F2689" s="64"/>
      <c r="G2689" s="6"/>
      <c r="H2689" s="6"/>
      <c r="I2689" s="10" t="s">
        <v>110</v>
      </c>
      <c r="J2689" s="11" t="s">
        <v>4726</v>
      </c>
      <c r="K2689" s="220" t="s">
        <v>600</v>
      </c>
      <c r="L2689" s="180"/>
      <c r="M2689" s="180">
        <v>1000</v>
      </c>
      <c r="N2689" s="80" t="s">
        <v>7215</v>
      </c>
      <c r="O2689" s="165"/>
      <c r="P2689" s="80" t="s">
        <v>5038</v>
      </c>
      <c r="Q2689" s="80"/>
      <c r="R2689" s="80"/>
      <c r="S2689" s="166"/>
      <c r="T2689" s="164"/>
      <c r="U2689" s="167"/>
      <c r="V2689" s="168"/>
      <c r="W2689" s="12" t="str">
        <f t="shared" ref="W2689:W2703" si="508">IF(COUNTIF(N2689,"spare"),"","Mqtt1")</f>
        <v>Mqtt1</v>
      </c>
      <c r="X2689" s="222"/>
      <c r="Y2689" s="6" t="str">
        <f t="shared" si="504"/>
        <v>power-tag/supply-greenwall</v>
      </c>
      <c r="Z2689" s="106" t="str" cm="1">
        <f t="array" ref="Z2689">IF(COUNTIF(N2689,"spare"),"","$."&amp;_xlfn.REGEXEXTRACT(J2689,"PT\d+[FQ]\d+_(.*)", 2))</f>
        <v>$.RMS_Current_Phase_A</v>
      </c>
      <c r="AA2689" s="12">
        <f>AA2674+1</f>
        <v>32</v>
      </c>
      <c r="AB2689" s="6" t="s">
        <v>195</v>
      </c>
      <c r="AC2689" s="106">
        <v>3000</v>
      </c>
      <c r="AJ2689" s="80"/>
      <c r="AK2689" s="116" t="s">
        <v>1693</v>
      </c>
      <c r="AN2689" s="80"/>
      <c r="AO2689" s="80"/>
      <c r="AP2689" s="80"/>
      <c r="AQ2689" s="80"/>
      <c r="AR2689" s="130"/>
      <c r="AS2689" s="80"/>
      <c r="AT2689" s="7"/>
      <c r="AU2689" s="7"/>
      <c r="AV2689" s="169"/>
      <c r="AW2689" s="170"/>
      <c r="AX2689" s="140"/>
      <c r="AY2689" s="150"/>
      <c r="AZ2689" s="171"/>
      <c r="BA2689" s="171"/>
      <c r="BB2689" s="150" t="str">
        <f t="shared" ref="BB2689:BB2703" si="509">IF(ISNUMBER(AM2689),"1","")</f>
        <v/>
      </c>
      <c r="BC2689" s="172"/>
      <c r="BD2689" s="169"/>
      <c r="BE2689" s="169"/>
      <c r="BF2689" s="169"/>
      <c r="BG2689" s="169"/>
      <c r="BH2689" s="169"/>
      <c r="BI2689" s="169"/>
      <c r="BJ2689" s="169"/>
      <c r="BK2689" s="169"/>
      <c r="BL2689" s="169"/>
      <c r="BM2689" s="169"/>
      <c r="BN2689" s="169"/>
      <c r="BO2689" s="169"/>
      <c r="BP2689" s="169"/>
      <c r="BQ2689" s="169"/>
      <c r="BS2689" s="6"/>
      <c r="BT2689" s="11"/>
      <c r="BU2689" s="6"/>
      <c r="BV2689" s="6"/>
    </row>
    <row r="2690" spans="1:74" ht="15.75" x14ac:dyDescent="0.25">
      <c r="A2690" s="52" t="s">
        <v>7908</v>
      </c>
      <c r="B2690" s="56"/>
      <c r="C2690" s="7" t="s">
        <v>118</v>
      </c>
      <c r="D2690" s="7" t="s">
        <v>6919</v>
      </c>
      <c r="E2690" s="7"/>
      <c r="F2690" s="64"/>
      <c r="G2690" s="6"/>
      <c r="H2690" s="6"/>
      <c r="I2690" s="10" t="s">
        <v>110</v>
      </c>
      <c r="J2690" s="11" t="s">
        <v>4727</v>
      </c>
      <c r="K2690" s="220" t="s">
        <v>600</v>
      </c>
      <c r="L2690" s="180"/>
      <c r="M2690" s="180">
        <v>1000</v>
      </c>
      <c r="N2690" s="80" t="s">
        <v>7215</v>
      </c>
      <c r="O2690" s="165"/>
      <c r="P2690" s="80" t="s">
        <v>5039</v>
      </c>
      <c r="Q2690" s="80"/>
      <c r="R2690" s="80"/>
      <c r="S2690" s="166"/>
      <c r="T2690" s="164"/>
      <c r="U2690" s="167"/>
      <c r="V2690" s="168"/>
      <c r="W2690" s="12" t="str">
        <f t="shared" si="508"/>
        <v>Mqtt1</v>
      </c>
      <c r="X2690" s="222"/>
      <c r="Y2690" s="6" t="str">
        <f t="shared" si="504"/>
        <v>power-tag/supply-greenwall</v>
      </c>
      <c r="Z2690" s="106" t="str" cm="1">
        <f t="array" ref="Z2690">IF(COUNTIF(N2690,"spare"),"","$."&amp;_xlfn.REGEXEXTRACT(J2690,"PT\d+[FQ]\d+_(.*)", 2))</f>
        <v>$.RMS_Current_Phase_B</v>
      </c>
      <c r="AA2690" s="12">
        <f t="shared" ref="AA2690:AA2703" si="510">AA2675+1</f>
        <v>32</v>
      </c>
      <c r="AB2690" s="6" t="s">
        <v>195</v>
      </c>
      <c r="AC2690" s="106">
        <v>3002</v>
      </c>
      <c r="AJ2690" s="80"/>
      <c r="AK2690" s="116" t="s">
        <v>1693</v>
      </c>
      <c r="AN2690" s="80"/>
      <c r="AO2690" s="80"/>
      <c r="AP2690" s="80"/>
      <c r="AQ2690" s="80"/>
      <c r="AR2690" s="130"/>
      <c r="AS2690" s="80"/>
      <c r="AT2690" s="7"/>
      <c r="AU2690" s="7"/>
      <c r="AV2690" s="169"/>
      <c r="AW2690" s="170"/>
      <c r="AX2690" s="140"/>
      <c r="AY2690" s="150"/>
      <c r="AZ2690" s="171"/>
      <c r="BA2690" s="171"/>
      <c r="BB2690" s="150" t="str">
        <f t="shared" si="509"/>
        <v/>
      </c>
      <c r="BC2690" s="172"/>
      <c r="BD2690" s="169"/>
      <c r="BE2690" s="169"/>
      <c r="BF2690" s="169"/>
      <c r="BG2690" s="169"/>
      <c r="BH2690" s="169"/>
      <c r="BI2690" s="169"/>
      <c r="BJ2690" s="169"/>
      <c r="BK2690" s="169"/>
      <c r="BL2690" s="169"/>
      <c r="BM2690" s="169"/>
      <c r="BN2690" s="169"/>
      <c r="BO2690" s="169"/>
      <c r="BP2690" s="169"/>
      <c r="BQ2690" s="169"/>
      <c r="BS2690" s="6"/>
      <c r="BT2690" s="11"/>
      <c r="BU2690" s="6"/>
      <c r="BV2690" s="6"/>
    </row>
    <row r="2691" spans="1:74" ht="15.75" x14ac:dyDescent="0.25">
      <c r="A2691" s="52" t="s">
        <v>7908</v>
      </c>
      <c r="B2691" s="56"/>
      <c r="C2691" s="7" t="s">
        <v>118</v>
      </c>
      <c r="D2691" s="7" t="s">
        <v>6919</v>
      </c>
      <c r="E2691" s="7"/>
      <c r="F2691" s="64"/>
      <c r="G2691" s="6"/>
      <c r="H2691" s="6"/>
      <c r="I2691" s="10" t="s">
        <v>110</v>
      </c>
      <c r="J2691" s="11" t="s">
        <v>4728</v>
      </c>
      <c r="K2691" s="220" t="s">
        <v>600</v>
      </c>
      <c r="L2691" s="180"/>
      <c r="M2691" s="180">
        <v>1000</v>
      </c>
      <c r="N2691" s="80" t="s">
        <v>7215</v>
      </c>
      <c r="O2691" s="165"/>
      <c r="P2691" s="80" t="s">
        <v>5040</v>
      </c>
      <c r="Q2691" s="80"/>
      <c r="R2691" s="80"/>
      <c r="S2691" s="166"/>
      <c r="T2691" s="164"/>
      <c r="U2691" s="167"/>
      <c r="V2691" s="168"/>
      <c r="W2691" s="12" t="str">
        <f t="shared" si="508"/>
        <v>Mqtt1</v>
      </c>
      <c r="X2691" s="222"/>
      <c r="Y2691" s="6" t="str">
        <f t="shared" si="504"/>
        <v>power-tag/supply-greenwall</v>
      </c>
      <c r="Z2691" s="106" t="str" cm="1">
        <f t="array" ref="Z2691">IF(COUNTIF(N2691,"spare"),"","$."&amp;_xlfn.REGEXEXTRACT(J2691,"PT\d+[FQ]\d+_(.*)", 2))</f>
        <v>$.RMS_Current_Phase_C</v>
      </c>
      <c r="AA2691" s="12">
        <f t="shared" si="510"/>
        <v>32</v>
      </c>
      <c r="AB2691" s="6" t="s">
        <v>195</v>
      </c>
      <c r="AC2691" s="106">
        <v>3004</v>
      </c>
      <c r="AJ2691" s="80"/>
      <c r="AK2691" s="116" t="s">
        <v>1693</v>
      </c>
      <c r="AN2691" s="80"/>
      <c r="AO2691" s="80"/>
      <c r="AP2691" s="80"/>
      <c r="AQ2691" s="80"/>
      <c r="AR2691" s="130"/>
      <c r="AS2691" s="80"/>
      <c r="AT2691" s="7"/>
      <c r="AU2691" s="7"/>
      <c r="AV2691" s="169"/>
      <c r="AW2691" s="170"/>
      <c r="AX2691" s="140"/>
      <c r="AY2691" s="150"/>
      <c r="AZ2691" s="171"/>
      <c r="BA2691" s="171"/>
      <c r="BB2691" s="150" t="str">
        <f t="shared" si="509"/>
        <v/>
      </c>
      <c r="BC2691" s="172"/>
      <c r="BD2691" s="169"/>
      <c r="BE2691" s="169"/>
      <c r="BF2691" s="169"/>
      <c r="BG2691" s="169"/>
      <c r="BH2691" s="169"/>
      <c r="BI2691" s="169"/>
      <c r="BJ2691" s="169"/>
      <c r="BK2691" s="169"/>
      <c r="BL2691" s="169"/>
      <c r="BM2691" s="169"/>
      <c r="BN2691" s="169"/>
      <c r="BO2691" s="169"/>
      <c r="BP2691" s="169"/>
      <c r="BQ2691" s="169"/>
      <c r="BS2691" s="6"/>
      <c r="BT2691" s="11"/>
      <c r="BU2691" s="6"/>
      <c r="BV2691" s="6"/>
    </row>
    <row r="2692" spans="1:74" ht="15.75" x14ac:dyDescent="0.25">
      <c r="A2692" s="52" t="s">
        <v>7908</v>
      </c>
      <c r="B2692" s="56"/>
      <c r="C2692" s="7" t="s">
        <v>118</v>
      </c>
      <c r="D2692" s="7" t="s">
        <v>6919</v>
      </c>
      <c r="E2692" s="7"/>
      <c r="F2692" s="64"/>
      <c r="G2692" s="6"/>
      <c r="H2692" s="6"/>
      <c r="I2692" s="10" t="s">
        <v>110</v>
      </c>
      <c r="J2692" s="11" t="s">
        <v>4729</v>
      </c>
      <c r="K2692" s="220" t="s">
        <v>600</v>
      </c>
      <c r="L2692" s="180"/>
      <c r="M2692" s="180">
        <v>1000</v>
      </c>
      <c r="N2692" s="80" t="s">
        <v>7215</v>
      </c>
      <c r="O2692" s="165"/>
      <c r="P2692" s="80" t="s">
        <v>5041</v>
      </c>
      <c r="Q2692" s="80"/>
      <c r="R2692" s="80"/>
      <c r="S2692" s="166"/>
      <c r="T2692" s="164"/>
      <c r="U2692" s="167"/>
      <c r="V2692" s="168"/>
      <c r="W2692" s="12" t="str">
        <f t="shared" si="508"/>
        <v>Mqtt1</v>
      </c>
      <c r="X2692" s="222"/>
      <c r="Y2692" s="6" t="str">
        <f t="shared" si="504"/>
        <v>power-tag/supply-greenwall</v>
      </c>
      <c r="Z2692" s="106" t="str" cm="1">
        <f t="array" ref="Z2692">IF(COUNTIF(N2692,"spare"),"","$."&amp;_xlfn.REGEXEXTRACT(J2692,"PT\d+[FQ]\d+_(.*)", 2))</f>
        <v>$.RMS_Current_Phase_Neut</v>
      </c>
      <c r="AA2692" s="12">
        <f t="shared" si="510"/>
        <v>32</v>
      </c>
      <c r="AB2692" s="6" t="s">
        <v>195</v>
      </c>
      <c r="AC2692" s="106">
        <v>3006</v>
      </c>
      <c r="AJ2692" s="80"/>
      <c r="AK2692" s="116" t="s">
        <v>1693</v>
      </c>
      <c r="AN2692" s="80"/>
      <c r="AO2692" s="80"/>
      <c r="AP2692" s="80"/>
      <c r="AQ2692" s="80"/>
      <c r="AR2692" s="130"/>
      <c r="AS2692" s="80"/>
      <c r="AT2692" s="7"/>
      <c r="AU2692" s="7"/>
      <c r="AV2692" s="169"/>
      <c r="AW2692" s="170"/>
      <c r="AX2692" s="140"/>
      <c r="AY2692" s="150"/>
      <c r="AZ2692" s="171"/>
      <c r="BA2692" s="171"/>
      <c r="BB2692" s="150" t="str">
        <f t="shared" si="509"/>
        <v/>
      </c>
      <c r="BC2692" s="172"/>
      <c r="BD2692" s="169"/>
      <c r="BE2692" s="169"/>
      <c r="BF2692" s="169"/>
      <c r="BG2692" s="169"/>
      <c r="BH2692" s="169"/>
      <c r="BI2692" s="169"/>
      <c r="BJ2692" s="169"/>
      <c r="BK2692" s="169"/>
      <c r="BL2692" s="169"/>
      <c r="BM2692" s="169"/>
      <c r="BN2692" s="169"/>
      <c r="BO2692" s="169"/>
      <c r="BP2692" s="169"/>
      <c r="BQ2692" s="169"/>
      <c r="BS2692" s="6"/>
      <c r="BT2692" s="11"/>
      <c r="BU2692" s="6"/>
      <c r="BV2692" s="6"/>
    </row>
    <row r="2693" spans="1:74" ht="15.75" x14ac:dyDescent="0.25">
      <c r="A2693" s="52" t="s">
        <v>7908</v>
      </c>
      <c r="B2693" s="56"/>
      <c r="C2693" s="7" t="s">
        <v>118</v>
      </c>
      <c r="D2693" s="7" t="s">
        <v>6919</v>
      </c>
      <c r="E2693" s="7"/>
      <c r="F2693" s="64"/>
      <c r="G2693" s="6"/>
      <c r="H2693" s="6"/>
      <c r="I2693" s="10" t="s">
        <v>110</v>
      </c>
      <c r="J2693" s="11" t="s">
        <v>7787</v>
      </c>
      <c r="K2693" s="220" t="s">
        <v>600</v>
      </c>
      <c r="L2693" s="180"/>
      <c r="M2693" s="180">
        <v>1000</v>
      </c>
      <c r="N2693" s="80" t="s">
        <v>7215</v>
      </c>
      <c r="O2693" s="165"/>
      <c r="P2693" s="80" t="s">
        <v>5042</v>
      </c>
      <c r="Q2693" s="80"/>
      <c r="R2693" s="80"/>
      <c r="S2693" s="166"/>
      <c r="T2693" s="164"/>
      <c r="U2693" s="167"/>
      <c r="V2693" s="168"/>
      <c r="W2693" s="12" t="str">
        <f t="shared" si="508"/>
        <v>Mqtt1</v>
      </c>
      <c r="X2693" s="222"/>
      <c r="Y2693" s="6" t="str">
        <f t="shared" si="504"/>
        <v>power-tag/supply-greenwall</v>
      </c>
      <c r="Z2693" s="106" t="str" cm="1">
        <f t="array" ref="Z2693">IF(COUNTIF(N2693,"spare"),"","$."&amp;_xlfn.REGEXEXTRACT(J2693,"PT\d+[FQ]\d+_(.*)", 2))</f>
        <v>$.RMS_Voltage_A_N</v>
      </c>
      <c r="AA2693" s="12">
        <f t="shared" si="510"/>
        <v>32</v>
      </c>
      <c r="AB2693" s="6" t="s">
        <v>195</v>
      </c>
      <c r="AC2693" s="106">
        <v>3028</v>
      </c>
      <c r="AJ2693" s="80"/>
      <c r="AK2693" s="116" t="s">
        <v>1694</v>
      </c>
      <c r="AN2693" s="80"/>
      <c r="AO2693" s="80"/>
      <c r="AP2693" s="80"/>
      <c r="AQ2693" s="80"/>
      <c r="AR2693" s="130"/>
      <c r="AS2693" s="80"/>
      <c r="AT2693" s="7"/>
      <c r="AU2693" s="7"/>
      <c r="AV2693" s="169"/>
      <c r="AW2693" s="170"/>
      <c r="AX2693" s="140"/>
      <c r="AY2693" s="150"/>
      <c r="AZ2693" s="171"/>
      <c r="BA2693" s="171"/>
      <c r="BB2693" s="150" t="str">
        <f t="shared" si="509"/>
        <v/>
      </c>
      <c r="BC2693" s="172"/>
      <c r="BD2693" s="169"/>
      <c r="BE2693" s="169"/>
      <c r="BF2693" s="169"/>
      <c r="BG2693" s="169"/>
      <c r="BH2693" s="169"/>
      <c r="BI2693" s="169"/>
      <c r="BJ2693" s="169"/>
      <c r="BK2693" s="169"/>
      <c r="BL2693" s="169"/>
      <c r="BM2693" s="169"/>
      <c r="BN2693" s="169"/>
      <c r="BO2693" s="169"/>
      <c r="BP2693" s="169"/>
      <c r="BQ2693" s="169"/>
      <c r="BS2693" s="6"/>
      <c r="BT2693" s="11"/>
      <c r="BU2693" s="6"/>
      <c r="BV2693" s="6"/>
    </row>
    <row r="2694" spans="1:74" ht="15.75" x14ac:dyDescent="0.25">
      <c r="A2694" s="52" t="s">
        <v>7908</v>
      </c>
      <c r="B2694" s="56"/>
      <c r="C2694" s="7" t="s">
        <v>118</v>
      </c>
      <c r="D2694" s="7" t="s">
        <v>6919</v>
      </c>
      <c r="E2694" s="7"/>
      <c r="F2694" s="64"/>
      <c r="G2694" s="6"/>
      <c r="H2694" s="6"/>
      <c r="I2694" s="10" t="s">
        <v>110</v>
      </c>
      <c r="J2694" s="11" t="s">
        <v>7788</v>
      </c>
      <c r="K2694" s="220" t="s">
        <v>600</v>
      </c>
      <c r="L2694" s="180"/>
      <c r="M2694" s="180">
        <v>1000</v>
      </c>
      <c r="N2694" s="80" t="s">
        <v>7215</v>
      </c>
      <c r="O2694" s="165"/>
      <c r="P2694" s="80" t="s">
        <v>5043</v>
      </c>
      <c r="Q2694" s="80"/>
      <c r="R2694" s="80"/>
      <c r="S2694" s="166"/>
      <c r="T2694" s="164"/>
      <c r="U2694" s="167"/>
      <c r="V2694" s="168"/>
      <c r="W2694" s="12" t="str">
        <f t="shared" si="508"/>
        <v>Mqtt1</v>
      </c>
      <c r="X2694" s="222"/>
      <c r="Y2694" s="6" t="str">
        <f t="shared" si="504"/>
        <v>power-tag/supply-greenwall</v>
      </c>
      <c r="Z2694" s="106" t="str" cm="1">
        <f t="array" ref="Z2694">IF(COUNTIF(N2694,"spare"),"","$."&amp;_xlfn.REGEXEXTRACT(J2694,"PT\d+[FQ]\d+_(.*)", 2))</f>
        <v>$.RMS_Voltage_B_N</v>
      </c>
      <c r="AA2694" s="12">
        <f t="shared" si="510"/>
        <v>32</v>
      </c>
      <c r="AB2694" s="6" t="s">
        <v>195</v>
      </c>
      <c r="AC2694" s="106">
        <v>3030</v>
      </c>
      <c r="AJ2694" s="80"/>
      <c r="AK2694" s="116" t="s">
        <v>1694</v>
      </c>
      <c r="AN2694" s="80"/>
      <c r="AO2694" s="80"/>
      <c r="AP2694" s="80"/>
      <c r="AQ2694" s="80"/>
      <c r="AR2694" s="130"/>
      <c r="AS2694" s="80"/>
      <c r="AT2694" s="7"/>
      <c r="AU2694" s="7"/>
      <c r="AV2694" s="169"/>
      <c r="AW2694" s="170"/>
      <c r="AX2694" s="140"/>
      <c r="AY2694" s="150"/>
      <c r="AZ2694" s="171"/>
      <c r="BA2694" s="171"/>
      <c r="BB2694" s="150" t="str">
        <f t="shared" si="509"/>
        <v/>
      </c>
      <c r="BC2694" s="172"/>
      <c r="BD2694" s="169"/>
      <c r="BE2694" s="169"/>
      <c r="BF2694" s="169"/>
      <c r="BG2694" s="169"/>
      <c r="BH2694" s="169"/>
      <c r="BI2694" s="169"/>
      <c r="BJ2694" s="169"/>
      <c r="BK2694" s="169"/>
      <c r="BL2694" s="169"/>
      <c r="BM2694" s="169"/>
      <c r="BN2694" s="169"/>
      <c r="BO2694" s="169"/>
      <c r="BP2694" s="169"/>
      <c r="BQ2694" s="169"/>
      <c r="BS2694" s="6"/>
      <c r="BT2694" s="11"/>
      <c r="BU2694" s="6"/>
      <c r="BV2694" s="6"/>
    </row>
    <row r="2695" spans="1:74" ht="15.75" x14ac:dyDescent="0.25">
      <c r="A2695" s="52" t="s">
        <v>7908</v>
      </c>
      <c r="B2695" s="56"/>
      <c r="C2695" s="7" t="s">
        <v>118</v>
      </c>
      <c r="D2695" s="7" t="s">
        <v>6919</v>
      </c>
      <c r="E2695" s="7"/>
      <c r="F2695" s="64"/>
      <c r="G2695" s="6"/>
      <c r="H2695" s="6"/>
      <c r="I2695" s="10" t="s">
        <v>110</v>
      </c>
      <c r="J2695" s="11" t="s">
        <v>7789</v>
      </c>
      <c r="K2695" s="220" t="s">
        <v>600</v>
      </c>
      <c r="L2695" s="180"/>
      <c r="M2695" s="180">
        <v>1000</v>
      </c>
      <c r="N2695" s="80" t="s">
        <v>7215</v>
      </c>
      <c r="O2695" s="165"/>
      <c r="P2695" s="80" t="s">
        <v>5044</v>
      </c>
      <c r="Q2695" s="80"/>
      <c r="R2695" s="80"/>
      <c r="S2695" s="166"/>
      <c r="T2695" s="164"/>
      <c r="U2695" s="167"/>
      <c r="V2695" s="168"/>
      <c r="W2695" s="12" t="str">
        <f t="shared" si="508"/>
        <v>Mqtt1</v>
      </c>
      <c r="X2695" s="222"/>
      <c r="Y2695" s="6" t="str">
        <f t="shared" si="504"/>
        <v>power-tag/supply-greenwall</v>
      </c>
      <c r="Z2695" s="106" t="str" cm="1">
        <f t="array" ref="Z2695">IF(COUNTIF(N2695,"spare"),"","$."&amp;_xlfn.REGEXEXTRACT(J2695,"PT\d+[FQ]\d+_(.*)", 2))</f>
        <v>$.RMS_Voltage_C_N</v>
      </c>
      <c r="AA2695" s="12">
        <f t="shared" si="510"/>
        <v>32</v>
      </c>
      <c r="AB2695" s="6" t="s">
        <v>195</v>
      </c>
      <c r="AC2695" s="106">
        <v>3032</v>
      </c>
      <c r="AJ2695" s="80"/>
      <c r="AK2695" s="116" t="s">
        <v>1694</v>
      </c>
      <c r="AN2695" s="80"/>
      <c r="AO2695" s="80"/>
      <c r="AP2695" s="80"/>
      <c r="AQ2695" s="80"/>
      <c r="AR2695" s="130"/>
      <c r="AS2695" s="80"/>
      <c r="AT2695" s="7"/>
      <c r="AU2695" s="7"/>
      <c r="AV2695" s="169"/>
      <c r="AW2695" s="170"/>
      <c r="AX2695" s="140"/>
      <c r="AY2695" s="150"/>
      <c r="AZ2695" s="171"/>
      <c r="BA2695" s="171"/>
      <c r="BB2695" s="150" t="str">
        <f t="shared" si="509"/>
        <v/>
      </c>
      <c r="BC2695" s="172"/>
      <c r="BD2695" s="169"/>
      <c r="BE2695" s="169"/>
      <c r="BF2695" s="169"/>
      <c r="BG2695" s="169"/>
      <c r="BH2695" s="169"/>
      <c r="BI2695" s="169"/>
      <c r="BJ2695" s="169"/>
      <c r="BK2695" s="169"/>
      <c r="BL2695" s="169"/>
      <c r="BM2695" s="169"/>
      <c r="BN2695" s="169"/>
      <c r="BO2695" s="169"/>
      <c r="BP2695" s="169"/>
      <c r="BQ2695" s="169"/>
      <c r="BS2695" s="6"/>
      <c r="BT2695" s="11"/>
      <c r="BU2695" s="6"/>
      <c r="BV2695" s="6"/>
    </row>
    <row r="2696" spans="1:74" ht="15.75" x14ac:dyDescent="0.25">
      <c r="A2696" s="52" t="s">
        <v>7908</v>
      </c>
      <c r="B2696" s="56"/>
      <c r="C2696" s="7" t="s">
        <v>118</v>
      </c>
      <c r="D2696" s="7" t="s">
        <v>6919</v>
      </c>
      <c r="E2696" s="7"/>
      <c r="F2696" s="64"/>
      <c r="G2696" s="6"/>
      <c r="H2696" s="6"/>
      <c r="I2696" s="10" t="s">
        <v>110</v>
      </c>
      <c r="J2696" s="11" t="s">
        <v>4730</v>
      </c>
      <c r="K2696" s="220" t="s">
        <v>600</v>
      </c>
      <c r="L2696" s="180"/>
      <c r="M2696" s="180">
        <v>1000</v>
      </c>
      <c r="N2696" s="80" t="s">
        <v>7215</v>
      </c>
      <c r="O2696" s="165"/>
      <c r="P2696" s="80" t="s">
        <v>5045</v>
      </c>
      <c r="Q2696" s="80"/>
      <c r="R2696" s="80"/>
      <c r="S2696" s="166"/>
      <c r="T2696" s="164"/>
      <c r="U2696" s="167"/>
      <c r="V2696" s="168"/>
      <c r="W2696" s="12" t="str">
        <f t="shared" si="508"/>
        <v>Mqtt1</v>
      </c>
      <c r="X2696" s="222"/>
      <c r="Y2696" s="6" t="str">
        <f t="shared" si="504"/>
        <v>power-tag/supply-greenwall</v>
      </c>
      <c r="Z2696" s="106" t="str" cm="1">
        <f t="array" ref="Z2696">IF(COUNTIF(N2696,"spare"),"","$."&amp;_xlfn.REGEXEXTRACT(J2696,"PT\d+[FQ]\d+_(.*)", 2))</f>
        <v>$.Active_Power_Phase_A</v>
      </c>
      <c r="AA2696" s="12">
        <f t="shared" si="510"/>
        <v>32</v>
      </c>
      <c r="AB2696" s="6" t="s">
        <v>195</v>
      </c>
      <c r="AC2696" s="106">
        <v>3054</v>
      </c>
      <c r="AJ2696" s="80"/>
      <c r="AK2696" s="116" t="s">
        <v>1695</v>
      </c>
      <c r="AN2696" s="80"/>
      <c r="AO2696" s="80"/>
      <c r="AP2696" s="80"/>
      <c r="AQ2696" s="80"/>
      <c r="AR2696" s="130"/>
      <c r="AS2696" s="80"/>
      <c r="AT2696" s="7"/>
      <c r="AU2696" s="7"/>
      <c r="AV2696" s="169"/>
      <c r="AW2696" s="170"/>
      <c r="AX2696" s="140"/>
      <c r="AY2696" s="150"/>
      <c r="AZ2696" s="171"/>
      <c r="BA2696" s="171"/>
      <c r="BB2696" s="150" t="str">
        <f t="shared" si="509"/>
        <v/>
      </c>
      <c r="BC2696" s="172"/>
      <c r="BD2696" s="169"/>
      <c r="BE2696" s="169"/>
      <c r="BF2696" s="169"/>
      <c r="BG2696" s="169"/>
      <c r="BH2696" s="169"/>
      <c r="BI2696" s="169"/>
      <c r="BJ2696" s="169"/>
      <c r="BK2696" s="169"/>
      <c r="BL2696" s="169"/>
      <c r="BM2696" s="169"/>
      <c r="BN2696" s="169"/>
      <c r="BO2696" s="169"/>
      <c r="BP2696" s="169"/>
      <c r="BQ2696" s="169"/>
      <c r="BS2696" s="6"/>
      <c r="BT2696" s="11"/>
      <c r="BU2696" s="6"/>
      <c r="BV2696" s="6"/>
    </row>
    <row r="2697" spans="1:74" ht="15.75" x14ac:dyDescent="0.25">
      <c r="A2697" s="52" t="s">
        <v>7908</v>
      </c>
      <c r="B2697" s="56"/>
      <c r="C2697" s="7" t="s">
        <v>118</v>
      </c>
      <c r="D2697" s="7" t="s">
        <v>6919</v>
      </c>
      <c r="E2697" s="7"/>
      <c r="F2697" s="64"/>
      <c r="G2697" s="6"/>
      <c r="H2697" s="6"/>
      <c r="I2697" s="10" t="s">
        <v>110</v>
      </c>
      <c r="J2697" s="11" t="s">
        <v>4731</v>
      </c>
      <c r="K2697" s="220" t="s">
        <v>600</v>
      </c>
      <c r="L2697" s="180"/>
      <c r="M2697" s="180">
        <v>1000</v>
      </c>
      <c r="N2697" s="80" t="s">
        <v>7215</v>
      </c>
      <c r="O2697" s="165"/>
      <c r="P2697" s="80" t="s">
        <v>5046</v>
      </c>
      <c r="Q2697" s="80"/>
      <c r="R2697" s="80"/>
      <c r="S2697" s="166"/>
      <c r="T2697" s="164"/>
      <c r="U2697" s="167"/>
      <c r="V2697" s="168"/>
      <c r="W2697" s="12" t="str">
        <f t="shared" si="508"/>
        <v>Mqtt1</v>
      </c>
      <c r="X2697" s="222"/>
      <c r="Y2697" s="6" t="str">
        <f t="shared" si="504"/>
        <v>power-tag/supply-greenwall</v>
      </c>
      <c r="Z2697" s="106" t="str" cm="1">
        <f t="array" ref="Z2697">IF(COUNTIF(N2697,"spare"),"","$."&amp;_xlfn.REGEXEXTRACT(J2697,"PT\d+[FQ]\d+_(.*)", 2))</f>
        <v>$.Active_Power_Phase_B</v>
      </c>
      <c r="AA2697" s="12">
        <f t="shared" si="510"/>
        <v>32</v>
      </c>
      <c r="AB2697" s="6" t="s">
        <v>195</v>
      </c>
      <c r="AC2697" s="106">
        <v>3056</v>
      </c>
      <c r="AJ2697" s="80"/>
      <c r="AK2697" s="116" t="s">
        <v>1695</v>
      </c>
      <c r="AN2697" s="80"/>
      <c r="AO2697" s="80"/>
      <c r="AP2697" s="80"/>
      <c r="AQ2697" s="80"/>
      <c r="AR2697" s="130"/>
      <c r="AS2697" s="80"/>
      <c r="AT2697" s="7"/>
      <c r="AU2697" s="7"/>
      <c r="AV2697" s="169"/>
      <c r="AW2697" s="170"/>
      <c r="AX2697" s="140"/>
      <c r="AY2697" s="150"/>
      <c r="AZ2697" s="171"/>
      <c r="BA2697" s="171"/>
      <c r="BB2697" s="150" t="str">
        <f t="shared" si="509"/>
        <v/>
      </c>
      <c r="BC2697" s="172"/>
      <c r="BD2697" s="169"/>
      <c r="BE2697" s="169"/>
      <c r="BF2697" s="169"/>
      <c r="BG2697" s="169"/>
      <c r="BH2697" s="169"/>
      <c r="BI2697" s="169"/>
      <c r="BJ2697" s="169"/>
      <c r="BK2697" s="169"/>
      <c r="BL2697" s="169"/>
      <c r="BM2697" s="169"/>
      <c r="BN2697" s="169"/>
      <c r="BO2697" s="169"/>
      <c r="BP2697" s="169"/>
      <c r="BQ2697" s="169"/>
      <c r="BS2697" s="6"/>
      <c r="BT2697" s="11"/>
      <c r="BU2697" s="6"/>
      <c r="BV2697" s="6"/>
    </row>
    <row r="2698" spans="1:74" ht="15.75" x14ac:dyDescent="0.25">
      <c r="A2698" s="52" t="s">
        <v>7908</v>
      </c>
      <c r="B2698" s="56"/>
      <c r="C2698" s="7" t="s">
        <v>118</v>
      </c>
      <c r="D2698" s="7" t="s">
        <v>6919</v>
      </c>
      <c r="E2698" s="7"/>
      <c r="F2698" s="64"/>
      <c r="G2698" s="6"/>
      <c r="H2698" s="6"/>
      <c r="I2698" s="10" t="s">
        <v>110</v>
      </c>
      <c r="J2698" s="11" t="s">
        <v>4732</v>
      </c>
      <c r="K2698" s="220" t="s">
        <v>600</v>
      </c>
      <c r="L2698" s="180"/>
      <c r="M2698" s="180">
        <v>1000</v>
      </c>
      <c r="N2698" s="80" t="s">
        <v>7215</v>
      </c>
      <c r="O2698" s="165"/>
      <c r="P2698" s="80" t="s">
        <v>5047</v>
      </c>
      <c r="Q2698" s="80"/>
      <c r="R2698" s="80"/>
      <c r="S2698" s="166"/>
      <c r="T2698" s="164"/>
      <c r="U2698" s="167"/>
      <c r="V2698" s="168"/>
      <c r="W2698" s="12" t="str">
        <f t="shared" si="508"/>
        <v>Mqtt1</v>
      </c>
      <c r="X2698" s="222"/>
      <c r="Y2698" s="6" t="str">
        <f t="shared" si="504"/>
        <v>power-tag/supply-greenwall</v>
      </c>
      <c r="Z2698" s="106" t="str" cm="1">
        <f t="array" ref="Z2698">IF(COUNTIF(N2698,"spare"),"","$."&amp;_xlfn.REGEXEXTRACT(J2698,"PT\d+[FQ]\d+_(.*)", 2))</f>
        <v>$.Active_Power_Phase_C</v>
      </c>
      <c r="AA2698" s="12">
        <f t="shared" si="510"/>
        <v>32</v>
      </c>
      <c r="AB2698" s="6" t="s">
        <v>195</v>
      </c>
      <c r="AC2698" s="106">
        <v>3058</v>
      </c>
      <c r="AJ2698" s="80"/>
      <c r="AK2698" s="116" t="s">
        <v>1695</v>
      </c>
      <c r="AN2698" s="80"/>
      <c r="AO2698" s="80"/>
      <c r="AP2698" s="80"/>
      <c r="AQ2698" s="80"/>
      <c r="AR2698" s="130"/>
      <c r="AS2698" s="80"/>
      <c r="AT2698" s="7"/>
      <c r="AU2698" s="7"/>
      <c r="AV2698" s="169"/>
      <c r="AW2698" s="170"/>
      <c r="AX2698" s="140"/>
      <c r="AY2698" s="150"/>
      <c r="AZ2698" s="171"/>
      <c r="BA2698" s="171"/>
      <c r="BB2698" s="150" t="str">
        <f t="shared" si="509"/>
        <v/>
      </c>
      <c r="BC2698" s="172"/>
      <c r="BD2698" s="169"/>
      <c r="BE2698" s="169"/>
      <c r="BF2698" s="169"/>
      <c r="BG2698" s="169"/>
      <c r="BH2698" s="169"/>
      <c r="BI2698" s="169"/>
      <c r="BJ2698" s="169"/>
      <c r="BK2698" s="169"/>
      <c r="BL2698" s="169"/>
      <c r="BM2698" s="169"/>
      <c r="BN2698" s="169"/>
      <c r="BO2698" s="169"/>
      <c r="BP2698" s="169"/>
      <c r="BQ2698" s="169"/>
      <c r="BS2698" s="6"/>
      <c r="BT2698" s="11"/>
      <c r="BU2698" s="6"/>
      <c r="BV2698" s="6"/>
    </row>
    <row r="2699" spans="1:74" ht="15.75" x14ac:dyDescent="0.25">
      <c r="A2699" s="52" t="s">
        <v>7908</v>
      </c>
      <c r="B2699" s="56"/>
      <c r="C2699" s="7" t="s">
        <v>118</v>
      </c>
      <c r="D2699" s="7" t="s">
        <v>6919</v>
      </c>
      <c r="E2699" s="7"/>
      <c r="F2699" s="64"/>
      <c r="G2699" s="6"/>
      <c r="H2699" s="6"/>
      <c r="I2699" s="10" t="s">
        <v>110</v>
      </c>
      <c r="J2699" s="11" t="s">
        <v>4733</v>
      </c>
      <c r="K2699" s="220" t="s">
        <v>600</v>
      </c>
      <c r="L2699" s="180"/>
      <c r="M2699" s="180">
        <v>1000</v>
      </c>
      <c r="N2699" s="80" t="s">
        <v>7215</v>
      </c>
      <c r="O2699" s="165"/>
      <c r="P2699" s="80" t="s">
        <v>5048</v>
      </c>
      <c r="Q2699" s="80"/>
      <c r="R2699" s="80"/>
      <c r="S2699" s="166"/>
      <c r="T2699" s="164"/>
      <c r="U2699" s="167"/>
      <c r="V2699" s="168"/>
      <c r="W2699" s="12" t="str">
        <f t="shared" si="508"/>
        <v>Mqtt1</v>
      </c>
      <c r="X2699" s="222"/>
      <c r="Y2699" s="6" t="str">
        <f t="shared" si="504"/>
        <v>power-tag/supply-greenwall</v>
      </c>
      <c r="Z2699" s="106" t="str" cm="1">
        <f t="array" ref="Z2699">IF(COUNTIF(N2699,"spare"),"","$."&amp;_xlfn.REGEXEXTRACT(J2699,"PT\d+[FQ]\d+_(.*)", 2))</f>
        <v>$.Total_Active_Power</v>
      </c>
      <c r="AA2699" s="12">
        <f t="shared" si="510"/>
        <v>32</v>
      </c>
      <c r="AB2699" s="6" t="s">
        <v>195</v>
      </c>
      <c r="AC2699" s="106">
        <v>3060</v>
      </c>
      <c r="AJ2699" s="80"/>
      <c r="AK2699" s="116" t="s">
        <v>1695</v>
      </c>
      <c r="AN2699" s="80"/>
      <c r="AO2699" s="80"/>
      <c r="AP2699" s="80"/>
      <c r="AQ2699" s="80"/>
      <c r="AR2699" s="130"/>
      <c r="AS2699" s="80"/>
      <c r="AT2699" s="7"/>
      <c r="AU2699" s="7"/>
      <c r="AV2699" s="169"/>
      <c r="AW2699" s="170"/>
      <c r="AX2699" s="140"/>
      <c r="AY2699" s="150"/>
      <c r="AZ2699" s="171"/>
      <c r="BA2699" s="171"/>
      <c r="BB2699" s="150" t="str">
        <f t="shared" si="509"/>
        <v/>
      </c>
      <c r="BC2699" s="172"/>
      <c r="BD2699" s="169"/>
      <c r="BE2699" s="169"/>
      <c r="BF2699" s="169"/>
      <c r="BG2699" s="169"/>
      <c r="BH2699" s="169"/>
      <c r="BI2699" s="169"/>
      <c r="BJ2699" s="169"/>
      <c r="BK2699" s="169"/>
      <c r="BL2699" s="169"/>
      <c r="BM2699" s="169"/>
      <c r="BN2699" s="169"/>
      <c r="BO2699" s="169"/>
      <c r="BP2699" s="169"/>
      <c r="BQ2699" s="169"/>
      <c r="BS2699" s="6"/>
      <c r="BT2699" s="11"/>
      <c r="BU2699" s="6"/>
      <c r="BV2699" s="6"/>
    </row>
    <row r="2700" spans="1:74" ht="15.75" x14ac:dyDescent="0.25">
      <c r="A2700" s="52" t="s">
        <v>7908</v>
      </c>
      <c r="B2700" s="56"/>
      <c r="C2700" s="7" t="s">
        <v>118</v>
      </c>
      <c r="D2700" s="7" t="s">
        <v>6919</v>
      </c>
      <c r="E2700" s="7"/>
      <c r="F2700" s="64"/>
      <c r="G2700" s="6"/>
      <c r="H2700" s="6"/>
      <c r="I2700" s="10" t="s">
        <v>110</v>
      </c>
      <c r="J2700" s="11" t="s">
        <v>4734</v>
      </c>
      <c r="K2700" s="220" t="s">
        <v>600</v>
      </c>
      <c r="L2700" s="180"/>
      <c r="M2700" s="180">
        <v>1000</v>
      </c>
      <c r="N2700" s="80" t="s">
        <v>7215</v>
      </c>
      <c r="O2700" s="165"/>
      <c r="P2700" s="80" t="s">
        <v>5049</v>
      </c>
      <c r="Q2700" s="80"/>
      <c r="R2700" s="80"/>
      <c r="S2700" s="166"/>
      <c r="T2700" s="164"/>
      <c r="U2700" s="167"/>
      <c r="V2700" s="168"/>
      <c r="W2700" s="12" t="str">
        <f t="shared" si="508"/>
        <v>Mqtt1</v>
      </c>
      <c r="X2700" s="222"/>
      <c r="Y2700" s="6" t="str">
        <f t="shared" si="504"/>
        <v>power-tag/supply-greenwall</v>
      </c>
      <c r="Z2700" s="106" t="str" cm="1">
        <f t="array" ref="Z2700">IF(COUNTIF(N2700,"spare"),"","$."&amp;_xlfn.REGEXEXTRACT(J2700,"PT\d+[FQ]\d+_(.*)", 2))</f>
        <v>$.Power_Factor_Phase_A</v>
      </c>
      <c r="AA2700" s="12">
        <f t="shared" si="510"/>
        <v>32</v>
      </c>
      <c r="AB2700" s="6" t="s">
        <v>195</v>
      </c>
      <c r="AC2700" s="106">
        <v>3078</v>
      </c>
      <c r="AJ2700" s="80"/>
      <c r="AK2700" s="116" t="s">
        <v>1696</v>
      </c>
      <c r="AN2700" s="80"/>
      <c r="AO2700" s="80"/>
      <c r="AP2700" s="80"/>
      <c r="AQ2700" s="80"/>
      <c r="AR2700" s="130"/>
      <c r="AS2700" s="80"/>
      <c r="AT2700" s="7"/>
      <c r="AU2700" s="7"/>
      <c r="AV2700" s="169"/>
      <c r="AW2700" s="170"/>
      <c r="AX2700" s="140"/>
      <c r="AY2700" s="150"/>
      <c r="AZ2700" s="171"/>
      <c r="BA2700" s="171"/>
      <c r="BB2700" s="150" t="str">
        <f t="shared" si="509"/>
        <v/>
      </c>
      <c r="BC2700" s="172"/>
      <c r="BD2700" s="169"/>
      <c r="BE2700" s="169"/>
      <c r="BF2700" s="169"/>
      <c r="BG2700" s="169"/>
      <c r="BH2700" s="169"/>
      <c r="BI2700" s="169"/>
      <c r="BJ2700" s="169"/>
      <c r="BK2700" s="169"/>
      <c r="BL2700" s="169"/>
      <c r="BM2700" s="169"/>
      <c r="BN2700" s="169"/>
      <c r="BO2700" s="169"/>
      <c r="BP2700" s="169"/>
      <c r="BQ2700" s="169"/>
      <c r="BS2700" s="6"/>
      <c r="BT2700" s="11"/>
      <c r="BU2700" s="6"/>
      <c r="BV2700" s="6"/>
    </row>
    <row r="2701" spans="1:74" ht="15.75" x14ac:dyDescent="0.25">
      <c r="A2701" s="52" t="s">
        <v>7908</v>
      </c>
      <c r="B2701" s="56"/>
      <c r="C2701" s="7" t="s">
        <v>118</v>
      </c>
      <c r="D2701" s="7" t="s">
        <v>6919</v>
      </c>
      <c r="E2701" s="7"/>
      <c r="F2701" s="64"/>
      <c r="G2701" s="6"/>
      <c r="H2701" s="6"/>
      <c r="I2701" s="10" t="s">
        <v>110</v>
      </c>
      <c r="J2701" s="11" t="s">
        <v>4735</v>
      </c>
      <c r="K2701" s="220" t="s">
        <v>600</v>
      </c>
      <c r="L2701" s="180"/>
      <c r="M2701" s="180">
        <v>1000</v>
      </c>
      <c r="N2701" s="80" t="s">
        <v>7215</v>
      </c>
      <c r="O2701" s="165"/>
      <c r="P2701" s="80" t="s">
        <v>5050</v>
      </c>
      <c r="Q2701" s="80"/>
      <c r="R2701" s="80"/>
      <c r="S2701" s="166"/>
      <c r="T2701" s="164"/>
      <c r="U2701" s="167"/>
      <c r="V2701" s="168"/>
      <c r="W2701" s="12" t="str">
        <f t="shared" si="508"/>
        <v>Mqtt1</v>
      </c>
      <c r="X2701" s="222"/>
      <c r="Y2701" s="6" t="str">
        <f t="shared" si="504"/>
        <v>power-tag/supply-greenwall</v>
      </c>
      <c r="Z2701" s="106" t="str" cm="1">
        <f t="array" ref="Z2701">IF(COUNTIF(N2701,"spare"),"","$."&amp;_xlfn.REGEXEXTRACT(J2701,"PT\d+[FQ]\d+_(.*)", 2))</f>
        <v>$.Power_Factor_Phase_B</v>
      </c>
      <c r="AA2701" s="12">
        <f t="shared" si="510"/>
        <v>32</v>
      </c>
      <c r="AB2701" s="6" t="s">
        <v>195</v>
      </c>
      <c r="AC2701" s="106">
        <v>3080</v>
      </c>
      <c r="AJ2701" s="80"/>
      <c r="AK2701" s="116" t="s">
        <v>1696</v>
      </c>
      <c r="AN2701" s="80"/>
      <c r="AO2701" s="80"/>
      <c r="AP2701" s="80"/>
      <c r="AQ2701" s="80"/>
      <c r="AR2701" s="130"/>
      <c r="AS2701" s="80"/>
      <c r="AT2701" s="7"/>
      <c r="AU2701" s="7"/>
      <c r="AV2701" s="169"/>
      <c r="AW2701" s="170"/>
      <c r="AX2701" s="140"/>
      <c r="AY2701" s="150"/>
      <c r="AZ2701" s="171"/>
      <c r="BA2701" s="171"/>
      <c r="BB2701" s="150" t="str">
        <f t="shared" si="509"/>
        <v/>
      </c>
      <c r="BC2701" s="172"/>
      <c r="BD2701" s="169"/>
      <c r="BE2701" s="169"/>
      <c r="BF2701" s="169"/>
      <c r="BG2701" s="169"/>
      <c r="BH2701" s="169"/>
      <c r="BI2701" s="169"/>
      <c r="BJ2701" s="169"/>
      <c r="BK2701" s="169"/>
      <c r="BL2701" s="169"/>
      <c r="BM2701" s="169"/>
      <c r="BN2701" s="169"/>
      <c r="BO2701" s="169"/>
      <c r="BP2701" s="169"/>
      <c r="BQ2701" s="169"/>
      <c r="BS2701" s="6"/>
      <c r="BT2701" s="11"/>
      <c r="BU2701" s="6"/>
      <c r="BV2701" s="6"/>
    </row>
    <row r="2702" spans="1:74" ht="15.75" x14ac:dyDescent="0.25">
      <c r="A2702" s="52" t="s">
        <v>7908</v>
      </c>
      <c r="B2702" s="56"/>
      <c r="C2702" s="7" t="s">
        <v>118</v>
      </c>
      <c r="D2702" s="7" t="s">
        <v>6919</v>
      </c>
      <c r="E2702" s="7"/>
      <c r="F2702" s="64"/>
      <c r="G2702" s="6"/>
      <c r="H2702" s="6"/>
      <c r="I2702" s="10" t="s">
        <v>110</v>
      </c>
      <c r="J2702" s="11" t="s">
        <v>4736</v>
      </c>
      <c r="K2702" s="220" t="s">
        <v>600</v>
      </c>
      <c r="L2702" s="180"/>
      <c r="M2702" s="180">
        <v>1000</v>
      </c>
      <c r="N2702" s="80" t="s">
        <v>7215</v>
      </c>
      <c r="O2702" s="165"/>
      <c r="P2702" s="80" t="s">
        <v>5051</v>
      </c>
      <c r="Q2702" s="80"/>
      <c r="R2702" s="80"/>
      <c r="S2702" s="166"/>
      <c r="T2702" s="164"/>
      <c r="U2702" s="167"/>
      <c r="V2702" s="168"/>
      <c r="W2702" s="12" t="str">
        <f t="shared" si="508"/>
        <v>Mqtt1</v>
      </c>
      <c r="X2702" s="222"/>
      <c r="Y2702" s="6" t="str">
        <f t="shared" si="504"/>
        <v>power-tag/supply-greenwall</v>
      </c>
      <c r="Z2702" s="106" t="str" cm="1">
        <f t="array" ref="Z2702">IF(COUNTIF(N2702,"spare"),"","$."&amp;_xlfn.REGEXEXTRACT(J2702,"PT\d+[FQ]\d+_(.*)", 2))</f>
        <v>$.Power_Factor_Phase_C</v>
      </c>
      <c r="AA2702" s="12">
        <f t="shared" si="510"/>
        <v>32</v>
      </c>
      <c r="AB2702" s="6" t="s">
        <v>195</v>
      </c>
      <c r="AC2702" s="106">
        <v>3082</v>
      </c>
      <c r="AJ2702" s="80"/>
      <c r="AK2702" s="116" t="s">
        <v>1696</v>
      </c>
      <c r="AN2702" s="80"/>
      <c r="AO2702" s="80"/>
      <c r="AP2702" s="80"/>
      <c r="AQ2702" s="80"/>
      <c r="AR2702" s="130"/>
      <c r="AS2702" s="80"/>
      <c r="AT2702" s="7"/>
      <c r="AU2702" s="7"/>
      <c r="AV2702" s="169"/>
      <c r="AW2702" s="170"/>
      <c r="AX2702" s="140"/>
      <c r="AY2702" s="150"/>
      <c r="AZ2702" s="171"/>
      <c r="BA2702" s="171"/>
      <c r="BB2702" s="150" t="str">
        <f t="shared" si="509"/>
        <v/>
      </c>
      <c r="BC2702" s="172"/>
      <c r="BD2702" s="169"/>
      <c r="BE2702" s="169"/>
      <c r="BF2702" s="169"/>
      <c r="BG2702" s="169"/>
      <c r="BH2702" s="169"/>
      <c r="BI2702" s="169"/>
      <c r="BJ2702" s="169"/>
      <c r="BK2702" s="169"/>
      <c r="BL2702" s="169"/>
      <c r="BM2702" s="169"/>
      <c r="BN2702" s="169"/>
      <c r="BO2702" s="169"/>
      <c r="BP2702" s="169"/>
      <c r="BQ2702" s="169"/>
      <c r="BS2702" s="6"/>
      <c r="BT2702" s="11"/>
      <c r="BU2702" s="6"/>
      <c r="BV2702" s="6"/>
    </row>
    <row r="2703" spans="1:74" ht="15.75" x14ac:dyDescent="0.25">
      <c r="A2703" s="52" t="s">
        <v>7908</v>
      </c>
      <c r="B2703" s="56"/>
      <c r="C2703" s="7" t="s">
        <v>118</v>
      </c>
      <c r="D2703" s="7" t="s">
        <v>6919</v>
      </c>
      <c r="E2703" s="7"/>
      <c r="F2703" s="64"/>
      <c r="G2703" s="6"/>
      <c r="H2703" s="6"/>
      <c r="I2703" s="10" t="s">
        <v>110</v>
      </c>
      <c r="J2703" s="11" t="s">
        <v>4737</v>
      </c>
      <c r="K2703" s="220" t="s">
        <v>600</v>
      </c>
      <c r="L2703" s="180"/>
      <c r="M2703" s="180">
        <v>1000</v>
      </c>
      <c r="N2703" s="80" t="s">
        <v>7215</v>
      </c>
      <c r="O2703" s="165"/>
      <c r="P2703" s="80" t="s">
        <v>5052</v>
      </c>
      <c r="Q2703" s="80"/>
      <c r="R2703" s="80"/>
      <c r="S2703" s="166"/>
      <c r="T2703" s="164"/>
      <c r="U2703" s="167"/>
      <c r="V2703" s="168"/>
      <c r="W2703" s="12" t="str">
        <f t="shared" si="508"/>
        <v>Mqtt1</v>
      </c>
      <c r="X2703" s="222"/>
      <c r="Y2703" s="6" t="str">
        <f>"power-tag/" &amp; LOWER(_xlfn.REGEXREPLACE(_xlfn.REGEXREPLACE(_xlfn.REGEXREPLACE(TRIM(_xlfn.REGEXREPLACE(P2703, " (RMS (Current|Voltage) .+)|(Active Power Phase [ABC])|(Total Active Power)|(Power Factor .+)|(Total Power Factor) *", "")), "[ /\(\)&amp;:\.#]", "-"), "\-+", "-"), "-$", ""))</f>
        <v>power-tag/supply-greenwall</v>
      </c>
      <c r="Z2703" s="106" t="str" cm="1">
        <f t="array" ref="Z2703">IF(COUNTIF(N2703,"spare"),"","$."&amp;_xlfn.REGEXEXTRACT(J2703,"PT\d+[FQ]\d+_(.*)", 2))</f>
        <v>$.Total_Power_Factor</v>
      </c>
      <c r="AA2703" s="12">
        <f t="shared" si="510"/>
        <v>32</v>
      </c>
      <c r="AB2703" s="6" t="s">
        <v>195</v>
      </c>
      <c r="AC2703" s="106">
        <v>3084</v>
      </c>
      <c r="AJ2703" s="80"/>
      <c r="AK2703" s="116" t="s">
        <v>1696</v>
      </c>
      <c r="AN2703" s="80"/>
      <c r="AO2703" s="80"/>
      <c r="AP2703" s="80"/>
      <c r="AQ2703" s="80"/>
      <c r="AR2703" s="130"/>
      <c r="AS2703" s="80"/>
      <c r="AT2703" s="7"/>
      <c r="AU2703" s="7"/>
      <c r="AV2703" s="169"/>
      <c r="AW2703" s="170"/>
      <c r="AX2703" s="140"/>
      <c r="AY2703" s="150"/>
      <c r="AZ2703" s="171"/>
      <c r="BA2703" s="171"/>
      <c r="BB2703" s="150" t="str">
        <f t="shared" si="509"/>
        <v/>
      </c>
      <c r="BC2703" s="172"/>
      <c r="BD2703" s="169"/>
      <c r="BE2703" s="169"/>
      <c r="BF2703" s="169"/>
      <c r="BG2703" s="169"/>
      <c r="BH2703" s="169"/>
      <c r="BI2703" s="169"/>
      <c r="BJ2703" s="169"/>
      <c r="BK2703" s="169"/>
      <c r="BL2703" s="169"/>
      <c r="BM2703" s="169"/>
      <c r="BN2703" s="169"/>
      <c r="BO2703" s="169"/>
      <c r="BP2703" s="169"/>
      <c r="BQ2703" s="169"/>
      <c r="BS2703" s="6"/>
      <c r="BT2703" s="11"/>
      <c r="BU2703" s="6"/>
      <c r="BV2703" s="6"/>
    </row>
    <row r="2704" spans="1:74" x14ac:dyDescent="0.25">
      <c r="A2704" s="52" t="s">
        <v>7908</v>
      </c>
      <c r="B2704" s="54" t="s">
        <v>110</v>
      </c>
      <c r="C2704" s="59"/>
      <c r="D2704" s="59"/>
      <c r="E2704" s="59"/>
      <c r="F2704" s="59"/>
      <c r="G2704" s="59"/>
      <c r="H2704" s="59"/>
      <c r="I2704" s="59"/>
      <c r="J2704" s="68"/>
      <c r="K2704" s="50"/>
      <c r="L2704" s="54"/>
      <c r="M2704" s="54"/>
      <c r="N2704" s="54"/>
      <c r="O2704" s="81"/>
      <c r="P2704" s="54" t="s">
        <v>6916</v>
      </c>
      <c r="Q2704" s="54"/>
      <c r="R2704" s="54"/>
      <c r="S2704" s="54"/>
      <c r="T2704" s="50"/>
      <c r="U2704" s="54"/>
      <c r="V2704" s="68"/>
      <c r="W2704" s="50"/>
      <c r="X2704" s="224"/>
      <c r="Y2704" s="224"/>
      <c r="Z2704" s="224"/>
      <c r="AA2704" s="50"/>
      <c r="AB2704" s="54"/>
      <c r="AC2704" s="103"/>
      <c r="AD2704" s="103"/>
      <c r="AE2704" s="68"/>
      <c r="AF2704" s="68"/>
      <c r="AG2704" s="68"/>
      <c r="AH2704" s="68"/>
      <c r="AI2704" s="54"/>
      <c r="AJ2704" s="54"/>
      <c r="AK2704" s="113"/>
      <c r="AL2704" s="113"/>
      <c r="AM2704" s="54"/>
      <c r="AN2704" s="54"/>
      <c r="AO2704" s="54"/>
      <c r="AP2704" s="54"/>
      <c r="AQ2704" s="54"/>
      <c r="AR2704" s="54"/>
      <c r="AS2704" s="54"/>
      <c r="AT2704" s="81"/>
      <c r="AU2704" s="81"/>
      <c r="AV2704" s="81"/>
      <c r="AW2704" s="81"/>
      <c r="AX2704" s="81"/>
      <c r="AY2704" s="81"/>
      <c r="AZ2704" s="81"/>
      <c r="BA2704" s="81"/>
      <c r="BB2704" s="81"/>
      <c r="BC2704" s="81"/>
      <c r="BD2704" s="81"/>
      <c r="BE2704" s="81"/>
      <c r="BF2704" s="153"/>
      <c r="BG2704" s="81"/>
      <c r="BH2704" s="81"/>
      <c r="BI2704" s="81"/>
      <c r="BJ2704" s="153"/>
      <c r="BK2704" s="81"/>
      <c r="BL2704" s="81"/>
      <c r="BM2704" s="81"/>
      <c r="BN2704" s="153"/>
      <c r="BO2704" s="81"/>
      <c r="BP2704" s="81"/>
      <c r="BQ2704" s="81"/>
      <c r="BR2704" s="154"/>
      <c r="BS2704" s="81"/>
      <c r="BT2704" s="153"/>
      <c r="BU2704" s="81"/>
      <c r="BV2704" s="81"/>
    </row>
    <row r="2705" spans="1:74" ht="15.75" x14ac:dyDescent="0.25">
      <c r="A2705" s="52" t="s">
        <v>7908</v>
      </c>
      <c r="B2705" s="56"/>
      <c r="C2705" s="7" t="s">
        <v>118</v>
      </c>
      <c r="D2705" s="7" t="s">
        <v>6920</v>
      </c>
      <c r="E2705" s="7"/>
      <c r="F2705" s="64"/>
      <c r="G2705" s="6"/>
      <c r="H2705" s="6"/>
      <c r="I2705" s="10" t="s">
        <v>110</v>
      </c>
      <c r="J2705" s="11" t="s">
        <v>4354</v>
      </c>
      <c r="K2705" s="220" t="s">
        <v>601</v>
      </c>
      <c r="L2705" s="180"/>
      <c r="M2705" s="180">
        <v>1000</v>
      </c>
      <c r="N2705" s="80" t="s">
        <v>7216</v>
      </c>
      <c r="O2705" s="165"/>
      <c r="P2705" s="80" t="s">
        <v>5211</v>
      </c>
      <c r="Q2705" s="80"/>
      <c r="R2705" s="80"/>
      <c r="S2705" s="166"/>
      <c r="T2705" s="164"/>
      <c r="U2705" s="167"/>
      <c r="V2705" s="168"/>
      <c r="W2705" s="12" t="str">
        <f t="shared" ref="W2705:W2858" si="511">IF(COUNTIF(N2705,"spare"),"","Mqtt1")</f>
        <v>Mqtt1</v>
      </c>
      <c r="X2705" s="222"/>
      <c r="Y2705" s="6" t="str">
        <f t="shared" ref="Y2705:Y2768" si="512">"power-tag/" &amp; LOWER(_xlfn.REGEXREPLACE(_xlfn.REGEXREPLACE(_xlfn.REGEXREPLACE(TRIM(_xlfn.REGEXREPLACE(P2705, " (RMS (Current|Voltage) .+)|(Active Power Phase [ABC])|(Total Active Power)|(Power Factor .+)|(Total Power Factor) *", "")), "[ /\(\)&amp;:\.#]", "-"), "\-+", "-"), "-$", ""))</f>
        <v>power-tag/induction-cooktop-galley</v>
      </c>
      <c r="Z2705" s="106" t="str" cm="1">
        <f t="array" ref="Z2705">IF(COUNTIF(N2705,"spare"),"","$."&amp;_xlfn.REGEXEXTRACT(J2705,"PT\d+[FQ]\d+_(.*)", 2))</f>
        <v>$.RMS_Current_Phase_A</v>
      </c>
      <c r="AA2705" s="12">
        <v>1</v>
      </c>
      <c r="AB2705" s="6" t="s">
        <v>195</v>
      </c>
      <c r="AC2705" s="106">
        <v>3000</v>
      </c>
      <c r="AJ2705" s="80"/>
      <c r="AK2705" s="116" t="s">
        <v>1693</v>
      </c>
      <c r="AN2705" s="80"/>
      <c r="AO2705" s="80"/>
      <c r="AP2705" s="80"/>
      <c r="AQ2705" s="80"/>
      <c r="AR2705" s="130"/>
      <c r="AS2705" s="80"/>
      <c r="AT2705" s="7"/>
      <c r="AU2705" s="7"/>
      <c r="AV2705" s="169"/>
      <c r="AW2705" s="170"/>
      <c r="AX2705" s="140"/>
      <c r="AY2705" s="150"/>
      <c r="AZ2705" s="171"/>
      <c r="BA2705" s="171"/>
      <c r="BB2705" s="150" t="str">
        <f t="shared" ref="BB2705:BB2858" si="513">IF(ISNUMBER(AM2705),"1","")</f>
        <v/>
      </c>
      <c r="BC2705" s="172"/>
      <c r="BD2705" s="169"/>
      <c r="BE2705" s="169"/>
      <c r="BF2705" s="169"/>
      <c r="BG2705" s="169"/>
      <c r="BH2705" s="169"/>
      <c r="BI2705" s="169"/>
      <c r="BJ2705" s="169"/>
      <c r="BK2705" s="169"/>
      <c r="BL2705" s="169"/>
      <c r="BM2705" s="169"/>
      <c r="BN2705" s="169"/>
      <c r="BO2705" s="169"/>
      <c r="BP2705" s="169"/>
      <c r="BQ2705" s="169"/>
      <c r="BS2705" s="6"/>
      <c r="BT2705" s="11"/>
      <c r="BU2705" s="6"/>
      <c r="BV2705" s="6"/>
    </row>
    <row r="2706" spans="1:74" ht="15.75" x14ac:dyDescent="0.25">
      <c r="A2706" s="52" t="s">
        <v>7908</v>
      </c>
      <c r="B2706" s="56"/>
      <c r="C2706" s="7" t="s">
        <v>118</v>
      </c>
      <c r="D2706" s="7" t="s">
        <v>6920</v>
      </c>
      <c r="E2706" s="7"/>
      <c r="F2706" s="64"/>
      <c r="G2706" s="6"/>
      <c r="H2706" s="6"/>
      <c r="I2706" s="10" t="s">
        <v>110</v>
      </c>
      <c r="J2706" s="11" t="s">
        <v>4355</v>
      </c>
      <c r="K2706" s="220" t="s">
        <v>601</v>
      </c>
      <c r="L2706" s="180"/>
      <c r="M2706" s="180">
        <v>1000</v>
      </c>
      <c r="N2706" s="80" t="s">
        <v>7216</v>
      </c>
      <c r="O2706" s="165"/>
      <c r="P2706" s="80" t="s">
        <v>5212</v>
      </c>
      <c r="Q2706" s="80"/>
      <c r="R2706" s="80"/>
      <c r="S2706" s="166"/>
      <c r="T2706" s="164"/>
      <c r="U2706" s="167"/>
      <c r="V2706" s="168"/>
      <c r="W2706" s="12" t="str">
        <f t="shared" si="511"/>
        <v>Mqtt1</v>
      </c>
      <c r="X2706" s="222"/>
      <c r="Y2706" s="6" t="str">
        <f t="shared" si="512"/>
        <v>power-tag/induction-cooktop-galley</v>
      </c>
      <c r="Z2706" s="106" t="str" cm="1">
        <f t="array" ref="Z2706">IF(COUNTIF(N2706,"spare"),"","$."&amp;_xlfn.REGEXEXTRACT(J2706,"PT\d+[FQ]\d+_(.*)", 2))</f>
        <v>$.RMS_Current_Phase_B</v>
      </c>
      <c r="AA2706" s="12">
        <v>1</v>
      </c>
      <c r="AB2706" s="6" t="s">
        <v>195</v>
      </c>
      <c r="AC2706" s="106">
        <v>3002</v>
      </c>
      <c r="AJ2706" s="80"/>
      <c r="AK2706" s="116" t="s">
        <v>1693</v>
      </c>
      <c r="AN2706" s="80"/>
      <c r="AO2706" s="80"/>
      <c r="AP2706" s="80"/>
      <c r="AQ2706" s="80"/>
      <c r="AR2706" s="130"/>
      <c r="AS2706" s="80"/>
      <c r="AT2706" s="7"/>
      <c r="AU2706" s="7"/>
      <c r="AV2706" s="169"/>
      <c r="AW2706" s="170"/>
      <c r="AX2706" s="140"/>
      <c r="AY2706" s="150"/>
      <c r="AZ2706" s="171"/>
      <c r="BA2706" s="171"/>
      <c r="BB2706" s="150" t="str">
        <f t="shared" si="513"/>
        <v/>
      </c>
      <c r="BC2706" s="172"/>
      <c r="BD2706" s="169"/>
      <c r="BE2706" s="169"/>
      <c r="BF2706" s="169"/>
      <c r="BG2706" s="169"/>
      <c r="BH2706" s="169"/>
      <c r="BI2706" s="169"/>
      <c r="BJ2706" s="169"/>
      <c r="BK2706" s="169"/>
      <c r="BL2706" s="169"/>
      <c r="BM2706" s="169"/>
      <c r="BN2706" s="169"/>
      <c r="BO2706" s="169"/>
      <c r="BP2706" s="169"/>
      <c r="BQ2706" s="169"/>
      <c r="BS2706" s="6"/>
      <c r="BT2706" s="11"/>
      <c r="BU2706" s="6"/>
      <c r="BV2706" s="6"/>
    </row>
    <row r="2707" spans="1:74" ht="15.75" x14ac:dyDescent="0.25">
      <c r="A2707" s="52" t="s">
        <v>7908</v>
      </c>
      <c r="B2707" s="56"/>
      <c r="C2707" s="7" t="s">
        <v>118</v>
      </c>
      <c r="D2707" s="7" t="s">
        <v>6920</v>
      </c>
      <c r="E2707" s="7"/>
      <c r="F2707" s="64"/>
      <c r="G2707" s="6"/>
      <c r="H2707" s="6"/>
      <c r="I2707" s="10" t="s">
        <v>110</v>
      </c>
      <c r="J2707" s="11" t="s">
        <v>4356</v>
      </c>
      <c r="K2707" s="220" t="s">
        <v>601</v>
      </c>
      <c r="L2707" s="180"/>
      <c r="M2707" s="180">
        <v>1000</v>
      </c>
      <c r="N2707" s="80" t="s">
        <v>7216</v>
      </c>
      <c r="O2707" s="165"/>
      <c r="P2707" s="80" t="s">
        <v>5213</v>
      </c>
      <c r="Q2707" s="80"/>
      <c r="R2707" s="80"/>
      <c r="S2707" s="166"/>
      <c r="T2707" s="164"/>
      <c r="U2707" s="167"/>
      <c r="V2707" s="168"/>
      <c r="W2707" s="12" t="str">
        <f t="shared" si="511"/>
        <v>Mqtt1</v>
      </c>
      <c r="X2707" s="222"/>
      <c r="Y2707" s="6" t="str">
        <f t="shared" si="512"/>
        <v>power-tag/induction-cooktop-galley</v>
      </c>
      <c r="Z2707" s="106" t="str" cm="1">
        <f t="array" ref="Z2707">IF(COUNTIF(N2707,"spare"),"","$."&amp;_xlfn.REGEXEXTRACT(J2707,"PT\d+[FQ]\d+_(.*)", 2))</f>
        <v>$.RMS_Current_Phase_C</v>
      </c>
      <c r="AA2707" s="12">
        <v>1</v>
      </c>
      <c r="AB2707" s="6" t="s">
        <v>195</v>
      </c>
      <c r="AC2707" s="106">
        <v>3004</v>
      </c>
      <c r="AJ2707" s="80"/>
      <c r="AK2707" s="116" t="s">
        <v>1693</v>
      </c>
      <c r="AN2707" s="80"/>
      <c r="AO2707" s="80"/>
      <c r="AP2707" s="80"/>
      <c r="AQ2707" s="80"/>
      <c r="AR2707" s="130"/>
      <c r="AS2707" s="80"/>
      <c r="AT2707" s="7"/>
      <c r="AU2707" s="7"/>
      <c r="AV2707" s="169"/>
      <c r="AW2707" s="170"/>
      <c r="AX2707" s="140"/>
      <c r="AY2707" s="150"/>
      <c r="AZ2707" s="171"/>
      <c r="BA2707" s="171"/>
      <c r="BB2707" s="150" t="str">
        <f t="shared" si="513"/>
        <v/>
      </c>
      <c r="BC2707" s="172"/>
      <c r="BD2707" s="169"/>
      <c r="BE2707" s="169"/>
      <c r="BF2707" s="169"/>
      <c r="BG2707" s="169"/>
      <c r="BH2707" s="169"/>
      <c r="BI2707" s="169"/>
      <c r="BJ2707" s="169"/>
      <c r="BK2707" s="169"/>
      <c r="BL2707" s="169"/>
      <c r="BM2707" s="169"/>
      <c r="BN2707" s="169"/>
      <c r="BO2707" s="169"/>
      <c r="BP2707" s="169"/>
      <c r="BQ2707" s="169"/>
      <c r="BS2707" s="6"/>
      <c r="BT2707" s="11"/>
      <c r="BU2707" s="6"/>
      <c r="BV2707" s="6"/>
    </row>
    <row r="2708" spans="1:74" ht="15.75" x14ac:dyDescent="0.25">
      <c r="A2708" s="52" t="s">
        <v>7908</v>
      </c>
      <c r="B2708" s="56"/>
      <c r="C2708" s="7" t="s">
        <v>118</v>
      </c>
      <c r="D2708" s="7" t="s">
        <v>6920</v>
      </c>
      <c r="E2708" s="7"/>
      <c r="F2708" s="64"/>
      <c r="G2708" s="6"/>
      <c r="H2708" s="6"/>
      <c r="I2708" s="10" t="s">
        <v>110</v>
      </c>
      <c r="J2708" s="11" t="s">
        <v>4357</v>
      </c>
      <c r="K2708" s="220" t="s">
        <v>601</v>
      </c>
      <c r="L2708" s="180"/>
      <c r="M2708" s="180">
        <v>1000</v>
      </c>
      <c r="N2708" s="80" t="s">
        <v>7216</v>
      </c>
      <c r="O2708" s="165"/>
      <c r="P2708" s="80" t="s">
        <v>5214</v>
      </c>
      <c r="Q2708" s="80"/>
      <c r="R2708" s="80"/>
      <c r="S2708" s="166"/>
      <c r="T2708" s="164"/>
      <c r="U2708" s="167"/>
      <c r="V2708" s="168"/>
      <c r="W2708" s="12" t="str">
        <f t="shared" si="511"/>
        <v>Mqtt1</v>
      </c>
      <c r="X2708" s="222"/>
      <c r="Y2708" s="6" t="str">
        <f t="shared" si="512"/>
        <v>power-tag/induction-cooktop-galley</v>
      </c>
      <c r="Z2708" s="106" t="str" cm="1">
        <f t="array" ref="Z2708">IF(COUNTIF(N2708,"spare"),"","$."&amp;_xlfn.REGEXEXTRACT(J2708,"PT\d+[FQ]\d+_(.*)", 2))</f>
        <v>$.RMS_Current_Phase_Neut</v>
      </c>
      <c r="AA2708" s="12">
        <v>1</v>
      </c>
      <c r="AB2708" s="6" t="s">
        <v>195</v>
      </c>
      <c r="AC2708" s="106">
        <v>3006</v>
      </c>
      <c r="AJ2708" s="80"/>
      <c r="AK2708" s="116" t="s">
        <v>1693</v>
      </c>
      <c r="AN2708" s="80"/>
      <c r="AO2708" s="80"/>
      <c r="AP2708" s="80"/>
      <c r="AQ2708" s="80"/>
      <c r="AR2708" s="130"/>
      <c r="AS2708" s="80"/>
      <c r="AT2708" s="7"/>
      <c r="AU2708" s="7"/>
      <c r="AV2708" s="169"/>
      <c r="AW2708" s="170"/>
      <c r="AX2708" s="140"/>
      <c r="AY2708" s="150"/>
      <c r="AZ2708" s="171"/>
      <c r="BA2708" s="171"/>
      <c r="BB2708" s="150" t="str">
        <f t="shared" si="513"/>
        <v/>
      </c>
      <c r="BC2708" s="172"/>
      <c r="BD2708" s="169"/>
      <c r="BE2708" s="169"/>
      <c r="BF2708" s="169"/>
      <c r="BG2708" s="169"/>
      <c r="BH2708" s="169"/>
      <c r="BI2708" s="169"/>
      <c r="BJ2708" s="169"/>
      <c r="BK2708" s="169"/>
      <c r="BL2708" s="169"/>
      <c r="BM2708" s="169"/>
      <c r="BN2708" s="169"/>
      <c r="BO2708" s="169"/>
      <c r="BP2708" s="169"/>
      <c r="BQ2708" s="169"/>
      <c r="BS2708" s="6"/>
      <c r="BT2708" s="11"/>
      <c r="BU2708" s="6"/>
      <c r="BV2708" s="6"/>
    </row>
    <row r="2709" spans="1:74" ht="15.75" x14ac:dyDescent="0.25">
      <c r="A2709" s="52" t="s">
        <v>7908</v>
      </c>
      <c r="B2709" s="56"/>
      <c r="C2709" s="7" t="s">
        <v>118</v>
      </c>
      <c r="D2709" s="7" t="s">
        <v>6920</v>
      </c>
      <c r="E2709" s="7"/>
      <c r="F2709" s="64"/>
      <c r="G2709" s="6"/>
      <c r="H2709" s="6"/>
      <c r="I2709" s="10" t="s">
        <v>110</v>
      </c>
      <c r="J2709" s="11" t="s">
        <v>7694</v>
      </c>
      <c r="K2709" s="220" t="s">
        <v>601</v>
      </c>
      <c r="L2709" s="180"/>
      <c r="M2709" s="180">
        <v>1000</v>
      </c>
      <c r="N2709" s="80" t="s">
        <v>7216</v>
      </c>
      <c r="O2709" s="165"/>
      <c r="P2709" s="80" t="s">
        <v>5215</v>
      </c>
      <c r="Q2709" s="80"/>
      <c r="R2709" s="80"/>
      <c r="S2709" s="166"/>
      <c r="T2709" s="164"/>
      <c r="U2709" s="167"/>
      <c r="V2709" s="168"/>
      <c r="W2709" s="12" t="str">
        <f t="shared" si="511"/>
        <v>Mqtt1</v>
      </c>
      <c r="X2709" s="222"/>
      <c r="Y2709" s="6" t="str">
        <f t="shared" si="512"/>
        <v>power-tag/induction-cooktop-galley</v>
      </c>
      <c r="Z2709" s="106" t="str" cm="1">
        <f t="array" ref="Z2709">IF(COUNTIF(N2709,"spare"),"","$."&amp;_xlfn.REGEXEXTRACT(J2709,"PT\d+[FQ]\d+_(.*)", 2))</f>
        <v>$.RMS_Voltage_A_N</v>
      </c>
      <c r="AA2709" s="12">
        <v>1</v>
      </c>
      <c r="AB2709" s="6" t="s">
        <v>195</v>
      </c>
      <c r="AC2709" s="106">
        <v>3028</v>
      </c>
      <c r="AJ2709" s="80"/>
      <c r="AK2709" s="116" t="s">
        <v>1694</v>
      </c>
      <c r="AN2709" s="80"/>
      <c r="AO2709" s="80"/>
      <c r="AP2709" s="80"/>
      <c r="AQ2709" s="80"/>
      <c r="AR2709" s="130"/>
      <c r="AS2709" s="80"/>
      <c r="AT2709" s="7"/>
      <c r="AU2709" s="7"/>
      <c r="AV2709" s="169"/>
      <c r="AW2709" s="170"/>
      <c r="AX2709" s="140"/>
      <c r="AY2709" s="150"/>
      <c r="AZ2709" s="171"/>
      <c r="BA2709" s="171"/>
      <c r="BB2709" s="150" t="str">
        <f t="shared" si="513"/>
        <v/>
      </c>
      <c r="BC2709" s="172"/>
      <c r="BD2709" s="169"/>
      <c r="BE2709" s="169"/>
      <c r="BF2709" s="169"/>
      <c r="BG2709" s="169"/>
      <c r="BH2709" s="169"/>
      <c r="BI2709" s="169"/>
      <c r="BJ2709" s="169"/>
      <c r="BK2709" s="169"/>
      <c r="BL2709" s="169"/>
      <c r="BM2709" s="169"/>
      <c r="BN2709" s="169"/>
      <c r="BO2709" s="169"/>
      <c r="BP2709" s="169"/>
      <c r="BQ2709" s="169"/>
      <c r="BS2709" s="6"/>
      <c r="BT2709" s="11"/>
      <c r="BU2709" s="6"/>
      <c r="BV2709" s="6"/>
    </row>
    <row r="2710" spans="1:74" ht="15.75" x14ac:dyDescent="0.25">
      <c r="A2710" s="52" t="s">
        <v>7908</v>
      </c>
      <c r="B2710" s="56"/>
      <c r="C2710" s="7" t="s">
        <v>118</v>
      </c>
      <c r="D2710" s="7" t="s">
        <v>6920</v>
      </c>
      <c r="E2710" s="7"/>
      <c r="F2710" s="64"/>
      <c r="G2710" s="6"/>
      <c r="H2710" s="6"/>
      <c r="I2710" s="10" t="s">
        <v>110</v>
      </c>
      <c r="J2710" s="11" t="s">
        <v>7695</v>
      </c>
      <c r="K2710" s="220" t="s">
        <v>601</v>
      </c>
      <c r="L2710" s="180"/>
      <c r="M2710" s="180">
        <v>1000</v>
      </c>
      <c r="N2710" s="80" t="s">
        <v>7216</v>
      </c>
      <c r="O2710" s="165"/>
      <c r="P2710" s="80" t="s">
        <v>5216</v>
      </c>
      <c r="Q2710" s="80"/>
      <c r="R2710" s="80"/>
      <c r="S2710" s="166"/>
      <c r="T2710" s="164"/>
      <c r="U2710" s="167"/>
      <c r="V2710" s="168"/>
      <c r="W2710" s="12" t="str">
        <f t="shared" si="511"/>
        <v>Mqtt1</v>
      </c>
      <c r="X2710" s="222"/>
      <c r="Y2710" s="6" t="str">
        <f t="shared" si="512"/>
        <v>power-tag/induction-cooktop-galley</v>
      </c>
      <c r="Z2710" s="106" t="str" cm="1">
        <f t="array" ref="Z2710">IF(COUNTIF(N2710,"spare"),"","$."&amp;_xlfn.REGEXEXTRACT(J2710,"PT\d+[FQ]\d+_(.*)", 2))</f>
        <v>$.RMS_Voltage_B_N</v>
      </c>
      <c r="AA2710" s="12">
        <v>1</v>
      </c>
      <c r="AB2710" s="6" t="s">
        <v>195</v>
      </c>
      <c r="AC2710" s="106">
        <v>3030</v>
      </c>
      <c r="AJ2710" s="80"/>
      <c r="AK2710" s="116" t="s">
        <v>1694</v>
      </c>
      <c r="AN2710" s="80"/>
      <c r="AO2710" s="80"/>
      <c r="AP2710" s="80"/>
      <c r="AQ2710" s="80"/>
      <c r="AR2710" s="130"/>
      <c r="AS2710" s="80"/>
      <c r="AT2710" s="7"/>
      <c r="AU2710" s="7"/>
      <c r="AV2710" s="169"/>
      <c r="AW2710" s="170"/>
      <c r="AX2710" s="140"/>
      <c r="AY2710" s="150"/>
      <c r="AZ2710" s="171"/>
      <c r="BA2710" s="171"/>
      <c r="BB2710" s="150" t="str">
        <f t="shared" si="513"/>
        <v/>
      </c>
      <c r="BC2710" s="172"/>
      <c r="BD2710" s="169"/>
      <c r="BE2710" s="169"/>
      <c r="BF2710" s="169"/>
      <c r="BG2710" s="169"/>
      <c r="BH2710" s="169"/>
      <c r="BI2710" s="169"/>
      <c r="BJ2710" s="169"/>
      <c r="BK2710" s="169"/>
      <c r="BL2710" s="169"/>
      <c r="BM2710" s="169"/>
      <c r="BN2710" s="169"/>
      <c r="BO2710" s="169"/>
      <c r="BP2710" s="169"/>
      <c r="BQ2710" s="169"/>
      <c r="BS2710" s="6"/>
      <c r="BT2710" s="11"/>
      <c r="BU2710" s="6"/>
      <c r="BV2710" s="6"/>
    </row>
    <row r="2711" spans="1:74" ht="15.75" x14ac:dyDescent="0.25">
      <c r="A2711" s="52" t="s">
        <v>7908</v>
      </c>
      <c r="B2711" s="56"/>
      <c r="C2711" s="7" t="s">
        <v>118</v>
      </c>
      <c r="D2711" s="7" t="s">
        <v>6920</v>
      </c>
      <c r="E2711" s="7"/>
      <c r="F2711" s="64"/>
      <c r="G2711" s="6"/>
      <c r="H2711" s="6"/>
      <c r="I2711" s="10" t="s">
        <v>110</v>
      </c>
      <c r="J2711" s="11" t="s">
        <v>7696</v>
      </c>
      <c r="K2711" s="220" t="s">
        <v>601</v>
      </c>
      <c r="L2711" s="180"/>
      <c r="M2711" s="180">
        <v>1000</v>
      </c>
      <c r="N2711" s="80" t="s">
        <v>7216</v>
      </c>
      <c r="O2711" s="165"/>
      <c r="P2711" s="80" t="s">
        <v>5217</v>
      </c>
      <c r="Q2711" s="80"/>
      <c r="R2711" s="80"/>
      <c r="S2711" s="166"/>
      <c r="T2711" s="164"/>
      <c r="U2711" s="167"/>
      <c r="V2711" s="168"/>
      <c r="W2711" s="12" t="str">
        <f t="shared" si="511"/>
        <v>Mqtt1</v>
      </c>
      <c r="X2711" s="222"/>
      <c r="Y2711" s="6" t="str">
        <f t="shared" si="512"/>
        <v>power-tag/induction-cooktop-galley</v>
      </c>
      <c r="Z2711" s="106" t="str" cm="1">
        <f t="array" ref="Z2711">IF(COUNTIF(N2711,"spare"),"","$."&amp;_xlfn.REGEXEXTRACT(J2711,"PT\d+[FQ]\d+_(.*)", 2))</f>
        <v>$.RMS_Voltage_C_N</v>
      </c>
      <c r="AA2711" s="12">
        <v>1</v>
      </c>
      <c r="AB2711" s="6" t="s">
        <v>195</v>
      </c>
      <c r="AC2711" s="106">
        <v>3032</v>
      </c>
      <c r="AJ2711" s="80"/>
      <c r="AK2711" s="116" t="s">
        <v>1694</v>
      </c>
      <c r="AN2711" s="80"/>
      <c r="AO2711" s="80"/>
      <c r="AP2711" s="80"/>
      <c r="AQ2711" s="80"/>
      <c r="AR2711" s="130"/>
      <c r="AS2711" s="80"/>
      <c r="AT2711" s="7"/>
      <c r="AU2711" s="7"/>
      <c r="AV2711" s="169"/>
      <c r="AW2711" s="170"/>
      <c r="AX2711" s="140"/>
      <c r="AY2711" s="150"/>
      <c r="AZ2711" s="171"/>
      <c r="BA2711" s="171"/>
      <c r="BB2711" s="150" t="str">
        <f t="shared" si="513"/>
        <v/>
      </c>
      <c r="BC2711" s="172"/>
      <c r="BD2711" s="169"/>
      <c r="BE2711" s="169"/>
      <c r="BF2711" s="169"/>
      <c r="BG2711" s="169"/>
      <c r="BH2711" s="169"/>
      <c r="BI2711" s="169"/>
      <c r="BJ2711" s="169"/>
      <c r="BK2711" s="169"/>
      <c r="BL2711" s="169"/>
      <c r="BM2711" s="169"/>
      <c r="BN2711" s="169"/>
      <c r="BO2711" s="169"/>
      <c r="BP2711" s="169"/>
      <c r="BQ2711" s="169"/>
      <c r="BS2711" s="6"/>
      <c r="BT2711" s="11"/>
      <c r="BU2711" s="6"/>
      <c r="BV2711" s="6"/>
    </row>
    <row r="2712" spans="1:74" ht="15.75" x14ac:dyDescent="0.25">
      <c r="A2712" s="52" t="s">
        <v>7908</v>
      </c>
      <c r="B2712" s="56"/>
      <c r="C2712" s="7" t="s">
        <v>118</v>
      </c>
      <c r="D2712" s="7" t="s">
        <v>6920</v>
      </c>
      <c r="E2712" s="7"/>
      <c r="F2712" s="64"/>
      <c r="G2712" s="6"/>
      <c r="H2712" s="6"/>
      <c r="I2712" s="10" t="s">
        <v>110</v>
      </c>
      <c r="J2712" s="11" t="s">
        <v>4358</v>
      </c>
      <c r="K2712" s="220" t="s">
        <v>601</v>
      </c>
      <c r="L2712" s="180"/>
      <c r="M2712" s="180">
        <v>1000</v>
      </c>
      <c r="N2712" s="80" t="s">
        <v>7216</v>
      </c>
      <c r="O2712" s="165"/>
      <c r="P2712" s="80" t="s">
        <v>5218</v>
      </c>
      <c r="Q2712" s="80"/>
      <c r="R2712" s="80"/>
      <c r="S2712" s="166"/>
      <c r="T2712" s="164"/>
      <c r="U2712" s="167"/>
      <c r="V2712" s="168"/>
      <c r="W2712" s="12" t="str">
        <f t="shared" si="511"/>
        <v>Mqtt1</v>
      </c>
      <c r="X2712" s="222"/>
      <c r="Y2712" s="6" t="str">
        <f t="shared" si="512"/>
        <v>power-tag/induction-cooktop-galley</v>
      </c>
      <c r="Z2712" s="106" t="str" cm="1">
        <f t="array" ref="Z2712">IF(COUNTIF(N2712,"spare"),"","$."&amp;_xlfn.REGEXEXTRACT(J2712,"PT\d+[FQ]\d+_(.*)", 2))</f>
        <v>$.Active_Power_Phase_A</v>
      </c>
      <c r="AA2712" s="12">
        <v>1</v>
      </c>
      <c r="AB2712" s="6" t="s">
        <v>195</v>
      </c>
      <c r="AC2712" s="106">
        <v>3054</v>
      </c>
      <c r="AJ2712" s="80"/>
      <c r="AK2712" s="116" t="s">
        <v>1695</v>
      </c>
      <c r="AN2712" s="80"/>
      <c r="AO2712" s="80"/>
      <c r="AP2712" s="80"/>
      <c r="AQ2712" s="80"/>
      <c r="AR2712" s="130"/>
      <c r="AS2712" s="80"/>
      <c r="AT2712" s="7"/>
      <c r="AU2712" s="7"/>
      <c r="AV2712" s="169"/>
      <c r="AW2712" s="170"/>
      <c r="AX2712" s="140"/>
      <c r="AY2712" s="150"/>
      <c r="AZ2712" s="171"/>
      <c r="BA2712" s="171"/>
      <c r="BB2712" s="150" t="str">
        <f t="shared" si="513"/>
        <v/>
      </c>
      <c r="BC2712" s="172"/>
      <c r="BD2712" s="169"/>
      <c r="BE2712" s="169"/>
      <c r="BF2712" s="169"/>
      <c r="BG2712" s="169"/>
      <c r="BH2712" s="169"/>
      <c r="BI2712" s="169"/>
      <c r="BJ2712" s="169"/>
      <c r="BK2712" s="169"/>
      <c r="BL2712" s="169"/>
      <c r="BM2712" s="169"/>
      <c r="BN2712" s="169"/>
      <c r="BO2712" s="169"/>
      <c r="BP2712" s="169"/>
      <c r="BQ2712" s="169"/>
      <c r="BS2712" s="6"/>
      <c r="BT2712" s="11"/>
      <c r="BU2712" s="6"/>
      <c r="BV2712" s="6"/>
    </row>
    <row r="2713" spans="1:74" ht="15.75" x14ac:dyDescent="0.25">
      <c r="A2713" s="52" t="s">
        <v>7908</v>
      </c>
      <c r="B2713" s="56"/>
      <c r="C2713" s="7" t="s">
        <v>118</v>
      </c>
      <c r="D2713" s="7" t="s">
        <v>6920</v>
      </c>
      <c r="E2713" s="7"/>
      <c r="F2713" s="64"/>
      <c r="G2713" s="6"/>
      <c r="H2713" s="6"/>
      <c r="I2713" s="10" t="s">
        <v>110</v>
      </c>
      <c r="J2713" s="11" t="s">
        <v>4359</v>
      </c>
      <c r="K2713" s="220" t="s">
        <v>601</v>
      </c>
      <c r="L2713" s="180"/>
      <c r="M2713" s="180">
        <v>1000</v>
      </c>
      <c r="N2713" s="80" t="s">
        <v>7216</v>
      </c>
      <c r="O2713" s="165"/>
      <c r="P2713" s="80" t="s">
        <v>5219</v>
      </c>
      <c r="Q2713" s="80"/>
      <c r="R2713" s="80"/>
      <c r="S2713" s="166"/>
      <c r="T2713" s="164"/>
      <c r="U2713" s="167"/>
      <c r="V2713" s="168"/>
      <c r="W2713" s="12" t="str">
        <f t="shared" si="511"/>
        <v>Mqtt1</v>
      </c>
      <c r="X2713" s="222"/>
      <c r="Y2713" s="6" t="str">
        <f t="shared" si="512"/>
        <v>power-tag/induction-cooktop-galley</v>
      </c>
      <c r="Z2713" s="106" t="str" cm="1">
        <f t="array" ref="Z2713">IF(COUNTIF(N2713,"spare"),"","$."&amp;_xlfn.REGEXEXTRACT(J2713,"PT\d+[FQ]\d+_(.*)", 2))</f>
        <v>$.Active_Power_Phase_B</v>
      </c>
      <c r="AA2713" s="12">
        <v>1</v>
      </c>
      <c r="AB2713" s="6" t="s">
        <v>195</v>
      </c>
      <c r="AC2713" s="106">
        <v>3056</v>
      </c>
      <c r="AJ2713" s="80"/>
      <c r="AK2713" s="116" t="s">
        <v>1695</v>
      </c>
      <c r="AN2713" s="80"/>
      <c r="AO2713" s="80"/>
      <c r="AP2713" s="80"/>
      <c r="AQ2713" s="80"/>
      <c r="AR2713" s="130"/>
      <c r="AS2713" s="80"/>
      <c r="AT2713" s="7"/>
      <c r="AU2713" s="7"/>
      <c r="AV2713" s="169"/>
      <c r="AW2713" s="170"/>
      <c r="AX2713" s="140"/>
      <c r="AY2713" s="150"/>
      <c r="AZ2713" s="171"/>
      <c r="BA2713" s="171"/>
      <c r="BB2713" s="150" t="str">
        <f t="shared" si="513"/>
        <v/>
      </c>
      <c r="BC2713" s="172"/>
      <c r="BD2713" s="169"/>
      <c r="BE2713" s="169"/>
      <c r="BF2713" s="169"/>
      <c r="BG2713" s="169"/>
      <c r="BH2713" s="169"/>
      <c r="BI2713" s="169"/>
      <c r="BJ2713" s="169"/>
      <c r="BK2713" s="169"/>
      <c r="BL2713" s="169"/>
      <c r="BM2713" s="169"/>
      <c r="BN2713" s="169"/>
      <c r="BO2713" s="169"/>
      <c r="BP2713" s="169"/>
      <c r="BQ2713" s="169"/>
      <c r="BS2713" s="6"/>
      <c r="BT2713" s="11"/>
      <c r="BU2713" s="6"/>
      <c r="BV2713" s="6"/>
    </row>
    <row r="2714" spans="1:74" ht="15.75" x14ac:dyDescent="0.25">
      <c r="A2714" s="52" t="s">
        <v>7908</v>
      </c>
      <c r="B2714" s="56"/>
      <c r="C2714" s="7" t="s">
        <v>118</v>
      </c>
      <c r="D2714" s="7" t="s">
        <v>6920</v>
      </c>
      <c r="E2714" s="7"/>
      <c r="F2714" s="64"/>
      <c r="G2714" s="6"/>
      <c r="H2714" s="6"/>
      <c r="I2714" s="10" t="s">
        <v>110</v>
      </c>
      <c r="J2714" s="11" t="s">
        <v>4360</v>
      </c>
      <c r="K2714" s="220" t="s">
        <v>601</v>
      </c>
      <c r="L2714" s="180"/>
      <c r="M2714" s="180">
        <v>1000</v>
      </c>
      <c r="N2714" s="80" t="s">
        <v>7216</v>
      </c>
      <c r="O2714" s="165"/>
      <c r="P2714" s="80" t="s">
        <v>5220</v>
      </c>
      <c r="Q2714" s="80"/>
      <c r="R2714" s="80"/>
      <c r="S2714" s="166"/>
      <c r="T2714" s="164"/>
      <c r="U2714" s="167"/>
      <c r="V2714" s="168"/>
      <c r="W2714" s="12" t="str">
        <f t="shared" si="511"/>
        <v>Mqtt1</v>
      </c>
      <c r="X2714" s="222"/>
      <c r="Y2714" s="6" t="str">
        <f t="shared" si="512"/>
        <v>power-tag/induction-cooktop-galley</v>
      </c>
      <c r="Z2714" s="106" t="str" cm="1">
        <f t="array" ref="Z2714">IF(COUNTIF(N2714,"spare"),"","$."&amp;_xlfn.REGEXEXTRACT(J2714,"PT\d+[FQ]\d+_(.*)", 2))</f>
        <v>$.Active_Power_Phase_C</v>
      </c>
      <c r="AA2714" s="12">
        <v>1</v>
      </c>
      <c r="AB2714" s="6" t="s">
        <v>195</v>
      </c>
      <c r="AC2714" s="106">
        <v>3058</v>
      </c>
      <c r="AJ2714" s="80"/>
      <c r="AK2714" s="116" t="s">
        <v>1695</v>
      </c>
      <c r="AN2714" s="80"/>
      <c r="AO2714" s="80"/>
      <c r="AP2714" s="80"/>
      <c r="AQ2714" s="80"/>
      <c r="AR2714" s="130"/>
      <c r="AS2714" s="80"/>
      <c r="AT2714" s="7"/>
      <c r="AU2714" s="7"/>
      <c r="AV2714" s="169"/>
      <c r="AW2714" s="170"/>
      <c r="AX2714" s="140"/>
      <c r="AY2714" s="150"/>
      <c r="AZ2714" s="171"/>
      <c r="BA2714" s="171"/>
      <c r="BB2714" s="150" t="str">
        <f t="shared" si="513"/>
        <v/>
      </c>
      <c r="BC2714" s="172"/>
      <c r="BD2714" s="169"/>
      <c r="BE2714" s="169"/>
      <c r="BF2714" s="169"/>
      <c r="BG2714" s="169"/>
      <c r="BH2714" s="169"/>
      <c r="BI2714" s="169"/>
      <c r="BJ2714" s="169"/>
      <c r="BK2714" s="169"/>
      <c r="BL2714" s="169"/>
      <c r="BM2714" s="169"/>
      <c r="BN2714" s="169"/>
      <c r="BO2714" s="169"/>
      <c r="BP2714" s="169"/>
      <c r="BQ2714" s="169"/>
      <c r="BS2714" s="6"/>
      <c r="BT2714" s="11"/>
      <c r="BU2714" s="6"/>
      <c r="BV2714" s="6"/>
    </row>
    <row r="2715" spans="1:74" ht="15.75" x14ac:dyDescent="0.25">
      <c r="A2715" s="52" t="s">
        <v>7908</v>
      </c>
      <c r="B2715" s="56"/>
      <c r="C2715" s="7" t="s">
        <v>118</v>
      </c>
      <c r="D2715" s="7" t="s">
        <v>6920</v>
      </c>
      <c r="E2715" s="7"/>
      <c r="F2715" s="64"/>
      <c r="G2715" s="6"/>
      <c r="H2715" s="6"/>
      <c r="I2715" s="10" t="s">
        <v>110</v>
      </c>
      <c r="J2715" s="11" t="s">
        <v>4361</v>
      </c>
      <c r="K2715" s="220" t="s">
        <v>601</v>
      </c>
      <c r="L2715" s="180"/>
      <c r="M2715" s="180">
        <v>1000</v>
      </c>
      <c r="N2715" s="80" t="s">
        <v>7216</v>
      </c>
      <c r="O2715" s="165"/>
      <c r="P2715" s="80" t="s">
        <v>5221</v>
      </c>
      <c r="Q2715" s="80"/>
      <c r="R2715" s="80"/>
      <c r="S2715" s="166"/>
      <c r="T2715" s="164"/>
      <c r="U2715" s="167"/>
      <c r="V2715" s="168"/>
      <c r="W2715" s="12" t="str">
        <f t="shared" si="511"/>
        <v>Mqtt1</v>
      </c>
      <c r="X2715" s="222"/>
      <c r="Y2715" s="6" t="str">
        <f t="shared" si="512"/>
        <v>power-tag/induction-cooktop-galley</v>
      </c>
      <c r="Z2715" s="106" t="str" cm="1">
        <f t="array" ref="Z2715">IF(COUNTIF(N2715,"spare"),"","$."&amp;_xlfn.REGEXEXTRACT(J2715,"PT\d+[FQ]\d+_(.*)", 2))</f>
        <v>$.Total_Active_Power</v>
      </c>
      <c r="AA2715" s="12">
        <v>1</v>
      </c>
      <c r="AB2715" s="6" t="s">
        <v>195</v>
      </c>
      <c r="AC2715" s="106">
        <v>3060</v>
      </c>
      <c r="AJ2715" s="80"/>
      <c r="AK2715" s="116" t="s">
        <v>1695</v>
      </c>
      <c r="AN2715" s="80"/>
      <c r="AO2715" s="80"/>
      <c r="AP2715" s="80"/>
      <c r="AQ2715" s="80"/>
      <c r="AR2715" s="130"/>
      <c r="AS2715" s="80"/>
      <c r="AT2715" s="7"/>
      <c r="AU2715" s="7"/>
      <c r="AV2715" s="169"/>
      <c r="AW2715" s="170"/>
      <c r="AX2715" s="140"/>
      <c r="AY2715" s="150"/>
      <c r="AZ2715" s="171"/>
      <c r="BA2715" s="171"/>
      <c r="BB2715" s="150" t="str">
        <f t="shared" si="513"/>
        <v/>
      </c>
      <c r="BC2715" s="172"/>
      <c r="BD2715" s="169"/>
      <c r="BE2715" s="169"/>
      <c r="BF2715" s="169"/>
      <c r="BG2715" s="169"/>
      <c r="BH2715" s="169"/>
      <c r="BI2715" s="169"/>
      <c r="BJ2715" s="169"/>
      <c r="BK2715" s="169"/>
      <c r="BL2715" s="169"/>
      <c r="BM2715" s="169"/>
      <c r="BN2715" s="169"/>
      <c r="BO2715" s="169"/>
      <c r="BP2715" s="169"/>
      <c r="BQ2715" s="169"/>
      <c r="BS2715" s="6"/>
      <c r="BT2715" s="11"/>
      <c r="BU2715" s="6"/>
      <c r="BV2715" s="6"/>
    </row>
    <row r="2716" spans="1:74" ht="15.75" x14ac:dyDescent="0.25">
      <c r="A2716" s="52" t="s">
        <v>7908</v>
      </c>
      <c r="B2716" s="56"/>
      <c r="C2716" s="7" t="s">
        <v>118</v>
      </c>
      <c r="D2716" s="7" t="s">
        <v>6920</v>
      </c>
      <c r="E2716" s="7"/>
      <c r="F2716" s="64"/>
      <c r="G2716" s="6"/>
      <c r="H2716" s="6"/>
      <c r="I2716" s="10" t="s">
        <v>110</v>
      </c>
      <c r="J2716" s="11" t="s">
        <v>4362</v>
      </c>
      <c r="K2716" s="220" t="s">
        <v>601</v>
      </c>
      <c r="L2716" s="180"/>
      <c r="M2716" s="180">
        <v>1000</v>
      </c>
      <c r="N2716" s="80" t="s">
        <v>7216</v>
      </c>
      <c r="O2716" s="165"/>
      <c r="P2716" s="80" t="s">
        <v>5222</v>
      </c>
      <c r="Q2716" s="80"/>
      <c r="R2716" s="80"/>
      <c r="S2716" s="166"/>
      <c r="T2716" s="164"/>
      <c r="U2716" s="167"/>
      <c r="V2716" s="168"/>
      <c r="W2716" s="12" t="str">
        <f t="shared" si="511"/>
        <v>Mqtt1</v>
      </c>
      <c r="X2716" s="222"/>
      <c r="Y2716" s="6" t="str">
        <f t="shared" si="512"/>
        <v>power-tag/induction-cooktop-galley</v>
      </c>
      <c r="Z2716" s="106" t="str" cm="1">
        <f t="array" ref="Z2716">IF(COUNTIF(N2716,"spare"),"","$."&amp;_xlfn.REGEXEXTRACT(J2716,"PT\d+[FQ]\d+_(.*)", 2))</f>
        <v>$.Power_Factor_Phase_A</v>
      </c>
      <c r="AA2716" s="12">
        <v>1</v>
      </c>
      <c r="AB2716" s="6" t="s">
        <v>195</v>
      </c>
      <c r="AC2716" s="106">
        <v>3078</v>
      </c>
      <c r="AJ2716" s="80"/>
      <c r="AK2716" s="116" t="s">
        <v>1696</v>
      </c>
      <c r="AN2716" s="80"/>
      <c r="AO2716" s="80"/>
      <c r="AP2716" s="80"/>
      <c r="AQ2716" s="80"/>
      <c r="AR2716" s="130"/>
      <c r="AS2716" s="80"/>
      <c r="AT2716" s="7"/>
      <c r="AU2716" s="7"/>
      <c r="AV2716" s="169"/>
      <c r="AW2716" s="170"/>
      <c r="AX2716" s="140"/>
      <c r="AY2716" s="150"/>
      <c r="AZ2716" s="171"/>
      <c r="BA2716" s="171"/>
      <c r="BB2716" s="150" t="str">
        <f t="shared" si="513"/>
        <v/>
      </c>
      <c r="BC2716" s="172"/>
      <c r="BD2716" s="169"/>
      <c r="BE2716" s="169"/>
      <c r="BF2716" s="169"/>
      <c r="BG2716" s="169"/>
      <c r="BH2716" s="169"/>
      <c r="BI2716" s="169"/>
      <c r="BJ2716" s="169"/>
      <c r="BK2716" s="169"/>
      <c r="BL2716" s="169"/>
      <c r="BM2716" s="169"/>
      <c r="BN2716" s="169"/>
      <c r="BO2716" s="169"/>
      <c r="BP2716" s="169"/>
      <c r="BQ2716" s="169"/>
      <c r="BS2716" s="6"/>
      <c r="BT2716" s="11"/>
      <c r="BU2716" s="6"/>
      <c r="BV2716" s="6"/>
    </row>
    <row r="2717" spans="1:74" ht="15.75" x14ac:dyDescent="0.25">
      <c r="A2717" s="52" t="s">
        <v>7908</v>
      </c>
      <c r="B2717" s="56"/>
      <c r="C2717" s="7" t="s">
        <v>118</v>
      </c>
      <c r="D2717" s="7" t="s">
        <v>6920</v>
      </c>
      <c r="E2717" s="7"/>
      <c r="F2717" s="64"/>
      <c r="G2717" s="6"/>
      <c r="H2717" s="6"/>
      <c r="I2717" s="10" t="s">
        <v>110</v>
      </c>
      <c r="J2717" s="11" t="s">
        <v>4363</v>
      </c>
      <c r="K2717" s="220" t="s">
        <v>601</v>
      </c>
      <c r="L2717" s="180"/>
      <c r="M2717" s="180">
        <v>1000</v>
      </c>
      <c r="N2717" s="80" t="s">
        <v>7216</v>
      </c>
      <c r="O2717" s="165"/>
      <c r="P2717" s="80" t="s">
        <v>5223</v>
      </c>
      <c r="Q2717" s="80"/>
      <c r="R2717" s="80"/>
      <c r="S2717" s="166"/>
      <c r="T2717" s="164"/>
      <c r="U2717" s="167"/>
      <c r="V2717" s="168"/>
      <c r="W2717" s="12" t="str">
        <f t="shared" si="511"/>
        <v>Mqtt1</v>
      </c>
      <c r="X2717" s="222"/>
      <c r="Y2717" s="6" t="str">
        <f t="shared" si="512"/>
        <v>power-tag/induction-cooktop-galley</v>
      </c>
      <c r="Z2717" s="106" t="str" cm="1">
        <f t="array" ref="Z2717">IF(COUNTIF(N2717,"spare"),"","$."&amp;_xlfn.REGEXEXTRACT(J2717,"PT\d+[FQ]\d+_(.*)", 2))</f>
        <v>$.Power_Factor_Phase_B</v>
      </c>
      <c r="AA2717" s="12">
        <v>1</v>
      </c>
      <c r="AB2717" s="6" t="s">
        <v>195</v>
      </c>
      <c r="AC2717" s="106">
        <v>3080</v>
      </c>
      <c r="AJ2717" s="80"/>
      <c r="AK2717" s="116" t="s">
        <v>1696</v>
      </c>
      <c r="AN2717" s="80"/>
      <c r="AO2717" s="80"/>
      <c r="AP2717" s="80"/>
      <c r="AQ2717" s="80"/>
      <c r="AR2717" s="130"/>
      <c r="AS2717" s="80"/>
      <c r="AT2717" s="7"/>
      <c r="AU2717" s="7"/>
      <c r="AV2717" s="169"/>
      <c r="AW2717" s="170"/>
      <c r="AX2717" s="140"/>
      <c r="AY2717" s="150"/>
      <c r="AZ2717" s="171"/>
      <c r="BA2717" s="171"/>
      <c r="BB2717" s="150" t="str">
        <f t="shared" si="513"/>
        <v/>
      </c>
      <c r="BC2717" s="172"/>
      <c r="BD2717" s="169"/>
      <c r="BE2717" s="169"/>
      <c r="BF2717" s="169"/>
      <c r="BG2717" s="169"/>
      <c r="BH2717" s="169"/>
      <c r="BI2717" s="169"/>
      <c r="BJ2717" s="169"/>
      <c r="BK2717" s="169"/>
      <c r="BL2717" s="169"/>
      <c r="BM2717" s="169"/>
      <c r="BN2717" s="169"/>
      <c r="BO2717" s="169"/>
      <c r="BP2717" s="169"/>
      <c r="BQ2717" s="169"/>
      <c r="BS2717" s="6"/>
      <c r="BT2717" s="11"/>
      <c r="BU2717" s="6"/>
      <c r="BV2717" s="6"/>
    </row>
    <row r="2718" spans="1:74" ht="15.75" x14ac:dyDescent="0.25">
      <c r="A2718" s="52" t="s">
        <v>7908</v>
      </c>
      <c r="B2718" s="56"/>
      <c r="C2718" s="7" t="s">
        <v>118</v>
      </c>
      <c r="D2718" s="7" t="s">
        <v>6920</v>
      </c>
      <c r="E2718" s="7"/>
      <c r="F2718" s="64"/>
      <c r="G2718" s="6"/>
      <c r="H2718" s="6"/>
      <c r="I2718" s="10" t="s">
        <v>110</v>
      </c>
      <c r="J2718" s="11" t="s">
        <v>4364</v>
      </c>
      <c r="K2718" s="220" t="s">
        <v>601</v>
      </c>
      <c r="L2718" s="180"/>
      <c r="M2718" s="180">
        <v>1000</v>
      </c>
      <c r="N2718" s="80" t="s">
        <v>7216</v>
      </c>
      <c r="O2718" s="165"/>
      <c r="P2718" s="80" t="s">
        <v>5224</v>
      </c>
      <c r="Q2718" s="80"/>
      <c r="R2718" s="80"/>
      <c r="S2718" s="166"/>
      <c r="T2718" s="164"/>
      <c r="U2718" s="167"/>
      <c r="V2718" s="168"/>
      <c r="W2718" s="12" t="str">
        <f t="shared" si="511"/>
        <v>Mqtt1</v>
      </c>
      <c r="X2718" s="222"/>
      <c r="Y2718" s="6" t="str">
        <f t="shared" si="512"/>
        <v>power-tag/induction-cooktop-galley</v>
      </c>
      <c r="Z2718" s="106" t="str" cm="1">
        <f t="array" ref="Z2718">IF(COUNTIF(N2718,"spare"),"","$."&amp;_xlfn.REGEXEXTRACT(J2718,"PT\d+[FQ]\d+_(.*)", 2))</f>
        <v>$.Power_Factor_Phase_C</v>
      </c>
      <c r="AA2718" s="12">
        <v>1</v>
      </c>
      <c r="AB2718" s="6" t="s">
        <v>195</v>
      </c>
      <c r="AC2718" s="106">
        <v>3082</v>
      </c>
      <c r="AJ2718" s="80"/>
      <c r="AK2718" s="116" t="s">
        <v>1696</v>
      </c>
      <c r="AN2718" s="80"/>
      <c r="AO2718" s="80"/>
      <c r="AP2718" s="80"/>
      <c r="AQ2718" s="80"/>
      <c r="AR2718" s="130"/>
      <c r="AS2718" s="80"/>
      <c r="AT2718" s="7"/>
      <c r="AU2718" s="7"/>
      <c r="AV2718" s="169"/>
      <c r="AW2718" s="170"/>
      <c r="AX2718" s="140"/>
      <c r="AY2718" s="150"/>
      <c r="AZ2718" s="171"/>
      <c r="BA2718" s="171"/>
      <c r="BB2718" s="150" t="str">
        <f t="shared" si="513"/>
        <v/>
      </c>
      <c r="BC2718" s="172"/>
      <c r="BD2718" s="169"/>
      <c r="BE2718" s="169"/>
      <c r="BF2718" s="169"/>
      <c r="BG2718" s="169"/>
      <c r="BH2718" s="169"/>
      <c r="BI2718" s="169"/>
      <c r="BJ2718" s="169"/>
      <c r="BK2718" s="169"/>
      <c r="BL2718" s="169"/>
      <c r="BM2718" s="169"/>
      <c r="BN2718" s="169"/>
      <c r="BO2718" s="169"/>
      <c r="BP2718" s="169"/>
      <c r="BQ2718" s="169"/>
      <c r="BS2718" s="6"/>
      <c r="BT2718" s="11"/>
      <c r="BU2718" s="6"/>
      <c r="BV2718" s="6"/>
    </row>
    <row r="2719" spans="1:74" ht="15.75" x14ac:dyDescent="0.25">
      <c r="A2719" s="52" t="s">
        <v>7908</v>
      </c>
      <c r="B2719" s="56"/>
      <c r="C2719" s="7" t="s">
        <v>118</v>
      </c>
      <c r="D2719" s="7" t="s">
        <v>6920</v>
      </c>
      <c r="E2719" s="7"/>
      <c r="F2719" s="64"/>
      <c r="G2719" s="6"/>
      <c r="H2719" s="6"/>
      <c r="I2719" s="10" t="s">
        <v>110</v>
      </c>
      <c r="J2719" s="11" t="s">
        <v>4365</v>
      </c>
      <c r="K2719" s="220" t="s">
        <v>601</v>
      </c>
      <c r="L2719" s="180"/>
      <c r="M2719" s="180">
        <v>1000</v>
      </c>
      <c r="N2719" s="80" t="s">
        <v>7216</v>
      </c>
      <c r="O2719" s="165"/>
      <c r="P2719" s="80" t="s">
        <v>5225</v>
      </c>
      <c r="Q2719" s="80"/>
      <c r="R2719" s="80"/>
      <c r="S2719" s="166"/>
      <c r="T2719" s="164"/>
      <c r="U2719" s="167"/>
      <c r="V2719" s="168"/>
      <c r="W2719" s="12" t="str">
        <f t="shared" si="511"/>
        <v>Mqtt1</v>
      </c>
      <c r="X2719" s="222"/>
      <c r="Y2719" s="6" t="str">
        <f t="shared" si="512"/>
        <v>power-tag/induction-cooktop-galley</v>
      </c>
      <c r="Z2719" s="106" t="str" cm="1">
        <f t="array" ref="Z2719">IF(COUNTIF(N2719,"spare"),"","$."&amp;_xlfn.REGEXEXTRACT(J2719,"PT\d+[FQ]\d+_(.*)", 2))</f>
        <v>$.Total_Power_Factor</v>
      </c>
      <c r="AA2719" s="12">
        <v>1</v>
      </c>
      <c r="AB2719" s="6" t="s">
        <v>195</v>
      </c>
      <c r="AC2719" s="106">
        <v>3084</v>
      </c>
      <c r="AJ2719" s="80"/>
      <c r="AK2719" s="116" t="s">
        <v>1696</v>
      </c>
      <c r="AN2719" s="80"/>
      <c r="AO2719" s="80"/>
      <c r="AP2719" s="80"/>
      <c r="AQ2719" s="80"/>
      <c r="AR2719" s="130"/>
      <c r="AS2719" s="80"/>
      <c r="AT2719" s="7"/>
      <c r="AU2719" s="7"/>
      <c r="AV2719" s="169"/>
      <c r="AW2719" s="170"/>
      <c r="AX2719" s="140"/>
      <c r="AY2719" s="150"/>
      <c r="AZ2719" s="171"/>
      <c r="BA2719" s="171"/>
      <c r="BB2719" s="150" t="str">
        <f t="shared" si="513"/>
        <v/>
      </c>
      <c r="BC2719" s="172"/>
      <c r="BD2719" s="169"/>
      <c r="BE2719" s="169"/>
      <c r="BF2719" s="169"/>
      <c r="BG2719" s="169"/>
      <c r="BH2719" s="169"/>
      <c r="BI2719" s="169"/>
      <c r="BJ2719" s="169"/>
      <c r="BK2719" s="169"/>
      <c r="BL2719" s="169"/>
      <c r="BM2719" s="169"/>
      <c r="BN2719" s="169"/>
      <c r="BO2719" s="169"/>
      <c r="BP2719" s="169"/>
      <c r="BQ2719" s="169"/>
      <c r="BS2719" s="6"/>
      <c r="BT2719" s="11"/>
      <c r="BU2719" s="6"/>
      <c r="BV2719" s="6"/>
    </row>
    <row r="2720" spans="1:74" ht="15.75" x14ac:dyDescent="0.25">
      <c r="A2720" s="52" t="s">
        <v>7908</v>
      </c>
      <c r="B2720" s="56"/>
      <c r="C2720" s="7" t="s">
        <v>118</v>
      </c>
      <c r="D2720" s="7" t="s">
        <v>6920</v>
      </c>
      <c r="E2720" s="7"/>
      <c r="F2720" s="64"/>
      <c r="G2720" s="6"/>
      <c r="H2720" s="6"/>
      <c r="I2720" s="10" t="s">
        <v>110</v>
      </c>
      <c r="J2720" s="11" t="s">
        <v>4366</v>
      </c>
      <c r="K2720" s="220" t="s">
        <v>601</v>
      </c>
      <c r="L2720" s="180"/>
      <c r="M2720" s="180">
        <v>1000</v>
      </c>
      <c r="N2720" s="80" t="s">
        <v>7216</v>
      </c>
      <c r="O2720" s="165"/>
      <c r="P2720" s="80" t="s">
        <v>5226</v>
      </c>
      <c r="Q2720" s="80"/>
      <c r="R2720" s="80"/>
      <c r="S2720" s="166"/>
      <c r="T2720" s="164"/>
      <c r="U2720" s="167"/>
      <c r="V2720" s="168"/>
      <c r="W2720" s="12" t="str">
        <f t="shared" si="511"/>
        <v>Mqtt1</v>
      </c>
      <c r="X2720" s="222"/>
      <c r="Y2720" s="6" t="str">
        <f t="shared" si="512"/>
        <v>power-tag/dishwasher-galley-1</v>
      </c>
      <c r="Z2720" s="106" t="str" cm="1">
        <f t="array" ref="Z2720">IF(COUNTIF(N2720,"spare"),"","$."&amp;_xlfn.REGEXEXTRACT(J2720,"PT\d+[FQ]\d+_(.*)", 2))</f>
        <v>$.RMS_Current_Phase_A</v>
      </c>
      <c r="AA2720" s="12">
        <f>AA2705+1</f>
        <v>2</v>
      </c>
      <c r="AB2720" s="6" t="s">
        <v>195</v>
      </c>
      <c r="AC2720" s="106">
        <v>3000</v>
      </c>
      <c r="AJ2720" s="80"/>
      <c r="AK2720" s="116" t="s">
        <v>1693</v>
      </c>
      <c r="AN2720" s="80"/>
      <c r="AO2720" s="80"/>
      <c r="AP2720" s="80"/>
      <c r="AQ2720" s="80"/>
      <c r="AR2720" s="130"/>
      <c r="AS2720" s="80"/>
      <c r="AT2720" s="7"/>
      <c r="AU2720" s="7"/>
      <c r="AV2720" s="169"/>
      <c r="AW2720" s="170"/>
      <c r="AX2720" s="140"/>
      <c r="AY2720" s="150"/>
      <c r="AZ2720" s="171"/>
      <c r="BA2720" s="171"/>
      <c r="BB2720" s="150" t="str">
        <f t="shared" si="513"/>
        <v/>
      </c>
      <c r="BC2720" s="172"/>
      <c r="BD2720" s="169"/>
      <c r="BE2720" s="169"/>
      <c r="BF2720" s="169"/>
      <c r="BG2720" s="169"/>
      <c r="BH2720" s="169"/>
      <c r="BI2720" s="169"/>
      <c r="BJ2720" s="169"/>
      <c r="BK2720" s="169"/>
      <c r="BL2720" s="169"/>
      <c r="BM2720" s="169"/>
      <c r="BN2720" s="169"/>
      <c r="BO2720" s="169"/>
      <c r="BP2720" s="169"/>
      <c r="BQ2720" s="169"/>
      <c r="BS2720" s="6"/>
      <c r="BT2720" s="11"/>
      <c r="BU2720" s="6"/>
      <c r="BV2720" s="6"/>
    </row>
    <row r="2721" spans="1:74" ht="15.75" x14ac:dyDescent="0.25">
      <c r="A2721" s="52" t="s">
        <v>7908</v>
      </c>
      <c r="B2721" s="56"/>
      <c r="C2721" s="7" t="s">
        <v>118</v>
      </c>
      <c r="D2721" s="7" t="s">
        <v>6920</v>
      </c>
      <c r="E2721" s="7"/>
      <c r="F2721" s="64"/>
      <c r="G2721" s="6"/>
      <c r="H2721" s="6"/>
      <c r="I2721" s="10" t="s">
        <v>110</v>
      </c>
      <c r="J2721" s="11" t="s">
        <v>4367</v>
      </c>
      <c r="K2721" s="220" t="s">
        <v>601</v>
      </c>
      <c r="L2721" s="180"/>
      <c r="M2721" s="180">
        <v>1000</v>
      </c>
      <c r="N2721" s="80" t="s">
        <v>7216</v>
      </c>
      <c r="O2721" s="165"/>
      <c r="P2721" s="80" t="s">
        <v>5227</v>
      </c>
      <c r="Q2721" s="80"/>
      <c r="R2721" s="80"/>
      <c r="S2721" s="166"/>
      <c r="T2721" s="164"/>
      <c r="U2721" s="167"/>
      <c r="V2721" s="168"/>
      <c r="W2721" s="12" t="str">
        <f t="shared" si="511"/>
        <v>Mqtt1</v>
      </c>
      <c r="X2721" s="222"/>
      <c r="Y2721" s="6" t="str">
        <f t="shared" si="512"/>
        <v>power-tag/dishwasher-galley-1</v>
      </c>
      <c r="Z2721" s="106" t="str" cm="1">
        <f t="array" ref="Z2721">IF(COUNTIF(N2721,"spare"),"","$."&amp;_xlfn.REGEXEXTRACT(J2721,"PT\d+[FQ]\d+_(.*)", 2))</f>
        <v>$.RMS_Current_Phase_B</v>
      </c>
      <c r="AA2721" s="12">
        <f t="shared" ref="AA2721:AA2874" si="514">AA2706+1</f>
        <v>2</v>
      </c>
      <c r="AB2721" s="6" t="s">
        <v>195</v>
      </c>
      <c r="AC2721" s="106">
        <v>3002</v>
      </c>
      <c r="AJ2721" s="80"/>
      <c r="AK2721" s="116" t="s">
        <v>1693</v>
      </c>
      <c r="AN2721" s="80"/>
      <c r="AO2721" s="80"/>
      <c r="AP2721" s="80"/>
      <c r="AQ2721" s="80"/>
      <c r="AR2721" s="130"/>
      <c r="AS2721" s="80"/>
      <c r="AT2721" s="7"/>
      <c r="AU2721" s="7"/>
      <c r="AV2721" s="169"/>
      <c r="AW2721" s="170"/>
      <c r="AX2721" s="140"/>
      <c r="AY2721" s="150"/>
      <c r="AZ2721" s="171"/>
      <c r="BA2721" s="171"/>
      <c r="BB2721" s="150" t="str">
        <f t="shared" si="513"/>
        <v/>
      </c>
      <c r="BC2721" s="172"/>
      <c r="BD2721" s="169"/>
      <c r="BE2721" s="169"/>
      <c r="BF2721" s="169"/>
      <c r="BG2721" s="169"/>
      <c r="BH2721" s="169"/>
      <c r="BI2721" s="169"/>
      <c r="BJ2721" s="169"/>
      <c r="BK2721" s="169"/>
      <c r="BL2721" s="169"/>
      <c r="BM2721" s="169"/>
      <c r="BN2721" s="169"/>
      <c r="BO2721" s="169"/>
      <c r="BP2721" s="169"/>
      <c r="BQ2721" s="169"/>
      <c r="BS2721" s="6"/>
      <c r="BT2721" s="11"/>
      <c r="BU2721" s="6"/>
      <c r="BV2721" s="6"/>
    </row>
    <row r="2722" spans="1:74" ht="15.75" x14ac:dyDescent="0.25">
      <c r="A2722" s="52" t="s">
        <v>7908</v>
      </c>
      <c r="B2722" s="56"/>
      <c r="C2722" s="7" t="s">
        <v>118</v>
      </c>
      <c r="D2722" s="7" t="s">
        <v>6920</v>
      </c>
      <c r="E2722" s="7"/>
      <c r="F2722" s="64"/>
      <c r="G2722" s="6"/>
      <c r="H2722" s="6"/>
      <c r="I2722" s="10" t="s">
        <v>110</v>
      </c>
      <c r="J2722" s="11" t="s">
        <v>4368</v>
      </c>
      <c r="K2722" s="220" t="s">
        <v>601</v>
      </c>
      <c r="L2722" s="180"/>
      <c r="M2722" s="180">
        <v>1000</v>
      </c>
      <c r="N2722" s="80" t="s">
        <v>7216</v>
      </c>
      <c r="O2722" s="165"/>
      <c r="P2722" s="80" t="s">
        <v>5228</v>
      </c>
      <c r="Q2722" s="80"/>
      <c r="R2722" s="80"/>
      <c r="S2722" s="166"/>
      <c r="T2722" s="164"/>
      <c r="U2722" s="167"/>
      <c r="V2722" s="168"/>
      <c r="W2722" s="12" t="str">
        <f t="shared" si="511"/>
        <v>Mqtt1</v>
      </c>
      <c r="X2722" s="222"/>
      <c r="Y2722" s="6" t="str">
        <f t="shared" si="512"/>
        <v>power-tag/dishwasher-galley-1</v>
      </c>
      <c r="Z2722" s="106" t="str" cm="1">
        <f t="array" ref="Z2722">IF(COUNTIF(N2722,"spare"),"","$."&amp;_xlfn.REGEXEXTRACT(J2722,"PT\d+[FQ]\d+_(.*)", 2))</f>
        <v>$.RMS_Current_Phase_C</v>
      </c>
      <c r="AA2722" s="12">
        <f t="shared" si="514"/>
        <v>2</v>
      </c>
      <c r="AB2722" s="6" t="s">
        <v>195</v>
      </c>
      <c r="AC2722" s="106">
        <v>3004</v>
      </c>
      <c r="AJ2722" s="80"/>
      <c r="AK2722" s="116" t="s">
        <v>1693</v>
      </c>
      <c r="AN2722" s="80"/>
      <c r="AO2722" s="80"/>
      <c r="AP2722" s="80"/>
      <c r="AQ2722" s="80"/>
      <c r="AR2722" s="130"/>
      <c r="AS2722" s="80"/>
      <c r="AT2722" s="7"/>
      <c r="AU2722" s="7"/>
      <c r="AV2722" s="169"/>
      <c r="AW2722" s="170"/>
      <c r="AX2722" s="140"/>
      <c r="AY2722" s="150"/>
      <c r="AZ2722" s="171"/>
      <c r="BA2722" s="171"/>
      <c r="BB2722" s="150" t="str">
        <f t="shared" si="513"/>
        <v/>
      </c>
      <c r="BC2722" s="172"/>
      <c r="BD2722" s="169"/>
      <c r="BE2722" s="169"/>
      <c r="BF2722" s="169"/>
      <c r="BG2722" s="169"/>
      <c r="BH2722" s="169"/>
      <c r="BI2722" s="169"/>
      <c r="BJ2722" s="169"/>
      <c r="BK2722" s="169"/>
      <c r="BL2722" s="169"/>
      <c r="BM2722" s="169"/>
      <c r="BN2722" s="169"/>
      <c r="BO2722" s="169"/>
      <c r="BP2722" s="169"/>
      <c r="BQ2722" s="169"/>
      <c r="BS2722" s="6"/>
      <c r="BT2722" s="11"/>
      <c r="BU2722" s="6"/>
      <c r="BV2722" s="6"/>
    </row>
    <row r="2723" spans="1:74" ht="15.75" x14ac:dyDescent="0.25">
      <c r="A2723" s="52" t="s">
        <v>7908</v>
      </c>
      <c r="B2723" s="56"/>
      <c r="C2723" s="7" t="s">
        <v>118</v>
      </c>
      <c r="D2723" s="7" t="s">
        <v>6920</v>
      </c>
      <c r="E2723" s="7"/>
      <c r="F2723" s="64"/>
      <c r="G2723" s="6"/>
      <c r="H2723" s="6"/>
      <c r="I2723" s="10" t="s">
        <v>110</v>
      </c>
      <c r="J2723" s="11" t="s">
        <v>4369</v>
      </c>
      <c r="K2723" s="220" t="s">
        <v>601</v>
      </c>
      <c r="L2723" s="180"/>
      <c r="M2723" s="180">
        <v>1000</v>
      </c>
      <c r="N2723" s="80" t="s">
        <v>7216</v>
      </c>
      <c r="O2723" s="165"/>
      <c r="P2723" s="80" t="s">
        <v>5229</v>
      </c>
      <c r="Q2723" s="80"/>
      <c r="R2723" s="80"/>
      <c r="S2723" s="166"/>
      <c r="T2723" s="164"/>
      <c r="U2723" s="167"/>
      <c r="V2723" s="168"/>
      <c r="W2723" s="12" t="str">
        <f t="shared" si="511"/>
        <v>Mqtt1</v>
      </c>
      <c r="X2723" s="222"/>
      <c r="Y2723" s="6" t="str">
        <f t="shared" si="512"/>
        <v>power-tag/dishwasher-galley-1</v>
      </c>
      <c r="Z2723" s="106" t="str" cm="1">
        <f t="array" ref="Z2723">IF(COUNTIF(N2723,"spare"),"","$."&amp;_xlfn.REGEXEXTRACT(J2723,"PT\d+[FQ]\d+_(.*)", 2))</f>
        <v>$.RMS_Current_Phase_Neut</v>
      </c>
      <c r="AA2723" s="12">
        <f t="shared" si="514"/>
        <v>2</v>
      </c>
      <c r="AB2723" s="6" t="s">
        <v>195</v>
      </c>
      <c r="AC2723" s="106">
        <v>3006</v>
      </c>
      <c r="AJ2723" s="80"/>
      <c r="AK2723" s="116" t="s">
        <v>1693</v>
      </c>
      <c r="AN2723" s="80"/>
      <c r="AO2723" s="80"/>
      <c r="AP2723" s="80"/>
      <c r="AQ2723" s="80"/>
      <c r="AR2723" s="130"/>
      <c r="AS2723" s="80"/>
      <c r="AT2723" s="7"/>
      <c r="AU2723" s="7"/>
      <c r="AV2723" s="169"/>
      <c r="AW2723" s="170"/>
      <c r="AX2723" s="140"/>
      <c r="AY2723" s="150"/>
      <c r="AZ2723" s="171"/>
      <c r="BA2723" s="171"/>
      <c r="BB2723" s="150" t="str">
        <f t="shared" si="513"/>
        <v/>
      </c>
      <c r="BC2723" s="172"/>
      <c r="BD2723" s="169"/>
      <c r="BE2723" s="169"/>
      <c r="BF2723" s="169"/>
      <c r="BG2723" s="169"/>
      <c r="BH2723" s="169"/>
      <c r="BI2723" s="169"/>
      <c r="BJ2723" s="169"/>
      <c r="BK2723" s="169"/>
      <c r="BL2723" s="169"/>
      <c r="BM2723" s="169"/>
      <c r="BN2723" s="169"/>
      <c r="BO2723" s="169"/>
      <c r="BP2723" s="169"/>
      <c r="BQ2723" s="169"/>
      <c r="BS2723" s="6"/>
      <c r="BT2723" s="11"/>
      <c r="BU2723" s="6"/>
      <c r="BV2723" s="6"/>
    </row>
    <row r="2724" spans="1:74" ht="15.75" x14ac:dyDescent="0.25">
      <c r="A2724" s="52" t="s">
        <v>7908</v>
      </c>
      <c r="B2724" s="56"/>
      <c r="C2724" s="7" t="s">
        <v>118</v>
      </c>
      <c r="D2724" s="7" t="s">
        <v>6920</v>
      </c>
      <c r="E2724" s="7"/>
      <c r="F2724" s="64"/>
      <c r="G2724" s="6"/>
      <c r="H2724" s="6"/>
      <c r="I2724" s="10" t="s">
        <v>110</v>
      </c>
      <c r="J2724" s="11" t="s">
        <v>7697</v>
      </c>
      <c r="K2724" s="220" t="s">
        <v>601</v>
      </c>
      <c r="L2724" s="180"/>
      <c r="M2724" s="180">
        <v>1000</v>
      </c>
      <c r="N2724" s="80" t="s">
        <v>7216</v>
      </c>
      <c r="O2724" s="165"/>
      <c r="P2724" s="80" t="s">
        <v>5230</v>
      </c>
      <c r="Q2724" s="80"/>
      <c r="R2724" s="80"/>
      <c r="S2724" s="166"/>
      <c r="T2724" s="164"/>
      <c r="U2724" s="167"/>
      <c r="V2724" s="168"/>
      <c r="W2724" s="12" t="str">
        <f t="shared" si="511"/>
        <v>Mqtt1</v>
      </c>
      <c r="X2724" s="222"/>
      <c r="Y2724" s="6" t="str">
        <f t="shared" si="512"/>
        <v>power-tag/dishwasher-galley-1</v>
      </c>
      <c r="Z2724" s="106" t="str" cm="1">
        <f t="array" ref="Z2724">IF(COUNTIF(N2724,"spare"),"","$."&amp;_xlfn.REGEXEXTRACT(J2724,"PT\d+[FQ]\d+_(.*)", 2))</f>
        <v>$.RMS_Voltage_A_N</v>
      </c>
      <c r="AA2724" s="12">
        <f t="shared" si="514"/>
        <v>2</v>
      </c>
      <c r="AB2724" s="6" t="s">
        <v>195</v>
      </c>
      <c r="AC2724" s="106">
        <v>3028</v>
      </c>
      <c r="AJ2724" s="80"/>
      <c r="AK2724" s="116" t="s">
        <v>1694</v>
      </c>
      <c r="AN2724" s="80"/>
      <c r="AO2724" s="80"/>
      <c r="AP2724" s="80"/>
      <c r="AQ2724" s="80"/>
      <c r="AR2724" s="130"/>
      <c r="AS2724" s="80"/>
      <c r="AT2724" s="7"/>
      <c r="AU2724" s="7"/>
      <c r="AV2724" s="169"/>
      <c r="AW2724" s="170"/>
      <c r="AX2724" s="140"/>
      <c r="AY2724" s="150"/>
      <c r="AZ2724" s="171"/>
      <c r="BA2724" s="171"/>
      <c r="BB2724" s="150" t="str">
        <f t="shared" si="513"/>
        <v/>
      </c>
      <c r="BC2724" s="172"/>
      <c r="BD2724" s="169"/>
      <c r="BE2724" s="169"/>
      <c r="BF2724" s="169"/>
      <c r="BG2724" s="169"/>
      <c r="BH2724" s="169"/>
      <c r="BI2724" s="169"/>
      <c r="BJ2724" s="169"/>
      <c r="BK2724" s="169"/>
      <c r="BL2724" s="169"/>
      <c r="BM2724" s="169"/>
      <c r="BN2724" s="169"/>
      <c r="BO2724" s="169"/>
      <c r="BP2724" s="169"/>
      <c r="BQ2724" s="169"/>
      <c r="BS2724" s="6"/>
      <c r="BT2724" s="11"/>
      <c r="BU2724" s="6"/>
      <c r="BV2724" s="6"/>
    </row>
    <row r="2725" spans="1:74" ht="15.75" x14ac:dyDescent="0.25">
      <c r="A2725" s="52" t="s">
        <v>7908</v>
      </c>
      <c r="B2725" s="56"/>
      <c r="C2725" s="7" t="s">
        <v>118</v>
      </c>
      <c r="D2725" s="7" t="s">
        <v>6920</v>
      </c>
      <c r="E2725" s="7"/>
      <c r="F2725" s="64"/>
      <c r="G2725" s="6"/>
      <c r="H2725" s="6"/>
      <c r="I2725" s="10" t="s">
        <v>110</v>
      </c>
      <c r="J2725" s="11" t="s">
        <v>7698</v>
      </c>
      <c r="K2725" s="220" t="s">
        <v>601</v>
      </c>
      <c r="L2725" s="180"/>
      <c r="M2725" s="180">
        <v>1000</v>
      </c>
      <c r="N2725" s="80" t="s">
        <v>7216</v>
      </c>
      <c r="O2725" s="165"/>
      <c r="P2725" s="80" t="s">
        <v>5231</v>
      </c>
      <c r="Q2725" s="80"/>
      <c r="R2725" s="80"/>
      <c r="S2725" s="166"/>
      <c r="T2725" s="164"/>
      <c r="U2725" s="167"/>
      <c r="V2725" s="168"/>
      <c r="W2725" s="12" t="str">
        <f t="shared" si="511"/>
        <v>Mqtt1</v>
      </c>
      <c r="X2725" s="222"/>
      <c r="Y2725" s="6" t="str">
        <f t="shared" si="512"/>
        <v>power-tag/dishwasher-galley-1</v>
      </c>
      <c r="Z2725" s="106" t="str" cm="1">
        <f t="array" ref="Z2725">IF(COUNTIF(N2725,"spare"),"","$."&amp;_xlfn.REGEXEXTRACT(J2725,"PT\d+[FQ]\d+_(.*)", 2))</f>
        <v>$.RMS_Voltage_B_N</v>
      </c>
      <c r="AA2725" s="12">
        <f t="shared" si="514"/>
        <v>2</v>
      </c>
      <c r="AB2725" s="6" t="s">
        <v>195</v>
      </c>
      <c r="AC2725" s="106">
        <v>3030</v>
      </c>
      <c r="AJ2725" s="80"/>
      <c r="AK2725" s="116" t="s">
        <v>1694</v>
      </c>
      <c r="AN2725" s="80"/>
      <c r="AO2725" s="80"/>
      <c r="AP2725" s="80"/>
      <c r="AQ2725" s="80"/>
      <c r="AR2725" s="130"/>
      <c r="AS2725" s="80"/>
      <c r="AT2725" s="7"/>
      <c r="AU2725" s="7"/>
      <c r="AV2725" s="169"/>
      <c r="AW2725" s="170"/>
      <c r="AX2725" s="140"/>
      <c r="AY2725" s="150"/>
      <c r="AZ2725" s="171"/>
      <c r="BA2725" s="171"/>
      <c r="BB2725" s="150" t="str">
        <f t="shared" si="513"/>
        <v/>
      </c>
      <c r="BC2725" s="172"/>
      <c r="BD2725" s="169"/>
      <c r="BE2725" s="169"/>
      <c r="BF2725" s="169"/>
      <c r="BG2725" s="169"/>
      <c r="BH2725" s="169"/>
      <c r="BI2725" s="169"/>
      <c r="BJ2725" s="169"/>
      <c r="BK2725" s="169"/>
      <c r="BL2725" s="169"/>
      <c r="BM2725" s="169"/>
      <c r="BN2725" s="169"/>
      <c r="BO2725" s="169"/>
      <c r="BP2725" s="169"/>
      <c r="BQ2725" s="169"/>
      <c r="BS2725" s="6"/>
      <c r="BT2725" s="11"/>
      <c r="BU2725" s="6"/>
      <c r="BV2725" s="6"/>
    </row>
    <row r="2726" spans="1:74" ht="15.75" x14ac:dyDescent="0.25">
      <c r="A2726" s="52" t="s">
        <v>7908</v>
      </c>
      <c r="B2726" s="56"/>
      <c r="C2726" s="7" t="s">
        <v>118</v>
      </c>
      <c r="D2726" s="7" t="s">
        <v>6920</v>
      </c>
      <c r="E2726" s="7"/>
      <c r="F2726" s="64"/>
      <c r="G2726" s="6"/>
      <c r="H2726" s="6"/>
      <c r="I2726" s="10" t="s">
        <v>110</v>
      </c>
      <c r="J2726" s="11" t="s">
        <v>7699</v>
      </c>
      <c r="K2726" s="220" t="s">
        <v>601</v>
      </c>
      <c r="L2726" s="180"/>
      <c r="M2726" s="180">
        <v>1000</v>
      </c>
      <c r="N2726" s="80" t="s">
        <v>7216</v>
      </c>
      <c r="O2726" s="165"/>
      <c r="P2726" s="80" t="s">
        <v>5232</v>
      </c>
      <c r="Q2726" s="80"/>
      <c r="R2726" s="80"/>
      <c r="S2726" s="166"/>
      <c r="T2726" s="164"/>
      <c r="U2726" s="167"/>
      <c r="V2726" s="168"/>
      <c r="W2726" s="12" t="str">
        <f t="shared" si="511"/>
        <v>Mqtt1</v>
      </c>
      <c r="X2726" s="222"/>
      <c r="Y2726" s="6" t="str">
        <f t="shared" si="512"/>
        <v>power-tag/dishwasher-galley-1</v>
      </c>
      <c r="Z2726" s="106" t="str" cm="1">
        <f t="array" ref="Z2726">IF(COUNTIF(N2726,"spare"),"","$."&amp;_xlfn.REGEXEXTRACT(J2726,"PT\d+[FQ]\d+_(.*)", 2))</f>
        <v>$.RMS_Voltage_C_N</v>
      </c>
      <c r="AA2726" s="12">
        <f t="shared" si="514"/>
        <v>2</v>
      </c>
      <c r="AB2726" s="6" t="s">
        <v>195</v>
      </c>
      <c r="AC2726" s="106">
        <v>3032</v>
      </c>
      <c r="AJ2726" s="80"/>
      <c r="AK2726" s="116" t="s">
        <v>1694</v>
      </c>
      <c r="AN2726" s="80"/>
      <c r="AO2726" s="80"/>
      <c r="AP2726" s="80"/>
      <c r="AQ2726" s="80"/>
      <c r="AR2726" s="130"/>
      <c r="AS2726" s="80"/>
      <c r="AT2726" s="7"/>
      <c r="AU2726" s="7"/>
      <c r="AV2726" s="169"/>
      <c r="AW2726" s="170"/>
      <c r="AX2726" s="140"/>
      <c r="AY2726" s="150"/>
      <c r="AZ2726" s="171"/>
      <c r="BA2726" s="171"/>
      <c r="BB2726" s="150" t="str">
        <f t="shared" si="513"/>
        <v/>
      </c>
      <c r="BC2726" s="172"/>
      <c r="BD2726" s="169"/>
      <c r="BE2726" s="169"/>
      <c r="BF2726" s="169"/>
      <c r="BG2726" s="169"/>
      <c r="BH2726" s="169"/>
      <c r="BI2726" s="169"/>
      <c r="BJ2726" s="169"/>
      <c r="BK2726" s="169"/>
      <c r="BL2726" s="169"/>
      <c r="BM2726" s="169"/>
      <c r="BN2726" s="169"/>
      <c r="BO2726" s="169"/>
      <c r="BP2726" s="169"/>
      <c r="BQ2726" s="169"/>
      <c r="BS2726" s="6"/>
      <c r="BT2726" s="11"/>
      <c r="BU2726" s="6"/>
      <c r="BV2726" s="6"/>
    </row>
    <row r="2727" spans="1:74" ht="15.75" x14ac:dyDescent="0.25">
      <c r="A2727" s="52" t="s">
        <v>7908</v>
      </c>
      <c r="B2727" s="56"/>
      <c r="C2727" s="7" t="s">
        <v>118</v>
      </c>
      <c r="D2727" s="7" t="s">
        <v>6920</v>
      </c>
      <c r="E2727" s="7"/>
      <c r="F2727" s="64"/>
      <c r="G2727" s="6"/>
      <c r="H2727" s="6"/>
      <c r="I2727" s="10" t="s">
        <v>110</v>
      </c>
      <c r="J2727" s="11" t="s">
        <v>4370</v>
      </c>
      <c r="K2727" s="220" t="s">
        <v>601</v>
      </c>
      <c r="L2727" s="180"/>
      <c r="M2727" s="180">
        <v>1000</v>
      </c>
      <c r="N2727" s="80" t="s">
        <v>7216</v>
      </c>
      <c r="O2727" s="165"/>
      <c r="P2727" s="80" t="s">
        <v>5233</v>
      </c>
      <c r="Q2727" s="80"/>
      <c r="R2727" s="80"/>
      <c r="S2727" s="166"/>
      <c r="T2727" s="164"/>
      <c r="U2727" s="167"/>
      <c r="V2727" s="168"/>
      <c r="W2727" s="12" t="str">
        <f t="shared" si="511"/>
        <v>Mqtt1</v>
      </c>
      <c r="X2727" s="222"/>
      <c r="Y2727" s="6" t="str">
        <f t="shared" si="512"/>
        <v>power-tag/dishwasher-galley-1</v>
      </c>
      <c r="Z2727" s="106" t="str" cm="1">
        <f t="array" ref="Z2727">IF(COUNTIF(N2727,"spare"),"","$."&amp;_xlfn.REGEXEXTRACT(J2727,"PT\d+[FQ]\d+_(.*)", 2))</f>
        <v>$.Active_Power_Phase_A</v>
      </c>
      <c r="AA2727" s="12">
        <f t="shared" si="514"/>
        <v>2</v>
      </c>
      <c r="AB2727" s="6" t="s">
        <v>195</v>
      </c>
      <c r="AC2727" s="106">
        <v>3054</v>
      </c>
      <c r="AJ2727" s="80"/>
      <c r="AK2727" s="116" t="s">
        <v>1695</v>
      </c>
      <c r="AN2727" s="80"/>
      <c r="AO2727" s="80"/>
      <c r="AP2727" s="80"/>
      <c r="AQ2727" s="80"/>
      <c r="AR2727" s="130"/>
      <c r="AS2727" s="80"/>
      <c r="AT2727" s="7"/>
      <c r="AU2727" s="7"/>
      <c r="AV2727" s="169"/>
      <c r="AW2727" s="170"/>
      <c r="AX2727" s="140"/>
      <c r="AY2727" s="150"/>
      <c r="AZ2727" s="171"/>
      <c r="BA2727" s="171"/>
      <c r="BB2727" s="150" t="str">
        <f t="shared" si="513"/>
        <v/>
      </c>
      <c r="BC2727" s="172"/>
      <c r="BD2727" s="169"/>
      <c r="BE2727" s="169"/>
      <c r="BF2727" s="169"/>
      <c r="BG2727" s="169"/>
      <c r="BH2727" s="169"/>
      <c r="BI2727" s="169"/>
      <c r="BJ2727" s="169"/>
      <c r="BK2727" s="169"/>
      <c r="BL2727" s="169"/>
      <c r="BM2727" s="169"/>
      <c r="BN2727" s="169"/>
      <c r="BO2727" s="169"/>
      <c r="BP2727" s="169"/>
      <c r="BQ2727" s="169"/>
      <c r="BS2727" s="6"/>
      <c r="BT2727" s="11"/>
      <c r="BU2727" s="6"/>
      <c r="BV2727" s="6"/>
    </row>
    <row r="2728" spans="1:74" ht="15.75" x14ac:dyDescent="0.25">
      <c r="A2728" s="52" t="s">
        <v>7908</v>
      </c>
      <c r="B2728" s="56"/>
      <c r="C2728" s="7" t="s">
        <v>118</v>
      </c>
      <c r="D2728" s="7" t="s">
        <v>6920</v>
      </c>
      <c r="E2728" s="7"/>
      <c r="F2728" s="64"/>
      <c r="G2728" s="6"/>
      <c r="H2728" s="6"/>
      <c r="I2728" s="10" t="s">
        <v>110</v>
      </c>
      <c r="J2728" s="11" t="s">
        <v>4371</v>
      </c>
      <c r="K2728" s="220" t="s">
        <v>601</v>
      </c>
      <c r="L2728" s="180"/>
      <c r="M2728" s="180">
        <v>1000</v>
      </c>
      <c r="N2728" s="80" t="s">
        <v>7216</v>
      </c>
      <c r="O2728" s="165"/>
      <c r="P2728" s="80" t="s">
        <v>5234</v>
      </c>
      <c r="Q2728" s="80"/>
      <c r="R2728" s="80"/>
      <c r="S2728" s="166"/>
      <c r="T2728" s="164"/>
      <c r="U2728" s="167"/>
      <c r="V2728" s="168"/>
      <c r="W2728" s="12" t="str">
        <f t="shared" si="511"/>
        <v>Mqtt1</v>
      </c>
      <c r="X2728" s="222"/>
      <c r="Y2728" s="6" t="str">
        <f t="shared" si="512"/>
        <v>power-tag/dishwasher-galley-1</v>
      </c>
      <c r="Z2728" s="106" t="str" cm="1">
        <f t="array" ref="Z2728">IF(COUNTIF(N2728,"spare"),"","$."&amp;_xlfn.REGEXEXTRACT(J2728,"PT\d+[FQ]\d+_(.*)", 2))</f>
        <v>$.Active_Power_Phase_B</v>
      </c>
      <c r="AA2728" s="12">
        <f t="shared" si="514"/>
        <v>2</v>
      </c>
      <c r="AB2728" s="6" t="s">
        <v>195</v>
      </c>
      <c r="AC2728" s="106">
        <v>3056</v>
      </c>
      <c r="AJ2728" s="80"/>
      <c r="AK2728" s="116" t="s">
        <v>1695</v>
      </c>
      <c r="AN2728" s="80"/>
      <c r="AO2728" s="80"/>
      <c r="AP2728" s="80"/>
      <c r="AQ2728" s="80"/>
      <c r="AR2728" s="130"/>
      <c r="AS2728" s="80"/>
      <c r="AT2728" s="7"/>
      <c r="AU2728" s="7"/>
      <c r="AV2728" s="169"/>
      <c r="AW2728" s="170"/>
      <c r="AX2728" s="140"/>
      <c r="AY2728" s="150"/>
      <c r="AZ2728" s="171"/>
      <c r="BA2728" s="171"/>
      <c r="BB2728" s="150" t="str">
        <f t="shared" si="513"/>
        <v/>
      </c>
      <c r="BC2728" s="172"/>
      <c r="BD2728" s="169"/>
      <c r="BE2728" s="169"/>
      <c r="BF2728" s="169"/>
      <c r="BG2728" s="169"/>
      <c r="BH2728" s="169"/>
      <c r="BI2728" s="169"/>
      <c r="BJ2728" s="169"/>
      <c r="BK2728" s="169"/>
      <c r="BL2728" s="169"/>
      <c r="BM2728" s="169"/>
      <c r="BN2728" s="169"/>
      <c r="BO2728" s="169"/>
      <c r="BP2728" s="169"/>
      <c r="BQ2728" s="169"/>
      <c r="BS2728" s="6"/>
      <c r="BT2728" s="11"/>
      <c r="BU2728" s="6"/>
      <c r="BV2728" s="6"/>
    </row>
    <row r="2729" spans="1:74" ht="15.75" x14ac:dyDescent="0.25">
      <c r="A2729" s="52" t="s">
        <v>7908</v>
      </c>
      <c r="B2729" s="56"/>
      <c r="C2729" s="7" t="s">
        <v>118</v>
      </c>
      <c r="D2729" s="7" t="s">
        <v>6920</v>
      </c>
      <c r="E2729" s="7"/>
      <c r="F2729" s="64"/>
      <c r="G2729" s="6"/>
      <c r="H2729" s="6"/>
      <c r="I2729" s="10" t="s">
        <v>110</v>
      </c>
      <c r="J2729" s="11" t="s">
        <v>4372</v>
      </c>
      <c r="K2729" s="220" t="s">
        <v>601</v>
      </c>
      <c r="L2729" s="180"/>
      <c r="M2729" s="180">
        <v>1000</v>
      </c>
      <c r="N2729" s="80" t="s">
        <v>7216</v>
      </c>
      <c r="O2729" s="165"/>
      <c r="P2729" s="80" t="s">
        <v>5235</v>
      </c>
      <c r="Q2729" s="80"/>
      <c r="R2729" s="80"/>
      <c r="S2729" s="166"/>
      <c r="T2729" s="164"/>
      <c r="U2729" s="167"/>
      <c r="V2729" s="168"/>
      <c r="W2729" s="12" t="str">
        <f t="shared" si="511"/>
        <v>Mqtt1</v>
      </c>
      <c r="X2729" s="222"/>
      <c r="Y2729" s="6" t="str">
        <f t="shared" si="512"/>
        <v>power-tag/dishwasher-galley-1</v>
      </c>
      <c r="Z2729" s="106" t="str" cm="1">
        <f t="array" ref="Z2729">IF(COUNTIF(N2729,"spare"),"","$."&amp;_xlfn.REGEXEXTRACT(J2729,"PT\d+[FQ]\d+_(.*)", 2))</f>
        <v>$.Active_Power_Phase_C</v>
      </c>
      <c r="AA2729" s="12">
        <f t="shared" si="514"/>
        <v>2</v>
      </c>
      <c r="AB2729" s="6" t="s">
        <v>195</v>
      </c>
      <c r="AC2729" s="106">
        <v>3058</v>
      </c>
      <c r="AJ2729" s="80"/>
      <c r="AK2729" s="116" t="s">
        <v>1695</v>
      </c>
      <c r="AN2729" s="80"/>
      <c r="AO2729" s="80"/>
      <c r="AP2729" s="80"/>
      <c r="AQ2729" s="80"/>
      <c r="AR2729" s="130"/>
      <c r="AS2729" s="80"/>
      <c r="AT2729" s="7"/>
      <c r="AU2729" s="7"/>
      <c r="AV2729" s="169"/>
      <c r="AW2729" s="170"/>
      <c r="AX2729" s="140"/>
      <c r="AY2729" s="150"/>
      <c r="AZ2729" s="171"/>
      <c r="BA2729" s="171"/>
      <c r="BB2729" s="150" t="str">
        <f t="shared" si="513"/>
        <v/>
      </c>
      <c r="BC2729" s="172"/>
      <c r="BD2729" s="169"/>
      <c r="BE2729" s="169"/>
      <c r="BF2729" s="169"/>
      <c r="BG2729" s="169"/>
      <c r="BH2729" s="169"/>
      <c r="BI2729" s="169"/>
      <c r="BJ2729" s="169"/>
      <c r="BK2729" s="169"/>
      <c r="BL2729" s="169"/>
      <c r="BM2729" s="169"/>
      <c r="BN2729" s="169"/>
      <c r="BO2729" s="169"/>
      <c r="BP2729" s="169"/>
      <c r="BQ2729" s="169"/>
      <c r="BS2729" s="6"/>
      <c r="BT2729" s="11"/>
      <c r="BU2729" s="6"/>
      <c r="BV2729" s="6"/>
    </row>
    <row r="2730" spans="1:74" ht="15.75" x14ac:dyDescent="0.25">
      <c r="A2730" s="52" t="s">
        <v>7908</v>
      </c>
      <c r="B2730" s="56"/>
      <c r="C2730" s="7" t="s">
        <v>118</v>
      </c>
      <c r="D2730" s="7" t="s">
        <v>6920</v>
      </c>
      <c r="E2730" s="7"/>
      <c r="F2730" s="64"/>
      <c r="G2730" s="6"/>
      <c r="H2730" s="6"/>
      <c r="I2730" s="10" t="s">
        <v>110</v>
      </c>
      <c r="J2730" s="11" t="s">
        <v>4373</v>
      </c>
      <c r="K2730" s="220" t="s">
        <v>601</v>
      </c>
      <c r="L2730" s="180"/>
      <c r="M2730" s="180">
        <v>1000</v>
      </c>
      <c r="N2730" s="80" t="s">
        <v>7216</v>
      </c>
      <c r="O2730" s="165"/>
      <c r="P2730" s="80" t="s">
        <v>5236</v>
      </c>
      <c r="Q2730" s="80"/>
      <c r="R2730" s="80"/>
      <c r="S2730" s="166"/>
      <c r="T2730" s="164"/>
      <c r="U2730" s="167"/>
      <c r="V2730" s="168"/>
      <c r="W2730" s="12" t="str">
        <f t="shared" si="511"/>
        <v>Mqtt1</v>
      </c>
      <c r="X2730" s="222"/>
      <c r="Y2730" s="6" t="str">
        <f t="shared" si="512"/>
        <v>power-tag/dishwasher-galley-1</v>
      </c>
      <c r="Z2730" s="106" t="str" cm="1">
        <f t="array" ref="Z2730">IF(COUNTIF(N2730,"spare"),"","$."&amp;_xlfn.REGEXEXTRACT(J2730,"PT\d+[FQ]\d+_(.*)", 2))</f>
        <v>$.Total_Active_Power</v>
      </c>
      <c r="AA2730" s="12">
        <f t="shared" si="514"/>
        <v>2</v>
      </c>
      <c r="AB2730" s="6" t="s">
        <v>195</v>
      </c>
      <c r="AC2730" s="106">
        <v>3060</v>
      </c>
      <c r="AJ2730" s="80"/>
      <c r="AK2730" s="116" t="s">
        <v>1695</v>
      </c>
      <c r="AN2730" s="80"/>
      <c r="AO2730" s="80"/>
      <c r="AP2730" s="80"/>
      <c r="AQ2730" s="80"/>
      <c r="AR2730" s="130"/>
      <c r="AS2730" s="80"/>
      <c r="AT2730" s="7"/>
      <c r="AU2730" s="7"/>
      <c r="AV2730" s="169"/>
      <c r="AW2730" s="170"/>
      <c r="AX2730" s="140"/>
      <c r="AY2730" s="150"/>
      <c r="AZ2730" s="171"/>
      <c r="BA2730" s="171"/>
      <c r="BB2730" s="150" t="str">
        <f t="shared" si="513"/>
        <v/>
      </c>
      <c r="BC2730" s="172"/>
      <c r="BD2730" s="169"/>
      <c r="BE2730" s="169"/>
      <c r="BF2730" s="169"/>
      <c r="BG2730" s="169"/>
      <c r="BH2730" s="169"/>
      <c r="BI2730" s="169"/>
      <c r="BJ2730" s="169"/>
      <c r="BK2730" s="169"/>
      <c r="BL2730" s="169"/>
      <c r="BM2730" s="169"/>
      <c r="BN2730" s="169"/>
      <c r="BO2730" s="169"/>
      <c r="BP2730" s="169"/>
      <c r="BQ2730" s="169"/>
      <c r="BS2730" s="6"/>
      <c r="BT2730" s="11"/>
      <c r="BU2730" s="6"/>
      <c r="BV2730" s="6"/>
    </row>
    <row r="2731" spans="1:74" ht="15.75" x14ac:dyDescent="0.25">
      <c r="A2731" s="52" t="s">
        <v>7908</v>
      </c>
      <c r="B2731" s="56"/>
      <c r="C2731" s="7" t="s">
        <v>118</v>
      </c>
      <c r="D2731" s="7" t="s">
        <v>6920</v>
      </c>
      <c r="E2731" s="7"/>
      <c r="F2731" s="64"/>
      <c r="G2731" s="6"/>
      <c r="H2731" s="6"/>
      <c r="I2731" s="10" t="s">
        <v>110</v>
      </c>
      <c r="J2731" s="11" t="s">
        <v>4374</v>
      </c>
      <c r="K2731" s="220" t="s">
        <v>601</v>
      </c>
      <c r="L2731" s="180"/>
      <c r="M2731" s="180">
        <v>1000</v>
      </c>
      <c r="N2731" s="80" t="s">
        <v>7216</v>
      </c>
      <c r="O2731" s="165"/>
      <c r="P2731" s="80" t="s">
        <v>5237</v>
      </c>
      <c r="Q2731" s="80"/>
      <c r="R2731" s="80"/>
      <c r="S2731" s="166"/>
      <c r="T2731" s="164"/>
      <c r="U2731" s="167"/>
      <c r="V2731" s="168"/>
      <c r="W2731" s="12" t="str">
        <f t="shared" si="511"/>
        <v>Mqtt1</v>
      </c>
      <c r="X2731" s="222"/>
      <c r="Y2731" s="6" t="str">
        <f t="shared" si="512"/>
        <v>power-tag/dishwasher-galley-1</v>
      </c>
      <c r="Z2731" s="106" t="str" cm="1">
        <f t="array" ref="Z2731">IF(COUNTIF(N2731,"spare"),"","$."&amp;_xlfn.REGEXEXTRACT(J2731,"PT\d+[FQ]\d+_(.*)", 2))</f>
        <v>$.Power_Factor_Phase_A</v>
      </c>
      <c r="AA2731" s="12">
        <f t="shared" si="514"/>
        <v>2</v>
      </c>
      <c r="AB2731" s="6" t="s">
        <v>195</v>
      </c>
      <c r="AC2731" s="106">
        <v>3078</v>
      </c>
      <c r="AJ2731" s="80"/>
      <c r="AK2731" s="116" t="s">
        <v>1696</v>
      </c>
      <c r="AN2731" s="80"/>
      <c r="AO2731" s="80"/>
      <c r="AP2731" s="80"/>
      <c r="AQ2731" s="80"/>
      <c r="AR2731" s="130"/>
      <c r="AS2731" s="80"/>
      <c r="AT2731" s="7"/>
      <c r="AU2731" s="7"/>
      <c r="AV2731" s="169"/>
      <c r="AW2731" s="170"/>
      <c r="AX2731" s="140"/>
      <c r="AY2731" s="150"/>
      <c r="AZ2731" s="171"/>
      <c r="BA2731" s="171"/>
      <c r="BB2731" s="150" t="str">
        <f t="shared" si="513"/>
        <v/>
      </c>
      <c r="BC2731" s="172"/>
      <c r="BD2731" s="169"/>
      <c r="BE2731" s="169"/>
      <c r="BF2731" s="169"/>
      <c r="BG2731" s="169"/>
      <c r="BH2731" s="169"/>
      <c r="BI2731" s="169"/>
      <c r="BJ2731" s="169"/>
      <c r="BK2731" s="169"/>
      <c r="BL2731" s="169"/>
      <c r="BM2731" s="169"/>
      <c r="BN2731" s="169"/>
      <c r="BO2731" s="169"/>
      <c r="BP2731" s="169"/>
      <c r="BQ2731" s="169"/>
      <c r="BS2731" s="6"/>
      <c r="BT2731" s="11"/>
      <c r="BU2731" s="6"/>
      <c r="BV2731" s="6"/>
    </row>
    <row r="2732" spans="1:74" ht="15.75" x14ac:dyDescent="0.25">
      <c r="A2732" s="52" t="s">
        <v>7908</v>
      </c>
      <c r="B2732" s="56"/>
      <c r="C2732" s="7" t="s">
        <v>118</v>
      </c>
      <c r="D2732" s="7" t="s">
        <v>6920</v>
      </c>
      <c r="E2732" s="7"/>
      <c r="F2732" s="64"/>
      <c r="G2732" s="6"/>
      <c r="H2732" s="6"/>
      <c r="I2732" s="10" t="s">
        <v>110</v>
      </c>
      <c r="J2732" s="11" t="s">
        <v>4375</v>
      </c>
      <c r="K2732" s="220" t="s">
        <v>601</v>
      </c>
      <c r="L2732" s="180"/>
      <c r="M2732" s="180">
        <v>1000</v>
      </c>
      <c r="N2732" s="80" t="s">
        <v>7216</v>
      </c>
      <c r="O2732" s="165"/>
      <c r="P2732" s="80" t="s">
        <v>5238</v>
      </c>
      <c r="Q2732" s="80"/>
      <c r="R2732" s="80"/>
      <c r="S2732" s="166"/>
      <c r="T2732" s="164"/>
      <c r="U2732" s="167"/>
      <c r="V2732" s="168"/>
      <c r="W2732" s="12" t="str">
        <f t="shared" si="511"/>
        <v>Mqtt1</v>
      </c>
      <c r="X2732" s="222"/>
      <c r="Y2732" s="6" t="str">
        <f t="shared" si="512"/>
        <v>power-tag/dishwasher-galley-1</v>
      </c>
      <c r="Z2732" s="106" t="str" cm="1">
        <f t="array" ref="Z2732">IF(COUNTIF(N2732,"spare"),"","$."&amp;_xlfn.REGEXEXTRACT(J2732,"PT\d+[FQ]\d+_(.*)", 2))</f>
        <v>$.Power_Factor_Phase_B</v>
      </c>
      <c r="AA2732" s="12">
        <f t="shared" si="514"/>
        <v>2</v>
      </c>
      <c r="AB2732" s="6" t="s">
        <v>195</v>
      </c>
      <c r="AC2732" s="106">
        <v>3080</v>
      </c>
      <c r="AJ2732" s="80"/>
      <c r="AK2732" s="116" t="s">
        <v>1696</v>
      </c>
      <c r="AN2732" s="80"/>
      <c r="AO2732" s="80"/>
      <c r="AP2732" s="80"/>
      <c r="AQ2732" s="80"/>
      <c r="AR2732" s="130"/>
      <c r="AS2732" s="80"/>
      <c r="AT2732" s="7"/>
      <c r="AU2732" s="7"/>
      <c r="AV2732" s="169"/>
      <c r="AW2732" s="170"/>
      <c r="AX2732" s="140"/>
      <c r="AY2732" s="150"/>
      <c r="AZ2732" s="171"/>
      <c r="BA2732" s="171"/>
      <c r="BB2732" s="150" t="str">
        <f t="shared" si="513"/>
        <v/>
      </c>
      <c r="BC2732" s="172"/>
      <c r="BD2732" s="169"/>
      <c r="BE2732" s="169"/>
      <c r="BF2732" s="169"/>
      <c r="BG2732" s="169"/>
      <c r="BH2732" s="169"/>
      <c r="BI2732" s="169"/>
      <c r="BJ2732" s="169"/>
      <c r="BK2732" s="169"/>
      <c r="BL2732" s="169"/>
      <c r="BM2732" s="169"/>
      <c r="BN2732" s="169"/>
      <c r="BO2732" s="169"/>
      <c r="BP2732" s="169"/>
      <c r="BQ2732" s="169"/>
      <c r="BS2732" s="6"/>
      <c r="BT2732" s="11"/>
      <c r="BU2732" s="6"/>
      <c r="BV2732" s="6"/>
    </row>
    <row r="2733" spans="1:74" ht="15.75" x14ac:dyDescent="0.25">
      <c r="A2733" s="52" t="s">
        <v>7908</v>
      </c>
      <c r="B2733" s="56"/>
      <c r="C2733" s="7" t="s">
        <v>118</v>
      </c>
      <c r="D2733" s="7" t="s">
        <v>6920</v>
      </c>
      <c r="E2733" s="7"/>
      <c r="F2733" s="64"/>
      <c r="G2733" s="6"/>
      <c r="H2733" s="6"/>
      <c r="I2733" s="10" t="s">
        <v>110</v>
      </c>
      <c r="J2733" s="11" t="s">
        <v>4376</v>
      </c>
      <c r="K2733" s="220" t="s">
        <v>601</v>
      </c>
      <c r="L2733" s="180"/>
      <c r="M2733" s="180">
        <v>1000</v>
      </c>
      <c r="N2733" s="80" t="s">
        <v>7216</v>
      </c>
      <c r="O2733" s="165"/>
      <c r="P2733" s="80" t="s">
        <v>5239</v>
      </c>
      <c r="Q2733" s="80"/>
      <c r="R2733" s="80"/>
      <c r="S2733" s="166"/>
      <c r="T2733" s="164"/>
      <c r="U2733" s="167"/>
      <c r="V2733" s="168"/>
      <c r="W2733" s="12" t="str">
        <f t="shared" si="511"/>
        <v>Mqtt1</v>
      </c>
      <c r="X2733" s="222"/>
      <c r="Y2733" s="6" t="str">
        <f t="shared" si="512"/>
        <v>power-tag/dishwasher-galley-1</v>
      </c>
      <c r="Z2733" s="106" t="str" cm="1">
        <f t="array" ref="Z2733">IF(COUNTIF(N2733,"spare"),"","$."&amp;_xlfn.REGEXEXTRACT(J2733,"PT\d+[FQ]\d+_(.*)", 2))</f>
        <v>$.Power_Factor_Phase_C</v>
      </c>
      <c r="AA2733" s="12">
        <f t="shared" si="514"/>
        <v>2</v>
      </c>
      <c r="AB2733" s="6" t="s">
        <v>195</v>
      </c>
      <c r="AC2733" s="106">
        <v>3082</v>
      </c>
      <c r="AJ2733" s="80"/>
      <c r="AK2733" s="116" t="s">
        <v>1696</v>
      </c>
      <c r="AN2733" s="80"/>
      <c r="AO2733" s="80"/>
      <c r="AP2733" s="80"/>
      <c r="AQ2733" s="80"/>
      <c r="AR2733" s="130"/>
      <c r="AS2733" s="80"/>
      <c r="AT2733" s="7"/>
      <c r="AU2733" s="7"/>
      <c r="AV2733" s="169"/>
      <c r="AW2733" s="170"/>
      <c r="AX2733" s="140"/>
      <c r="AY2733" s="150"/>
      <c r="AZ2733" s="171"/>
      <c r="BA2733" s="171"/>
      <c r="BB2733" s="150" t="str">
        <f t="shared" si="513"/>
        <v/>
      </c>
      <c r="BC2733" s="172"/>
      <c r="BD2733" s="169"/>
      <c r="BE2733" s="169"/>
      <c r="BF2733" s="169"/>
      <c r="BG2733" s="169"/>
      <c r="BH2733" s="169"/>
      <c r="BI2733" s="169"/>
      <c r="BJ2733" s="169"/>
      <c r="BK2733" s="169"/>
      <c r="BL2733" s="169"/>
      <c r="BM2733" s="169"/>
      <c r="BN2733" s="169"/>
      <c r="BO2733" s="169"/>
      <c r="BP2733" s="169"/>
      <c r="BQ2733" s="169"/>
      <c r="BS2733" s="6"/>
      <c r="BT2733" s="11"/>
      <c r="BU2733" s="6"/>
      <c r="BV2733" s="6"/>
    </row>
    <row r="2734" spans="1:74" ht="15.75" x14ac:dyDescent="0.25">
      <c r="A2734" s="52" t="s">
        <v>7908</v>
      </c>
      <c r="B2734" s="56"/>
      <c r="C2734" s="7" t="s">
        <v>118</v>
      </c>
      <c r="D2734" s="7" t="s">
        <v>6920</v>
      </c>
      <c r="E2734" s="7"/>
      <c r="F2734" s="64"/>
      <c r="G2734" s="6"/>
      <c r="H2734" s="6"/>
      <c r="I2734" s="10" t="s">
        <v>110</v>
      </c>
      <c r="J2734" s="11" t="s">
        <v>4377</v>
      </c>
      <c r="K2734" s="220" t="s">
        <v>601</v>
      </c>
      <c r="L2734" s="180"/>
      <c r="M2734" s="180">
        <v>1000</v>
      </c>
      <c r="N2734" s="80" t="s">
        <v>7216</v>
      </c>
      <c r="O2734" s="165"/>
      <c r="P2734" s="80" t="s">
        <v>5240</v>
      </c>
      <c r="Q2734" s="80"/>
      <c r="R2734" s="80"/>
      <c r="S2734" s="166"/>
      <c r="T2734" s="164"/>
      <c r="U2734" s="167"/>
      <c r="V2734" s="168"/>
      <c r="W2734" s="12" t="str">
        <f t="shared" si="511"/>
        <v>Mqtt1</v>
      </c>
      <c r="X2734" s="222"/>
      <c r="Y2734" s="6" t="str">
        <f t="shared" si="512"/>
        <v>power-tag/dishwasher-galley-1</v>
      </c>
      <c r="Z2734" s="106" t="str" cm="1">
        <f t="array" ref="Z2734">IF(COUNTIF(N2734,"spare"),"","$."&amp;_xlfn.REGEXEXTRACT(J2734,"PT\d+[FQ]\d+_(.*)", 2))</f>
        <v>$.Total_Power_Factor</v>
      </c>
      <c r="AA2734" s="12">
        <f t="shared" si="514"/>
        <v>2</v>
      </c>
      <c r="AB2734" s="6" t="s">
        <v>195</v>
      </c>
      <c r="AC2734" s="106">
        <v>3084</v>
      </c>
      <c r="AJ2734" s="80"/>
      <c r="AK2734" s="116" t="s">
        <v>1696</v>
      </c>
      <c r="AN2734" s="80"/>
      <c r="AO2734" s="80"/>
      <c r="AP2734" s="80"/>
      <c r="AQ2734" s="80"/>
      <c r="AR2734" s="130"/>
      <c r="AS2734" s="80"/>
      <c r="AT2734" s="7"/>
      <c r="AU2734" s="7"/>
      <c r="AV2734" s="169"/>
      <c r="AW2734" s="170"/>
      <c r="AX2734" s="140"/>
      <c r="AY2734" s="150"/>
      <c r="AZ2734" s="171"/>
      <c r="BA2734" s="171"/>
      <c r="BB2734" s="150" t="str">
        <f t="shared" si="513"/>
        <v/>
      </c>
      <c r="BC2734" s="172"/>
      <c r="BD2734" s="169"/>
      <c r="BE2734" s="169"/>
      <c r="BF2734" s="169"/>
      <c r="BG2734" s="169"/>
      <c r="BH2734" s="169"/>
      <c r="BI2734" s="169"/>
      <c r="BJ2734" s="169"/>
      <c r="BK2734" s="169"/>
      <c r="BL2734" s="169"/>
      <c r="BM2734" s="169"/>
      <c r="BN2734" s="169"/>
      <c r="BO2734" s="169"/>
      <c r="BP2734" s="169"/>
      <c r="BQ2734" s="169"/>
      <c r="BS2734" s="6"/>
      <c r="BT2734" s="11"/>
      <c r="BU2734" s="6"/>
      <c r="BV2734" s="6"/>
    </row>
    <row r="2735" spans="1:74" ht="15.75" x14ac:dyDescent="0.25">
      <c r="A2735" s="52" t="s">
        <v>7908</v>
      </c>
      <c r="B2735" s="56"/>
      <c r="C2735" s="7" t="s">
        <v>118</v>
      </c>
      <c r="D2735" s="7" t="s">
        <v>6920</v>
      </c>
      <c r="E2735" s="7"/>
      <c r="F2735" s="64"/>
      <c r="G2735" s="6"/>
      <c r="H2735" s="6"/>
      <c r="I2735" s="10" t="s">
        <v>110</v>
      </c>
      <c r="J2735" s="11" t="s">
        <v>4378</v>
      </c>
      <c r="K2735" s="220" t="s">
        <v>601</v>
      </c>
      <c r="L2735" s="180"/>
      <c r="M2735" s="180">
        <v>1000</v>
      </c>
      <c r="N2735" s="80" t="s">
        <v>7216</v>
      </c>
      <c r="O2735" s="165"/>
      <c r="P2735" s="80" t="s">
        <v>5241</v>
      </c>
      <c r="Q2735" s="80"/>
      <c r="R2735" s="80"/>
      <c r="S2735" s="166"/>
      <c r="T2735" s="164"/>
      <c r="U2735" s="167"/>
      <c r="V2735" s="168"/>
      <c r="W2735" s="12" t="str">
        <f t="shared" si="511"/>
        <v>Mqtt1</v>
      </c>
      <c r="X2735" s="222"/>
      <c r="Y2735" s="6" t="str">
        <f t="shared" si="512"/>
        <v>power-tag/dishwasher-galley-2</v>
      </c>
      <c r="Z2735" s="106" t="str" cm="1">
        <f t="array" ref="Z2735">IF(COUNTIF(N2735,"spare"),"","$."&amp;_xlfn.REGEXEXTRACT(J2735,"PT\d+[FQ]\d+_(.*)", 2))</f>
        <v>$.RMS_Current_Phase_A</v>
      </c>
      <c r="AA2735" s="12">
        <f>AA2720+1</f>
        <v>3</v>
      </c>
      <c r="AB2735" s="6" t="s">
        <v>195</v>
      </c>
      <c r="AC2735" s="106">
        <v>3000</v>
      </c>
      <c r="AJ2735" s="80"/>
      <c r="AK2735" s="116" t="s">
        <v>1693</v>
      </c>
      <c r="AN2735" s="80"/>
      <c r="AO2735" s="80"/>
      <c r="AP2735" s="80"/>
      <c r="AQ2735" s="80"/>
      <c r="AR2735" s="130"/>
      <c r="AS2735" s="80"/>
      <c r="AT2735" s="7"/>
      <c r="AU2735" s="7"/>
      <c r="AV2735" s="169"/>
      <c r="AW2735" s="170"/>
      <c r="AX2735" s="140"/>
      <c r="AY2735" s="150"/>
      <c r="AZ2735" s="171"/>
      <c r="BA2735" s="171"/>
      <c r="BB2735" s="150" t="str">
        <f t="shared" si="513"/>
        <v/>
      </c>
      <c r="BC2735" s="172"/>
      <c r="BD2735" s="169"/>
      <c r="BE2735" s="169"/>
      <c r="BF2735" s="169"/>
      <c r="BG2735" s="169"/>
      <c r="BH2735" s="169"/>
      <c r="BI2735" s="169"/>
      <c r="BJ2735" s="169"/>
      <c r="BK2735" s="169"/>
      <c r="BL2735" s="169"/>
      <c r="BM2735" s="169"/>
      <c r="BN2735" s="169"/>
      <c r="BO2735" s="169"/>
      <c r="BP2735" s="169"/>
      <c r="BQ2735" s="169"/>
      <c r="BS2735" s="6"/>
      <c r="BT2735" s="11"/>
      <c r="BU2735" s="6"/>
      <c r="BV2735" s="6"/>
    </row>
    <row r="2736" spans="1:74" ht="15.75" x14ac:dyDescent="0.25">
      <c r="A2736" s="52" t="s">
        <v>7908</v>
      </c>
      <c r="B2736" s="56"/>
      <c r="C2736" s="7" t="s">
        <v>118</v>
      </c>
      <c r="D2736" s="7" t="s">
        <v>6920</v>
      </c>
      <c r="E2736" s="7"/>
      <c r="F2736" s="64"/>
      <c r="G2736" s="6"/>
      <c r="H2736" s="6"/>
      <c r="I2736" s="10" t="s">
        <v>110</v>
      </c>
      <c r="J2736" s="11" t="s">
        <v>4379</v>
      </c>
      <c r="K2736" s="220" t="s">
        <v>601</v>
      </c>
      <c r="L2736" s="180"/>
      <c r="M2736" s="180">
        <v>1000</v>
      </c>
      <c r="N2736" s="80" t="s">
        <v>7216</v>
      </c>
      <c r="O2736" s="165"/>
      <c r="P2736" s="80" t="s">
        <v>5242</v>
      </c>
      <c r="Q2736" s="80"/>
      <c r="R2736" s="80"/>
      <c r="S2736" s="166"/>
      <c r="T2736" s="164"/>
      <c r="U2736" s="167"/>
      <c r="V2736" s="168"/>
      <c r="W2736" s="12" t="str">
        <f t="shared" si="511"/>
        <v>Mqtt1</v>
      </c>
      <c r="X2736" s="222"/>
      <c r="Y2736" s="6" t="str">
        <f t="shared" si="512"/>
        <v>power-tag/dishwasher-galley-2</v>
      </c>
      <c r="Z2736" s="106" t="str" cm="1">
        <f t="array" ref="Z2736">IF(COUNTIF(N2736,"spare"),"","$."&amp;_xlfn.REGEXEXTRACT(J2736,"PT\d+[FQ]\d+_(.*)", 2))</f>
        <v>$.RMS_Current_Phase_B</v>
      </c>
      <c r="AA2736" s="12">
        <f t="shared" si="514"/>
        <v>3</v>
      </c>
      <c r="AB2736" s="6" t="s">
        <v>195</v>
      </c>
      <c r="AC2736" s="106">
        <v>3002</v>
      </c>
      <c r="AJ2736" s="80"/>
      <c r="AK2736" s="116" t="s">
        <v>1693</v>
      </c>
      <c r="AN2736" s="80"/>
      <c r="AO2736" s="80"/>
      <c r="AP2736" s="80"/>
      <c r="AQ2736" s="80"/>
      <c r="AR2736" s="130"/>
      <c r="AS2736" s="80"/>
      <c r="AT2736" s="7"/>
      <c r="AU2736" s="7"/>
      <c r="AV2736" s="169"/>
      <c r="AW2736" s="170"/>
      <c r="AX2736" s="140"/>
      <c r="AY2736" s="150"/>
      <c r="AZ2736" s="171"/>
      <c r="BA2736" s="171"/>
      <c r="BB2736" s="150" t="str">
        <f t="shared" si="513"/>
        <v/>
      </c>
      <c r="BC2736" s="172"/>
      <c r="BD2736" s="169"/>
      <c r="BE2736" s="169"/>
      <c r="BF2736" s="169"/>
      <c r="BG2736" s="169"/>
      <c r="BH2736" s="169"/>
      <c r="BI2736" s="169"/>
      <c r="BJ2736" s="169"/>
      <c r="BK2736" s="169"/>
      <c r="BL2736" s="169"/>
      <c r="BM2736" s="169"/>
      <c r="BN2736" s="169"/>
      <c r="BO2736" s="169"/>
      <c r="BP2736" s="169"/>
      <c r="BQ2736" s="169"/>
      <c r="BS2736" s="6"/>
      <c r="BT2736" s="11"/>
      <c r="BU2736" s="6"/>
      <c r="BV2736" s="6"/>
    </row>
    <row r="2737" spans="1:74" ht="15.75" x14ac:dyDescent="0.25">
      <c r="A2737" s="52" t="s">
        <v>7908</v>
      </c>
      <c r="B2737" s="56"/>
      <c r="C2737" s="7" t="s">
        <v>118</v>
      </c>
      <c r="D2737" s="7" t="s">
        <v>6920</v>
      </c>
      <c r="E2737" s="7"/>
      <c r="F2737" s="64"/>
      <c r="G2737" s="6"/>
      <c r="H2737" s="6"/>
      <c r="I2737" s="10" t="s">
        <v>110</v>
      </c>
      <c r="J2737" s="11" t="s">
        <v>4380</v>
      </c>
      <c r="K2737" s="220" t="s">
        <v>601</v>
      </c>
      <c r="L2737" s="180"/>
      <c r="M2737" s="180">
        <v>1000</v>
      </c>
      <c r="N2737" s="80" t="s">
        <v>7216</v>
      </c>
      <c r="O2737" s="165"/>
      <c r="P2737" s="80" t="s">
        <v>5243</v>
      </c>
      <c r="Q2737" s="80"/>
      <c r="R2737" s="80"/>
      <c r="S2737" s="166"/>
      <c r="T2737" s="164"/>
      <c r="U2737" s="167"/>
      <c r="V2737" s="168"/>
      <c r="W2737" s="12" t="str">
        <f t="shared" si="511"/>
        <v>Mqtt1</v>
      </c>
      <c r="X2737" s="222"/>
      <c r="Y2737" s="6" t="str">
        <f t="shared" si="512"/>
        <v>power-tag/dishwasher-galley-2</v>
      </c>
      <c r="Z2737" s="106" t="str" cm="1">
        <f t="array" ref="Z2737">IF(COUNTIF(N2737,"spare"),"","$."&amp;_xlfn.REGEXEXTRACT(J2737,"PT\d+[FQ]\d+_(.*)", 2))</f>
        <v>$.RMS_Current_Phase_C</v>
      </c>
      <c r="AA2737" s="12">
        <f t="shared" si="514"/>
        <v>3</v>
      </c>
      <c r="AB2737" s="6" t="s">
        <v>195</v>
      </c>
      <c r="AC2737" s="106">
        <v>3004</v>
      </c>
      <c r="AJ2737" s="80"/>
      <c r="AK2737" s="116" t="s">
        <v>1693</v>
      </c>
      <c r="AN2737" s="80"/>
      <c r="AO2737" s="80"/>
      <c r="AP2737" s="80"/>
      <c r="AQ2737" s="80"/>
      <c r="AR2737" s="130"/>
      <c r="AS2737" s="80"/>
      <c r="AT2737" s="7"/>
      <c r="AU2737" s="7"/>
      <c r="AV2737" s="169"/>
      <c r="AW2737" s="170"/>
      <c r="AX2737" s="140"/>
      <c r="AY2737" s="150"/>
      <c r="AZ2737" s="171"/>
      <c r="BA2737" s="171"/>
      <c r="BB2737" s="150" t="str">
        <f t="shared" si="513"/>
        <v/>
      </c>
      <c r="BC2737" s="172"/>
      <c r="BD2737" s="169"/>
      <c r="BE2737" s="169"/>
      <c r="BF2737" s="169"/>
      <c r="BG2737" s="169"/>
      <c r="BH2737" s="169"/>
      <c r="BI2737" s="169"/>
      <c r="BJ2737" s="169"/>
      <c r="BK2737" s="169"/>
      <c r="BL2737" s="169"/>
      <c r="BM2737" s="169"/>
      <c r="BN2737" s="169"/>
      <c r="BO2737" s="169"/>
      <c r="BP2737" s="169"/>
      <c r="BQ2737" s="169"/>
      <c r="BS2737" s="6"/>
      <c r="BT2737" s="11"/>
      <c r="BU2737" s="6"/>
      <c r="BV2737" s="6"/>
    </row>
    <row r="2738" spans="1:74" ht="15.75" x14ac:dyDescent="0.25">
      <c r="A2738" s="52" t="s">
        <v>7908</v>
      </c>
      <c r="B2738" s="56"/>
      <c r="C2738" s="7" t="s">
        <v>118</v>
      </c>
      <c r="D2738" s="7" t="s">
        <v>6920</v>
      </c>
      <c r="E2738" s="7"/>
      <c r="F2738" s="64"/>
      <c r="G2738" s="6"/>
      <c r="H2738" s="6"/>
      <c r="I2738" s="10" t="s">
        <v>110</v>
      </c>
      <c r="J2738" s="11" t="s">
        <v>4381</v>
      </c>
      <c r="K2738" s="220" t="s">
        <v>601</v>
      </c>
      <c r="L2738" s="180"/>
      <c r="M2738" s="180">
        <v>1000</v>
      </c>
      <c r="N2738" s="80" t="s">
        <v>7216</v>
      </c>
      <c r="O2738" s="165"/>
      <c r="P2738" s="80" t="s">
        <v>5244</v>
      </c>
      <c r="Q2738" s="80"/>
      <c r="R2738" s="80"/>
      <c r="S2738" s="166"/>
      <c r="T2738" s="164"/>
      <c r="U2738" s="167"/>
      <c r="V2738" s="168"/>
      <c r="W2738" s="12" t="str">
        <f t="shared" si="511"/>
        <v>Mqtt1</v>
      </c>
      <c r="X2738" s="222"/>
      <c r="Y2738" s="6" t="str">
        <f t="shared" si="512"/>
        <v>power-tag/dishwasher-galley-2</v>
      </c>
      <c r="Z2738" s="106" t="str" cm="1">
        <f t="array" ref="Z2738">IF(COUNTIF(N2738,"spare"),"","$."&amp;_xlfn.REGEXEXTRACT(J2738,"PT\d+[FQ]\d+_(.*)", 2))</f>
        <v>$.RMS_Current_Phase_Neut</v>
      </c>
      <c r="AA2738" s="12">
        <f t="shared" si="514"/>
        <v>3</v>
      </c>
      <c r="AB2738" s="6" t="s">
        <v>195</v>
      </c>
      <c r="AC2738" s="106">
        <v>3006</v>
      </c>
      <c r="AJ2738" s="80"/>
      <c r="AK2738" s="116" t="s">
        <v>1693</v>
      </c>
      <c r="AN2738" s="80"/>
      <c r="AO2738" s="80"/>
      <c r="AP2738" s="80"/>
      <c r="AQ2738" s="80"/>
      <c r="AR2738" s="130"/>
      <c r="AS2738" s="80"/>
      <c r="AT2738" s="7"/>
      <c r="AU2738" s="7"/>
      <c r="AV2738" s="169"/>
      <c r="AW2738" s="170"/>
      <c r="AX2738" s="140"/>
      <c r="AY2738" s="150"/>
      <c r="AZ2738" s="171"/>
      <c r="BA2738" s="171"/>
      <c r="BB2738" s="150" t="str">
        <f t="shared" si="513"/>
        <v/>
      </c>
      <c r="BC2738" s="172"/>
      <c r="BD2738" s="169"/>
      <c r="BE2738" s="169"/>
      <c r="BF2738" s="169"/>
      <c r="BG2738" s="169"/>
      <c r="BH2738" s="169"/>
      <c r="BI2738" s="169"/>
      <c r="BJ2738" s="169"/>
      <c r="BK2738" s="169"/>
      <c r="BL2738" s="169"/>
      <c r="BM2738" s="169"/>
      <c r="BN2738" s="169"/>
      <c r="BO2738" s="169"/>
      <c r="BP2738" s="169"/>
      <c r="BQ2738" s="169"/>
      <c r="BS2738" s="6"/>
      <c r="BT2738" s="11"/>
      <c r="BU2738" s="6"/>
      <c r="BV2738" s="6"/>
    </row>
    <row r="2739" spans="1:74" ht="15.75" x14ac:dyDescent="0.25">
      <c r="A2739" s="52" t="s">
        <v>7908</v>
      </c>
      <c r="B2739" s="56"/>
      <c r="C2739" s="7" t="s">
        <v>118</v>
      </c>
      <c r="D2739" s="7" t="s">
        <v>6920</v>
      </c>
      <c r="E2739" s="7"/>
      <c r="F2739" s="64"/>
      <c r="G2739" s="6"/>
      <c r="H2739" s="6"/>
      <c r="I2739" s="10" t="s">
        <v>110</v>
      </c>
      <c r="J2739" s="11" t="s">
        <v>7700</v>
      </c>
      <c r="K2739" s="220" t="s">
        <v>601</v>
      </c>
      <c r="L2739" s="180"/>
      <c r="M2739" s="180">
        <v>1000</v>
      </c>
      <c r="N2739" s="80" t="s">
        <v>7216</v>
      </c>
      <c r="O2739" s="165"/>
      <c r="P2739" s="80" t="s">
        <v>5245</v>
      </c>
      <c r="Q2739" s="80"/>
      <c r="R2739" s="80"/>
      <c r="S2739" s="166"/>
      <c r="T2739" s="164"/>
      <c r="U2739" s="167"/>
      <c r="V2739" s="168"/>
      <c r="W2739" s="12" t="str">
        <f t="shared" si="511"/>
        <v>Mqtt1</v>
      </c>
      <c r="X2739" s="222"/>
      <c r="Y2739" s="6" t="str">
        <f t="shared" si="512"/>
        <v>power-tag/dishwasher-galley-2</v>
      </c>
      <c r="Z2739" s="106" t="str" cm="1">
        <f t="array" ref="Z2739">IF(COUNTIF(N2739,"spare"),"","$."&amp;_xlfn.REGEXEXTRACT(J2739,"PT\d+[FQ]\d+_(.*)", 2))</f>
        <v>$.RMS_Voltage_A_N</v>
      </c>
      <c r="AA2739" s="12">
        <f t="shared" si="514"/>
        <v>3</v>
      </c>
      <c r="AB2739" s="6" t="s">
        <v>195</v>
      </c>
      <c r="AC2739" s="106">
        <v>3028</v>
      </c>
      <c r="AJ2739" s="80"/>
      <c r="AK2739" s="116" t="s">
        <v>1694</v>
      </c>
      <c r="AN2739" s="80"/>
      <c r="AO2739" s="80"/>
      <c r="AP2739" s="80"/>
      <c r="AQ2739" s="80"/>
      <c r="AR2739" s="130"/>
      <c r="AS2739" s="80"/>
      <c r="AT2739" s="7"/>
      <c r="AU2739" s="7"/>
      <c r="AV2739" s="169"/>
      <c r="AW2739" s="170"/>
      <c r="AX2739" s="140"/>
      <c r="AY2739" s="150"/>
      <c r="AZ2739" s="171"/>
      <c r="BA2739" s="171"/>
      <c r="BB2739" s="150" t="str">
        <f t="shared" si="513"/>
        <v/>
      </c>
      <c r="BC2739" s="172"/>
      <c r="BD2739" s="169"/>
      <c r="BE2739" s="169"/>
      <c r="BF2739" s="169"/>
      <c r="BG2739" s="169"/>
      <c r="BH2739" s="169"/>
      <c r="BI2739" s="169"/>
      <c r="BJ2739" s="169"/>
      <c r="BK2739" s="169"/>
      <c r="BL2739" s="169"/>
      <c r="BM2739" s="169"/>
      <c r="BN2739" s="169"/>
      <c r="BO2739" s="169"/>
      <c r="BP2739" s="169"/>
      <c r="BQ2739" s="169"/>
      <c r="BS2739" s="6"/>
      <c r="BT2739" s="11"/>
      <c r="BU2739" s="6"/>
      <c r="BV2739" s="6"/>
    </row>
    <row r="2740" spans="1:74" ht="15.75" x14ac:dyDescent="0.25">
      <c r="A2740" s="52" t="s">
        <v>7908</v>
      </c>
      <c r="B2740" s="56"/>
      <c r="C2740" s="7" t="s">
        <v>118</v>
      </c>
      <c r="D2740" s="7" t="s">
        <v>6920</v>
      </c>
      <c r="E2740" s="7"/>
      <c r="F2740" s="64"/>
      <c r="G2740" s="6"/>
      <c r="H2740" s="6"/>
      <c r="I2740" s="10" t="s">
        <v>110</v>
      </c>
      <c r="J2740" s="11" t="s">
        <v>7701</v>
      </c>
      <c r="K2740" s="220" t="s">
        <v>601</v>
      </c>
      <c r="L2740" s="180"/>
      <c r="M2740" s="180">
        <v>1000</v>
      </c>
      <c r="N2740" s="80" t="s">
        <v>7216</v>
      </c>
      <c r="O2740" s="165"/>
      <c r="P2740" s="80" t="s">
        <v>5246</v>
      </c>
      <c r="Q2740" s="80"/>
      <c r="R2740" s="80"/>
      <c r="S2740" s="166"/>
      <c r="T2740" s="164"/>
      <c r="U2740" s="167"/>
      <c r="V2740" s="168"/>
      <c r="W2740" s="12" t="str">
        <f t="shared" si="511"/>
        <v>Mqtt1</v>
      </c>
      <c r="X2740" s="222"/>
      <c r="Y2740" s="6" t="str">
        <f t="shared" si="512"/>
        <v>power-tag/dishwasher-galley-2</v>
      </c>
      <c r="Z2740" s="106" t="str" cm="1">
        <f t="array" ref="Z2740">IF(COUNTIF(N2740,"spare"),"","$."&amp;_xlfn.REGEXEXTRACT(J2740,"PT\d+[FQ]\d+_(.*)", 2))</f>
        <v>$.RMS_Voltage_B_N</v>
      </c>
      <c r="AA2740" s="12">
        <f t="shared" si="514"/>
        <v>3</v>
      </c>
      <c r="AB2740" s="6" t="s">
        <v>195</v>
      </c>
      <c r="AC2740" s="106">
        <v>3030</v>
      </c>
      <c r="AJ2740" s="80"/>
      <c r="AK2740" s="116" t="s">
        <v>1694</v>
      </c>
      <c r="AN2740" s="80"/>
      <c r="AO2740" s="80"/>
      <c r="AP2740" s="80"/>
      <c r="AQ2740" s="80"/>
      <c r="AR2740" s="130"/>
      <c r="AS2740" s="80"/>
      <c r="AT2740" s="7"/>
      <c r="AU2740" s="7"/>
      <c r="AV2740" s="169"/>
      <c r="AW2740" s="170"/>
      <c r="AX2740" s="140"/>
      <c r="AY2740" s="150"/>
      <c r="AZ2740" s="171"/>
      <c r="BA2740" s="171"/>
      <c r="BB2740" s="150" t="str">
        <f t="shared" si="513"/>
        <v/>
      </c>
      <c r="BC2740" s="172"/>
      <c r="BD2740" s="169"/>
      <c r="BE2740" s="169"/>
      <c r="BF2740" s="169"/>
      <c r="BG2740" s="169"/>
      <c r="BH2740" s="169"/>
      <c r="BI2740" s="169"/>
      <c r="BJ2740" s="169"/>
      <c r="BK2740" s="169"/>
      <c r="BL2740" s="169"/>
      <c r="BM2740" s="169"/>
      <c r="BN2740" s="169"/>
      <c r="BO2740" s="169"/>
      <c r="BP2740" s="169"/>
      <c r="BQ2740" s="169"/>
      <c r="BS2740" s="6"/>
      <c r="BT2740" s="11"/>
      <c r="BU2740" s="6"/>
      <c r="BV2740" s="6"/>
    </row>
    <row r="2741" spans="1:74" ht="15.75" x14ac:dyDescent="0.25">
      <c r="A2741" s="52" t="s">
        <v>7908</v>
      </c>
      <c r="B2741" s="56"/>
      <c r="C2741" s="7" t="s">
        <v>118</v>
      </c>
      <c r="D2741" s="7" t="s">
        <v>6920</v>
      </c>
      <c r="E2741" s="7"/>
      <c r="F2741" s="64"/>
      <c r="G2741" s="6"/>
      <c r="H2741" s="6"/>
      <c r="I2741" s="10" t="s">
        <v>110</v>
      </c>
      <c r="J2741" s="11" t="s">
        <v>7702</v>
      </c>
      <c r="K2741" s="220" t="s">
        <v>601</v>
      </c>
      <c r="L2741" s="180"/>
      <c r="M2741" s="180">
        <v>1000</v>
      </c>
      <c r="N2741" s="80" t="s">
        <v>7216</v>
      </c>
      <c r="O2741" s="165"/>
      <c r="P2741" s="80" t="s">
        <v>5247</v>
      </c>
      <c r="Q2741" s="80"/>
      <c r="R2741" s="80"/>
      <c r="S2741" s="166"/>
      <c r="T2741" s="164"/>
      <c r="U2741" s="167"/>
      <c r="V2741" s="168"/>
      <c r="W2741" s="12" t="str">
        <f t="shared" si="511"/>
        <v>Mqtt1</v>
      </c>
      <c r="X2741" s="222"/>
      <c r="Y2741" s="6" t="str">
        <f t="shared" si="512"/>
        <v>power-tag/dishwasher-galley-2</v>
      </c>
      <c r="Z2741" s="106" t="str" cm="1">
        <f t="array" ref="Z2741">IF(COUNTIF(N2741,"spare"),"","$."&amp;_xlfn.REGEXEXTRACT(J2741,"PT\d+[FQ]\d+_(.*)", 2))</f>
        <v>$.RMS_Voltage_C_N</v>
      </c>
      <c r="AA2741" s="12">
        <f t="shared" si="514"/>
        <v>3</v>
      </c>
      <c r="AB2741" s="6" t="s">
        <v>195</v>
      </c>
      <c r="AC2741" s="106">
        <v>3032</v>
      </c>
      <c r="AJ2741" s="80"/>
      <c r="AK2741" s="116" t="s">
        <v>1694</v>
      </c>
      <c r="AN2741" s="80"/>
      <c r="AO2741" s="80"/>
      <c r="AP2741" s="80"/>
      <c r="AQ2741" s="80"/>
      <c r="AR2741" s="130"/>
      <c r="AS2741" s="80"/>
      <c r="AT2741" s="7"/>
      <c r="AU2741" s="7"/>
      <c r="AV2741" s="169"/>
      <c r="AW2741" s="170"/>
      <c r="AX2741" s="140"/>
      <c r="AY2741" s="150"/>
      <c r="AZ2741" s="171"/>
      <c r="BA2741" s="171"/>
      <c r="BB2741" s="150" t="str">
        <f t="shared" si="513"/>
        <v/>
      </c>
      <c r="BC2741" s="172"/>
      <c r="BD2741" s="169"/>
      <c r="BE2741" s="169"/>
      <c r="BF2741" s="169"/>
      <c r="BG2741" s="169"/>
      <c r="BH2741" s="169"/>
      <c r="BI2741" s="169"/>
      <c r="BJ2741" s="169"/>
      <c r="BK2741" s="169"/>
      <c r="BL2741" s="169"/>
      <c r="BM2741" s="169"/>
      <c r="BN2741" s="169"/>
      <c r="BO2741" s="169"/>
      <c r="BP2741" s="169"/>
      <c r="BQ2741" s="169"/>
      <c r="BS2741" s="6"/>
      <c r="BT2741" s="11"/>
      <c r="BU2741" s="6"/>
      <c r="BV2741" s="6"/>
    </row>
    <row r="2742" spans="1:74" ht="15.75" x14ac:dyDescent="0.25">
      <c r="A2742" s="52" t="s">
        <v>7908</v>
      </c>
      <c r="B2742" s="56"/>
      <c r="C2742" s="7" t="s">
        <v>118</v>
      </c>
      <c r="D2742" s="7" t="s">
        <v>6920</v>
      </c>
      <c r="E2742" s="7"/>
      <c r="F2742" s="64"/>
      <c r="G2742" s="6"/>
      <c r="H2742" s="6"/>
      <c r="I2742" s="10" t="s">
        <v>110</v>
      </c>
      <c r="J2742" s="11" t="s">
        <v>4382</v>
      </c>
      <c r="K2742" s="220" t="s">
        <v>601</v>
      </c>
      <c r="L2742" s="180"/>
      <c r="M2742" s="180">
        <v>1000</v>
      </c>
      <c r="N2742" s="80" t="s">
        <v>7216</v>
      </c>
      <c r="O2742" s="165"/>
      <c r="P2742" s="80" t="s">
        <v>5248</v>
      </c>
      <c r="Q2742" s="80"/>
      <c r="R2742" s="80"/>
      <c r="S2742" s="166"/>
      <c r="T2742" s="164"/>
      <c r="U2742" s="167"/>
      <c r="V2742" s="168"/>
      <c r="W2742" s="12" t="str">
        <f t="shared" si="511"/>
        <v>Mqtt1</v>
      </c>
      <c r="X2742" s="222"/>
      <c r="Y2742" s="6" t="str">
        <f t="shared" si="512"/>
        <v>power-tag/dishwasher-galley-2</v>
      </c>
      <c r="Z2742" s="106" t="str" cm="1">
        <f t="array" ref="Z2742">IF(COUNTIF(N2742,"spare"),"","$."&amp;_xlfn.REGEXEXTRACT(J2742,"PT\d+[FQ]\d+_(.*)", 2))</f>
        <v>$.Active_Power_Phase_A</v>
      </c>
      <c r="AA2742" s="12">
        <f t="shared" si="514"/>
        <v>3</v>
      </c>
      <c r="AB2742" s="6" t="s">
        <v>195</v>
      </c>
      <c r="AC2742" s="106">
        <v>3054</v>
      </c>
      <c r="AJ2742" s="80"/>
      <c r="AK2742" s="116" t="s">
        <v>1695</v>
      </c>
      <c r="AN2742" s="80"/>
      <c r="AO2742" s="80"/>
      <c r="AP2742" s="80"/>
      <c r="AQ2742" s="80"/>
      <c r="AR2742" s="130"/>
      <c r="AS2742" s="80"/>
      <c r="AT2742" s="7"/>
      <c r="AU2742" s="7"/>
      <c r="AV2742" s="169"/>
      <c r="AW2742" s="170"/>
      <c r="AX2742" s="140"/>
      <c r="AY2742" s="150"/>
      <c r="AZ2742" s="171"/>
      <c r="BA2742" s="171"/>
      <c r="BB2742" s="150" t="str">
        <f t="shared" si="513"/>
        <v/>
      </c>
      <c r="BC2742" s="172"/>
      <c r="BD2742" s="169"/>
      <c r="BE2742" s="169"/>
      <c r="BF2742" s="169"/>
      <c r="BG2742" s="169"/>
      <c r="BH2742" s="169"/>
      <c r="BI2742" s="169"/>
      <c r="BJ2742" s="169"/>
      <c r="BK2742" s="169"/>
      <c r="BL2742" s="169"/>
      <c r="BM2742" s="169"/>
      <c r="BN2742" s="169"/>
      <c r="BO2742" s="169"/>
      <c r="BP2742" s="169"/>
      <c r="BQ2742" s="169"/>
      <c r="BS2742" s="6"/>
      <c r="BT2742" s="11"/>
      <c r="BU2742" s="6"/>
      <c r="BV2742" s="6"/>
    </row>
    <row r="2743" spans="1:74" ht="15.75" x14ac:dyDescent="0.25">
      <c r="A2743" s="52" t="s">
        <v>7908</v>
      </c>
      <c r="B2743" s="56"/>
      <c r="C2743" s="7" t="s">
        <v>118</v>
      </c>
      <c r="D2743" s="7" t="s">
        <v>6920</v>
      </c>
      <c r="E2743" s="7"/>
      <c r="F2743" s="64"/>
      <c r="G2743" s="6"/>
      <c r="H2743" s="6"/>
      <c r="I2743" s="10" t="s">
        <v>110</v>
      </c>
      <c r="J2743" s="11" t="s">
        <v>4383</v>
      </c>
      <c r="K2743" s="220" t="s">
        <v>601</v>
      </c>
      <c r="L2743" s="180"/>
      <c r="M2743" s="180">
        <v>1000</v>
      </c>
      <c r="N2743" s="80" t="s">
        <v>7216</v>
      </c>
      <c r="O2743" s="165"/>
      <c r="P2743" s="80" t="s">
        <v>5249</v>
      </c>
      <c r="Q2743" s="80"/>
      <c r="R2743" s="80"/>
      <c r="S2743" s="166"/>
      <c r="T2743" s="164"/>
      <c r="U2743" s="167"/>
      <c r="V2743" s="168"/>
      <c r="W2743" s="12" t="str">
        <f t="shared" si="511"/>
        <v>Mqtt1</v>
      </c>
      <c r="X2743" s="222"/>
      <c r="Y2743" s="6" t="str">
        <f t="shared" si="512"/>
        <v>power-tag/dishwasher-galley-2</v>
      </c>
      <c r="Z2743" s="106" t="str" cm="1">
        <f t="array" ref="Z2743">IF(COUNTIF(N2743,"spare"),"","$."&amp;_xlfn.REGEXEXTRACT(J2743,"PT\d+[FQ]\d+_(.*)", 2))</f>
        <v>$.Active_Power_Phase_B</v>
      </c>
      <c r="AA2743" s="12">
        <f t="shared" si="514"/>
        <v>3</v>
      </c>
      <c r="AB2743" s="6" t="s">
        <v>195</v>
      </c>
      <c r="AC2743" s="106">
        <v>3056</v>
      </c>
      <c r="AJ2743" s="80"/>
      <c r="AK2743" s="116" t="s">
        <v>1695</v>
      </c>
      <c r="AN2743" s="80"/>
      <c r="AO2743" s="80"/>
      <c r="AP2743" s="80"/>
      <c r="AQ2743" s="80"/>
      <c r="AR2743" s="130"/>
      <c r="AS2743" s="80"/>
      <c r="AT2743" s="7"/>
      <c r="AU2743" s="7"/>
      <c r="AV2743" s="169"/>
      <c r="AW2743" s="170"/>
      <c r="AX2743" s="140"/>
      <c r="AY2743" s="150"/>
      <c r="AZ2743" s="171"/>
      <c r="BA2743" s="171"/>
      <c r="BB2743" s="150" t="str">
        <f t="shared" si="513"/>
        <v/>
      </c>
      <c r="BC2743" s="172"/>
      <c r="BD2743" s="169"/>
      <c r="BE2743" s="169"/>
      <c r="BF2743" s="169"/>
      <c r="BG2743" s="169"/>
      <c r="BH2743" s="169"/>
      <c r="BI2743" s="169"/>
      <c r="BJ2743" s="169"/>
      <c r="BK2743" s="169"/>
      <c r="BL2743" s="169"/>
      <c r="BM2743" s="169"/>
      <c r="BN2743" s="169"/>
      <c r="BO2743" s="169"/>
      <c r="BP2743" s="169"/>
      <c r="BQ2743" s="169"/>
      <c r="BS2743" s="6"/>
      <c r="BT2743" s="11"/>
      <c r="BU2743" s="6"/>
      <c r="BV2743" s="6"/>
    </row>
    <row r="2744" spans="1:74" ht="15.75" x14ac:dyDescent="0.25">
      <c r="A2744" s="52" t="s">
        <v>7908</v>
      </c>
      <c r="B2744" s="56"/>
      <c r="C2744" s="7" t="s">
        <v>118</v>
      </c>
      <c r="D2744" s="7" t="s">
        <v>6920</v>
      </c>
      <c r="E2744" s="7"/>
      <c r="F2744" s="64"/>
      <c r="G2744" s="6"/>
      <c r="H2744" s="6"/>
      <c r="I2744" s="10" t="s">
        <v>110</v>
      </c>
      <c r="J2744" s="11" t="s">
        <v>4384</v>
      </c>
      <c r="K2744" s="220" t="s">
        <v>601</v>
      </c>
      <c r="L2744" s="180"/>
      <c r="M2744" s="180">
        <v>1000</v>
      </c>
      <c r="N2744" s="80" t="s">
        <v>7216</v>
      </c>
      <c r="O2744" s="165"/>
      <c r="P2744" s="80" t="s">
        <v>5250</v>
      </c>
      <c r="Q2744" s="80"/>
      <c r="R2744" s="80"/>
      <c r="S2744" s="166"/>
      <c r="T2744" s="164"/>
      <c r="U2744" s="167"/>
      <c r="V2744" s="168"/>
      <c r="W2744" s="12" t="str">
        <f t="shared" si="511"/>
        <v>Mqtt1</v>
      </c>
      <c r="X2744" s="222"/>
      <c r="Y2744" s="6" t="str">
        <f t="shared" si="512"/>
        <v>power-tag/dishwasher-galley-2</v>
      </c>
      <c r="Z2744" s="106" t="str" cm="1">
        <f t="array" ref="Z2744">IF(COUNTIF(N2744,"spare"),"","$."&amp;_xlfn.REGEXEXTRACT(J2744,"PT\d+[FQ]\d+_(.*)", 2))</f>
        <v>$.Active_Power_Phase_C</v>
      </c>
      <c r="AA2744" s="12">
        <f t="shared" si="514"/>
        <v>3</v>
      </c>
      <c r="AB2744" s="6" t="s">
        <v>195</v>
      </c>
      <c r="AC2744" s="106">
        <v>3058</v>
      </c>
      <c r="AJ2744" s="80"/>
      <c r="AK2744" s="116" t="s">
        <v>1695</v>
      </c>
      <c r="AN2744" s="80"/>
      <c r="AO2744" s="80"/>
      <c r="AP2744" s="80"/>
      <c r="AQ2744" s="80"/>
      <c r="AR2744" s="130"/>
      <c r="AS2744" s="80"/>
      <c r="AT2744" s="7"/>
      <c r="AU2744" s="7"/>
      <c r="AV2744" s="169"/>
      <c r="AW2744" s="170"/>
      <c r="AX2744" s="140"/>
      <c r="AY2744" s="150"/>
      <c r="AZ2744" s="171"/>
      <c r="BA2744" s="171"/>
      <c r="BB2744" s="150" t="str">
        <f t="shared" si="513"/>
        <v/>
      </c>
      <c r="BC2744" s="172"/>
      <c r="BD2744" s="169"/>
      <c r="BE2744" s="169"/>
      <c r="BF2744" s="169"/>
      <c r="BG2744" s="169"/>
      <c r="BH2744" s="169"/>
      <c r="BI2744" s="169"/>
      <c r="BJ2744" s="169"/>
      <c r="BK2744" s="169"/>
      <c r="BL2744" s="169"/>
      <c r="BM2744" s="169"/>
      <c r="BN2744" s="169"/>
      <c r="BO2744" s="169"/>
      <c r="BP2744" s="169"/>
      <c r="BQ2744" s="169"/>
      <c r="BS2744" s="6"/>
      <c r="BT2744" s="11"/>
      <c r="BU2744" s="6"/>
      <c r="BV2744" s="6"/>
    </row>
    <row r="2745" spans="1:74" ht="15.75" x14ac:dyDescent="0.25">
      <c r="A2745" s="52" t="s">
        <v>7908</v>
      </c>
      <c r="B2745" s="56"/>
      <c r="C2745" s="7" t="s">
        <v>118</v>
      </c>
      <c r="D2745" s="7" t="s">
        <v>6920</v>
      </c>
      <c r="E2745" s="7"/>
      <c r="F2745" s="64"/>
      <c r="G2745" s="6"/>
      <c r="H2745" s="6"/>
      <c r="I2745" s="10" t="s">
        <v>110</v>
      </c>
      <c r="J2745" s="11" t="s">
        <v>4385</v>
      </c>
      <c r="K2745" s="220" t="s">
        <v>601</v>
      </c>
      <c r="L2745" s="180"/>
      <c r="M2745" s="180">
        <v>1000</v>
      </c>
      <c r="N2745" s="80" t="s">
        <v>7216</v>
      </c>
      <c r="O2745" s="165"/>
      <c r="P2745" s="80" t="s">
        <v>5251</v>
      </c>
      <c r="Q2745" s="80"/>
      <c r="R2745" s="80"/>
      <c r="S2745" s="166"/>
      <c r="T2745" s="164"/>
      <c r="U2745" s="167"/>
      <c r="V2745" s="168"/>
      <c r="W2745" s="12" t="str">
        <f t="shared" si="511"/>
        <v>Mqtt1</v>
      </c>
      <c r="X2745" s="222"/>
      <c r="Y2745" s="6" t="str">
        <f t="shared" si="512"/>
        <v>power-tag/dishwasher-galley-2</v>
      </c>
      <c r="Z2745" s="106" t="str" cm="1">
        <f t="array" ref="Z2745">IF(COUNTIF(N2745,"spare"),"","$."&amp;_xlfn.REGEXEXTRACT(J2745,"PT\d+[FQ]\d+_(.*)", 2))</f>
        <v>$.Total_Active_Power</v>
      </c>
      <c r="AA2745" s="12">
        <f t="shared" si="514"/>
        <v>3</v>
      </c>
      <c r="AB2745" s="6" t="s">
        <v>195</v>
      </c>
      <c r="AC2745" s="106">
        <v>3060</v>
      </c>
      <c r="AJ2745" s="80"/>
      <c r="AK2745" s="116" t="s">
        <v>1695</v>
      </c>
      <c r="AN2745" s="80"/>
      <c r="AO2745" s="80"/>
      <c r="AP2745" s="80"/>
      <c r="AQ2745" s="80"/>
      <c r="AR2745" s="130"/>
      <c r="AS2745" s="80"/>
      <c r="AT2745" s="7"/>
      <c r="AU2745" s="7"/>
      <c r="AV2745" s="169"/>
      <c r="AW2745" s="170"/>
      <c r="AX2745" s="140"/>
      <c r="AY2745" s="150"/>
      <c r="AZ2745" s="171"/>
      <c r="BA2745" s="171"/>
      <c r="BB2745" s="150" t="str">
        <f t="shared" si="513"/>
        <v/>
      </c>
      <c r="BC2745" s="172"/>
      <c r="BD2745" s="169"/>
      <c r="BE2745" s="169"/>
      <c r="BF2745" s="169"/>
      <c r="BG2745" s="169"/>
      <c r="BH2745" s="169"/>
      <c r="BI2745" s="169"/>
      <c r="BJ2745" s="169"/>
      <c r="BK2745" s="169"/>
      <c r="BL2745" s="169"/>
      <c r="BM2745" s="169"/>
      <c r="BN2745" s="169"/>
      <c r="BO2745" s="169"/>
      <c r="BP2745" s="169"/>
      <c r="BQ2745" s="169"/>
      <c r="BS2745" s="6"/>
      <c r="BT2745" s="11"/>
      <c r="BU2745" s="6"/>
      <c r="BV2745" s="6"/>
    </row>
    <row r="2746" spans="1:74" ht="15.75" x14ac:dyDescent="0.25">
      <c r="A2746" s="52" t="s">
        <v>7908</v>
      </c>
      <c r="B2746" s="56"/>
      <c r="C2746" s="7" t="s">
        <v>118</v>
      </c>
      <c r="D2746" s="7" t="s">
        <v>6920</v>
      </c>
      <c r="E2746" s="7"/>
      <c r="F2746" s="64"/>
      <c r="G2746" s="6"/>
      <c r="H2746" s="6"/>
      <c r="I2746" s="10" t="s">
        <v>110</v>
      </c>
      <c r="J2746" s="11" t="s">
        <v>4386</v>
      </c>
      <c r="K2746" s="220" t="s">
        <v>601</v>
      </c>
      <c r="L2746" s="180"/>
      <c r="M2746" s="180">
        <v>1000</v>
      </c>
      <c r="N2746" s="80" t="s">
        <v>7216</v>
      </c>
      <c r="O2746" s="165"/>
      <c r="P2746" s="80" t="s">
        <v>5252</v>
      </c>
      <c r="Q2746" s="80"/>
      <c r="R2746" s="80"/>
      <c r="S2746" s="166"/>
      <c r="T2746" s="164"/>
      <c r="U2746" s="167"/>
      <c r="V2746" s="168"/>
      <c r="W2746" s="12" t="str">
        <f t="shared" si="511"/>
        <v>Mqtt1</v>
      </c>
      <c r="X2746" s="222"/>
      <c r="Y2746" s="6" t="str">
        <f t="shared" si="512"/>
        <v>power-tag/dishwasher-galley-2</v>
      </c>
      <c r="Z2746" s="106" t="str" cm="1">
        <f t="array" ref="Z2746">IF(COUNTIF(N2746,"spare"),"","$."&amp;_xlfn.REGEXEXTRACT(J2746,"PT\d+[FQ]\d+_(.*)", 2))</f>
        <v>$.Power_Factor_Phase_A</v>
      </c>
      <c r="AA2746" s="12">
        <f t="shared" si="514"/>
        <v>3</v>
      </c>
      <c r="AB2746" s="6" t="s">
        <v>195</v>
      </c>
      <c r="AC2746" s="106">
        <v>3078</v>
      </c>
      <c r="AJ2746" s="80"/>
      <c r="AK2746" s="116" t="s">
        <v>1696</v>
      </c>
      <c r="AN2746" s="80"/>
      <c r="AO2746" s="80"/>
      <c r="AP2746" s="80"/>
      <c r="AQ2746" s="80"/>
      <c r="AR2746" s="130"/>
      <c r="AS2746" s="80"/>
      <c r="AT2746" s="7"/>
      <c r="AU2746" s="7"/>
      <c r="AV2746" s="169"/>
      <c r="AW2746" s="170"/>
      <c r="AX2746" s="140"/>
      <c r="AY2746" s="150"/>
      <c r="AZ2746" s="171"/>
      <c r="BA2746" s="171"/>
      <c r="BB2746" s="150" t="str">
        <f t="shared" si="513"/>
        <v/>
      </c>
      <c r="BC2746" s="172"/>
      <c r="BD2746" s="169"/>
      <c r="BE2746" s="169"/>
      <c r="BF2746" s="169"/>
      <c r="BG2746" s="169"/>
      <c r="BH2746" s="169"/>
      <c r="BI2746" s="169"/>
      <c r="BJ2746" s="169"/>
      <c r="BK2746" s="169"/>
      <c r="BL2746" s="169"/>
      <c r="BM2746" s="169"/>
      <c r="BN2746" s="169"/>
      <c r="BO2746" s="169"/>
      <c r="BP2746" s="169"/>
      <c r="BQ2746" s="169"/>
      <c r="BS2746" s="6"/>
      <c r="BT2746" s="11"/>
      <c r="BU2746" s="6"/>
      <c r="BV2746" s="6"/>
    </row>
    <row r="2747" spans="1:74" ht="15.75" x14ac:dyDescent="0.25">
      <c r="A2747" s="52" t="s">
        <v>7908</v>
      </c>
      <c r="B2747" s="56"/>
      <c r="C2747" s="7" t="s">
        <v>118</v>
      </c>
      <c r="D2747" s="7" t="s">
        <v>6920</v>
      </c>
      <c r="E2747" s="7"/>
      <c r="F2747" s="64"/>
      <c r="G2747" s="6"/>
      <c r="H2747" s="6"/>
      <c r="I2747" s="10" t="s">
        <v>110</v>
      </c>
      <c r="J2747" s="11" t="s">
        <v>4387</v>
      </c>
      <c r="K2747" s="220" t="s">
        <v>601</v>
      </c>
      <c r="L2747" s="180"/>
      <c r="M2747" s="180">
        <v>1000</v>
      </c>
      <c r="N2747" s="80" t="s">
        <v>7216</v>
      </c>
      <c r="O2747" s="165"/>
      <c r="P2747" s="80" t="s">
        <v>5253</v>
      </c>
      <c r="Q2747" s="80"/>
      <c r="R2747" s="80"/>
      <c r="S2747" s="166"/>
      <c r="T2747" s="164"/>
      <c r="U2747" s="167"/>
      <c r="V2747" s="168"/>
      <c r="W2747" s="12" t="str">
        <f t="shared" si="511"/>
        <v>Mqtt1</v>
      </c>
      <c r="X2747" s="222"/>
      <c r="Y2747" s="6" t="str">
        <f t="shared" si="512"/>
        <v>power-tag/dishwasher-galley-2</v>
      </c>
      <c r="Z2747" s="106" t="str" cm="1">
        <f t="array" ref="Z2747">IF(COUNTIF(N2747,"spare"),"","$."&amp;_xlfn.REGEXEXTRACT(J2747,"PT\d+[FQ]\d+_(.*)", 2))</f>
        <v>$.Power_Factor_Phase_B</v>
      </c>
      <c r="AA2747" s="12">
        <f t="shared" si="514"/>
        <v>3</v>
      </c>
      <c r="AB2747" s="6" t="s">
        <v>195</v>
      </c>
      <c r="AC2747" s="106">
        <v>3080</v>
      </c>
      <c r="AJ2747" s="80"/>
      <c r="AK2747" s="116" t="s">
        <v>1696</v>
      </c>
      <c r="AN2747" s="80"/>
      <c r="AO2747" s="80"/>
      <c r="AP2747" s="80"/>
      <c r="AQ2747" s="80"/>
      <c r="AR2747" s="130"/>
      <c r="AS2747" s="80"/>
      <c r="AT2747" s="7"/>
      <c r="AU2747" s="7"/>
      <c r="AV2747" s="169"/>
      <c r="AW2747" s="170"/>
      <c r="AX2747" s="140"/>
      <c r="AY2747" s="150"/>
      <c r="AZ2747" s="171"/>
      <c r="BA2747" s="171"/>
      <c r="BB2747" s="150" t="str">
        <f t="shared" si="513"/>
        <v/>
      </c>
      <c r="BC2747" s="172"/>
      <c r="BD2747" s="169"/>
      <c r="BE2747" s="169"/>
      <c r="BF2747" s="169"/>
      <c r="BG2747" s="169"/>
      <c r="BH2747" s="169"/>
      <c r="BI2747" s="169"/>
      <c r="BJ2747" s="169"/>
      <c r="BK2747" s="169"/>
      <c r="BL2747" s="169"/>
      <c r="BM2747" s="169"/>
      <c r="BN2747" s="169"/>
      <c r="BO2747" s="169"/>
      <c r="BP2747" s="169"/>
      <c r="BQ2747" s="169"/>
      <c r="BS2747" s="6"/>
      <c r="BT2747" s="11"/>
      <c r="BU2747" s="6"/>
      <c r="BV2747" s="6"/>
    </row>
    <row r="2748" spans="1:74" ht="15.75" x14ac:dyDescent="0.25">
      <c r="A2748" s="52" t="s">
        <v>7908</v>
      </c>
      <c r="B2748" s="56"/>
      <c r="C2748" s="7" t="s">
        <v>118</v>
      </c>
      <c r="D2748" s="7" t="s">
        <v>6920</v>
      </c>
      <c r="E2748" s="7"/>
      <c r="F2748" s="64"/>
      <c r="G2748" s="6"/>
      <c r="H2748" s="6"/>
      <c r="I2748" s="10" t="s">
        <v>110</v>
      </c>
      <c r="J2748" s="11" t="s">
        <v>4388</v>
      </c>
      <c r="K2748" s="220" t="s">
        <v>601</v>
      </c>
      <c r="L2748" s="180"/>
      <c r="M2748" s="180">
        <v>1000</v>
      </c>
      <c r="N2748" s="80" t="s">
        <v>7216</v>
      </c>
      <c r="O2748" s="165"/>
      <c r="P2748" s="80" t="s">
        <v>5254</v>
      </c>
      <c r="Q2748" s="80"/>
      <c r="R2748" s="80"/>
      <c r="S2748" s="166"/>
      <c r="T2748" s="164"/>
      <c r="U2748" s="167"/>
      <c r="V2748" s="168"/>
      <c r="W2748" s="12" t="str">
        <f t="shared" si="511"/>
        <v>Mqtt1</v>
      </c>
      <c r="X2748" s="222"/>
      <c r="Y2748" s="6" t="str">
        <f t="shared" si="512"/>
        <v>power-tag/dishwasher-galley-2</v>
      </c>
      <c r="Z2748" s="106" t="str" cm="1">
        <f t="array" ref="Z2748">IF(COUNTIF(N2748,"spare"),"","$."&amp;_xlfn.REGEXEXTRACT(J2748,"PT\d+[FQ]\d+_(.*)", 2))</f>
        <v>$.Power_Factor_Phase_C</v>
      </c>
      <c r="AA2748" s="12">
        <f t="shared" si="514"/>
        <v>3</v>
      </c>
      <c r="AB2748" s="6" t="s">
        <v>195</v>
      </c>
      <c r="AC2748" s="106">
        <v>3082</v>
      </c>
      <c r="AJ2748" s="80"/>
      <c r="AK2748" s="116" t="s">
        <v>1696</v>
      </c>
      <c r="AN2748" s="80"/>
      <c r="AO2748" s="80"/>
      <c r="AP2748" s="80"/>
      <c r="AQ2748" s="80"/>
      <c r="AR2748" s="130"/>
      <c r="AS2748" s="80"/>
      <c r="AT2748" s="7"/>
      <c r="AU2748" s="7"/>
      <c r="AV2748" s="169"/>
      <c r="AW2748" s="170"/>
      <c r="AX2748" s="140"/>
      <c r="AY2748" s="150"/>
      <c r="AZ2748" s="171"/>
      <c r="BA2748" s="171"/>
      <c r="BB2748" s="150" t="str">
        <f t="shared" si="513"/>
        <v/>
      </c>
      <c r="BC2748" s="172"/>
      <c r="BD2748" s="169"/>
      <c r="BE2748" s="169"/>
      <c r="BF2748" s="169"/>
      <c r="BG2748" s="169"/>
      <c r="BH2748" s="169"/>
      <c r="BI2748" s="169"/>
      <c r="BJ2748" s="169"/>
      <c r="BK2748" s="169"/>
      <c r="BL2748" s="169"/>
      <c r="BM2748" s="169"/>
      <c r="BN2748" s="169"/>
      <c r="BO2748" s="169"/>
      <c r="BP2748" s="169"/>
      <c r="BQ2748" s="169"/>
      <c r="BS2748" s="6"/>
      <c r="BT2748" s="11"/>
      <c r="BU2748" s="6"/>
      <c r="BV2748" s="6"/>
    </row>
    <row r="2749" spans="1:74" ht="15.75" x14ac:dyDescent="0.25">
      <c r="A2749" s="52" t="s">
        <v>7908</v>
      </c>
      <c r="B2749" s="56"/>
      <c r="C2749" s="7" t="s">
        <v>118</v>
      </c>
      <c r="D2749" s="7" t="s">
        <v>6920</v>
      </c>
      <c r="E2749" s="7"/>
      <c r="F2749" s="64"/>
      <c r="G2749" s="6"/>
      <c r="H2749" s="6"/>
      <c r="I2749" s="10" t="s">
        <v>110</v>
      </c>
      <c r="J2749" s="11" t="s">
        <v>4389</v>
      </c>
      <c r="K2749" s="220" t="s">
        <v>601</v>
      </c>
      <c r="L2749" s="180"/>
      <c r="M2749" s="180">
        <v>1000</v>
      </c>
      <c r="N2749" s="80" t="s">
        <v>7216</v>
      </c>
      <c r="O2749" s="165"/>
      <c r="P2749" s="80" t="s">
        <v>5255</v>
      </c>
      <c r="Q2749" s="80"/>
      <c r="R2749" s="80"/>
      <c r="S2749" s="166"/>
      <c r="T2749" s="164"/>
      <c r="U2749" s="167"/>
      <c r="V2749" s="168"/>
      <c r="W2749" s="12" t="str">
        <f t="shared" si="511"/>
        <v>Mqtt1</v>
      </c>
      <c r="X2749" s="222"/>
      <c r="Y2749" s="6" t="str">
        <f t="shared" si="512"/>
        <v>power-tag/dishwasher-galley-2</v>
      </c>
      <c r="Z2749" s="106" t="str" cm="1">
        <f t="array" ref="Z2749">IF(COUNTIF(N2749,"spare"),"","$."&amp;_xlfn.REGEXEXTRACT(J2749,"PT\d+[FQ]\d+_(.*)", 2))</f>
        <v>$.Total_Power_Factor</v>
      </c>
      <c r="AA2749" s="12">
        <f t="shared" si="514"/>
        <v>3</v>
      </c>
      <c r="AB2749" s="6" t="s">
        <v>195</v>
      </c>
      <c r="AC2749" s="106">
        <v>3084</v>
      </c>
      <c r="AJ2749" s="80"/>
      <c r="AK2749" s="116" t="s">
        <v>1696</v>
      </c>
      <c r="AN2749" s="80"/>
      <c r="AO2749" s="80"/>
      <c r="AP2749" s="80"/>
      <c r="AQ2749" s="80"/>
      <c r="AR2749" s="130"/>
      <c r="AS2749" s="80"/>
      <c r="AT2749" s="7"/>
      <c r="AU2749" s="7"/>
      <c r="AV2749" s="169"/>
      <c r="AW2749" s="170"/>
      <c r="AX2749" s="140"/>
      <c r="AY2749" s="150"/>
      <c r="AZ2749" s="171"/>
      <c r="BA2749" s="171"/>
      <c r="BB2749" s="150" t="str">
        <f t="shared" si="513"/>
        <v/>
      </c>
      <c r="BC2749" s="172"/>
      <c r="BD2749" s="169"/>
      <c r="BE2749" s="169"/>
      <c r="BF2749" s="169"/>
      <c r="BG2749" s="169"/>
      <c r="BH2749" s="169"/>
      <c r="BI2749" s="169"/>
      <c r="BJ2749" s="169"/>
      <c r="BK2749" s="169"/>
      <c r="BL2749" s="169"/>
      <c r="BM2749" s="169"/>
      <c r="BN2749" s="169"/>
      <c r="BO2749" s="169"/>
      <c r="BP2749" s="169"/>
      <c r="BQ2749" s="169"/>
      <c r="BS2749" s="6"/>
      <c r="BT2749" s="11"/>
      <c r="BU2749" s="6"/>
      <c r="BV2749" s="6"/>
    </row>
    <row r="2750" spans="1:74" ht="15.75" x14ac:dyDescent="0.25">
      <c r="A2750" s="52" t="s">
        <v>7908</v>
      </c>
      <c r="B2750" s="56"/>
      <c r="C2750" s="7" t="s">
        <v>118</v>
      </c>
      <c r="D2750" s="7" t="s">
        <v>6920</v>
      </c>
      <c r="E2750" s="7"/>
      <c r="F2750" s="64"/>
      <c r="G2750" s="6"/>
      <c r="H2750" s="6"/>
      <c r="I2750" s="10" t="s">
        <v>110</v>
      </c>
      <c r="J2750" s="11" t="s">
        <v>5128</v>
      </c>
      <c r="K2750" s="220" t="s">
        <v>601</v>
      </c>
      <c r="L2750" s="180"/>
      <c r="M2750" s="180">
        <v>1000</v>
      </c>
      <c r="N2750" s="80" t="s">
        <v>7216</v>
      </c>
      <c r="O2750" s="165"/>
      <c r="P2750" s="80" t="s">
        <v>5256</v>
      </c>
      <c r="Q2750" s="80"/>
      <c r="R2750" s="80"/>
      <c r="S2750" s="166"/>
      <c r="T2750" s="164"/>
      <c r="U2750" s="167"/>
      <c r="V2750" s="168"/>
      <c r="W2750" s="12" t="str">
        <f t="shared" ref="W2750:W2764" si="515">IF(COUNTIF(N2750,"spare"),"","Mqtt1")</f>
        <v>Mqtt1</v>
      </c>
      <c r="X2750" s="222"/>
      <c r="Y2750" s="6" t="str">
        <f t="shared" si="512"/>
        <v>power-tag/oven-galley</v>
      </c>
      <c r="Z2750" s="106" t="str" cm="1">
        <f t="array" ref="Z2750">IF(COUNTIF(N2750,"spare"),"","$."&amp;_xlfn.REGEXEXTRACT(J2750,"PT\d+[FQ]\d+_(.*)", 2))</f>
        <v>$.RMS_Current_Phase_A</v>
      </c>
      <c r="AA2750" s="12">
        <f>AA2735+1</f>
        <v>4</v>
      </c>
      <c r="AB2750" s="6" t="s">
        <v>195</v>
      </c>
      <c r="AC2750" s="106">
        <v>3000</v>
      </c>
      <c r="AJ2750" s="80"/>
      <c r="AK2750" s="116" t="s">
        <v>1693</v>
      </c>
      <c r="AN2750" s="80"/>
      <c r="AO2750" s="80"/>
      <c r="AP2750" s="80"/>
      <c r="AQ2750" s="80"/>
      <c r="AR2750" s="130"/>
      <c r="AS2750" s="80"/>
      <c r="AT2750" s="7"/>
      <c r="AU2750" s="7"/>
      <c r="AV2750" s="169"/>
      <c r="AW2750" s="170"/>
      <c r="AX2750" s="140"/>
      <c r="AY2750" s="150"/>
      <c r="AZ2750" s="171"/>
      <c r="BA2750" s="171"/>
      <c r="BB2750" s="150" t="str">
        <f t="shared" ref="BB2750:BB2764" si="516">IF(ISNUMBER(AM2750),"1","")</f>
        <v/>
      </c>
      <c r="BC2750" s="172"/>
      <c r="BD2750" s="169"/>
      <c r="BE2750" s="169"/>
      <c r="BF2750" s="169"/>
      <c r="BG2750" s="169"/>
      <c r="BH2750" s="169"/>
      <c r="BI2750" s="169"/>
      <c r="BJ2750" s="169"/>
      <c r="BK2750" s="169"/>
      <c r="BL2750" s="169"/>
      <c r="BM2750" s="169"/>
      <c r="BN2750" s="169"/>
      <c r="BO2750" s="169"/>
      <c r="BP2750" s="169"/>
      <c r="BQ2750" s="169"/>
      <c r="BS2750" s="6"/>
      <c r="BT2750" s="11"/>
      <c r="BU2750" s="6"/>
      <c r="BV2750" s="6"/>
    </row>
    <row r="2751" spans="1:74" ht="15.75" x14ac:dyDescent="0.25">
      <c r="A2751" s="52" t="s">
        <v>7908</v>
      </c>
      <c r="B2751" s="56"/>
      <c r="C2751" s="7" t="s">
        <v>118</v>
      </c>
      <c r="D2751" s="7" t="s">
        <v>6920</v>
      </c>
      <c r="E2751" s="7"/>
      <c r="F2751" s="64"/>
      <c r="G2751" s="6"/>
      <c r="H2751" s="6"/>
      <c r="I2751" s="10" t="s">
        <v>110</v>
      </c>
      <c r="J2751" s="11" t="s">
        <v>5129</v>
      </c>
      <c r="K2751" s="220" t="s">
        <v>601</v>
      </c>
      <c r="L2751" s="180"/>
      <c r="M2751" s="180">
        <v>1000</v>
      </c>
      <c r="N2751" s="80" t="s">
        <v>7216</v>
      </c>
      <c r="O2751" s="165"/>
      <c r="P2751" s="80" t="s">
        <v>5257</v>
      </c>
      <c r="Q2751" s="80"/>
      <c r="R2751" s="80"/>
      <c r="S2751" s="166"/>
      <c r="T2751" s="164"/>
      <c r="U2751" s="167"/>
      <c r="V2751" s="168"/>
      <c r="W2751" s="12" t="str">
        <f t="shared" si="515"/>
        <v>Mqtt1</v>
      </c>
      <c r="X2751" s="222"/>
      <c r="Y2751" s="6" t="str">
        <f t="shared" si="512"/>
        <v>power-tag/oven-galley</v>
      </c>
      <c r="Z2751" s="106" t="str" cm="1">
        <f t="array" ref="Z2751">IF(COUNTIF(N2751,"spare"),"","$."&amp;_xlfn.REGEXEXTRACT(J2751,"PT\d+[FQ]\d+_(.*)", 2))</f>
        <v>$.RMS_Current_Phase_B</v>
      </c>
      <c r="AA2751" s="12">
        <f t="shared" si="514"/>
        <v>4</v>
      </c>
      <c r="AB2751" s="6" t="s">
        <v>195</v>
      </c>
      <c r="AC2751" s="106">
        <v>3002</v>
      </c>
      <c r="AJ2751" s="80"/>
      <c r="AK2751" s="116" t="s">
        <v>1693</v>
      </c>
      <c r="AN2751" s="80"/>
      <c r="AO2751" s="80"/>
      <c r="AP2751" s="80"/>
      <c r="AQ2751" s="80"/>
      <c r="AR2751" s="130"/>
      <c r="AS2751" s="80"/>
      <c r="AT2751" s="7"/>
      <c r="AU2751" s="7"/>
      <c r="AV2751" s="169"/>
      <c r="AW2751" s="170"/>
      <c r="AX2751" s="140"/>
      <c r="AY2751" s="150"/>
      <c r="AZ2751" s="171"/>
      <c r="BA2751" s="171"/>
      <c r="BB2751" s="150" t="str">
        <f t="shared" si="516"/>
        <v/>
      </c>
      <c r="BC2751" s="172"/>
      <c r="BD2751" s="169"/>
      <c r="BE2751" s="169"/>
      <c r="BF2751" s="169"/>
      <c r="BG2751" s="169"/>
      <c r="BH2751" s="169"/>
      <c r="BI2751" s="169"/>
      <c r="BJ2751" s="169"/>
      <c r="BK2751" s="169"/>
      <c r="BL2751" s="169"/>
      <c r="BM2751" s="169"/>
      <c r="BN2751" s="169"/>
      <c r="BO2751" s="169"/>
      <c r="BP2751" s="169"/>
      <c r="BQ2751" s="169"/>
      <c r="BS2751" s="6"/>
      <c r="BT2751" s="11"/>
      <c r="BU2751" s="6"/>
      <c r="BV2751" s="6"/>
    </row>
    <row r="2752" spans="1:74" ht="15.75" x14ac:dyDescent="0.25">
      <c r="A2752" s="52" t="s">
        <v>7908</v>
      </c>
      <c r="B2752" s="56"/>
      <c r="C2752" s="7" t="s">
        <v>118</v>
      </c>
      <c r="D2752" s="7" t="s">
        <v>6920</v>
      </c>
      <c r="E2752" s="7"/>
      <c r="F2752" s="64"/>
      <c r="G2752" s="6"/>
      <c r="H2752" s="6"/>
      <c r="I2752" s="10" t="s">
        <v>110</v>
      </c>
      <c r="J2752" s="11" t="s">
        <v>5130</v>
      </c>
      <c r="K2752" s="220" t="s">
        <v>601</v>
      </c>
      <c r="L2752" s="180"/>
      <c r="M2752" s="180">
        <v>1000</v>
      </c>
      <c r="N2752" s="80" t="s">
        <v>7216</v>
      </c>
      <c r="O2752" s="165"/>
      <c r="P2752" s="80" t="s">
        <v>5258</v>
      </c>
      <c r="Q2752" s="80"/>
      <c r="R2752" s="80"/>
      <c r="S2752" s="166"/>
      <c r="T2752" s="164"/>
      <c r="U2752" s="167"/>
      <c r="V2752" s="168"/>
      <c r="W2752" s="12" t="str">
        <f t="shared" si="515"/>
        <v>Mqtt1</v>
      </c>
      <c r="X2752" s="222"/>
      <c r="Y2752" s="6" t="str">
        <f t="shared" si="512"/>
        <v>power-tag/oven-galley</v>
      </c>
      <c r="Z2752" s="106" t="str" cm="1">
        <f t="array" ref="Z2752">IF(COUNTIF(N2752,"spare"),"","$."&amp;_xlfn.REGEXEXTRACT(J2752,"PT\d+[FQ]\d+_(.*)", 2))</f>
        <v>$.RMS_Current_Phase_C</v>
      </c>
      <c r="AA2752" s="12">
        <f t="shared" si="514"/>
        <v>4</v>
      </c>
      <c r="AB2752" s="6" t="s">
        <v>195</v>
      </c>
      <c r="AC2752" s="106">
        <v>3004</v>
      </c>
      <c r="AJ2752" s="80"/>
      <c r="AK2752" s="116" t="s">
        <v>1693</v>
      </c>
      <c r="AN2752" s="80"/>
      <c r="AO2752" s="80"/>
      <c r="AP2752" s="80"/>
      <c r="AQ2752" s="80"/>
      <c r="AR2752" s="130"/>
      <c r="AS2752" s="80"/>
      <c r="AT2752" s="7"/>
      <c r="AU2752" s="7"/>
      <c r="AV2752" s="169"/>
      <c r="AW2752" s="170"/>
      <c r="AX2752" s="140"/>
      <c r="AY2752" s="150"/>
      <c r="AZ2752" s="171"/>
      <c r="BA2752" s="171"/>
      <c r="BB2752" s="150" t="str">
        <f t="shared" si="516"/>
        <v/>
      </c>
      <c r="BC2752" s="172"/>
      <c r="BD2752" s="169"/>
      <c r="BE2752" s="169"/>
      <c r="BF2752" s="169"/>
      <c r="BG2752" s="169"/>
      <c r="BH2752" s="169"/>
      <c r="BI2752" s="169"/>
      <c r="BJ2752" s="169"/>
      <c r="BK2752" s="169"/>
      <c r="BL2752" s="169"/>
      <c r="BM2752" s="169"/>
      <c r="BN2752" s="169"/>
      <c r="BO2752" s="169"/>
      <c r="BP2752" s="169"/>
      <c r="BQ2752" s="169"/>
      <c r="BS2752" s="6"/>
      <c r="BT2752" s="11"/>
      <c r="BU2752" s="6"/>
      <c r="BV2752" s="6"/>
    </row>
    <row r="2753" spans="1:74" ht="15.75" x14ac:dyDescent="0.25">
      <c r="A2753" s="52" t="s">
        <v>7908</v>
      </c>
      <c r="B2753" s="56"/>
      <c r="C2753" s="7" t="s">
        <v>118</v>
      </c>
      <c r="D2753" s="7" t="s">
        <v>6920</v>
      </c>
      <c r="E2753" s="7"/>
      <c r="F2753" s="64"/>
      <c r="G2753" s="6"/>
      <c r="H2753" s="6"/>
      <c r="I2753" s="10" t="s">
        <v>110</v>
      </c>
      <c r="J2753" s="11" t="s">
        <v>5131</v>
      </c>
      <c r="K2753" s="220" t="s">
        <v>601</v>
      </c>
      <c r="L2753" s="180"/>
      <c r="M2753" s="180">
        <v>1000</v>
      </c>
      <c r="N2753" s="80" t="s">
        <v>7216</v>
      </c>
      <c r="O2753" s="165"/>
      <c r="P2753" s="80" t="s">
        <v>5259</v>
      </c>
      <c r="Q2753" s="80"/>
      <c r="R2753" s="80"/>
      <c r="S2753" s="166"/>
      <c r="T2753" s="164"/>
      <c r="U2753" s="167"/>
      <c r="V2753" s="168"/>
      <c r="W2753" s="12" t="str">
        <f t="shared" si="515"/>
        <v>Mqtt1</v>
      </c>
      <c r="X2753" s="222"/>
      <c r="Y2753" s="6" t="str">
        <f t="shared" si="512"/>
        <v>power-tag/oven-galley</v>
      </c>
      <c r="Z2753" s="106" t="str" cm="1">
        <f t="array" ref="Z2753">IF(COUNTIF(N2753,"spare"),"","$."&amp;_xlfn.REGEXEXTRACT(J2753,"PT\d+[FQ]\d+_(.*)", 2))</f>
        <v>$.RMS_Current_Phase_Neut</v>
      </c>
      <c r="AA2753" s="12">
        <f t="shared" si="514"/>
        <v>4</v>
      </c>
      <c r="AB2753" s="6" t="s">
        <v>195</v>
      </c>
      <c r="AC2753" s="106">
        <v>3006</v>
      </c>
      <c r="AJ2753" s="80"/>
      <c r="AK2753" s="116" t="s">
        <v>1693</v>
      </c>
      <c r="AN2753" s="80"/>
      <c r="AO2753" s="80"/>
      <c r="AP2753" s="80"/>
      <c r="AQ2753" s="80"/>
      <c r="AR2753" s="130"/>
      <c r="AS2753" s="80"/>
      <c r="AT2753" s="7"/>
      <c r="AU2753" s="7"/>
      <c r="AV2753" s="169"/>
      <c r="AW2753" s="170"/>
      <c r="AX2753" s="140"/>
      <c r="AY2753" s="150"/>
      <c r="AZ2753" s="171"/>
      <c r="BA2753" s="171"/>
      <c r="BB2753" s="150" t="str">
        <f t="shared" si="516"/>
        <v/>
      </c>
      <c r="BC2753" s="172"/>
      <c r="BD2753" s="169"/>
      <c r="BE2753" s="169"/>
      <c r="BF2753" s="169"/>
      <c r="BG2753" s="169"/>
      <c r="BH2753" s="169"/>
      <c r="BI2753" s="169"/>
      <c r="BJ2753" s="169"/>
      <c r="BK2753" s="169"/>
      <c r="BL2753" s="169"/>
      <c r="BM2753" s="169"/>
      <c r="BN2753" s="169"/>
      <c r="BO2753" s="169"/>
      <c r="BP2753" s="169"/>
      <c r="BQ2753" s="169"/>
      <c r="BS2753" s="6"/>
      <c r="BT2753" s="11"/>
      <c r="BU2753" s="6"/>
      <c r="BV2753" s="6"/>
    </row>
    <row r="2754" spans="1:74" ht="15.75" x14ac:dyDescent="0.25">
      <c r="A2754" s="52" t="s">
        <v>7908</v>
      </c>
      <c r="B2754" s="56"/>
      <c r="C2754" s="7" t="s">
        <v>118</v>
      </c>
      <c r="D2754" s="7" t="s">
        <v>6920</v>
      </c>
      <c r="E2754" s="7"/>
      <c r="F2754" s="64"/>
      <c r="G2754" s="6"/>
      <c r="H2754" s="6"/>
      <c r="I2754" s="10" t="s">
        <v>110</v>
      </c>
      <c r="J2754" s="11" t="s">
        <v>7790</v>
      </c>
      <c r="K2754" s="220" t="s">
        <v>601</v>
      </c>
      <c r="L2754" s="180"/>
      <c r="M2754" s="180">
        <v>1000</v>
      </c>
      <c r="N2754" s="80" t="s">
        <v>7216</v>
      </c>
      <c r="O2754" s="165"/>
      <c r="P2754" s="80" t="s">
        <v>5260</v>
      </c>
      <c r="Q2754" s="80"/>
      <c r="R2754" s="80"/>
      <c r="S2754" s="166"/>
      <c r="T2754" s="164"/>
      <c r="U2754" s="167"/>
      <c r="V2754" s="168"/>
      <c r="W2754" s="12" t="str">
        <f t="shared" si="515"/>
        <v>Mqtt1</v>
      </c>
      <c r="X2754" s="222"/>
      <c r="Y2754" s="6" t="str">
        <f t="shared" si="512"/>
        <v>power-tag/oven-galley</v>
      </c>
      <c r="Z2754" s="106" t="str" cm="1">
        <f t="array" ref="Z2754">IF(COUNTIF(N2754,"spare"),"","$."&amp;_xlfn.REGEXEXTRACT(J2754,"PT\d+[FQ]\d+_(.*)", 2))</f>
        <v>$.RMS_Voltage_A_N</v>
      </c>
      <c r="AA2754" s="12">
        <f t="shared" si="514"/>
        <v>4</v>
      </c>
      <c r="AB2754" s="6" t="s">
        <v>195</v>
      </c>
      <c r="AC2754" s="106">
        <v>3028</v>
      </c>
      <c r="AJ2754" s="80"/>
      <c r="AK2754" s="116" t="s">
        <v>1694</v>
      </c>
      <c r="AN2754" s="80"/>
      <c r="AO2754" s="80"/>
      <c r="AP2754" s="80"/>
      <c r="AQ2754" s="80"/>
      <c r="AR2754" s="130"/>
      <c r="AS2754" s="80"/>
      <c r="AT2754" s="7"/>
      <c r="AU2754" s="7"/>
      <c r="AV2754" s="169"/>
      <c r="AW2754" s="170"/>
      <c r="AX2754" s="140"/>
      <c r="AY2754" s="150"/>
      <c r="AZ2754" s="171"/>
      <c r="BA2754" s="171"/>
      <c r="BB2754" s="150" t="str">
        <f t="shared" si="516"/>
        <v/>
      </c>
      <c r="BC2754" s="172"/>
      <c r="BD2754" s="169"/>
      <c r="BE2754" s="169"/>
      <c r="BF2754" s="169"/>
      <c r="BG2754" s="169"/>
      <c r="BH2754" s="169"/>
      <c r="BI2754" s="169"/>
      <c r="BJ2754" s="169"/>
      <c r="BK2754" s="169"/>
      <c r="BL2754" s="169"/>
      <c r="BM2754" s="169"/>
      <c r="BN2754" s="169"/>
      <c r="BO2754" s="169"/>
      <c r="BP2754" s="169"/>
      <c r="BQ2754" s="169"/>
      <c r="BS2754" s="6"/>
      <c r="BT2754" s="11"/>
      <c r="BU2754" s="6"/>
      <c r="BV2754" s="6"/>
    </row>
    <row r="2755" spans="1:74" ht="15.75" x14ac:dyDescent="0.25">
      <c r="A2755" s="52" t="s">
        <v>7908</v>
      </c>
      <c r="B2755" s="56"/>
      <c r="C2755" s="7" t="s">
        <v>118</v>
      </c>
      <c r="D2755" s="7" t="s">
        <v>6920</v>
      </c>
      <c r="E2755" s="7"/>
      <c r="F2755" s="64"/>
      <c r="G2755" s="6"/>
      <c r="H2755" s="6"/>
      <c r="I2755" s="10" t="s">
        <v>110</v>
      </c>
      <c r="J2755" s="11" t="s">
        <v>7791</v>
      </c>
      <c r="K2755" s="220" t="s">
        <v>601</v>
      </c>
      <c r="L2755" s="180"/>
      <c r="M2755" s="180">
        <v>1000</v>
      </c>
      <c r="N2755" s="80" t="s">
        <v>7216</v>
      </c>
      <c r="O2755" s="165"/>
      <c r="P2755" s="80" t="s">
        <v>5261</v>
      </c>
      <c r="Q2755" s="80"/>
      <c r="R2755" s="80"/>
      <c r="S2755" s="166"/>
      <c r="T2755" s="164"/>
      <c r="U2755" s="167"/>
      <c r="V2755" s="168"/>
      <c r="W2755" s="12" t="str">
        <f t="shared" si="515"/>
        <v>Mqtt1</v>
      </c>
      <c r="X2755" s="222"/>
      <c r="Y2755" s="6" t="str">
        <f t="shared" si="512"/>
        <v>power-tag/oven-galley</v>
      </c>
      <c r="Z2755" s="106" t="str" cm="1">
        <f t="array" ref="Z2755">IF(COUNTIF(N2755,"spare"),"","$."&amp;_xlfn.REGEXEXTRACT(J2755,"PT\d+[FQ]\d+_(.*)", 2))</f>
        <v>$.RMS_Voltage_B_N</v>
      </c>
      <c r="AA2755" s="12">
        <f t="shared" si="514"/>
        <v>4</v>
      </c>
      <c r="AB2755" s="6" t="s">
        <v>195</v>
      </c>
      <c r="AC2755" s="106">
        <v>3030</v>
      </c>
      <c r="AJ2755" s="80"/>
      <c r="AK2755" s="116" t="s">
        <v>1694</v>
      </c>
      <c r="AN2755" s="80"/>
      <c r="AO2755" s="80"/>
      <c r="AP2755" s="80"/>
      <c r="AQ2755" s="80"/>
      <c r="AR2755" s="130"/>
      <c r="AS2755" s="80"/>
      <c r="AT2755" s="7"/>
      <c r="AU2755" s="7"/>
      <c r="AV2755" s="169"/>
      <c r="AW2755" s="170"/>
      <c r="AX2755" s="140"/>
      <c r="AY2755" s="150"/>
      <c r="AZ2755" s="171"/>
      <c r="BA2755" s="171"/>
      <c r="BB2755" s="150" t="str">
        <f t="shared" si="516"/>
        <v/>
      </c>
      <c r="BC2755" s="172"/>
      <c r="BD2755" s="169"/>
      <c r="BE2755" s="169"/>
      <c r="BF2755" s="169"/>
      <c r="BG2755" s="169"/>
      <c r="BH2755" s="169"/>
      <c r="BI2755" s="169"/>
      <c r="BJ2755" s="169"/>
      <c r="BK2755" s="169"/>
      <c r="BL2755" s="169"/>
      <c r="BM2755" s="169"/>
      <c r="BN2755" s="169"/>
      <c r="BO2755" s="169"/>
      <c r="BP2755" s="169"/>
      <c r="BQ2755" s="169"/>
      <c r="BS2755" s="6"/>
      <c r="BT2755" s="11"/>
      <c r="BU2755" s="6"/>
      <c r="BV2755" s="6"/>
    </row>
    <row r="2756" spans="1:74" ht="15.75" x14ac:dyDescent="0.25">
      <c r="A2756" s="52" t="s">
        <v>7908</v>
      </c>
      <c r="B2756" s="56"/>
      <c r="C2756" s="7" t="s">
        <v>118</v>
      </c>
      <c r="D2756" s="7" t="s">
        <v>6920</v>
      </c>
      <c r="E2756" s="7"/>
      <c r="F2756" s="64"/>
      <c r="G2756" s="6"/>
      <c r="H2756" s="6"/>
      <c r="I2756" s="10" t="s">
        <v>110</v>
      </c>
      <c r="J2756" s="11" t="s">
        <v>7792</v>
      </c>
      <c r="K2756" s="220" t="s">
        <v>601</v>
      </c>
      <c r="L2756" s="180"/>
      <c r="M2756" s="180">
        <v>1000</v>
      </c>
      <c r="N2756" s="80" t="s">
        <v>7216</v>
      </c>
      <c r="O2756" s="165"/>
      <c r="P2756" s="80" t="s">
        <v>5262</v>
      </c>
      <c r="Q2756" s="80"/>
      <c r="R2756" s="80"/>
      <c r="S2756" s="166"/>
      <c r="T2756" s="164"/>
      <c r="U2756" s="167"/>
      <c r="V2756" s="168"/>
      <c r="W2756" s="12" t="str">
        <f t="shared" si="515"/>
        <v>Mqtt1</v>
      </c>
      <c r="X2756" s="222"/>
      <c r="Y2756" s="6" t="str">
        <f t="shared" si="512"/>
        <v>power-tag/oven-galley</v>
      </c>
      <c r="Z2756" s="106" t="str" cm="1">
        <f t="array" ref="Z2756">IF(COUNTIF(N2756,"spare"),"","$."&amp;_xlfn.REGEXEXTRACT(J2756,"PT\d+[FQ]\d+_(.*)", 2))</f>
        <v>$.RMS_Voltage_C_N</v>
      </c>
      <c r="AA2756" s="12">
        <f t="shared" si="514"/>
        <v>4</v>
      </c>
      <c r="AB2756" s="6" t="s">
        <v>195</v>
      </c>
      <c r="AC2756" s="106">
        <v>3032</v>
      </c>
      <c r="AJ2756" s="80"/>
      <c r="AK2756" s="116" t="s">
        <v>1694</v>
      </c>
      <c r="AN2756" s="80"/>
      <c r="AO2756" s="80"/>
      <c r="AP2756" s="80"/>
      <c r="AQ2756" s="80"/>
      <c r="AR2756" s="130"/>
      <c r="AS2756" s="80"/>
      <c r="AT2756" s="7"/>
      <c r="AU2756" s="7"/>
      <c r="AV2756" s="169"/>
      <c r="AW2756" s="170"/>
      <c r="AX2756" s="140"/>
      <c r="AY2756" s="150"/>
      <c r="AZ2756" s="171"/>
      <c r="BA2756" s="171"/>
      <c r="BB2756" s="150" t="str">
        <f t="shared" si="516"/>
        <v/>
      </c>
      <c r="BC2756" s="172"/>
      <c r="BD2756" s="169"/>
      <c r="BE2756" s="169"/>
      <c r="BF2756" s="169"/>
      <c r="BG2756" s="169"/>
      <c r="BH2756" s="169"/>
      <c r="BI2756" s="169"/>
      <c r="BJ2756" s="169"/>
      <c r="BK2756" s="169"/>
      <c r="BL2756" s="169"/>
      <c r="BM2756" s="169"/>
      <c r="BN2756" s="169"/>
      <c r="BO2756" s="169"/>
      <c r="BP2756" s="169"/>
      <c r="BQ2756" s="169"/>
      <c r="BS2756" s="6"/>
      <c r="BT2756" s="11"/>
      <c r="BU2756" s="6"/>
      <c r="BV2756" s="6"/>
    </row>
    <row r="2757" spans="1:74" ht="15.75" x14ac:dyDescent="0.25">
      <c r="A2757" s="52" t="s">
        <v>7908</v>
      </c>
      <c r="B2757" s="56"/>
      <c r="C2757" s="7" t="s">
        <v>118</v>
      </c>
      <c r="D2757" s="7" t="s">
        <v>6920</v>
      </c>
      <c r="E2757" s="7"/>
      <c r="F2757" s="64"/>
      <c r="G2757" s="6"/>
      <c r="H2757" s="6"/>
      <c r="I2757" s="10" t="s">
        <v>110</v>
      </c>
      <c r="J2757" s="11" t="s">
        <v>5132</v>
      </c>
      <c r="K2757" s="220" t="s">
        <v>601</v>
      </c>
      <c r="L2757" s="180"/>
      <c r="M2757" s="180">
        <v>1000</v>
      </c>
      <c r="N2757" s="80" t="s">
        <v>7216</v>
      </c>
      <c r="O2757" s="165"/>
      <c r="P2757" s="80" t="s">
        <v>5263</v>
      </c>
      <c r="Q2757" s="80"/>
      <c r="R2757" s="80"/>
      <c r="S2757" s="166"/>
      <c r="T2757" s="164"/>
      <c r="U2757" s="167"/>
      <c r="V2757" s="168"/>
      <c r="W2757" s="12" t="str">
        <f t="shared" si="515"/>
        <v>Mqtt1</v>
      </c>
      <c r="X2757" s="222"/>
      <c r="Y2757" s="6" t="str">
        <f t="shared" si="512"/>
        <v>power-tag/oven-galley</v>
      </c>
      <c r="Z2757" s="106" t="str" cm="1">
        <f t="array" ref="Z2757">IF(COUNTIF(N2757,"spare"),"","$."&amp;_xlfn.REGEXEXTRACT(J2757,"PT\d+[FQ]\d+_(.*)", 2))</f>
        <v>$.Active_Power_Phase_A</v>
      </c>
      <c r="AA2757" s="12">
        <f t="shared" si="514"/>
        <v>4</v>
      </c>
      <c r="AB2757" s="6" t="s">
        <v>195</v>
      </c>
      <c r="AC2757" s="106">
        <v>3054</v>
      </c>
      <c r="AJ2757" s="80"/>
      <c r="AK2757" s="116" t="s">
        <v>1695</v>
      </c>
      <c r="AN2757" s="80"/>
      <c r="AO2757" s="80"/>
      <c r="AP2757" s="80"/>
      <c r="AQ2757" s="80"/>
      <c r="AR2757" s="130"/>
      <c r="AS2757" s="80"/>
      <c r="AT2757" s="7"/>
      <c r="AU2757" s="7"/>
      <c r="AV2757" s="169"/>
      <c r="AW2757" s="170"/>
      <c r="AX2757" s="140"/>
      <c r="AY2757" s="150"/>
      <c r="AZ2757" s="171"/>
      <c r="BA2757" s="171"/>
      <c r="BB2757" s="150" t="str">
        <f t="shared" si="516"/>
        <v/>
      </c>
      <c r="BC2757" s="172"/>
      <c r="BD2757" s="169"/>
      <c r="BE2757" s="169"/>
      <c r="BF2757" s="169"/>
      <c r="BG2757" s="169"/>
      <c r="BH2757" s="169"/>
      <c r="BI2757" s="169"/>
      <c r="BJ2757" s="169"/>
      <c r="BK2757" s="169"/>
      <c r="BL2757" s="169"/>
      <c r="BM2757" s="169"/>
      <c r="BN2757" s="169"/>
      <c r="BO2757" s="169"/>
      <c r="BP2757" s="169"/>
      <c r="BQ2757" s="169"/>
      <c r="BS2757" s="6"/>
      <c r="BT2757" s="11"/>
      <c r="BU2757" s="6"/>
      <c r="BV2757" s="6"/>
    </row>
    <row r="2758" spans="1:74" ht="15.75" x14ac:dyDescent="0.25">
      <c r="A2758" s="52" t="s">
        <v>7908</v>
      </c>
      <c r="B2758" s="56"/>
      <c r="C2758" s="7" t="s">
        <v>118</v>
      </c>
      <c r="D2758" s="7" t="s">
        <v>6920</v>
      </c>
      <c r="E2758" s="7"/>
      <c r="F2758" s="64"/>
      <c r="G2758" s="6"/>
      <c r="H2758" s="6"/>
      <c r="I2758" s="10" t="s">
        <v>110</v>
      </c>
      <c r="J2758" s="11" t="s">
        <v>5133</v>
      </c>
      <c r="K2758" s="220" t="s">
        <v>601</v>
      </c>
      <c r="L2758" s="180"/>
      <c r="M2758" s="180">
        <v>1000</v>
      </c>
      <c r="N2758" s="80" t="s">
        <v>7216</v>
      </c>
      <c r="O2758" s="165"/>
      <c r="P2758" s="80" t="s">
        <v>5264</v>
      </c>
      <c r="Q2758" s="80"/>
      <c r="R2758" s="80"/>
      <c r="S2758" s="166"/>
      <c r="T2758" s="164"/>
      <c r="U2758" s="167"/>
      <c r="V2758" s="168"/>
      <c r="W2758" s="12" t="str">
        <f t="shared" si="515"/>
        <v>Mqtt1</v>
      </c>
      <c r="X2758" s="222"/>
      <c r="Y2758" s="6" t="str">
        <f t="shared" si="512"/>
        <v>power-tag/oven-galley</v>
      </c>
      <c r="Z2758" s="106" t="str" cm="1">
        <f t="array" ref="Z2758">IF(COUNTIF(N2758,"spare"),"","$."&amp;_xlfn.REGEXEXTRACT(J2758,"PT\d+[FQ]\d+_(.*)", 2))</f>
        <v>$.Active_Power_Phase_B</v>
      </c>
      <c r="AA2758" s="12">
        <f t="shared" si="514"/>
        <v>4</v>
      </c>
      <c r="AB2758" s="6" t="s">
        <v>195</v>
      </c>
      <c r="AC2758" s="106">
        <v>3056</v>
      </c>
      <c r="AJ2758" s="80"/>
      <c r="AK2758" s="116" t="s">
        <v>1695</v>
      </c>
      <c r="AN2758" s="80"/>
      <c r="AO2758" s="80"/>
      <c r="AP2758" s="80"/>
      <c r="AQ2758" s="80"/>
      <c r="AR2758" s="130"/>
      <c r="AS2758" s="80"/>
      <c r="AT2758" s="7"/>
      <c r="AU2758" s="7"/>
      <c r="AV2758" s="169"/>
      <c r="AW2758" s="170"/>
      <c r="AX2758" s="140"/>
      <c r="AY2758" s="150"/>
      <c r="AZ2758" s="171"/>
      <c r="BA2758" s="171"/>
      <c r="BB2758" s="150" t="str">
        <f t="shared" si="516"/>
        <v/>
      </c>
      <c r="BC2758" s="172"/>
      <c r="BD2758" s="169"/>
      <c r="BE2758" s="169"/>
      <c r="BF2758" s="169"/>
      <c r="BG2758" s="169"/>
      <c r="BH2758" s="169"/>
      <c r="BI2758" s="169"/>
      <c r="BJ2758" s="169"/>
      <c r="BK2758" s="169"/>
      <c r="BL2758" s="169"/>
      <c r="BM2758" s="169"/>
      <c r="BN2758" s="169"/>
      <c r="BO2758" s="169"/>
      <c r="BP2758" s="169"/>
      <c r="BQ2758" s="169"/>
      <c r="BS2758" s="6"/>
      <c r="BT2758" s="11"/>
      <c r="BU2758" s="6"/>
      <c r="BV2758" s="6"/>
    </row>
    <row r="2759" spans="1:74" ht="15.75" x14ac:dyDescent="0.25">
      <c r="A2759" s="52" t="s">
        <v>7908</v>
      </c>
      <c r="B2759" s="56"/>
      <c r="C2759" s="7" t="s">
        <v>118</v>
      </c>
      <c r="D2759" s="7" t="s">
        <v>6920</v>
      </c>
      <c r="E2759" s="7"/>
      <c r="F2759" s="64"/>
      <c r="G2759" s="6"/>
      <c r="H2759" s="6"/>
      <c r="I2759" s="10" t="s">
        <v>110</v>
      </c>
      <c r="J2759" s="11" t="s">
        <v>5134</v>
      </c>
      <c r="K2759" s="220" t="s">
        <v>601</v>
      </c>
      <c r="L2759" s="180"/>
      <c r="M2759" s="180">
        <v>1000</v>
      </c>
      <c r="N2759" s="80" t="s">
        <v>7216</v>
      </c>
      <c r="O2759" s="165"/>
      <c r="P2759" s="80" t="s">
        <v>5265</v>
      </c>
      <c r="Q2759" s="80"/>
      <c r="R2759" s="80"/>
      <c r="S2759" s="166"/>
      <c r="T2759" s="164"/>
      <c r="U2759" s="167"/>
      <c r="V2759" s="168"/>
      <c r="W2759" s="12" t="str">
        <f t="shared" si="515"/>
        <v>Mqtt1</v>
      </c>
      <c r="X2759" s="222"/>
      <c r="Y2759" s="6" t="str">
        <f t="shared" si="512"/>
        <v>power-tag/oven-galley</v>
      </c>
      <c r="Z2759" s="106" t="str" cm="1">
        <f t="array" ref="Z2759">IF(COUNTIF(N2759,"spare"),"","$."&amp;_xlfn.REGEXEXTRACT(J2759,"PT\d+[FQ]\d+_(.*)", 2))</f>
        <v>$.Active_Power_Phase_C</v>
      </c>
      <c r="AA2759" s="12">
        <f t="shared" si="514"/>
        <v>4</v>
      </c>
      <c r="AB2759" s="6" t="s">
        <v>195</v>
      </c>
      <c r="AC2759" s="106">
        <v>3058</v>
      </c>
      <c r="AJ2759" s="80"/>
      <c r="AK2759" s="116" t="s">
        <v>1695</v>
      </c>
      <c r="AN2759" s="80"/>
      <c r="AO2759" s="80"/>
      <c r="AP2759" s="80"/>
      <c r="AQ2759" s="80"/>
      <c r="AR2759" s="130"/>
      <c r="AS2759" s="80"/>
      <c r="AT2759" s="7"/>
      <c r="AU2759" s="7"/>
      <c r="AV2759" s="169"/>
      <c r="AW2759" s="170"/>
      <c r="AX2759" s="140"/>
      <c r="AY2759" s="150"/>
      <c r="AZ2759" s="171"/>
      <c r="BA2759" s="171"/>
      <c r="BB2759" s="150" t="str">
        <f t="shared" si="516"/>
        <v/>
      </c>
      <c r="BC2759" s="172"/>
      <c r="BD2759" s="169"/>
      <c r="BE2759" s="169"/>
      <c r="BF2759" s="169"/>
      <c r="BG2759" s="169"/>
      <c r="BH2759" s="169"/>
      <c r="BI2759" s="169"/>
      <c r="BJ2759" s="169"/>
      <c r="BK2759" s="169"/>
      <c r="BL2759" s="169"/>
      <c r="BM2759" s="169"/>
      <c r="BN2759" s="169"/>
      <c r="BO2759" s="169"/>
      <c r="BP2759" s="169"/>
      <c r="BQ2759" s="169"/>
      <c r="BS2759" s="6"/>
      <c r="BT2759" s="11"/>
      <c r="BU2759" s="6"/>
      <c r="BV2759" s="6"/>
    </row>
    <row r="2760" spans="1:74" ht="15.75" x14ac:dyDescent="0.25">
      <c r="A2760" s="52" t="s">
        <v>7908</v>
      </c>
      <c r="B2760" s="56"/>
      <c r="C2760" s="7" t="s">
        <v>118</v>
      </c>
      <c r="D2760" s="7" t="s">
        <v>6920</v>
      </c>
      <c r="E2760" s="7"/>
      <c r="F2760" s="64"/>
      <c r="G2760" s="6"/>
      <c r="H2760" s="6"/>
      <c r="I2760" s="10" t="s">
        <v>110</v>
      </c>
      <c r="J2760" s="11" t="s">
        <v>5135</v>
      </c>
      <c r="K2760" s="220" t="s">
        <v>601</v>
      </c>
      <c r="L2760" s="180"/>
      <c r="M2760" s="180">
        <v>1000</v>
      </c>
      <c r="N2760" s="80" t="s">
        <v>7216</v>
      </c>
      <c r="O2760" s="165"/>
      <c r="P2760" s="80" t="s">
        <v>5266</v>
      </c>
      <c r="Q2760" s="80"/>
      <c r="R2760" s="80"/>
      <c r="S2760" s="166"/>
      <c r="T2760" s="164"/>
      <c r="U2760" s="167"/>
      <c r="V2760" s="168"/>
      <c r="W2760" s="12" t="str">
        <f t="shared" si="515"/>
        <v>Mqtt1</v>
      </c>
      <c r="X2760" s="222"/>
      <c r="Y2760" s="6" t="str">
        <f t="shared" si="512"/>
        <v>power-tag/oven-galley</v>
      </c>
      <c r="Z2760" s="106" t="str" cm="1">
        <f t="array" ref="Z2760">IF(COUNTIF(N2760,"spare"),"","$."&amp;_xlfn.REGEXEXTRACT(J2760,"PT\d+[FQ]\d+_(.*)", 2))</f>
        <v>$.Total_Active_Power</v>
      </c>
      <c r="AA2760" s="12">
        <f t="shared" si="514"/>
        <v>4</v>
      </c>
      <c r="AB2760" s="6" t="s">
        <v>195</v>
      </c>
      <c r="AC2760" s="106">
        <v>3060</v>
      </c>
      <c r="AJ2760" s="80"/>
      <c r="AK2760" s="116" t="s">
        <v>1695</v>
      </c>
      <c r="AN2760" s="80"/>
      <c r="AO2760" s="80"/>
      <c r="AP2760" s="80"/>
      <c r="AQ2760" s="80"/>
      <c r="AR2760" s="130"/>
      <c r="AS2760" s="80"/>
      <c r="AT2760" s="7"/>
      <c r="AU2760" s="7"/>
      <c r="AV2760" s="169"/>
      <c r="AW2760" s="170"/>
      <c r="AX2760" s="140"/>
      <c r="AY2760" s="150"/>
      <c r="AZ2760" s="171"/>
      <c r="BA2760" s="171"/>
      <c r="BB2760" s="150" t="str">
        <f t="shared" si="516"/>
        <v/>
      </c>
      <c r="BC2760" s="172"/>
      <c r="BD2760" s="169"/>
      <c r="BE2760" s="169"/>
      <c r="BF2760" s="169"/>
      <c r="BG2760" s="169"/>
      <c r="BH2760" s="169"/>
      <c r="BI2760" s="169"/>
      <c r="BJ2760" s="169"/>
      <c r="BK2760" s="169"/>
      <c r="BL2760" s="169"/>
      <c r="BM2760" s="169"/>
      <c r="BN2760" s="169"/>
      <c r="BO2760" s="169"/>
      <c r="BP2760" s="169"/>
      <c r="BQ2760" s="169"/>
      <c r="BS2760" s="6"/>
      <c r="BT2760" s="11"/>
      <c r="BU2760" s="6"/>
      <c r="BV2760" s="6"/>
    </row>
    <row r="2761" spans="1:74" ht="15.75" x14ac:dyDescent="0.25">
      <c r="A2761" s="52" t="s">
        <v>7908</v>
      </c>
      <c r="B2761" s="56"/>
      <c r="C2761" s="7" t="s">
        <v>118</v>
      </c>
      <c r="D2761" s="7" t="s">
        <v>6920</v>
      </c>
      <c r="E2761" s="7"/>
      <c r="F2761" s="64"/>
      <c r="G2761" s="6"/>
      <c r="H2761" s="6"/>
      <c r="I2761" s="10" t="s">
        <v>110</v>
      </c>
      <c r="J2761" s="11" t="s">
        <v>5136</v>
      </c>
      <c r="K2761" s="220" t="s">
        <v>601</v>
      </c>
      <c r="L2761" s="180"/>
      <c r="M2761" s="180">
        <v>1000</v>
      </c>
      <c r="N2761" s="80" t="s">
        <v>7216</v>
      </c>
      <c r="O2761" s="165"/>
      <c r="P2761" s="80" t="s">
        <v>5267</v>
      </c>
      <c r="Q2761" s="80"/>
      <c r="R2761" s="80"/>
      <c r="S2761" s="166"/>
      <c r="T2761" s="164"/>
      <c r="U2761" s="167"/>
      <c r="V2761" s="168"/>
      <c r="W2761" s="12" t="str">
        <f t="shared" si="515"/>
        <v>Mqtt1</v>
      </c>
      <c r="X2761" s="222"/>
      <c r="Y2761" s="6" t="str">
        <f t="shared" si="512"/>
        <v>power-tag/oven-galley</v>
      </c>
      <c r="Z2761" s="106" t="str" cm="1">
        <f t="array" ref="Z2761">IF(COUNTIF(N2761,"spare"),"","$."&amp;_xlfn.REGEXEXTRACT(J2761,"PT\d+[FQ]\d+_(.*)", 2))</f>
        <v>$.Power_Factor_Phase_A</v>
      </c>
      <c r="AA2761" s="12">
        <f t="shared" si="514"/>
        <v>4</v>
      </c>
      <c r="AB2761" s="6" t="s">
        <v>195</v>
      </c>
      <c r="AC2761" s="106">
        <v>3078</v>
      </c>
      <c r="AJ2761" s="80"/>
      <c r="AK2761" s="116" t="s">
        <v>1696</v>
      </c>
      <c r="AN2761" s="80"/>
      <c r="AO2761" s="80"/>
      <c r="AP2761" s="80"/>
      <c r="AQ2761" s="80"/>
      <c r="AR2761" s="130"/>
      <c r="AS2761" s="80"/>
      <c r="AT2761" s="7"/>
      <c r="AU2761" s="7"/>
      <c r="AV2761" s="169"/>
      <c r="AW2761" s="170"/>
      <c r="AX2761" s="140"/>
      <c r="AY2761" s="150"/>
      <c r="AZ2761" s="171"/>
      <c r="BA2761" s="171"/>
      <c r="BB2761" s="150" t="str">
        <f t="shared" si="516"/>
        <v/>
      </c>
      <c r="BC2761" s="172"/>
      <c r="BD2761" s="169"/>
      <c r="BE2761" s="169"/>
      <c r="BF2761" s="169"/>
      <c r="BG2761" s="169"/>
      <c r="BH2761" s="169"/>
      <c r="BI2761" s="169"/>
      <c r="BJ2761" s="169"/>
      <c r="BK2761" s="169"/>
      <c r="BL2761" s="169"/>
      <c r="BM2761" s="169"/>
      <c r="BN2761" s="169"/>
      <c r="BO2761" s="169"/>
      <c r="BP2761" s="169"/>
      <c r="BQ2761" s="169"/>
      <c r="BS2761" s="6"/>
      <c r="BT2761" s="11"/>
      <c r="BU2761" s="6"/>
      <c r="BV2761" s="6"/>
    </row>
    <row r="2762" spans="1:74" ht="15.75" x14ac:dyDescent="0.25">
      <c r="A2762" s="52" t="s">
        <v>7908</v>
      </c>
      <c r="B2762" s="56"/>
      <c r="C2762" s="7" t="s">
        <v>118</v>
      </c>
      <c r="D2762" s="7" t="s">
        <v>6920</v>
      </c>
      <c r="E2762" s="7"/>
      <c r="F2762" s="64"/>
      <c r="G2762" s="6"/>
      <c r="H2762" s="6"/>
      <c r="I2762" s="10" t="s">
        <v>110</v>
      </c>
      <c r="J2762" s="11" t="s">
        <v>5137</v>
      </c>
      <c r="K2762" s="220" t="s">
        <v>601</v>
      </c>
      <c r="L2762" s="180"/>
      <c r="M2762" s="180">
        <v>1000</v>
      </c>
      <c r="N2762" s="80" t="s">
        <v>7216</v>
      </c>
      <c r="O2762" s="165"/>
      <c r="P2762" s="80" t="s">
        <v>5268</v>
      </c>
      <c r="Q2762" s="80"/>
      <c r="R2762" s="80"/>
      <c r="S2762" s="166"/>
      <c r="T2762" s="164"/>
      <c r="U2762" s="167"/>
      <c r="V2762" s="168"/>
      <c r="W2762" s="12" t="str">
        <f t="shared" si="515"/>
        <v>Mqtt1</v>
      </c>
      <c r="X2762" s="222"/>
      <c r="Y2762" s="6" t="str">
        <f t="shared" si="512"/>
        <v>power-tag/oven-galley</v>
      </c>
      <c r="Z2762" s="106" t="str" cm="1">
        <f t="array" ref="Z2762">IF(COUNTIF(N2762,"spare"),"","$."&amp;_xlfn.REGEXEXTRACT(J2762,"PT\d+[FQ]\d+_(.*)", 2))</f>
        <v>$.Power_Factor_Phase_B</v>
      </c>
      <c r="AA2762" s="12">
        <f t="shared" si="514"/>
        <v>4</v>
      </c>
      <c r="AB2762" s="6" t="s">
        <v>195</v>
      </c>
      <c r="AC2762" s="106">
        <v>3080</v>
      </c>
      <c r="AJ2762" s="80"/>
      <c r="AK2762" s="116" t="s">
        <v>1696</v>
      </c>
      <c r="AN2762" s="80"/>
      <c r="AO2762" s="80"/>
      <c r="AP2762" s="80"/>
      <c r="AQ2762" s="80"/>
      <c r="AR2762" s="130"/>
      <c r="AS2762" s="80"/>
      <c r="AT2762" s="7"/>
      <c r="AU2762" s="7"/>
      <c r="AV2762" s="169"/>
      <c r="AW2762" s="170"/>
      <c r="AX2762" s="140"/>
      <c r="AY2762" s="150"/>
      <c r="AZ2762" s="171"/>
      <c r="BA2762" s="171"/>
      <c r="BB2762" s="150" t="str">
        <f t="shared" si="516"/>
        <v/>
      </c>
      <c r="BC2762" s="172"/>
      <c r="BD2762" s="169"/>
      <c r="BE2762" s="169"/>
      <c r="BF2762" s="169"/>
      <c r="BG2762" s="169"/>
      <c r="BH2762" s="169"/>
      <c r="BI2762" s="169"/>
      <c r="BJ2762" s="169"/>
      <c r="BK2762" s="169"/>
      <c r="BL2762" s="169"/>
      <c r="BM2762" s="169"/>
      <c r="BN2762" s="169"/>
      <c r="BO2762" s="169"/>
      <c r="BP2762" s="169"/>
      <c r="BQ2762" s="169"/>
      <c r="BS2762" s="6"/>
      <c r="BT2762" s="11"/>
      <c r="BU2762" s="6"/>
      <c r="BV2762" s="6"/>
    </row>
    <row r="2763" spans="1:74" ht="15.75" x14ac:dyDescent="0.25">
      <c r="A2763" s="52" t="s">
        <v>7908</v>
      </c>
      <c r="B2763" s="56"/>
      <c r="C2763" s="7" t="s">
        <v>118</v>
      </c>
      <c r="D2763" s="7" t="s">
        <v>6920</v>
      </c>
      <c r="E2763" s="7"/>
      <c r="F2763" s="64"/>
      <c r="G2763" s="6"/>
      <c r="H2763" s="6"/>
      <c r="I2763" s="10" t="s">
        <v>110</v>
      </c>
      <c r="J2763" s="11" t="s">
        <v>5138</v>
      </c>
      <c r="K2763" s="220" t="s">
        <v>601</v>
      </c>
      <c r="L2763" s="180"/>
      <c r="M2763" s="180">
        <v>1000</v>
      </c>
      <c r="N2763" s="80" t="s">
        <v>7216</v>
      </c>
      <c r="O2763" s="165"/>
      <c r="P2763" s="80" t="s">
        <v>5269</v>
      </c>
      <c r="Q2763" s="80"/>
      <c r="R2763" s="80"/>
      <c r="S2763" s="166"/>
      <c r="T2763" s="164"/>
      <c r="U2763" s="167"/>
      <c r="V2763" s="168"/>
      <c r="W2763" s="12" t="str">
        <f t="shared" si="515"/>
        <v>Mqtt1</v>
      </c>
      <c r="X2763" s="222"/>
      <c r="Y2763" s="6" t="str">
        <f t="shared" si="512"/>
        <v>power-tag/oven-galley</v>
      </c>
      <c r="Z2763" s="106" t="str" cm="1">
        <f t="array" ref="Z2763">IF(COUNTIF(N2763,"spare"),"","$."&amp;_xlfn.REGEXEXTRACT(J2763,"PT\d+[FQ]\d+_(.*)", 2))</f>
        <v>$.Power_Factor_Phase_C</v>
      </c>
      <c r="AA2763" s="12">
        <f t="shared" si="514"/>
        <v>4</v>
      </c>
      <c r="AB2763" s="6" t="s">
        <v>195</v>
      </c>
      <c r="AC2763" s="106">
        <v>3082</v>
      </c>
      <c r="AJ2763" s="80"/>
      <c r="AK2763" s="116" t="s">
        <v>1696</v>
      </c>
      <c r="AN2763" s="80"/>
      <c r="AO2763" s="80"/>
      <c r="AP2763" s="80"/>
      <c r="AQ2763" s="80"/>
      <c r="AR2763" s="130"/>
      <c r="AS2763" s="80"/>
      <c r="AT2763" s="7"/>
      <c r="AU2763" s="7"/>
      <c r="AV2763" s="169"/>
      <c r="AW2763" s="170"/>
      <c r="AX2763" s="140"/>
      <c r="AY2763" s="150"/>
      <c r="AZ2763" s="171"/>
      <c r="BA2763" s="171"/>
      <c r="BB2763" s="150" t="str">
        <f t="shared" si="516"/>
        <v/>
      </c>
      <c r="BC2763" s="172"/>
      <c r="BD2763" s="169"/>
      <c r="BE2763" s="169"/>
      <c r="BF2763" s="169"/>
      <c r="BG2763" s="169"/>
      <c r="BH2763" s="169"/>
      <c r="BI2763" s="169"/>
      <c r="BJ2763" s="169"/>
      <c r="BK2763" s="169"/>
      <c r="BL2763" s="169"/>
      <c r="BM2763" s="169"/>
      <c r="BN2763" s="169"/>
      <c r="BO2763" s="169"/>
      <c r="BP2763" s="169"/>
      <c r="BQ2763" s="169"/>
      <c r="BS2763" s="6"/>
      <c r="BT2763" s="11"/>
      <c r="BU2763" s="6"/>
      <c r="BV2763" s="6"/>
    </row>
    <row r="2764" spans="1:74" ht="15.75" x14ac:dyDescent="0.25">
      <c r="A2764" s="52" t="s">
        <v>7908</v>
      </c>
      <c r="B2764" s="56"/>
      <c r="C2764" s="7" t="s">
        <v>118</v>
      </c>
      <c r="D2764" s="7" t="s">
        <v>6920</v>
      </c>
      <c r="E2764" s="7"/>
      <c r="F2764" s="64"/>
      <c r="G2764" s="6"/>
      <c r="H2764" s="6"/>
      <c r="I2764" s="10" t="s">
        <v>110</v>
      </c>
      <c r="J2764" s="11" t="s">
        <v>5139</v>
      </c>
      <c r="K2764" s="220" t="s">
        <v>601</v>
      </c>
      <c r="L2764" s="180"/>
      <c r="M2764" s="180">
        <v>1000</v>
      </c>
      <c r="N2764" s="80" t="s">
        <v>7216</v>
      </c>
      <c r="O2764" s="165"/>
      <c r="P2764" s="80" t="s">
        <v>5270</v>
      </c>
      <c r="Q2764" s="80"/>
      <c r="R2764" s="80"/>
      <c r="S2764" s="166"/>
      <c r="T2764" s="164"/>
      <c r="U2764" s="167"/>
      <c r="V2764" s="168"/>
      <c r="W2764" s="12" t="str">
        <f t="shared" si="515"/>
        <v>Mqtt1</v>
      </c>
      <c r="X2764" s="222"/>
      <c r="Y2764" s="6" t="str">
        <f t="shared" si="512"/>
        <v>power-tag/oven-galley</v>
      </c>
      <c r="Z2764" s="106" t="str" cm="1">
        <f t="array" ref="Z2764">IF(COUNTIF(N2764,"spare"),"","$."&amp;_xlfn.REGEXEXTRACT(J2764,"PT\d+[FQ]\d+_(.*)", 2))</f>
        <v>$.Total_Power_Factor</v>
      </c>
      <c r="AA2764" s="12">
        <f t="shared" si="514"/>
        <v>4</v>
      </c>
      <c r="AB2764" s="6" t="s">
        <v>195</v>
      </c>
      <c r="AC2764" s="106">
        <v>3084</v>
      </c>
      <c r="AJ2764" s="80"/>
      <c r="AK2764" s="116" t="s">
        <v>1696</v>
      </c>
      <c r="AN2764" s="80"/>
      <c r="AO2764" s="80"/>
      <c r="AP2764" s="80"/>
      <c r="AQ2764" s="80"/>
      <c r="AR2764" s="130"/>
      <c r="AS2764" s="80"/>
      <c r="AT2764" s="7"/>
      <c r="AU2764" s="7"/>
      <c r="AV2764" s="169"/>
      <c r="AW2764" s="170"/>
      <c r="AX2764" s="140"/>
      <c r="AY2764" s="150"/>
      <c r="AZ2764" s="171"/>
      <c r="BA2764" s="171"/>
      <c r="BB2764" s="150" t="str">
        <f t="shared" si="516"/>
        <v/>
      </c>
      <c r="BC2764" s="172"/>
      <c r="BD2764" s="169"/>
      <c r="BE2764" s="169"/>
      <c r="BF2764" s="169"/>
      <c r="BG2764" s="169"/>
      <c r="BH2764" s="169"/>
      <c r="BI2764" s="169"/>
      <c r="BJ2764" s="169"/>
      <c r="BK2764" s="169"/>
      <c r="BL2764" s="169"/>
      <c r="BM2764" s="169"/>
      <c r="BN2764" s="169"/>
      <c r="BO2764" s="169"/>
      <c r="BP2764" s="169"/>
      <c r="BQ2764" s="169"/>
      <c r="BS2764" s="6"/>
      <c r="BT2764" s="11"/>
      <c r="BU2764" s="6"/>
      <c r="BV2764" s="6"/>
    </row>
    <row r="2765" spans="1:74" ht="15.75" x14ac:dyDescent="0.25">
      <c r="A2765" s="52" t="s">
        <v>7908</v>
      </c>
      <c r="B2765" s="56"/>
      <c r="C2765" s="7" t="s">
        <v>118</v>
      </c>
      <c r="D2765" s="7" t="s">
        <v>6920</v>
      </c>
      <c r="E2765" s="7"/>
      <c r="F2765" s="64"/>
      <c r="G2765" s="6"/>
      <c r="H2765" s="6"/>
      <c r="I2765" s="10" t="s">
        <v>110</v>
      </c>
      <c r="J2765" s="11" t="s">
        <v>5140</v>
      </c>
      <c r="K2765" s="220" t="s">
        <v>601</v>
      </c>
      <c r="L2765" s="180"/>
      <c r="M2765" s="180">
        <v>1000</v>
      </c>
      <c r="N2765" s="80" t="s">
        <v>7216</v>
      </c>
      <c r="O2765" s="165"/>
      <c r="P2765" s="80" t="s">
        <v>5271</v>
      </c>
      <c r="Q2765" s="80"/>
      <c r="R2765" s="80"/>
      <c r="S2765" s="166"/>
      <c r="T2765" s="164"/>
      <c r="U2765" s="167"/>
      <c r="V2765" s="168"/>
      <c r="W2765" s="12" t="str">
        <f t="shared" ref="W2765:W2779" si="517">IF(COUNTIF(N2765,"spare"),"","Mqtt1")</f>
        <v>Mqtt1</v>
      </c>
      <c r="X2765" s="222"/>
      <c r="Y2765" s="6" t="str">
        <f t="shared" si="512"/>
        <v>power-tag/steam-oven-galley</v>
      </c>
      <c r="Z2765" s="106" t="str" cm="1">
        <f t="array" ref="Z2765">IF(COUNTIF(N2765,"spare"),"","$."&amp;_xlfn.REGEXEXTRACT(J2765,"PT\d+[FQ]\d+_(.*)", 2))</f>
        <v>$.RMS_Current_Phase_A</v>
      </c>
      <c r="AA2765" s="12">
        <f>AA2750+1</f>
        <v>5</v>
      </c>
      <c r="AB2765" s="6" t="s">
        <v>195</v>
      </c>
      <c r="AC2765" s="106">
        <v>3000</v>
      </c>
      <c r="AJ2765" s="80"/>
      <c r="AK2765" s="116" t="s">
        <v>1693</v>
      </c>
      <c r="AN2765" s="80"/>
      <c r="AO2765" s="80"/>
      <c r="AP2765" s="80"/>
      <c r="AQ2765" s="80"/>
      <c r="AR2765" s="130"/>
      <c r="AS2765" s="80"/>
      <c r="AT2765" s="7"/>
      <c r="AU2765" s="7"/>
      <c r="AV2765" s="169"/>
      <c r="AW2765" s="170"/>
      <c r="AX2765" s="140"/>
      <c r="AY2765" s="150"/>
      <c r="AZ2765" s="171"/>
      <c r="BA2765" s="171"/>
      <c r="BB2765" s="150" t="str">
        <f t="shared" ref="BB2765:BB2779" si="518">IF(ISNUMBER(AM2765),"1","")</f>
        <v/>
      </c>
      <c r="BC2765" s="172"/>
      <c r="BD2765" s="169"/>
      <c r="BE2765" s="169"/>
      <c r="BF2765" s="169"/>
      <c r="BG2765" s="169"/>
      <c r="BH2765" s="169"/>
      <c r="BI2765" s="169"/>
      <c r="BJ2765" s="169"/>
      <c r="BK2765" s="169"/>
      <c r="BL2765" s="169"/>
      <c r="BM2765" s="169"/>
      <c r="BN2765" s="169"/>
      <c r="BO2765" s="169"/>
      <c r="BP2765" s="169"/>
      <c r="BQ2765" s="169"/>
      <c r="BS2765" s="6"/>
      <c r="BT2765" s="11"/>
      <c r="BU2765" s="6"/>
      <c r="BV2765" s="6"/>
    </row>
    <row r="2766" spans="1:74" ht="15.75" x14ac:dyDescent="0.25">
      <c r="A2766" s="52" t="s">
        <v>7908</v>
      </c>
      <c r="B2766" s="56"/>
      <c r="C2766" s="7" t="s">
        <v>118</v>
      </c>
      <c r="D2766" s="7" t="s">
        <v>6920</v>
      </c>
      <c r="E2766" s="7"/>
      <c r="F2766" s="64"/>
      <c r="G2766" s="6"/>
      <c r="H2766" s="6"/>
      <c r="I2766" s="10" t="s">
        <v>110</v>
      </c>
      <c r="J2766" s="11" t="s">
        <v>5141</v>
      </c>
      <c r="K2766" s="220" t="s">
        <v>601</v>
      </c>
      <c r="L2766" s="180"/>
      <c r="M2766" s="180">
        <v>1000</v>
      </c>
      <c r="N2766" s="80" t="s">
        <v>7216</v>
      </c>
      <c r="O2766" s="165"/>
      <c r="P2766" s="80" t="s">
        <v>5272</v>
      </c>
      <c r="Q2766" s="80"/>
      <c r="R2766" s="80"/>
      <c r="S2766" s="166"/>
      <c r="T2766" s="164"/>
      <c r="U2766" s="167"/>
      <c r="V2766" s="168"/>
      <c r="W2766" s="12" t="str">
        <f t="shared" si="517"/>
        <v>Mqtt1</v>
      </c>
      <c r="X2766" s="222"/>
      <c r="Y2766" s="6" t="str">
        <f t="shared" si="512"/>
        <v>power-tag/steam-oven-galley</v>
      </c>
      <c r="Z2766" s="106" t="str" cm="1">
        <f t="array" ref="Z2766">IF(COUNTIF(N2766,"spare"),"","$."&amp;_xlfn.REGEXEXTRACT(J2766,"PT\d+[FQ]\d+_(.*)", 2))</f>
        <v>$.RMS_Current_Phase_B</v>
      </c>
      <c r="AA2766" s="12">
        <f t="shared" si="514"/>
        <v>5</v>
      </c>
      <c r="AB2766" s="6" t="s">
        <v>195</v>
      </c>
      <c r="AC2766" s="106">
        <v>3002</v>
      </c>
      <c r="AJ2766" s="80"/>
      <c r="AK2766" s="116" t="s">
        <v>1693</v>
      </c>
      <c r="AN2766" s="80"/>
      <c r="AO2766" s="80"/>
      <c r="AP2766" s="80"/>
      <c r="AQ2766" s="80"/>
      <c r="AR2766" s="130"/>
      <c r="AS2766" s="80"/>
      <c r="AT2766" s="7"/>
      <c r="AU2766" s="7"/>
      <c r="AV2766" s="169"/>
      <c r="AW2766" s="170"/>
      <c r="AX2766" s="140"/>
      <c r="AY2766" s="150"/>
      <c r="AZ2766" s="171"/>
      <c r="BA2766" s="171"/>
      <c r="BB2766" s="150" t="str">
        <f t="shared" si="518"/>
        <v/>
      </c>
      <c r="BC2766" s="172"/>
      <c r="BD2766" s="169"/>
      <c r="BE2766" s="169"/>
      <c r="BF2766" s="169"/>
      <c r="BG2766" s="169"/>
      <c r="BH2766" s="169"/>
      <c r="BI2766" s="169"/>
      <c r="BJ2766" s="169"/>
      <c r="BK2766" s="169"/>
      <c r="BL2766" s="169"/>
      <c r="BM2766" s="169"/>
      <c r="BN2766" s="169"/>
      <c r="BO2766" s="169"/>
      <c r="BP2766" s="169"/>
      <c r="BQ2766" s="169"/>
      <c r="BS2766" s="6"/>
      <c r="BT2766" s="11"/>
      <c r="BU2766" s="6"/>
      <c r="BV2766" s="6"/>
    </row>
    <row r="2767" spans="1:74" ht="15.75" x14ac:dyDescent="0.25">
      <c r="A2767" s="52" t="s">
        <v>7908</v>
      </c>
      <c r="B2767" s="56"/>
      <c r="C2767" s="7" t="s">
        <v>118</v>
      </c>
      <c r="D2767" s="7" t="s">
        <v>6920</v>
      </c>
      <c r="E2767" s="7"/>
      <c r="F2767" s="64"/>
      <c r="G2767" s="6"/>
      <c r="H2767" s="6"/>
      <c r="I2767" s="10" t="s">
        <v>110</v>
      </c>
      <c r="J2767" s="11" t="s">
        <v>5142</v>
      </c>
      <c r="K2767" s="220" t="s">
        <v>601</v>
      </c>
      <c r="L2767" s="180"/>
      <c r="M2767" s="180">
        <v>1000</v>
      </c>
      <c r="N2767" s="80" t="s">
        <v>7216</v>
      </c>
      <c r="O2767" s="165"/>
      <c r="P2767" s="80" t="s">
        <v>5273</v>
      </c>
      <c r="Q2767" s="80"/>
      <c r="R2767" s="80"/>
      <c r="S2767" s="166"/>
      <c r="T2767" s="164"/>
      <c r="U2767" s="167"/>
      <c r="V2767" s="168"/>
      <c r="W2767" s="12" t="str">
        <f t="shared" si="517"/>
        <v>Mqtt1</v>
      </c>
      <c r="X2767" s="222"/>
      <c r="Y2767" s="6" t="str">
        <f t="shared" si="512"/>
        <v>power-tag/steam-oven-galley</v>
      </c>
      <c r="Z2767" s="106" t="str" cm="1">
        <f t="array" ref="Z2767">IF(COUNTIF(N2767,"spare"),"","$."&amp;_xlfn.REGEXEXTRACT(J2767,"PT\d+[FQ]\d+_(.*)", 2))</f>
        <v>$.RMS_Current_Phase_C</v>
      </c>
      <c r="AA2767" s="12">
        <f t="shared" si="514"/>
        <v>5</v>
      </c>
      <c r="AB2767" s="6" t="s">
        <v>195</v>
      </c>
      <c r="AC2767" s="106">
        <v>3004</v>
      </c>
      <c r="AJ2767" s="80"/>
      <c r="AK2767" s="116" t="s">
        <v>1693</v>
      </c>
      <c r="AN2767" s="80"/>
      <c r="AO2767" s="80"/>
      <c r="AP2767" s="80"/>
      <c r="AQ2767" s="80"/>
      <c r="AR2767" s="130"/>
      <c r="AS2767" s="80"/>
      <c r="AT2767" s="7"/>
      <c r="AU2767" s="7"/>
      <c r="AV2767" s="169"/>
      <c r="AW2767" s="170"/>
      <c r="AX2767" s="140"/>
      <c r="AY2767" s="150"/>
      <c r="AZ2767" s="171"/>
      <c r="BA2767" s="171"/>
      <c r="BB2767" s="150" t="str">
        <f t="shared" si="518"/>
        <v/>
      </c>
      <c r="BC2767" s="172"/>
      <c r="BD2767" s="169"/>
      <c r="BE2767" s="169"/>
      <c r="BF2767" s="169"/>
      <c r="BG2767" s="169"/>
      <c r="BH2767" s="169"/>
      <c r="BI2767" s="169"/>
      <c r="BJ2767" s="169"/>
      <c r="BK2767" s="169"/>
      <c r="BL2767" s="169"/>
      <c r="BM2767" s="169"/>
      <c r="BN2767" s="169"/>
      <c r="BO2767" s="169"/>
      <c r="BP2767" s="169"/>
      <c r="BQ2767" s="169"/>
      <c r="BS2767" s="6"/>
      <c r="BT2767" s="11"/>
      <c r="BU2767" s="6"/>
      <c r="BV2767" s="6"/>
    </row>
    <row r="2768" spans="1:74" ht="15.75" x14ac:dyDescent="0.25">
      <c r="A2768" s="52" t="s">
        <v>7908</v>
      </c>
      <c r="B2768" s="56"/>
      <c r="C2768" s="7" t="s">
        <v>118</v>
      </c>
      <c r="D2768" s="7" t="s">
        <v>6920</v>
      </c>
      <c r="E2768" s="7"/>
      <c r="F2768" s="64"/>
      <c r="G2768" s="6"/>
      <c r="H2768" s="6"/>
      <c r="I2768" s="10" t="s">
        <v>110</v>
      </c>
      <c r="J2768" s="11" t="s">
        <v>5143</v>
      </c>
      <c r="K2768" s="220" t="s">
        <v>601</v>
      </c>
      <c r="L2768" s="180"/>
      <c r="M2768" s="180">
        <v>1000</v>
      </c>
      <c r="N2768" s="80" t="s">
        <v>7216</v>
      </c>
      <c r="O2768" s="165"/>
      <c r="P2768" s="80" t="s">
        <v>5274</v>
      </c>
      <c r="Q2768" s="80"/>
      <c r="R2768" s="80"/>
      <c r="S2768" s="166"/>
      <c r="T2768" s="164"/>
      <c r="U2768" s="167"/>
      <c r="V2768" s="168"/>
      <c r="W2768" s="12" t="str">
        <f t="shared" si="517"/>
        <v>Mqtt1</v>
      </c>
      <c r="X2768" s="222"/>
      <c r="Y2768" s="6" t="str">
        <f t="shared" si="512"/>
        <v>power-tag/steam-oven-galley</v>
      </c>
      <c r="Z2768" s="106" t="str" cm="1">
        <f t="array" ref="Z2768">IF(COUNTIF(N2768,"spare"),"","$."&amp;_xlfn.REGEXEXTRACT(J2768,"PT\d+[FQ]\d+_(.*)", 2))</f>
        <v>$.RMS_Current_Phase_Neut</v>
      </c>
      <c r="AA2768" s="12">
        <f t="shared" si="514"/>
        <v>5</v>
      </c>
      <c r="AB2768" s="6" t="s">
        <v>195</v>
      </c>
      <c r="AC2768" s="106">
        <v>3006</v>
      </c>
      <c r="AJ2768" s="80"/>
      <c r="AK2768" s="116" t="s">
        <v>1693</v>
      </c>
      <c r="AN2768" s="80"/>
      <c r="AO2768" s="80"/>
      <c r="AP2768" s="80"/>
      <c r="AQ2768" s="80"/>
      <c r="AR2768" s="130"/>
      <c r="AS2768" s="80"/>
      <c r="AT2768" s="7"/>
      <c r="AU2768" s="7"/>
      <c r="AV2768" s="169"/>
      <c r="AW2768" s="170"/>
      <c r="AX2768" s="140"/>
      <c r="AY2768" s="150"/>
      <c r="AZ2768" s="171"/>
      <c r="BA2768" s="171"/>
      <c r="BB2768" s="150" t="str">
        <f t="shared" si="518"/>
        <v/>
      </c>
      <c r="BC2768" s="172"/>
      <c r="BD2768" s="169"/>
      <c r="BE2768" s="169"/>
      <c r="BF2768" s="169"/>
      <c r="BG2768" s="169"/>
      <c r="BH2768" s="169"/>
      <c r="BI2768" s="169"/>
      <c r="BJ2768" s="169"/>
      <c r="BK2768" s="169"/>
      <c r="BL2768" s="169"/>
      <c r="BM2768" s="169"/>
      <c r="BN2768" s="169"/>
      <c r="BO2768" s="169"/>
      <c r="BP2768" s="169"/>
      <c r="BQ2768" s="169"/>
      <c r="BS2768" s="6"/>
      <c r="BT2768" s="11"/>
      <c r="BU2768" s="6"/>
      <c r="BV2768" s="6"/>
    </row>
    <row r="2769" spans="1:74" ht="15.75" x14ac:dyDescent="0.25">
      <c r="A2769" s="52" t="s">
        <v>7908</v>
      </c>
      <c r="B2769" s="56"/>
      <c r="C2769" s="7" t="s">
        <v>118</v>
      </c>
      <c r="D2769" s="7" t="s">
        <v>6920</v>
      </c>
      <c r="E2769" s="7"/>
      <c r="F2769" s="64"/>
      <c r="G2769" s="6"/>
      <c r="H2769" s="6"/>
      <c r="I2769" s="10" t="s">
        <v>110</v>
      </c>
      <c r="J2769" s="11" t="s">
        <v>7793</v>
      </c>
      <c r="K2769" s="220" t="s">
        <v>601</v>
      </c>
      <c r="L2769" s="180"/>
      <c r="M2769" s="180">
        <v>1000</v>
      </c>
      <c r="N2769" s="80" t="s">
        <v>7216</v>
      </c>
      <c r="O2769" s="165"/>
      <c r="P2769" s="80" t="s">
        <v>5275</v>
      </c>
      <c r="Q2769" s="80"/>
      <c r="R2769" s="80"/>
      <c r="S2769" s="166"/>
      <c r="T2769" s="164"/>
      <c r="U2769" s="167"/>
      <c r="V2769" s="168"/>
      <c r="W2769" s="12" t="str">
        <f t="shared" si="517"/>
        <v>Mqtt1</v>
      </c>
      <c r="X2769" s="222"/>
      <c r="Y2769" s="6" t="str">
        <f t="shared" ref="Y2769:Y2832" si="519">"power-tag/" &amp; LOWER(_xlfn.REGEXREPLACE(_xlfn.REGEXREPLACE(_xlfn.REGEXREPLACE(TRIM(_xlfn.REGEXREPLACE(P2769, " (RMS (Current|Voltage) .+)|(Active Power Phase [ABC])|(Total Active Power)|(Power Factor .+)|(Total Power Factor) *", "")), "[ /\(\)&amp;:\.#]", "-"), "\-+", "-"), "-$", ""))</f>
        <v>power-tag/steam-oven-galley</v>
      </c>
      <c r="Z2769" s="106" t="str" cm="1">
        <f t="array" ref="Z2769">IF(COUNTIF(N2769,"spare"),"","$."&amp;_xlfn.REGEXEXTRACT(J2769,"PT\d+[FQ]\d+_(.*)", 2))</f>
        <v>$.RMS_Voltage_A_N</v>
      </c>
      <c r="AA2769" s="12">
        <f t="shared" si="514"/>
        <v>5</v>
      </c>
      <c r="AB2769" s="6" t="s">
        <v>195</v>
      </c>
      <c r="AC2769" s="106">
        <v>3028</v>
      </c>
      <c r="AJ2769" s="80"/>
      <c r="AK2769" s="116" t="s">
        <v>1694</v>
      </c>
      <c r="AN2769" s="80"/>
      <c r="AO2769" s="80"/>
      <c r="AP2769" s="80"/>
      <c r="AQ2769" s="80"/>
      <c r="AR2769" s="130"/>
      <c r="AS2769" s="80"/>
      <c r="AT2769" s="7"/>
      <c r="AU2769" s="7"/>
      <c r="AV2769" s="169"/>
      <c r="AW2769" s="170"/>
      <c r="AX2769" s="140"/>
      <c r="AY2769" s="150"/>
      <c r="AZ2769" s="171"/>
      <c r="BA2769" s="171"/>
      <c r="BB2769" s="150" t="str">
        <f t="shared" si="518"/>
        <v/>
      </c>
      <c r="BC2769" s="172"/>
      <c r="BD2769" s="169"/>
      <c r="BE2769" s="169"/>
      <c r="BF2769" s="169"/>
      <c r="BG2769" s="169"/>
      <c r="BH2769" s="169"/>
      <c r="BI2769" s="169"/>
      <c r="BJ2769" s="169"/>
      <c r="BK2769" s="169"/>
      <c r="BL2769" s="169"/>
      <c r="BM2769" s="169"/>
      <c r="BN2769" s="169"/>
      <c r="BO2769" s="169"/>
      <c r="BP2769" s="169"/>
      <c r="BQ2769" s="169"/>
      <c r="BS2769" s="6"/>
      <c r="BT2769" s="11"/>
      <c r="BU2769" s="6"/>
      <c r="BV2769" s="6"/>
    </row>
    <row r="2770" spans="1:74" ht="15.75" x14ac:dyDescent="0.25">
      <c r="A2770" s="52" t="s">
        <v>7908</v>
      </c>
      <c r="B2770" s="56"/>
      <c r="C2770" s="7" t="s">
        <v>118</v>
      </c>
      <c r="D2770" s="7" t="s">
        <v>6920</v>
      </c>
      <c r="E2770" s="7"/>
      <c r="F2770" s="64"/>
      <c r="G2770" s="6"/>
      <c r="H2770" s="6"/>
      <c r="I2770" s="10" t="s">
        <v>110</v>
      </c>
      <c r="J2770" s="11" t="s">
        <v>7794</v>
      </c>
      <c r="K2770" s="220" t="s">
        <v>601</v>
      </c>
      <c r="L2770" s="180"/>
      <c r="M2770" s="180">
        <v>1000</v>
      </c>
      <c r="N2770" s="80" t="s">
        <v>7216</v>
      </c>
      <c r="O2770" s="165"/>
      <c r="P2770" s="80" t="s">
        <v>5276</v>
      </c>
      <c r="Q2770" s="80"/>
      <c r="R2770" s="80"/>
      <c r="S2770" s="166"/>
      <c r="T2770" s="164"/>
      <c r="U2770" s="167"/>
      <c r="V2770" s="168"/>
      <c r="W2770" s="12" t="str">
        <f t="shared" si="517"/>
        <v>Mqtt1</v>
      </c>
      <c r="X2770" s="222"/>
      <c r="Y2770" s="6" t="str">
        <f t="shared" si="519"/>
        <v>power-tag/steam-oven-galley</v>
      </c>
      <c r="Z2770" s="106" t="str" cm="1">
        <f t="array" ref="Z2770">IF(COUNTIF(N2770,"spare"),"","$."&amp;_xlfn.REGEXEXTRACT(J2770,"PT\d+[FQ]\d+_(.*)", 2))</f>
        <v>$.RMS_Voltage_B_N</v>
      </c>
      <c r="AA2770" s="12">
        <f t="shared" si="514"/>
        <v>5</v>
      </c>
      <c r="AB2770" s="6" t="s">
        <v>195</v>
      </c>
      <c r="AC2770" s="106">
        <v>3030</v>
      </c>
      <c r="AJ2770" s="80"/>
      <c r="AK2770" s="116" t="s">
        <v>1694</v>
      </c>
      <c r="AN2770" s="80"/>
      <c r="AO2770" s="80"/>
      <c r="AP2770" s="80"/>
      <c r="AQ2770" s="80"/>
      <c r="AR2770" s="130"/>
      <c r="AS2770" s="80"/>
      <c r="AT2770" s="7"/>
      <c r="AU2770" s="7"/>
      <c r="AV2770" s="169"/>
      <c r="AW2770" s="170"/>
      <c r="AX2770" s="140"/>
      <c r="AY2770" s="150"/>
      <c r="AZ2770" s="171"/>
      <c r="BA2770" s="171"/>
      <c r="BB2770" s="150" t="str">
        <f t="shared" si="518"/>
        <v/>
      </c>
      <c r="BC2770" s="172"/>
      <c r="BD2770" s="169"/>
      <c r="BE2770" s="169"/>
      <c r="BF2770" s="169"/>
      <c r="BG2770" s="169"/>
      <c r="BH2770" s="169"/>
      <c r="BI2770" s="169"/>
      <c r="BJ2770" s="169"/>
      <c r="BK2770" s="169"/>
      <c r="BL2770" s="169"/>
      <c r="BM2770" s="169"/>
      <c r="BN2770" s="169"/>
      <c r="BO2770" s="169"/>
      <c r="BP2770" s="169"/>
      <c r="BQ2770" s="169"/>
      <c r="BS2770" s="6"/>
      <c r="BT2770" s="11"/>
      <c r="BU2770" s="6"/>
      <c r="BV2770" s="6"/>
    </row>
    <row r="2771" spans="1:74" ht="15.75" x14ac:dyDescent="0.25">
      <c r="A2771" s="52" t="s">
        <v>7908</v>
      </c>
      <c r="B2771" s="56"/>
      <c r="C2771" s="7" t="s">
        <v>118</v>
      </c>
      <c r="D2771" s="7" t="s">
        <v>6920</v>
      </c>
      <c r="E2771" s="7"/>
      <c r="F2771" s="64"/>
      <c r="G2771" s="6"/>
      <c r="H2771" s="6"/>
      <c r="I2771" s="10" t="s">
        <v>110</v>
      </c>
      <c r="J2771" s="11" t="s">
        <v>7795</v>
      </c>
      <c r="K2771" s="220" t="s">
        <v>601</v>
      </c>
      <c r="L2771" s="180"/>
      <c r="M2771" s="180">
        <v>1000</v>
      </c>
      <c r="N2771" s="80" t="s">
        <v>7216</v>
      </c>
      <c r="O2771" s="165"/>
      <c r="P2771" s="80" t="s">
        <v>5277</v>
      </c>
      <c r="Q2771" s="80"/>
      <c r="R2771" s="80"/>
      <c r="S2771" s="166"/>
      <c r="T2771" s="164"/>
      <c r="U2771" s="167"/>
      <c r="V2771" s="168"/>
      <c r="W2771" s="12" t="str">
        <f t="shared" si="517"/>
        <v>Mqtt1</v>
      </c>
      <c r="X2771" s="222"/>
      <c r="Y2771" s="6" t="str">
        <f t="shared" si="519"/>
        <v>power-tag/steam-oven-galley</v>
      </c>
      <c r="Z2771" s="106" t="str" cm="1">
        <f t="array" ref="Z2771">IF(COUNTIF(N2771,"spare"),"","$."&amp;_xlfn.REGEXEXTRACT(J2771,"PT\d+[FQ]\d+_(.*)", 2))</f>
        <v>$.RMS_Voltage_C_N</v>
      </c>
      <c r="AA2771" s="12">
        <f t="shared" si="514"/>
        <v>5</v>
      </c>
      <c r="AB2771" s="6" t="s">
        <v>195</v>
      </c>
      <c r="AC2771" s="106">
        <v>3032</v>
      </c>
      <c r="AJ2771" s="80"/>
      <c r="AK2771" s="116" t="s">
        <v>1694</v>
      </c>
      <c r="AN2771" s="80"/>
      <c r="AO2771" s="80"/>
      <c r="AP2771" s="80"/>
      <c r="AQ2771" s="80"/>
      <c r="AR2771" s="130"/>
      <c r="AS2771" s="80"/>
      <c r="AT2771" s="7"/>
      <c r="AU2771" s="7"/>
      <c r="AV2771" s="169"/>
      <c r="AW2771" s="170"/>
      <c r="AX2771" s="140"/>
      <c r="AY2771" s="150"/>
      <c r="AZ2771" s="171"/>
      <c r="BA2771" s="171"/>
      <c r="BB2771" s="150" t="str">
        <f t="shared" si="518"/>
        <v/>
      </c>
      <c r="BC2771" s="172"/>
      <c r="BD2771" s="169"/>
      <c r="BE2771" s="169"/>
      <c r="BF2771" s="169"/>
      <c r="BG2771" s="169"/>
      <c r="BH2771" s="169"/>
      <c r="BI2771" s="169"/>
      <c r="BJ2771" s="169"/>
      <c r="BK2771" s="169"/>
      <c r="BL2771" s="169"/>
      <c r="BM2771" s="169"/>
      <c r="BN2771" s="169"/>
      <c r="BO2771" s="169"/>
      <c r="BP2771" s="169"/>
      <c r="BQ2771" s="169"/>
      <c r="BS2771" s="6"/>
      <c r="BT2771" s="11"/>
      <c r="BU2771" s="6"/>
      <c r="BV2771" s="6"/>
    </row>
    <row r="2772" spans="1:74" ht="15.75" x14ac:dyDescent="0.25">
      <c r="A2772" s="52" t="s">
        <v>7908</v>
      </c>
      <c r="B2772" s="56"/>
      <c r="C2772" s="7" t="s">
        <v>118</v>
      </c>
      <c r="D2772" s="7" t="s">
        <v>6920</v>
      </c>
      <c r="E2772" s="7"/>
      <c r="F2772" s="64"/>
      <c r="G2772" s="6"/>
      <c r="H2772" s="6"/>
      <c r="I2772" s="10" t="s">
        <v>110</v>
      </c>
      <c r="J2772" s="11" t="s">
        <v>5144</v>
      </c>
      <c r="K2772" s="220" t="s">
        <v>601</v>
      </c>
      <c r="L2772" s="180"/>
      <c r="M2772" s="180">
        <v>1000</v>
      </c>
      <c r="N2772" s="80" t="s">
        <v>7216</v>
      </c>
      <c r="O2772" s="165"/>
      <c r="P2772" s="80" t="s">
        <v>5278</v>
      </c>
      <c r="Q2772" s="80"/>
      <c r="R2772" s="80"/>
      <c r="S2772" s="166"/>
      <c r="T2772" s="164"/>
      <c r="U2772" s="167"/>
      <c r="V2772" s="168"/>
      <c r="W2772" s="12" t="str">
        <f t="shared" si="517"/>
        <v>Mqtt1</v>
      </c>
      <c r="X2772" s="222"/>
      <c r="Y2772" s="6" t="str">
        <f t="shared" si="519"/>
        <v>power-tag/steam-oven-galley</v>
      </c>
      <c r="Z2772" s="106" t="str" cm="1">
        <f t="array" ref="Z2772">IF(COUNTIF(N2772,"spare"),"","$."&amp;_xlfn.REGEXEXTRACT(J2772,"PT\d+[FQ]\d+_(.*)", 2))</f>
        <v>$.Active_Power_Phase_A</v>
      </c>
      <c r="AA2772" s="12">
        <f t="shared" si="514"/>
        <v>5</v>
      </c>
      <c r="AB2772" s="6" t="s">
        <v>195</v>
      </c>
      <c r="AC2772" s="106">
        <v>3054</v>
      </c>
      <c r="AJ2772" s="80"/>
      <c r="AK2772" s="116" t="s">
        <v>1695</v>
      </c>
      <c r="AN2772" s="80"/>
      <c r="AO2772" s="80"/>
      <c r="AP2772" s="80"/>
      <c r="AQ2772" s="80"/>
      <c r="AR2772" s="130"/>
      <c r="AS2772" s="80"/>
      <c r="AT2772" s="7"/>
      <c r="AU2772" s="7"/>
      <c r="AV2772" s="169"/>
      <c r="AW2772" s="170"/>
      <c r="AX2772" s="140"/>
      <c r="AY2772" s="150"/>
      <c r="AZ2772" s="171"/>
      <c r="BA2772" s="171"/>
      <c r="BB2772" s="150" t="str">
        <f t="shared" si="518"/>
        <v/>
      </c>
      <c r="BC2772" s="172"/>
      <c r="BD2772" s="169"/>
      <c r="BE2772" s="169"/>
      <c r="BF2772" s="169"/>
      <c r="BG2772" s="169"/>
      <c r="BH2772" s="169"/>
      <c r="BI2772" s="169"/>
      <c r="BJ2772" s="169"/>
      <c r="BK2772" s="169"/>
      <c r="BL2772" s="169"/>
      <c r="BM2772" s="169"/>
      <c r="BN2772" s="169"/>
      <c r="BO2772" s="169"/>
      <c r="BP2772" s="169"/>
      <c r="BQ2772" s="169"/>
      <c r="BS2772" s="6"/>
      <c r="BT2772" s="11"/>
      <c r="BU2772" s="6"/>
      <c r="BV2772" s="6"/>
    </row>
    <row r="2773" spans="1:74" ht="15.75" x14ac:dyDescent="0.25">
      <c r="A2773" s="52" t="s">
        <v>7908</v>
      </c>
      <c r="B2773" s="56"/>
      <c r="C2773" s="7" t="s">
        <v>118</v>
      </c>
      <c r="D2773" s="7" t="s">
        <v>6920</v>
      </c>
      <c r="E2773" s="7"/>
      <c r="F2773" s="64"/>
      <c r="G2773" s="6"/>
      <c r="H2773" s="6"/>
      <c r="I2773" s="10" t="s">
        <v>110</v>
      </c>
      <c r="J2773" s="11" t="s">
        <v>5145</v>
      </c>
      <c r="K2773" s="220" t="s">
        <v>601</v>
      </c>
      <c r="L2773" s="180"/>
      <c r="M2773" s="180">
        <v>1000</v>
      </c>
      <c r="N2773" s="80" t="s">
        <v>7216</v>
      </c>
      <c r="O2773" s="165"/>
      <c r="P2773" s="80" t="s">
        <v>5279</v>
      </c>
      <c r="Q2773" s="80"/>
      <c r="R2773" s="80"/>
      <c r="S2773" s="166"/>
      <c r="T2773" s="164"/>
      <c r="U2773" s="167"/>
      <c r="V2773" s="168"/>
      <c r="W2773" s="12" t="str">
        <f t="shared" si="517"/>
        <v>Mqtt1</v>
      </c>
      <c r="X2773" s="222"/>
      <c r="Y2773" s="6" t="str">
        <f t="shared" si="519"/>
        <v>power-tag/steam-oven-galley</v>
      </c>
      <c r="Z2773" s="106" t="str" cm="1">
        <f t="array" ref="Z2773">IF(COUNTIF(N2773,"spare"),"","$."&amp;_xlfn.REGEXEXTRACT(J2773,"PT\d+[FQ]\d+_(.*)", 2))</f>
        <v>$.Active_Power_Phase_B</v>
      </c>
      <c r="AA2773" s="12">
        <f t="shared" si="514"/>
        <v>5</v>
      </c>
      <c r="AB2773" s="6" t="s">
        <v>195</v>
      </c>
      <c r="AC2773" s="106">
        <v>3056</v>
      </c>
      <c r="AJ2773" s="80"/>
      <c r="AK2773" s="116" t="s">
        <v>1695</v>
      </c>
      <c r="AN2773" s="80"/>
      <c r="AO2773" s="80"/>
      <c r="AP2773" s="80"/>
      <c r="AQ2773" s="80"/>
      <c r="AR2773" s="130"/>
      <c r="AS2773" s="80"/>
      <c r="AT2773" s="7"/>
      <c r="AU2773" s="7"/>
      <c r="AV2773" s="169"/>
      <c r="AW2773" s="170"/>
      <c r="AX2773" s="140"/>
      <c r="AY2773" s="150"/>
      <c r="AZ2773" s="171"/>
      <c r="BA2773" s="171"/>
      <c r="BB2773" s="150" t="str">
        <f t="shared" si="518"/>
        <v/>
      </c>
      <c r="BC2773" s="172"/>
      <c r="BD2773" s="169"/>
      <c r="BE2773" s="169"/>
      <c r="BF2773" s="169"/>
      <c r="BG2773" s="169"/>
      <c r="BH2773" s="169"/>
      <c r="BI2773" s="169"/>
      <c r="BJ2773" s="169"/>
      <c r="BK2773" s="169"/>
      <c r="BL2773" s="169"/>
      <c r="BM2773" s="169"/>
      <c r="BN2773" s="169"/>
      <c r="BO2773" s="169"/>
      <c r="BP2773" s="169"/>
      <c r="BQ2773" s="169"/>
      <c r="BS2773" s="6"/>
      <c r="BT2773" s="11"/>
      <c r="BU2773" s="6"/>
      <c r="BV2773" s="6"/>
    </row>
    <row r="2774" spans="1:74" ht="15.75" x14ac:dyDescent="0.25">
      <c r="A2774" s="52" t="s">
        <v>7908</v>
      </c>
      <c r="B2774" s="56"/>
      <c r="C2774" s="7" t="s">
        <v>118</v>
      </c>
      <c r="D2774" s="7" t="s">
        <v>6920</v>
      </c>
      <c r="E2774" s="7"/>
      <c r="F2774" s="64"/>
      <c r="G2774" s="6"/>
      <c r="H2774" s="6"/>
      <c r="I2774" s="10" t="s">
        <v>110</v>
      </c>
      <c r="J2774" s="11" t="s">
        <v>5146</v>
      </c>
      <c r="K2774" s="220" t="s">
        <v>601</v>
      </c>
      <c r="L2774" s="180"/>
      <c r="M2774" s="180">
        <v>1000</v>
      </c>
      <c r="N2774" s="80" t="s">
        <v>7216</v>
      </c>
      <c r="O2774" s="165"/>
      <c r="P2774" s="80" t="s">
        <v>5280</v>
      </c>
      <c r="Q2774" s="80"/>
      <c r="R2774" s="80"/>
      <c r="S2774" s="166"/>
      <c r="T2774" s="164"/>
      <c r="U2774" s="167"/>
      <c r="V2774" s="168"/>
      <c r="W2774" s="12" t="str">
        <f t="shared" si="517"/>
        <v>Mqtt1</v>
      </c>
      <c r="X2774" s="222"/>
      <c r="Y2774" s="6" t="str">
        <f t="shared" si="519"/>
        <v>power-tag/steam-oven-galley</v>
      </c>
      <c r="Z2774" s="106" t="str" cm="1">
        <f t="array" ref="Z2774">IF(COUNTIF(N2774,"spare"),"","$."&amp;_xlfn.REGEXEXTRACT(J2774,"PT\d+[FQ]\d+_(.*)", 2))</f>
        <v>$.Active_Power_Phase_C</v>
      </c>
      <c r="AA2774" s="12">
        <f t="shared" si="514"/>
        <v>5</v>
      </c>
      <c r="AB2774" s="6" t="s">
        <v>195</v>
      </c>
      <c r="AC2774" s="106">
        <v>3058</v>
      </c>
      <c r="AJ2774" s="80"/>
      <c r="AK2774" s="116" t="s">
        <v>1695</v>
      </c>
      <c r="AN2774" s="80"/>
      <c r="AO2774" s="80"/>
      <c r="AP2774" s="80"/>
      <c r="AQ2774" s="80"/>
      <c r="AR2774" s="130"/>
      <c r="AS2774" s="80"/>
      <c r="AT2774" s="7"/>
      <c r="AU2774" s="7"/>
      <c r="AV2774" s="169"/>
      <c r="AW2774" s="170"/>
      <c r="AX2774" s="140"/>
      <c r="AY2774" s="150"/>
      <c r="AZ2774" s="171"/>
      <c r="BA2774" s="171"/>
      <c r="BB2774" s="150" t="str">
        <f t="shared" si="518"/>
        <v/>
      </c>
      <c r="BC2774" s="172"/>
      <c r="BD2774" s="169"/>
      <c r="BE2774" s="169"/>
      <c r="BF2774" s="169"/>
      <c r="BG2774" s="169"/>
      <c r="BH2774" s="169"/>
      <c r="BI2774" s="169"/>
      <c r="BJ2774" s="169"/>
      <c r="BK2774" s="169"/>
      <c r="BL2774" s="169"/>
      <c r="BM2774" s="169"/>
      <c r="BN2774" s="169"/>
      <c r="BO2774" s="169"/>
      <c r="BP2774" s="169"/>
      <c r="BQ2774" s="169"/>
      <c r="BS2774" s="6"/>
      <c r="BT2774" s="11"/>
      <c r="BU2774" s="6"/>
      <c r="BV2774" s="6"/>
    </row>
    <row r="2775" spans="1:74" ht="15.75" x14ac:dyDescent="0.25">
      <c r="A2775" s="52" t="s">
        <v>7908</v>
      </c>
      <c r="B2775" s="56"/>
      <c r="C2775" s="7" t="s">
        <v>118</v>
      </c>
      <c r="D2775" s="7" t="s">
        <v>6920</v>
      </c>
      <c r="E2775" s="7"/>
      <c r="F2775" s="64"/>
      <c r="G2775" s="6"/>
      <c r="H2775" s="6"/>
      <c r="I2775" s="10" t="s">
        <v>110</v>
      </c>
      <c r="J2775" s="11" t="s">
        <v>5147</v>
      </c>
      <c r="K2775" s="220" t="s">
        <v>601</v>
      </c>
      <c r="L2775" s="180"/>
      <c r="M2775" s="180">
        <v>1000</v>
      </c>
      <c r="N2775" s="80" t="s">
        <v>7216</v>
      </c>
      <c r="O2775" s="165"/>
      <c r="P2775" s="80" t="s">
        <v>5281</v>
      </c>
      <c r="Q2775" s="80"/>
      <c r="R2775" s="80"/>
      <c r="S2775" s="166"/>
      <c r="T2775" s="164"/>
      <c r="U2775" s="167"/>
      <c r="V2775" s="168"/>
      <c r="W2775" s="12" t="str">
        <f t="shared" si="517"/>
        <v>Mqtt1</v>
      </c>
      <c r="X2775" s="222"/>
      <c r="Y2775" s="6" t="str">
        <f t="shared" si="519"/>
        <v>power-tag/steam-oven-galley</v>
      </c>
      <c r="Z2775" s="106" t="str" cm="1">
        <f t="array" ref="Z2775">IF(COUNTIF(N2775,"spare"),"","$."&amp;_xlfn.REGEXEXTRACT(J2775,"PT\d+[FQ]\d+_(.*)", 2))</f>
        <v>$.Total_Active_Power</v>
      </c>
      <c r="AA2775" s="12">
        <f t="shared" si="514"/>
        <v>5</v>
      </c>
      <c r="AB2775" s="6" t="s">
        <v>195</v>
      </c>
      <c r="AC2775" s="106">
        <v>3060</v>
      </c>
      <c r="AJ2775" s="80"/>
      <c r="AK2775" s="116" t="s">
        <v>1695</v>
      </c>
      <c r="AN2775" s="80"/>
      <c r="AO2775" s="80"/>
      <c r="AP2775" s="80"/>
      <c r="AQ2775" s="80"/>
      <c r="AR2775" s="130"/>
      <c r="AS2775" s="80"/>
      <c r="AT2775" s="7"/>
      <c r="AU2775" s="7"/>
      <c r="AV2775" s="169"/>
      <c r="AW2775" s="170"/>
      <c r="AX2775" s="140"/>
      <c r="AY2775" s="150"/>
      <c r="AZ2775" s="171"/>
      <c r="BA2775" s="171"/>
      <c r="BB2775" s="150" t="str">
        <f t="shared" si="518"/>
        <v/>
      </c>
      <c r="BC2775" s="172"/>
      <c r="BD2775" s="169"/>
      <c r="BE2775" s="169"/>
      <c r="BF2775" s="169"/>
      <c r="BG2775" s="169"/>
      <c r="BH2775" s="169"/>
      <c r="BI2775" s="169"/>
      <c r="BJ2775" s="169"/>
      <c r="BK2775" s="169"/>
      <c r="BL2775" s="169"/>
      <c r="BM2775" s="169"/>
      <c r="BN2775" s="169"/>
      <c r="BO2775" s="169"/>
      <c r="BP2775" s="169"/>
      <c r="BQ2775" s="169"/>
      <c r="BS2775" s="6"/>
      <c r="BT2775" s="11"/>
      <c r="BU2775" s="6"/>
      <c r="BV2775" s="6"/>
    </row>
    <row r="2776" spans="1:74" ht="15.75" x14ac:dyDescent="0.25">
      <c r="A2776" s="52" t="s">
        <v>7908</v>
      </c>
      <c r="B2776" s="56"/>
      <c r="C2776" s="7" t="s">
        <v>118</v>
      </c>
      <c r="D2776" s="7" t="s">
        <v>6920</v>
      </c>
      <c r="E2776" s="7"/>
      <c r="F2776" s="64"/>
      <c r="G2776" s="6"/>
      <c r="H2776" s="6"/>
      <c r="I2776" s="10" t="s">
        <v>110</v>
      </c>
      <c r="J2776" s="11" t="s">
        <v>5148</v>
      </c>
      <c r="K2776" s="220" t="s">
        <v>601</v>
      </c>
      <c r="L2776" s="180"/>
      <c r="M2776" s="180">
        <v>1000</v>
      </c>
      <c r="N2776" s="80" t="s">
        <v>7216</v>
      </c>
      <c r="O2776" s="165"/>
      <c r="P2776" s="80" t="s">
        <v>5282</v>
      </c>
      <c r="Q2776" s="80"/>
      <c r="R2776" s="80"/>
      <c r="S2776" s="166"/>
      <c r="T2776" s="164"/>
      <c r="U2776" s="167"/>
      <c r="V2776" s="168"/>
      <c r="W2776" s="12" t="str">
        <f t="shared" si="517"/>
        <v>Mqtt1</v>
      </c>
      <c r="X2776" s="222"/>
      <c r="Y2776" s="6" t="str">
        <f t="shared" si="519"/>
        <v>power-tag/steam-oven-galley</v>
      </c>
      <c r="Z2776" s="106" t="str" cm="1">
        <f t="array" ref="Z2776">IF(COUNTIF(N2776,"spare"),"","$."&amp;_xlfn.REGEXEXTRACT(J2776,"PT\d+[FQ]\d+_(.*)", 2))</f>
        <v>$.Power_Factor_Phase_A</v>
      </c>
      <c r="AA2776" s="12">
        <f t="shared" si="514"/>
        <v>5</v>
      </c>
      <c r="AB2776" s="6" t="s">
        <v>195</v>
      </c>
      <c r="AC2776" s="106">
        <v>3078</v>
      </c>
      <c r="AJ2776" s="80"/>
      <c r="AK2776" s="116" t="s">
        <v>1696</v>
      </c>
      <c r="AN2776" s="80"/>
      <c r="AO2776" s="80"/>
      <c r="AP2776" s="80"/>
      <c r="AQ2776" s="80"/>
      <c r="AR2776" s="130"/>
      <c r="AS2776" s="80"/>
      <c r="AT2776" s="7"/>
      <c r="AU2776" s="7"/>
      <c r="AV2776" s="169"/>
      <c r="AW2776" s="170"/>
      <c r="AX2776" s="140"/>
      <c r="AY2776" s="150"/>
      <c r="AZ2776" s="171"/>
      <c r="BA2776" s="171"/>
      <c r="BB2776" s="150" t="str">
        <f t="shared" si="518"/>
        <v/>
      </c>
      <c r="BC2776" s="172"/>
      <c r="BD2776" s="169"/>
      <c r="BE2776" s="169"/>
      <c r="BF2776" s="169"/>
      <c r="BG2776" s="169"/>
      <c r="BH2776" s="169"/>
      <c r="BI2776" s="169"/>
      <c r="BJ2776" s="169"/>
      <c r="BK2776" s="169"/>
      <c r="BL2776" s="169"/>
      <c r="BM2776" s="169"/>
      <c r="BN2776" s="169"/>
      <c r="BO2776" s="169"/>
      <c r="BP2776" s="169"/>
      <c r="BQ2776" s="169"/>
      <c r="BS2776" s="6"/>
      <c r="BT2776" s="11"/>
      <c r="BU2776" s="6"/>
      <c r="BV2776" s="6"/>
    </row>
    <row r="2777" spans="1:74" ht="15.75" x14ac:dyDescent="0.25">
      <c r="A2777" s="52" t="s">
        <v>7908</v>
      </c>
      <c r="B2777" s="56"/>
      <c r="C2777" s="7" t="s">
        <v>118</v>
      </c>
      <c r="D2777" s="7" t="s">
        <v>6920</v>
      </c>
      <c r="E2777" s="7"/>
      <c r="F2777" s="64"/>
      <c r="G2777" s="6"/>
      <c r="H2777" s="6"/>
      <c r="I2777" s="10" t="s">
        <v>110</v>
      </c>
      <c r="J2777" s="11" t="s">
        <v>5149</v>
      </c>
      <c r="K2777" s="220" t="s">
        <v>601</v>
      </c>
      <c r="L2777" s="180"/>
      <c r="M2777" s="180">
        <v>1000</v>
      </c>
      <c r="N2777" s="80" t="s">
        <v>7216</v>
      </c>
      <c r="O2777" s="165"/>
      <c r="P2777" s="80" t="s">
        <v>5283</v>
      </c>
      <c r="Q2777" s="80"/>
      <c r="R2777" s="80"/>
      <c r="S2777" s="166"/>
      <c r="T2777" s="164"/>
      <c r="U2777" s="167"/>
      <c r="V2777" s="168"/>
      <c r="W2777" s="12" t="str">
        <f t="shared" si="517"/>
        <v>Mqtt1</v>
      </c>
      <c r="X2777" s="222"/>
      <c r="Y2777" s="6" t="str">
        <f t="shared" si="519"/>
        <v>power-tag/steam-oven-galley</v>
      </c>
      <c r="Z2777" s="106" t="str" cm="1">
        <f t="array" ref="Z2777">IF(COUNTIF(N2777,"spare"),"","$."&amp;_xlfn.REGEXEXTRACT(J2777,"PT\d+[FQ]\d+_(.*)", 2))</f>
        <v>$.Power_Factor_Phase_B</v>
      </c>
      <c r="AA2777" s="12">
        <f t="shared" si="514"/>
        <v>5</v>
      </c>
      <c r="AB2777" s="6" t="s">
        <v>195</v>
      </c>
      <c r="AC2777" s="106">
        <v>3080</v>
      </c>
      <c r="AJ2777" s="80"/>
      <c r="AK2777" s="116" t="s">
        <v>1696</v>
      </c>
      <c r="AN2777" s="80"/>
      <c r="AO2777" s="80"/>
      <c r="AP2777" s="80"/>
      <c r="AQ2777" s="80"/>
      <c r="AR2777" s="130"/>
      <c r="AS2777" s="80"/>
      <c r="AT2777" s="7"/>
      <c r="AU2777" s="7"/>
      <c r="AV2777" s="169"/>
      <c r="AW2777" s="170"/>
      <c r="AX2777" s="140"/>
      <c r="AY2777" s="150"/>
      <c r="AZ2777" s="171"/>
      <c r="BA2777" s="171"/>
      <c r="BB2777" s="150" t="str">
        <f t="shared" si="518"/>
        <v/>
      </c>
      <c r="BC2777" s="172"/>
      <c r="BD2777" s="169"/>
      <c r="BE2777" s="169"/>
      <c r="BF2777" s="169"/>
      <c r="BG2777" s="169"/>
      <c r="BH2777" s="169"/>
      <c r="BI2777" s="169"/>
      <c r="BJ2777" s="169"/>
      <c r="BK2777" s="169"/>
      <c r="BL2777" s="169"/>
      <c r="BM2777" s="169"/>
      <c r="BN2777" s="169"/>
      <c r="BO2777" s="169"/>
      <c r="BP2777" s="169"/>
      <c r="BQ2777" s="169"/>
      <c r="BS2777" s="6"/>
      <c r="BT2777" s="11"/>
      <c r="BU2777" s="6"/>
      <c r="BV2777" s="6"/>
    </row>
    <row r="2778" spans="1:74" ht="15.75" x14ac:dyDescent="0.25">
      <c r="A2778" s="52" t="s">
        <v>7908</v>
      </c>
      <c r="B2778" s="56"/>
      <c r="C2778" s="7" t="s">
        <v>118</v>
      </c>
      <c r="D2778" s="7" t="s">
        <v>6920</v>
      </c>
      <c r="E2778" s="7"/>
      <c r="F2778" s="64"/>
      <c r="G2778" s="6"/>
      <c r="H2778" s="6"/>
      <c r="I2778" s="10" t="s">
        <v>110</v>
      </c>
      <c r="J2778" s="11" t="s">
        <v>5150</v>
      </c>
      <c r="K2778" s="220" t="s">
        <v>601</v>
      </c>
      <c r="L2778" s="180"/>
      <c r="M2778" s="180">
        <v>1000</v>
      </c>
      <c r="N2778" s="80" t="s">
        <v>7216</v>
      </c>
      <c r="O2778" s="165"/>
      <c r="P2778" s="80" t="s">
        <v>5284</v>
      </c>
      <c r="Q2778" s="80"/>
      <c r="R2778" s="80"/>
      <c r="S2778" s="166"/>
      <c r="T2778" s="164"/>
      <c r="U2778" s="167"/>
      <c r="V2778" s="168"/>
      <c r="W2778" s="12" t="str">
        <f t="shared" si="517"/>
        <v>Mqtt1</v>
      </c>
      <c r="X2778" s="222"/>
      <c r="Y2778" s="6" t="str">
        <f t="shared" si="519"/>
        <v>power-tag/steam-oven-galley</v>
      </c>
      <c r="Z2778" s="106" t="str" cm="1">
        <f t="array" ref="Z2778">IF(COUNTIF(N2778,"spare"),"","$."&amp;_xlfn.REGEXEXTRACT(J2778,"PT\d+[FQ]\d+_(.*)", 2))</f>
        <v>$.Power_Factor_Phase_C</v>
      </c>
      <c r="AA2778" s="12">
        <f t="shared" si="514"/>
        <v>5</v>
      </c>
      <c r="AB2778" s="6" t="s">
        <v>195</v>
      </c>
      <c r="AC2778" s="106">
        <v>3082</v>
      </c>
      <c r="AJ2778" s="80"/>
      <c r="AK2778" s="116" t="s">
        <v>1696</v>
      </c>
      <c r="AN2778" s="80"/>
      <c r="AO2778" s="80"/>
      <c r="AP2778" s="80"/>
      <c r="AQ2778" s="80"/>
      <c r="AR2778" s="130"/>
      <c r="AS2778" s="80"/>
      <c r="AT2778" s="7"/>
      <c r="AU2778" s="7"/>
      <c r="AV2778" s="169"/>
      <c r="AW2778" s="170"/>
      <c r="AX2778" s="140"/>
      <c r="AY2778" s="150"/>
      <c r="AZ2778" s="171"/>
      <c r="BA2778" s="171"/>
      <c r="BB2778" s="150" t="str">
        <f t="shared" si="518"/>
        <v/>
      </c>
      <c r="BC2778" s="172"/>
      <c r="BD2778" s="169"/>
      <c r="BE2778" s="169"/>
      <c r="BF2778" s="169"/>
      <c r="BG2778" s="169"/>
      <c r="BH2778" s="169"/>
      <c r="BI2778" s="169"/>
      <c r="BJ2778" s="169"/>
      <c r="BK2778" s="169"/>
      <c r="BL2778" s="169"/>
      <c r="BM2778" s="169"/>
      <c r="BN2778" s="169"/>
      <c r="BO2778" s="169"/>
      <c r="BP2778" s="169"/>
      <c r="BQ2778" s="169"/>
      <c r="BS2778" s="6"/>
      <c r="BT2778" s="11"/>
      <c r="BU2778" s="6"/>
      <c r="BV2778" s="6"/>
    </row>
    <row r="2779" spans="1:74" ht="15.75" x14ac:dyDescent="0.25">
      <c r="A2779" s="52" t="s">
        <v>7908</v>
      </c>
      <c r="B2779" s="56"/>
      <c r="C2779" s="7" t="s">
        <v>118</v>
      </c>
      <c r="D2779" s="7" t="s">
        <v>6920</v>
      </c>
      <c r="E2779" s="7"/>
      <c r="F2779" s="64"/>
      <c r="G2779" s="6"/>
      <c r="H2779" s="6"/>
      <c r="I2779" s="10" t="s">
        <v>110</v>
      </c>
      <c r="J2779" s="11" t="s">
        <v>5151</v>
      </c>
      <c r="K2779" s="220" t="s">
        <v>601</v>
      </c>
      <c r="L2779" s="180"/>
      <c r="M2779" s="180">
        <v>1000</v>
      </c>
      <c r="N2779" s="80" t="s">
        <v>7216</v>
      </c>
      <c r="O2779" s="165"/>
      <c r="P2779" s="80" t="s">
        <v>5285</v>
      </c>
      <c r="Q2779" s="80"/>
      <c r="R2779" s="80"/>
      <c r="S2779" s="166"/>
      <c r="T2779" s="164"/>
      <c r="U2779" s="167"/>
      <c r="V2779" s="168"/>
      <c r="W2779" s="12" t="str">
        <f t="shared" si="517"/>
        <v>Mqtt1</v>
      </c>
      <c r="X2779" s="222"/>
      <c r="Y2779" s="6" t="str">
        <f t="shared" si="519"/>
        <v>power-tag/steam-oven-galley</v>
      </c>
      <c r="Z2779" s="106" t="str" cm="1">
        <f t="array" ref="Z2779">IF(COUNTIF(N2779,"spare"),"","$."&amp;_xlfn.REGEXEXTRACT(J2779,"PT\d+[FQ]\d+_(.*)", 2))</f>
        <v>$.Total_Power_Factor</v>
      </c>
      <c r="AA2779" s="12">
        <f t="shared" si="514"/>
        <v>5</v>
      </c>
      <c r="AB2779" s="6" t="s">
        <v>195</v>
      </c>
      <c r="AC2779" s="106">
        <v>3084</v>
      </c>
      <c r="AJ2779" s="80"/>
      <c r="AK2779" s="116" t="s">
        <v>1696</v>
      </c>
      <c r="AN2779" s="80"/>
      <c r="AO2779" s="80"/>
      <c r="AP2779" s="80"/>
      <c r="AQ2779" s="80"/>
      <c r="AR2779" s="130"/>
      <c r="AS2779" s="80"/>
      <c r="AT2779" s="7"/>
      <c r="AU2779" s="7"/>
      <c r="AV2779" s="169"/>
      <c r="AW2779" s="170"/>
      <c r="AX2779" s="140"/>
      <c r="AY2779" s="150"/>
      <c r="AZ2779" s="171"/>
      <c r="BA2779" s="171"/>
      <c r="BB2779" s="150" t="str">
        <f t="shared" si="518"/>
        <v/>
      </c>
      <c r="BC2779" s="172"/>
      <c r="BD2779" s="169"/>
      <c r="BE2779" s="169"/>
      <c r="BF2779" s="169"/>
      <c r="BG2779" s="169"/>
      <c r="BH2779" s="169"/>
      <c r="BI2779" s="169"/>
      <c r="BJ2779" s="169"/>
      <c r="BK2779" s="169"/>
      <c r="BL2779" s="169"/>
      <c r="BM2779" s="169"/>
      <c r="BN2779" s="169"/>
      <c r="BO2779" s="169"/>
      <c r="BP2779" s="169"/>
      <c r="BQ2779" s="169"/>
      <c r="BS2779" s="6"/>
      <c r="BT2779" s="11"/>
      <c r="BU2779" s="6"/>
      <c r="BV2779" s="6"/>
    </row>
    <row r="2780" spans="1:74" ht="15.75" x14ac:dyDescent="0.25">
      <c r="A2780" s="52" t="s">
        <v>7908</v>
      </c>
      <c r="B2780" s="56"/>
      <c r="C2780" s="7" t="s">
        <v>118</v>
      </c>
      <c r="D2780" s="7" t="s">
        <v>6920</v>
      </c>
      <c r="E2780" s="7"/>
      <c r="F2780" s="64"/>
      <c r="G2780" s="6"/>
      <c r="H2780" s="6"/>
      <c r="I2780" s="10" t="s">
        <v>110</v>
      </c>
      <c r="J2780" s="11" t="s">
        <v>5152</v>
      </c>
      <c r="K2780" s="220" t="s">
        <v>601</v>
      </c>
      <c r="L2780" s="180"/>
      <c r="M2780" s="180">
        <v>1000</v>
      </c>
      <c r="N2780" s="80" t="s">
        <v>7216</v>
      </c>
      <c r="O2780" s="165"/>
      <c r="P2780" s="80" t="s">
        <v>5286</v>
      </c>
      <c r="Q2780" s="80"/>
      <c r="R2780" s="80"/>
      <c r="S2780" s="166"/>
      <c r="T2780" s="164"/>
      <c r="U2780" s="167"/>
      <c r="V2780" s="168"/>
      <c r="W2780" s="12" t="str">
        <f t="shared" ref="W2780:W2794" si="520">IF(COUNTIF(N2780,"spare"),"","Mqtt1")</f>
        <v>Mqtt1</v>
      </c>
      <c r="X2780" s="222"/>
      <c r="Y2780" s="6" t="str">
        <f t="shared" si="519"/>
        <v>power-tag/quooker-service-sink-galley</v>
      </c>
      <c r="Z2780" s="106" t="str" cm="1">
        <f t="array" ref="Z2780">IF(COUNTIF(N2780,"spare"),"","$."&amp;_xlfn.REGEXEXTRACT(J2780,"PT\d+[FQ]\d+_(.*)", 2))</f>
        <v>$.RMS_Current_Phase_A</v>
      </c>
      <c r="AA2780" s="12">
        <f>AA2765+1</f>
        <v>6</v>
      </c>
      <c r="AB2780" s="6" t="s">
        <v>195</v>
      </c>
      <c r="AC2780" s="106">
        <v>3000</v>
      </c>
      <c r="AJ2780" s="80"/>
      <c r="AK2780" s="116" t="s">
        <v>1693</v>
      </c>
      <c r="AN2780" s="80"/>
      <c r="AO2780" s="80"/>
      <c r="AP2780" s="80"/>
      <c r="AQ2780" s="80"/>
      <c r="AR2780" s="130"/>
      <c r="AS2780" s="80"/>
      <c r="AT2780" s="7"/>
      <c r="AU2780" s="7"/>
      <c r="AV2780" s="169"/>
      <c r="AW2780" s="170"/>
      <c r="AX2780" s="140"/>
      <c r="AY2780" s="150"/>
      <c r="AZ2780" s="171"/>
      <c r="BA2780" s="171"/>
      <c r="BB2780" s="150" t="str">
        <f t="shared" ref="BB2780:BB2794" si="521">IF(ISNUMBER(AM2780),"1","")</f>
        <v/>
      </c>
      <c r="BC2780" s="172"/>
      <c r="BD2780" s="169"/>
      <c r="BE2780" s="169"/>
      <c r="BF2780" s="169"/>
      <c r="BG2780" s="169"/>
      <c r="BH2780" s="169"/>
      <c r="BI2780" s="169"/>
      <c r="BJ2780" s="169"/>
      <c r="BK2780" s="169"/>
      <c r="BL2780" s="169"/>
      <c r="BM2780" s="169"/>
      <c r="BN2780" s="169"/>
      <c r="BO2780" s="169"/>
      <c r="BP2780" s="169"/>
      <c r="BQ2780" s="169"/>
      <c r="BS2780" s="6"/>
      <c r="BT2780" s="11"/>
      <c r="BU2780" s="6"/>
      <c r="BV2780" s="6"/>
    </row>
    <row r="2781" spans="1:74" ht="15.75" x14ac:dyDescent="0.25">
      <c r="A2781" s="52" t="s">
        <v>7908</v>
      </c>
      <c r="B2781" s="56"/>
      <c r="C2781" s="7" t="s">
        <v>118</v>
      </c>
      <c r="D2781" s="7" t="s">
        <v>6920</v>
      </c>
      <c r="E2781" s="7"/>
      <c r="F2781" s="64"/>
      <c r="G2781" s="6"/>
      <c r="H2781" s="6"/>
      <c r="I2781" s="10" t="s">
        <v>110</v>
      </c>
      <c r="J2781" s="11" t="s">
        <v>5153</v>
      </c>
      <c r="K2781" s="220" t="s">
        <v>601</v>
      </c>
      <c r="L2781" s="180"/>
      <c r="M2781" s="180">
        <v>1000</v>
      </c>
      <c r="N2781" s="80" t="s">
        <v>7216</v>
      </c>
      <c r="O2781" s="165"/>
      <c r="P2781" s="80" t="s">
        <v>5287</v>
      </c>
      <c r="Q2781" s="80"/>
      <c r="R2781" s="80"/>
      <c r="S2781" s="166"/>
      <c r="T2781" s="164"/>
      <c r="U2781" s="167"/>
      <c r="V2781" s="168"/>
      <c r="W2781" s="12" t="str">
        <f t="shared" si="520"/>
        <v>Mqtt1</v>
      </c>
      <c r="X2781" s="222"/>
      <c r="Y2781" s="6" t="str">
        <f t="shared" si="519"/>
        <v>power-tag/quooker-service-sink-galley</v>
      </c>
      <c r="Z2781" s="106" t="str" cm="1">
        <f t="array" ref="Z2781">IF(COUNTIF(N2781,"spare"),"","$."&amp;_xlfn.REGEXEXTRACT(J2781,"PT\d+[FQ]\d+_(.*)", 2))</f>
        <v>$.RMS_Current_Phase_B</v>
      </c>
      <c r="AA2781" s="12">
        <f t="shared" si="514"/>
        <v>6</v>
      </c>
      <c r="AB2781" s="6" t="s">
        <v>195</v>
      </c>
      <c r="AC2781" s="106">
        <v>3002</v>
      </c>
      <c r="AJ2781" s="80"/>
      <c r="AK2781" s="116" t="s">
        <v>1693</v>
      </c>
      <c r="AN2781" s="80"/>
      <c r="AO2781" s="80"/>
      <c r="AP2781" s="80"/>
      <c r="AQ2781" s="80"/>
      <c r="AR2781" s="130"/>
      <c r="AS2781" s="80"/>
      <c r="AT2781" s="7"/>
      <c r="AU2781" s="7"/>
      <c r="AV2781" s="169"/>
      <c r="AW2781" s="170"/>
      <c r="AX2781" s="140"/>
      <c r="AY2781" s="150"/>
      <c r="AZ2781" s="171"/>
      <c r="BA2781" s="171"/>
      <c r="BB2781" s="150" t="str">
        <f t="shared" si="521"/>
        <v/>
      </c>
      <c r="BC2781" s="172"/>
      <c r="BD2781" s="169"/>
      <c r="BE2781" s="169"/>
      <c r="BF2781" s="169"/>
      <c r="BG2781" s="169"/>
      <c r="BH2781" s="169"/>
      <c r="BI2781" s="169"/>
      <c r="BJ2781" s="169"/>
      <c r="BK2781" s="169"/>
      <c r="BL2781" s="169"/>
      <c r="BM2781" s="169"/>
      <c r="BN2781" s="169"/>
      <c r="BO2781" s="169"/>
      <c r="BP2781" s="169"/>
      <c r="BQ2781" s="169"/>
      <c r="BS2781" s="6"/>
      <c r="BT2781" s="11"/>
      <c r="BU2781" s="6"/>
      <c r="BV2781" s="6"/>
    </row>
    <row r="2782" spans="1:74" ht="15.75" x14ac:dyDescent="0.25">
      <c r="A2782" s="52" t="s">
        <v>7908</v>
      </c>
      <c r="B2782" s="56"/>
      <c r="C2782" s="7" t="s">
        <v>118</v>
      </c>
      <c r="D2782" s="7" t="s">
        <v>6920</v>
      </c>
      <c r="E2782" s="7"/>
      <c r="F2782" s="64"/>
      <c r="G2782" s="6"/>
      <c r="H2782" s="6"/>
      <c r="I2782" s="10" t="s">
        <v>110</v>
      </c>
      <c r="J2782" s="11" t="s">
        <v>5154</v>
      </c>
      <c r="K2782" s="220" t="s">
        <v>601</v>
      </c>
      <c r="L2782" s="180"/>
      <c r="M2782" s="180">
        <v>1000</v>
      </c>
      <c r="N2782" s="80" t="s">
        <v>7216</v>
      </c>
      <c r="O2782" s="165"/>
      <c r="P2782" s="80" t="s">
        <v>5288</v>
      </c>
      <c r="Q2782" s="80"/>
      <c r="R2782" s="80"/>
      <c r="S2782" s="166"/>
      <c r="T2782" s="164"/>
      <c r="U2782" s="167"/>
      <c r="V2782" s="168"/>
      <c r="W2782" s="12" t="str">
        <f t="shared" si="520"/>
        <v>Mqtt1</v>
      </c>
      <c r="X2782" s="222"/>
      <c r="Y2782" s="6" t="str">
        <f t="shared" si="519"/>
        <v>power-tag/quooker-service-sink-galley</v>
      </c>
      <c r="Z2782" s="106" t="str" cm="1">
        <f t="array" ref="Z2782">IF(COUNTIF(N2782,"spare"),"","$."&amp;_xlfn.REGEXEXTRACT(J2782,"PT\d+[FQ]\d+_(.*)", 2))</f>
        <v>$.RMS_Current_Phase_C</v>
      </c>
      <c r="AA2782" s="12">
        <f t="shared" si="514"/>
        <v>6</v>
      </c>
      <c r="AB2782" s="6" t="s">
        <v>195</v>
      </c>
      <c r="AC2782" s="106">
        <v>3004</v>
      </c>
      <c r="AJ2782" s="80"/>
      <c r="AK2782" s="116" t="s">
        <v>1693</v>
      </c>
      <c r="AN2782" s="80"/>
      <c r="AO2782" s="80"/>
      <c r="AP2782" s="80"/>
      <c r="AQ2782" s="80"/>
      <c r="AR2782" s="130"/>
      <c r="AS2782" s="80"/>
      <c r="AT2782" s="7"/>
      <c r="AU2782" s="7"/>
      <c r="AV2782" s="169"/>
      <c r="AW2782" s="170"/>
      <c r="AX2782" s="140"/>
      <c r="AY2782" s="150"/>
      <c r="AZ2782" s="171"/>
      <c r="BA2782" s="171"/>
      <c r="BB2782" s="150" t="str">
        <f t="shared" si="521"/>
        <v/>
      </c>
      <c r="BC2782" s="172"/>
      <c r="BD2782" s="169"/>
      <c r="BE2782" s="169"/>
      <c r="BF2782" s="169"/>
      <c r="BG2782" s="169"/>
      <c r="BH2782" s="169"/>
      <c r="BI2782" s="169"/>
      <c r="BJ2782" s="169"/>
      <c r="BK2782" s="169"/>
      <c r="BL2782" s="169"/>
      <c r="BM2782" s="169"/>
      <c r="BN2782" s="169"/>
      <c r="BO2782" s="169"/>
      <c r="BP2782" s="169"/>
      <c r="BQ2782" s="169"/>
      <c r="BS2782" s="6"/>
      <c r="BT2782" s="11"/>
      <c r="BU2782" s="6"/>
      <c r="BV2782" s="6"/>
    </row>
    <row r="2783" spans="1:74" ht="15.75" x14ac:dyDescent="0.25">
      <c r="A2783" s="52" t="s">
        <v>7908</v>
      </c>
      <c r="B2783" s="56"/>
      <c r="C2783" s="7" t="s">
        <v>118</v>
      </c>
      <c r="D2783" s="7" t="s">
        <v>6920</v>
      </c>
      <c r="E2783" s="7"/>
      <c r="F2783" s="64"/>
      <c r="G2783" s="6"/>
      <c r="H2783" s="6"/>
      <c r="I2783" s="10" t="s">
        <v>110</v>
      </c>
      <c r="J2783" s="11" t="s">
        <v>5155</v>
      </c>
      <c r="K2783" s="220" t="s">
        <v>601</v>
      </c>
      <c r="L2783" s="180"/>
      <c r="M2783" s="180">
        <v>1000</v>
      </c>
      <c r="N2783" s="80" t="s">
        <v>7216</v>
      </c>
      <c r="O2783" s="165"/>
      <c r="P2783" s="80" t="s">
        <v>5289</v>
      </c>
      <c r="Q2783" s="80"/>
      <c r="R2783" s="80"/>
      <c r="S2783" s="166"/>
      <c r="T2783" s="164"/>
      <c r="U2783" s="167"/>
      <c r="V2783" s="168"/>
      <c r="W2783" s="12" t="str">
        <f t="shared" si="520"/>
        <v>Mqtt1</v>
      </c>
      <c r="X2783" s="222"/>
      <c r="Y2783" s="6" t="str">
        <f t="shared" si="519"/>
        <v>power-tag/quooker-service-sink-galley</v>
      </c>
      <c r="Z2783" s="106" t="str" cm="1">
        <f t="array" ref="Z2783">IF(COUNTIF(N2783,"spare"),"","$."&amp;_xlfn.REGEXEXTRACT(J2783,"PT\d+[FQ]\d+_(.*)", 2))</f>
        <v>$.RMS_Current_Phase_Neut</v>
      </c>
      <c r="AA2783" s="12">
        <f t="shared" si="514"/>
        <v>6</v>
      </c>
      <c r="AB2783" s="6" t="s">
        <v>195</v>
      </c>
      <c r="AC2783" s="106">
        <v>3006</v>
      </c>
      <c r="AJ2783" s="80"/>
      <c r="AK2783" s="116" t="s">
        <v>1693</v>
      </c>
      <c r="AN2783" s="80"/>
      <c r="AO2783" s="80"/>
      <c r="AP2783" s="80"/>
      <c r="AQ2783" s="80"/>
      <c r="AR2783" s="130"/>
      <c r="AS2783" s="80"/>
      <c r="AT2783" s="7"/>
      <c r="AU2783" s="7"/>
      <c r="AV2783" s="169"/>
      <c r="AW2783" s="170"/>
      <c r="AX2783" s="140"/>
      <c r="AY2783" s="150"/>
      <c r="AZ2783" s="171"/>
      <c r="BA2783" s="171"/>
      <c r="BB2783" s="150" t="str">
        <f t="shared" si="521"/>
        <v/>
      </c>
      <c r="BC2783" s="172"/>
      <c r="BD2783" s="169"/>
      <c r="BE2783" s="169"/>
      <c r="BF2783" s="169"/>
      <c r="BG2783" s="169"/>
      <c r="BH2783" s="169"/>
      <c r="BI2783" s="169"/>
      <c r="BJ2783" s="169"/>
      <c r="BK2783" s="169"/>
      <c r="BL2783" s="169"/>
      <c r="BM2783" s="169"/>
      <c r="BN2783" s="169"/>
      <c r="BO2783" s="169"/>
      <c r="BP2783" s="169"/>
      <c r="BQ2783" s="169"/>
      <c r="BS2783" s="6"/>
      <c r="BT2783" s="11"/>
      <c r="BU2783" s="6"/>
      <c r="BV2783" s="6"/>
    </row>
    <row r="2784" spans="1:74" ht="15.75" x14ac:dyDescent="0.25">
      <c r="A2784" s="52" t="s">
        <v>7908</v>
      </c>
      <c r="B2784" s="56"/>
      <c r="C2784" s="7" t="s">
        <v>118</v>
      </c>
      <c r="D2784" s="7" t="s">
        <v>6920</v>
      </c>
      <c r="E2784" s="7"/>
      <c r="F2784" s="64"/>
      <c r="G2784" s="6"/>
      <c r="H2784" s="6"/>
      <c r="I2784" s="10" t="s">
        <v>110</v>
      </c>
      <c r="J2784" s="11" t="s">
        <v>7796</v>
      </c>
      <c r="K2784" s="220" t="s">
        <v>601</v>
      </c>
      <c r="L2784" s="180"/>
      <c r="M2784" s="180">
        <v>1000</v>
      </c>
      <c r="N2784" s="80" t="s">
        <v>7216</v>
      </c>
      <c r="O2784" s="165"/>
      <c r="P2784" s="80" t="s">
        <v>5290</v>
      </c>
      <c r="Q2784" s="80"/>
      <c r="R2784" s="80"/>
      <c r="S2784" s="166"/>
      <c r="T2784" s="164"/>
      <c r="U2784" s="167"/>
      <c r="V2784" s="168"/>
      <c r="W2784" s="12" t="str">
        <f t="shared" si="520"/>
        <v>Mqtt1</v>
      </c>
      <c r="X2784" s="222"/>
      <c r="Y2784" s="6" t="str">
        <f t="shared" si="519"/>
        <v>power-tag/quooker-service-sink-galley</v>
      </c>
      <c r="Z2784" s="106" t="str" cm="1">
        <f t="array" ref="Z2784">IF(COUNTIF(N2784,"spare"),"","$."&amp;_xlfn.REGEXEXTRACT(J2784,"PT\d+[FQ]\d+_(.*)", 2))</f>
        <v>$.RMS_Voltage_A_N</v>
      </c>
      <c r="AA2784" s="12">
        <f t="shared" si="514"/>
        <v>6</v>
      </c>
      <c r="AB2784" s="6" t="s">
        <v>195</v>
      </c>
      <c r="AC2784" s="106">
        <v>3028</v>
      </c>
      <c r="AJ2784" s="80"/>
      <c r="AK2784" s="116" t="s">
        <v>1694</v>
      </c>
      <c r="AN2784" s="80"/>
      <c r="AO2784" s="80"/>
      <c r="AP2784" s="80"/>
      <c r="AQ2784" s="80"/>
      <c r="AR2784" s="130"/>
      <c r="AS2784" s="80"/>
      <c r="AT2784" s="7"/>
      <c r="AU2784" s="7"/>
      <c r="AV2784" s="169"/>
      <c r="AW2784" s="170"/>
      <c r="AX2784" s="140"/>
      <c r="AY2784" s="150"/>
      <c r="AZ2784" s="171"/>
      <c r="BA2784" s="171"/>
      <c r="BB2784" s="150" t="str">
        <f t="shared" si="521"/>
        <v/>
      </c>
      <c r="BC2784" s="172"/>
      <c r="BD2784" s="169"/>
      <c r="BE2784" s="169"/>
      <c r="BF2784" s="169"/>
      <c r="BG2784" s="169"/>
      <c r="BH2784" s="169"/>
      <c r="BI2784" s="169"/>
      <c r="BJ2784" s="169"/>
      <c r="BK2784" s="169"/>
      <c r="BL2784" s="169"/>
      <c r="BM2784" s="169"/>
      <c r="BN2784" s="169"/>
      <c r="BO2784" s="169"/>
      <c r="BP2784" s="169"/>
      <c r="BQ2784" s="169"/>
      <c r="BS2784" s="6"/>
      <c r="BT2784" s="11"/>
      <c r="BU2784" s="6"/>
      <c r="BV2784" s="6"/>
    </row>
    <row r="2785" spans="1:74" ht="15.75" x14ac:dyDescent="0.25">
      <c r="A2785" s="52" t="s">
        <v>7908</v>
      </c>
      <c r="B2785" s="56"/>
      <c r="C2785" s="7" t="s">
        <v>118</v>
      </c>
      <c r="D2785" s="7" t="s">
        <v>6920</v>
      </c>
      <c r="E2785" s="7"/>
      <c r="F2785" s="64"/>
      <c r="G2785" s="6"/>
      <c r="H2785" s="6"/>
      <c r="I2785" s="10" t="s">
        <v>110</v>
      </c>
      <c r="J2785" s="11" t="s">
        <v>7797</v>
      </c>
      <c r="K2785" s="220" t="s">
        <v>601</v>
      </c>
      <c r="L2785" s="180"/>
      <c r="M2785" s="180">
        <v>1000</v>
      </c>
      <c r="N2785" s="80" t="s">
        <v>7216</v>
      </c>
      <c r="O2785" s="165"/>
      <c r="P2785" s="80" t="s">
        <v>5291</v>
      </c>
      <c r="Q2785" s="80"/>
      <c r="R2785" s="80"/>
      <c r="S2785" s="166"/>
      <c r="T2785" s="164"/>
      <c r="U2785" s="167"/>
      <c r="V2785" s="168"/>
      <c r="W2785" s="12" t="str">
        <f t="shared" si="520"/>
        <v>Mqtt1</v>
      </c>
      <c r="X2785" s="222"/>
      <c r="Y2785" s="6" t="str">
        <f t="shared" si="519"/>
        <v>power-tag/quooker-service-sink-galley</v>
      </c>
      <c r="Z2785" s="106" t="str" cm="1">
        <f t="array" ref="Z2785">IF(COUNTIF(N2785,"spare"),"","$."&amp;_xlfn.REGEXEXTRACT(J2785,"PT\d+[FQ]\d+_(.*)", 2))</f>
        <v>$.RMS_Voltage_B_N</v>
      </c>
      <c r="AA2785" s="12">
        <f t="shared" si="514"/>
        <v>6</v>
      </c>
      <c r="AB2785" s="6" t="s">
        <v>195</v>
      </c>
      <c r="AC2785" s="106">
        <v>3030</v>
      </c>
      <c r="AJ2785" s="80"/>
      <c r="AK2785" s="116" t="s">
        <v>1694</v>
      </c>
      <c r="AN2785" s="80"/>
      <c r="AO2785" s="80"/>
      <c r="AP2785" s="80"/>
      <c r="AQ2785" s="80"/>
      <c r="AR2785" s="130"/>
      <c r="AS2785" s="80"/>
      <c r="AT2785" s="7"/>
      <c r="AU2785" s="7"/>
      <c r="AV2785" s="169"/>
      <c r="AW2785" s="170"/>
      <c r="AX2785" s="140"/>
      <c r="AY2785" s="150"/>
      <c r="AZ2785" s="171"/>
      <c r="BA2785" s="171"/>
      <c r="BB2785" s="150" t="str">
        <f t="shared" si="521"/>
        <v/>
      </c>
      <c r="BC2785" s="172"/>
      <c r="BD2785" s="169"/>
      <c r="BE2785" s="169"/>
      <c r="BF2785" s="169"/>
      <c r="BG2785" s="169"/>
      <c r="BH2785" s="169"/>
      <c r="BI2785" s="169"/>
      <c r="BJ2785" s="169"/>
      <c r="BK2785" s="169"/>
      <c r="BL2785" s="169"/>
      <c r="BM2785" s="169"/>
      <c r="BN2785" s="169"/>
      <c r="BO2785" s="169"/>
      <c r="BP2785" s="169"/>
      <c r="BQ2785" s="169"/>
      <c r="BS2785" s="6"/>
      <c r="BT2785" s="11"/>
      <c r="BU2785" s="6"/>
      <c r="BV2785" s="6"/>
    </row>
    <row r="2786" spans="1:74" ht="15.75" x14ac:dyDescent="0.25">
      <c r="A2786" s="52" t="s">
        <v>7908</v>
      </c>
      <c r="B2786" s="56"/>
      <c r="C2786" s="7" t="s">
        <v>118</v>
      </c>
      <c r="D2786" s="7" t="s">
        <v>6920</v>
      </c>
      <c r="E2786" s="7"/>
      <c r="F2786" s="64"/>
      <c r="G2786" s="6"/>
      <c r="H2786" s="6"/>
      <c r="I2786" s="10" t="s">
        <v>110</v>
      </c>
      <c r="J2786" s="11" t="s">
        <v>7798</v>
      </c>
      <c r="K2786" s="220" t="s">
        <v>601</v>
      </c>
      <c r="L2786" s="180"/>
      <c r="M2786" s="180">
        <v>1000</v>
      </c>
      <c r="N2786" s="80" t="s">
        <v>7216</v>
      </c>
      <c r="O2786" s="165"/>
      <c r="P2786" s="80" t="s">
        <v>5292</v>
      </c>
      <c r="Q2786" s="80"/>
      <c r="R2786" s="80"/>
      <c r="S2786" s="166"/>
      <c r="T2786" s="164"/>
      <c r="U2786" s="167"/>
      <c r="V2786" s="168"/>
      <c r="W2786" s="12" t="str">
        <f t="shared" si="520"/>
        <v>Mqtt1</v>
      </c>
      <c r="X2786" s="222"/>
      <c r="Y2786" s="6" t="str">
        <f t="shared" si="519"/>
        <v>power-tag/quooker-service-sink-galley</v>
      </c>
      <c r="Z2786" s="106" t="str" cm="1">
        <f t="array" ref="Z2786">IF(COUNTIF(N2786,"spare"),"","$."&amp;_xlfn.REGEXEXTRACT(J2786,"PT\d+[FQ]\d+_(.*)", 2))</f>
        <v>$.RMS_Voltage_C_N</v>
      </c>
      <c r="AA2786" s="12">
        <f t="shared" si="514"/>
        <v>6</v>
      </c>
      <c r="AB2786" s="6" t="s">
        <v>195</v>
      </c>
      <c r="AC2786" s="106">
        <v>3032</v>
      </c>
      <c r="AJ2786" s="80"/>
      <c r="AK2786" s="116" t="s">
        <v>1694</v>
      </c>
      <c r="AN2786" s="80"/>
      <c r="AO2786" s="80"/>
      <c r="AP2786" s="80"/>
      <c r="AQ2786" s="80"/>
      <c r="AR2786" s="130"/>
      <c r="AS2786" s="80"/>
      <c r="AT2786" s="7"/>
      <c r="AU2786" s="7"/>
      <c r="AV2786" s="169"/>
      <c r="AW2786" s="170"/>
      <c r="AX2786" s="140"/>
      <c r="AY2786" s="150"/>
      <c r="AZ2786" s="171"/>
      <c r="BA2786" s="171"/>
      <c r="BB2786" s="150" t="str">
        <f t="shared" si="521"/>
        <v/>
      </c>
      <c r="BC2786" s="172"/>
      <c r="BD2786" s="169"/>
      <c r="BE2786" s="169"/>
      <c r="BF2786" s="169"/>
      <c r="BG2786" s="169"/>
      <c r="BH2786" s="169"/>
      <c r="BI2786" s="169"/>
      <c r="BJ2786" s="169"/>
      <c r="BK2786" s="169"/>
      <c r="BL2786" s="169"/>
      <c r="BM2786" s="169"/>
      <c r="BN2786" s="169"/>
      <c r="BO2786" s="169"/>
      <c r="BP2786" s="169"/>
      <c r="BQ2786" s="169"/>
      <c r="BS2786" s="6"/>
      <c r="BT2786" s="11"/>
      <c r="BU2786" s="6"/>
      <c r="BV2786" s="6"/>
    </row>
    <row r="2787" spans="1:74" ht="15.75" x14ac:dyDescent="0.25">
      <c r="A2787" s="52" t="s">
        <v>7908</v>
      </c>
      <c r="B2787" s="56"/>
      <c r="C2787" s="7" t="s">
        <v>118</v>
      </c>
      <c r="D2787" s="7" t="s">
        <v>6920</v>
      </c>
      <c r="E2787" s="7"/>
      <c r="F2787" s="64"/>
      <c r="G2787" s="6"/>
      <c r="H2787" s="6"/>
      <c r="I2787" s="10" t="s">
        <v>110</v>
      </c>
      <c r="J2787" s="11" t="s">
        <v>5156</v>
      </c>
      <c r="K2787" s="220" t="s">
        <v>601</v>
      </c>
      <c r="L2787" s="180"/>
      <c r="M2787" s="180">
        <v>1000</v>
      </c>
      <c r="N2787" s="80" t="s">
        <v>7216</v>
      </c>
      <c r="O2787" s="165"/>
      <c r="P2787" s="80" t="s">
        <v>5293</v>
      </c>
      <c r="Q2787" s="80"/>
      <c r="R2787" s="80"/>
      <c r="S2787" s="166"/>
      <c r="T2787" s="164"/>
      <c r="U2787" s="167"/>
      <c r="V2787" s="168"/>
      <c r="W2787" s="12" t="str">
        <f t="shared" si="520"/>
        <v>Mqtt1</v>
      </c>
      <c r="X2787" s="222"/>
      <c r="Y2787" s="6" t="str">
        <f t="shared" si="519"/>
        <v>power-tag/quooker-service-sink-galley</v>
      </c>
      <c r="Z2787" s="106" t="str" cm="1">
        <f t="array" ref="Z2787">IF(COUNTIF(N2787,"spare"),"","$."&amp;_xlfn.REGEXEXTRACT(J2787,"PT\d+[FQ]\d+_(.*)", 2))</f>
        <v>$.Active_Power_Phase_A</v>
      </c>
      <c r="AA2787" s="12">
        <f t="shared" si="514"/>
        <v>6</v>
      </c>
      <c r="AB2787" s="6" t="s">
        <v>195</v>
      </c>
      <c r="AC2787" s="106">
        <v>3054</v>
      </c>
      <c r="AJ2787" s="80"/>
      <c r="AK2787" s="116" t="s">
        <v>1695</v>
      </c>
      <c r="AN2787" s="80"/>
      <c r="AO2787" s="80"/>
      <c r="AP2787" s="80"/>
      <c r="AQ2787" s="80"/>
      <c r="AR2787" s="130"/>
      <c r="AS2787" s="80"/>
      <c r="AT2787" s="7"/>
      <c r="AU2787" s="7"/>
      <c r="AV2787" s="169"/>
      <c r="AW2787" s="170"/>
      <c r="AX2787" s="140"/>
      <c r="AY2787" s="150"/>
      <c r="AZ2787" s="171"/>
      <c r="BA2787" s="171"/>
      <c r="BB2787" s="150" t="str">
        <f t="shared" si="521"/>
        <v/>
      </c>
      <c r="BC2787" s="172"/>
      <c r="BD2787" s="169"/>
      <c r="BE2787" s="169"/>
      <c r="BF2787" s="169"/>
      <c r="BG2787" s="169"/>
      <c r="BH2787" s="169"/>
      <c r="BI2787" s="169"/>
      <c r="BJ2787" s="169"/>
      <c r="BK2787" s="169"/>
      <c r="BL2787" s="169"/>
      <c r="BM2787" s="169"/>
      <c r="BN2787" s="169"/>
      <c r="BO2787" s="169"/>
      <c r="BP2787" s="169"/>
      <c r="BQ2787" s="169"/>
      <c r="BS2787" s="6"/>
      <c r="BT2787" s="11"/>
      <c r="BU2787" s="6"/>
      <c r="BV2787" s="6"/>
    </row>
    <row r="2788" spans="1:74" ht="15.75" x14ac:dyDescent="0.25">
      <c r="A2788" s="52" t="s">
        <v>7908</v>
      </c>
      <c r="B2788" s="56"/>
      <c r="C2788" s="7" t="s">
        <v>118</v>
      </c>
      <c r="D2788" s="7" t="s">
        <v>6920</v>
      </c>
      <c r="E2788" s="7"/>
      <c r="F2788" s="64"/>
      <c r="G2788" s="6"/>
      <c r="H2788" s="6"/>
      <c r="I2788" s="10" t="s">
        <v>110</v>
      </c>
      <c r="J2788" s="11" t="s">
        <v>5157</v>
      </c>
      <c r="K2788" s="220" t="s">
        <v>601</v>
      </c>
      <c r="L2788" s="180"/>
      <c r="M2788" s="180">
        <v>1000</v>
      </c>
      <c r="N2788" s="80" t="s">
        <v>7216</v>
      </c>
      <c r="O2788" s="165"/>
      <c r="P2788" s="80" t="s">
        <v>5294</v>
      </c>
      <c r="Q2788" s="80"/>
      <c r="R2788" s="80"/>
      <c r="S2788" s="166"/>
      <c r="T2788" s="164"/>
      <c r="U2788" s="167"/>
      <c r="V2788" s="168"/>
      <c r="W2788" s="12" t="str">
        <f t="shared" si="520"/>
        <v>Mqtt1</v>
      </c>
      <c r="X2788" s="222"/>
      <c r="Y2788" s="6" t="str">
        <f t="shared" si="519"/>
        <v>power-tag/quooker-service-sink-galley</v>
      </c>
      <c r="Z2788" s="106" t="str" cm="1">
        <f t="array" ref="Z2788">IF(COUNTIF(N2788,"spare"),"","$."&amp;_xlfn.REGEXEXTRACT(J2788,"PT\d+[FQ]\d+_(.*)", 2))</f>
        <v>$.Active_Power_Phase_B</v>
      </c>
      <c r="AA2788" s="12">
        <f t="shared" si="514"/>
        <v>6</v>
      </c>
      <c r="AB2788" s="6" t="s">
        <v>195</v>
      </c>
      <c r="AC2788" s="106">
        <v>3056</v>
      </c>
      <c r="AJ2788" s="80"/>
      <c r="AK2788" s="116" t="s">
        <v>1695</v>
      </c>
      <c r="AN2788" s="80"/>
      <c r="AO2788" s="80"/>
      <c r="AP2788" s="80"/>
      <c r="AQ2788" s="80"/>
      <c r="AR2788" s="130"/>
      <c r="AS2788" s="80"/>
      <c r="AT2788" s="7"/>
      <c r="AU2788" s="7"/>
      <c r="AV2788" s="169"/>
      <c r="AW2788" s="170"/>
      <c r="AX2788" s="140"/>
      <c r="AY2788" s="150"/>
      <c r="AZ2788" s="171"/>
      <c r="BA2788" s="171"/>
      <c r="BB2788" s="150" t="str">
        <f t="shared" si="521"/>
        <v/>
      </c>
      <c r="BC2788" s="172"/>
      <c r="BD2788" s="169"/>
      <c r="BE2788" s="169"/>
      <c r="BF2788" s="169"/>
      <c r="BG2788" s="169"/>
      <c r="BH2788" s="169"/>
      <c r="BI2788" s="169"/>
      <c r="BJ2788" s="169"/>
      <c r="BK2788" s="169"/>
      <c r="BL2788" s="169"/>
      <c r="BM2788" s="169"/>
      <c r="BN2788" s="169"/>
      <c r="BO2788" s="169"/>
      <c r="BP2788" s="169"/>
      <c r="BQ2788" s="169"/>
      <c r="BS2788" s="6"/>
      <c r="BT2788" s="11"/>
      <c r="BU2788" s="6"/>
      <c r="BV2788" s="6"/>
    </row>
    <row r="2789" spans="1:74" ht="15.75" x14ac:dyDescent="0.25">
      <c r="A2789" s="52" t="s">
        <v>7908</v>
      </c>
      <c r="B2789" s="56"/>
      <c r="C2789" s="7" t="s">
        <v>118</v>
      </c>
      <c r="D2789" s="7" t="s">
        <v>6920</v>
      </c>
      <c r="E2789" s="7"/>
      <c r="F2789" s="64"/>
      <c r="G2789" s="6"/>
      <c r="H2789" s="6"/>
      <c r="I2789" s="10" t="s">
        <v>110</v>
      </c>
      <c r="J2789" s="11" t="s">
        <v>5158</v>
      </c>
      <c r="K2789" s="220" t="s">
        <v>601</v>
      </c>
      <c r="L2789" s="180"/>
      <c r="M2789" s="180">
        <v>1000</v>
      </c>
      <c r="N2789" s="80" t="s">
        <v>7216</v>
      </c>
      <c r="O2789" s="165"/>
      <c r="P2789" s="80" t="s">
        <v>5295</v>
      </c>
      <c r="Q2789" s="80"/>
      <c r="R2789" s="80"/>
      <c r="S2789" s="166"/>
      <c r="T2789" s="164"/>
      <c r="U2789" s="167"/>
      <c r="V2789" s="168"/>
      <c r="W2789" s="12" t="str">
        <f t="shared" si="520"/>
        <v>Mqtt1</v>
      </c>
      <c r="X2789" s="222"/>
      <c r="Y2789" s="6" t="str">
        <f t="shared" si="519"/>
        <v>power-tag/quooker-service-sink-galley</v>
      </c>
      <c r="Z2789" s="106" t="str" cm="1">
        <f t="array" ref="Z2789">IF(COUNTIF(N2789,"spare"),"","$."&amp;_xlfn.REGEXEXTRACT(J2789,"PT\d+[FQ]\d+_(.*)", 2))</f>
        <v>$.Active_Power_Phase_C</v>
      </c>
      <c r="AA2789" s="12">
        <f t="shared" si="514"/>
        <v>6</v>
      </c>
      <c r="AB2789" s="6" t="s">
        <v>195</v>
      </c>
      <c r="AC2789" s="106">
        <v>3058</v>
      </c>
      <c r="AJ2789" s="80"/>
      <c r="AK2789" s="116" t="s">
        <v>1695</v>
      </c>
      <c r="AN2789" s="80"/>
      <c r="AO2789" s="80"/>
      <c r="AP2789" s="80"/>
      <c r="AQ2789" s="80"/>
      <c r="AR2789" s="130"/>
      <c r="AS2789" s="80"/>
      <c r="AT2789" s="7"/>
      <c r="AU2789" s="7"/>
      <c r="AV2789" s="169"/>
      <c r="AW2789" s="170"/>
      <c r="AX2789" s="140"/>
      <c r="AY2789" s="150"/>
      <c r="AZ2789" s="171"/>
      <c r="BA2789" s="171"/>
      <c r="BB2789" s="150" t="str">
        <f t="shared" si="521"/>
        <v/>
      </c>
      <c r="BC2789" s="172"/>
      <c r="BD2789" s="169"/>
      <c r="BE2789" s="169"/>
      <c r="BF2789" s="169"/>
      <c r="BG2789" s="169"/>
      <c r="BH2789" s="169"/>
      <c r="BI2789" s="169"/>
      <c r="BJ2789" s="169"/>
      <c r="BK2789" s="169"/>
      <c r="BL2789" s="169"/>
      <c r="BM2789" s="169"/>
      <c r="BN2789" s="169"/>
      <c r="BO2789" s="169"/>
      <c r="BP2789" s="169"/>
      <c r="BQ2789" s="169"/>
      <c r="BS2789" s="6"/>
      <c r="BT2789" s="11"/>
      <c r="BU2789" s="6"/>
      <c r="BV2789" s="6"/>
    </row>
    <row r="2790" spans="1:74" ht="15.75" x14ac:dyDescent="0.25">
      <c r="A2790" s="52" t="s">
        <v>7908</v>
      </c>
      <c r="B2790" s="56"/>
      <c r="C2790" s="7" t="s">
        <v>118</v>
      </c>
      <c r="D2790" s="7" t="s">
        <v>6920</v>
      </c>
      <c r="E2790" s="7"/>
      <c r="F2790" s="64"/>
      <c r="G2790" s="6"/>
      <c r="H2790" s="6"/>
      <c r="I2790" s="10" t="s">
        <v>110</v>
      </c>
      <c r="J2790" s="11" t="s">
        <v>5159</v>
      </c>
      <c r="K2790" s="220" t="s">
        <v>601</v>
      </c>
      <c r="L2790" s="180"/>
      <c r="M2790" s="180">
        <v>1000</v>
      </c>
      <c r="N2790" s="80" t="s">
        <v>7216</v>
      </c>
      <c r="O2790" s="165"/>
      <c r="P2790" s="80" t="s">
        <v>5296</v>
      </c>
      <c r="Q2790" s="80"/>
      <c r="R2790" s="80"/>
      <c r="S2790" s="166"/>
      <c r="T2790" s="164"/>
      <c r="U2790" s="167"/>
      <c r="V2790" s="168"/>
      <c r="W2790" s="12" t="str">
        <f t="shared" si="520"/>
        <v>Mqtt1</v>
      </c>
      <c r="X2790" s="222"/>
      <c r="Y2790" s="6" t="str">
        <f t="shared" si="519"/>
        <v>power-tag/quooker-service-sink-galley</v>
      </c>
      <c r="Z2790" s="106" t="str" cm="1">
        <f t="array" ref="Z2790">IF(COUNTIF(N2790,"spare"),"","$."&amp;_xlfn.REGEXEXTRACT(J2790,"PT\d+[FQ]\d+_(.*)", 2))</f>
        <v>$.Total_Active_Power</v>
      </c>
      <c r="AA2790" s="12">
        <f t="shared" si="514"/>
        <v>6</v>
      </c>
      <c r="AB2790" s="6" t="s">
        <v>195</v>
      </c>
      <c r="AC2790" s="106">
        <v>3060</v>
      </c>
      <c r="AJ2790" s="80"/>
      <c r="AK2790" s="116" t="s">
        <v>1695</v>
      </c>
      <c r="AN2790" s="80"/>
      <c r="AO2790" s="80"/>
      <c r="AP2790" s="80"/>
      <c r="AQ2790" s="80"/>
      <c r="AR2790" s="130"/>
      <c r="AS2790" s="80"/>
      <c r="AT2790" s="7"/>
      <c r="AU2790" s="7"/>
      <c r="AV2790" s="169"/>
      <c r="AW2790" s="170"/>
      <c r="AX2790" s="140"/>
      <c r="AY2790" s="150"/>
      <c r="AZ2790" s="171"/>
      <c r="BA2790" s="171"/>
      <c r="BB2790" s="150" t="str">
        <f t="shared" si="521"/>
        <v/>
      </c>
      <c r="BC2790" s="172"/>
      <c r="BD2790" s="169"/>
      <c r="BE2790" s="169"/>
      <c r="BF2790" s="169"/>
      <c r="BG2790" s="169"/>
      <c r="BH2790" s="169"/>
      <c r="BI2790" s="169"/>
      <c r="BJ2790" s="169"/>
      <c r="BK2790" s="169"/>
      <c r="BL2790" s="169"/>
      <c r="BM2790" s="169"/>
      <c r="BN2790" s="169"/>
      <c r="BO2790" s="169"/>
      <c r="BP2790" s="169"/>
      <c r="BQ2790" s="169"/>
      <c r="BS2790" s="6"/>
      <c r="BT2790" s="11"/>
      <c r="BU2790" s="6"/>
      <c r="BV2790" s="6"/>
    </row>
    <row r="2791" spans="1:74" ht="15.75" x14ac:dyDescent="0.25">
      <c r="A2791" s="52" t="s">
        <v>7908</v>
      </c>
      <c r="B2791" s="56"/>
      <c r="C2791" s="7" t="s">
        <v>118</v>
      </c>
      <c r="D2791" s="7" t="s">
        <v>6920</v>
      </c>
      <c r="E2791" s="7"/>
      <c r="F2791" s="64"/>
      <c r="G2791" s="6"/>
      <c r="H2791" s="6"/>
      <c r="I2791" s="10" t="s">
        <v>110</v>
      </c>
      <c r="J2791" s="11" t="s">
        <v>5160</v>
      </c>
      <c r="K2791" s="220" t="s">
        <v>601</v>
      </c>
      <c r="L2791" s="180"/>
      <c r="M2791" s="180">
        <v>1000</v>
      </c>
      <c r="N2791" s="80" t="s">
        <v>7216</v>
      </c>
      <c r="O2791" s="165"/>
      <c r="P2791" s="80" t="s">
        <v>5297</v>
      </c>
      <c r="Q2791" s="80"/>
      <c r="R2791" s="80"/>
      <c r="S2791" s="166"/>
      <c r="T2791" s="164"/>
      <c r="U2791" s="167"/>
      <c r="V2791" s="168"/>
      <c r="W2791" s="12" t="str">
        <f t="shared" si="520"/>
        <v>Mqtt1</v>
      </c>
      <c r="X2791" s="222"/>
      <c r="Y2791" s="6" t="str">
        <f t="shared" si="519"/>
        <v>power-tag/quooker-service-sink-galley</v>
      </c>
      <c r="Z2791" s="106" t="str" cm="1">
        <f t="array" ref="Z2791">IF(COUNTIF(N2791,"spare"),"","$."&amp;_xlfn.REGEXEXTRACT(J2791,"PT\d+[FQ]\d+_(.*)", 2))</f>
        <v>$.Power_Factor_Phase_A</v>
      </c>
      <c r="AA2791" s="12">
        <f t="shared" si="514"/>
        <v>6</v>
      </c>
      <c r="AB2791" s="6" t="s">
        <v>195</v>
      </c>
      <c r="AC2791" s="106">
        <v>3078</v>
      </c>
      <c r="AJ2791" s="80"/>
      <c r="AK2791" s="116" t="s">
        <v>1696</v>
      </c>
      <c r="AN2791" s="80"/>
      <c r="AO2791" s="80"/>
      <c r="AP2791" s="80"/>
      <c r="AQ2791" s="80"/>
      <c r="AR2791" s="130"/>
      <c r="AS2791" s="80"/>
      <c r="AT2791" s="7"/>
      <c r="AU2791" s="7"/>
      <c r="AV2791" s="169"/>
      <c r="AW2791" s="170"/>
      <c r="AX2791" s="140"/>
      <c r="AY2791" s="150"/>
      <c r="AZ2791" s="171"/>
      <c r="BA2791" s="171"/>
      <c r="BB2791" s="150" t="str">
        <f t="shared" si="521"/>
        <v/>
      </c>
      <c r="BC2791" s="172"/>
      <c r="BD2791" s="169"/>
      <c r="BE2791" s="169"/>
      <c r="BF2791" s="169"/>
      <c r="BG2791" s="169"/>
      <c r="BH2791" s="169"/>
      <c r="BI2791" s="169"/>
      <c r="BJ2791" s="169"/>
      <c r="BK2791" s="169"/>
      <c r="BL2791" s="169"/>
      <c r="BM2791" s="169"/>
      <c r="BN2791" s="169"/>
      <c r="BO2791" s="169"/>
      <c r="BP2791" s="169"/>
      <c r="BQ2791" s="169"/>
      <c r="BS2791" s="6"/>
      <c r="BT2791" s="11"/>
      <c r="BU2791" s="6"/>
      <c r="BV2791" s="6"/>
    </row>
    <row r="2792" spans="1:74" ht="15.75" x14ac:dyDescent="0.25">
      <c r="A2792" s="52" t="s">
        <v>7908</v>
      </c>
      <c r="B2792" s="56"/>
      <c r="C2792" s="7" t="s">
        <v>118</v>
      </c>
      <c r="D2792" s="7" t="s">
        <v>6920</v>
      </c>
      <c r="E2792" s="7"/>
      <c r="F2792" s="64"/>
      <c r="G2792" s="6"/>
      <c r="H2792" s="6"/>
      <c r="I2792" s="10" t="s">
        <v>110</v>
      </c>
      <c r="J2792" s="11" t="s">
        <v>5161</v>
      </c>
      <c r="K2792" s="220" t="s">
        <v>601</v>
      </c>
      <c r="L2792" s="180"/>
      <c r="M2792" s="180">
        <v>1000</v>
      </c>
      <c r="N2792" s="80" t="s">
        <v>7216</v>
      </c>
      <c r="O2792" s="165"/>
      <c r="P2792" s="80" t="s">
        <v>5298</v>
      </c>
      <c r="Q2792" s="80"/>
      <c r="R2792" s="80"/>
      <c r="S2792" s="166"/>
      <c r="T2792" s="164"/>
      <c r="U2792" s="167"/>
      <c r="V2792" s="168"/>
      <c r="W2792" s="12" t="str">
        <f t="shared" si="520"/>
        <v>Mqtt1</v>
      </c>
      <c r="X2792" s="222"/>
      <c r="Y2792" s="6" t="str">
        <f t="shared" si="519"/>
        <v>power-tag/quooker-service-sink-galley</v>
      </c>
      <c r="Z2792" s="106" t="str" cm="1">
        <f t="array" ref="Z2792">IF(COUNTIF(N2792,"spare"),"","$."&amp;_xlfn.REGEXEXTRACT(J2792,"PT\d+[FQ]\d+_(.*)", 2))</f>
        <v>$.Power_Factor_Phase_B</v>
      </c>
      <c r="AA2792" s="12">
        <f t="shared" si="514"/>
        <v>6</v>
      </c>
      <c r="AB2792" s="6" t="s">
        <v>195</v>
      </c>
      <c r="AC2792" s="106">
        <v>3080</v>
      </c>
      <c r="AJ2792" s="80"/>
      <c r="AK2792" s="116" t="s">
        <v>1696</v>
      </c>
      <c r="AN2792" s="80"/>
      <c r="AO2792" s="80"/>
      <c r="AP2792" s="80"/>
      <c r="AQ2792" s="80"/>
      <c r="AR2792" s="130"/>
      <c r="AS2792" s="80"/>
      <c r="AT2792" s="7"/>
      <c r="AU2792" s="7"/>
      <c r="AV2792" s="169"/>
      <c r="AW2792" s="170"/>
      <c r="AX2792" s="140"/>
      <c r="AY2792" s="150"/>
      <c r="AZ2792" s="171"/>
      <c r="BA2792" s="171"/>
      <c r="BB2792" s="150" t="str">
        <f t="shared" si="521"/>
        <v/>
      </c>
      <c r="BC2792" s="172"/>
      <c r="BD2792" s="169"/>
      <c r="BE2792" s="169"/>
      <c r="BF2792" s="169"/>
      <c r="BG2792" s="169"/>
      <c r="BH2792" s="169"/>
      <c r="BI2792" s="169"/>
      <c r="BJ2792" s="169"/>
      <c r="BK2792" s="169"/>
      <c r="BL2792" s="169"/>
      <c r="BM2792" s="169"/>
      <c r="BN2792" s="169"/>
      <c r="BO2792" s="169"/>
      <c r="BP2792" s="169"/>
      <c r="BQ2792" s="169"/>
      <c r="BS2792" s="6"/>
      <c r="BT2792" s="11"/>
      <c r="BU2792" s="6"/>
      <c r="BV2792" s="6"/>
    </row>
    <row r="2793" spans="1:74" ht="15.75" x14ac:dyDescent="0.25">
      <c r="A2793" s="52" t="s">
        <v>7908</v>
      </c>
      <c r="B2793" s="56"/>
      <c r="C2793" s="7" t="s">
        <v>118</v>
      </c>
      <c r="D2793" s="7" t="s">
        <v>6920</v>
      </c>
      <c r="E2793" s="7"/>
      <c r="F2793" s="64"/>
      <c r="G2793" s="6"/>
      <c r="H2793" s="6"/>
      <c r="I2793" s="10" t="s">
        <v>110</v>
      </c>
      <c r="J2793" s="11" t="s">
        <v>5162</v>
      </c>
      <c r="K2793" s="220" t="s">
        <v>601</v>
      </c>
      <c r="L2793" s="180"/>
      <c r="M2793" s="180">
        <v>1000</v>
      </c>
      <c r="N2793" s="80" t="s">
        <v>7216</v>
      </c>
      <c r="O2793" s="165"/>
      <c r="P2793" s="80" t="s">
        <v>5299</v>
      </c>
      <c r="Q2793" s="80"/>
      <c r="R2793" s="80"/>
      <c r="S2793" s="166"/>
      <c r="T2793" s="164"/>
      <c r="U2793" s="167"/>
      <c r="V2793" s="168"/>
      <c r="W2793" s="12" t="str">
        <f t="shared" si="520"/>
        <v>Mqtt1</v>
      </c>
      <c r="X2793" s="222"/>
      <c r="Y2793" s="6" t="str">
        <f t="shared" si="519"/>
        <v>power-tag/quooker-service-sink-galley</v>
      </c>
      <c r="Z2793" s="106" t="str" cm="1">
        <f t="array" ref="Z2793">IF(COUNTIF(N2793,"spare"),"","$."&amp;_xlfn.REGEXEXTRACT(J2793,"PT\d+[FQ]\d+_(.*)", 2))</f>
        <v>$.Power_Factor_Phase_C</v>
      </c>
      <c r="AA2793" s="12">
        <f t="shared" si="514"/>
        <v>6</v>
      </c>
      <c r="AB2793" s="6" t="s">
        <v>195</v>
      </c>
      <c r="AC2793" s="106">
        <v>3082</v>
      </c>
      <c r="AJ2793" s="80"/>
      <c r="AK2793" s="116" t="s">
        <v>1696</v>
      </c>
      <c r="AN2793" s="80"/>
      <c r="AO2793" s="80"/>
      <c r="AP2793" s="80"/>
      <c r="AQ2793" s="80"/>
      <c r="AR2793" s="130"/>
      <c r="AS2793" s="80"/>
      <c r="AT2793" s="7"/>
      <c r="AU2793" s="7"/>
      <c r="AV2793" s="169"/>
      <c r="AW2793" s="170"/>
      <c r="AX2793" s="140"/>
      <c r="AY2793" s="150"/>
      <c r="AZ2793" s="171"/>
      <c r="BA2793" s="171"/>
      <c r="BB2793" s="150" t="str">
        <f t="shared" si="521"/>
        <v/>
      </c>
      <c r="BC2793" s="172"/>
      <c r="BD2793" s="169"/>
      <c r="BE2793" s="169"/>
      <c r="BF2793" s="169"/>
      <c r="BG2793" s="169"/>
      <c r="BH2793" s="169"/>
      <c r="BI2793" s="169"/>
      <c r="BJ2793" s="169"/>
      <c r="BK2793" s="169"/>
      <c r="BL2793" s="169"/>
      <c r="BM2793" s="169"/>
      <c r="BN2793" s="169"/>
      <c r="BO2793" s="169"/>
      <c r="BP2793" s="169"/>
      <c r="BQ2793" s="169"/>
      <c r="BS2793" s="6"/>
      <c r="BT2793" s="11"/>
      <c r="BU2793" s="6"/>
      <c r="BV2793" s="6"/>
    </row>
    <row r="2794" spans="1:74" ht="15.75" x14ac:dyDescent="0.25">
      <c r="A2794" s="52" t="s">
        <v>7908</v>
      </c>
      <c r="B2794" s="56"/>
      <c r="C2794" s="7" t="s">
        <v>118</v>
      </c>
      <c r="D2794" s="7" t="s">
        <v>6920</v>
      </c>
      <c r="E2794" s="7"/>
      <c r="F2794" s="64"/>
      <c r="G2794" s="6"/>
      <c r="H2794" s="6"/>
      <c r="I2794" s="10" t="s">
        <v>110</v>
      </c>
      <c r="J2794" s="11" t="s">
        <v>5163</v>
      </c>
      <c r="K2794" s="220" t="s">
        <v>601</v>
      </c>
      <c r="L2794" s="180"/>
      <c r="M2794" s="180">
        <v>1000</v>
      </c>
      <c r="N2794" s="80" t="s">
        <v>7216</v>
      </c>
      <c r="O2794" s="165"/>
      <c r="P2794" s="80" t="s">
        <v>5300</v>
      </c>
      <c r="Q2794" s="80"/>
      <c r="R2794" s="80"/>
      <c r="S2794" s="166"/>
      <c r="T2794" s="164"/>
      <c r="U2794" s="167"/>
      <c r="V2794" s="168"/>
      <c r="W2794" s="12" t="str">
        <f t="shared" si="520"/>
        <v>Mqtt1</v>
      </c>
      <c r="X2794" s="222"/>
      <c r="Y2794" s="6" t="str">
        <f t="shared" si="519"/>
        <v>power-tag/quooker-service-sink-galley</v>
      </c>
      <c r="Z2794" s="106" t="str" cm="1">
        <f t="array" ref="Z2794">IF(COUNTIF(N2794,"spare"),"","$."&amp;_xlfn.REGEXEXTRACT(J2794,"PT\d+[FQ]\d+_(.*)", 2))</f>
        <v>$.Total_Power_Factor</v>
      </c>
      <c r="AA2794" s="12">
        <f t="shared" si="514"/>
        <v>6</v>
      </c>
      <c r="AB2794" s="6" t="s">
        <v>195</v>
      </c>
      <c r="AC2794" s="106">
        <v>3084</v>
      </c>
      <c r="AJ2794" s="80"/>
      <c r="AK2794" s="116" t="s">
        <v>1696</v>
      </c>
      <c r="AN2794" s="80"/>
      <c r="AO2794" s="80"/>
      <c r="AP2794" s="80"/>
      <c r="AQ2794" s="80"/>
      <c r="AR2794" s="130"/>
      <c r="AS2794" s="80"/>
      <c r="AT2794" s="7"/>
      <c r="AU2794" s="7"/>
      <c r="AV2794" s="169"/>
      <c r="AW2794" s="170"/>
      <c r="AX2794" s="140"/>
      <c r="AY2794" s="150"/>
      <c r="AZ2794" s="171"/>
      <c r="BA2794" s="171"/>
      <c r="BB2794" s="150" t="str">
        <f t="shared" si="521"/>
        <v/>
      </c>
      <c r="BC2794" s="172"/>
      <c r="BD2794" s="169"/>
      <c r="BE2794" s="169"/>
      <c r="BF2794" s="169"/>
      <c r="BG2794" s="169"/>
      <c r="BH2794" s="169"/>
      <c r="BI2794" s="169"/>
      <c r="BJ2794" s="169"/>
      <c r="BK2794" s="169"/>
      <c r="BL2794" s="169"/>
      <c r="BM2794" s="169"/>
      <c r="BN2794" s="169"/>
      <c r="BO2794" s="169"/>
      <c r="BP2794" s="169"/>
      <c r="BQ2794" s="169"/>
      <c r="BS2794" s="6"/>
      <c r="BT2794" s="11"/>
      <c r="BU2794" s="6"/>
      <c r="BV2794" s="6"/>
    </row>
    <row r="2795" spans="1:74" ht="15.75" x14ac:dyDescent="0.25">
      <c r="A2795" s="52" t="s">
        <v>7908</v>
      </c>
      <c r="B2795" s="56"/>
      <c r="C2795" s="7" t="s">
        <v>118</v>
      </c>
      <c r="D2795" s="7" t="s">
        <v>6920</v>
      </c>
      <c r="E2795" s="7"/>
      <c r="F2795" s="64"/>
      <c r="G2795" s="6"/>
      <c r="H2795" s="6"/>
      <c r="I2795" s="10" t="s">
        <v>110</v>
      </c>
      <c r="J2795" s="11" t="s">
        <v>5164</v>
      </c>
      <c r="K2795" s="220" t="s">
        <v>601</v>
      </c>
      <c r="L2795" s="180"/>
      <c r="M2795" s="180">
        <v>1000</v>
      </c>
      <c r="N2795" s="80" t="s">
        <v>7216</v>
      </c>
      <c r="O2795" s="165"/>
      <c r="P2795" s="80" t="s">
        <v>5301</v>
      </c>
      <c r="Q2795" s="80"/>
      <c r="R2795" s="80"/>
      <c r="S2795" s="166"/>
      <c r="T2795" s="164"/>
      <c r="U2795" s="167"/>
      <c r="V2795" s="168"/>
      <c r="W2795" s="12" t="str">
        <f t="shared" ref="W2795:W2809" si="522">IF(COUNTIF(N2795,"spare"),"","Mqtt1")</f>
        <v>Mqtt1</v>
      </c>
      <c r="X2795" s="222"/>
      <c r="Y2795" s="6" t="str">
        <f t="shared" si="519"/>
        <v>power-tag/quooker-chef-sink-galley</v>
      </c>
      <c r="Z2795" s="106" t="str" cm="1">
        <f t="array" ref="Z2795">IF(COUNTIF(N2795,"spare"),"","$."&amp;_xlfn.REGEXEXTRACT(J2795,"PT\d+[FQ]\d+_(.*)", 2))</f>
        <v>$.RMS_Current_Phase_A</v>
      </c>
      <c r="AA2795" s="12">
        <f>AA2780+1</f>
        <v>7</v>
      </c>
      <c r="AB2795" s="6" t="s">
        <v>195</v>
      </c>
      <c r="AC2795" s="106">
        <v>3000</v>
      </c>
      <c r="AJ2795" s="80"/>
      <c r="AK2795" s="116" t="s">
        <v>1693</v>
      </c>
      <c r="AN2795" s="80"/>
      <c r="AO2795" s="80"/>
      <c r="AP2795" s="80"/>
      <c r="AQ2795" s="80"/>
      <c r="AR2795" s="130"/>
      <c r="AS2795" s="80"/>
      <c r="AT2795" s="7"/>
      <c r="AU2795" s="7"/>
      <c r="AV2795" s="169"/>
      <c r="AW2795" s="170"/>
      <c r="AX2795" s="140"/>
      <c r="AY2795" s="150"/>
      <c r="AZ2795" s="171"/>
      <c r="BA2795" s="171"/>
      <c r="BB2795" s="150" t="str">
        <f t="shared" ref="BB2795:BB2809" si="523">IF(ISNUMBER(AM2795),"1","")</f>
        <v/>
      </c>
      <c r="BC2795" s="172"/>
      <c r="BD2795" s="169"/>
      <c r="BE2795" s="169"/>
      <c r="BF2795" s="169"/>
      <c r="BG2795" s="169"/>
      <c r="BH2795" s="169"/>
      <c r="BI2795" s="169"/>
      <c r="BJ2795" s="169"/>
      <c r="BK2795" s="169"/>
      <c r="BL2795" s="169"/>
      <c r="BM2795" s="169"/>
      <c r="BN2795" s="169"/>
      <c r="BO2795" s="169"/>
      <c r="BP2795" s="169"/>
      <c r="BQ2795" s="169"/>
      <c r="BS2795" s="6"/>
      <c r="BT2795" s="11"/>
      <c r="BU2795" s="6"/>
      <c r="BV2795" s="6"/>
    </row>
    <row r="2796" spans="1:74" ht="15.75" x14ac:dyDescent="0.25">
      <c r="A2796" s="52" t="s">
        <v>7908</v>
      </c>
      <c r="B2796" s="56"/>
      <c r="C2796" s="7" t="s">
        <v>118</v>
      </c>
      <c r="D2796" s="7" t="s">
        <v>6920</v>
      </c>
      <c r="E2796" s="7"/>
      <c r="F2796" s="64"/>
      <c r="G2796" s="6"/>
      <c r="H2796" s="6"/>
      <c r="I2796" s="10" t="s">
        <v>110</v>
      </c>
      <c r="J2796" s="11" t="s">
        <v>5165</v>
      </c>
      <c r="K2796" s="220" t="s">
        <v>601</v>
      </c>
      <c r="L2796" s="180"/>
      <c r="M2796" s="180">
        <v>1000</v>
      </c>
      <c r="N2796" s="80" t="s">
        <v>7216</v>
      </c>
      <c r="O2796" s="165"/>
      <c r="P2796" s="80" t="s">
        <v>5302</v>
      </c>
      <c r="Q2796" s="80"/>
      <c r="R2796" s="80"/>
      <c r="S2796" s="166"/>
      <c r="T2796" s="164"/>
      <c r="U2796" s="167"/>
      <c r="V2796" s="168"/>
      <c r="W2796" s="12" t="str">
        <f t="shared" si="522"/>
        <v>Mqtt1</v>
      </c>
      <c r="X2796" s="222"/>
      <c r="Y2796" s="6" t="str">
        <f t="shared" si="519"/>
        <v>power-tag/quooker-chef-sink-galley</v>
      </c>
      <c r="Z2796" s="106" t="str" cm="1">
        <f t="array" ref="Z2796">IF(COUNTIF(N2796,"spare"),"","$."&amp;_xlfn.REGEXEXTRACT(J2796,"PT\d+[FQ]\d+_(.*)", 2))</f>
        <v>$.RMS_Current_Phase_B</v>
      </c>
      <c r="AA2796" s="12">
        <f t="shared" si="514"/>
        <v>7</v>
      </c>
      <c r="AB2796" s="6" t="s">
        <v>195</v>
      </c>
      <c r="AC2796" s="106">
        <v>3002</v>
      </c>
      <c r="AJ2796" s="80"/>
      <c r="AK2796" s="116" t="s">
        <v>1693</v>
      </c>
      <c r="AN2796" s="80"/>
      <c r="AO2796" s="80"/>
      <c r="AP2796" s="80"/>
      <c r="AQ2796" s="80"/>
      <c r="AR2796" s="130"/>
      <c r="AS2796" s="80"/>
      <c r="AT2796" s="7"/>
      <c r="AU2796" s="7"/>
      <c r="AV2796" s="169"/>
      <c r="AW2796" s="170"/>
      <c r="AX2796" s="140"/>
      <c r="AY2796" s="150"/>
      <c r="AZ2796" s="171"/>
      <c r="BA2796" s="171"/>
      <c r="BB2796" s="150" t="str">
        <f t="shared" si="523"/>
        <v/>
      </c>
      <c r="BC2796" s="172"/>
      <c r="BD2796" s="169"/>
      <c r="BE2796" s="169"/>
      <c r="BF2796" s="169"/>
      <c r="BG2796" s="169"/>
      <c r="BH2796" s="169"/>
      <c r="BI2796" s="169"/>
      <c r="BJ2796" s="169"/>
      <c r="BK2796" s="169"/>
      <c r="BL2796" s="169"/>
      <c r="BM2796" s="169"/>
      <c r="BN2796" s="169"/>
      <c r="BO2796" s="169"/>
      <c r="BP2796" s="169"/>
      <c r="BQ2796" s="169"/>
      <c r="BS2796" s="6"/>
      <c r="BT2796" s="11"/>
      <c r="BU2796" s="6"/>
      <c r="BV2796" s="6"/>
    </row>
    <row r="2797" spans="1:74" ht="15.75" x14ac:dyDescent="0.25">
      <c r="A2797" s="52" t="s">
        <v>7908</v>
      </c>
      <c r="B2797" s="56"/>
      <c r="C2797" s="7" t="s">
        <v>118</v>
      </c>
      <c r="D2797" s="7" t="s">
        <v>6920</v>
      </c>
      <c r="E2797" s="7"/>
      <c r="F2797" s="64"/>
      <c r="G2797" s="6"/>
      <c r="H2797" s="6"/>
      <c r="I2797" s="10" t="s">
        <v>110</v>
      </c>
      <c r="J2797" s="11" t="s">
        <v>5166</v>
      </c>
      <c r="K2797" s="220" t="s">
        <v>601</v>
      </c>
      <c r="L2797" s="180"/>
      <c r="M2797" s="180">
        <v>1000</v>
      </c>
      <c r="N2797" s="80" t="s">
        <v>7216</v>
      </c>
      <c r="O2797" s="165"/>
      <c r="P2797" s="80" t="s">
        <v>5303</v>
      </c>
      <c r="Q2797" s="80"/>
      <c r="R2797" s="80"/>
      <c r="S2797" s="166"/>
      <c r="T2797" s="164"/>
      <c r="U2797" s="167"/>
      <c r="V2797" s="168"/>
      <c r="W2797" s="12" t="str">
        <f t="shared" si="522"/>
        <v>Mqtt1</v>
      </c>
      <c r="X2797" s="222"/>
      <c r="Y2797" s="6" t="str">
        <f t="shared" si="519"/>
        <v>power-tag/quooker-chef-sink-galley</v>
      </c>
      <c r="Z2797" s="106" t="str" cm="1">
        <f t="array" ref="Z2797">IF(COUNTIF(N2797,"spare"),"","$."&amp;_xlfn.REGEXEXTRACT(J2797,"PT\d+[FQ]\d+_(.*)", 2))</f>
        <v>$.RMS_Current_Phase_C</v>
      </c>
      <c r="AA2797" s="12">
        <f t="shared" si="514"/>
        <v>7</v>
      </c>
      <c r="AB2797" s="6" t="s">
        <v>195</v>
      </c>
      <c r="AC2797" s="106">
        <v>3004</v>
      </c>
      <c r="AJ2797" s="80"/>
      <c r="AK2797" s="116" t="s">
        <v>1693</v>
      </c>
      <c r="AN2797" s="80"/>
      <c r="AO2797" s="80"/>
      <c r="AP2797" s="80"/>
      <c r="AQ2797" s="80"/>
      <c r="AR2797" s="130"/>
      <c r="AS2797" s="80"/>
      <c r="AT2797" s="7"/>
      <c r="AU2797" s="7"/>
      <c r="AV2797" s="169"/>
      <c r="AW2797" s="170"/>
      <c r="AX2797" s="140"/>
      <c r="AY2797" s="150"/>
      <c r="AZ2797" s="171"/>
      <c r="BA2797" s="171"/>
      <c r="BB2797" s="150" t="str">
        <f t="shared" si="523"/>
        <v/>
      </c>
      <c r="BC2797" s="172"/>
      <c r="BD2797" s="169"/>
      <c r="BE2797" s="169"/>
      <c r="BF2797" s="169"/>
      <c r="BG2797" s="169"/>
      <c r="BH2797" s="169"/>
      <c r="BI2797" s="169"/>
      <c r="BJ2797" s="169"/>
      <c r="BK2797" s="169"/>
      <c r="BL2797" s="169"/>
      <c r="BM2797" s="169"/>
      <c r="BN2797" s="169"/>
      <c r="BO2797" s="169"/>
      <c r="BP2797" s="169"/>
      <c r="BQ2797" s="169"/>
      <c r="BS2797" s="6"/>
      <c r="BT2797" s="11"/>
      <c r="BU2797" s="6"/>
      <c r="BV2797" s="6"/>
    </row>
    <row r="2798" spans="1:74" ht="15.75" x14ac:dyDescent="0.25">
      <c r="A2798" s="52" t="s">
        <v>7908</v>
      </c>
      <c r="B2798" s="56"/>
      <c r="C2798" s="7" t="s">
        <v>118</v>
      </c>
      <c r="D2798" s="7" t="s">
        <v>6920</v>
      </c>
      <c r="E2798" s="7"/>
      <c r="F2798" s="64"/>
      <c r="G2798" s="6"/>
      <c r="H2798" s="6"/>
      <c r="I2798" s="10" t="s">
        <v>110</v>
      </c>
      <c r="J2798" s="11" t="s">
        <v>5167</v>
      </c>
      <c r="K2798" s="220" t="s">
        <v>601</v>
      </c>
      <c r="L2798" s="180"/>
      <c r="M2798" s="180">
        <v>1000</v>
      </c>
      <c r="N2798" s="80" t="s">
        <v>7216</v>
      </c>
      <c r="O2798" s="165"/>
      <c r="P2798" s="80" t="s">
        <v>5304</v>
      </c>
      <c r="Q2798" s="80"/>
      <c r="R2798" s="80"/>
      <c r="S2798" s="166"/>
      <c r="T2798" s="164"/>
      <c r="U2798" s="167"/>
      <c r="V2798" s="168"/>
      <c r="W2798" s="12" t="str">
        <f t="shared" si="522"/>
        <v>Mqtt1</v>
      </c>
      <c r="X2798" s="222"/>
      <c r="Y2798" s="6" t="str">
        <f t="shared" si="519"/>
        <v>power-tag/quooker-chef-sink-galley</v>
      </c>
      <c r="Z2798" s="106" t="str" cm="1">
        <f t="array" ref="Z2798">IF(COUNTIF(N2798,"spare"),"","$."&amp;_xlfn.REGEXEXTRACT(J2798,"PT\d+[FQ]\d+_(.*)", 2))</f>
        <v>$.RMS_Current_Phase_Neut</v>
      </c>
      <c r="AA2798" s="12">
        <f t="shared" si="514"/>
        <v>7</v>
      </c>
      <c r="AB2798" s="6" t="s">
        <v>195</v>
      </c>
      <c r="AC2798" s="106">
        <v>3006</v>
      </c>
      <c r="AJ2798" s="80"/>
      <c r="AK2798" s="116" t="s">
        <v>1693</v>
      </c>
      <c r="AN2798" s="80"/>
      <c r="AO2798" s="80"/>
      <c r="AP2798" s="80"/>
      <c r="AQ2798" s="80"/>
      <c r="AR2798" s="130"/>
      <c r="AS2798" s="80"/>
      <c r="AT2798" s="7"/>
      <c r="AU2798" s="7"/>
      <c r="AV2798" s="169"/>
      <c r="AW2798" s="170"/>
      <c r="AX2798" s="140"/>
      <c r="AY2798" s="150"/>
      <c r="AZ2798" s="171"/>
      <c r="BA2798" s="171"/>
      <c r="BB2798" s="150" t="str">
        <f t="shared" si="523"/>
        <v/>
      </c>
      <c r="BC2798" s="172"/>
      <c r="BD2798" s="169"/>
      <c r="BE2798" s="169"/>
      <c r="BF2798" s="169"/>
      <c r="BG2798" s="169"/>
      <c r="BH2798" s="169"/>
      <c r="BI2798" s="169"/>
      <c r="BJ2798" s="169"/>
      <c r="BK2798" s="169"/>
      <c r="BL2798" s="169"/>
      <c r="BM2798" s="169"/>
      <c r="BN2798" s="169"/>
      <c r="BO2798" s="169"/>
      <c r="BP2798" s="169"/>
      <c r="BQ2798" s="169"/>
      <c r="BS2798" s="6"/>
      <c r="BT2798" s="11"/>
      <c r="BU2798" s="6"/>
      <c r="BV2798" s="6"/>
    </row>
    <row r="2799" spans="1:74" ht="15.75" x14ac:dyDescent="0.25">
      <c r="A2799" s="52" t="s">
        <v>7908</v>
      </c>
      <c r="B2799" s="56"/>
      <c r="C2799" s="7" t="s">
        <v>118</v>
      </c>
      <c r="D2799" s="7" t="s">
        <v>6920</v>
      </c>
      <c r="E2799" s="7"/>
      <c r="F2799" s="64"/>
      <c r="G2799" s="6"/>
      <c r="H2799" s="6"/>
      <c r="I2799" s="10" t="s">
        <v>110</v>
      </c>
      <c r="J2799" s="11" t="s">
        <v>7799</v>
      </c>
      <c r="K2799" s="220" t="s">
        <v>601</v>
      </c>
      <c r="L2799" s="180"/>
      <c r="M2799" s="180">
        <v>1000</v>
      </c>
      <c r="N2799" s="80" t="s">
        <v>7216</v>
      </c>
      <c r="O2799" s="165"/>
      <c r="P2799" s="80" t="s">
        <v>5305</v>
      </c>
      <c r="Q2799" s="80"/>
      <c r="R2799" s="80"/>
      <c r="S2799" s="166"/>
      <c r="T2799" s="164"/>
      <c r="U2799" s="167"/>
      <c r="V2799" s="168"/>
      <c r="W2799" s="12" t="str">
        <f t="shared" si="522"/>
        <v>Mqtt1</v>
      </c>
      <c r="X2799" s="222"/>
      <c r="Y2799" s="6" t="str">
        <f t="shared" si="519"/>
        <v>power-tag/quooker-chef-sink-galley</v>
      </c>
      <c r="Z2799" s="106" t="str" cm="1">
        <f t="array" ref="Z2799">IF(COUNTIF(N2799,"spare"),"","$."&amp;_xlfn.REGEXEXTRACT(J2799,"PT\d+[FQ]\d+_(.*)", 2))</f>
        <v>$.RMS_Voltage_A_N</v>
      </c>
      <c r="AA2799" s="12">
        <f t="shared" si="514"/>
        <v>7</v>
      </c>
      <c r="AB2799" s="6" t="s">
        <v>195</v>
      </c>
      <c r="AC2799" s="106">
        <v>3028</v>
      </c>
      <c r="AJ2799" s="80"/>
      <c r="AK2799" s="116" t="s">
        <v>1694</v>
      </c>
      <c r="AN2799" s="80"/>
      <c r="AO2799" s="80"/>
      <c r="AP2799" s="80"/>
      <c r="AQ2799" s="80"/>
      <c r="AR2799" s="130"/>
      <c r="AS2799" s="80"/>
      <c r="AT2799" s="7"/>
      <c r="AU2799" s="7"/>
      <c r="AV2799" s="169"/>
      <c r="AW2799" s="170"/>
      <c r="AX2799" s="140"/>
      <c r="AY2799" s="150"/>
      <c r="AZ2799" s="171"/>
      <c r="BA2799" s="171"/>
      <c r="BB2799" s="150" t="str">
        <f t="shared" si="523"/>
        <v/>
      </c>
      <c r="BC2799" s="172"/>
      <c r="BD2799" s="169"/>
      <c r="BE2799" s="169"/>
      <c r="BF2799" s="169"/>
      <c r="BG2799" s="169"/>
      <c r="BH2799" s="169"/>
      <c r="BI2799" s="169"/>
      <c r="BJ2799" s="169"/>
      <c r="BK2799" s="169"/>
      <c r="BL2799" s="169"/>
      <c r="BM2799" s="169"/>
      <c r="BN2799" s="169"/>
      <c r="BO2799" s="169"/>
      <c r="BP2799" s="169"/>
      <c r="BQ2799" s="169"/>
      <c r="BS2799" s="6"/>
      <c r="BT2799" s="11"/>
      <c r="BU2799" s="6"/>
      <c r="BV2799" s="6"/>
    </row>
    <row r="2800" spans="1:74" ht="15.75" x14ac:dyDescent="0.25">
      <c r="A2800" s="52" t="s">
        <v>7908</v>
      </c>
      <c r="B2800" s="56"/>
      <c r="C2800" s="7" t="s">
        <v>118</v>
      </c>
      <c r="D2800" s="7" t="s">
        <v>6920</v>
      </c>
      <c r="E2800" s="7"/>
      <c r="F2800" s="64"/>
      <c r="G2800" s="6"/>
      <c r="H2800" s="6"/>
      <c r="I2800" s="10" t="s">
        <v>110</v>
      </c>
      <c r="J2800" s="11" t="s">
        <v>7800</v>
      </c>
      <c r="K2800" s="220" t="s">
        <v>601</v>
      </c>
      <c r="L2800" s="180"/>
      <c r="M2800" s="180">
        <v>1000</v>
      </c>
      <c r="N2800" s="80" t="s">
        <v>7216</v>
      </c>
      <c r="O2800" s="165"/>
      <c r="P2800" s="80" t="s">
        <v>5306</v>
      </c>
      <c r="Q2800" s="80"/>
      <c r="R2800" s="80"/>
      <c r="S2800" s="166"/>
      <c r="T2800" s="164"/>
      <c r="U2800" s="167"/>
      <c r="V2800" s="168"/>
      <c r="W2800" s="12" t="str">
        <f t="shared" si="522"/>
        <v>Mqtt1</v>
      </c>
      <c r="X2800" s="222"/>
      <c r="Y2800" s="6" t="str">
        <f t="shared" si="519"/>
        <v>power-tag/quooker-chef-sink-galley</v>
      </c>
      <c r="Z2800" s="106" t="str" cm="1">
        <f t="array" ref="Z2800">IF(COUNTIF(N2800,"spare"),"","$."&amp;_xlfn.REGEXEXTRACT(J2800,"PT\d+[FQ]\d+_(.*)", 2))</f>
        <v>$.RMS_Voltage_B_N</v>
      </c>
      <c r="AA2800" s="12">
        <f t="shared" si="514"/>
        <v>7</v>
      </c>
      <c r="AB2800" s="6" t="s">
        <v>195</v>
      </c>
      <c r="AC2800" s="106">
        <v>3030</v>
      </c>
      <c r="AJ2800" s="80"/>
      <c r="AK2800" s="116" t="s">
        <v>1694</v>
      </c>
      <c r="AN2800" s="80"/>
      <c r="AO2800" s="80"/>
      <c r="AP2800" s="80"/>
      <c r="AQ2800" s="80"/>
      <c r="AR2800" s="130"/>
      <c r="AS2800" s="80"/>
      <c r="AT2800" s="7"/>
      <c r="AU2800" s="7"/>
      <c r="AV2800" s="169"/>
      <c r="AW2800" s="170"/>
      <c r="AX2800" s="140"/>
      <c r="AY2800" s="150"/>
      <c r="AZ2800" s="171"/>
      <c r="BA2800" s="171"/>
      <c r="BB2800" s="150" t="str">
        <f t="shared" si="523"/>
        <v/>
      </c>
      <c r="BC2800" s="172"/>
      <c r="BD2800" s="169"/>
      <c r="BE2800" s="169"/>
      <c r="BF2800" s="169"/>
      <c r="BG2800" s="169"/>
      <c r="BH2800" s="169"/>
      <c r="BI2800" s="169"/>
      <c r="BJ2800" s="169"/>
      <c r="BK2800" s="169"/>
      <c r="BL2800" s="169"/>
      <c r="BM2800" s="169"/>
      <c r="BN2800" s="169"/>
      <c r="BO2800" s="169"/>
      <c r="BP2800" s="169"/>
      <c r="BQ2800" s="169"/>
      <c r="BS2800" s="6"/>
      <c r="BT2800" s="11"/>
      <c r="BU2800" s="6"/>
      <c r="BV2800" s="6"/>
    </row>
    <row r="2801" spans="1:74" ht="15.75" x14ac:dyDescent="0.25">
      <c r="A2801" s="52" t="s">
        <v>7908</v>
      </c>
      <c r="B2801" s="56"/>
      <c r="C2801" s="7" t="s">
        <v>118</v>
      </c>
      <c r="D2801" s="7" t="s">
        <v>6920</v>
      </c>
      <c r="E2801" s="7"/>
      <c r="F2801" s="64"/>
      <c r="G2801" s="6"/>
      <c r="H2801" s="6"/>
      <c r="I2801" s="10" t="s">
        <v>110</v>
      </c>
      <c r="J2801" s="11" t="s">
        <v>7801</v>
      </c>
      <c r="K2801" s="220" t="s">
        <v>601</v>
      </c>
      <c r="L2801" s="180"/>
      <c r="M2801" s="180">
        <v>1000</v>
      </c>
      <c r="N2801" s="80" t="s">
        <v>7216</v>
      </c>
      <c r="O2801" s="165"/>
      <c r="P2801" s="80" t="s">
        <v>5307</v>
      </c>
      <c r="Q2801" s="80"/>
      <c r="R2801" s="80"/>
      <c r="S2801" s="166"/>
      <c r="T2801" s="164"/>
      <c r="U2801" s="167"/>
      <c r="V2801" s="168"/>
      <c r="W2801" s="12" t="str">
        <f t="shared" si="522"/>
        <v>Mqtt1</v>
      </c>
      <c r="X2801" s="222"/>
      <c r="Y2801" s="6" t="str">
        <f t="shared" si="519"/>
        <v>power-tag/quooker-chef-sink-galley</v>
      </c>
      <c r="Z2801" s="106" t="str" cm="1">
        <f t="array" ref="Z2801">IF(COUNTIF(N2801,"spare"),"","$."&amp;_xlfn.REGEXEXTRACT(J2801,"PT\d+[FQ]\d+_(.*)", 2))</f>
        <v>$.RMS_Voltage_C_N</v>
      </c>
      <c r="AA2801" s="12">
        <f t="shared" si="514"/>
        <v>7</v>
      </c>
      <c r="AB2801" s="6" t="s">
        <v>195</v>
      </c>
      <c r="AC2801" s="106">
        <v>3032</v>
      </c>
      <c r="AJ2801" s="80"/>
      <c r="AK2801" s="116" t="s">
        <v>1694</v>
      </c>
      <c r="AN2801" s="80"/>
      <c r="AO2801" s="80"/>
      <c r="AP2801" s="80"/>
      <c r="AQ2801" s="80"/>
      <c r="AR2801" s="130"/>
      <c r="AS2801" s="80"/>
      <c r="AT2801" s="7"/>
      <c r="AU2801" s="7"/>
      <c r="AV2801" s="169"/>
      <c r="AW2801" s="170"/>
      <c r="AX2801" s="140"/>
      <c r="AY2801" s="150"/>
      <c r="AZ2801" s="171"/>
      <c r="BA2801" s="171"/>
      <c r="BB2801" s="150" t="str">
        <f t="shared" si="523"/>
        <v/>
      </c>
      <c r="BC2801" s="172"/>
      <c r="BD2801" s="169"/>
      <c r="BE2801" s="169"/>
      <c r="BF2801" s="169"/>
      <c r="BG2801" s="169"/>
      <c r="BH2801" s="169"/>
      <c r="BI2801" s="169"/>
      <c r="BJ2801" s="169"/>
      <c r="BK2801" s="169"/>
      <c r="BL2801" s="169"/>
      <c r="BM2801" s="169"/>
      <c r="BN2801" s="169"/>
      <c r="BO2801" s="169"/>
      <c r="BP2801" s="169"/>
      <c r="BQ2801" s="169"/>
      <c r="BS2801" s="6"/>
      <c r="BT2801" s="11"/>
      <c r="BU2801" s="6"/>
      <c r="BV2801" s="6"/>
    </row>
    <row r="2802" spans="1:74" ht="15.75" x14ac:dyDescent="0.25">
      <c r="A2802" s="52" t="s">
        <v>7908</v>
      </c>
      <c r="B2802" s="56"/>
      <c r="C2802" s="7" t="s">
        <v>118</v>
      </c>
      <c r="D2802" s="7" t="s">
        <v>6920</v>
      </c>
      <c r="E2802" s="7"/>
      <c r="F2802" s="64"/>
      <c r="G2802" s="6"/>
      <c r="H2802" s="6"/>
      <c r="I2802" s="10" t="s">
        <v>110</v>
      </c>
      <c r="J2802" s="11" t="s">
        <v>5168</v>
      </c>
      <c r="K2802" s="220" t="s">
        <v>601</v>
      </c>
      <c r="L2802" s="180"/>
      <c r="M2802" s="180">
        <v>1000</v>
      </c>
      <c r="N2802" s="80" t="s">
        <v>7216</v>
      </c>
      <c r="O2802" s="165"/>
      <c r="P2802" s="80" t="s">
        <v>5308</v>
      </c>
      <c r="Q2802" s="80"/>
      <c r="R2802" s="80"/>
      <c r="S2802" s="166"/>
      <c r="T2802" s="164"/>
      <c r="U2802" s="167"/>
      <c r="V2802" s="168"/>
      <c r="W2802" s="12" t="str">
        <f t="shared" si="522"/>
        <v>Mqtt1</v>
      </c>
      <c r="X2802" s="222"/>
      <c r="Y2802" s="6" t="str">
        <f t="shared" si="519"/>
        <v>power-tag/quooker-chef-sink-galley</v>
      </c>
      <c r="Z2802" s="106" t="str" cm="1">
        <f t="array" ref="Z2802">IF(COUNTIF(N2802,"spare"),"","$."&amp;_xlfn.REGEXEXTRACT(J2802,"PT\d+[FQ]\d+_(.*)", 2))</f>
        <v>$.Active_Power_Phase_A</v>
      </c>
      <c r="AA2802" s="12">
        <f t="shared" si="514"/>
        <v>7</v>
      </c>
      <c r="AB2802" s="6" t="s">
        <v>195</v>
      </c>
      <c r="AC2802" s="106">
        <v>3054</v>
      </c>
      <c r="AJ2802" s="80"/>
      <c r="AK2802" s="116" t="s">
        <v>1695</v>
      </c>
      <c r="AN2802" s="80"/>
      <c r="AO2802" s="80"/>
      <c r="AP2802" s="80"/>
      <c r="AQ2802" s="80"/>
      <c r="AR2802" s="130"/>
      <c r="AS2802" s="80"/>
      <c r="AT2802" s="7"/>
      <c r="AU2802" s="7"/>
      <c r="AV2802" s="169"/>
      <c r="AW2802" s="170"/>
      <c r="AX2802" s="140"/>
      <c r="AY2802" s="150"/>
      <c r="AZ2802" s="171"/>
      <c r="BA2802" s="171"/>
      <c r="BB2802" s="150" t="str">
        <f t="shared" si="523"/>
        <v/>
      </c>
      <c r="BC2802" s="172"/>
      <c r="BD2802" s="169"/>
      <c r="BE2802" s="169"/>
      <c r="BF2802" s="169"/>
      <c r="BG2802" s="169"/>
      <c r="BH2802" s="169"/>
      <c r="BI2802" s="169"/>
      <c r="BJ2802" s="169"/>
      <c r="BK2802" s="169"/>
      <c r="BL2802" s="169"/>
      <c r="BM2802" s="169"/>
      <c r="BN2802" s="169"/>
      <c r="BO2802" s="169"/>
      <c r="BP2802" s="169"/>
      <c r="BQ2802" s="169"/>
      <c r="BS2802" s="6"/>
      <c r="BT2802" s="11"/>
      <c r="BU2802" s="6"/>
      <c r="BV2802" s="6"/>
    </row>
    <row r="2803" spans="1:74" ht="15.75" x14ac:dyDescent="0.25">
      <c r="A2803" s="52" t="s">
        <v>7908</v>
      </c>
      <c r="B2803" s="56"/>
      <c r="C2803" s="7" t="s">
        <v>118</v>
      </c>
      <c r="D2803" s="7" t="s">
        <v>6920</v>
      </c>
      <c r="E2803" s="7"/>
      <c r="F2803" s="64"/>
      <c r="G2803" s="6"/>
      <c r="H2803" s="6"/>
      <c r="I2803" s="10" t="s">
        <v>110</v>
      </c>
      <c r="J2803" s="11" t="s">
        <v>5169</v>
      </c>
      <c r="K2803" s="220" t="s">
        <v>601</v>
      </c>
      <c r="L2803" s="180"/>
      <c r="M2803" s="180">
        <v>1000</v>
      </c>
      <c r="N2803" s="80" t="s">
        <v>7216</v>
      </c>
      <c r="O2803" s="165"/>
      <c r="P2803" s="80" t="s">
        <v>5309</v>
      </c>
      <c r="Q2803" s="80"/>
      <c r="R2803" s="80"/>
      <c r="S2803" s="166"/>
      <c r="T2803" s="164"/>
      <c r="U2803" s="167"/>
      <c r="V2803" s="168"/>
      <c r="W2803" s="12" t="str">
        <f t="shared" si="522"/>
        <v>Mqtt1</v>
      </c>
      <c r="X2803" s="222"/>
      <c r="Y2803" s="6" t="str">
        <f t="shared" si="519"/>
        <v>power-tag/quooker-chef-sink-galley</v>
      </c>
      <c r="Z2803" s="106" t="str" cm="1">
        <f t="array" ref="Z2803">IF(COUNTIF(N2803,"spare"),"","$."&amp;_xlfn.REGEXEXTRACT(J2803,"PT\d+[FQ]\d+_(.*)", 2))</f>
        <v>$.Active_Power_Phase_B</v>
      </c>
      <c r="AA2803" s="12">
        <f t="shared" si="514"/>
        <v>7</v>
      </c>
      <c r="AB2803" s="6" t="s">
        <v>195</v>
      </c>
      <c r="AC2803" s="106">
        <v>3056</v>
      </c>
      <c r="AJ2803" s="80"/>
      <c r="AK2803" s="116" t="s">
        <v>1695</v>
      </c>
      <c r="AN2803" s="80"/>
      <c r="AO2803" s="80"/>
      <c r="AP2803" s="80"/>
      <c r="AQ2803" s="80"/>
      <c r="AR2803" s="130"/>
      <c r="AS2803" s="80"/>
      <c r="AT2803" s="7"/>
      <c r="AU2803" s="7"/>
      <c r="AV2803" s="169"/>
      <c r="AW2803" s="170"/>
      <c r="AX2803" s="140"/>
      <c r="AY2803" s="150"/>
      <c r="AZ2803" s="171"/>
      <c r="BA2803" s="171"/>
      <c r="BB2803" s="150" t="str">
        <f t="shared" si="523"/>
        <v/>
      </c>
      <c r="BC2803" s="172"/>
      <c r="BD2803" s="169"/>
      <c r="BE2803" s="169"/>
      <c r="BF2803" s="169"/>
      <c r="BG2803" s="169"/>
      <c r="BH2803" s="169"/>
      <c r="BI2803" s="169"/>
      <c r="BJ2803" s="169"/>
      <c r="BK2803" s="169"/>
      <c r="BL2803" s="169"/>
      <c r="BM2803" s="169"/>
      <c r="BN2803" s="169"/>
      <c r="BO2803" s="169"/>
      <c r="BP2803" s="169"/>
      <c r="BQ2803" s="169"/>
      <c r="BS2803" s="6"/>
      <c r="BT2803" s="11"/>
      <c r="BU2803" s="6"/>
      <c r="BV2803" s="6"/>
    </row>
    <row r="2804" spans="1:74" ht="15.75" x14ac:dyDescent="0.25">
      <c r="A2804" s="52" t="s">
        <v>7908</v>
      </c>
      <c r="B2804" s="56"/>
      <c r="C2804" s="7" t="s">
        <v>118</v>
      </c>
      <c r="D2804" s="7" t="s">
        <v>6920</v>
      </c>
      <c r="E2804" s="7"/>
      <c r="F2804" s="64"/>
      <c r="G2804" s="6"/>
      <c r="H2804" s="6"/>
      <c r="I2804" s="10" t="s">
        <v>110</v>
      </c>
      <c r="J2804" s="11" t="s">
        <v>5170</v>
      </c>
      <c r="K2804" s="220" t="s">
        <v>601</v>
      </c>
      <c r="L2804" s="180"/>
      <c r="M2804" s="180">
        <v>1000</v>
      </c>
      <c r="N2804" s="80" t="s">
        <v>7216</v>
      </c>
      <c r="O2804" s="165"/>
      <c r="P2804" s="80" t="s">
        <v>5310</v>
      </c>
      <c r="Q2804" s="80"/>
      <c r="R2804" s="80"/>
      <c r="S2804" s="166"/>
      <c r="T2804" s="164"/>
      <c r="U2804" s="167"/>
      <c r="V2804" s="168"/>
      <c r="W2804" s="12" t="str">
        <f t="shared" si="522"/>
        <v>Mqtt1</v>
      </c>
      <c r="X2804" s="222"/>
      <c r="Y2804" s="6" t="str">
        <f t="shared" si="519"/>
        <v>power-tag/quooker-chef-sink-galley</v>
      </c>
      <c r="Z2804" s="106" t="str" cm="1">
        <f t="array" ref="Z2804">IF(COUNTIF(N2804,"spare"),"","$."&amp;_xlfn.REGEXEXTRACT(J2804,"PT\d+[FQ]\d+_(.*)", 2))</f>
        <v>$.Active_Power_Phase_C</v>
      </c>
      <c r="AA2804" s="12">
        <f t="shared" si="514"/>
        <v>7</v>
      </c>
      <c r="AB2804" s="6" t="s">
        <v>195</v>
      </c>
      <c r="AC2804" s="106">
        <v>3058</v>
      </c>
      <c r="AJ2804" s="80"/>
      <c r="AK2804" s="116" t="s">
        <v>1695</v>
      </c>
      <c r="AN2804" s="80"/>
      <c r="AO2804" s="80"/>
      <c r="AP2804" s="80"/>
      <c r="AQ2804" s="80"/>
      <c r="AR2804" s="130"/>
      <c r="AS2804" s="80"/>
      <c r="AT2804" s="7"/>
      <c r="AU2804" s="7"/>
      <c r="AV2804" s="169"/>
      <c r="AW2804" s="170"/>
      <c r="AX2804" s="140"/>
      <c r="AY2804" s="150"/>
      <c r="AZ2804" s="171"/>
      <c r="BA2804" s="171"/>
      <c r="BB2804" s="150" t="str">
        <f t="shared" si="523"/>
        <v/>
      </c>
      <c r="BC2804" s="172"/>
      <c r="BD2804" s="169"/>
      <c r="BE2804" s="169"/>
      <c r="BF2804" s="169"/>
      <c r="BG2804" s="169"/>
      <c r="BH2804" s="169"/>
      <c r="BI2804" s="169"/>
      <c r="BJ2804" s="169"/>
      <c r="BK2804" s="169"/>
      <c r="BL2804" s="169"/>
      <c r="BM2804" s="169"/>
      <c r="BN2804" s="169"/>
      <c r="BO2804" s="169"/>
      <c r="BP2804" s="169"/>
      <c r="BQ2804" s="169"/>
      <c r="BS2804" s="6"/>
      <c r="BT2804" s="11"/>
      <c r="BU2804" s="6"/>
      <c r="BV2804" s="6"/>
    </row>
    <row r="2805" spans="1:74" ht="15.75" x14ac:dyDescent="0.25">
      <c r="A2805" s="52" t="s">
        <v>7908</v>
      </c>
      <c r="B2805" s="56"/>
      <c r="C2805" s="7" t="s">
        <v>118</v>
      </c>
      <c r="D2805" s="7" t="s">
        <v>6920</v>
      </c>
      <c r="E2805" s="7"/>
      <c r="F2805" s="64"/>
      <c r="G2805" s="6"/>
      <c r="H2805" s="6"/>
      <c r="I2805" s="10" t="s">
        <v>110</v>
      </c>
      <c r="J2805" s="11" t="s">
        <v>5171</v>
      </c>
      <c r="K2805" s="220" t="s">
        <v>601</v>
      </c>
      <c r="L2805" s="180"/>
      <c r="M2805" s="180">
        <v>1000</v>
      </c>
      <c r="N2805" s="80" t="s">
        <v>7216</v>
      </c>
      <c r="O2805" s="165"/>
      <c r="P2805" s="80" t="s">
        <v>5311</v>
      </c>
      <c r="Q2805" s="80"/>
      <c r="R2805" s="80"/>
      <c r="S2805" s="166"/>
      <c r="T2805" s="164"/>
      <c r="U2805" s="167"/>
      <c r="V2805" s="168"/>
      <c r="W2805" s="12" t="str">
        <f t="shared" si="522"/>
        <v>Mqtt1</v>
      </c>
      <c r="X2805" s="222"/>
      <c r="Y2805" s="6" t="str">
        <f t="shared" si="519"/>
        <v>power-tag/quooker-chef-sink-galley</v>
      </c>
      <c r="Z2805" s="106" t="str" cm="1">
        <f t="array" ref="Z2805">IF(COUNTIF(N2805,"spare"),"","$."&amp;_xlfn.REGEXEXTRACT(J2805,"PT\d+[FQ]\d+_(.*)", 2))</f>
        <v>$.Total_Active_Power</v>
      </c>
      <c r="AA2805" s="12">
        <f t="shared" si="514"/>
        <v>7</v>
      </c>
      <c r="AB2805" s="6" t="s">
        <v>195</v>
      </c>
      <c r="AC2805" s="106">
        <v>3060</v>
      </c>
      <c r="AJ2805" s="80"/>
      <c r="AK2805" s="116" t="s">
        <v>1695</v>
      </c>
      <c r="AN2805" s="80"/>
      <c r="AO2805" s="80"/>
      <c r="AP2805" s="80"/>
      <c r="AQ2805" s="80"/>
      <c r="AR2805" s="130"/>
      <c r="AS2805" s="80"/>
      <c r="AT2805" s="7"/>
      <c r="AU2805" s="7"/>
      <c r="AV2805" s="169"/>
      <c r="AW2805" s="170"/>
      <c r="AX2805" s="140"/>
      <c r="AY2805" s="150"/>
      <c r="AZ2805" s="171"/>
      <c r="BA2805" s="171"/>
      <c r="BB2805" s="150" t="str">
        <f t="shared" si="523"/>
        <v/>
      </c>
      <c r="BC2805" s="172"/>
      <c r="BD2805" s="169"/>
      <c r="BE2805" s="169"/>
      <c r="BF2805" s="169"/>
      <c r="BG2805" s="169"/>
      <c r="BH2805" s="169"/>
      <c r="BI2805" s="169"/>
      <c r="BJ2805" s="169"/>
      <c r="BK2805" s="169"/>
      <c r="BL2805" s="169"/>
      <c r="BM2805" s="169"/>
      <c r="BN2805" s="169"/>
      <c r="BO2805" s="169"/>
      <c r="BP2805" s="169"/>
      <c r="BQ2805" s="169"/>
      <c r="BS2805" s="6"/>
      <c r="BT2805" s="11"/>
      <c r="BU2805" s="6"/>
      <c r="BV2805" s="6"/>
    </row>
    <row r="2806" spans="1:74" ht="15.75" x14ac:dyDescent="0.25">
      <c r="A2806" s="52" t="s">
        <v>7908</v>
      </c>
      <c r="B2806" s="56"/>
      <c r="C2806" s="7" t="s">
        <v>118</v>
      </c>
      <c r="D2806" s="7" t="s">
        <v>6920</v>
      </c>
      <c r="E2806" s="7"/>
      <c r="F2806" s="64"/>
      <c r="G2806" s="6"/>
      <c r="H2806" s="6"/>
      <c r="I2806" s="10" t="s">
        <v>110</v>
      </c>
      <c r="J2806" s="11" t="s">
        <v>5172</v>
      </c>
      <c r="K2806" s="220" t="s">
        <v>601</v>
      </c>
      <c r="L2806" s="180"/>
      <c r="M2806" s="180">
        <v>1000</v>
      </c>
      <c r="N2806" s="80" t="s">
        <v>7216</v>
      </c>
      <c r="O2806" s="165"/>
      <c r="P2806" s="80" t="s">
        <v>5312</v>
      </c>
      <c r="Q2806" s="80"/>
      <c r="R2806" s="80"/>
      <c r="S2806" s="166"/>
      <c r="T2806" s="164"/>
      <c r="U2806" s="167"/>
      <c r="V2806" s="168"/>
      <c r="W2806" s="12" t="str">
        <f t="shared" si="522"/>
        <v>Mqtt1</v>
      </c>
      <c r="X2806" s="222"/>
      <c r="Y2806" s="6" t="str">
        <f t="shared" si="519"/>
        <v>power-tag/quooker-chef-sink-galley</v>
      </c>
      <c r="Z2806" s="106" t="str" cm="1">
        <f t="array" ref="Z2806">IF(COUNTIF(N2806,"spare"),"","$."&amp;_xlfn.REGEXEXTRACT(J2806,"PT\d+[FQ]\d+_(.*)", 2))</f>
        <v>$.Power_Factor_Phase_A</v>
      </c>
      <c r="AA2806" s="12">
        <f t="shared" si="514"/>
        <v>7</v>
      </c>
      <c r="AB2806" s="6" t="s">
        <v>195</v>
      </c>
      <c r="AC2806" s="106">
        <v>3078</v>
      </c>
      <c r="AJ2806" s="80"/>
      <c r="AK2806" s="116" t="s">
        <v>1696</v>
      </c>
      <c r="AN2806" s="80"/>
      <c r="AO2806" s="80"/>
      <c r="AP2806" s="80"/>
      <c r="AQ2806" s="80"/>
      <c r="AR2806" s="130"/>
      <c r="AS2806" s="80"/>
      <c r="AT2806" s="7"/>
      <c r="AU2806" s="7"/>
      <c r="AV2806" s="169"/>
      <c r="AW2806" s="170"/>
      <c r="AX2806" s="140"/>
      <c r="AY2806" s="150"/>
      <c r="AZ2806" s="171"/>
      <c r="BA2806" s="171"/>
      <c r="BB2806" s="150" t="str">
        <f t="shared" si="523"/>
        <v/>
      </c>
      <c r="BC2806" s="172"/>
      <c r="BD2806" s="169"/>
      <c r="BE2806" s="169"/>
      <c r="BF2806" s="169"/>
      <c r="BG2806" s="169"/>
      <c r="BH2806" s="169"/>
      <c r="BI2806" s="169"/>
      <c r="BJ2806" s="169"/>
      <c r="BK2806" s="169"/>
      <c r="BL2806" s="169"/>
      <c r="BM2806" s="169"/>
      <c r="BN2806" s="169"/>
      <c r="BO2806" s="169"/>
      <c r="BP2806" s="169"/>
      <c r="BQ2806" s="169"/>
      <c r="BS2806" s="6"/>
      <c r="BT2806" s="11"/>
      <c r="BU2806" s="6"/>
      <c r="BV2806" s="6"/>
    </row>
    <row r="2807" spans="1:74" ht="15.75" x14ac:dyDescent="0.25">
      <c r="A2807" s="52" t="s">
        <v>7908</v>
      </c>
      <c r="B2807" s="56"/>
      <c r="C2807" s="7" t="s">
        <v>118</v>
      </c>
      <c r="D2807" s="7" t="s">
        <v>6920</v>
      </c>
      <c r="E2807" s="7"/>
      <c r="F2807" s="64"/>
      <c r="G2807" s="6"/>
      <c r="H2807" s="6"/>
      <c r="I2807" s="10" t="s">
        <v>110</v>
      </c>
      <c r="J2807" s="11" t="s">
        <v>5173</v>
      </c>
      <c r="K2807" s="220" t="s">
        <v>601</v>
      </c>
      <c r="L2807" s="180"/>
      <c r="M2807" s="180">
        <v>1000</v>
      </c>
      <c r="N2807" s="80" t="s">
        <v>7216</v>
      </c>
      <c r="O2807" s="165"/>
      <c r="P2807" s="80" t="s">
        <v>5313</v>
      </c>
      <c r="Q2807" s="80"/>
      <c r="R2807" s="80"/>
      <c r="S2807" s="166"/>
      <c r="T2807" s="164"/>
      <c r="U2807" s="167"/>
      <c r="V2807" s="168"/>
      <c r="W2807" s="12" t="str">
        <f t="shared" si="522"/>
        <v>Mqtt1</v>
      </c>
      <c r="X2807" s="222"/>
      <c r="Y2807" s="6" t="str">
        <f t="shared" si="519"/>
        <v>power-tag/quooker-chef-sink-galley</v>
      </c>
      <c r="Z2807" s="106" t="str" cm="1">
        <f t="array" ref="Z2807">IF(COUNTIF(N2807,"spare"),"","$."&amp;_xlfn.REGEXEXTRACT(J2807,"PT\d+[FQ]\d+_(.*)", 2))</f>
        <v>$.Power_Factor_Phase_B</v>
      </c>
      <c r="AA2807" s="12">
        <f t="shared" si="514"/>
        <v>7</v>
      </c>
      <c r="AB2807" s="6" t="s">
        <v>195</v>
      </c>
      <c r="AC2807" s="106">
        <v>3080</v>
      </c>
      <c r="AJ2807" s="80"/>
      <c r="AK2807" s="116" t="s">
        <v>1696</v>
      </c>
      <c r="AN2807" s="80"/>
      <c r="AO2807" s="80"/>
      <c r="AP2807" s="80"/>
      <c r="AQ2807" s="80"/>
      <c r="AR2807" s="130"/>
      <c r="AS2807" s="80"/>
      <c r="AT2807" s="7"/>
      <c r="AU2807" s="7"/>
      <c r="AV2807" s="169"/>
      <c r="AW2807" s="170"/>
      <c r="AX2807" s="140"/>
      <c r="AY2807" s="150"/>
      <c r="AZ2807" s="171"/>
      <c r="BA2807" s="171"/>
      <c r="BB2807" s="150" t="str">
        <f t="shared" si="523"/>
        <v/>
      </c>
      <c r="BC2807" s="172"/>
      <c r="BD2807" s="169"/>
      <c r="BE2807" s="169"/>
      <c r="BF2807" s="169"/>
      <c r="BG2807" s="169"/>
      <c r="BH2807" s="169"/>
      <c r="BI2807" s="169"/>
      <c r="BJ2807" s="169"/>
      <c r="BK2807" s="169"/>
      <c r="BL2807" s="169"/>
      <c r="BM2807" s="169"/>
      <c r="BN2807" s="169"/>
      <c r="BO2807" s="169"/>
      <c r="BP2807" s="169"/>
      <c r="BQ2807" s="169"/>
      <c r="BS2807" s="6"/>
      <c r="BT2807" s="11"/>
      <c r="BU2807" s="6"/>
      <c r="BV2807" s="6"/>
    </row>
    <row r="2808" spans="1:74" ht="15.75" x14ac:dyDescent="0.25">
      <c r="A2808" s="52" t="s">
        <v>7908</v>
      </c>
      <c r="B2808" s="56"/>
      <c r="C2808" s="7" t="s">
        <v>118</v>
      </c>
      <c r="D2808" s="7" t="s">
        <v>6920</v>
      </c>
      <c r="E2808" s="7"/>
      <c r="F2808" s="64"/>
      <c r="G2808" s="6"/>
      <c r="H2808" s="6"/>
      <c r="I2808" s="10" t="s">
        <v>110</v>
      </c>
      <c r="J2808" s="11" t="s">
        <v>5174</v>
      </c>
      <c r="K2808" s="220" t="s">
        <v>601</v>
      </c>
      <c r="L2808" s="180"/>
      <c r="M2808" s="180">
        <v>1000</v>
      </c>
      <c r="N2808" s="80" t="s">
        <v>7216</v>
      </c>
      <c r="O2808" s="165"/>
      <c r="P2808" s="80" t="s">
        <v>5314</v>
      </c>
      <c r="Q2808" s="80"/>
      <c r="R2808" s="80"/>
      <c r="S2808" s="166"/>
      <c r="T2808" s="164"/>
      <c r="U2808" s="167"/>
      <c r="V2808" s="168"/>
      <c r="W2808" s="12" t="str">
        <f t="shared" si="522"/>
        <v>Mqtt1</v>
      </c>
      <c r="X2808" s="222"/>
      <c r="Y2808" s="6" t="str">
        <f t="shared" si="519"/>
        <v>power-tag/quooker-chef-sink-galley</v>
      </c>
      <c r="Z2808" s="106" t="str" cm="1">
        <f t="array" ref="Z2808">IF(COUNTIF(N2808,"spare"),"","$."&amp;_xlfn.REGEXEXTRACT(J2808,"PT\d+[FQ]\d+_(.*)", 2))</f>
        <v>$.Power_Factor_Phase_C</v>
      </c>
      <c r="AA2808" s="12">
        <f t="shared" si="514"/>
        <v>7</v>
      </c>
      <c r="AB2808" s="6" t="s">
        <v>195</v>
      </c>
      <c r="AC2808" s="106">
        <v>3082</v>
      </c>
      <c r="AJ2808" s="80"/>
      <c r="AK2808" s="116" t="s">
        <v>1696</v>
      </c>
      <c r="AN2808" s="80"/>
      <c r="AO2808" s="80"/>
      <c r="AP2808" s="80"/>
      <c r="AQ2808" s="80"/>
      <c r="AR2808" s="130"/>
      <c r="AS2808" s="80"/>
      <c r="AT2808" s="7"/>
      <c r="AU2808" s="7"/>
      <c r="AV2808" s="169"/>
      <c r="AW2808" s="170"/>
      <c r="AX2808" s="140"/>
      <c r="AY2808" s="150"/>
      <c r="AZ2808" s="171"/>
      <c r="BA2808" s="171"/>
      <c r="BB2808" s="150" t="str">
        <f t="shared" si="523"/>
        <v/>
      </c>
      <c r="BC2808" s="172"/>
      <c r="BD2808" s="169"/>
      <c r="BE2808" s="169"/>
      <c r="BF2808" s="169"/>
      <c r="BG2808" s="169"/>
      <c r="BH2808" s="169"/>
      <c r="BI2808" s="169"/>
      <c r="BJ2808" s="169"/>
      <c r="BK2808" s="169"/>
      <c r="BL2808" s="169"/>
      <c r="BM2808" s="169"/>
      <c r="BN2808" s="169"/>
      <c r="BO2808" s="169"/>
      <c r="BP2808" s="169"/>
      <c r="BQ2808" s="169"/>
      <c r="BS2808" s="6"/>
      <c r="BT2808" s="11"/>
      <c r="BU2808" s="6"/>
      <c r="BV2808" s="6"/>
    </row>
    <row r="2809" spans="1:74" ht="15.75" x14ac:dyDescent="0.25">
      <c r="A2809" s="52" t="s">
        <v>7908</v>
      </c>
      <c r="B2809" s="56"/>
      <c r="C2809" s="7" t="s">
        <v>118</v>
      </c>
      <c r="D2809" s="7" t="s">
        <v>6920</v>
      </c>
      <c r="E2809" s="7"/>
      <c r="F2809" s="64"/>
      <c r="G2809" s="6"/>
      <c r="H2809" s="6"/>
      <c r="I2809" s="10" t="s">
        <v>110</v>
      </c>
      <c r="J2809" s="11" t="s">
        <v>5175</v>
      </c>
      <c r="K2809" s="220" t="s">
        <v>601</v>
      </c>
      <c r="L2809" s="180"/>
      <c r="M2809" s="180">
        <v>1000</v>
      </c>
      <c r="N2809" s="80" t="s">
        <v>7216</v>
      </c>
      <c r="O2809" s="165"/>
      <c r="P2809" s="80" t="s">
        <v>5315</v>
      </c>
      <c r="Q2809" s="80"/>
      <c r="R2809" s="80"/>
      <c r="S2809" s="166"/>
      <c r="T2809" s="164"/>
      <c r="U2809" s="167"/>
      <c r="V2809" s="168"/>
      <c r="W2809" s="12" t="str">
        <f t="shared" si="522"/>
        <v>Mqtt1</v>
      </c>
      <c r="X2809" s="222"/>
      <c r="Y2809" s="6" t="str">
        <f t="shared" si="519"/>
        <v>power-tag/quooker-chef-sink-galley</v>
      </c>
      <c r="Z2809" s="106" t="str" cm="1">
        <f t="array" ref="Z2809">IF(COUNTIF(N2809,"spare"),"","$."&amp;_xlfn.REGEXEXTRACT(J2809,"PT\d+[FQ]\d+_(.*)", 2))</f>
        <v>$.Total_Power_Factor</v>
      </c>
      <c r="AA2809" s="12">
        <f t="shared" si="514"/>
        <v>7</v>
      </c>
      <c r="AB2809" s="6" t="s">
        <v>195</v>
      </c>
      <c r="AC2809" s="106">
        <v>3084</v>
      </c>
      <c r="AJ2809" s="80"/>
      <c r="AK2809" s="116" t="s">
        <v>1696</v>
      </c>
      <c r="AN2809" s="80"/>
      <c r="AO2809" s="80"/>
      <c r="AP2809" s="80"/>
      <c r="AQ2809" s="80"/>
      <c r="AR2809" s="130"/>
      <c r="AS2809" s="80"/>
      <c r="AT2809" s="7"/>
      <c r="AU2809" s="7"/>
      <c r="AV2809" s="169"/>
      <c r="AW2809" s="170"/>
      <c r="AX2809" s="140"/>
      <c r="AY2809" s="150"/>
      <c r="AZ2809" s="171"/>
      <c r="BA2809" s="171"/>
      <c r="BB2809" s="150" t="str">
        <f t="shared" si="523"/>
        <v/>
      </c>
      <c r="BC2809" s="172"/>
      <c r="BD2809" s="169"/>
      <c r="BE2809" s="169"/>
      <c r="BF2809" s="169"/>
      <c r="BG2809" s="169"/>
      <c r="BH2809" s="169"/>
      <c r="BI2809" s="169"/>
      <c r="BJ2809" s="169"/>
      <c r="BK2809" s="169"/>
      <c r="BL2809" s="169"/>
      <c r="BM2809" s="169"/>
      <c r="BN2809" s="169"/>
      <c r="BO2809" s="169"/>
      <c r="BP2809" s="169"/>
      <c r="BQ2809" s="169"/>
      <c r="BS2809" s="6"/>
      <c r="BT2809" s="11"/>
      <c r="BU2809" s="6"/>
      <c r="BV2809" s="6"/>
    </row>
    <row r="2810" spans="1:74" ht="15.75" x14ac:dyDescent="0.25">
      <c r="A2810" s="52" t="s">
        <v>7908</v>
      </c>
      <c r="B2810" s="56"/>
      <c r="C2810" s="7" t="s">
        <v>118</v>
      </c>
      <c r="D2810" s="7" t="s">
        <v>6920</v>
      </c>
      <c r="E2810" s="7"/>
      <c r="F2810" s="64"/>
      <c r="G2810" s="6"/>
      <c r="H2810" s="6"/>
      <c r="I2810" s="10" t="s">
        <v>110</v>
      </c>
      <c r="J2810" s="11" t="s">
        <v>5176</v>
      </c>
      <c r="K2810" s="220" t="s">
        <v>601</v>
      </c>
      <c r="L2810" s="180"/>
      <c r="M2810" s="180">
        <v>1000</v>
      </c>
      <c r="N2810" s="80" t="s">
        <v>7216</v>
      </c>
      <c r="O2810" s="165"/>
      <c r="P2810" s="80" t="s">
        <v>5316</v>
      </c>
      <c r="Q2810" s="80"/>
      <c r="R2810" s="80"/>
      <c r="S2810" s="166"/>
      <c r="T2810" s="164"/>
      <c r="U2810" s="167"/>
      <c r="V2810" s="168"/>
      <c r="W2810" s="12" t="str">
        <f t="shared" ref="W2810:W2824" si="524">IF(COUNTIF(N2810,"spare"),"","Mqtt1")</f>
        <v>Mqtt1</v>
      </c>
      <c r="X2810" s="222"/>
      <c r="Y2810" s="6" t="str">
        <f t="shared" si="519"/>
        <v>power-tag/galley-jb-1</v>
      </c>
      <c r="Z2810" s="106" t="str" cm="1">
        <f t="array" ref="Z2810">IF(COUNTIF(N2810,"spare"),"","$."&amp;_xlfn.REGEXEXTRACT(J2810,"PT\d+[FQ]\d+_(.*)", 2))</f>
        <v>$.RMS_Current_Phase_A</v>
      </c>
      <c r="AA2810" s="12">
        <f>AA2795+1</f>
        <v>8</v>
      </c>
      <c r="AB2810" s="6" t="s">
        <v>195</v>
      </c>
      <c r="AC2810" s="106">
        <v>3000</v>
      </c>
      <c r="AJ2810" s="80"/>
      <c r="AK2810" s="116" t="s">
        <v>1693</v>
      </c>
      <c r="AN2810" s="80"/>
      <c r="AO2810" s="80"/>
      <c r="AP2810" s="80"/>
      <c r="AQ2810" s="80"/>
      <c r="AR2810" s="130"/>
      <c r="AS2810" s="80"/>
      <c r="AT2810" s="7"/>
      <c r="AU2810" s="7"/>
      <c r="AV2810" s="169"/>
      <c r="AW2810" s="170"/>
      <c r="AX2810" s="140"/>
      <c r="AY2810" s="150"/>
      <c r="AZ2810" s="171"/>
      <c r="BA2810" s="171"/>
      <c r="BB2810" s="150" t="str">
        <f t="shared" ref="BB2810:BB2824" si="525">IF(ISNUMBER(AM2810),"1","")</f>
        <v/>
      </c>
      <c r="BC2810" s="172"/>
      <c r="BD2810" s="169"/>
      <c r="BE2810" s="169"/>
      <c r="BF2810" s="169"/>
      <c r="BG2810" s="169"/>
      <c r="BH2810" s="169"/>
      <c r="BI2810" s="169"/>
      <c r="BJ2810" s="169"/>
      <c r="BK2810" s="169"/>
      <c r="BL2810" s="169"/>
      <c r="BM2810" s="169"/>
      <c r="BN2810" s="169"/>
      <c r="BO2810" s="169"/>
      <c r="BP2810" s="169"/>
      <c r="BQ2810" s="169"/>
      <c r="BS2810" s="6"/>
      <c r="BT2810" s="11"/>
      <c r="BU2810" s="6"/>
      <c r="BV2810" s="6"/>
    </row>
    <row r="2811" spans="1:74" ht="15.75" x14ac:dyDescent="0.25">
      <c r="A2811" s="52" t="s">
        <v>7908</v>
      </c>
      <c r="B2811" s="56"/>
      <c r="C2811" s="7" t="s">
        <v>118</v>
      </c>
      <c r="D2811" s="7" t="s">
        <v>6920</v>
      </c>
      <c r="E2811" s="7"/>
      <c r="F2811" s="64"/>
      <c r="G2811" s="6"/>
      <c r="H2811" s="6"/>
      <c r="I2811" s="10" t="s">
        <v>110</v>
      </c>
      <c r="J2811" s="11" t="s">
        <v>5177</v>
      </c>
      <c r="K2811" s="220" t="s">
        <v>601</v>
      </c>
      <c r="L2811" s="180"/>
      <c r="M2811" s="180">
        <v>1000</v>
      </c>
      <c r="N2811" s="80" t="s">
        <v>7216</v>
      </c>
      <c r="O2811" s="165"/>
      <c r="P2811" s="80" t="s">
        <v>5317</v>
      </c>
      <c r="Q2811" s="80"/>
      <c r="R2811" s="80"/>
      <c r="S2811" s="166"/>
      <c r="T2811" s="164"/>
      <c r="U2811" s="167"/>
      <c r="V2811" s="168"/>
      <c r="W2811" s="12" t="str">
        <f t="shared" si="524"/>
        <v>Mqtt1</v>
      </c>
      <c r="X2811" s="222"/>
      <c r="Y2811" s="6" t="str">
        <f t="shared" si="519"/>
        <v>power-tag/galley-jb-1</v>
      </c>
      <c r="Z2811" s="106" t="str" cm="1">
        <f t="array" ref="Z2811">IF(COUNTIF(N2811,"spare"),"","$."&amp;_xlfn.REGEXEXTRACT(J2811,"PT\d+[FQ]\d+_(.*)", 2))</f>
        <v>$.RMS_Current_Phase_B</v>
      </c>
      <c r="AA2811" s="12">
        <f t="shared" si="514"/>
        <v>8</v>
      </c>
      <c r="AB2811" s="6" t="s">
        <v>195</v>
      </c>
      <c r="AC2811" s="106">
        <v>3002</v>
      </c>
      <c r="AJ2811" s="80"/>
      <c r="AK2811" s="116" t="s">
        <v>1693</v>
      </c>
      <c r="AN2811" s="80"/>
      <c r="AO2811" s="80"/>
      <c r="AP2811" s="80"/>
      <c r="AQ2811" s="80"/>
      <c r="AR2811" s="130"/>
      <c r="AS2811" s="80"/>
      <c r="AT2811" s="7"/>
      <c r="AU2811" s="7"/>
      <c r="AV2811" s="169"/>
      <c r="AW2811" s="170"/>
      <c r="AX2811" s="140"/>
      <c r="AY2811" s="150"/>
      <c r="AZ2811" s="171"/>
      <c r="BA2811" s="171"/>
      <c r="BB2811" s="150" t="str">
        <f t="shared" si="525"/>
        <v/>
      </c>
      <c r="BC2811" s="172"/>
      <c r="BD2811" s="169"/>
      <c r="BE2811" s="169"/>
      <c r="BF2811" s="169"/>
      <c r="BG2811" s="169"/>
      <c r="BH2811" s="169"/>
      <c r="BI2811" s="169"/>
      <c r="BJ2811" s="169"/>
      <c r="BK2811" s="169"/>
      <c r="BL2811" s="169"/>
      <c r="BM2811" s="169"/>
      <c r="BN2811" s="169"/>
      <c r="BO2811" s="169"/>
      <c r="BP2811" s="169"/>
      <c r="BQ2811" s="169"/>
      <c r="BS2811" s="6"/>
      <c r="BT2811" s="11"/>
      <c r="BU2811" s="6"/>
      <c r="BV2811" s="6"/>
    </row>
    <row r="2812" spans="1:74" ht="15.75" x14ac:dyDescent="0.25">
      <c r="A2812" s="52" t="s">
        <v>7908</v>
      </c>
      <c r="B2812" s="56"/>
      <c r="C2812" s="7" t="s">
        <v>118</v>
      </c>
      <c r="D2812" s="7" t="s">
        <v>6920</v>
      </c>
      <c r="E2812" s="7"/>
      <c r="F2812" s="64"/>
      <c r="G2812" s="6"/>
      <c r="H2812" s="6"/>
      <c r="I2812" s="10" t="s">
        <v>110</v>
      </c>
      <c r="J2812" s="11" t="s">
        <v>5178</v>
      </c>
      <c r="K2812" s="220" t="s">
        <v>601</v>
      </c>
      <c r="L2812" s="180"/>
      <c r="M2812" s="180">
        <v>1000</v>
      </c>
      <c r="N2812" s="80" t="s">
        <v>7216</v>
      </c>
      <c r="O2812" s="165"/>
      <c r="P2812" s="80" t="s">
        <v>5318</v>
      </c>
      <c r="Q2812" s="80"/>
      <c r="R2812" s="80"/>
      <c r="S2812" s="166"/>
      <c r="T2812" s="164"/>
      <c r="U2812" s="167"/>
      <c r="V2812" s="168"/>
      <c r="W2812" s="12" t="str">
        <f t="shared" si="524"/>
        <v>Mqtt1</v>
      </c>
      <c r="X2812" s="222"/>
      <c r="Y2812" s="6" t="str">
        <f t="shared" si="519"/>
        <v>power-tag/galley-jb-1</v>
      </c>
      <c r="Z2812" s="106" t="str" cm="1">
        <f t="array" ref="Z2812">IF(COUNTIF(N2812,"spare"),"","$."&amp;_xlfn.REGEXEXTRACT(J2812,"PT\d+[FQ]\d+_(.*)", 2))</f>
        <v>$.RMS_Current_Phase_C</v>
      </c>
      <c r="AA2812" s="12">
        <f t="shared" si="514"/>
        <v>8</v>
      </c>
      <c r="AB2812" s="6" t="s">
        <v>195</v>
      </c>
      <c r="AC2812" s="106">
        <v>3004</v>
      </c>
      <c r="AJ2812" s="80"/>
      <c r="AK2812" s="116" t="s">
        <v>1693</v>
      </c>
      <c r="AN2812" s="80"/>
      <c r="AO2812" s="80"/>
      <c r="AP2812" s="80"/>
      <c r="AQ2812" s="80"/>
      <c r="AR2812" s="130"/>
      <c r="AS2812" s="80"/>
      <c r="AT2812" s="7"/>
      <c r="AU2812" s="7"/>
      <c r="AV2812" s="169"/>
      <c r="AW2812" s="170"/>
      <c r="AX2812" s="140"/>
      <c r="AY2812" s="150"/>
      <c r="AZ2812" s="171"/>
      <c r="BA2812" s="171"/>
      <c r="BB2812" s="150" t="str">
        <f t="shared" si="525"/>
        <v/>
      </c>
      <c r="BC2812" s="172"/>
      <c r="BD2812" s="169"/>
      <c r="BE2812" s="169"/>
      <c r="BF2812" s="169"/>
      <c r="BG2812" s="169"/>
      <c r="BH2812" s="169"/>
      <c r="BI2812" s="169"/>
      <c r="BJ2812" s="169"/>
      <c r="BK2812" s="169"/>
      <c r="BL2812" s="169"/>
      <c r="BM2812" s="169"/>
      <c r="BN2812" s="169"/>
      <c r="BO2812" s="169"/>
      <c r="BP2812" s="169"/>
      <c r="BQ2812" s="169"/>
      <c r="BS2812" s="6"/>
      <c r="BT2812" s="11"/>
      <c r="BU2812" s="6"/>
      <c r="BV2812" s="6"/>
    </row>
    <row r="2813" spans="1:74" ht="15.75" x14ac:dyDescent="0.25">
      <c r="A2813" s="52" t="s">
        <v>7908</v>
      </c>
      <c r="B2813" s="56"/>
      <c r="C2813" s="7" t="s">
        <v>118</v>
      </c>
      <c r="D2813" s="7" t="s">
        <v>6920</v>
      </c>
      <c r="E2813" s="7"/>
      <c r="F2813" s="64"/>
      <c r="G2813" s="6"/>
      <c r="H2813" s="6"/>
      <c r="I2813" s="10" t="s">
        <v>110</v>
      </c>
      <c r="J2813" s="11" t="s">
        <v>5179</v>
      </c>
      <c r="K2813" s="220" t="s">
        <v>601</v>
      </c>
      <c r="L2813" s="180"/>
      <c r="M2813" s="180">
        <v>1000</v>
      </c>
      <c r="N2813" s="80" t="s">
        <v>7216</v>
      </c>
      <c r="O2813" s="165"/>
      <c r="P2813" s="80" t="s">
        <v>5319</v>
      </c>
      <c r="Q2813" s="80"/>
      <c r="R2813" s="80"/>
      <c r="S2813" s="166"/>
      <c r="T2813" s="164"/>
      <c r="U2813" s="167"/>
      <c r="V2813" s="168"/>
      <c r="W2813" s="12" t="str">
        <f t="shared" si="524"/>
        <v>Mqtt1</v>
      </c>
      <c r="X2813" s="222"/>
      <c r="Y2813" s="6" t="str">
        <f t="shared" si="519"/>
        <v>power-tag/galley-jb-1</v>
      </c>
      <c r="Z2813" s="106" t="str" cm="1">
        <f t="array" ref="Z2813">IF(COUNTIF(N2813,"spare"),"","$."&amp;_xlfn.REGEXEXTRACT(J2813,"PT\d+[FQ]\d+_(.*)", 2))</f>
        <v>$.RMS_Current_Phase_Neut</v>
      </c>
      <c r="AA2813" s="12">
        <f t="shared" si="514"/>
        <v>8</v>
      </c>
      <c r="AB2813" s="6" t="s">
        <v>195</v>
      </c>
      <c r="AC2813" s="106">
        <v>3006</v>
      </c>
      <c r="AJ2813" s="80"/>
      <c r="AK2813" s="116" t="s">
        <v>1693</v>
      </c>
      <c r="AN2813" s="80"/>
      <c r="AO2813" s="80"/>
      <c r="AP2813" s="80"/>
      <c r="AQ2813" s="80"/>
      <c r="AR2813" s="130"/>
      <c r="AS2813" s="80"/>
      <c r="AT2813" s="7"/>
      <c r="AU2813" s="7"/>
      <c r="AV2813" s="169"/>
      <c r="AW2813" s="170"/>
      <c r="AX2813" s="140"/>
      <c r="AY2813" s="150"/>
      <c r="AZ2813" s="171"/>
      <c r="BA2813" s="171"/>
      <c r="BB2813" s="150" t="str">
        <f t="shared" si="525"/>
        <v/>
      </c>
      <c r="BC2813" s="172"/>
      <c r="BD2813" s="169"/>
      <c r="BE2813" s="169"/>
      <c r="BF2813" s="169"/>
      <c r="BG2813" s="169"/>
      <c r="BH2813" s="169"/>
      <c r="BI2813" s="169"/>
      <c r="BJ2813" s="169"/>
      <c r="BK2813" s="169"/>
      <c r="BL2813" s="169"/>
      <c r="BM2813" s="169"/>
      <c r="BN2813" s="169"/>
      <c r="BO2813" s="169"/>
      <c r="BP2813" s="169"/>
      <c r="BQ2813" s="169"/>
      <c r="BS2813" s="6"/>
      <c r="BT2813" s="11"/>
      <c r="BU2813" s="6"/>
      <c r="BV2813" s="6"/>
    </row>
    <row r="2814" spans="1:74" ht="15.75" x14ac:dyDescent="0.25">
      <c r="A2814" s="52" t="s">
        <v>7908</v>
      </c>
      <c r="B2814" s="56"/>
      <c r="C2814" s="7" t="s">
        <v>118</v>
      </c>
      <c r="D2814" s="7" t="s">
        <v>6920</v>
      </c>
      <c r="E2814" s="7"/>
      <c r="F2814" s="64"/>
      <c r="G2814" s="6"/>
      <c r="H2814" s="6"/>
      <c r="I2814" s="10" t="s">
        <v>110</v>
      </c>
      <c r="J2814" s="11" t="s">
        <v>7802</v>
      </c>
      <c r="K2814" s="220" t="s">
        <v>601</v>
      </c>
      <c r="L2814" s="180"/>
      <c r="M2814" s="180">
        <v>1000</v>
      </c>
      <c r="N2814" s="80" t="s">
        <v>7216</v>
      </c>
      <c r="O2814" s="165"/>
      <c r="P2814" s="80" t="s">
        <v>5320</v>
      </c>
      <c r="Q2814" s="80"/>
      <c r="R2814" s="80"/>
      <c r="S2814" s="166"/>
      <c r="T2814" s="164"/>
      <c r="U2814" s="167"/>
      <c r="V2814" s="168"/>
      <c r="W2814" s="12" t="str">
        <f t="shared" si="524"/>
        <v>Mqtt1</v>
      </c>
      <c r="X2814" s="222"/>
      <c r="Y2814" s="6" t="str">
        <f t="shared" si="519"/>
        <v>power-tag/galley-jb-1</v>
      </c>
      <c r="Z2814" s="106" t="str" cm="1">
        <f t="array" ref="Z2814">IF(COUNTIF(N2814,"spare"),"","$."&amp;_xlfn.REGEXEXTRACT(J2814,"PT\d+[FQ]\d+_(.*)", 2))</f>
        <v>$.RMS_Voltage_A_N</v>
      </c>
      <c r="AA2814" s="12">
        <f t="shared" si="514"/>
        <v>8</v>
      </c>
      <c r="AB2814" s="6" t="s">
        <v>195</v>
      </c>
      <c r="AC2814" s="106">
        <v>3028</v>
      </c>
      <c r="AJ2814" s="80"/>
      <c r="AK2814" s="116" t="s">
        <v>1694</v>
      </c>
      <c r="AN2814" s="80"/>
      <c r="AO2814" s="80"/>
      <c r="AP2814" s="80"/>
      <c r="AQ2814" s="80"/>
      <c r="AR2814" s="130"/>
      <c r="AS2814" s="80"/>
      <c r="AT2814" s="7"/>
      <c r="AU2814" s="7"/>
      <c r="AV2814" s="169"/>
      <c r="AW2814" s="170"/>
      <c r="AX2814" s="140"/>
      <c r="AY2814" s="150"/>
      <c r="AZ2814" s="171"/>
      <c r="BA2814" s="171"/>
      <c r="BB2814" s="150" t="str">
        <f t="shared" si="525"/>
        <v/>
      </c>
      <c r="BC2814" s="172"/>
      <c r="BD2814" s="169"/>
      <c r="BE2814" s="169"/>
      <c r="BF2814" s="169"/>
      <c r="BG2814" s="169"/>
      <c r="BH2814" s="169"/>
      <c r="BI2814" s="169"/>
      <c r="BJ2814" s="169"/>
      <c r="BK2814" s="169"/>
      <c r="BL2814" s="169"/>
      <c r="BM2814" s="169"/>
      <c r="BN2814" s="169"/>
      <c r="BO2814" s="169"/>
      <c r="BP2814" s="169"/>
      <c r="BQ2814" s="169"/>
      <c r="BS2814" s="6"/>
      <c r="BT2814" s="11"/>
      <c r="BU2814" s="6"/>
      <c r="BV2814" s="6"/>
    </row>
    <row r="2815" spans="1:74" ht="15.75" x14ac:dyDescent="0.25">
      <c r="A2815" s="52" t="s">
        <v>7908</v>
      </c>
      <c r="B2815" s="56"/>
      <c r="C2815" s="7" t="s">
        <v>118</v>
      </c>
      <c r="D2815" s="7" t="s">
        <v>6920</v>
      </c>
      <c r="E2815" s="7"/>
      <c r="F2815" s="64"/>
      <c r="G2815" s="6"/>
      <c r="H2815" s="6"/>
      <c r="I2815" s="10" t="s">
        <v>110</v>
      </c>
      <c r="J2815" s="11" t="s">
        <v>7803</v>
      </c>
      <c r="K2815" s="220" t="s">
        <v>601</v>
      </c>
      <c r="L2815" s="180"/>
      <c r="M2815" s="180">
        <v>1000</v>
      </c>
      <c r="N2815" s="80" t="s">
        <v>7216</v>
      </c>
      <c r="O2815" s="165"/>
      <c r="P2815" s="80" t="s">
        <v>5321</v>
      </c>
      <c r="Q2815" s="80"/>
      <c r="R2815" s="80"/>
      <c r="S2815" s="166"/>
      <c r="T2815" s="164"/>
      <c r="U2815" s="167"/>
      <c r="V2815" s="168"/>
      <c r="W2815" s="12" t="str">
        <f t="shared" si="524"/>
        <v>Mqtt1</v>
      </c>
      <c r="X2815" s="222"/>
      <c r="Y2815" s="6" t="str">
        <f t="shared" si="519"/>
        <v>power-tag/galley-jb-1</v>
      </c>
      <c r="Z2815" s="106" t="str" cm="1">
        <f t="array" ref="Z2815">IF(COUNTIF(N2815,"spare"),"","$."&amp;_xlfn.REGEXEXTRACT(J2815,"PT\d+[FQ]\d+_(.*)", 2))</f>
        <v>$.RMS_Voltage_B_N</v>
      </c>
      <c r="AA2815" s="12">
        <f t="shared" si="514"/>
        <v>8</v>
      </c>
      <c r="AB2815" s="6" t="s">
        <v>195</v>
      </c>
      <c r="AC2815" s="106">
        <v>3030</v>
      </c>
      <c r="AJ2815" s="80"/>
      <c r="AK2815" s="116" t="s">
        <v>1694</v>
      </c>
      <c r="AN2815" s="80"/>
      <c r="AO2815" s="80"/>
      <c r="AP2815" s="80"/>
      <c r="AQ2815" s="80"/>
      <c r="AR2815" s="130"/>
      <c r="AS2815" s="80"/>
      <c r="AT2815" s="7"/>
      <c r="AU2815" s="7"/>
      <c r="AV2815" s="169"/>
      <c r="AW2815" s="170"/>
      <c r="AX2815" s="140"/>
      <c r="AY2815" s="150"/>
      <c r="AZ2815" s="171"/>
      <c r="BA2815" s="171"/>
      <c r="BB2815" s="150" t="str">
        <f t="shared" si="525"/>
        <v/>
      </c>
      <c r="BC2815" s="172"/>
      <c r="BD2815" s="169"/>
      <c r="BE2815" s="169"/>
      <c r="BF2815" s="169"/>
      <c r="BG2815" s="169"/>
      <c r="BH2815" s="169"/>
      <c r="BI2815" s="169"/>
      <c r="BJ2815" s="169"/>
      <c r="BK2815" s="169"/>
      <c r="BL2815" s="169"/>
      <c r="BM2815" s="169"/>
      <c r="BN2815" s="169"/>
      <c r="BO2815" s="169"/>
      <c r="BP2815" s="169"/>
      <c r="BQ2815" s="169"/>
      <c r="BS2815" s="6"/>
      <c r="BT2815" s="11"/>
      <c r="BU2815" s="6"/>
      <c r="BV2815" s="6"/>
    </row>
    <row r="2816" spans="1:74" ht="15.75" x14ac:dyDescent="0.25">
      <c r="A2816" s="52" t="s">
        <v>7908</v>
      </c>
      <c r="B2816" s="56"/>
      <c r="C2816" s="7" t="s">
        <v>118</v>
      </c>
      <c r="D2816" s="7" t="s">
        <v>6920</v>
      </c>
      <c r="E2816" s="7"/>
      <c r="F2816" s="64"/>
      <c r="G2816" s="6"/>
      <c r="H2816" s="6"/>
      <c r="I2816" s="10" t="s">
        <v>110</v>
      </c>
      <c r="J2816" s="11" t="s">
        <v>7804</v>
      </c>
      <c r="K2816" s="220" t="s">
        <v>601</v>
      </c>
      <c r="L2816" s="180"/>
      <c r="M2816" s="180">
        <v>1000</v>
      </c>
      <c r="N2816" s="80" t="s">
        <v>7216</v>
      </c>
      <c r="O2816" s="165"/>
      <c r="P2816" s="80" t="s">
        <v>5322</v>
      </c>
      <c r="Q2816" s="80"/>
      <c r="R2816" s="80"/>
      <c r="S2816" s="166"/>
      <c r="T2816" s="164"/>
      <c r="U2816" s="167"/>
      <c r="V2816" s="168"/>
      <c r="W2816" s="12" t="str">
        <f t="shared" si="524"/>
        <v>Mqtt1</v>
      </c>
      <c r="X2816" s="222"/>
      <c r="Y2816" s="6" t="str">
        <f t="shared" si="519"/>
        <v>power-tag/galley-jb-1</v>
      </c>
      <c r="Z2816" s="106" t="str" cm="1">
        <f t="array" ref="Z2816">IF(COUNTIF(N2816,"spare"),"","$."&amp;_xlfn.REGEXEXTRACT(J2816,"PT\d+[FQ]\d+_(.*)", 2))</f>
        <v>$.RMS_Voltage_C_N</v>
      </c>
      <c r="AA2816" s="12">
        <f t="shared" si="514"/>
        <v>8</v>
      </c>
      <c r="AB2816" s="6" t="s">
        <v>195</v>
      </c>
      <c r="AC2816" s="106">
        <v>3032</v>
      </c>
      <c r="AJ2816" s="80"/>
      <c r="AK2816" s="116" t="s">
        <v>1694</v>
      </c>
      <c r="AN2816" s="80"/>
      <c r="AO2816" s="80"/>
      <c r="AP2816" s="80"/>
      <c r="AQ2816" s="80"/>
      <c r="AR2816" s="130"/>
      <c r="AS2816" s="80"/>
      <c r="AT2816" s="7"/>
      <c r="AU2816" s="7"/>
      <c r="AV2816" s="169"/>
      <c r="AW2816" s="170"/>
      <c r="AX2816" s="140"/>
      <c r="AY2816" s="150"/>
      <c r="AZ2816" s="171"/>
      <c r="BA2816" s="171"/>
      <c r="BB2816" s="150" t="str">
        <f t="shared" si="525"/>
        <v/>
      </c>
      <c r="BC2816" s="172"/>
      <c r="BD2816" s="169"/>
      <c r="BE2816" s="169"/>
      <c r="BF2816" s="169"/>
      <c r="BG2816" s="169"/>
      <c r="BH2816" s="169"/>
      <c r="BI2816" s="169"/>
      <c r="BJ2816" s="169"/>
      <c r="BK2816" s="169"/>
      <c r="BL2816" s="169"/>
      <c r="BM2816" s="169"/>
      <c r="BN2816" s="169"/>
      <c r="BO2816" s="169"/>
      <c r="BP2816" s="169"/>
      <c r="BQ2816" s="169"/>
      <c r="BS2816" s="6"/>
      <c r="BT2816" s="11"/>
      <c r="BU2816" s="6"/>
      <c r="BV2816" s="6"/>
    </row>
    <row r="2817" spans="1:74" ht="15.75" x14ac:dyDescent="0.25">
      <c r="A2817" s="52" t="s">
        <v>7908</v>
      </c>
      <c r="B2817" s="56"/>
      <c r="C2817" s="7" t="s">
        <v>118</v>
      </c>
      <c r="D2817" s="7" t="s">
        <v>6920</v>
      </c>
      <c r="E2817" s="7"/>
      <c r="F2817" s="64"/>
      <c r="G2817" s="6"/>
      <c r="H2817" s="6"/>
      <c r="I2817" s="10" t="s">
        <v>110</v>
      </c>
      <c r="J2817" s="11" t="s">
        <v>5180</v>
      </c>
      <c r="K2817" s="220" t="s">
        <v>601</v>
      </c>
      <c r="L2817" s="180"/>
      <c r="M2817" s="180">
        <v>1000</v>
      </c>
      <c r="N2817" s="80" t="s">
        <v>7216</v>
      </c>
      <c r="O2817" s="165"/>
      <c r="P2817" s="80" t="s">
        <v>5323</v>
      </c>
      <c r="Q2817" s="80"/>
      <c r="R2817" s="80"/>
      <c r="S2817" s="166"/>
      <c r="T2817" s="164"/>
      <c r="U2817" s="167"/>
      <c r="V2817" s="168"/>
      <c r="W2817" s="12" t="str">
        <f t="shared" si="524"/>
        <v>Mqtt1</v>
      </c>
      <c r="X2817" s="222"/>
      <c r="Y2817" s="6" t="str">
        <f t="shared" si="519"/>
        <v>power-tag/galley-jb-1</v>
      </c>
      <c r="Z2817" s="106" t="str" cm="1">
        <f t="array" ref="Z2817">IF(COUNTIF(N2817,"spare"),"","$."&amp;_xlfn.REGEXEXTRACT(J2817,"PT\d+[FQ]\d+_(.*)", 2))</f>
        <v>$.Active_Power_Phase_A</v>
      </c>
      <c r="AA2817" s="12">
        <f t="shared" si="514"/>
        <v>8</v>
      </c>
      <c r="AB2817" s="6" t="s">
        <v>195</v>
      </c>
      <c r="AC2817" s="106">
        <v>3054</v>
      </c>
      <c r="AJ2817" s="80"/>
      <c r="AK2817" s="116" t="s">
        <v>1695</v>
      </c>
      <c r="AN2817" s="80"/>
      <c r="AO2817" s="80"/>
      <c r="AP2817" s="80"/>
      <c r="AQ2817" s="80"/>
      <c r="AR2817" s="130"/>
      <c r="AS2817" s="80"/>
      <c r="AT2817" s="7"/>
      <c r="AU2817" s="7"/>
      <c r="AV2817" s="169"/>
      <c r="AW2817" s="170"/>
      <c r="AX2817" s="140"/>
      <c r="AY2817" s="150"/>
      <c r="AZ2817" s="171"/>
      <c r="BA2817" s="171"/>
      <c r="BB2817" s="150" t="str">
        <f t="shared" si="525"/>
        <v/>
      </c>
      <c r="BC2817" s="172"/>
      <c r="BD2817" s="169"/>
      <c r="BE2817" s="169"/>
      <c r="BF2817" s="169"/>
      <c r="BG2817" s="169"/>
      <c r="BH2817" s="169"/>
      <c r="BI2817" s="169"/>
      <c r="BJ2817" s="169"/>
      <c r="BK2817" s="169"/>
      <c r="BL2817" s="169"/>
      <c r="BM2817" s="169"/>
      <c r="BN2817" s="169"/>
      <c r="BO2817" s="169"/>
      <c r="BP2817" s="169"/>
      <c r="BQ2817" s="169"/>
      <c r="BS2817" s="6"/>
      <c r="BT2817" s="11"/>
      <c r="BU2817" s="6"/>
      <c r="BV2817" s="6"/>
    </row>
    <row r="2818" spans="1:74" ht="15.75" x14ac:dyDescent="0.25">
      <c r="A2818" s="52" t="s">
        <v>7908</v>
      </c>
      <c r="B2818" s="56"/>
      <c r="C2818" s="7" t="s">
        <v>118</v>
      </c>
      <c r="D2818" s="7" t="s">
        <v>6920</v>
      </c>
      <c r="E2818" s="7"/>
      <c r="F2818" s="64"/>
      <c r="G2818" s="6"/>
      <c r="H2818" s="6"/>
      <c r="I2818" s="10" t="s">
        <v>110</v>
      </c>
      <c r="J2818" s="11" t="s">
        <v>5181</v>
      </c>
      <c r="K2818" s="220" t="s">
        <v>601</v>
      </c>
      <c r="L2818" s="180"/>
      <c r="M2818" s="180">
        <v>1000</v>
      </c>
      <c r="N2818" s="80" t="s">
        <v>7216</v>
      </c>
      <c r="O2818" s="165"/>
      <c r="P2818" s="80" t="s">
        <v>5324</v>
      </c>
      <c r="Q2818" s="80"/>
      <c r="R2818" s="80"/>
      <c r="S2818" s="166"/>
      <c r="T2818" s="164"/>
      <c r="U2818" s="167"/>
      <c r="V2818" s="168"/>
      <c r="W2818" s="12" t="str">
        <f t="shared" si="524"/>
        <v>Mqtt1</v>
      </c>
      <c r="X2818" s="222"/>
      <c r="Y2818" s="6" t="str">
        <f t="shared" si="519"/>
        <v>power-tag/galley-jb-1</v>
      </c>
      <c r="Z2818" s="106" t="str" cm="1">
        <f t="array" ref="Z2818">IF(COUNTIF(N2818,"spare"),"","$."&amp;_xlfn.REGEXEXTRACT(J2818,"PT\d+[FQ]\d+_(.*)", 2))</f>
        <v>$.Active_Power_Phase_B</v>
      </c>
      <c r="AA2818" s="12">
        <f t="shared" si="514"/>
        <v>8</v>
      </c>
      <c r="AB2818" s="6" t="s">
        <v>195</v>
      </c>
      <c r="AC2818" s="106">
        <v>3056</v>
      </c>
      <c r="AJ2818" s="80"/>
      <c r="AK2818" s="116" t="s">
        <v>1695</v>
      </c>
      <c r="AN2818" s="80"/>
      <c r="AO2818" s="80"/>
      <c r="AP2818" s="80"/>
      <c r="AQ2818" s="80"/>
      <c r="AR2818" s="130"/>
      <c r="AS2818" s="80"/>
      <c r="AT2818" s="7"/>
      <c r="AU2818" s="7"/>
      <c r="AV2818" s="169"/>
      <c r="AW2818" s="170"/>
      <c r="AX2818" s="140"/>
      <c r="AY2818" s="150"/>
      <c r="AZ2818" s="171"/>
      <c r="BA2818" s="171"/>
      <c r="BB2818" s="150" t="str">
        <f t="shared" si="525"/>
        <v/>
      </c>
      <c r="BC2818" s="172"/>
      <c r="BD2818" s="169"/>
      <c r="BE2818" s="169"/>
      <c r="BF2818" s="169"/>
      <c r="BG2818" s="169"/>
      <c r="BH2818" s="169"/>
      <c r="BI2818" s="169"/>
      <c r="BJ2818" s="169"/>
      <c r="BK2818" s="169"/>
      <c r="BL2818" s="169"/>
      <c r="BM2818" s="169"/>
      <c r="BN2818" s="169"/>
      <c r="BO2818" s="169"/>
      <c r="BP2818" s="169"/>
      <c r="BQ2818" s="169"/>
      <c r="BS2818" s="6"/>
      <c r="BT2818" s="11"/>
      <c r="BU2818" s="6"/>
      <c r="BV2818" s="6"/>
    </row>
    <row r="2819" spans="1:74" ht="15.75" x14ac:dyDescent="0.25">
      <c r="A2819" s="52" t="s">
        <v>7908</v>
      </c>
      <c r="B2819" s="56"/>
      <c r="C2819" s="7" t="s">
        <v>118</v>
      </c>
      <c r="D2819" s="7" t="s">
        <v>6920</v>
      </c>
      <c r="E2819" s="7"/>
      <c r="F2819" s="64"/>
      <c r="G2819" s="6"/>
      <c r="H2819" s="6"/>
      <c r="I2819" s="10" t="s">
        <v>110</v>
      </c>
      <c r="J2819" s="11" t="s">
        <v>5182</v>
      </c>
      <c r="K2819" s="220" t="s">
        <v>601</v>
      </c>
      <c r="L2819" s="180"/>
      <c r="M2819" s="180">
        <v>1000</v>
      </c>
      <c r="N2819" s="80" t="s">
        <v>7216</v>
      </c>
      <c r="O2819" s="165"/>
      <c r="P2819" s="80" t="s">
        <v>5325</v>
      </c>
      <c r="Q2819" s="80"/>
      <c r="R2819" s="80"/>
      <c r="S2819" s="166"/>
      <c r="T2819" s="164"/>
      <c r="U2819" s="167"/>
      <c r="V2819" s="168"/>
      <c r="W2819" s="12" t="str">
        <f t="shared" si="524"/>
        <v>Mqtt1</v>
      </c>
      <c r="X2819" s="222"/>
      <c r="Y2819" s="6" t="str">
        <f t="shared" si="519"/>
        <v>power-tag/galley-jb-1</v>
      </c>
      <c r="Z2819" s="106" t="str" cm="1">
        <f t="array" ref="Z2819">IF(COUNTIF(N2819,"spare"),"","$."&amp;_xlfn.REGEXEXTRACT(J2819,"PT\d+[FQ]\d+_(.*)", 2))</f>
        <v>$.Active_Power_Phase_C</v>
      </c>
      <c r="AA2819" s="12">
        <f t="shared" si="514"/>
        <v>8</v>
      </c>
      <c r="AB2819" s="6" t="s">
        <v>195</v>
      </c>
      <c r="AC2819" s="106">
        <v>3058</v>
      </c>
      <c r="AJ2819" s="80"/>
      <c r="AK2819" s="116" t="s">
        <v>1695</v>
      </c>
      <c r="AN2819" s="80"/>
      <c r="AO2819" s="80"/>
      <c r="AP2819" s="80"/>
      <c r="AQ2819" s="80"/>
      <c r="AR2819" s="130"/>
      <c r="AS2819" s="80"/>
      <c r="AT2819" s="7"/>
      <c r="AU2819" s="7"/>
      <c r="AV2819" s="169"/>
      <c r="AW2819" s="170"/>
      <c r="AX2819" s="140"/>
      <c r="AY2819" s="150"/>
      <c r="AZ2819" s="171"/>
      <c r="BA2819" s="171"/>
      <c r="BB2819" s="150" t="str">
        <f t="shared" si="525"/>
        <v/>
      </c>
      <c r="BC2819" s="172"/>
      <c r="BD2819" s="169"/>
      <c r="BE2819" s="169"/>
      <c r="BF2819" s="169"/>
      <c r="BG2819" s="169"/>
      <c r="BH2819" s="169"/>
      <c r="BI2819" s="169"/>
      <c r="BJ2819" s="169"/>
      <c r="BK2819" s="169"/>
      <c r="BL2819" s="169"/>
      <c r="BM2819" s="169"/>
      <c r="BN2819" s="169"/>
      <c r="BO2819" s="169"/>
      <c r="BP2819" s="169"/>
      <c r="BQ2819" s="169"/>
      <c r="BS2819" s="6"/>
      <c r="BT2819" s="11"/>
      <c r="BU2819" s="6"/>
      <c r="BV2819" s="6"/>
    </row>
    <row r="2820" spans="1:74" ht="15.75" x14ac:dyDescent="0.25">
      <c r="A2820" s="52" t="s">
        <v>7908</v>
      </c>
      <c r="B2820" s="56"/>
      <c r="C2820" s="7" t="s">
        <v>118</v>
      </c>
      <c r="D2820" s="7" t="s">
        <v>6920</v>
      </c>
      <c r="E2820" s="7"/>
      <c r="F2820" s="64"/>
      <c r="G2820" s="6"/>
      <c r="H2820" s="6"/>
      <c r="I2820" s="10" t="s">
        <v>110</v>
      </c>
      <c r="J2820" s="11" t="s">
        <v>5183</v>
      </c>
      <c r="K2820" s="220" t="s">
        <v>601</v>
      </c>
      <c r="L2820" s="180"/>
      <c r="M2820" s="180">
        <v>1000</v>
      </c>
      <c r="N2820" s="80" t="s">
        <v>7216</v>
      </c>
      <c r="O2820" s="165"/>
      <c r="P2820" s="80" t="s">
        <v>5326</v>
      </c>
      <c r="Q2820" s="80"/>
      <c r="R2820" s="80"/>
      <c r="S2820" s="166"/>
      <c r="T2820" s="164"/>
      <c r="U2820" s="167"/>
      <c r="V2820" s="168"/>
      <c r="W2820" s="12" t="str">
        <f t="shared" si="524"/>
        <v>Mqtt1</v>
      </c>
      <c r="X2820" s="222"/>
      <c r="Y2820" s="6" t="str">
        <f t="shared" si="519"/>
        <v>power-tag/galley-jb-1</v>
      </c>
      <c r="Z2820" s="106" t="str" cm="1">
        <f t="array" ref="Z2820">IF(COUNTIF(N2820,"spare"),"","$."&amp;_xlfn.REGEXEXTRACT(J2820,"PT\d+[FQ]\d+_(.*)", 2))</f>
        <v>$.Total_Active_Power</v>
      </c>
      <c r="AA2820" s="12">
        <f t="shared" si="514"/>
        <v>8</v>
      </c>
      <c r="AB2820" s="6" t="s">
        <v>195</v>
      </c>
      <c r="AC2820" s="106">
        <v>3060</v>
      </c>
      <c r="AJ2820" s="80"/>
      <c r="AK2820" s="116" t="s">
        <v>1695</v>
      </c>
      <c r="AN2820" s="80"/>
      <c r="AO2820" s="80"/>
      <c r="AP2820" s="80"/>
      <c r="AQ2820" s="80"/>
      <c r="AR2820" s="130"/>
      <c r="AS2820" s="80"/>
      <c r="AT2820" s="7"/>
      <c r="AU2820" s="7"/>
      <c r="AV2820" s="169"/>
      <c r="AW2820" s="170"/>
      <c r="AX2820" s="140"/>
      <c r="AY2820" s="150"/>
      <c r="AZ2820" s="171"/>
      <c r="BA2820" s="171"/>
      <c r="BB2820" s="150" t="str">
        <f t="shared" si="525"/>
        <v/>
      </c>
      <c r="BC2820" s="172"/>
      <c r="BD2820" s="169"/>
      <c r="BE2820" s="169"/>
      <c r="BF2820" s="169"/>
      <c r="BG2820" s="169"/>
      <c r="BH2820" s="169"/>
      <c r="BI2820" s="169"/>
      <c r="BJ2820" s="169"/>
      <c r="BK2820" s="169"/>
      <c r="BL2820" s="169"/>
      <c r="BM2820" s="169"/>
      <c r="BN2820" s="169"/>
      <c r="BO2820" s="169"/>
      <c r="BP2820" s="169"/>
      <c r="BQ2820" s="169"/>
      <c r="BS2820" s="6"/>
      <c r="BT2820" s="11"/>
      <c r="BU2820" s="6"/>
      <c r="BV2820" s="6"/>
    </row>
    <row r="2821" spans="1:74" ht="15.75" x14ac:dyDescent="0.25">
      <c r="A2821" s="52" t="s">
        <v>7908</v>
      </c>
      <c r="B2821" s="56"/>
      <c r="C2821" s="7" t="s">
        <v>118</v>
      </c>
      <c r="D2821" s="7" t="s">
        <v>6920</v>
      </c>
      <c r="E2821" s="7"/>
      <c r="F2821" s="64"/>
      <c r="G2821" s="6"/>
      <c r="H2821" s="6"/>
      <c r="I2821" s="10" t="s">
        <v>110</v>
      </c>
      <c r="J2821" s="11" t="s">
        <v>5184</v>
      </c>
      <c r="K2821" s="220" t="s">
        <v>601</v>
      </c>
      <c r="L2821" s="180"/>
      <c r="M2821" s="180">
        <v>1000</v>
      </c>
      <c r="N2821" s="80" t="s">
        <v>7216</v>
      </c>
      <c r="O2821" s="165"/>
      <c r="P2821" s="80" t="s">
        <v>5327</v>
      </c>
      <c r="Q2821" s="80"/>
      <c r="R2821" s="80"/>
      <c r="S2821" s="166"/>
      <c r="T2821" s="164"/>
      <c r="U2821" s="167"/>
      <c r="V2821" s="168"/>
      <c r="W2821" s="12" t="str">
        <f t="shared" si="524"/>
        <v>Mqtt1</v>
      </c>
      <c r="X2821" s="222"/>
      <c r="Y2821" s="6" t="str">
        <f t="shared" si="519"/>
        <v>power-tag/galley-jb-1</v>
      </c>
      <c r="Z2821" s="106" t="str" cm="1">
        <f t="array" ref="Z2821">IF(COUNTIF(N2821,"spare"),"","$."&amp;_xlfn.REGEXEXTRACT(J2821,"PT\d+[FQ]\d+_(.*)", 2))</f>
        <v>$.Power_Factor_Phase_A</v>
      </c>
      <c r="AA2821" s="12">
        <f t="shared" si="514"/>
        <v>8</v>
      </c>
      <c r="AB2821" s="6" t="s">
        <v>195</v>
      </c>
      <c r="AC2821" s="106">
        <v>3078</v>
      </c>
      <c r="AJ2821" s="80"/>
      <c r="AK2821" s="116" t="s">
        <v>1696</v>
      </c>
      <c r="AN2821" s="80"/>
      <c r="AO2821" s="80"/>
      <c r="AP2821" s="80"/>
      <c r="AQ2821" s="80"/>
      <c r="AR2821" s="130"/>
      <c r="AS2821" s="80"/>
      <c r="AT2821" s="7"/>
      <c r="AU2821" s="7"/>
      <c r="AV2821" s="169"/>
      <c r="AW2821" s="170"/>
      <c r="AX2821" s="140"/>
      <c r="AY2821" s="150"/>
      <c r="AZ2821" s="171"/>
      <c r="BA2821" s="171"/>
      <c r="BB2821" s="150" t="str">
        <f t="shared" si="525"/>
        <v/>
      </c>
      <c r="BC2821" s="172"/>
      <c r="BD2821" s="169"/>
      <c r="BE2821" s="169"/>
      <c r="BF2821" s="169"/>
      <c r="BG2821" s="169"/>
      <c r="BH2821" s="169"/>
      <c r="BI2821" s="169"/>
      <c r="BJ2821" s="169"/>
      <c r="BK2821" s="169"/>
      <c r="BL2821" s="169"/>
      <c r="BM2821" s="169"/>
      <c r="BN2821" s="169"/>
      <c r="BO2821" s="169"/>
      <c r="BP2821" s="169"/>
      <c r="BQ2821" s="169"/>
      <c r="BS2821" s="6"/>
      <c r="BT2821" s="11"/>
      <c r="BU2821" s="6"/>
      <c r="BV2821" s="6"/>
    </row>
    <row r="2822" spans="1:74" ht="15.75" x14ac:dyDescent="0.25">
      <c r="A2822" s="52" t="s">
        <v>7908</v>
      </c>
      <c r="B2822" s="56"/>
      <c r="C2822" s="7" t="s">
        <v>118</v>
      </c>
      <c r="D2822" s="7" t="s">
        <v>6920</v>
      </c>
      <c r="E2822" s="7"/>
      <c r="F2822" s="64"/>
      <c r="G2822" s="6"/>
      <c r="H2822" s="6"/>
      <c r="I2822" s="10" t="s">
        <v>110</v>
      </c>
      <c r="J2822" s="11" t="s">
        <v>5185</v>
      </c>
      <c r="K2822" s="220" t="s">
        <v>601</v>
      </c>
      <c r="L2822" s="180"/>
      <c r="M2822" s="180">
        <v>1000</v>
      </c>
      <c r="N2822" s="80" t="s">
        <v>7216</v>
      </c>
      <c r="O2822" s="165"/>
      <c r="P2822" s="80" t="s">
        <v>5328</v>
      </c>
      <c r="Q2822" s="80"/>
      <c r="R2822" s="80"/>
      <c r="S2822" s="166"/>
      <c r="T2822" s="164"/>
      <c r="U2822" s="167"/>
      <c r="V2822" s="168"/>
      <c r="W2822" s="12" t="str">
        <f t="shared" si="524"/>
        <v>Mqtt1</v>
      </c>
      <c r="X2822" s="222"/>
      <c r="Y2822" s="6" t="str">
        <f t="shared" si="519"/>
        <v>power-tag/galley-jb-1</v>
      </c>
      <c r="Z2822" s="106" t="str" cm="1">
        <f t="array" ref="Z2822">IF(COUNTIF(N2822,"spare"),"","$."&amp;_xlfn.REGEXEXTRACT(J2822,"PT\d+[FQ]\d+_(.*)", 2))</f>
        <v>$.Power_Factor_Phase_B</v>
      </c>
      <c r="AA2822" s="12">
        <f t="shared" si="514"/>
        <v>8</v>
      </c>
      <c r="AB2822" s="6" t="s">
        <v>195</v>
      </c>
      <c r="AC2822" s="106">
        <v>3080</v>
      </c>
      <c r="AJ2822" s="80"/>
      <c r="AK2822" s="116" t="s">
        <v>1696</v>
      </c>
      <c r="AN2822" s="80"/>
      <c r="AO2822" s="80"/>
      <c r="AP2822" s="80"/>
      <c r="AQ2822" s="80"/>
      <c r="AR2822" s="130"/>
      <c r="AS2822" s="80"/>
      <c r="AT2822" s="7"/>
      <c r="AU2822" s="7"/>
      <c r="AV2822" s="169"/>
      <c r="AW2822" s="170"/>
      <c r="AX2822" s="140"/>
      <c r="AY2822" s="150"/>
      <c r="AZ2822" s="171"/>
      <c r="BA2822" s="171"/>
      <c r="BB2822" s="150" t="str">
        <f t="shared" si="525"/>
        <v/>
      </c>
      <c r="BC2822" s="172"/>
      <c r="BD2822" s="169"/>
      <c r="BE2822" s="169"/>
      <c r="BF2822" s="169"/>
      <c r="BG2822" s="169"/>
      <c r="BH2822" s="169"/>
      <c r="BI2822" s="169"/>
      <c r="BJ2822" s="169"/>
      <c r="BK2822" s="169"/>
      <c r="BL2822" s="169"/>
      <c r="BM2822" s="169"/>
      <c r="BN2822" s="169"/>
      <c r="BO2822" s="169"/>
      <c r="BP2822" s="169"/>
      <c r="BQ2822" s="169"/>
      <c r="BS2822" s="6"/>
      <c r="BT2822" s="11"/>
      <c r="BU2822" s="6"/>
      <c r="BV2822" s="6"/>
    </row>
    <row r="2823" spans="1:74" ht="15.75" x14ac:dyDescent="0.25">
      <c r="A2823" s="52" t="s">
        <v>7908</v>
      </c>
      <c r="B2823" s="56"/>
      <c r="C2823" s="7" t="s">
        <v>118</v>
      </c>
      <c r="D2823" s="7" t="s">
        <v>6920</v>
      </c>
      <c r="E2823" s="7"/>
      <c r="F2823" s="64"/>
      <c r="G2823" s="6"/>
      <c r="H2823" s="6"/>
      <c r="I2823" s="10" t="s">
        <v>110</v>
      </c>
      <c r="J2823" s="11" t="s">
        <v>5186</v>
      </c>
      <c r="K2823" s="220" t="s">
        <v>601</v>
      </c>
      <c r="L2823" s="180"/>
      <c r="M2823" s="180">
        <v>1000</v>
      </c>
      <c r="N2823" s="80" t="s">
        <v>7216</v>
      </c>
      <c r="O2823" s="165"/>
      <c r="P2823" s="80" t="s">
        <v>5329</v>
      </c>
      <c r="Q2823" s="80"/>
      <c r="R2823" s="80"/>
      <c r="S2823" s="166"/>
      <c r="T2823" s="164"/>
      <c r="U2823" s="167"/>
      <c r="V2823" s="168"/>
      <c r="W2823" s="12" t="str">
        <f t="shared" si="524"/>
        <v>Mqtt1</v>
      </c>
      <c r="X2823" s="222"/>
      <c r="Y2823" s="6" t="str">
        <f t="shared" si="519"/>
        <v>power-tag/galley-jb-1</v>
      </c>
      <c r="Z2823" s="106" t="str" cm="1">
        <f t="array" ref="Z2823">IF(COUNTIF(N2823,"spare"),"","$."&amp;_xlfn.REGEXEXTRACT(J2823,"PT\d+[FQ]\d+_(.*)", 2))</f>
        <v>$.Power_Factor_Phase_C</v>
      </c>
      <c r="AA2823" s="12">
        <f t="shared" si="514"/>
        <v>8</v>
      </c>
      <c r="AB2823" s="6" t="s">
        <v>195</v>
      </c>
      <c r="AC2823" s="106">
        <v>3082</v>
      </c>
      <c r="AJ2823" s="80"/>
      <c r="AK2823" s="116" t="s">
        <v>1696</v>
      </c>
      <c r="AN2823" s="80"/>
      <c r="AO2823" s="80"/>
      <c r="AP2823" s="80"/>
      <c r="AQ2823" s="80"/>
      <c r="AR2823" s="130"/>
      <c r="AS2823" s="80"/>
      <c r="AT2823" s="7"/>
      <c r="AU2823" s="7"/>
      <c r="AV2823" s="169"/>
      <c r="AW2823" s="170"/>
      <c r="AX2823" s="140"/>
      <c r="AY2823" s="150"/>
      <c r="AZ2823" s="171"/>
      <c r="BA2823" s="171"/>
      <c r="BB2823" s="150" t="str">
        <f t="shared" si="525"/>
        <v/>
      </c>
      <c r="BC2823" s="172"/>
      <c r="BD2823" s="169"/>
      <c r="BE2823" s="169"/>
      <c r="BF2823" s="169"/>
      <c r="BG2823" s="169"/>
      <c r="BH2823" s="169"/>
      <c r="BI2823" s="169"/>
      <c r="BJ2823" s="169"/>
      <c r="BK2823" s="169"/>
      <c r="BL2823" s="169"/>
      <c r="BM2823" s="169"/>
      <c r="BN2823" s="169"/>
      <c r="BO2823" s="169"/>
      <c r="BP2823" s="169"/>
      <c r="BQ2823" s="169"/>
      <c r="BS2823" s="6"/>
      <c r="BT2823" s="11"/>
      <c r="BU2823" s="6"/>
      <c r="BV2823" s="6"/>
    </row>
    <row r="2824" spans="1:74" ht="15.75" x14ac:dyDescent="0.25">
      <c r="A2824" s="52" t="s">
        <v>7908</v>
      </c>
      <c r="B2824" s="56"/>
      <c r="C2824" s="7" t="s">
        <v>118</v>
      </c>
      <c r="D2824" s="7" t="s">
        <v>6920</v>
      </c>
      <c r="E2824" s="7"/>
      <c r="F2824" s="64"/>
      <c r="G2824" s="6"/>
      <c r="H2824" s="6"/>
      <c r="I2824" s="10" t="s">
        <v>110</v>
      </c>
      <c r="J2824" s="11" t="s">
        <v>5187</v>
      </c>
      <c r="K2824" s="220" t="s">
        <v>601</v>
      </c>
      <c r="L2824" s="180"/>
      <c r="M2824" s="180">
        <v>1000</v>
      </c>
      <c r="N2824" s="80" t="s">
        <v>7216</v>
      </c>
      <c r="O2824" s="165"/>
      <c r="P2824" s="80" t="s">
        <v>5330</v>
      </c>
      <c r="Q2824" s="80"/>
      <c r="R2824" s="80"/>
      <c r="S2824" s="166"/>
      <c r="T2824" s="164"/>
      <c r="U2824" s="167"/>
      <c r="V2824" s="168"/>
      <c r="W2824" s="12" t="str">
        <f t="shared" si="524"/>
        <v>Mqtt1</v>
      </c>
      <c r="X2824" s="222"/>
      <c r="Y2824" s="6" t="str">
        <f t="shared" si="519"/>
        <v>power-tag/galley-jb-1</v>
      </c>
      <c r="Z2824" s="106" t="str" cm="1">
        <f t="array" ref="Z2824">IF(COUNTIF(N2824,"spare"),"","$."&amp;_xlfn.REGEXEXTRACT(J2824,"PT\d+[FQ]\d+_(.*)", 2))</f>
        <v>$.Total_Power_Factor</v>
      </c>
      <c r="AA2824" s="12">
        <f t="shared" si="514"/>
        <v>8</v>
      </c>
      <c r="AB2824" s="6" t="s">
        <v>195</v>
      </c>
      <c r="AC2824" s="106">
        <v>3084</v>
      </c>
      <c r="AJ2824" s="80"/>
      <c r="AK2824" s="116" t="s">
        <v>1696</v>
      </c>
      <c r="AN2824" s="80"/>
      <c r="AO2824" s="80"/>
      <c r="AP2824" s="80"/>
      <c r="AQ2824" s="80"/>
      <c r="AR2824" s="130"/>
      <c r="AS2824" s="80"/>
      <c r="AT2824" s="7"/>
      <c r="AU2824" s="7"/>
      <c r="AV2824" s="169"/>
      <c r="AW2824" s="170"/>
      <c r="AX2824" s="140"/>
      <c r="AY2824" s="150"/>
      <c r="AZ2824" s="171"/>
      <c r="BA2824" s="171"/>
      <c r="BB2824" s="150" t="str">
        <f t="shared" si="525"/>
        <v/>
      </c>
      <c r="BC2824" s="172"/>
      <c r="BD2824" s="169"/>
      <c r="BE2824" s="169"/>
      <c r="BF2824" s="169"/>
      <c r="BG2824" s="169"/>
      <c r="BH2824" s="169"/>
      <c r="BI2824" s="169"/>
      <c r="BJ2824" s="169"/>
      <c r="BK2824" s="169"/>
      <c r="BL2824" s="169"/>
      <c r="BM2824" s="169"/>
      <c r="BN2824" s="169"/>
      <c r="BO2824" s="169"/>
      <c r="BP2824" s="169"/>
      <c r="BQ2824" s="169"/>
      <c r="BS2824" s="6"/>
      <c r="BT2824" s="11"/>
      <c r="BU2824" s="6"/>
      <c r="BV2824" s="6"/>
    </row>
    <row r="2825" spans="1:74" ht="15.75" x14ac:dyDescent="0.25">
      <c r="A2825" s="52" t="s">
        <v>7908</v>
      </c>
      <c r="B2825" s="56"/>
      <c r="C2825" s="7" t="s">
        <v>118</v>
      </c>
      <c r="D2825" s="7" t="s">
        <v>6920</v>
      </c>
      <c r="E2825" s="7"/>
      <c r="F2825" s="64"/>
      <c r="G2825" s="6"/>
      <c r="H2825" s="6"/>
      <c r="I2825" s="10" t="s">
        <v>110</v>
      </c>
      <c r="J2825" s="11" t="s">
        <v>5188</v>
      </c>
      <c r="K2825" s="220" t="s">
        <v>601</v>
      </c>
      <c r="L2825" s="180"/>
      <c r="M2825" s="180">
        <v>1000</v>
      </c>
      <c r="N2825" s="80" t="s">
        <v>7216</v>
      </c>
      <c r="O2825" s="165"/>
      <c r="P2825" s="80" t="s">
        <v>5331</v>
      </c>
      <c r="Q2825" s="80"/>
      <c r="R2825" s="80"/>
      <c r="S2825" s="166"/>
      <c r="T2825" s="164"/>
      <c r="U2825" s="167"/>
      <c r="V2825" s="168"/>
      <c r="W2825" s="12" t="str">
        <f t="shared" ref="W2825:W2839" si="526">IF(COUNTIF(N2825,"spare"),"","Mqtt1")</f>
        <v>Mqtt1</v>
      </c>
      <c r="X2825" s="222"/>
      <c r="Y2825" s="6" t="str">
        <f t="shared" si="519"/>
        <v>power-tag/galley-jb-2</v>
      </c>
      <c r="Z2825" s="106" t="str" cm="1">
        <f t="array" ref="Z2825">IF(COUNTIF(N2825,"spare"),"","$."&amp;_xlfn.REGEXEXTRACT(J2825,"PT\d+[FQ]\d+_(.*)", 2))</f>
        <v>$.RMS_Current_Phase_A</v>
      </c>
      <c r="AA2825" s="12">
        <f>AA2810+1</f>
        <v>9</v>
      </c>
      <c r="AB2825" s="6" t="s">
        <v>195</v>
      </c>
      <c r="AC2825" s="106">
        <v>3000</v>
      </c>
      <c r="AJ2825" s="80"/>
      <c r="AK2825" s="116" t="s">
        <v>1693</v>
      </c>
      <c r="AN2825" s="80"/>
      <c r="AO2825" s="80"/>
      <c r="AP2825" s="80"/>
      <c r="AQ2825" s="80"/>
      <c r="AR2825" s="130"/>
      <c r="AS2825" s="80"/>
      <c r="AT2825" s="7"/>
      <c r="AU2825" s="7"/>
      <c r="AV2825" s="169"/>
      <c r="AW2825" s="170"/>
      <c r="AX2825" s="140"/>
      <c r="AY2825" s="150"/>
      <c r="AZ2825" s="171"/>
      <c r="BA2825" s="171"/>
      <c r="BB2825" s="150" t="str">
        <f t="shared" ref="BB2825:BB2839" si="527">IF(ISNUMBER(AM2825),"1","")</f>
        <v/>
      </c>
      <c r="BC2825" s="172"/>
      <c r="BD2825" s="169"/>
      <c r="BE2825" s="169"/>
      <c r="BF2825" s="169"/>
      <c r="BG2825" s="169"/>
      <c r="BH2825" s="169"/>
      <c r="BI2825" s="169"/>
      <c r="BJ2825" s="169"/>
      <c r="BK2825" s="169"/>
      <c r="BL2825" s="169"/>
      <c r="BM2825" s="169"/>
      <c r="BN2825" s="169"/>
      <c r="BO2825" s="169"/>
      <c r="BP2825" s="169"/>
      <c r="BQ2825" s="169"/>
      <c r="BS2825" s="6"/>
      <c r="BT2825" s="11"/>
      <c r="BU2825" s="6"/>
      <c r="BV2825" s="6"/>
    </row>
    <row r="2826" spans="1:74" ht="15.75" x14ac:dyDescent="0.25">
      <c r="A2826" s="52" t="s">
        <v>7908</v>
      </c>
      <c r="B2826" s="56"/>
      <c r="C2826" s="7" t="s">
        <v>118</v>
      </c>
      <c r="D2826" s="7" t="s">
        <v>6920</v>
      </c>
      <c r="E2826" s="7"/>
      <c r="F2826" s="64"/>
      <c r="G2826" s="6"/>
      <c r="H2826" s="6"/>
      <c r="I2826" s="10" t="s">
        <v>110</v>
      </c>
      <c r="J2826" s="11" t="s">
        <v>5189</v>
      </c>
      <c r="K2826" s="220" t="s">
        <v>601</v>
      </c>
      <c r="L2826" s="180"/>
      <c r="M2826" s="180">
        <v>1000</v>
      </c>
      <c r="N2826" s="80" t="s">
        <v>7216</v>
      </c>
      <c r="O2826" s="165"/>
      <c r="P2826" s="80" t="s">
        <v>5332</v>
      </c>
      <c r="Q2826" s="80"/>
      <c r="R2826" s="80"/>
      <c r="S2826" s="166"/>
      <c r="T2826" s="164"/>
      <c r="U2826" s="167"/>
      <c r="V2826" s="168"/>
      <c r="W2826" s="12" t="str">
        <f t="shared" si="526"/>
        <v>Mqtt1</v>
      </c>
      <c r="X2826" s="222"/>
      <c r="Y2826" s="6" t="str">
        <f t="shared" si="519"/>
        <v>power-tag/galley-jb-2</v>
      </c>
      <c r="Z2826" s="106" t="str" cm="1">
        <f t="array" ref="Z2826">IF(COUNTIF(N2826,"spare"),"","$."&amp;_xlfn.REGEXEXTRACT(J2826,"PT\d+[FQ]\d+_(.*)", 2))</f>
        <v>$.RMS_Current_Phase_B</v>
      </c>
      <c r="AA2826" s="12">
        <f t="shared" si="514"/>
        <v>9</v>
      </c>
      <c r="AB2826" s="6" t="s">
        <v>195</v>
      </c>
      <c r="AC2826" s="106">
        <v>3002</v>
      </c>
      <c r="AJ2826" s="80"/>
      <c r="AK2826" s="116" t="s">
        <v>1693</v>
      </c>
      <c r="AN2826" s="80"/>
      <c r="AO2826" s="80"/>
      <c r="AP2826" s="80"/>
      <c r="AQ2826" s="80"/>
      <c r="AR2826" s="130"/>
      <c r="AS2826" s="80"/>
      <c r="AT2826" s="7"/>
      <c r="AU2826" s="7"/>
      <c r="AV2826" s="169"/>
      <c r="AW2826" s="170"/>
      <c r="AX2826" s="140"/>
      <c r="AY2826" s="150"/>
      <c r="AZ2826" s="171"/>
      <c r="BA2826" s="171"/>
      <c r="BB2826" s="150" t="str">
        <f t="shared" si="527"/>
        <v/>
      </c>
      <c r="BC2826" s="172"/>
      <c r="BD2826" s="169"/>
      <c r="BE2826" s="169"/>
      <c r="BF2826" s="169"/>
      <c r="BG2826" s="169"/>
      <c r="BH2826" s="169"/>
      <c r="BI2826" s="169"/>
      <c r="BJ2826" s="169"/>
      <c r="BK2826" s="169"/>
      <c r="BL2826" s="169"/>
      <c r="BM2826" s="169"/>
      <c r="BN2826" s="169"/>
      <c r="BO2826" s="169"/>
      <c r="BP2826" s="169"/>
      <c r="BQ2826" s="169"/>
      <c r="BS2826" s="6"/>
      <c r="BT2826" s="11"/>
      <c r="BU2826" s="6"/>
      <c r="BV2826" s="6"/>
    </row>
    <row r="2827" spans="1:74" ht="15.75" x14ac:dyDescent="0.25">
      <c r="A2827" s="52" t="s">
        <v>7908</v>
      </c>
      <c r="B2827" s="56"/>
      <c r="C2827" s="7" t="s">
        <v>118</v>
      </c>
      <c r="D2827" s="7" t="s">
        <v>6920</v>
      </c>
      <c r="E2827" s="7"/>
      <c r="F2827" s="64"/>
      <c r="G2827" s="6"/>
      <c r="H2827" s="6"/>
      <c r="I2827" s="10" t="s">
        <v>110</v>
      </c>
      <c r="J2827" s="11" t="s">
        <v>5190</v>
      </c>
      <c r="K2827" s="220" t="s">
        <v>601</v>
      </c>
      <c r="L2827" s="180"/>
      <c r="M2827" s="180">
        <v>1000</v>
      </c>
      <c r="N2827" s="80" t="s">
        <v>7216</v>
      </c>
      <c r="O2827" s="165"/>
      <c r="P2827" s="80" t="s">
        <v>5333</v>
      </c>
      <c r="Q2827" s="80"/>
      <c r="R2827" s="80"/>
      <c r="S2827" s="166"/>
      <c r="T2827" s="164"/>
      <c r="U2827" s="167"/>
      <c r="V2827" s="168"/>
      <c r="W2827" s="12" t="str">
        <f t="shared" si="526"/>
        <v>Mqtt1</v>
      </c>
      <c r="X2827" s="222"/>
      <c r="Y2827" s="6" t="str">
        <f t="shared" si="519"/>
        <v>power-tag/galley-jb-2</v>
      </c>
      <c r="Z2827" s="106" t="str" cm="1">
        <f t="array" ref="Z2827">IF(COUNTIF(N2827,"spare"),"","$."&amp;_xlfn.REGEXEXTRACT(J2827,"PT\d+[FQ]\d+_(.*)", 2))</f>
        <v>$.RMS_Current_Phase_C</v>
      </c>
      <c r="AA2827" s="12">
        <f t="shared" si="514"/>
        <v>9</v>
      </c>
      <c r="AB2827" s="6" t="s">
        <v>195</v>
      </c>
      <c r="AC2827" s="106">
        <v>3004</v>
      </c>
      <c r="AJ2827" s="80"/>
      <c r="AK2827" s="116" t="s">
        <v>1693</v>
      </c>
      <c r="AN2827" s="80"/>
      <c r="AO2827" s="80"/>
      <c r="AP2827" s="80"/>
      <c r="AQ2827" s="80"/>
      <c r="AR2827" s="130"/>
      <c r="AS2827" s="80"/>
      <c r="AT2827" s="7"/>
      <c r="AU2827" s="7"/>
      <c r="AV2827" s="169"/>
      <c r="AW2827" s="170"/>
      <c r="AX2827" s="140"/>
      <c r="AY2827" s="150"/>
      <c r="AZ2827" s="171"/>
      <c r="BA2827" s="171"/>
      <c r="BB2827" s="150" t="str">
        <f t="shared" si="527"/>
        <v/>
      </c>
      <c r="BC2827" s="172"/>
      <c r="BD2827" s="169"/>
      <c r="BE2827" s="169"/>
      <c r="BF2827" s="169"/>
      <c r="BG2827" s="169"/>
      <c r="BH2827" s="169"/>
      <c r="BI2827" s="169"/>
      <c r="BJ2827" s="169"/>
      <c r="BK2827" s="169"/>
      <c r="BL2827" s="169"/>
      <c r="BM2827" s="169"/>
      <c r="BN2827" s="169"/>
      <c r="BO2827" s="169"/>
      <c r="BP2827" s="169"/>
      <c r="BQ2827" s="169"/>
      <c r="BS2827" s="6"/>
      <c r="BT2827" s="11"/>
      <c r="BU2827" s="6"/>
      <c r="BV2827" s="6"/>
    </row>
    <row r="2828" spans="1:74" ht="15.75" x14ac:dyDescent="0.25">
      <c r="A2828" s="52" t="s">
        <v>7908</v>
      </c>
      <c r="B2828" s="56"/>
      <c r="C2828" s="7" t="s">
        <v>118</v>
      </c>
      <c r="D2828" s="7" t="s">
        <v>6920</v>
      </c>
      <c r="E2828" s="7"/>
      <c r="F2828" s="64"/>
      <c r="G2828" s="6"/>
      <c r="H2828" s="6"/>
      <c r="I2828" s="10" t="s">
        <v>110</v>
      </c>
      <c r="J2828" s="11" t="s">
        <v>5191</v>
      </c>
      <c r="K2828" s="220" t="s">
        <v>601</v>
      </c>
      <c r="L2828" s="180"/>
      <c r="M2828" s="180">
        <v>1000</v>
      </c>
      <c r="N2828" s="80" t="s">
        <v>7216</v>
      </c>
      <c r="O2828" s="165"/>
      <c r="P2828" s="80" t="s">
        <v>5334</v>
      </c>
      <c r="Q2828" s="80"/>
      <c r="R2828" s="80"/>
      <c r="S2828" s="166"/>
      <c r="T2828" s="164"/>
      <c r="U2828" s="167"/>
      <c r="V2828" s="168"/>
      <c r="W2828" s="12" t="str">
        <f t="shared" si="526"/>
        <v>Mqtt1</v>
      </c>
      <c r="X2828" s="222"/>
      <c r="Y2828" s="6" t="str">
        <f t="shared" si="519"/>
        <v>power-tag/galley-jb-2</v>
      </c>
      <c r="Z2828" s="106" t="str" cm="1">
        <f t="array" ref="Z2828">IF(COUNTIF(N2828,"spare"),"","$."&amp;_xlfn.REGEXEXTRACT(J2828,"PT\d+[FQ]\d+_(.*)", 2))</f>
        <v>$.RMS_Current_Phase_Neut</v>
      </c>
      <c r="AA2828" s="12">
        <f t="shared" si="514"/>
        <v>9</v>
      </c>
      <c r="AB2828" s="6" t="s">
        <v>195</v>
      </c>
      <c r="AC2828" s="106">
        <v>3006</v>
      </c>
      <c r="AJ2828" s="80"/>
      <c r="AK2828" s="116" t="s">
        <v>1693</v>
      </c>
      <c r="AN2828" s="80"/>
      <c r="AO2828" s="80"/>
      <c r="AP2828" s="80"/>
      <c r="AQ2828" s="80"/>
      <c r="AR2828" s="130"/>
      <c r="AS2828" s="80"/>
      <c r="AT2828" s="7"/>
      <c r="AU2828" s="7"/>
      <c r="AV2828" s="169"/>
      <c r="AW2828" s="170"/>
      <c r="AX2828" s="140"/>
      <c r="AY2828" s="150"/>
      <c r="AZ2828" s="171"/>
      <c r="BA2828" s="171"/>
      <c r="BB2828" s="150" t="str">
        <f t="shared" si="527"/>
        <v/>
      </c>
      <c r="BC2828" s="172"/>
      <c r="BD2828" s="169"/>
      <c r="BE2828" s="169"/>
      <c r="BF2828" s="169"/>
      <c r="BG2828" s="169"/>
      <c r="BH2828" s="169"/>
      <c r="BI2828" s="169"/>
      <c r="BJ2828" s="169"/>
      <c r="BK2828" s="169"/>
      <c r="BL2828" s="169"/>
      <c r="BM2828" s="169"/>
      <c r="BN2828" s="169"/>
      <c r="BO2828" s="169"/>
      <c r="BP2828" s="169"/>
      <c r="BQ2828" s="169"/>
      <c r="BS2828" s="6"/>
      <c r="BT2828" s="11"/>
      <c r="BU2828" s="6"/>
      <c r="BV2828" s="6"/>
    </row>
    <row r="2829" spans="1:74" ht="15.75" x14ac:dyDescent="0.25">
      <c r="A2829" s="52" t="s">
        <v>7908</v>
      </c>
      <c r="B2829" s="56"/>
      <c r="C2829" s="7" t="s">
        <v>118</v>
      </c>
      <c r="D2829" s="7" t="s">
        <v>6920</v>
      </c>
      <c r="E2829" s="7"/>
      <c r="F2829" s="64"/>
      <c r="G2829" s="6"/>
      <c r="H2829" s="6"/>
      <c r="I2829" s="10" t="s">
        <v>110</v>
      </c>
      <c r="J2829" s="11" t="s">
        <v>7805</v>
      </c>
      <c r="K2829" s="220" t="s">
        <v>601</v>
      </c>
      <c r="L2829" s="180"/>
      <c r="M2829" s="180">
        <v>1000</v>
      </c>
      <c r="N2829" s="80" t="s">
        <v>7216</v>
      </c>
      <c r="O2829" s="165"/>
      <c r="P2829" s="80" t="s">
        <v>5335</v>
      </c>
      <c r="Q2829" s="80"/>
      <c r="R2829" s="80"/>
      <c r="S2829" s="166"/>
      <c r="T2829" s="164"/>
      <c r="U2829" s="167"/>
      <c r="V2829" s="168"/>
      <c r="W2829" s="12" t="str">
        <f t="shared" si="526"/>
        <v>Mqtt1</v>
      </c>
      <c r="X2829" s="222"/>
      <c r="Y2829" s="6" t="str">
        <f t="shared" si="519"/>
        <v>power-tag/galley-jb-2</v>
      </c>
      <c r="Z2829" s="106" t="str" cm="1">
        <f t="array" ref="Z2829">IF(COUNTIF(N2829,"spare"),"","$."&amp;_xlfn.REGEXEXTRACT(J2829,"PT\d+[FQ]\d+_(.*)", 2))</f>
        <v>$.RMS_Voltage_A_N</v>
      </c>
      <c r="AA2829" s="12">
        <f t="shared" si="514"/>
        <v>9</v>
      </c>
      <c r="AB2829" s="6" t="s">
        <v>195</v>
      </c>
      <c r="AC2829" s="106">
        <v>3028</v>
      </c>
      <c r="AJ2829" s="80"/>
      <c r="AK2829" s="116" t="s">
        <v>1694</v>
      </c>
      <c r="AN2829" s="80"/>
      <c r="AO2829" s="80"/>
      <c r="AP2829" s="80"/>
      <c r="AQ2829" s="80"/>
      <c r="AR2829" s="130"/>
      <c r="AS2829" s="80"/>
      <c r="AT2829" s="7"/>
      <c r="AU2829" s="7"/>
      <c r="AV2829" s="169"/>
      <c r="AW2829" s="170"/>
      <c r="AX2829" s="140"/>
      <c r="AY2829" s="150"/>
      <c r="AZ2829" s="171"/>
      <c r="BA2829" s="171"/>
      <c r="BB2829" s="150" t="str">
        <f t="shared" si="527"/>
        <v/>
      </c>
      <c r="BC2829" s="172"/>
      <c r="BD2829" s="169"/>
      <c r="BE2829" s="169"/>
      <c r="BF2829" s="169"/>
      <c r="BG2829" s="169"/>
      <c r="BH2829" s="169"/>
      <c r="BI2829" s="169"/>
      <c r="BJ2829" s="169"/>
      <c r="BK2829" s="169"/>
      <c r="BL2829" s="169"/>
      <c r="BM2829" s="169"/>
      <c r="BN2829" s="169"/>
      <c r="BO2829" s="169"/>
      <c r="BP2829" s="169"/>
      <c r="BQ2829" s="169"/>
      <c r="BS2829" s="6"/>
      <c r="BT2829" s="11"/>
      <c r="BU2829" s="6"/>
      <c r="BV2829" s="6"/>
    </row>
    <row r="2830" spans="1:74" ht="15.75" x14ac:dyDescent="0.25">
      <c r="A2830" s="52" t="s">
        <v>7908</v>
      </c>
      <c r="B2830" s="56"/>
      <c r="C2830" s="7" t="s">
        <v>118</v>
      </c>
      <c r="D2830" s="7" t="s">
        <v>6920</v>
      </c>
      <c r="E2830" s="7"/>
      <c r="F2830" s="64"/>
      <c r="G2830" s="6"/>
      <c r="H2830" s="6"/>
      <c r="I2830" s="10" t="s">
        <v>110</v>
      </c>
      <c r="J2830" s="11" t="s">
        <v>7806</v>
      </c>
      <c r="K2830" s="220" t="s">
        <v>601</v>
      </c>
      <c r="L2830" s="180"/>
      <c r="M2830" s="180">
        <v>1000</v>
      </c>
      <c r="N2830" s="80" t="s">
        <v>7216</v>
      </c>
      <c r="O2830" s="165"/>
      <c r="P2830" s="80" t="s">
        <v>5336</v>
      </c>
      <c r="Q2830" s="80"/>
      <c r="R2830" s="80"/>
      <c r="S2830" s="166"/>
      <c r="T2830" s="164"/>
      <c r="U2830" s="167"/>
      <c r="V2830" s="168"/>
      <c r="W2830" s="12" t="str">
        <f t="shared" si="526"/>
        <v>Mqtt1</v>
      </c>
      <c r="X2830" s="222"/>
      <c r="Y2830" s="6" t="str">
        <f t="shared" si="519"/>
        <v>power-tag/galley-jb-2</v>
      </c>
      <c r="Z2830" s="106" t="str" cm="1">
        <f t="array" ref="Z2830">IF(COUNTIF(N2830,"spare"),"","$."&amp;_xlfn.REGEXEXTRACT(J2830,"PT\d+[FQ]\d+_(.*)", 2))</f>
        <v>$.RMS_Voltage_B_N</v>
      </c>
      <c r="AA2830" s="12">
        <f t="shared" si="514"/>
        <v>9</v>
      </c>
      <c r="AB2830" s="6" t="s">
        <v>195</v>
      </c>
      <c r="AC2830" s="106">
        <v>3030</v>
      </c>
      <c r="AJ2830" s="80"/>
      <c r="AK2830" s="116" t="s">
        <v>1694</v>
      </c>
      <c r="AN2830" s="80"/>
      <c r="AO2830" s="80"/>
      <c r="AP2830" s="80"/>
      <c r="AQ2830" s="80"/>
      <c r="AR2830" s="130"/>
      <c r="AS2830" s="80"/>
      <c r="AT2830" s="7"/>
      <c r="AU2830" s="7"/>
      <c r="AV2830" s="169"/>
      <c r="AW2830" s="170"/>
      <c r="AX2830" s="140"/>
      <c r="AY2830" s="150"/>
      <c r="AZ2830" s="171"/>
      <c r="BA2830" s="171"/>
      <c r="BB2830" s="150" t="str">
        <f t="shared" si="527"/>
        <v/>
      </c>
      <c r="BC2830" s="172"/>
      <c r="BD2830" s="169"/>
      <c r="BE2830" s="169"/>
      <c r="BF2830" s="169"/>
      <c r="BG2830" s="169"/>
      <c r="BH2830" s="169"/>
      <c r="BI2830" s="169"/>
      <c r="BJ2830" s="169"/>
      <c r="BK2830" s="169"/>
      <c r="BL2830" s="169"/>
      <c r="BM2830" s="169"/>
      <c r="BN2830" s="169"/>
      <c r="BO2830" s="169"/>
      <c r="BP2830" s="169"/>
      <c r="BQ2830" s="169"/>
      <c r="BS2830" s="6"/>
      <c r="BT2830" s="11"/>
      <c r="BU2830" s="6"/>
      <c r="BV2830" s="6"/>
    </row>
    <row r="2831" spans="1:74" ht="15.75" x14ac:dyDescent="0.25">
      <c r="A2831" s="52" t="s">
        <v>7908</v>
      </c>
      <c r="B2831" s="56"/>
      <c r="C2831" s="7" t="s">
        <v>118</v>
      </c>
      <c r="D2831" s="7" t="s">
        <v>6920</v>
      </c>
      <c r="E2831" s="7"/>
      <c r="F2831" s="64"/>
      <c r="G2831" s="6"/>
      <c r="H2831" s="6"/>
      <c r="I2831" s="10" t="s">
        <v>110</v>
      </c>
      <c r="J2831" s="11" t="s">
        <v>7807</v>
      </c>
      <c r="K2831" s="220" t="s">
        <v>601</v>
      </c>
      <c r="L2831" s="180"/>
      <c r="M2831" s="180">
        <v>1000</v>
      </c>
      <c r="N2831" s="80" t="s">
        <v>7216</v>
      </c>
      <c r="O2831" s="165"/>
      <c r="P2831" s="80" t="s">
        <v>5337</v>
      </c>
      <c r="Q2831" s="80"/>
      <c r="R2831" s="80"/>
      <c r="S2831" s="166"/>
      <c r="T2831" s="164"/>
      <c r="U2831" s="167"/>
      <c r="V2831" s="168"/>
      <c r="W2831" s="12" t="str">
        <f t="shared" si="526"/>
        <v>Mqtt1</v>
      </c>
      <c r="X2831" s="222"/>
      <c r="Y2831" s="6" t="str">
        <f t="shared" si="519"/>
        <v>power-tag/galley-jb-2</v>
      </c>
      <c r="Z2831" s="106" t="str" cm="1">
        <f t="array" ref="Z2831">IF(COUNTIF(N2831,"spare"),"","$."&amp;_xlfn.REGEXEXTRACT(J2831,"PT\d+[FQ]\d+_(.*)", 2))</f>
        <v>$.RMS_Voltage_C_N</v>
      </c>
      <c r="AA2831" s="12">
        <f t="shared" si="514"/>
        <v>9</v>
      </c>
      <c r="AB2831" s="6" t="s">
        <v>195</v>
      </c>
      <c r="AC2831" s="106">
        <v>3032</v>
      </c>
      <c r="AJ2831" s="80"/>
      <c r="AK2831" s="116" t="s">
        <v>1694</v>
      </c>
      <c r="AN2831" s="80"/>
      <c r="AO2831" s="80"/>
      <c r="AP2831" s="80"/>
      <c r="AQ2831" s="80"/>
      <c r="AR2831" s="130"/>
      <c r="AS2831" s="80"/>
      <c r="AT2831" s="7"/>
      <c r="AU2831" s="7"/>
      <c r="AV2831" s="169"/>
      <c r="AW2831" s="170"/>
      <c r="AX2831" s="140"/>
      <c r="AY2831" s="150"/>
      <c r="AZ2831" s="171"/>
      <c r="BA2831" s="171"/>
      <c r="BB2831" s="150" t="str">
        <f t="shared" si="527"/>
        <v/>
      </c>
      <c r="BC2831" s="172"/>
      <c r="BD2831" s="169"/>
      <c r="BE2831" s="169"/>
      <c r="BF2831" s="169"/>
      <c r="BG2831" s="169"/>
      <c r="BH2831" s="169"/>
      <c r="BI2831" s="169"/>
      <c r="BJ2831" s="169"/>
      <c r="BK2831" s="169"/>
      <c r="BL2831" s="169"/>
      <c r="BM2831" s="169"/>
      <c r="BN2831" s="169"/>
      <c r="BO2831" s="169"/>
      <c r="BP2831" s="169"/>
      <c r="BQ2831" s="169"/>
      <c r="BS2831" s="6"/>
      <c r="BT2831" s="11"/>
      <c r="BU2831" s="6"/>
      <c r="BV2831" s="6"/>
    </row>
    <row r="2832" spans="1:74" ht="15.75" x14ac:dyDescent="0.25">
      <c r="A2832" s="52" t="s">
        <v>7908</v>
      </c>
      <c r="B2832" s="56"/>
      <c r="C2832" s="7" t="s">
        <v>118</v>
      </c>
      <c r="D2832" s="7" t="s">
        <v>6920</v>
      </c>
      <c r="E2832" s="7"/>
      <c r="F2832" s="64"/>
      <c r="G2832" s="6"/>
      <c r="H2832" s="6"/>
      <c r="I2832" s="10" t="s">
        <v>110</v>
      </c>
      <c r="J2832" s="11" t="s">
        <v>5192</v>
      </c>
      <c r="K2832" s="220" t="s">
        <v>601</v>
      </c>
      <c r="L2832" s="180"/>
      <c r="M2832" s="180">
        <v>1000</v>
      </c>
      <c r="N2832" s="80" t="s">
        <v>7216</v>
      </c>
      <c r="O2832" s="165"/>
      <c r="P2832" s="80" t="s">
        <v>5338</v>
      </c>
      <c r="Q2832" s="80"/>
      <c r="R2832" s="80"/>
      <c r="S2832" s="166"/>
      <c r="T2832" s="164"/>
      <c r="U2832" s="167"/>
      <c r="V2832" s="168"/>
      <c r="W2832" s="12" t="str">
        <f t="shared" si="526"/>
        <v>Mqtt1</v>
      </c>
      <c r="X2832" s="222"/>
      <c r="Y2832" s="6" t="str">
        <f t="shared" si="519"/>
        <v>power-tag/galley-jb-2</v>
      </c>
      <c r="Z2832" s="106" t="str" cm="1">
        <f t="array" ref="Z2832">IF(COUNTIF(N2832,"spare"),"","$."&amp;_xlfn.REGEXEXTRACT(J2832,"PT\d+[FQ]\d+_(.*)", 2))</f>
        <v>$.Active_Power_Phase_A</v>
      </c>
      <c r="AA2832" s="12">
        <f t="shared" si="514"/>
        <v>9</v>
      </c>
      <c r="AB2832" s="6" t="s">
        <v>195</v>
      </c>
      <c r="AC2832" s="106">
        <v>3054</v>
      </c>
      <c r="AJ2832" s="80"/>
      <c r="AK2832" s="116" t="s">
        <v>1695</v>
      </c>
      <c r="AN2832" s="80"/>
      <c r="AO2832" s="80"/>
      <c r="AP2832" s="80"/>
      <c r="AQ2832" s="80"/>
      <c r="AR2832" s="130"/>
      <c r="AS2832" s="80"/>
      <c r="AT2832" s="7"/>
      <c r="AU2832" s="7"/>
      <c r="AV2832" s="169"/>
      <c r="AW2832" s="170"/>
      <c r="AX2832" s="140"/>
      <c r="AY2832" s="150"/>
      <c r="AZ2832" s="171"/>
      <c r="BA2832" s="171"/>
      <c r="BB2832" s="150" t="str">
        <f t="shared" si="527"/>
        <v/>
      </c>
      <c r="BC2832" s="172"/>
      <c r="BD2832" s="169"/>
      <c r="BE2832" s="169"/>
      <c r="BF2832" s="169"/>
      <c r="BG2832" s="169"/>
      <c r="BH2832" s="169"/>
      <c r="BI2832" s="169"/>
      <c r="BJ2832" s="169"/>
      <c r="BK2832" s="169"/>
      <c r="BL2832" s="169"/>
      <c r="BM2832" s="169"/>
      <c r="BN2832" s="169"/>
      <c r="BO2832" s="169"/>
      <c r="BP2832" s="169"/>
      <c r="BQ2832" s="169"/>
      <c r="BS2832" s="6"/>
      <c r="BT2832" s="11"/>
      <c r="BU2832" s="6"/>
      <c r="BV2832" s="6"/>
    </row>
    <row r="2833" spans="1:74" ht="15.75" x14ac:dyDescent="0.25">
      <c r="A2833" s="52" t="s">
        <v>7908</v>
      </c>
      <c r="B2833" s="56"/>
      <c r="C2833" s="7" t="s">
        <v>118</v>
      </c>
      <c r="D2833" s="7" t="s">
        <v>6920</v>
      </c>
      <c r="E2833" s="7"/>
      <c r="F2833" s="64"/>
      <c r="G2833" s="6"/>
      <c r="H2833" s="6"/>
      <c r="I2833" s="10" t="s">
        <v>110</v>
      </c>
      <c r="J2833" s="11" t="s">
        <v>5193</v>
      </c>
      <c r="K2833" s="220" t="s">
        <v>601</v>
      </c>
      <c r="L2833" s="180"/>
      <c r="M2833" s="180">
        <v>1000</v>
      </c>
      <c r="N2833" s="80" t="s">
        <v>7216</v>
      </c>
      <c r="O2833" s="165"/>
      <c r="P2833" s="80" t="s">
        <v>5339</v>
      </c>
      <c r="Q2833" s="80"/>
      <c r="R2833" s="80"/>
      <c r="S2833" s="166"/>
      <c r="T2833" s="164"/>
      <c r="U2833" s="167"/>
      <c r="V2833" s="168"/>
      <c r="W2833" s="12" t="str">
        <f t="shared" si="526"/>
        <v>Mqtt1</v>
      </c>
      <c r="X2833" s="222"/>
      <c r="Y2833" s="6" t="str">
        <f t="shared" ref="Y2833:Y2896" si="528">"power-tag/" &amp; LOWER(_xlfn.REGEXREPLACE(_xlfn.REGEXREPLACE(_xlfn.REGEXREPLACE(TRIM(_xlfn.REGEXREPLACE(P2833, " (RMS (Current|Voltage) .+)|(Active Power Phase [ABC])|(Total Active Power)|(Power Factor .+)|(Total Power Factor) *", "")), "[ /\(\)&amp;:\.#]", "-"), "\-+", "-"), "-$", ""))</f>
        <v>power-tag/galley-jb-2</v>
      </c>
      <c r="Z2833" s="106" t="str" cm="1">
        <f t="array" ref="Z2833">IF(COUNTIF(N2833,"spare"),"","$."&amp;_xlfn.REGEXEXTRACT(J2833,"PT\d+[FQ]\d+_(.*)", 2))</f>
        <v>$.Active_Power_Phase_B</v>
      </c>
      <c r="AA2833" s="12">
        <f t="shared" si="514"/>
        <v>9</v>
      </c>
      <c r="AB2833" s="6" t="s">
        <v>195</v>
      </c>
      <c r="AC2833" s="106">
        <v>3056</v>
      </c>
      <c r="AJ2833" s="80"/>
      <c r="AK2833" s="116" t="s">
        <v>1695</v>
      </c>
      <c r="AN2833" s="80"/>
      <c r="AO2833" s="80"/>
      <c r="AP2833" s="80"/>
      <c r="AQ2833" s="80"/>
      <c r="AR2833" s="130"/>
      <c r="AS2833" s="80"/>
      <c r="AT2833" s="7"/>
      <c r="AU2833" s="7"/>
      <c r="AV2833" s="169"/>
      <c r="AW2833" s="170"/>
      <c r="AX2833" s="140"/>
      <c r="AY2833" s="150"/>
      <c r="AZ2833" s="171"/>
      <c r="BA2833" s="171"/>
      <c r="BB2833" s="150" t="str">
        <f t="shared" si="527"/>
        <v/>
      </c>
      <c r="BC2833" s="172"/>
      <c r="BD2833" s="169"/>
      <c r="BE2833" s="169"/>
      <c r="BF2833" s="169"/>
      <c r="BG2833" s="169"/>
      <c r="BH2833" s="169"/>
      <c r="BI2833" s="169"/>
      <c r="BJ2833" s="169"/>
      <c r="BK2833" s="169"/>
      <c r="BL2833" s="169"/>
      <c r="BM2833" s="169"/>
      <c r="BN2833" s="169"/>
      <c r="BO2833" s="169"/>
      <c r="BP2833" s="169"/>
      <c r="BQ2833" s="169"/>
      <c r="BS2833" s="6"/>
      <c r="BT2833" s="11"/>
      <c r="BU2833" s="6"/>
      <c r="BV2833" s="6"/>
    </row>
    <row r="2834" spans="1:74" ht="15.75" x14ac:dyDescent="0.25">
      <c r="A2834" s="52" t="s">
        <v>7908</v>
      </c>
      <c r="B2834" s="56"/>
      <c r="C2834" s="7" t="s">
        <v>118</v>
      </c>
      <c r="D2834" s="7" t="s">
        <v>6920</v>
      </c>
      <c r="E2834" s="7"/>
      <c r="F2834" s="64"/>
      <c r="G2834" s="6"/>
      <c r="H2834" s="6"/>
      <c r="I2834" s="10" t="s">
        <v>110</v>
      </c>
      <c r="J2834" s="11" t="s">
        <v>5194</v>
      </c>
      <c r="K2834" s="220" t="s">
        <v>601</v>
      </c>
      <c r="L2834" s="180"/>
      <c r="M2834" s="180">
        <v>1000</v>
      </c>
      <c r="N2834" s="80" t="s">
        <v>7216</v>
      </c>
      <c r="O2834" s="165"/>
      <c r="P2834" s="80" t="s">
        <v>5340</v>
      </c>
      <c r="Q2834" s="80"/>
      <c r="R2834" s="80"/>
      <c r="S2834" s="166"/>
      <c r="T2834" s="164"/>
      <c r="U2834" s="167"/>
      <c r="V2834" s="168"/>
      <c r="W2834" s="12" t="str">
        <f t="shared" si="526"/>
        <v>Mqtt1</v>
      </c>
      <c r="X2834" s="222"/>
      <c r="Y2834" s="6" t="str">
        <f t="shared" si="528"/>
        <v>power-tag/galley-jb-2</v>
      </c>
      <c r="Z2834" s="106" t="str" cm="1">
        <f t="array" ref="Z2834">IF(COUNTIF(N2834,"spare"),"","$."&amp;_xlfn.REGEXEXTRACT(J2834,"PT\d+[FQ]\d+_(.*)", 2))</f>
        <v>$.Active_Power_Phase_C</v>
      </c>
      <c r="AA2834" s="12">
        <f t="shared" si="514"/>
        <v>9</v>
      </c>
      <c r="AB2834" s="6" t="s">
        <v>195</v>
      </c>
      <c r="AC2834" s="106">
        <v>3058</v>
      </c>
      <c r="AJ2834" s="80"/>
      <c r="AK2834" s="116" t="s">
        <v>1695</v>
      </c>
      <c r="AN2834" s="80"/>
      <c r="AO2834" s="80"/>
      <c r="AP2834" s="80"/>
      <c r="AQ2834" s="80"/>
      <c r="AR2834" s="130"/>
      <c r="AS2834" s="80"/>
      <c r="AT2834" s="7"/>
      <c r="AU2834" s="7"/>
      <c r="AV2834" s="169"/>
      <c r="AW2834" s="170"/>
      <c r="AX2834" s="140"/>
      <c r="AY2834" s="150"/>
      <c r="AZ2834" s="171"/>
      <c r="BA2834" s="171"/>
      <c r="BB2834" s="150" t="str">
        <f t="shared" si="527"/>
        <v/>
      </c>
      <c r="BC2834" s="172"/>
      <c r="BD2834" s="169"/>
      <c r="BE2834" s="169"/>
      <c r="BF2834" s="169"/>
      <c r="BG2834" s="169"/>
      <c r="BH2834" s="169"/>
      <c r="BI2834" s="169"/>
      <c r="BJ2834" s="169"/>
      <c r="BK2834" s="169"/>
      <c r="BL2834" s="169"/>
      <c r="BM2834" s="169"/>
      <c r="BN2834" s="169"/>
      <c r="BO2834" s="169"/>
      <c r="BP2834" s="169"/>
      <c r="BQ2834" s="169"/>
      <c r="BS2834" s="6"/>
      <c r="BT2834" s="11"/>
      <c r="BU2834" s="6"/>
      <c r="BV2834" s="6"/>
    </row>
    <row r="2835" spans="1:74" ht="15.75" x14ac:dyDescent="0.25">
      <c r="A2835" s="52" t="s">
        <v>7908</v>
      </c>
      <c r="B2835" s="56"/>
      <c r="C2835" s="7" t="s">
        <v>118</v>
      </c>
      <c r="D2835" s="7" t="s">
        <v>6920</v>
      </c>
      <c r="E2835" s="7"/>
      <c r="F2835" s="64"/>
      <c r="G2835" s="6"/>
      <c r="H2835" s="6"/>
      <c r="I2835" s="10" t="s">
        <v>110</v>
      </c>
      <c r="J2835" s="11" t="s">
        <v>5195</v>
      </c>
      <c r="K2835" s="220" t="s">
        <v>601</v>
      </c>
      <c r="L2835" s="180"/>
      <c r="M2835" s="180">
        <v>1000</v>
      </c>
      <c r="N2835" s="80" t="s">
        <v>7216</v>
      </c>
      <c r="O2835" s="165"/>
      <c r="P2835" s="80" t="s">
        <v>5341</v>
      </c>
      <c r="Q2835" s="80"/>
      <c r="R2835" s="80"/>
      <c r="S2835" s="166"/>
      <c r="T2835" s="164"/>
      <c r="U2835" s="167"/>
      <c r="V2835" s="168"/>
      <c r="W2835" s="12" t="str">
        <f t="shared" si="526"/>
        <v>Mqtt1</v>
      </c>
      <c r="X2835" s="222"/>
      <c r="Y2835" s="6" t="str">
        <f t="shared" si="528"/>
        <v>power-tag/galley-jb-2</v>
      </c>
      <c r="Z2835" s="106" t="str" cm="1">
        <f t="array" ref="Z2835">IF(COUNTIF(N2835,"spare"),"","$."&amp;_xlfn.REGEXEXTRACT(J2835,"PT\d+[FQ]\d+_(.*)", 2))</f>
        <v>$.Total_Active_Power</v>
      </c>
      <c r="AA2835" s="12">
        <f t="shared" si="514"/>
        <v>9</v>
      </c>
      <c r="AB2835" s="6" t="s">
        <v>195</v>
      </c>
      <c r="AC2835" s="106">
        <v>3060</v>
      </c>
      <c r="AJ2835" s="80"/>
      <c r="AK2835" s="116" t="s">
        <v>1695</v>
      </c>
      <c r="AN2835" s="80"/>
      <c r="AO2835" s="80"/>
      <c r="AP2835" s="80"/>
      <c r="AQ2835" s="80"/>
      <c r="AR2835" s="130"/>
      <c r="AS2835" s="80"/>
      <c r="AT2835" s="7"/>
      <c r="AU2835" s="7"/>
      <c r="AV2835" s="169"/>
      <c r="AW2835" s="170"/>
      <c r="AX2835" s="140"/>
      <c r="AY2835" s="150"/>
      <c r="AZ2835" s="171"/>
      <c r="BA2835" s="171"/>
      <c r="BB2835" s="150" t="str">
        <f t="shared" si="527"/>
        <v/>
      </c>
      <c r="BC2835" s="172"/>
      <c r="BD2835" s="169"/>
      <c r="BE2835" s="169"/>
      <c r="BF2835" s="169"/>
      <c r="BG2835" s="169"/>
      <c r="BH2835" s="169"/>
      <c r="BI2835" s="169"/>
      <c r="BJ2835" s="169"/>
      <c r="BK2835" s="169"/>
      <c r="BL2835" s="169"/>
      <c r="BM2835" s="169"/>
      <c r="BN2835" s="169"/>
      <c r="BO2835" s="169"/>
      <c r="BP2835" s="169"/>
      <c r="BQ2835" s="169"/>
      <c r="BS2835" s="6"/>
      <c r="BT2835" s="11"/>
      <c r="BU2835" s="6"/>
      <c r="BV2835" s="6"/>
    </row>
    <row r="2836" spans="1:74" ht="15.75" x14ac:dyDescent="0.25">
      <c r="A2836" s="52" t="s">
        <v>7908</v>
      </c>
      <c r="B2836" s="56"/>
      <c r="C2836" s="7" t="s">
        <v>118</v>
      </c>
      <c r="D2836" s="7" t="s">
        <v>6920</v>
      </c>
      <c r="E2836" s="7"/>
      <c r="F2836" s="64"/>
      <c r="G2836" s="6"/>
      <c r="H2836" s="6"/>
      <c r="I2836" s="10" t="s">
        <v>110</v>
      </c>
      <c r="J2836" s="11" t="s">
        <v>5196</v>
      </c>
      <c r="K2836" s="220" t="s">
        <v>601</v>
      </c>
      <c r="L2836" s="180"/>
      <c r="M2836" s="180">
        <v>1000</v>
      </c>
      <c r="N2836" s="80" t="s">
        <v>7216</v>
      </c>
      <c r="O2836" s="165"/>
      <c r="P2836" s="80" t="s">
        <v>5342</v>
      </c>
      <c r="Q2836" s="80"/>
      <c r="R2836" s="80"/>
      <c r="S2836" s="166"/>
      <c r="T2836" s="164"/>
      <c r="U2836" s="167"/>
      <c r="V2836" s="168"/>
      <c r="W2836" s="12" t="str">
        <f t="shared" si="526"/>
        <v>Mqtt1</v>
      </c>
      <c r="X2836" s="222"/>
      <c r="Y2836" s="6" t="str">
        <f t="shared" si="528"/>
        <v>power-tag/galley-jb-2</v>
      </c>
      <c r="Z2836" s="106" t="str" cm="1">
        <f t="array" ref="Z2836">IF(COUNTIF(N2836,"spare"),"","$."&amp;_xlfn.REGEXEXTRACT(J2836,"PT\d+[FQ]\d+_(.*)", 2))</f>
        <v>$.Power_Factor_Phase_A</v>
      </c>
      <c r="AA2836" s="12">
        <f t="shared" si="514"/>
        <v>9</v>
      </c>
      <c r="AB2836" s="6" t="s">
        <v>195</v>
      </c>
      <c r="AC2836" s="106">
        <v>3078</v>
      </c>
      <c r="AJ2836" s="80"/>
      <c r="AK2836" s="116" t="s">
        <v>1696</v>
      </c>
      <c r="AN2836" s="80"/>
      <c r="AO2836" s="80"/>
      <c r="AP2836" s="80"/>
      <c r="AQ2836" s="80"/>
      <c r="AR2836" s="130"/>
      <c r="AS2836" s="80"/>
      <c r="AT2836" s="7"/>
      <c r="AU2836" s="7"/>
      <c r="AV2836" s="169"/>
      <c r="AW2836" s="170"/>
      <c r="AX2836" s="140"/>
      <c r="AY2836" s="150"/>
      <c r="AZ2836" s="171"/>
      <c r="BA2836" s="171"/>
      <c r="BB2836" s="150" t="str">
        <f t="shared" si="527"/>
        <v/>
      </c>
      <c r="BC2836" s="172"/>
      <c r="BD2836" s="169"/>
      <c r="BE2836" s="169"/>
      <c r="BF2836" s="169"/>
      <c r="BG2836" s="169"/>
      <c r="BH2836" s="169"/>
      <c r="BI2836" s="169"/>
      <c r="BJ2836" s="169"/>
      <c r="BK2836" s="169"/>
      <c r="BL2836" s="169"/>
      <c r="BM2836" s="169"/>
      <c r="BN2836" s="169"/>
      <c r="BO2836" s="169"/>
      <c r="BP2836" s="169"/>
      <c r="BQ2836" s="169"/>
      <c r="BS2836" s="6"/>
      <c r="BT2836" s="11"/>
      <c r="BU2836" s="6"/>
      <c r="BV2836" s="6"/>
    </row>
    <row r="2837" spans="1:74" ht="15.75" x14ac:dyDescent="0.25">
      <c r="A2837" s="52" t="s">
        <v>7908</v>
      </c>
      <c r="B2837" s="56"/>
      <c r="C2837" s="7" t="s">
        <v>118</v>
      </c>
      <c r="D2837" s="7" t="s">
        <v>6920</v>
      </c>
      <c r="E2837" s="7"/>
      <c r="F2837" s="64"/>
      <c r="G2837" s="6"/>
      <c r="H2837" s="6"/>
      <c r="I2837" s="10" t="s">
        <v>110</v>
      </c>
      <c r="J2837" s="11" t="s">
        <v>5197</v>
      </c>
      <c r="K2837" s="220" t="s">
        <v>601</v>
      </c>
      <c r="L2837" s="180"/>
      <c r="M2837" s="180">
        <v>1000</v>
      </c>
      <c r="N2837" s="80" t="s">
        <v>7216</v>
      </c>
      <c r="O2837" s="165"/>
      <c r="P2837" s="80" t="s">
        <v>5343</v>
      </c>
      <c r="Q2837" s="80"/>
      <c r="R2837" s="80"/>
      <c r="S2837" s="166"/>
      <c r="T2837" s="164"/>
      <c r="U2837" s="167"/>
      <c r="V2837" s="168"/>
      <c r="W2837" s="12" t="str">
        <f t="shared" si="526"/>
        <v>Mqtt1</v>
      </c>
      <c r="X2837" s="222"/>
      <c r="Y2837" s="6" t="str">
        <f t="shared" si="528"/>
        <v>power-tag/galley-jb-2</v>
      </c>
      <c r="Z2837" s="106" t="str" cm="1">
        <f t="array" ref="Z2837">IF(COUNTIF(N2837,"spare"),"","$."&amp;_xlfn.REGEXEXTRACT(J2837,"PT\d+[FQ]\d+_(.*)", 2))</f>
        <v>$.Power_Factor_Phase_B</v>
      </c>
      <c r="AA2837" s="12">
        <f t="shared" si="514"/>
        <v>9</v>
      </c>
      <c r="AB2837" s="6" t="s">
        <v>195</v>
      </c>
      <c r="AC2837" s="106">
        <v>3080</v>
      </c>
      <c r="AJ2837" s="80"/>
      <c r="AK2837" s="116" t="s">
        <v>1696</v>
      </c>
      <c r="AN2837" s="80"/>
      <c r="AO2837" s="80"/>
      <c r="AP2837" s="80"/>
      <c r="AQ2837" s="80"/>
      <c r="AR2837" s="130"/>
      <c r="AS2837" s="80"/>
      <c r="AT2837" s="7"/>
      <c r="AU2837" s="7"/>
      <c r="AV2837" s="169"/>
      <c r="AW2837" s="170"/>
      <c r="AX2837" s="140"/>
      <c r="AY2837" s="150"/>
      <c r="AZ2837" s="171"/>
      <c r="BA2837" s="171"/>
      <c r="BB2837" s="150" t="str">
        <f t="shared" si="527"/>
        <v/>
      </c>
      <c r="BC2837" s="172"/>
      <c r="BD2837" s="169"/>
      <c r="BE2837" s="169"/>
      <c r="BF2837" s="169"/>
      <c r="BG2837" s="169"/>
      <c r="BH2837" s="169"/>
      <c r="BI2837" s="169"/>
      <c r="BJ2837" s="169"/>
      <c r="BK2837" s="169"/>
      <c r="BL2837" s="169"/>
      <c r="BM2837" s="169"/>
      <c r="BN2837" s="169"/>
      <c r="BO2837" s="169"/>
      <c r="BP2837" s="169"/>
      <c r="BQ2837" s="169"/>
      <c r="BS2837" s="6"/>
      <c r="BT2837" s="11"/>
      <c r="BU2837" s="6"/>
      <c r="BV2837" s="6"/>
    </row>
    <row r="2838" spans="1:74" ht="15.75" x14ac:dyDescent="0.25">
      <c r="A2838" s="52" t="s">
        <v>7908</v>
      </c>
      <c r="B2838" s="56"/>
      <c r="C2838" s="7" t="s">
        <v>118</v>
      </c>
      <c r="D2838" s="7" t="s">
        <v>6920</v>
      </c>
      <c r="E2838" s="7"/>
      <c r="F2838" s="64"/>
      <c r="G2838" s="6"/>
      <c r="H2838" s="6"/>
      <c r="I2838" s="10" t="s">
        <v>110</v>
      </c>
      <c r="J2838" s="11" t="s">
        <v>5198</v>
      </c>
      <c r="K2838" s="220" t="s">
        <v>601</v>
      </c>
      <c r="L2838" s="180"/>
      <c r="M2838" s="180">
        <v>1000</v>
      </c>
      <c r="N2838" s="80" t="s">
        <v>7216</v>
      </c>
      <c r="O2838" s="165"/>
      <c r="P2838" s="80" t="s">
        <v>5344</v>
      </c>
      <c r="Q2838" s="80"/>
      <c r="R2838" s="80"/>
      <c r="S2838" s="166"/>
      <c r="T2838" s="164"/>
      <c r="U2838" s="167"/>
      <c r="V2838" s="168"/>
      <c r="W2838" s="12" t="str">
        <f t="shared" si="526"/>
        <v>Mqtt1</v>
      </c>
      <c r="X2838" s="222"/>
      <c r="Y2838" s="6" t="str">
        <f t="shared" si="528"/>
        <v>power-tag/galley-jb-2</v>
      </c>
      <c r="Z2838" s="106" t="str" cm="1">
        <f t="array" ref="Z2838">IF(COUNTIF(N2838,"spare"),"","$."&amp;_xlfn.REGEXEXTRACT(J2838,"PT\d+[FQ]\d+_(.*)", 2))</f>
        <v>$.Power_Factor_Phase_C</v>
      </c>
      <c r="AA2838" s="12">
        <f t="shared" si="514"/>
        <v>9</v>
      </c>
      <c r="AB2838" s="6" t="s">
        <v>195</v>
      </c>
      <c r="AC2838" s="106">
        <v>3082</v>
      </c>
      <c r="AJ2838" s="80"/>
      <c r="AK2838" s="116" t="s">
        <v>1696</v>
      </c>
      <c r="AN2838" s="80"/>
      <c r="AO2838" s="80"/>
      <c r="AP2838" s="80"/>
      <c r="AQ2838" s="80"/>
      <c r="AR2838" s="130"/>
      <c r="AS2838" s="80"/>
      <c r="AT2838" s="7"/>
      <c r="AU2838" s="7"/>
      <c r="AV2838" s="169"/>
      <c r="AW2838" s="170"/>
      <c r="AX2838" s="140"/>
      <c r="AY2838" s="150"/>
      <c r="AZ2838" s="171"/>
      <c r="BA2838" s="171"/>
      <c r="BB2838" s="150" t="str">
        <f t="shared" si="527"/>
        <v/>
      </c>
      <c r="BC2838" s="172"/>
      <c r="BD2838" s="169"/>
      <c r="BE2838" s="169"/>
      <c r="BF2838" s="169"/>
      <c r="BG2838" s="169"/>
      <c r="BH2838" s="169"/>
      <c r="BI2838" s="169"/>
      <c r="BJ2838" s="169"/>
      <c r="BK2838" s="169"/>
      <c r="BL2838" s="169"/>
      <c r="BM2838" s="169"/>
      <c r="BN2838" s="169"/>
      <c r="BO2838" s="169"/>
      <c r="BP2838" s="169"/>
      <c r="BQ2838" s="169"/>
      <c r="BS2838" s="6"/>
      <c r="BT2838" s="11"/>
      <c r="BU2838" s="6"/>
      <c r="BV2838" s="6"/>
    </row>
    <row r="2839" spans="1:74" ht="15.75" x14ac:dyDescent="0.25">
      <c r="A2839" s="52" t="s">
        <v>7908</v>
      </c>
      <c r="B2839" s="56"/>
      <c r="C2839" s="7" t="s">
        <v>118</v>
      </c>
      <c r="D2839" s="7" t="s">
        <v>6920</v>
      </c>
      <c r="E2839" s="7"/>
      <c r="F2839" s="64"/>
      <c r="G2839" s="6"/>
      <c r="H2839" s="6"/>
      <c r="I2839" s="10" t="s">
        <v>110</v>
      </c>
      <c r="J2839" s="11" t="s">
        <v>5199</v>
      </c>
      <c r="K2839" s="220" t="s">
        <v>601</v>
      </c>
      <c r="L2839" s="180"/>
      <c r="M2839" s="180">
        <v>1000</v>
      </c>
      <c r="N2839" s="80" t="s">
        <v>7216</v>
      </c>
      <c r="O2839" s="165"/>
      <c r="P2839" s="80" t="s">
        <v>5345</v>
      </c>
      <c r="Q2839" s="80"/>
      <c r="R2839" s="80"/>
      <c r="S2839" s="166"/>
      <c r="T2839" s="164"/>
      <c r="U2839" s="167"/>
      <c r="V2839" s="168"/>
      <c r="W2839" s="12" t="str">
        <f t="shared" si="526"/>
        <v>Mqtt1</v>
      </c>
      <c r="X2839" s="222"/>
      <c r="Y2839" s="6" t="str">
        <f t="shared" si="528"/>
        <v>power-tag/galley-jb-2</v>
      </c>
      <c r="Z2839" s="106" t="str" cm="1">
        <f t="array" ref="Z2839">IF(COUNTIF(N2839,"spare"),"","$."&amp;_xlfn.REGEXEXTRACT(J2839,"PT\d+[FQ]\d+_(.*)", 2))</f>
        <v>$.Total_Power_Factor</v>
      </c>
      <c r="AA2839" s="12">
        <f t="shared" si="514"/>
        <v>9</v>
      </c>
      <c r="AB2839" s="6" t="s">
        <v>195</v>
      </c>
      <c r="AC2839" s="106">
        <v>3084</v>
      </c>
      <c r="AJ2839" s="80"/>
      <c r="AK2839" s="116" t="s">
        <v>1696</v>
      </c>
      <c r="AN2839" s="80"/>
      <c r="AO2839" s="80"/>
      <c r="AP2839" s="80"/>
      <c r="AQ2839" s="80"/>
      <c r="AR2839" s="130"/>
      <c r="AS2839" s="80"/>
      <c r="AT2839" s="7"/>
      <c r="AU2839" s="7"/>
      <c r="AV2839" s="169"/>
      <c r="AW2839" s="170"/>
      <c r="AX2839" s="140"/>
      <c r="AY2839" s="150"/>
      <c r="AZ2839" s="171"/>
      <c r="BA2839" s="171"/>
      <c r="BB2839" s="150" t="str">
        <f t="shared" si="527"/>
        <v/>
      </c>
      <c r="BC2839" s="172"/>
      <c r="BD2839" s="169"/>
      <c r="BE2839" s="169"/>
      <c r="BF2839" s="169"/>
      <c r="BG2839" s="169"/>
      <c r="BH2839" s="169"/>
      <c r="BI2839" s="169"/>
      <c r="BJ2839" s="169"/>
      <c r="BK2839" s="169"/>
      <c r="BL2839" s="169"/>
      <c r="BM2839" s="169"/>
      <c r="BN2839" s="169"/>
      <c r="BO2839" s="169"/>
      <c r="BP2839" s="169"/>
      <c r="BQ2839" s="169"/>
      <c r="BS2839" s="6"/>
      <c r="BT2839" s="11"/>
      <c r="BU2839" s="6"/>
      <c r="BV2839" s="6"/>
    </row>
    <row r="2840" spans="1:74" ht="15.75" x14ac:dyDescent="0.25">
      <c r="A2840" s="52" t="s">
        <v>7908</v>
      </c>
      <c r="B2840" s="56"/>
      <c r="C2840" s="7" t="s">
        <v>118</v>
      </c>
      <c r="D2840" s="7" t="s">
        <v>6920</v>
      </c>
      <c r="E2840" s="7"/>
      <c r="F2840" s="64"/>
      <c r="G2840" s="6"/>
      <c r="H2840" s="6"/>
      <c r="I2840" s="10" t="s">
        <v>110</v>
      </c>
      <c r="J2840" s="11" t="s">
        <v>4390</v>
      </c>
      <c r="K2840" s="220" t="s">
        <v>601</v>
      </c>
      <c r="L2840" s="180"/>
      <c r="M2840" s="180">
        <v>1000</v>
      </c>
      <c r="N2840" s="80" t="s">
        <v>7216</v>
      </c>
      <c r="O2840" s="165"/>
      <c r="P2840" s="80" t="s">
        <v>5346</v>
      </c>
      <c r="Q2840" s="80"/>
      <c r="R2840" s="80"/>
      <c r="S2840" s="166"/>
      <c r="T2840" s="164"/>
      <c r="U2840" s="167"/>
      <c r="V2840" s="168"/>
      <c r="W2840" s="12" t="str">
        <f t="shared" si="511"/>
        <v>Mqtt1</v>
      </c>
      <c r="X2840" s="222"/>
      <c r="Y2840" s="6" t="str">
        <f t="shared" si="528"/>
        <v>power-tag/walk-in-freezer</v>
      </c>
      <c r="Z2840" s="106" t="str" cm="1">
        <f t="array" ref="Z2840">IF(COUNTIF(N2840,"spare"),"","$."&amp;_xlfn.REGEXEXTRACT(J2840,"PT\d+[FQ]\d+_(.*)", 2))</f>
        <v>$.RMS_Current_Phase_A</v>
      </c>
      <c r="AA2840" s="12">
        <f>AA2825+1</f>
        <v>10</v>
      </c>
      <c r="AB2840" s="6" t="s">
        <v>195</v>
      </c>
      <c r="AC2840" s="106">
        <v>3000</v>
      </c>
      <c r="AJ2840" s="80"/>
      <c r="AK2840" s="116" t="s">
        <v>1693</v>
      </c>
      <c r="AN2840" s="80"/>
      <c r="AO2840" s="80"/>
      <c r="AP2840" s="80"/>
      <c r="AQ2840" s="80"/>
      <c r="AR2840" s="130"/>
      <c r="AS2840" s="80"/>
      <c r="AT2840" s="7"/>
      <c r="AU2840" s="7"/>
      <c r="AV2840" s="169"/>
      <c r="AW2840" s="170"/>
      <c r="AX2840" s="140"/>
      <c r="AY2840" s="150"/>
      <c r="AZ2840" s="171"/>
      <c r="BA2840" s="171"/>
      <c r="BB2840" s="150" t="str">
        <f t="shared" si="513"/>
        <v/>
      </c>
      <c r="BC2840" s="172"/>
      <c r="BD2840" s="169"/>
      <c r="BE2840" s="169"/>
      <c r="BF2840" s="169"/>
      <c r="BG2840" s="169"/>
      <c r="BH2840" s="169"/>
      <c r="BI2840" s="169"/>
      <c r="BJ2840" s="169"/>
      <c r="BK2840" s="169"/>
      <c r="BL2840" s="169"/>
      <c r="BM2840" s="169"/>
      <c r="BN2840" s="169"/>
      <c r="BO2840" s="169"/>
      <c r="BP2840" s="169"/>
      <c r="BQ2840" s="169"/>
      <c r="BS2840" s="6"/>
      <c r="BT2840" s="11"/>
      <c r="BU2840" s="6"/>
      <c r="BV2840" s="6"/>
    </row>
    <row r="2841" spans="1:74" ht="15.75" x14ac:dyDescent="0.25">
      <c r="A2841" s="52" t="s">
        <v>7908</v>
      </c>
      <c r="B2841" s="56"/>
      <c r="C2841" s="7" t="s">
        <v>118</v>
      </c>
      <c r="D2841" s="7" t="s">
        <v>6920</v>
      </c>
      <c r="E2841" s="7"/>
      <c r="F2841" s="64"/>
      <c r="G2841" s="6"/>
      <c r="H2841" s="6"/>
      <c r="I2841" s="10" t="s">
        <v>110</v>
      </c>
      <c r="J2841" s="11" t="s">
        <v>4391</v>
      </c>
      <c r="K2841" s="220" t="s">
        <v>601</v>
      </c>
      <c r="L2841" s="180"/>
      <c r="M2841" s="180">
        <v>1000</v>
      </c>
      <c r="N2841" s="80" t="s">
        <v>7216</v>
      </c>
      <c r="O2841" s="165"/>
      <c r="P2841" s="80" t="s">
        <v>5347</v>
      </c>
      <c r="Q2841" s="80"/>
      <c r="R2841" s="80"/>
      <c r="S2841" s="166"/>
      <c r="T2841" s="164"/>
      <c r="U2841" s="167"/>
      <c r="V2841" s="168"/>
      <c r="W2841" s="12" t="str">
        <f t="shared" si="511"/>
        <v>Mqtt1</v>
      </c>
      <c r="X2841" s="222"/>
      <c r="Y2841" s="6" t="str">
        <f t="shared" si="528"/>
        <v>power-tag/walk-in-freezer</v>
      </c>
      <c r="Z2841" s="106" t="str" cm="1">
        <f t="array" ref="Z2841">IF(COUNTIF(N2841,"spare"),"","$."&amp;_xlfn.REGEXEXTRACT(J2841,"PT\d+[FQ]\d+_(.*)", 2))</f>
        <v>$.RMS_Current_Phase_B</v>
      </c>
      <c r="AA2841" s="12">
        <f t="shared" si="514"/>
        <v>10</v>
      </c>
      <c r="AB2841" s="6" t="s">
        <v>195</v>
      </c>
      <c r="AC2841" s="106">
        <v>3002</v>
      </c>
      <c r="AJ2841" s="80"/>
      <c r="AK2841" s="116" t="s">
        <v>1693</v>
      </c>
      <c r="AN2841" s="80"/>
      <c r="AO2841" s="80"/>
      <c r="AP2841" s="80"/>
      <c r="AQ2841" s="80"/>
      <c r="AR2841" s="130"/>
      <c r="AS2841" s="80"/>
      <c r="AT2841" s="7"/>
      <c r="AU2841" s="7"/>
      <c r="AV2841" s="169"/>
      <c r="AW2841" s="170"/>
      <c r="AX2841" s="140"/>
      <c r="AY2841" s="150"/>
      <c r="AZ2841" s="171"/>
      <c r="BA2841" s="171"/>
      <c r="BB2841" s="150" t="str">
        <f t="shared" si="513"/>
        <v/>
      </c>
      <c r="BC2841" s="172"/>
      <c r="BD2841" s="169"/>
      <c r="BE2841" s="169"/>
      <c r="BF2841" s="169"/>
      <c r="BG2841" s="169"/>
      <c r="BH2841" s="169"/>
      <c r="BI2841" s="169"/>
      <c r="BJ2841" s="169"/>
      <c r="BK2841" s="169"/>
      <c r="BL2841" s="169"/>
      <c r="BM2841" s="169"/>
      <c r="BN2841" s="169"/>
      <c r="BO2841" s="169"/>
      <c r="BP2841" s="169"/>
      <c r="BQ2841" s="169"/>
      <c r="BS2841" s="6"/>
      <c r="BT2841" s="11"/>
      <c r="BU2841" s="6"/>
      <c r="BV2841" s="6"/>
    </row>
    <row r="2842" spans="1:74" ht="15.75" x14ac:dyDescent="0.25">
      <c r="A2842" s="52" t="s">
        <v>7908</v>
      </c>
      <c r="B2842" s="56"/>
      <c r="C2842" s="7" t="s">
        <v>118</v>
      </c>
      <c r="D2842" s="7" t="s">
        <v>6920</v>
      </c>
      <c r="E2842" s="7"/>
      <c r="F2842" s="64"/>
      <c r="G2842" s="6"/>
      <c r="H2842" s="6"/>
      <c r="I2842" s="10" t="s">
        <v>110</v>
      </c>
      <c r="J2842" s="11" t="s">
        <v>4392</v>
      </c>
      <c r="K2842" s="220" t="s">
        <v>601</v>
      </c>
      <c r="L2842" s="180"/>
      <c r="M2842" s="180">
        <v>1000</v>
      </c>
      <c r="N2842" s="80" t="s">
        <v>7216</v>
      </c>
      <c r="O2842" s="165"/>
      <c r="P2842" s="80" t="s">
        <v>5348</v>
      </c>
      <c r="Q2842" s="80"/>
      <c r="R2842" s="80"/>
      <c r="S2842" s="166"/>
      <c r="T2842" s="164"/>
      <c r="U2842" s="167"/>
      <c r="V2842" s="168"/>
      <c r="W2842" s="12" t="str">
        <f t="shared" si="511"/>
        <v>Mqtt1</v>
      </c>
      <c r="X2842" s="222"/>
      <c r="Y2842" s="6" t="str">
        <f t="shared" si="528"/>
        <v>power-tag/walk-in-freezer</v>
      </c>
      <c r="Z2842" s="106" t="str" cm="1">
        <f t="array" ref="Z2842">IF(COUNTIF(N2842,"spare"),"","$."&amp;_xlfn.REGEXEXTRACT(J2842,"PT\d+[FQ]\d+_(.*)", 2))</f>
        <v>$.RMS_Current_Phase_C</v>
      </c>
      <c r="AA2842" s="12">
        <f t="shared" si="514"/>
        <v>10</v>
      </c>
      <c r="AB2842" s="6" t="s">
        <v>195</v>
      </c>
      <c r="AC2842" s="106">
        <v>3004</v>
      </c>
      <c r="AJ2842" s="80"/>
      <c r="AK2842" s="116" t="s">
        <v>1693</v>
      </c>
      <c r="AN2842" s="80"/>
      <c r="AO2842" s="80"/>
      <c r="AP2842" s="80"/>
      <c r="AQ2842" s="80"/>
      <c r="AR2842" s="130"/>
      <c r="AS2842" s="80"/>
      <c r="AT2842" s="7"/>
      <c r="AU2842" s="7"/>
      <c r="AV2842" s="169"/>
      <c r="AW2842" s="170"/>
      <c r="AX2842" s="140"/>
      <c r="AY2842" s="150"/>
      <c r="AZ2842" s="171"/>
      <c r="BA2842" s="171"/>
      <c r="BB2842" s="150" t="str">
        <f t="shared" si="513"/>
        <v/>
      </c>
      <c r="BC2842" s="172"/>
      <c r="BD2842" s="169"/>
      <c r="BE2842" s="169"/>
      <c r="BF2842" s="169"/>
      <c r="BG2842" s="169"/>
      <c r="BH2842" s="169"/>
      <c r="BI2842" s="169"/>
      <c r="BJ2842" s="169"/>
      <c r="BK2842" s="169"/>
      <c r="BL2842" s="169"/>
      <c r="BM2842" s="169"/>
      <c r="BN2842" s="169"/>
      <c r="BO2842" s="169"/>
      <c r="BP2842" s="169"/>
      <c r="BQ2842" s="169"/>
      <c r="BS2842" s="6"/>
      <c r="BT2842" s="11"/>
      <c r="BU2842" s="6"/>
      <c r="BV2842" s="6"/>
    </row>
    <row r="2843" spans="1:74" ht="15.75" x14ac:dyDescent="0.25">
      <c r="A2843" s="52" t="s">
        <v>7908</v>
      </c>
      <c r="B2843" s="56"/>
      <c r="C2843" s="7" t="s">
        <v>118</v>
      </c>
      <c r="D2843" s="7" t="s">
        <v>6920</v>
      </c>
      <c r="E2843" s="7"/>
      <c r="F2843" s="64"/>
      <c r="G2843" s="6"/>
      <c r="H2843" s="6"/>
      <c r="I2843" s="10" t="s">
        <v>110</v>
      </c>
      <c r="J2843" s="11" t="s">
        <v>4393</v>
      </c>
      <c r="K2843" s="220" t="s">
        <v>601</v>
      </c>
      <c r="L2843" s="180"/>
      <c r="M2843" s="180">
        <v>1000</v>
      </c>
      <c r="N2843" s="80" t="s">
        <v>7216</v>
      </c>
      <c r="O2843" s="165"/>
      <c r="P2843" s="80" t="s">
        <v>5349</v>
      </c>
      <c r="Q2843" s="80"/>
      <c r="R2843" s="80"/>
      <c r="S2843" s="166"/>
      <c r="T2843" s="164"/>
      <c r="U2843" s="167"/>
      <c r="V2843" s="168"/>
      <c r="W2843" s="12" t="str">
        <f t="shared" si="511"/>
        <v>Mqtt1</v>
      </c>
      <c r="X2843" s="222"/>
      <c r="Y2843" s="6" t="str">
        <f t="shared" si="528"/>
        <v>power-tag/walk-in-freezer</v>
      </c>
      <c r="Z2843" s="106" t="str" cm="1">
        <f t="array" ref="Z2843">IF(COUNTIF(N2843,"spare"),"","$."&amp;_xlfn.REGEXEXTRACT(J2843,"PT\d+[FQ]\d+_(.*)", 2))</f>
        <v>$.RMS_Current_Phase_Neut</v>
      </c>
      <c r="AA2843" s="12">
        <f t="shared" si="514"/>
        <v>10</v>
      </c>
      <c r="AB2843" s="6" t="s">
        <v>195</v>
      </c>
      <c r="AC2843" s="106">
        <v>3006</v>
      </c>
      <c r="AJ2843" s="80"/>
      <c r="AK2843" s="116" t="s">
        <v>1693</v>
      </c>
      <c r="AN2843" s="80"/>
      <c r="AO2843" s="80"/>
      <c r="AP2843" s="80"/>
      <c r="AQ2843" s="80"/>
      <c r="AR2843" s="130"/>
      <c r="AS2843" s="80"/>
      <c r="AT2843" s="7"/>
      <c r="AU2843" s="7"/>
      <c r="AV2843" s="169"/>
      <c r="AW2843" s="170"/>
      <c r="AX2843" s="140"/>
      <c r="AY2843" s="150"/>
      <c r="AZ2843" s="171"/>
      <c r="BA2843" s="171"/>
      <c r="BB2843" s="150" t="str">
        <f t="shared" si="513"/>
        <v/>
      </c>
      <c r="BC2843" s="172"/>
      <c r="BD2843" s="169"/>
      <c r="BE2843" s="169"/>
      <c r="BF2843" s="169"/>
      <c r="BG2843" s="169"/>
      <c r="BH2843" s="169"/>
      <c r="BI2843" s="169"/>
      <c r="BJ2843" s="169"/>
      <c r="BK2843" s="169"/>
      <c r="BL2843" s="169"/>
      <c r="BM2843" s="169"/>
      <c r="BN2843" s="169"/>
      <c r="BO2843" s="169"/>
      <c r="BP2843" s="169"/>
      <c r="BQ2843" s="169"/>
      <c r="BS2843" s="6"/>
      <c r="BT2843" s="11"/>
      <c r="BU2843" s="6"/>
      <c r="BV2843" s="6"/>
    </row>
    <row r="2844" spans="1:74" ht="15.75" x14ac:dyDescent="0.25">
      <c r="A2844" s="52" t="s">
        <v>7908</v>
      </c>
      <c r="B2844" s="56"/>
      <c r="C2844" s="7" t="s">
        <v>118</v>
      </c>
      <c r="D2844" s="7" t="s">
        <v>6920</v>
      </c>
      <c r="E2844" s="7"/>
      <c r="F2844" s="64"/>
      <c r="G2844" s="6"/>
      <c r="H2844" s="6"/>
      <c r="I2844" s="10" t="s">
        <v>110</v>
      </c>
      <c r="J2844" s="11" t="s">
        <v>7703</v>
      </c>
      <c r="K2844" s="220" t="s">
        <v>601</v>
      </c>
      <c r="L2844" s="180"/>
      <c r="M2844" s="180">
        <v>1000</v>
      </c>
      <c r="N2844" s="80" t="s">
        <v>7216</v>
      </c>
      <c r="O2844" s="165"/>
      <c r="P2844" s="80" t="s">
        <v>5350</v>
      </c>
      <c r="Q2844" s="80"/>
      <c r="R2844" s="80"/>
      <c r="S2844" s="166"/>
      <c r="T2844" s="164"/>
      <c r="U2844" s="167"/>
      <c r="V2844" s="168"/>
      <c r="W2844" s="12" t="str">
        <f t="shared" si="511"/>
        <v>Mqtt1</v>
      </c>
      <c r="X2844" s="222"/>
      <c r="Y2844" s="6" t="str">
        <f t="shared" si="528"/>
        <v>power-tag/walk-in-freezer</v>
      </c>
      <c r="Z2844" s="106" t="str" cm="1">
        <f t="array" ref="Z2844">IF(COUNTIF(N2844,"spare"),"","$."&amp;_xlfn.REGEXEXTRACT(J2844,"PT\d+[FQ]\d+_(.*)", 2))</f>
        <v>$.RMS_Voltage_A_N</v>
      </c>
      <c r="AA2844" s="12">
        <f t="shared" si="514"/>
        <v>10</v>
      </c>
      <c r="AB2844" s="6" t="s">
        <v>195</v>
      </c>
      <c r="AC2844" s="106">
        <v>3028</v>
      </c>
      <c r="AJ2844" s="80"/>
      <c r="AK2844" s="116" t="s">
        <v>1694</v>
      </c>
      <c r="AN2844" s="80"/>
      <c r="AO2844" s="80"/>
      <c r="AP2844" s="80"/>
      <c r="AQ2844" s="80"/>
      <c r="AR2844" s="130"/>
      <c r="AS2844" s="80"/>
      <c r="AT2844" s="7"/>
      <c r="AU2844" s="7"/>
      <c r="AV2844" s="169"/>
      <c r="AW2844" s="170"/>
      <c r="AX2844" s="140"/>
      <c r="AY2844" s="150"/>
      <c r="AZ2844" s="171"/>
      <c r="BA2844" s="171"/>
      <c r="BB2844" s="150" t="str">
        <f t="shared" si="513"/>
        <v/>
      </c>
      <c r="BC2844" s="172"/>
      <c r="BD2844" s="169"/>
      <c r="BE2844" s="169"/>
      <c r="BF2844" s="169"/>
      <c r="BG2844" s="169"/>
      <c r="BH2844" s="169"/>
      <c r="BI2844" s="169"/>
      <c r="BJ2844" s="169"/>
      <c r="BK2844" s="169"/>
      <c r="BL2844" s="169"/>
      <c r="BM2844" s="169"/>
      <c r="BN2844" s="169"/>
      <c r="BO2844" s="169"/>
      <c r="BP2844" s="169"/>
      <c r="BQ2844" s="169"/>
      <c r="BS2844" s="6"/>
      <c r="BT2844" s="11"/>
      <c r="BU2844" s="6"/>
      <c r="BV2844" s="6"/>
    </row>
    <row r="2845" spans="1:74" ht="15.75" x14ac:dyDescent="0.25">
      <c r="A2845" s="52" t="s">
        <v>7908</v>
      </c>
      <c r="B2845" s="56"/>
      <c r="C2845" s="7" t="s">
        <v>118</v>
      </c>
      <c r="D2845" s="7" t="s">
        <v>6920</v>
      </c>
      <c r="E2845" s="7"/>
      <c r="F2845" s="64"/>
      <c r="G2845" s="6"/>
      <c r="H2845" s="6"/>
      <c r="I2845" s="10" t="s">
        <v>110</v>
      </c>
      <c r="J2845" s="11" t="s">
        <v>7704</v>
      </c>
      <c r="K2845" s="220" t="s">
        <v>601</v>
      </c>
      <c r="L2845" s="180"/>
      <c r="M2845" s="180">
        <v>1000</v>
      </c>
      <c r="N2845" s="80" t="s">
        <v>7216</v>
      </c>
      <c r="O2845" s="165"/>
      <c r="P2845" s="80" t="s">
        <v>5351</v>
      </c>
      <c r="Q2845" s="80"/>
      <c r="R2845" s="80"/>
      <c r="S2845" s="166"/>
      <c r="T2845" s="164"/>
      <c r="U2845" s="167"/>
      <c r="V2845" s="168"/>
      <c r="W2845" s="12" t="str">
        <f t="shared" si="511"/>
        <v>Mqtt1</v>
      </c>
      <c r="X2845" s="222"/>
      <c r="Y2845" s="6" t="str">
        <f t="shared" si="528"/>
        <v>power-tag/walk-in-freezer</v>
      </c>
      <c r="Z2845" s="106" t="str" cm="1">
        <f t="array" ref="Z2845">IF(COUNTIF(N2845,"spare"),"","$."&amp;_xlfn.REGEXEXTRACT(J2845,"PT\d+[FQ]\d+_(.*)", 2))</f>
        <v>$.RMS_Voltage_B_N</v>
      </c>
      <c r="AA2845" s="12">
        <f t="shared" si="514"/>
        <v>10</v>
      </c>
      <c r="AB2845" s="6" t="s">
        <v>195</v>
      </c>
      <c r="AC2845" s="106">
        <v>3030</v>
      </c>
      <c r="AJ2845" s="80"/>
      <c r="AK2845" s="116" t="s">
        <v>1694</v>
      </c>
      <c r="AN2845" s="80"/>
      <c r="AO2845" s="80"/>
      <c r="AP2845" s="80"/>
      <c r="AQ2845" s="80"/>
      <c r="AR2845" s="130"/>
      <c r="AS2845" s="80"/>
      <c r="AT2845" s="7"/>
      <c r="AU2845" s="7"/>
      <c r="AV2845" s="169"/>
      <c r="AW2845" s="170"/>
      <c r="AX2845" s="140"/>
      <c r="AY2845" s="150"/>
      <c r="AZ2845" s="171"/>
      <c r="BA2845" s="171"/>
      <c r="BB2845" s="150" t="str">
        <f t="shared" si="513"/>
        <v/>
      </c>
      <c r="BC2845" s="172"/>
      <c r="BD2845" s="169"/>
      <c r="BE2845" s="169"/>
      <c r="BF2845" s="169"/>
      <c r="BG2845" s="169"/>
      <c r="BH2845" s="169"/>
      <c r="BI2845" s="169"/>
      <c r="BJ2845" s="169"/>
      <c r="BK2845" s="169"/>
      <c r="BL2845" s="169"/>
      <c r="BM2845" s="169"/>
      <c r="BN2845" s="169"/>
      <c r="BO2845" s="169"/>
      <c r="BP2845" s="169"/>
      <c r="BQ2845" s="169"/>
      <c r="BS2845" s="6"/>
      <c r="BT2845" s="11"/>
      <c r="BU2845" s="6"/>
      <c r="BV2845" s="6"/>
    </row>
    <row r="2846" spans="1:74" ht="15.75" x14ac:dyDescent="0.25">
      <c r="A2846" s="52" t="s">
        <v>7908</v>
      </c>
      <c r="B2846" s="56"/>
      <c r="C2846" s="7" t="s">
        <v>118</v>
      </c>
      <c r="D2846" s="7" t="s">
        <v>6920</v>
      </c>
      <c r="E2846" s="7"/>
      <c r="F2846" s="64"/>
      <c r="G2846" s="6"/>
      <c r="H2846" s="6"/>
      <c r="I2846" s="10" t="s">
        <v>110</v>
      </c>
      <c r="J2846" s="11" t="s">
        <v>7705</v>
      </c>
      <c r="K2846" s="220" t="s">
        <v>601</v>
      </c>
      <c r="L2846" s="180"/>
      <c r="M2846" s="180">
        <v>1000</v>
      </c>
      <c r="N2846" s="80" t="s">
        <v>7216</v>
      </c>
      <c r="O2846" s="165"/>
      <c r="P2846" s="80" t="s">
        <v>5352</v>
      </c>
      <c r="Q2846" s="80"/>
      <c r="R2846" s="80"/>
      <c r="S2846" s="166"/>
      <c r="T2846" s="164"/>
      <c r="U2846" s="167"/>
      <c r="V2846" s="168"/>
      <c r="W2846" s="12" t="str">
        <f t="shared" si="511"/>
        <v>Mqtt1</v>
      </c>
      <c r="X2846" s="222"/>
      <c r="Y2846" s="6" t="str">
        <f t="shared" si="528"/>
        <v>power-tag/walk-in-freezer</v>
      </c>
      <c r="Z2846" s="106" t="str" cm="1">
        <f t="array" ref="Z2846">IF(COUNTIF(N2846,"spare"),"","$."&amp;_xlfn.REGEXEXTRACT(J2846,"PT\d+[FQ]\d+_(.*)", 2))</f>
        <v>$.RMS_Voltage_C_N</v>
      </c>
      <c r="AA2846" s="12">
        <f t="shared" si="514"/>
        <v>10</v>
      </c>
      <c r="AB2846" s="6" t="s">
        <v>195</v>
      </c>
      <c r="AC2846" s="106">
        <v>3032</v>
      </c>
      <c r="AJ2846" s="80"/>
      <c r="AK2846" s="116" t="s">
        <v>1694</v>
      </c>
      <c r="AN2846" s="80"/>
      <c r="AO2846" s="80"/>
      <c r="AP2846" s="80"/>
      <c r="AQ2846" s="80"/>
      <c r="AR2846" s="130"/>
      <c r="AS2846" s="80"/>
      <c r="AT2846" s="7"/>
      <c r="AU2846" s="7"/>
      <c r="AV2846" s="169"/>
      <c r="AW2846" s="170"/>
      <c r="AX2846" s="140"/>
      <c r="AY2846" s="150"/>
      <c r="AZ2846" s="171"/>
      <c r="BA2846" s="171"/>
      <c r="BB2846" s="150" t="str">
        <f t="shared" si="513"/>
        <v/>
      </c>
      <c r="BC2846" s="172"/>
      <c r="BD2846" s="169"/>
      <c r="BE2846" s="169"/>
      <c r="BF2846" s="169"/>
      <c r="BG2846" s="169"/>
      <c r="BH2846" s="169"/>
      <c r="BI2846" s="169"/>
      <c r="BJ2846" s="169"/>
      <c r="BK2846" s="169"/>
      <c r="BL2846" s="169"/>
      <c r="BM2846" s="169"/>
      <c r="BN2846" s="169"/>
      <c r="BO2846" s="169"/>
      <c r="BP2846" s="169"/>
      <c r="BQ2846" s="169"/>
      <c r="BS2846" s="6"/>
      <c r="BT2846" s="11"/>
      <c r="BU2846" s="6"/>
      <c r="BV2846" s="6"/>
    </row>
    <row r="2847" spans="1:74" ht="15.75" x14ac:dyDescent="0.25">
      <c r="A2847" s="52" t="s">
        <v>7908</v>
      </c>
      <c r="B2847" s="56"/>
      <c r="C2847" s="7" t="s">
        <v>118</v>
      </c>
      <c r="D2847" s="7" t="s">
        <v>6920</v>
      </c>
      <c r="E2847" s="7"/>
      <c r="F2847" s="64"/>
      <c r="G2847" s="6"/>
      <c r="H2847" s="6"/>
      <c r="I2847" s="10" t="s">
        <v>110</v>
      </c>
      <c r="J2847" s="11" t="s">
        <v>4394</v>
      </c>
      <c r="K2847" s="220" t="s">
        <v>601</v>
      </c>
      <c r="L2847" s="180"/>
      <c r="M2847" s="180">
        <v>1000</v>
      </c>
      <c r="N2847" s="80" t="s">
        <v>7216</v>
      </c>
      <c r="O2847" s="165"/>
      <c r="P2847" s="80" t="s">
        <v>5353</v>
      </c>
      <c r="Q2847" s="80"/>
      <c r="R2847" s="80"/>
      <c r="S2847" s="166"/>
      <c r="T2847" s="164"/>
      <c r="U2847" s="167"/>
      <c r="V2847" s="168"/>
      <c r="W2847" s="12" t="str">
        <f t="shared" si="511"/>
        <v>Mqtt1</v>
      </c>
      <c r="X2847" s="222"/>
      <c r="Y2847" s="6" t="str">
        <f t="shared" si="528"/>
        <v>power-tag/walk-in-freezer</v>
      </c>
      <c r="Z2847" s="106" t="str" cm="1">
        <f t="array" ref="Z2847">IF(COUNTIF(N2847,"spare"),"","$."&amp;_xlfn.REGEXEXTRACT(J2847,"PT\d+[FQ]\d+_(.*)", 2))</f>
        <v>$.Active_Power_Phase_A</v>
      </c>
      <c r="AA2847" s="12">
        <f t="shared" si="514"/>
        <v>10</v>
      </c>
      <c r="AB2847" s="6" t="s">
        <v>195</v>
      </c>
      <c r="AC2847" s="106">
        <v>3054</v>
      </c>
      <c r="AJ2847" s="80"/>
      <c r="AK2847" s="116" t="s">
        <v>1695</v>
      </c>
      <c r="AN2847" s="80"/>
      <c r="AO2847" s="80"/>
      <c r="AP2847" s="80"/>
      <c r="AQ2847" s="80"/>
      <c r="AR2847" s="130"/>
      <c r="AS2847" s="80"/>
      <c r="AT2847" s="7"/>
      <c r="AU2847" s="7"/>
      <c r="AV2847" s="169"/>
      <c r="AW2847" s="170"/>
      <c r="AX2847" s="140"/>
      <c r="AY2847" s="150"/>
      <c r="AZ2847" s="171"/>
      <c r="BA2847" s="171"/>
      <c r="BB2847" s="150" t="str">
        <f t="shared" si="513"/>
        <v/>
      </c>
      <c r="BC2847" s="172"/>
      <c r="BD2847" s="169"/>
      <c r="BE2847" s="169"/>
      <c r="BF2847" s="169"/>
      <c r="BG2847" s="169"/>
      <c r="BH2847" s="169"/>
      <c r="BI2847" s="169"/>
      <c r="BJ2847" s="169"/>
      <c r="BK2847" s="169"/>
      <c r="BL2847" s="169"/>
      <c r="BM2847" s="169"/>
      <c r="BN2847" s="169"/>
      <c r="BO2847" s="169"/>
      <c r="BP2847" s="169"/>
      <c r="BQ2847" s="169"/>
      <c r="BS2847" s="6"/>
      <c r="BT2847" s="11"/>
      <c r="BU2847" s="6"/>
      <c r="BV2847" s="6"/>
    </row>
    <row r="2848" spans="1:74" ht="15.75" x14ac:dyDescent="0.25">
      <c r="A2848" s="52" t="s">
        <v>7908</v>
      </c>
      <c r="B2848" s="56"/>
      <c r="C2848" s="7" t="s">
        <v>118</v>
      </c>
      <c r="D2848" s="7" t="s">
        <v>6920</v>
      </c>
      <c r="E2848" s="7"/>
      <c r="F2848" s="64"/>
      <c r="G2848" s="6"/>
      <c r="H2848" s="6"/>
      <c r="I2848" s="10" t="s">
        <v>110</v>
      </c>
      <c r="J2848" s="11" t="s">
        <v>4395</v>
      </c>
      <c r="K2848" s="220" t="s">
        <v>601</v>
      </c>
      <c r="L2848" s="180"/>
      <c r="M2848" s="180">
        <v>1000</v>
      </c>
      <c r="N2848" s="80" t="s">
        <v>7216</v>
      </c>
      <c r="O2848" s="165"/>
      <c r="P2848" s="80" t="s">
        <v>5354</v>
      </c>
      <c r="Q2848" s="80"/>
      <c r="R2848" s="80"/>
      <c r="S2848" s="166"/>
      <c r="T2848" s="164"/>
      <c r="U2848" s="167"/>
      <c r="V2848" s="168"/>
      <c r="W2848" s="12" t="str">
        <f t="shared" si="511"/>
        <v>Mqtt1</v>
      </c>
      <c r="X2848" s="222"/>
      <c r="Y2848" s="6" t="str">
        <f t="shared" si="528"/>
        <v>power-tag/walk-in-freezer</v>
      </c>
      <c r="Z2848" s="106" t="str" cm="1">
        <f t="array" ref="Z2848">IF(COUNTIF(N2848,"spare"),"","$."&amp;_xlfn.REGEXEXTRACT(J2848,"PT\d+[FQ]\d+_(.*)", 2))</f>
        <v>$.Active_Power_Phase_B</v>
      </c>
      <c r="AA2848" s="12">
        <f t="shared" si="514"/>
        <v>10</v>
      </c>
      <c r="AB2848" s="6" t="s">
        <v>195</v>
      </c>
      <c r="AC2848" s="106">
        <v>3056</v>
      </c>
      <c r="AJ2848" s="80"/>
      <c r="AK2848" s="116" t="s">
        <v>1695</v>
      </c>
      <c r="AN2848" s="80"/>
      <c r="AO2848" s="80"/>
      <c r="AP2848" s="80"/>
      <c r="AQ2848" s="80"/>
      <c r="AR2848" s="130"/>
      <c r="AS2848" s="80"/>
      <c r="AT2848" s="7"/>
      <c r="AU2848" s="7"/>
      <c r="AV2848" s="169"/>
      <c r="AW2848" s="170"/>
      <c r="AX2848" s="140"/>
      <c r="AY2848" s="150"/>
      <c r="AZ2848" s="171"/>
      <c r="BA2848" s="171"/>
      <c r="BB2848" s="150" t="str">
        <f t="shared" si="513"/>
        <v/>
      </c>
      <c r="BC2848" s="172"/>
      <c r="BD2848" s="169"/>
      <c r="BE2848" s="169"/>
      <c r="BF2848" s="169"/>
      <c r="BG2848" s="169"/>
      <c r="BH2848" s="169"/>
      <c r="BI2848" s="169"/>
      <c r="BJ2848" s="169"/>
      <c r="BK2848" s="169"/>
      <c r="BL2848" s="169"/>
      <c r="BM2848" s="169"/>
      <c r="BN2848" s="169"/>
      <c r="BO2848" s="169"/>
      <c r="BP2848" s="169"/>
      <c r="BQ2848" s="169"/>
      <c r="BS2848" s="6"/>
      <c r="BT2848" s="11"/>
      <c r="BU2848" s="6"/>
      <c r="BV2848" s="6"/>
    </row>
    <row r="2849" spans="1:74" ht="15.75" x14ac:dyDescent="0.25">
      <c r="A2849" s="52" t="s">
        <v>7908</v>
      </c>
      <c r="B2849" s="56"/>
      <c r="C2849" s="7" t="s">
        <v>118</v>
      </c>
      <c r="D2849" s="7" t="s">
        <v>6920</v>
      </c>
      <c r="E2849" s="7"/>
      <c r="F2849" s="64"/>
      <c r="G2849" s="6"/>
      <c r="H2849" s="6"/>
      <c r="I2849" s="10" t="s">
        <v>110</v>
      </c>
      <c r="J2849" s="11" t="s">
        <v>4396</v>
      </c>
      <c r="K2849" s="220" t="s">
        <v>601</v>
      </c>
      <c r="L2849" s="180"/>
      <c r="M2849" s="180">
        <v>1000</v>
      </c>
      <c r="N2849" s="80" t="s">
        <v>7216</v>
      </c>
      <c r="O2849" s="165"/>
      <c r="P2849" s="80" t="s">
        <v>5355</v>
      </c>
      <c r="Q2849" s="80"/>
      <c r="R2849" s="80"/>
      <c r="S2849" s="166"/>
      <c r="T2849" s="164"/>
      <c r="U2849" s="167"/>
      <c r="V2849" s="168"/>
      <c r="W2849" s="12" t="str">
        <f t="shared" si="511"/>
        <v>Mqtt1</v>
      </c>
      <c r="X2849" s="222"/>
      <c r="Y2849" s="6" t="str">
        <f t="shared" si="528"/>
        <v>power-tag/walk-in-freezer</v>
      </c>
      <c r="Z2849" s="106" t="str" cm="1">
        <f t="array" ref="Z2849">IF(COUNTIF(N2849,"spare"),"","$."&amp;_xlfn.REGEXEXTRACT(J2849,"PT\d+[FQ]\d+_(.*)", 2))</f>
        <v>$.Active_Power_Phase_C</v>
      </c>
      <c r="AA2849" s="12">
        <f t="shared" si="514"/>
        <v>10</v>
      </c>
      <c r="AB2849" s="6" t="s">
        <v>195</v>
      </c>
      <c r="AC2849" s="106">
        <v>3058</v>
      </c>
      <c r="AJ2849" s="80"/>
      <c r="AK2849" s="116" t="s">
        <v>1695</v>
      </c>
      <c r="AN2849" s="80"/>
      <c r="AO2849" s="80"/>
      <c r="AP2849" s="80"/>
      <c r="AQ2849" s="80"/>
      <c r="AR2849" s="130"/>
      <c r="AS2849" s="80"/>
      <c r="AT2849" s="7"/>
      <c r="AU2849" s="7"/>
      <c r="AV2849" s="169"/>
      <c r="AW2849" s="170"/>
      <c r="AX2849" s="140"/>
      <c r="AY2849" s="150"/>
      <c r="AZ2849" s="171"/>
      <c r="BA2849" s="171"/>
      <c r="BB2849" s="150" t="str">
        <f t="shared" si="513"/>
        <v/>
      </c>
      <c r="BC2849" s="172"/>
      <c r="BD2849" s="169"/>
      <c r="BE2849" s="169"/>
      <c r="BF2849" s="169"/>
      <c r="BG2849" s="169"/>
      <c r="BH2849" s="169"/>
      <c r="BI2849" s="169"/>
      <c r="BJ2849" s="169"/>
      <c r="BK2849" s="169"/>
      <c r="BL2849" s="169"/>
      <c r="BM2849" s="169"/>
      <c r="BN2849" s="169"/>
      <c r="BO2849" s="169"/>
      <c r="BP2849" s="169"/>
      <c r="BQ2849" s="169"/>
      <c r="BS2849" s="6"/>
      <c r="BT2849" s="11"/>
      <c r="BU2849" s="6"/>
      <c r="BV2849" s="6"/>
    </row>
    <row r="2850" spans="1:74" ht="15.75" x14ac:dyDescent="0.25">
      <c r="A2850" s="52" t="s">
        <v>7908</v>
      </c>
      <c r="B2850" s="56"/>
      <c r="C2850" s="7" t="s">
        <v>118</v>
      </c>
      <c r="D2850" s="7" t="s">
        <v>6920</v>
      </c>
      <c r="E2850" s="7"/>
      <c r="F2850" s="64"/>
      <c r="G2850" s="6"/>
      <c r="H2850" s="6"/>
      <c r="I2850" s="10" t="s">
        <v>110</v>
      </c>
      <c r="J2850" s="11" t="s">
        <v>4397</v>
      </c>
      <c r="K2850" s="220" t="s">
        <v>601</v>
      </c>
      <c r="L2850" s="180"/>
      <c r="M2850" s="180">
        <v>1000</v>
      </c>
      <c r="N2850" s="80" t="s">
        <v>7216</v>
      </c>
      <c r="O2850" s="165"/>
      <c r="P2850" s="80" t="s">
        <v>5356</v>
      </c>
      <c r="Q2850" s="80"/>
      <c r="R2850" s="80"/>
      <c r="S2850" s="166"/>
      <c r="T2850" s="164"/>
      <c r="U2850" s="167"/>
      <c r="V2850" s="168"/>
      <c r="W2850" s="12" t="str">
        <f t="shared" si="511"/>
        <v>Mqtt1</v>
      </c>
      <c r="X2850" s="222"/>
      <c r="Y2850" s="6" t="str">
        <f t="shared" si="528"/>
        <v>power-tag/walk-in-freezer</v>
      </c>
      <c r="Z2850" s="106" t="str" cm="1">
        <f t="array" ref="Z2850">IF(COUNTIF(N2850,"spare"),"","$."&amp;_xlfn.REGEXEXTRACT(J2850,"PT\d+[FQ]\d+_(.*)", 2))</f>
        <v>$.Total_Active_Power</v>
      </c>
      <c r="AA2850" s="12">
        <f t="shared" si="514"/>
        <v>10</v>
      </c>
      <c r="AB2850" s="6" t="s">
        <v>195</v>
      </c>
      <c r="AC2850" s="106">
        <v>3060</v>
      </c>
      <c r="AJ2850" s="80"/>
      <c r="AK2850" s="116" t="s">
        <v>1695</v>
      </c>
      <c r="AN2850" s="80"/>
      <c r="AO2850" s="80"/>
      <c r="AP2850" s="80"/>
      <c r="AQ2850" s="80"/>
      <c r="AR2850" s="130"/>
      <c r="AS2850" s="80"/>
      <c r="AT2850" s="7"/>
      <c r="AU2850" s="7"/>
      <c r="AV2850" s="169"/>
      <c r="AW2850" s="170"/>
      <c r="AX2850" s="140"/>
      <c r="AY2850" s="150"/>
      <c r="AZ2850" s="171"/>
      <c r="BA2850" s="171"/>
      <c r="BB2850" s="150" t="str">
        <f t="shared" si="513"/>
        <v/>
      </c>
      <c r="BC2850" s="172"/>
      <c r="BD2850" s="169"/>
      <c r="BE2850" s="169"/>
      <c r="BF2850" s="169"/>
      <c r="BG2850" s="169"/>
      <c r="BH2850" s="169"/>
      <c r="BI2850" s="169"/>
      <c r="BJ2850" s="169"/>
      <c r="BK2850" s="169"/>
      <c r="BL2850" s="169"/>
      <c r="BM2850" s="169"/>
      <c r="BN2850" s="169"/>
      <c r="BO2850" s="169"/>
      <c r="BP2850" s="169"/>
      <c r="BQ2850" s="169"/>
      <c r="BS2850" s="6"/>
      <c r="BT2850" s="11"/>
      <c r="BU2850" s="6"/>
      <c r="BV2850" s="6"/>
    </row>
    <row r="2851" spans="1:74" ht="15.75" x14ac:dyDescent="0.25">
      <c r="A2851" s="52" t="s">
        <v>7908</v>
      </c>
      <c r="B2851" s="56"/>
      <c r="C2851" s="7" t="s">
        <v>118</v>
      </c>
      <c r="D2851" s="7" t="s">
        <v>6920</v>
      </c>
      <c r="E2851" s="7"/>
      <c r="F2851" s="64"/>
      <c r="G2851" s="6"/>
      <c r="H2851" s="6"/>
      <c r="I2851" s="10" t="s">
        <v>110</v>
      </c>
      <c r="J2851" s="11" t="s">
        <v>4398</v>
      </c>
      <c r="K2851" s="220" t="s">
        <v>601</v>
      </c>
      <c r="L2851" s="180"/>
      <c r="M2851" s="180">
        <v>1000</v>
      </c>
      <c r="N2851" s="80" t="s">
        <v>7216</v>
      </c>
      <c r="O2851" s="165"/>
      <c r="P2851" s="80" t="s">
        <v>5357</v>
      </c>
      <c r="Q2851" s="80"/>
      <c r="R2851" s="80"/>
      <c r="S2851" s="166"/>
      <c r="T2851" s="164"/>
      <c r="U2851" s="167"/>
      <c r="V2851" s="168"/>
      <c r="W2851" s="12" t="str">
        <f t="shared" si="511"/>
        <v>Mqtt1</v>
      </c>
      <c r="X2851" s="222"/>
      <c r="Y2851" s="6" t="str">
        <f t="shared" si="528"/>
        <v>power-tag/walk-in-freezer</v>
      </c>
      <c r="Z2851" s="106" t="str" cm="1">
        <f t="array" ref="Z2851">IF(COUNTIF(N2851,"spare"),"","$."&amp;_xlfn.REGEXEXTRACT(J2851,"PT\d+[FQ]\d+_(.*)", 2))</f>
        <v>$.Power_Factor_Phase_A</v>
      </c>
      <c r="AA2851" s="12">
        <f t="shared" si="514"/>
        <v>10</v>
      </c>
      <c r="AB2851" s="6" t="s">
        <v>195</v>
      </c>
      <c r="AC2851" s="106">
        <v>3078</v>
      </c>
      <c r="AJ2851" s="80"/>
      <c r="AK2851" s="116" t="s">
        <v>1696</v>
      </c>
      <c r="AN2851" s="80"/>
      <c r="AO2851" s="80"/>
      <c r="AP2851" s="80"/>
      <c r="AQ2851" s="80"/>
      <c r="AR2851" s="130"/>
      <c r="AS2851" s="80"/>
      <c r="AT2851" s="7"/>
      <c r="AU2851" s="7"/>
      <c r="AV2851" s="169"/>
      <c r="AW2851" s="170"/>
      <c r="AX2851" s="140"/>
      <c r="AY2851" s="150"/>
      <c r="AZ2851" s="171"/>
      <c r="BA2851" s="171"/>
      <c r="BB2851" s="150" t="str">
        <f t="shared" si="513"/>
        <v/>
      </c>
      <c r="BC2851" s="172"/>
      <c r="BD2851" s="169"/>
      <c r="BE2851" s="169"/>
      <c r="BF2851" s="169"/>
      <c r="BG2851" s="169"/>
      <c r="BH2851" s="169"/>
      <c r="BI2851" s="169"/>
      <c r="BJ2851" s="169"/>
      <c r="BK2851" s="169"/>
      <c r="BL2851" s="169"/>
      <c r="BM2851" s="169"/>
      <c r="BN2851" s="169"/>
      <c r="BO2851" s="169"/>
      <c r="BP2851" s="169"/>
      <c r="BQ2851" s="169"/>
      <c r="BS2851" s="6"/>
      <c r="BT2851" s="11"/>
      <c r="BU2851" s="6"/>
      <c r="BV2851" s="6"/>
    </row>
    <row r="2852" spans="1:74" ht="15.75" x14ac:dyDescent="0.25">
      <c r="A2852" s="52" t="s">
        <v>7908</v>
      </c>
      <c r="B2852" s="56"/>
      <c r="C2852" s="7" t="s">
        <v>118</v>
      </c>
      <c r="D2852" s="7" t="s">
        <v>6920</v>
      </c>
      <c r="E2852" s="7"/>
      <c r="F2852" s="64"/>
      <c r="G2852" s="6"/>
      <c r="H2852" s="6"/>
      <c r="I2852" s="10" t="s">
        <v>110</v>
      </c>
      <c r="J2852" s="11" t="s">
        <v>4399</v>
      </c>
      <c r="K2852" s="220" t="s">
        <v>601</v>
      </c>
      <c r="L2852" s="180"/>
      <c r="M2852" s="180">
        <v>1000</v>
      </c>
      <c r="N2852" s="80" t="s">
        <v>7216</v>
      </c>
      <c r="O2852" s="165"/>
      <c r="P2852" s="80" t="s">
        <v>5358</v>
      </c>
      <c r="Q2852" s="80"/>
      <c r="R2852" s="80"/>
      <c r="S2852" s="166"/>
      <c r="T2852" s="164"/>
      <c r="U2852" s="167"/>
      <c r="V2852" s="168"/>
      <c r="W2852" s="12" t="str">
        <f t="shared" si="511"/>
        <v>Mqtt1</v>
      </c>
      <c r="X2852" s="222"/>
      <c r="Y2852" s="6" t="str">
        <f t="shared" si="528"/>
        <v>power-tag/walk-in-freezer</v>
      </c>
      <c r="Z2852" s="106" t="str" cm="1">
        <f t="array" ref="Z2852">IF(COUNTIF(N2852,"spare"),"","$."&amp;_xlfn.REGEXEXTRACT(J2852,"PT\d+[FQ]\d+_(.*)", 2))</f>
        <v>$.Power_Factor_Phase_B</v>
      </c>
      <c r="AA2852" s="12">
        <f t="shared" si="514"/>
        <v>10</v>
      </c>
      <c r="AB2852" s="6" t="s">
        <v>195</v>
      </c>
      <c r="AC2852" s="106">
        <v>3080</v>
      </c>
      <c r="AJ2852" s="80"/>
      <c r="AK2852" s="116" t="s">
        <v>1696</v>
      </c>
      <c r="AN2852" s="80"/>
      <c r="AO2852" s="80"/>
      <c r="AP2852" s="80"/>
      <c r="AQ2852" s="80"/>
      <c r="AR2852" s="130"/>
      <c r="AS2852" s="80"/>
      <c r="AT2852" s="7"/>
      <c r="AU2852" s="7"/>
      <c r="AV2852" s="169"/>
      <c r="AW2852" s="170"/>
      <c r="AX2852" s="140"/>
      <c r="AY2852" s="150"/>
      <c r="AZ2852" s="171"/>
      <c r="BA2852" s="171"/>
      <c r="BB2852" s="150" t="str">
        <f t="shared" si="513"/>
        <v/>
      </c>
      <c r="BC2852" s="172"/>
      <c r="BD2852" s="169"/>
      <c r="BE2852" s="169"/>
      <c r="BF2852" s="169"/>
      <c r="BG2852" s="169"/>
      <c r="BH2852" s="169"/>
      <c r="BI2852" s="169"/>
      <c r="BJ2852" s="169"/>
      <c r="BK2852" s="169"/>
      <c r="BL2852" s="169"/>
      <c r="BM2852" s="169"/>
      <c r="BN2852" s="169"/>
      <c r="BO2852" s="169"/>
      <c r="BP2852" s="169"/>
      <c r="BQ2852" s="169"/>
      <c r="BS2852" s="6"/>
      <c r="BT2852" s="11"/>
      <c r="BU2852" s="6"/>
      <c r="BV2852" s="6"/>
    </row>
    <row r="2853" spans="1:74" ht="15.75" x14ac:dyDescent="0.25">
      <c r="A2853" s="52" t="s">
        <v>7908</v>
      </c>
      <c r="B2853" s="56"/>
      <c r="C2853" s="7" t="s">
        <v>118</v>
      </c>
      <c r="D2853" s="7" t="s">
        <v>6920</v>
      </c>
      <c r="E2853" s="7"/>
      <c r="F2853" s="64"/>
      <c r="G2853" s="6"/>
      <c r="H2853" s="6"/>
      <c r="I2853" s="10" t="s">
        <v>110</v>
      </c>
      <c r="J2853" s="11" t="s">
        <v>4400</v>
      </c>
      <c r="K2853" s="220" t="s">
        <v>601</v>
      </c>
      <c r="L2853" s="180"/>
      <c r="M2853" s="180">
        <v>1000</v>
      </c>
      <c r="N2853" s="80" t="s">
        <v>7216</v>
      </c>
      <c r="O2853" s="165"/>
      <c r="P2853" s="80" t="s">
        <v>5359</v>
      </c>
      <c r="Q2853" s="80"/>
      <c r="R2853" s="80"/>
      <c r="S2853" s="166"/>
      <c r="T2853" s="164"/>
      <c r="U2853" s="167"/>
      <c r="V2853" s="168"/>
      <c r="W2853" s="12" t="str">
        <f t="shared" si="511"/>
        <v>Mqtt1</v>
      </c>
      <c r="X2853" s="222"/>
      <c r="Y2853" s="6" t="str">
        <f t="shared" si="528"/>
        <v>power-tag/walk-in-freezer</v>
      </c>
      <c r="Z2853" s="106" t="str" cm="1">
        <f t="array" ref="Z2853">IF(COUNTIF(N2853,"spare"),"","$."&amp;_xlfn.REGEXEXTRACT(J2853,"PT\d+[FQ]\d+_(.*)", 2))</f>
        <v>$.Power_Factor_Phase_C</v>
      </c>
      <c r="AA2853" s="12">
        <f t="shared" si="514"/>
        <v>10</v>
      </c>
      <c r="AB2853" s="6" t="s">
        <v>195</v>
      </c>
      <c r="AC2853" s="106">
        <v>3082</v>
      </c>
      <c r="AJ2853" s="80"/>
      <c r="AK2853" s="116" t="s">
        <v>1696</v>
      </c>
      <c r="AN2853" s="80"/>
      <c r="AO2853" s="80"/>
      <c r="AP2853" s="80"/>
      <c r="AQ2853" s="80"/>
      <c r="AR2853" s="130"/>
      <c r="AS2853" s="80"/>
      <c r="AT2853" s="7"/>
      <c r="AU2853" s="7"/>
      <c r="AV2853" s="169"/>
      <c r="AW2853" s="170"/>
      <c r="AX2853" s="140"/>
      <c r="AY2853" s="150"/>
      <c r="AZ2853" s="171"/>
      <c r="BA2853" s="171"/>
      <c r="BB2853" s="150" t="str">
        <f t="shared" si="513"/>
        <v/>
      </c>
      <c r="BC2853" s="172"/>
      <c r="BD2853" s="169"/>
      <c r="BE2853" s="169"/>
      <c r="BF2853" s="169"/>
      <c r="BG2853" s="169"/>
      <c r="BH2853" s="169"/>
      <c r="BI2853" s="169"/>
      <c r="BJ2853" s="169"/>
      <c r="BK2853" s="169"/>
      <c r="BL2853" s="169"/>
      <c r="BM2853" s="169"/>
      <c r="BN2853" s="169"/>
      <c r="BO2853" s="169"/>
      <c r="BP2853" s="169"/>
      <c r="BQ2853" s="169"/>
      <c r="BS2853" s="6"/>
      <c r="BT2853" s="11"/>
      <c r="BU2853" s="6"/>
      <c r="BV2853" s="6"/>
    </row>
    <row r="2854" spans="1:74" ht="15.75" x14ac:dyDescent="0.25">
      <c r="A2854" s="52" t="s">
        <v>7908</v>
      </c>
      <c r="B2854" s="56"/>
      <c r="C2854" s="7" t="s">
        <v>118</v>
      </c>
      <c r="D2854" s="7" t="s">
        <v>6920</v>
      </c>
      <c r="E2854" s="7"/>
      <c r="F2854" s="64"/>
      <c r="G2854" s="6"/>
      <c r="H2854" s="6"/>
      <c r="I2854" s="10" t="s">
        <v>110</v>
      </c>
      <c r="J2854" s="11" t="s">
        <v>4401</v>
      </c>
      <c r="K2854" s="220" t="s">
        <v>601</v>
      </c>
      <c r="L2854" s="180"/>
      <c r="M2854" s="180">
        <v>1000</v>
      </c>
      <c r="N2854" s="80" t="s">
        <v>7216</v>
      </c>
      <c r="O2854" s="165"/>
      <c r="P2854" s="80" t="s">
        <v>5360</v>
      </c>
      <c r="Q2854" s="80"/>
      <c r="R2854" s="80"/>
      <c r="S2854" s="166"/>
      <c r="T2854" s="164"/>
      <c r="U2854" s="167"/>
      <c r="V2854" s="168"/>
      <c r="W2854" s="12" t="str">
        <f t="shared" si="511"/>
        <v>Mqtt1</v>
      </c>
      <c r="X2854" s="222"/>
      <c r="Y2854" s="6" t="str">
        <f t="shared" si="528"/>
        <v>power-tag/walk-in-freezer</v>
      </c>
      <c r="Z2854" s="106" t="str" cm="1">
        <f t="array" ref="Z2854">IF(COUNTIF(N2854,"spare"),"","$."&amp;_xlfn.REGEXEXTRACT(J2854,"PT\d+[FQ]\d+_(.*)", 2))</f>
        <v>$.Total_Power_Factor</v>
      </c>
      <c r="AA2854" s="12">
        <f t="shared" si="514"/>
        <v>10</v>
      </c>
      <c r="AB2854" s="6" t="s">
        <v>195</v>
      </c>
      <c r="AC2854" s="106">
        <v>3084</v>
      </c>
      <c r="AJ2854" s="80"/>
      <c r="AK2854" s="116" t="s">
        <v>1696</v>
      </c>
      <c r="AN2854" s="80"/>
      <c r="AO2854" s="80"/>
      <c r="AP2854" s="80"/>
      <c r="AQ2854" s="80"/>
      <c r="AR2854" s="130"/>
      <c r="AS2854" s="80"/>
      <c r="AT2854" s="7"/>
      <c r="AU2854" s="7"/>
      <c r="AV2854" s="169"/>
      <c r="AW2854" s="170"/>
      <c r="AX2854" s="140"/>
      <c r="AY2854" s="150"/>
      <c r="AZ2854" s="171"/>
      <c r="BA2854" s="171"/>
      <c r="BB2854" s="150" t="str">
        <f t="shared" si="513"/>
        <v/>
      </c>
      <c r="BC2854" s="172"/>
      <c r="BD2854" s="169"/>
      <c r="BE2854" s="169"/>
      <c r="BF2854" s="169"/>
      <c r="BG2854" s="169"/>
      <c r="BH2854" s="169"/>
      <c r="BI2854" s="169"/>
      <c r="BJ2854" s="169"/>
      <c r="BK2854" s="169"/>
      <c r="BL2854" s="169"/>
      <c r="BM2854" s="169"/>
      <c r="BN2854" s="169"/>
      <c r="BO2854" s="169"/>
      <c r="BP2854" s="169"/>
      <c r="BQ2854" s="169"/>
      <c r="BS2854" s="6"/>
      <c r="BT2854" s="11"/>
      <c r="BU2854" s="6"/>
      <c r="BV2854" s="6"/>
    </row>
    <row r="2855" spans="1:74" ht="15.75" x14ac:dyDescent="0.25">
      <c r="A2855" s="52" t="s">
        <v>7908</v>
      </c>
      <c r="B2855" s="56"/>
      <c r="C2855" s="7" t="s">
        <v>118</v>
      </c>
      <c r="D2855" s="7" t="s">
        <v>6920</v>
      </c>
      <c r="E2855" s="7"/>
      <c r="F2855" s="64"/>
      <c r="G2855" s="6"/>
      <c r="H2855" s="6"/>
      <c r="I2855" s="10" t="s">
        <v>110</v>
      </c>
      <c r="J2855" s="11" t="s">
        <v>4402</v>
      </c>
      <c r="K2855" s="220" t="s">
        <v>601</v>
      </c>
      <c r="L2855" s="180"/>
      <c r="M2855" s="180">
        <v>1000</v>
      </c>
      <c r="N2855" s="80" t="s">
        <v>7216</v>
      </c>
      <c r="O2855" s="165"/>
      <c r="P2855" s="80" t="s">
        <v>5361</v>
      </c>
      <c r="Q2855" s="80"/>
      <c r="R2855" s="80"/>
      <c r="S2855" s="166"/>
      <c r="T2855" s="164"/>
      <c r="U2855" s="167"/>
      <c r="V2855" s="168"/>
      <c r="W2855" s="12" t="str">
        <f t="shared" si="511"/>
        <v>Mqtt1</v>
      </c>
      <c r="X2855" s="222"/>
      <c r="Y2855" s="6" t="str">
        <f t="shared" si="528"/>
        <v>power-tag/fridge</v>
      </c>
      <c r="Z2855" s="106" t="str" cm="1">
        <f t="array" ref="Z2855">IF(COUNTIF(N2855,"spare"),"","$."&amp;_xlfn.REGEXEXTRACT(J2855,"PT\d+[FQ]\d+_(.*)", 2))</f>
        <v>$.RMS_Current_Phase_A</v>
      </c>
      <c r="AA2855" s="12">
        <f>AA2840+1</f>
        <v>11</v>
      </c>
      <c r="AB2855" s="6" t="s">
        <v>195</v>
      </c>
      <c r="AC2855" s="106">
        <v>3000</v>
      </c>
      <c r="AJ2855" s="80"/>
      <c r="AK2855" s="116" t="s">
        <v>1693</v>
      </c>
      <c r="AN2855" s="80"/>
      <c r="AO2855" s="80"/>
      <c r="AP2855" s="80"/>
      <c r="AQ2855" s="80"/>
      <c r="AR2855" s="130"/>
      <c r="AS2855" s="80"/>
      <c r="AT2855" s="7"/>
      <c r="AU2855" s="7"/>
      <c r="AV2855" s="169"/>
      <c r="AW2855" s="170"/>
      <c r="AX2855" s="140"/>
      <c r="AY2855" s="150"/>
      <c r="AZ2855" s="171"/>
      <c r="BA2855" s="171"/>
      <c r="BB2855" s="150" t="str">
        <f t="shared" si="513"/>
        <v/>
      </c>
      <c r="BC2855" s="172"/>
      <c r="BD2855" s="169"/>
      <c r="BE2855" s="169"/>
      <c r="BF2855" s="169"/>
      <c r="BG2855" s="169"/>
      <c r="BH2855" s="169"/>
      <c r="BI2855" s="169"/>
      <c r="BJ2855" s="169"/>
      <c r="BK2855" s="169"/>
      <c r="BL2855" s="169"/>
      <c r="BM2855" s="169"/>
      <c r="BN2855" s="169"/>
      <c r="BO2855" s="169"/>
      <c r="BP2855" s="169"/>
      <c r="BQ2855" s="169"/>
      <c r="BS2855" s="6"/>
      <c r="BT2855" s="11"/>
      <c r="BU2855" s="6"/>
      <c r="BV2855" s="6"/>
    </row>
    <row r="2856" spans="1:74" ht="15.75" x14ac:dyDescent="0.25">
      <c r="A2856" s="52" t="s">
        <v>7908</v>
      </c>
      <c r="B2856" s="56"/>
      <c r="C2856" s="7" t="s">
        <v>118</v>
      </c>
      <c r="D2856" s="7" t="s">
        <v>6920</v>
      </c>
      <c r="E2856" s="7"/>
      <c r="F2856" s="64"/>
      <c r="G2856" s="6"/>
      <c r="H2856" s="6"/>
      <c r="I2856" s="10" t="s">
        <v>110</v>
      </c>
      <c r="J2856" s="11" t="s">
        <v>4403</v>
      </c>
      <c r="K2856" s="220" t="s">
        <v>601</v>
      </c>
      <c r="L2856" s="180"/>
      <c r="M2856" s="180">
        <v>1000</v>
      </c>
      <c r="N2856" s="80" t="s">
        <v>7216</v>
      </c>
      <c r="O2856" s="165"/>
      <c r="P2856" s="80" t="s">
        <v>5362</v>
      </c>
      <c r="Q2856" s="80"/>
      <c r="R2856" s="80"/>
      <c r="S2856" s="166"/>
      <c r="T2856" s="164"/>
      <c r="U2856" s="167"/>
      <c r="V2856" s="168"/>
      <c r="W2856" s="12" t="str">
        <f t="shared" si="511"/>
        <v>Mqtt1</v>
      </c>
      <c r="X2856" s="222"/>
      <c r="Y2856" s="6" t="str">
        <f t="shared" si="528"/>
        <v>power-tag/fridge</v>
      </c>
      <c r="Z2856" s="106" t="str" cm="1">
        <f t="array" ref="Z2856">IF(COUNTIF(N2856,"spare"),"","$."&amp;_xlfn.REGEXEXTRACT(J2856,"PT\d+[FQ]\d+_(.*)", 2))</f>
        <v>$.RMS_Current_Phase_B</v>
      </c>
      <c r="AA2856" s="12">
        <f t="shared" si="514"/>
        <v>11</v>
      </c>
      <c r="AB2856" s="6" t="s">
        <v>195</v>
      </c>
      <c r="AC2856" s="106">
        <v>3002</v>
      </c>
      <c r="AJ2856" s="80"/>
      <c r="AK2856" s="116" t="s">
        <v>1693</v>
      </c>
      <c r="AN2856" s="80"/>
      <c r="AO2856" s="80"/>
      <c r="AP2856" s="80"/>
      <c r="AQ2856" s="80"/>
      <c r="AR2856" s="130"/>
      <c r="AS2856" s="80"/>
      <c r="AT2856" s="7"/>
      <c r="AU2856" s="7"/>
      <c r="AV2856" s="169"/>
      <c r="AW2856" s="170"/>
      <c r="AX2856" s="140"/>
      <c r="AY2856" s="150"/>
      <c r="AZ2856" s="171"/>
      <c r="BA2856" s="171"/>
      <c r="BB2856" s="150" t="str">
        <f t="shared" si="513"/>
        <v/>
      </c>
      <c r="BC2856" s="172"/>
      <c r="BD2856" s="169"/>
      <c r="BE2856" s="169"/>
      <c r="BF2856" s="169"/>
      <c r="BG2856" s="169"/>
      <c r="BH2856" s="169"/>
      <c r="BI2856" s="169"/>
      <c r="BJ2856" s="169"/>
      <c r="BK2856" s="169"/>
      <c r="BL2856" s="169"/>
      <c r="BM2856" s="169"/>
      <c r="BN2856" s="169"/>
      <c r="BO2856" s="169"/>
      <c r="BP2856" s="169"/>
      <c r="BQ2856" s="169"/>
      <c r="BS2856" s="6"/>
      <c r="BT2856" s="11"/>
      <c r="BU2856" s="6"/>
      <c r="BV2856" s="6"/>
    </row>
    <row r="2857" spans="1:74" ht="15.75" x14ac:dyDescent="0.25">
      <c r="A2857" s="52" t="s">
        <v>7908</v>
      </c>
      <c r="B2857" s="56"/>
      <c r="C2857" s="7" t="s">
        <v>118</v>
      </c>
      <c r="D2857" s="7" t="s">
        <v>6920</v>
      </c>
      <c r="E2857" s="7"/>
      <c r="F2857" s="64"/>
      <c r="G2857" s="6"/>
      <c r="H2857" s="6"/>
      <c r="I2857" s="10" t="s">
        <v>110</v>
      </c>
      <c r="J2857" s="11" t="s">
        <v>4404</v>
      </c>
      <c r="K2857" s="220" t="s">
        <v>601</v>
      </c>
      <c r="L2857" s="180"/>
      <c r="M2857" s="180">
        <v>1000</v>
      </c>
      <c r="N2857" s="80" t="s">
        <v>7216</v>
      </c>
      <c r="O2857" s="165"/>
      <c r="P2857" s="80" t="s">
        <v>5363</v>
      </c>
      <c r="Q2857" s="80"/>
      <c r="R2857" s="80"/>
      <c r="S2857" s="166"/>
      <c r="T2857" s="164"/>
      <c r="U2857" s="167"/>
      <c r="V2857" s="168"/>
      <c r="W2857" s="12" t="str">
        <f t="shared" si="511"/>
        <v>Mqtt1</v>
      </c>
      <c r="X2857" s="222"/>
      <c r="Y2857" s="6" t="str">
        <f t="shared" si="528"/>
        <v>power-tag/fridge</v>
      </c>
      <c r="Z2857" s="106" t="str" cm="1">
        <f t="array" ref="Z2857">IF(COUNTIF(N2857,"spare"),"","$."&amp;_xlfn.REGEXEXTRACT(J2857,"PT\d+[FQ]\d+_(.*)", 2))</f>
        <v>$.RMS_Current_Phase_C</v>
      </c>
      <c r="AA2857" s="12">
        <f t="shared" si="514"/>
        <v>11</v>
      </c>
      <c r="AB2857" s="6" t="s">
        <v>195</v>
      </c>
      <c r="AC2857" s="106">
        <v>3004</v>
      </c>
      <c r="AJ2857" s="80"/>
      <c r="AK2857" s="116" t="s">
        <v>1693</v>
      </c>
      <c r="AN2857" s="80"/>
      <c r="AO2857" s="80"/>
      <c r="AP2857" s="80"/>
      <c r="AQ2857" s="80"/>
      <c r="AR2857" s="130"/>
      <c r="AS2857" s="80"/>
      <c r="AT2857" s="7"/>
      <c r="AU2857" s="7"/>
      <c r="AV2857" s="169"/>
      <c r="AW2857" s="170"/>
      <c r="AX2857" s="140"/>
      <c r="AY2857" s="150"/>
      <c r="AZ2857" s="171"/>
      <c r="BA2857" s="171"/>
      <c r="BB2857" s="150" t="str">
        <f t="shared" si="513"/>
        <v/>
      </c>
      <c r="BC2857" s="172"/>
      <c r="BD2857" s="169"/>
      <c r="BE2857" s="169"/>
      <c r="BF2857" s="169"/>
      <c r="BG2857" s="169"/>
      <c r="BH2857" s="169"/>
      <c r="BI2857" s="169"/>
      <c r="BJ2857" s="169"/>
      <c r="BK2857" s="169"/>
      <c r="BL2857" s="169"/>
      <c r="BM2857" s="169"/>
      <c r="BN2857" s="169"/>
      <c r="BO2857" s="169"/>
      <c r="BP2857" s="169"/>
      <c r="BQ2857" s="169"/>
      <c r="BS2857" s="6"/>
      <c r="BT2857" s="11"/>
      <c r="BU2857" s="6"/>
      <c r="BV2857" s="6"/>
    </row>
    <row r="2858" spans="1:74" ht="15.75" x14ac:dyDescent="0.25">
      <c r="A2858" s="52" t="s">
        <v>7908</v>
      </c>
      <c r="B2858" s="56"/>
      <c r="C2858" s="7" t="s">
        <v>118</v>
      </c>
      <c r="D2858" s="7" t="s">
        <v>6920</v>
      </c>
      <c r="E2858" s="7"/>
      <c r="F2858" s="64"/>
      <c r="G2858" s="6"/>
      <c r="H2858" s="6"/>
      <c r="I2858" s="10" t="s">
        <v>110</v>
      </c>
      <c r="J2858" s="11" t="s">
        <v>4405</v>
      </c>
      <c r="K2858" s="220" t="s">
        <v>601</v>
      </c>
      <c r="L2858" s="180"/>
      <c r="M2858" s="180">
        <v>1000</v>
      </c>
      <c r="N2858" s="80" t="s">
        <v>7216</v>
      </c>
      <c r="O2858" s="165"/>
      <c r="P2858" s="80" t="s">
        <v>5364</v>
      </c>
      <c r="Q2858" s="80"/>
      <c r="R2858" s="80"/>
      <c r="S2858" s="166"/>
      <c r="T2858" s="164"/>
      <c r="U2858" s="167"/>
      <c r="V2858" s="168"/>
      <c r="W2858" s="12" t="str">
        <f t="shared" si="511"/>
        <v>Mqtt1</v>
      </c>
      <c r="X2858" s="222"/>
      <c r="Y2858" s="6" t="str">
        <f t="shared" si="528"/>
        <v>power-tag/fridge</v>
      </c>
      <c r="Z2858" s="106" t="str" cm="1">
        <f t="array" ref="Z2858">IF(COUNTIF(N2858,"spare"),"","$."&amp;_xlfn.REGEXEXTRACT(J2858,"PT\d+[FQ]\d+_(.*)", 2))</f>
        <v>$.RMS_Current_Phase_Neut</v>
      </c>
      <c r="AA2858" s="12">
        <f t="shared" si="514"/>
        <v>11</v>
      </c>
      <c r="AB2858" s="6" t="s">
        <v>195</v>
      </c>
      <c r="AC2858" s="106">
        <v>3006</v>
      </c>
      <c r="AJ2858" s="80"/>
      <c r="AK2858" s="116" t="s">
        <v>1693</v>
      </c>
      <c r="AN2858" s="80"/>
      <c r="AO2858" s="80"/>
      <c r="AP2858" s="80"/>
      <c r="AQ2858" s="80"/>
      <c r="AR2858" s="130"/>
      <c r="AS2858" s="80"/>
      <c r="AT2858" s="7"/>
      <c r="AU2858" s="7"/>
      <c r="AV2858" s="169"/>
      <c r="AW2858" s="170"/>
      <c r="AX2858" s="140"/>
      <c r="AY2858" s="150"/>
      <c r="AZ2858" s="171"/>
      <c r="BA2858" s="171"/>
      <c r="BB2858" s="150" t="str">
        <f t="shared" si="513"/>
        <v/>
      </c>
      <c r="BC2858" s="172"/>
      <c r="BD2858" s="169"/>
      <c r="BE2858" s="169"/>
      <c r="BF2858" s="169"/>
      <c r="BG2858" s="169"/>
      <c r="BH2858" s="169"/>
      <c r="BI2858" s="169"/>
      <c r="BJ2858" s="169"/>
      <c r="BK2858" s="169"/>
      <c r="BL2858" s="169"/>
      <c r="BM2858" s="169"/>
      <c r="BN2858" s="169"/>
      <c r="BO2858" s="169"/>
      <c r="BP2858" s="169"/>
      <c r="BQ2858" s="169"/>
      <c r="BS2858" s="6"/>
      <c r="BT2858" s="11"/>
      <c r="BU2858" s="6"/>
      <c r="BV2858" s="6"/>
    </row>
    <row r="2859" spans="1:74" ht="15.75" x14ac:dyDescent="0.25">
      <c r="A2859" s="52" t="s">
        <v>7908</v>
      </c>
      <c r="B2859" s="56"/>
      <c r="C2859" s="7" t="s">
        <v>118</v>
      </c>
      <c r="D2859" s="7" t="s">
        <v>6920</v>
      </c>
      <c r="E2859" s="7"/>
      <c r="F2859" s="64"/>
      <c r="G2859" s="6"/>
      <c r="H2859" s="6"/>
      <c r="I2859" s="10" t="s">
        <v>110</v>
      </c>
      <c r="J2859" s="11" t="s">
        <v>7706</v>
      </c>
      <c r="K2859" s="220" t="s">
        <v>601</v>
      </c>
      <c r="L2859" s="180"/>
      <c r="M2859" s="180">
        <v>1000</v>
      </c>
      <c r="N2859" s="80" t="s">
        <v>7216</v>
      </c>
      <c r="O2859" s="165"/>
      <c r="P2859" s="80" t="s">
        <v>5365</v>
      </c>
      <c r="Q2859" s="80"/>
      <c r="R2859" s="80"/>
      <c r="S2859" s="166"/>
      <c r="T2859" s="164"/>
      <c r="U2859" s="167"/>
      <c r="V2859" s="168"/>
      <c r="W2859" s="12" t="str">
        <f t="shared" ref="W2859:W2922" si="529">IF(COUNTIF(N2859,"spare"),"","Mqtt1")</f>
        <v>Mqtt1</v>
      </c>
      <c r="X2859" s="222"/>
      <c r="Y2859" s="6" t="str">
        <f t="shared" si="528"/>
        <v>power-tag/fridge</v>
      </c>
      <c r="Z2859" s="106" t="str" cm="1">
        <f t="array" ref="Z2859">IF(COUNTIF(N2859,"spare"),"","$."&amp;_xlfn.REGEXEXTRACT(J2859,"PT\d+[FQ]\d+_(.*)", 2))</f>
        <v>$.RMS_Voltage_A_N</v>
      </c>
      <c r="AA2859" s="12">
        <f t="shared" si="514"/>
        <v>11</v>
      </c>
      <c r="AB2859" s="6" t="s">
        <v>195</v>
      </c>
      <c r="AC2859" s="106">
        <v>3028</v>
      </c>
      <c r="AJ2859" s="80"/>
      <c r="AK2859" s="116" t="s">
        <v>1694</v>
      </c>
      <c r="AN2859" s="80"/>
      <c r="AO2859" s="80"/>
      <c r="AP2859" s="80"/>
      <c r="AQ2859" s="80"/>
      <c r="AR2859" s="130"/>
      <c r="AS2859" s="80"/>
      <c r="AT2859" s="7"/>
      <c r="AU2859" s="7"/>
      <c r="AV2859" s="169"/>
      <c r="AW2859" s="170"/>
      <c r="AX2859" s="140"/>
      <c r="AY2859" s="150"/>
      <c r="AZ2859" s="171"/>
      <c r="BA2859" s="171"/>
      <c r="BB2859" s="150" t="str">
        <f t="shared" ref="BB2859:BB2922" si="530">IF(ISNUMBER(AM2859),"1","")</f>
        <v/>
      </c>
      <c r="BC2859" s="172"/>
      <c r="BD2859" s="169"/>
      <c r="BE2859" s="169"/>
      <c r="BF2859" s="169"/>
      <c r="BG2859" s="169"/>
      <c r="BH2859" s="169"/>
      <c r="BI2859" s="169"/>
      <c r="BJ2859" s="169"/>
      <c r="BK2859" s="169"/>
      <c r="BL2859" s="169"/>
      <c r="BM2859" s="169"/>
      <c r="BN2859" s="169"/>
      <c r="BO2859" s="169"/>
      <c r="BP2859" s="169"/>
      <c r="BQ2859" s="169"/>
      <c r="BS2859" s="6"/>
      <c r="BT2859" s="11"/>
      <c r="BU2859" s="6"/>
      <c r="BV2859" s="6"/>
    </row>
    <row r="2860" spans="1:74" ht="15.75" x14ac:dyDescent="0.25">
      <c r="A2860" s="52" t="s">
        <v>7908</v>
      </c>
      <c r="B2860" s="56"/>
      <c r="C2860" s="7" t="s">
        <v>118</v>
      </c>
      <c r="D2860" s="7" t="s">
        <v>6920</v>
      </c>
      <c r="E2860" s="7"/>
      <c r="F2860" s="64"/>
      <c r="G2860" s="6"/>
      <c r="H2860" s="6"/>
      <c r="I2860" s="10" t="s">
        <v>110</v>
      </c>
      <c r="J2860" s="11" t="s">
        <v>7707</v>
      </c>
      <c r="K2860" s="220" t="s">
        <v>601</v>
      </c>
      <c r="L2860" s="180"/>
      <c r="M2860" s="180">
        <v>1000</v>
      </c>
      <c r="N2860" s="80" t="s">
        <v>7216</v>
      </c>
      <c r="O2860" s="165"/>
      <c r="P2860" s="80" t="s">
        <v>5366</v>
      </c>
      <c r="Q2860" s="80"/>
      <c r="R2860" s="80"/>
      <c r="S2860" s="166"/>
      <c r="T2860" s="164"/>
      <c r="U2860" s="167"/>
      <c r="V2860" s="168"/>
      <c r="W2860" s="12" t="str">
        <f t="shared" si="529"/>
        <v>Mqtt1</v>
      </c>
      <c r="X2860" s="222"/>
      <c r="Y2860" s="6" t="str">
        <f t="shared" si="528"/>
        <v>power-tag/fridge</v>
      </c>
      <c r="Z2860" s="106" t="str" cm="1">
        <f t="array" ref="Z2860">IF(COUNTIF(N2860,"spare"),"","$."&amp;_xlfn.REGEXEXTRACT(J2860,"PT\d+[FQ]\d+_(.*)", 2))</f>
        <v>$.RMS_Voltage_B_N</v>
      </c>
      <c r="AA2860" s="12">
        <f t="shared" si="514"/>
        <v>11</v>
      </c>
      <c r="AB2860" s="6" t="s">
        <v>195</v>
      </c>
      <c r="AC2860" s="106">
        <v>3030</v>
      </c>
      <c r="AJ2860" s="80"/>
      <c r="AK2860" s="116" t="s">
        <v>1694</v>
      </c>
      <c r="AN2860" s="80"/>
      <c r="AO2860" s="80"/>
      <c r="AP2860" s="80"/>
      <c r="AQ2860" s="80"/>
      <c r="AR2860" s="130"/>
      <c r="AS2860" s="80"/>
      <c r="AT2860" s="7"/>
      <c r="AU2860" s="7"/>
      <c r="AV2860" s="169"/>
      <c r="AW2860" s="170"/>
      <c r="AX2860" s="140"/>
      <c r="AY2860" s="150"/>
      <c r="AZ2860" s="171"/>
      <c r="BA2860" s="171"/>
      <c r="BB2860" s="150" t="str">
        <f t="shared" si="530"/>
        <v/>
      </c>
      <c r="BC2860" s="172"/>
      <c r="BD2860" s="169"/>
      <c r="BE2860" s="169"/>
      <c r="BF2860" s="169"/>
      <c r="BG2860" s="169"/>
      <c r="BH2860" s="169"/>
      <c r="BI2860" s="169"/>
      <c r="BJ2860" s="169"/>
      <c r="BK2860" s="169"/>
      <c r="BL2860" s="169"/>
      <c r="BM2860" s="169"/>
      <c r="BN2860" s="169"/>
      <c r="BO2860" s="169"/>
      <c r="BP2860" s="169"/>
      <c r="BQ2860" s="169"/>
      <c r="BS2860" s="6"/>
      <c r="BT2860" s="11"/>
      <c r="BU2860" s="6"/>
      <c r="BV2860" s="6"/>
    </row>
    <row r="2861" spans="1:74" ht="15.75" x14ac:dyDescent="0.25">
      <c r="A2861" s="52" t="s">
        <v>7908</v>
      </c>
      <c r="B2861" s="56"/>
      <c r="C2861" s="7" t="s">
        <v>118</v>
      </c>
      <c r="D2861" s="7" t="s">
        <v>6920</v>
      </c>
      <c r="E2861" s="7"/>
      <c r="F2861" s="64"/>
      <c r="G2861" s="6"/>
      <c r="H2861" s="6"/>
      <c r="I2861" s="10" t="s">
        <v>110</v>
      </c>
      <c r="J2861" s="11" t="s">
        <v>7708</v>
      </c>
      <c r="K2861" s="220" t="s">
        <v>601</v>
      </c>
      <c r="L2861" s="180"/>
      <c r="M2861" s="180">
        <v>1000</v>
      </c>
      <c r="N2861" s="80" t="s">
        <v>7216</v>
      </c>
      <c r="O2861" s="165"/>
      <c r="P2861" s="80" t="s">
        <v>5367</v>
      </c>
      <c r="Q2861" s="80"/>
      <c r="R2861" s="80"/>
      <c r="S2861" s="166"/>
      <c r="T2861" s="164"/>
      <c r="U2861" s="167"/>
      <c r="V2861" s="168"/>
      <c r="W2861" s="12" t="str">
        <f t="shared" si="529"/>
        <v>Mqtt1</v>
      </c>
      <c r="X2861" s="222"/>
      <c r="Y2861" s="6" t="str">
        <f t="shared" si="528"/>
        <v>power-tag/fridge</v>
      </c>
      <c r="Z2861" s="106" t="str" cm="1">
        <f t="array" ref="Z2861">IF(COUNTIF(N2861,"spare"),"","$."&amp;_xlfn.REGEXEXTRACT(J2861,"PT\d+[FQ]\d+_(.*)", 2))</f>
        <v>$.RMS_Voltage_C_N</v>
      </c>
      <c r="AA2861" s="12">
        <f t="shared" si="514"/>
        <v>11</v>
      </c>
      <c r="AB2861" s="6" t="s">
        <v>195</v>
      </c>
      <c r="AC2861" s="106">
        <v>3032</v>
      </c>
      <c r="AJ2861" s="80"/>
      <c r="AK2861" s="116" t="s">
        <v>1694</v>
      </c>
      <c r="AN2861" s="80"/>
      <c r="AO2861" s="80"/>
      <c r="AP2861" s="80"/>
      <c r="AQ2861" s="80"/>
      <c r="AR2861" s="130"/>
      <c r="AS2861" s="80"/>
      <c r="AT2861" s="7"/>
      <c r="AU2861" s="7"/>
      <c r="AV2861" s="169"/>
      <c r="AW2861" s="170"/>
      <c r="AX2861" s="140"/>
      <c r="AY2861" s="150"/>
      <c r="AZ2861" s="171"/>
      <c r="BA2861" s="171"/>
      <c r="BB2861" s="150" t="str">
        <f t="shared" si="530"/>
        <v/>
      </c>
      <c r="BC2861" s="172"/>
      <c r="BD2861" s="169"/>
      <c r="BE2861" s="169"/>
      <c r="BF2861" s="169"/>
      <c r="BG2861" s="169"/>
      <c r="BH2861" s="169"/>
      <c r="BI2861" s="169"/>
      <c r="BJ2861" s="169"/>
      <c r="BK2861" s="169"/>
      <c r="BL2861" s="169"/>
      <c r="BM2861" s="169"/>
      <c r="BN2861" s="169"/>
      <c r="BO2861" s="169"/>
      <c r="BP2861" s="169"/>
      <c r="BQ2861" s="169"/>
      <c r="BS2861" s="6"/>
      <c r="BT2861" s="11"/>
      <c r="BU2861" s="6"/>
      <c r="BV2861" s="6"/>
    </row>
    <row r="2862" spans="1:74" ht="15.75" x14ac:dyDescent="0.25">
      <c r="A2862" s="52" t="s">
        <v>7908</v>
      </c>
      <c r="B2862" s="56"/>
      <c r="C2862" s="7" t="s">
        <v>118</v>
      </c>
      <c r="D2862" s="7" t="s">
        <v>6920</v>
      </c>
      <c r="E2862" s="7"/>
      <c r="F2862" s="64"/>
      <c r="G2862" s="6"/>
      <c r="H2862" s="6"/>
      <c r="I2862" s="10" t="s">
        <v>110</v>
      </c>
      <c r="J2862" s="11" t="s">
        <v>4406</v>
      </c>
      <c r="K2862" s="220" t="s">
        <v>601</v>
      </c>
      <c r="L2862" s="180"/>
      <c r="M2862" s="180">
        <v>1000</v>
      </c>
      <c r="N2862" s="80" t="s">
        <v>7216</v>
      </c>
      <c r="O2862" s="165"/>
      <c r="P2862" s="80" t="s">
        <v>5368</v>
      </c>
      <c r="Q2862" s="80"/>
      <c r="R2862" s="80"/>
      <c r="S2862" s="166"/>
      <c r="T2862" s="164"/>
      <c r="U2862" s="167"/>
      <c r="V2862" s="168"/>
      <c r="W2862" s="12" t="str">
        <f t="shared" si="529"/>
        <v>Mqtt1</v>
      </c>
      <c r="X2862" s="222"/>
      <c r="Y2862" s="6" t="str">
        <f t="shared" si="528"/>
        <v>power-tag/fridge</v>
      </c>
      <c r="Z2862" s="106" t="str" cm="1">
        <f t="array" ref="Z2862">IF(COUNTIF(N2862,"spare"),"","$."&amp;_xlfn.REGEXEXTRACT(J2862,"PT\d+[FQ]\d+_(.*)", 2))</f>
        <v>$.Active_Power_Phase_A</v>
      </c>
      <c r="AA2862" s="12">
        <f t="shared" si="514"/>
        <v>11</v>
      </c>
      <c r="AB2862" s="6" t="s">
        <v>195</v>
      </c>
      <c r="AC2862" s="106">
        <v>3054</v>
      </c>
      <c r="AJ2862" s="80"/>
      <c r="AK2862" s="116" t="s">
        <v>1695</v>
      </c>
      <c r="AN2862" s="80"/>
      <c r="AO2862" s="80"/>
      <c r="AP2862" s="80"/>
      <c r="AQ2862" s="80"/>
      <c r="AR2862" s="130"/>
      <c r="AS2862" s="80"/>
      <c r="AT2862" s="7"/>
      <c r="AU2862" s="7"/>
      <c r="AV2862" s="169"/>
      <c r="AW2862" s="170"/>
      <c r="AX2862" s="140"/>
      <c r="AY2862" s="150"/>
      <c r="AZ2862" s="171"/>
      <c r="BA2862" s="171"/>
      <c r="BB2862" s="150" t="str">
        <f t="shared" si="530"/>
        <v/>
      </c>
      <c r="BC2862" s="172"/>
      <c r="BD2862" s="169"/>
      <c r="BE2862" s="169"/>
      <c r="BF2862" s="169"/>
      <c r="BG2862" s="169"/>
      <c r="BH2862" s="169"/>
      <c r="BI2862" s="169"/>
      <c r="BJ2862" s="169"/>
      <c r="BK2862" s="169"/>
      <c r="BL2862" s="169"/>
      <c r="BM2862" s="169"/>
      <c r="BN2862" s="169"/>
      <c r="BO2862" s="169"/>
      <c r="BP2862" s="169"/>
      <c r="BQ2862" s="169"/>
      <c r="BS2862" s="6"/>
      <c r="BT2862" s="11"/>
      <c r="BU2862" s="6"/>
      <c r="BV2862" s="6"/>
    </row>
    <row r="2863" spans="1:74" ht="15.75" x14ac:dyDescent="0.25">
      <c r="A2863" s="52" t="s">
        <v>7908</v>
      </c>
      <c r="B2863" s="56"/>
      <c r="C2863" s="7" t="s">
        <v>118</v>
      </c>
      <c r="D2863" s="7" t="s">
        <v>6920</v>
      </c>
      <c r="E2863" s="7"/>
      <c r="F2863" s="64"/>
      <c r="G2863" s="6"/>
      <c r="H2863" s="6"/>
      <c r="I2863" s="10" t="s">
        <v>110</v>
      </c>
      <c r="J2863" s="11" t="s">
        <v>4407</v>
      </c>
      <c r="K2863" s="220" t="s">
        <v>601</v>
      </c>
      <c r="L2863" s="180"/>
      <c r="M2863" s="180">
        <v>1000</v>
      </c>
      <c r="N2863" s="80" t="s">
        <v>7216</v>
      </c>
      <c r="O2863" s="165"/>
      <c r="P2863" s="80" t="s">
        <v>5369</v>
      </c>
      <c r="Q2863" s="80"/>
      <c r="R2863" s="80"/>
      <c r="S2863" s="166"/>
      <c r="T2863" s="164"/>
      <c r="U2863" s="167"/>
      <c r="V2863" s="168"/>
      <c r="W2863" s="12" t="str">
        <f t="shared" si="529"/>
        <v>Mqtt1</v>
      </c>
      <c r="X2863" s="222"/>
      <c r="Y2863" s="6" t="str">
        <f t="shared" si="528"/>
        <v>power-tag/fridge</v>
      </c>
      <c r="Z2863" s="106" t="str" cm="1">
        <f t="array" ref="Z2863">IF(COUNTIF(N2863,"spare"),"","$."&amp;_xlfn.REGEXEXTRACT(J2863,"PT\d+[FQ]\d+_(.*)", 2))</f>
        <v>$.Active_Power_Phase_B</v>
      </c>
      <c r="AA2863" s="12">
        <f t="shared" si="514"/>
        <v>11</v>
      </c>
      <c r="AB2863" s="6" t="s">
        <v>195</v>
      </c>
      <c r="AC2863" s="106">
        <v>3056</v>
      </c>
      <c r="AJ2863" s="80"/>
      <c r="AK2863" s="116" t="s">
        <v>1695</v>
      </c>
      <c r="AN2863" s="80"/>
      <c r="AO2863" s="80"/>
      <c r="AP2863" s="80"/>
      <c r="AQ2863" s="80"/>
      <c r="AR2863" s="130"/>
      <c r="AS2863" s="80"/>
      <c r="AT2863" s="7"/>
      <c r="AU2863" s="7"/>
      <c r="AV2863" s="169"/>
      <c r="AW2863" s="170"/>
      <c r="AX2863" s="140"/>
      <c r="AY2863" s="150"/>
      <c r="AZ2863" s="171"/>
      <c r="BA2863" s="171"/>
      <c r="BB2863" s="150" t="str">
        <f t="shared" si="530"/>
        <v/>
      </c>
      <c r="BC2863" s="172"/>
      <c r="BD2863" s="169"/>
      <c r="BE2863" s="169"/>
      <c r="BF2863" s="169"/>
      <c r="BG2863" s="169"/>
      <c r="BH2863" s="169"/>
      <c r="BI2863" s="169"/>
      <c r="BJ2863" s="169"/>
      <c r="BK2863" s="169"/>
      <c r="BL2863" s="169"/>
      <c r="BM2863" s="169"/>
      <c r="BN2863" s="169"/>
      <c r="BO2863" s="169"/>
      <c r="BP2863" s="169"/>
      <c r="BQ2863" s="169"/>
      <c r="BS2863" s="6"/>
      <c r="BT2863" s="11"/>
      <c r="BU2863" s="6"/>
      <c r="BV2863" s="6"/>
    </row>
    <row r="2864" spans="1:74" ht="15.75" x14ac:dyDescent="0.25">
      <c r="A2864" s="52" t="s">
        <v>7908</v>
      </c>
      <c r="B2864" s="56"/>
      <c r="C2864" s="7" t="s">
        <v>118</v>
      </c>
      <c r="D2864" s="7" t="s">
        <v>6920</v>
      </c>
      <c r="E2864" s="7"/>
      <c r="F2864" s="64"/>
      <c r="G2864" s="6"/>
      <c r="H2864" s="6"/>
      <c r="I2864" s="10" t="s">
        <v>110</v>
      </c>
      <c r="J2864" s="11" t="s">
        <v>4408</v>
      </c>
      <c r="K2864" s="220" t="s">
        <v>601</v>
      </c>
      <c r="L2864" s="180"/>
      <c r="M2864" s="180">
        <v>1000</v>
      </c>
      <c r="N2864" s="80" t="s">
        <v>7216</v>
      </c>
      <c r="O2864" s="165"/>
      <c r="P2864" s="80" t="s">
        <v>5370</v>
      </c>
      <c r="Q2864" s="80"/>
      <c r="R2864" s="80"/>
      <c r="S2864" s="166"/>
      <c r="T2864" s="164"/>
      <c r="U2864" s="167"/>
      <c r="V2864" s="168"/>
      <c r="W2864" s="12" t="str">
        <f t="shared" si="529"/>
        <v>Mqtt1</v>
      </c>
      <c r="X2864" s="222"/>
      <c r="Y2864" s="6" t="str">
        <f t="shared" si="528"/>
        <v>power-tag/fridge</v>
      </c>
      <c r="Z2864" s="106" t="str" cm="1">
        <f t="array" ref="Z2864">IF(COUNTIF(N2864,"spare"),"","$."&amp;_xlfn.REGEXEXTRACT(J2864,"PT\d+[FQ]\d+_(.*)", 2))</f>
        <v>$.Active_Power_Phase_C</v>
      </c>
      <c r="AA2864" s="12">
        <f t="shared" si="514"/>
        <v>11</v>
      </c>
      <c r="AB2864" s="6" t="s">
        <v>195</v>
      </c>
      <c r="AC2864" s="106">
        <v>3058</v>
      </c>
      <c r="AJ2864" s="80"/>
      <c r="AK2864" s="116" t="s">
        <v>1695</v>
      </c>
      <c r="AN2864" s="80"/>
      <c r="AO2864" s="80"/>
      <c r="AP2864" s="80"/>
      <c r="AQ2864" s="80"/>
      <c r="AR2864" s="130"/>
      <c r="AS2864" s="80"/>
      <c r="AT2864" s="7"/>
      <c r="AU2864" s="7"/>
      <c r="AV2864" s="169"/>
      <c r="AW2864" s="170"/>
      <c r="AX2864" s="140"/>
      <c r="AY2864" s="150"/>
      <c r="AZ2864" s="171"/>
      <c r="BA2864" s="171"/>
      <c r="BB2864" s="150" t="str">
        <f t="shared" si="530"/>
        <v/>
      </c>
      <c r="BC2864" s="172"/>
      <c r="BD2864" s="169"/>
      <c r="BE2864" s="169"/>
      <c r="BF2864" s="169"/>
      <c r="BG2864" s="169"/>
      <c r="BH2864" s="169"/>
      <c r="BI2864" s="169"/>
      <c r="BJ2864" s="169"/>
      <c r="BK2864" s="169"/>
      <c r="BL2864" s="169"/>
      <c r="BM2864" s="169"/>
      <c r="BN2864" s="169"/>
      <c r="BO2864" s="169"/>
      <c r="BP2864" s="169"/>
      <c r="BQ2864" s="169"/>
      <c r="BS2864" s="6"/>
      <c r="BT2864" s="11"/>
      <c r="BU2864" s="6"/>
      <c r="BV2864" s="6"/>
    </row>
    <row r="2865" spans="1:74" ht="15.75" x14ac:dyDescent="0.25">
      <c r="A2865" s="52" t="s">
        <v>7908</v>
      </c>
      <c r="B2865" s="56"/>
      <c r="C2865" s="7" t="s">
        <v>118</v>
      </c>
      <c r="D2865" s="7" t="s">
        <v>6920</v>
      </c>
      <c r="E2865" s="7"/>
      <c r="F2865" s="64"/>
      <c r="G2865" s="6"/>
      <c r="H2865" s="6"/>
      <c r="I2865" s="10" t="s">
        <v>110</v>
      </c>
      <c r="J2865" s="11" t="s">
        <v>4409</v>
      </c>
      <c r="K2865" s="220" t="s">
        <v>601</v>
      </c>
      <c r="L2865" s="180"/>
      <c r="M2865" s="180">
        <v>1000</v>
      </c>
      <c r="N2865" s="80" t="s">
        <v>7216</v>
      </c>
      <c r="O2865" s="165"/>
      <c r="P2865" s="80" t="s">
        <v>5371</v>
      </c>
      <c r="Q2865" s="80"/>
      <c r="R2865" s="80"/>
      <c r="S2865" s="166"/>
      <c r="T2865" s="164"/>
      <c r="U2865" s="167"/>
      <c r="V2865" s="168"/>
      <c r="W2865" s="12" t="str">
        <f t="shared" si="529"/>
        <v>Mqtt1</v>
      </c>
      <c r="X2865" s="222"/>
      <c r="Y2865" s="6" t="str">
        <f t="shared" si="528"/>
        <v>power-tag/fridge</v>
      </c>
      <c r="Z2865" s="106" t="str" cm="1">
        <f t="array" ref="Z2865">IF(COUNTIF(N2865,"spare"),"","$."&amp;_xlfn.REGEXEXTRACT(J2865,"PT\d+[FQ]\d+_(.*)", 2))</f>
        <v>$.Total_Active_Power</v>
      </c>
      <c r="AA2865" s="12">
        <f t="shared" si="514"/>
        <v>11</v>
      </c>
      <c r="AB2865" s="6" t="s">
        <v>195</v>
      </c>
      <c r="AC2865" s="106">
        <v>3060</v>
      </c>
      <c r="AJ2865" s="80"/>
      <c r="AK2865" s="116" t="s">
        <v>1695</v>
      </c>
      <c r="AN2865" s="80"/>
      <c r="AO2865" s="80"/>
      <c r="AP2865" s="80"/>
      <c r="AQ2865" s="80"/>
      <c r="AR2865" s="130"/>
      <c r="AS2865" s="80"/>
      <c r="AT2865" s="7"/>
      <c r="AU2865" s="7"/>
      <c r="AV2865" s="169"/>
      <c r="AW2865" s="170"/>
      <c r="AX2865" s="140"/>
      <c r="AY2865" s="150"/>
      <c r="AZ2865" s="171"/>
      <c r="BA2865" s="171"/>
      <c r="BB2865" s="150" t="str">
        <f t="shared" si="530"/>
        <v/>
      </c>
      <c r="BC2865" s="172"/>
      <c r="BD2865" s="169"/>
      <c r="BE2865" s="169"/>
      <c r="BF2865" s="169"/>
      <c r="BG2865" s="169"/>
      <c r="BH2865" s="169"/>
      <c r="BI2865" s="169"/>
      <c r="BJ2865" s="169"/>
      <c r="BK2865" s="169"/>
      <c r="BL2865" s="169"/>
      <c r="BM2865" s="169"/>
      <c r="BN2865" s="169"/>
      <c r="BO2865" s="169"/>
      <c r="BP2865" s="169"/>
      <c r="BQ2865" s="169"/>
      <c r="BS2865" s="6"/>
      <c r="BT2865" s="11"/>
      <c r="BU2865" s="6"/>
      <c r="BV2865" s="6"/>
    </row>
    <row r="2866" spans="1:74" ht="15.75" x14ac:dyDescent="0.25">
      <c r="A2866" s="52" t="s">
        <v>7908</v>
      </c>
      <c r="B2866" s="56"/>
      <c r="C2866" s="7" t="s">
        <v>118</v>
      </c>
      <c r="D2866" s="7" t="s">
        <v>6920</v>
      </c>
      <c r="E2866" s="7"/>
      <c r="F2866" s="64"/>
      <c r="G2866" s="6"/>
      <c r="H2866" s="6"/>
      <c r="I2866" s="10" t="s">
        <v>110</v>
      </c>
      <c r="J2866" s="11" t="s">
        <v>4410</v>
      </c>
      <c r="K2866" s="220" t="s">
        <v>601</v>
      </c>
      <c r="L2866" s="180"/>
      <c r="M2866" s="180">
        <v>1000</v>
      </c>
      <c r="N2866" s="80" t="s">
        <v>7216</v>
      </c>
      <c r="O2866" s="165"/>
      <c r="P2866" s="80" t="s">
        <v>5372</v>
      </c>
      <c r="Q2866" s="80"/>
      <c r="R2866" s="80"/>
      <c r="S2866" s="166"/>
      <c r="T2866" s="164"/>
      <c r="U2866" s="167"/>
      <c r="V2866" s="168"/>
      <c r="W2866" s="12" t="str">
        <f t="shared" si="529"/>
        <v>Mqtt1</v>
      </c>
      <c r="X2866" s="222"/>
      <c r="Y2866" s="6" t="str">
        <f t="shared" si="528"/>
        <v>power-tag/fridge</v>
      </c>
      <c r="Z2866" s="106" t="str" cm="1">
        <f t="array" ref="Z2866">IF(COUNTIF(N2866,"spare"),"","$."&amp;_xlfn.REGEXEXTRACT(J2866,"PT\d+[FQ]\d+_(.*)", 2))</f>
        <v>$.Power_Factor_Phase_A</v>
      </c>
      <c r="AA2866" s="12">
        <f t="shared" si="514"/>
        <v>11</v>
      </c>
      <c r="AB2866" s="6" t="s">
        <v>195</v>
      </c>
      <c r="AC2866" s="106">
        <v>3078</v>
      </c>
      <c r="AJ2866" s="80"/>
      <c r="AK2866" s="116" t="s">
        <v>1696</v>
      </c>
      <c r="AN2866" s="80"/>
      <c r="AO2866" s="80"/>
      <c r="AP2866" s="80"/>
      <c r="AQ2866" s="80"/>
      <c r="AR2866" s="130"/>
      <c r="AS2866" s="80"/>
      <c r="AT2866" s="7"/>
      <c r="AU2866" s="7"/>
      <c r="AV2866" s="169"/>
      <c r="AW2866" s="170"/>
      <c r="AX2866" s="140"/>
      <c r="AY2866" s="150"/>
      <c r="AZ2866" s="171"/>
      <c r="BA2866" s="171"/>
      <c r="BB2866" s="150" t="str">
        <f t="shared" si="530"/>
        <v/>
      </c>
      <c r="BC2866" s="172"/>
      <c r="BD2866" s="169"/>
      <c r="BE2866" s="169"/>
      <c r="BF2866" s="169"/>
      <c r="BG2866" s="169"/>
      <c r="BH2866" s="169"/>
      <c r="BI2866" s="169"/>
      <c r="BJ2866" s="169"/>
      <c r="BK2866" s="169"/>
      <c r="BL2866" s="169"/>
      <c r="BM2866" s="169"/>
      <c r="BN2866" s="169"/>
      <c r="BO2866" s="169"/>
      <c r="BP2866" s="169"/>
      <c r="BQ2866" s="169"/>
      <c r="BS2866" s="6"/>
      <c r="BT2866" s="11"/>
      <c r="BU2866" s="6"/>
      <c r="BV2866" s="6"/>
    </row>
    <row r="2867" spans="1:74" ht="15.75" x14ac:dyDescent="0.25">
      <c r="A2867" s="52" t="s">
        <v>7908</v>
      </c>
      <c r="B2867" s="56"/>
      <c r="C2867" s="7" t="s">
        <v>118</v>
      </c>
      <c r="D2867" s="7" t="s">
        <v>6920</v>
      </c>
      <c r="E2867" s="7"/>
      <c r="F2867" s="64"/>
      <c r="G2867" s="6"/>
      <c r="H2867" s="6"/>
      <c r="I2867" s="10" t="s">
        <v>110</v>
      </c>
      <c r="J2867" s="11" t="s">
        <v>4411</v>
      </c>
      <c r="K2867" s="220" t="s">
        <v>601</v>
      </c>
      <c r="L2867" s="180"/>
      <c r="M2867" s="180">
        <v>1000</v>
      </c>
      <c r="N2867" s="80" t="s">
        <v>7216</v>
      </c>
      <c r="O2867" s="165"/>
      <c r="P2867" s="80" t="s">
        <v>5373</v>
      </c>
      <c r="Q2867" s="80"/>
      <c r="R2867" s="80"/>
      <c r="S2867" s="166"/>
      <c r="T2867" s="164"/>
      <c r="U2867" s="167"/>
      <c r="V2867" s="168"/>
      <c r="W2867" s="12" t="str">
        <f t="shared" si="529"/>
        <v>Mqtt1</v>
      </c>
      <c r="X2867" s="222"/>
      <c r="Y2867" s="6" t="str">
        <f t="shared" si="528"/>
        <v>power-tag/fridge</v>
      </c>
      <c r="Z2867" s="106" t="str" cm="1">
        <f t="array" ref="Z2867">IF(COUNTIF(N2867,"spare"),"","$."&amp;_xlfn.REGEXEXTRACT(J2867,"PT\d+[FQ]\d+_(.*)", 2))</f>
        <v>$.Power_Factor_Phase_B</v>
      </c>
      <c r="AA2867" s="12">
        <f t="shared" si="514"/>
        <v>11</v>
      </c>
      <c r="AB2867" s="6" t="s">
        <v>195</v>
      </c>
      <c r="AC2867" s="106">
        <v>3080</v>
      </c>
      <c r="AJ2867" s="80"/>
      <c r="AK2867" s="116" t="s">
        <v>1696</v>
      </c>
      <c r="AN2867" s="80"/>
      <c r="AO2867" s="80"/>
      <c r="AP2867" s="80"/>
      <c r="AQ2867" s="80"/>
      <c r="AR2867" s="130"/>
      <c r="AS2867" s="80"/>
      <c r="AT2867" s="7"/>
      <c r="AU2867" s="7"/>
      <c r="AV2867" s="169"/>
      <c r="AW2867" s="170"/>
      <c r="AX2867" s="140"/>
      <c r="AY2867" s="150"/>
      <c r="AZ2867" s="171"/>
      <c r="BA2867" s="171"/>
      <c r="BB2867" s="150" t="str">
        <f t="shared" si="530"/>
        <v/>
      </c>
      <c r="BC2867" s="172"/>
      <c r="BD2867" s="169"/>
      <c r="BE2867" s="169"/>
      <c r="BF2867" s="169"/>
      <c r="BG2867" s="169"/>
      <c r="BH2867" s="169"/>
      <c r="BI2867" s="169"/>
      <c r="BJ2867" s="169"/>
      <c r="BK2867" s="169"/>
      <c r="BL2867" s="169"/>
      <c r="BM2867" s="169"/>
      <c r="BN2867" s="169"/>
      <c r="BO2867" s="169"/>
      <c r="BP2867" s="169"/>
      <c r="BQ2867" s="169"/>
      <c r="BS2867" s="6"/>
      <c r="BT2867" s="11"/>
      <c r="BU2867" s="6"/>
      <c r="BV2867" s="6"/>
    </row>
    <row r="2868" spans="1:74" ht="15.75" x14ac:dyDescent="0.25">
      <c r="A2868" s="52" t="s">
        <v>7908</v>
      </c>
      <c r="B2868" s="56"/>
      <c r="C2868" s="7" t="s">
        <v>118</v>
      </c>
      <c r="D2868" s="7" t="s">
        <v>6920</v>
      </c>
      <c r="E2868" s="7"/>
      <c r="F2868" s="64"/>
      <c r="G2868" s="6"/>
      <c r="H2868" s="6"/>
      <c r="I2868" s="10" t="s">
        <v>110</v>
      </c>
      <c r="J2868" s="11" t="s">
        <v>4412</v>
      </c>
      <c r="K2868" s="220" t="s">
        <v>601</v>
      </c>
      <c r="L2868" s="180"/>
      <c r="M2868" s="180">
        <v>1000</v>
      </c>
      <c r="N2868" s="80" t="s">
        <v>7216</v>
      </c>
      <c r="O2868" s="165"/>
      <c r="P2868" s="80" t="s">
        <v>5374</v>
      </c>
      <c r="Q2868" s="80"/>
      <c r="R2868" s="80"/>
      <c r="S2868" s="166"/>
      <c r="T2868" s="164"/>
      <c r="U2868" s="167"/>
      <c r="V2868" s="168"/>
      <c r="W2868" s="12" t="str">
        <f t="shared" si="529"/>
        <v>Mqtt1</v>
      </c>
      <c r="X2868" s="222"/>
      <c r="Y2868" s="6" t="str">
        <f t="shared" si="528"/>
        <v>power-tag/fridge</v>
      </c>
      <c r="Z2868" s="106" t="str" cm="1">
        <f t="array" ref="Z2868">IF(COUNTIF(N2868,"spare"),"","$."&amp;_xlfn.REGEXEXTRACT(J2868,"PT\d+[FQ]\d+_(.*)", 2))</f>
        <v>$.Power_Factor_Phase_C</v>
      </c>
      <c r="AA2868" s="12">
        <f t="shared" si="514"/>
        <v>11</v>
      </c>
      <c r="AB2868" s="6" t="s">
        <v>195</v>
      </c>
      <c r="AC2868" s="106">
        <v>3082</v>
      </c>
      <c r="AJ2868" s="80"/>
      <c r="AK2868" s="116" t="s">
        <v>1696</v>
      </c>
      <c r="AN2868" s="80"/>
      <c r="AO2868" s="80"/>
      <c r="AP2868" s="80"/>
      <c r="AQ2868" s="80"/>
      <c r="AR2868" s="130"/>
      <c r="AS2868" s="80"/>
      <c r="AT2868" s="7"/>
      <c r="AU2868" s="7"/>
      <c r="AV2868" s="169"/>
      <c r="AW2868" s="170"/>
      <c r="AX2868" s="140"/>
      <c r="AY2868" s="150"/>
      <c r="AZ2868" s="171"/>
      <c r="BA2868" s="171"/>
      <c r="BB2868" s="150" t="str">
        <f t="shared" si="530"/>
        <v/>
      </c>
      <c r="BC2868" s="172"/>
      <c r="BD2868" s="169"/>
      <c r="BE2868" s="169"/>
      <c r="BF2868" s="169"/>
      <c r="BG2868" s="169"/>
      <c r="BH2868" s="169"/>
      <c r="BI2868" s="169"/>
      <c r="BJ2868" s="169"/>
      <c r="BK2868" s="169"/>
      <c r="BL2868" s="169"/>
      <c r="BM2868" s="169"/>
      <c r="BN2868" s="169"/>
      <c r="BO2868" s="169"/>
      <c r="BP2868" s="169"/>
      <c r="BQ2868" s="169"/>
      <c r="BS2868" s="6"/>
      <c r="BT2868" s="11"/>
      <c r="BU2868" s="6"/>
      <c r="BV2868" s="6"/>
    </row>
    <row r="2869" spans="1:74" ht="15.75" x14ac:dyDescent="0.25">
      <c r="A2869" s="52" t="s">
        <v>7908</v>
      </c>
      <c r="B2869" s="56"/>
      <c r="C2869" s="7" t="s">
        <v>118</v>
      </c>
      <c r="D2869" s="7" t="s">
        <v>6920</v>
      </c>
      <c r="E2869" s="7"/>
      <c r="F2869" s="64"/>
      <c r="G2869" s="6"/>
      <c r="H2869" s="6"/>
      <c r="I2869" s="10" t="s">
        <v>110</v>
      </c>
      <c r="J2869" s="11" t="s">
        <v>4413</v>
      </c>
      <c r="K2869" s="220" t="s">
        <v>601</v>
      </c>
      <c r="L2869" s="180"/>
      <c r="M2869" s="180">
        <v>1000</v>
      </c>
      <c r="N2869" s="80" t="s">
        <v>7216</v>
      </c>
      <c r="O2869" s="165"/>
      <c r="P2869" s="80" t="s">
        <v>5375</v>
      </c>
      <c r="Q2869" s="80"/>
      <c r="R2869" s="80"/>
      <c r="S2869" s="166"/>
      <c r="T2869" s="164"/>
      <c r="U2869" s="167"/>
      <c r="V2869" s="168"/>
      <c r="W2869" s="12" t="str">
        <f t="shared" si="529"/>
        <v>Mqtt1</v>
      </c>
      <c r="X2869" s="222"/>
      <c r="Y2869" s="6" t="str">
        <f t="shared" si="528"/>
        <v>power-tag/fridge</v>
      </c>
      <c r="Z2869" s="106" t="str" cm="1">
        <f t="array" ref="Z2869">IF(COUNTIF(N2869,"spare"),"","$."&amp;_xlfn.REGEXEXTRACT(J2869,"PT\d+[FQ]\d+_(.*)", 2))</f>
        <v>$.Total_Power_Factor</v>
      </c>
      <c r="AA2869" s="12">
        <f t="shared" si="514"/>
        <v>11</v>
      </c>
      <c r="AB2869" s="6" t="s">
        <v>195</v>
      </c>
      <c r="AC2869" s="106">
        <v>3084</v>
      </c>
      <c r="AJ2869" s="80"/>
      <c r="AK2869" s="116" t="s">
        <v>1696</v>
      </c>
      <c r="AN2869" s="80"/>
      <c r="AO2869" s="80"/>
      <c r="AP2869" s="80"/>
      <c r="AQ2869" s="80"/>
      <c r="AR2869" s="130"/>
      <c r="AS2869" s="80"/>
      <c r="AT2869" s="7"/>
      <c r="AU2869" s="7"/>
      <c r="AV2869" s="169"/>
      <c r="AW2869" s="170"/>
      <c r="AX2869" s="140"/>
      <c r="AY2869" s="150"/>
      <c r="AZ2869" s="171"/>
      <c r="BA2869" s="171"/>
      <c r="BB2869" s="150" t="str">
        <f t="shared" si="530"/>
        <v/>
      </c>
      <c r="BC2869" s="172"/>
      <c r="BD2869" s="169"/>
      <c r="BE2869" s="169"/>
      <c r="BF2869" s="169"/>
      <c r="BG2869" s="169"/>
      <c r="BH2869" s="169"/>
      <c r="BI2869" s="169"/>
      <c r="BJ2869" s="169"/>
      <c r="BK2869" s="169"/>
      <c r="BL2869" s="169"/>
      <c r="BM2869" s="169"/>
      <c r="BN2869" s="169"/>
      <c r="BO2869" s="169"/>
      <c r="BP2869" s="169"/>
      <c r="BQ2869" s="169"/>
      <c r="BS2869" s="6"/>
      <c r="BT2869" s="11"/>
      <c r="BU2869" s="6"/>
      <c r="BV2869" s="6"/>
    </row>
    <row r="2870" spans="1:74" ht="15.75" x14ac:dyDescent="0.25">
      <c r="A2870" s="52" t="s">
        <v>7908</v>
      </c>
      <c r="B2870" s="56"/>
      <c r="C2870" s="7" t="s">
        <v>118</v>
      </c>
      <c r="D2870" s="7" t="s">
        <v>6920</v>
      </c>
      <c r="E2870" s="7"/>
      <c r="F2870" s="64"/>
      <c r="G2870" s="6"/>
      <c r="H2870" s="6"/>
      <c r="I2870" s="10" t="s">
        <v>110</v>
      </c>
      <c r="J2870" s="11" t="s">
        <v>4414</v>
      </c>
      <c r="K2870" s="220" t="s">
        <v>601</v>
      </c>
      <c r="L2870" s="180"/>
      <c r="M2870" s="180">
        <v>1000</v>
      </c>
      <c r="N2870" s="80" t="s">
        <v>7216</v>
      </c>
      <c r="O2870" s="165"/>
      <c r="P2870" s="80" t="s">
        <v>5376</v>
      </c>
      <c r="Q2870" s="80"/>
      <c r="R2870" s="80"/>
      <c r="S2870" s="166"/>
      <c r="T2870" s="164"/>
      <c r="U2870" s="167"/>
      <c r="V2870" s="168"/>
      <c r="W2870" s="12" t="str">
        <f t="shared" si="529"/>
        <v>Mqtt1</v>
      </c>
      <c r="X2870" s="222"/>
      <c r="Y2870" s="6" t="str">
        <f t="shared" si="528"/>
        <v>power-tag/compressor-fridge-system</v>
      </c>
      <c r="Z2870" s="106" t="str" cm="1">
        <f t="array" ref="Z2870">IF(COUNTIF(N2870,"spare"),"","$."&amp;_xlfn.REGEXEXTRACT(J2870,"PT\d+[FQ]\d+_(.*)", 2))</f>
        <v>$.RMS_Current_Phase_A</v>
      </c>
      <c r="AA2870" s="12">
        <f>AA2855+1</f>
        <v>12</v>
      </c>
      <c r="AB2870" s="6" t="s">
        <v>195</v>
      </c>
      <c r="AC2870" s="106">
        <v>3000</v>
      </c>
      <c r="AJ2870" s="80"/>
      <c r="AK2870" s="116" t="s">
        <v>1693</v>
      </c>
      <c r="AN2870" s="80"/>
      <c r="AO2870" s="80"/>
      <c r="AP2870" s="80"/>
      <c r="AQ2870" s="80"/>
      <c r="AR2870" s="130"/>
      <c r="AS2870" s="80"/>
      <c r="AT2870" s="7"/>
      <c r="AU2870" s="7"/>
      <c r="AV2870" s="169"/>
      <c r="AW2870" s="170"/>
      <c r="AX2870" s="140"/>
      <c r="AY2870" s="150"/>
      <c r="AZ2870" s="171"/>
      <c r="BA2870" s="171"/>
      <c r="BB2870" s="150" t="str">
        <f t="shared" si="530"/>
        <v/>
      </c>
      <c r="BC2870" s="172"/>
      <c r="BD2870" s="169"/>
      <c r="BE2870" s="169"/>
      <c r="BF2870" s="169"/>
      <c r="BG2870" s="169"/>
      <c r="BH2870" s="169"/>
      <c r="BI2870" s="169"/>
      <c r="BJ2870" s="169"/>
      <c r="BK2870" s="169"/>
      <c r="BL2870" s="169"/>
      <c r="BM2870" s="169"/>
      <c r="BN2870" s="169"/>
      <c r="BO2870" s="169"/>
      <c r="BP2870" s="169"/>
      <c r="BQ2870" s="169"/>
      <c r="BS2870" s="6"/>
      <c r="BT2870" s="11"/>
      <c r="BU2870" s="6"/>
      <c r="BV2870" s="6"/>
    </row>
    <row r="2871" spans="1:74" ht="15.75" x14ac:dyDescent="0.25">
      <c r="A2871" s="52" t="s">
        <v>7908</v>
      </c>
      <c r="B2871" s="56"/>
      <c r="C2871" s="7" t="s">
        <v>118</v>
      </c>
      <c r="D2871" s="7" t="s">
        <v>6920</v>
      </c>
      <c r="E2871" s="7"/>
      <c r="F2871" s="64"/>
      <c r="G2871" s="6"/>
      <c r="H2871" s="6"/>
      <c r="I2871" s="10" t="s">
        <v>110</v>
      </c>
      <c r="J2871" s="11" t="s">
        <v>4415</v>
      </c>
      <c r="K2871" s="220" t="s">
        <v>601</v>
      </c>
      <c r="L2871" s="180"/>
      <c r="M2871" s="180">
        <v>1000</v>
      </c>
      <c r="N2871" s="80" t="s">
        <v>7216</v>
      </c>
      <c r="O2871" s="165"/>
      <c r="P2871" s="80" t="s">
        <v>5377</v>
      </c>
      <c r="Q2871" s="80"/>
      <c r="R2871" s="80"/>
      <c r="S2871" s="166"/>
      <c r="T2871" s="164"/>
      <c r="U2871" s="167"/>
      <c r="V2871" s="168"/>
      <c r="W2871" s="12" t="str">
        <f t="shared" si="529"/>
        <v>Mqtt1</v>
      </c>
      <c r="X2871" s="222"/>
      <c r="Y2871" s="6" t="str">
        <f t="shared" si="528"/>
        <v>power-tag/compressor-fridge-system</v>
      </c>
      <c r="Z2871" s="106" t="str" cm="1">
        <f t="array" ref="Z2871">IF(COUNTIF(N2871,"spare"),"","$."&amp;_xlfn.REGEXEXTRACT(J2871,"PT\d+[FQ]\d+_(.*)", 2))</f>
        <v>$.RMS_Current_Phase_B</v>
      </c>
      <c r="AA2871" s="12">
        <f t="shared" si="514"/>
        <v>12</v>
      </c>
      <c r="AB2871" s="6" t="s">
        <v>195</v>
      </c>
      <c r="AC2871" s="106">
        <v>3002</v>
      </c>
      <c r="AJ2871" s="80"/>
      <c r="AK2871" s="116" t="s">
        <v>1693</v>
      </c>
      <c r="AN2871" s="80"/>
      <c r="AO2871" s="80"/>
      <c r="AP2871" s="80"/>
      <c r="AQ2871" s="80"/>
      <c r="AR2871" s="130"/>
      <c r="AS2871" s="80"/>
      <c r="AT2871" s="7"/>
      <c r="AU2871" s="7"/>
      <c r="AV2871" s="169"/>
      <c r="AW2871" s="170"/>
      <c r="AX2871" s="140"/>
      <c r="AY2871" s="150"/>
      <c r="AZ2871" s="171"/>
      <c r="BA2871" s="171"/>
      <c r="BB2871" s="150" t="str">
        <f t="shared" si="530"/>
        <v/>
      </c>
      <c r="BC2871" s="172"/>
      <c r="BD2871" s="169"/>
      <c r="BE2871" s="169"/>
      <c r="BF2871" s="169"/>
      <c r="BG2871" s="169"/>
      <c r="BH2871" s="169"/>
      <c r="BI2871" s="169"/>
      <c r="BJ2871" s="169"/>
      <c r="BK2871" s="169"/>
      <c r="BL2871" s="169"/>
      <c r="BM2871" s="169"/>
      <c r="BN2871" s="169"/>
      <c r="BO2871" s="169"/>
      <c r="BP2871" s="169"/>
      <c r="BQ2871" s="169"/>
      <c r="BS2871" s="6"/>
      <c r="BT2871" s="11"/>
      <c r="BU2871" s="6"/>
      <c r="BV2871" s="6"/>
    </row>
    <row r="2872" spans="1:74" ht="15.75" x14ac:dyDescent="0.25">
      <c r="A2872" s="52" t="s">
        <v>7908</v>
      </c>
      <c r="B2872" s="56"/>
      <c r="C2872" s="7" t="s">
        <v>118</v>
      </c>
      <c r="D2872" s="7" t="s">
        <v>6920</v>
      </c>
      <c r="E2872" s="7"/>
      <c r="F2872" s="64"/>
      <c r="G2872" s="6"/>
      <c r="H2872" s="6"/>
      <c r="I2872" s="10" t="s">
        <v>110</v>
      </c>
      <c r="J2872" s="11" t="s">
        <v>4416</v>
      </c>
      <c r="K2872" s="220" t="s">
        <v>601</v>
      </c>
      <c r="L2872" s="180"/>
      <c r="M2872" s="180">
        <v>1000</v>
      </c>
      <c r="N2872" s="80" t="s">
        <v>7216</v>
      </c>
      <c r="O2872" s="165"/>
      <c r="P2872" s="80" t="s">
        <v>5378</v>
      </c>
      <c r="Q2872" s="80"/>
      <c r="R2872" s="80"/>
      <c r="S2872" s="166"/>
      <c r="T2872" s="164"/>
      <c r="U2872" s="167"/>
      <c r="V2872" s="168"/>
      <c r="W2872" s="12" t="str">
        <f t="shared" si="529"/>
        <v>Mqtt1</v>
      </c>
      <c r="X2872" s="222"/>
      <c r="Y2872" s="6" t="str">
        <f t="shared" si="528"/>
        <v>power-tag/compressor-fridge-system</v>
      </c>
      <c r="Z2872" s="106" t="str" cm="1">
        <f t="array" ref="Z2872">IF(COUNTIF(N2872,"spare"),"","$."&amp;_xlfn.REGEXEXTRACT(J2872,"PT\d+[FQ]\d+_(.*)", 2))</f>
        <v>$.RMS_Current_Phase_C</v>
      </c>
      <c r="AA2872" s="12">
        <f t="shared" si="514"/>
        <v>12</v>
      </c>
      <c r="AB2872" s="6" t="s">
        <v>195</v>
      </c>
      <c r="AC2872" s="106">
        <v>3004</v>
      </c>
      <c r="AJ2872" s="80"/>
      <c r="AK2872" s="116" t="s">
        <v>1693</v>
      </c>
      <c r="AN2872" s="80"/>
      <c r="AO2872" s="80"/>
      <c r="AP2872" s="80"/>
      <c r="AQ2872" s="80"/>
      <c r="AR2872" s="130"/>
      <c r="AS2872" s="80"/>
      <c r="AT2872" s="7"/>
      <c r="AU2872" s="7"/>
      <c r="AV2872" s="169"/>
      <c r="AW2872" s="170"/>
      <c r="AX2872" s="140"/>
      <c r="AY2872" s="150"/>
      <c r="AZ2872" s="171"/>
      <c r="BA2872" s="171"/>
      <c r="BB2872" s="150" t="str">
        <f t="shared" si="530"/>
        <v/>
      </c>
      <c r="BC2872" s="172"/>
      <c r="BD2872" s="169"/>
      <c r="BE2872" s="169"/>
      <c r="BF2872" s="169"/>
      <c r="BG2872" s="169"/>
      <c r="BH2872" s="169"/>
      <c r="BI2872" s="169"/>
      <c r="BJ2872" s="169"/>
      <c r="BK2872" s="169"/>
      <c r="BL2872" s="169"/>
      <c r="BM2872" s="169"/>
      <c r="BN2872" s="169"/>
      <c r="BO2872" s="169"/>
      <c r="BP2872" s="169"/>
      <c r="BQ2872" s="169"/>
      <c r="BS2872" s="6"/>
      <c r="BT2872" s="11"/>
      <c r="BU2872" s="6"/>
      <c r="BV2872" s="6"/>
    </row>
    <row r="2873" spans="1:74" ht="15.75" x14ac:dyDescent="0.25">
      <c r="A2873" s="52" t="s">
        <v>7908</v>
      </c>
      <c r="B2873" s="56"/>
      <c r="C2873" s="7" t="s">
        <v>118</v>
      </c>
      <c r="D2873" s="7" t="s">
        <v>6920</v>
      </c>
      <c r="E2873" s="7"/>
      <c r="F2873" s="64"/>
      <c r="G2873" s="6"/>
      <c r="H2873" s="6"/>
      <c r="I2873" s="10" t="s">
        <v>110</v>
      </c>
      <c r="J2873" s="11" t="s">
        <v>4417</v>
      </c>
      <c r="K2873" s="220" t="s">
        <v>601</v>
      </c>
      <c r="L2873" s="180"/>
      <c r="M2873" s="180">
        <v>1000</v>
      </c>
      <c r="N2873" s="80" t="s">
        <v>7216</v>
      </c>
      <c r="O2873" s="165"/>
      <c r="P2873" s="80" t="s">
        <v>5379</v>
      </c>
      <c r="Q2873" s="80"/>
      <c r="R2873" s="80"/>
      <c r="S2873" s="166"/>
      <c r="T2873" s="164"/>
      <c r="U2873" s="167"/>
      <c r="V2873" s="168"/>
      <c r="W2873" s="12" t="str">
        <f t="shared" si="529"/>
        <v>Mqtt1</v>
      </c>
      <c r="X2873" s="222"/>
      <c r="Y2873" s="6" t="str">
        <f t="shared" si="528"/>
        <v>power-tag/compressor-fridge-system</v>
      </c>
      <c r="Z2873" s="106" t="str" cm="1">
        <f t="array" ref="Z2873">IF(COUNTIF(N2873,"spare"),"","$."&amp;_xlfn.REGEXEXTRACT(J2873,"PT\d+[FQ]\d+_(.*)", 2))</f>
        <v>$.RMS_Current_Phase_Neut</v>
      </c>
      <c r="AA2873" s="12">
        <f t="shared" si="514"/>
        <v>12</v>
      </c>
      <c r="AB2873" s="6" t="s">
        <v>195</v>
      </c>
      <c r="AC2873" s="106">
        <v>3006</v>
      </c>
      <c r="AJ2873" s="80"/>
      <c r="AK2873" s="116" t="s">
        <v>1693</v>
      </c>
      <c r="AN2873" s="80"/>
      <c r="AO2873" s="80"/>
      <c r="AP2873" s="80"/>
      <c r="AQ2873" s="80"/>
      <c r="AR2873" s="130"/>
      <c r="AS2873" s="80"/>
      <c r="AT2873" s="7"/>
      <c r="AU2873" s="7"/>
      <c r="AV2873" s="169"/>
      <c r="AW2873" s="170"/>
      <c r="AX2873" s="140"/>
      <c r="AY2873" s="150"/>
      <c r="AZ2873" s="171"/>
      <c r="BA2873" s="171"/>
      <c r="BB2873" s="150" t="str">
        <f t="shared" si="530"/>
        <v/>
      </c>
      <c r="BC2873" s="172"/>
      <c r="BD2873" s="169"/>
      <c r="BE2873" s="169"/>
      <c r="BF2873" s="169"/>
      <c r="BG2873" s="169"/>
      <c r="BH2873" s="169"/>
      <c r="BI2873" s="169"/>
      <c r="BJ2873" s="169"/>
      <c r="BK2873" s="169"/>
      <c r="BL2873" s="169"/>
      <c r="BM2873" s="169"/>
      <c r="BN2873" s="169"/>
      <c r="BO2873" s="169"/>
      <c r="BP2873" s="169"/>
      <c r="BQ2873" s="169"/>
      <c r="BS2873" s="6"/>
      <c r="BT2873" s="11"/>
      <c r="BU2873" s="6"/>
      <c r="BV2873" s="6"/>
    </row>
    <row r="2874" spans="1:74" ht="15.75" x14ac:dyDescent="0.25">
      <c r="A2874" s="52" t="s">
        <v>7908</v>
      </c>
      <c r="B2874" s="56"/>
      <c r="C2874" s="7" t="s">
        <v>118</v>
      </c>
      <c r="D2874" s="7" t="s">
        <v>6920</v>
      </c>
      <c r="E2874" s="7"/>
      <c r="F2874" s="64"/>
      <c r="G2874" s="6"/>
      <c r="H2874" s="6"/>
      <c r="I2874" s="10" t="s">
        <v>110</v>
      </c>
      <c r="J2874" s="11" t="s">
        <v>7709</v>
      </c>
      <c r="K2874" s="220" t="s">
        <v>601</v>
      </c>
      <c r="L2874" s="180"/>
      <c r="M2874" s="180">
        <v>1000</v>
      </c>
      <c r="N2874" s="80" t="s">
        <v>7216</v>
      </c>
      <c r="O2874" s="165"/>
      <c r="P2874" s="80" t="s">
        <v>5380</v>
      </c>
      <c r="Q2874" s="80"/>
      <c r="R2874" s="80"/>
      <c r="S2874" s="166"/>
      <c r="T2874" s="164"/>
      <c r="U2874" s="167"/>
      <c r="V2874" s="168"/>
      <c r="W2874" s="12" t="str">
        <f t="shared" si="529"/>
        <v>Mqtt1</v>
      </c>
      <c r="X2874" s="222"/>
      <c r="Y2874" s="6" t="str">
        <f t="shared" si="528"/>
        <v>power-tag/compressor-fridge-system</v>
      </c>
      <c r="Z2874" s="106" t="str" cm="1">
        <f t="array" ref="Z2874">IF(COUNTIF(N2874,"spare"),"","$."&amp;_xlfn.REGEXEXTRACT(J2874,"PT\d+[FQ]\d+_(.*)", 2))</f>
        <v>$.RMS_Voltage_A_N</v>
      </c>
      <c r="AA2874" s="12">
        <f t="shared" si="514"/>
        <v>12</v>
      </c>
      <c r="AB2874" s="6" t="s">
        <v>195</v>
      </c>
      <c r="AC2874" s="106">
        <v>3028</v>
      </c>
      <c r="AJ2874" s="80"/>
      <c r="AK2874" s="116" t="s">
        <v>1694</v>
      </c>
      <c r="AN2874" s="80"/>
      <c r="AO2874" s="80"/>
      <c r="AP2874" s="80"/>
      <c r="AQ2874" s="80"/>
      <c r="AR2874" s="130"/>
      <c r="AS2874" s="80"/>
      <c r="AT2874" s="7"/>
      <c r="AU2874" s="7"/>
      <c r="AV2874" s="169"/>
      <c r="AW2874" s="170"/>
      <c r="AX2874" s="140"/>
      <c r="AY2874" s="150"/>
      <c r="AZ2874" s="171"/>
      <c r="BA2874" s="171"/>
      <c r="BB2874" s="150" t="str">
        <f t="shared" si="530"/>
        <v/>
      </c>
      <c r="BC2874" s="172"/>
      <c r="BD2874" s="169"/>
      <c r="BE2874" s="169"/>
      <c r="BF2874" s="169"/>
      <c r="BG2874" s="169"/>
      <c r="BH2874" s="169"/>
      <c r="BI2874" s="169"/>
      <c r="BJ2874" s="169"/>
      <c r="BK2874" s="169"/>
      <c r="BL2874" s="169"/>
      <c r="BM2874" s="169"/>
      <c r="BN2874" s="169"/>
      <c r="BO2874" s="169"/>
      <c r="BP2874" s="169"/>
      <c r="BQ2874" s="169"/>
      <c r="BS2874" s="6"/>
      <c r="BT2874" s="11"/>
      <c r="BU2874" s="6"/>
      <c r="BV2874" s="6"/>
    </row>
    <row r="2875" spans="1:74" ht="15.75" x14ac:dyDescent="0.25">
      <c r="A2875" s="52" t="s">
        <v>7908</v>
      </c>
      <c r="B2875" s="56"/>
      <c r="C2875" s="7" t="s">
        <v>118</v>
      </c>
      <c r="D2875" s="7" t="s">
        <v>6920</v>
      </c>
      <c r="E2875" s="7"/>
      <c r="F2875" s="64"/>
      <c r="G2875" s="6"/>
      <c r="H2875" s="6"/>
      <c r="I2875" s="10" t="s">
        <v>110</v>
      </c>
      <c r="J2875" s="11" t="s">
        <v>7710</v>
      </c>
      <c r="K2875" s="220" t="s">
        <v>601</v>
      </c>
      <c r="L2875" s="180"/>
      <c r="M2875" s="180">
        <v>1000</v>
      </c>
      <c r="N2875" s="80" t="s">
        <v>7216</v>
      </c>
      <c r="O2875" s="165"/>
      <c r="P2875" s="80" t="s">
        <v>5381</v>
      </c>
      <c r="Q2875" s="80"/>
      <c r="R2875" s="80"/>
      <c r="S2875" s="166"/>
      <c r="T2875" s="164"/>
      <c r="U2875" s="167"/>
      <c r="V2875" s="168"/>
      <c r="W2875" s="12" t="str">
        <f t="shared" si="529"/>
        <v>Mqtt1</v>
      </c>
      <c r="X2875" s="222"/>
      <c r="Y2875" s="6" t="str">
        <f t="shared" si="528"/>
        <v>power-tag/compressor-fridge-system</v>
      </c>
      <c r="Z2875" s="106" t="str" cm="1">
        <f t="array" ref="Z2875">IF(COUNTIF(N2875,"spare"),"","$."&amp;_xlfn.REGEXEXTRACT(J2875,"PT\d+[FQ]\d+_(.*)", 2))</f>
        <v>$.RMS_Voltage_B_N</v>
      </c>
      <c r="AA2875" s="12">
        <f t="shared" ref="AA2875:AA2884" si="531">AA2860+1</f>
        <v>12</v>
      </c>
      <c r="AB2875" s="6" t="s">
        <v>195</v>
      </c>
      <c r="AC2875" s="106">
        <v>3030</v>
      </c>
      <c r="AJ2875" s="80"/>
      <c r="AK2875" s="116" t="s">
        <v>1694</v>
      </c>
      <c r="AN2875" s="80"/>
      <c r="AO2875" s="80"/>
      <c r="AP2875" s="80"/>
      <c r="AQ2875" s="80"/>
      <c r="AR2875" s="130"/>
      <c r="AS2875" s="80"/>
      <c r="AT2875" s="7"/>
      <c r="AU2875" s="7"/>
      <c r="AV2875" s="169"/>
      <c r="AW2875" s="170"/>
      <c r="AX2875" s="140"/>
      <c r="AY2875" s="150"/>
      <c r="AZ2875" s="171"/>
      <c r="BA2875" s="171"/>
      <c r="BB2875" s="150" t="str">
        <f t="shared" si="530"/>
        <v/>
      </c>
      <c r="BC2875" s="172"/>
      <c r="BD2875" s="169"/>
      <c r="BE2875" s="169"/>
      <c r="BF2875" s="169"/>
      <c r="BG2875" s="169"/>
      <c r="BH2875" s="169"/>
      <c r="BI2875" s="169"/>
      <c r="BJ2875" s="169"/>
      <c r="BK2875" s="169"/>
      <c r="BL2875" s="169"/>
      <c r="BM2875" s="169"/>
      <c r="BN2875" s="169"/>
      <c r="BO2875" s="169"/>
      <c r="BP2875" s="169"/>
      <c r="BQ2875" s="169"/>
      <c r="BS2875" s="6"/>
      <c r="BT2875" s="11"/>
      <c r="BU2875" s="6"/>
      <c r="BV2875" s="6"/>
    </row>
    <row r="2876" spans="1:74" ht="15.75" x14ac:dyDescent="0.25">
      <c r="A2876" s="52" t="s">
        <v>7908</v>
      </c>
      <c r="B2876" s="56"/>
      <c r="C2876" s="7" t="s">
        <v>118</v>
      </c>
      <c r="D2876" s="7" t="s">
        <v>6920</v>
      </c>
      <c r="E2876" s="7"/>
      <c r="F2876" s="64"/>
      <c r="G2876" s="6"/>
      <c r="H2876" s="6"/>
      <c r="I2876" s="10" t="s">
        <v>110</v>
      </c>
      <c r="J2876" s="11" t="s">
        <v>7711</v>
      </c>
      <c r="K2876" s="220" t="s">
        <v>601</v>
      </c>
      <c r="L2876" s="180"/>
      <c r="M2876" s="180">
        <v>1000</v>
      </c>
      <c r="N2876" s="80" t="s">
        <v>7216</v>
      </c>
      <c r="O2876" s="165"/>
      <c r="P2876" s="80" t="s">
        <v>5382</v>
      </c>
      <c r="Q2876" s="80"/>
      <c r="R2876" s="80"/>
      <c r="S2876" s="166"/>
      <c r="T2876" s="164"/>
      <c r="U2876" s="167"/>
      <c r="V2876" s="168"/>
      <c r="W2876" s="12" t="str">
        <f t="shared" si="529"/>
        <v>Mqtt1</v>
      </c>
      <c r="X2876" s="222"/>
      <c r="Y2876" s="6" t="str">
        <f t="shared" si="528"/>
        <v>power-tag/compressor-fridge-system</v>
      </c>
      <c r="Z2876" s="106" t="str" cm="1">
        <f t="array" ref="Z2876">IF(COUNTIF(N2876,"spare"),"","$."&amp;_xlfn.REGEXEXTRACT(J2876,"PT\d+[FQ]\d+_(.*)", 2))</f>
        <v>$.RMS_Voltage_C_N</v>
      </c>
      <c r="AA2876" s="12">
        <f t="shared" si="531"/>
        <v>12</v>
      </c>
      <c r="AB2876" s="6" t="s">
        <v>195</v>
      </c>
      <c r="AC2876" s="106">
        <v>3032</v>
      </c>
      <c r="AJ2876" s="80"/>
      <c r="AK2876" s="116" t="s">
        <v>1694</v>
      </c>
      <c r="AN2876" s="80"/>
      <c r="AO2876" s="80"/>
      <c r="AP2876" s="80"/>
      <c r="AQ2876" s="80"/>
      <c r="AR2876" s="130"/>
      <c r="AS2876" s="80"/>
      <c r="AT2876" s="7"/>
      <c r="AU2876" s="7"/>
      <c r="AV2876" s="169"/>
      <c r="AW2876" s="170"/>
      <c r="AX2876" s="140"/>
      <c r="AY2876" s="150"/>
      <c r="AZ2876" s="171"/>
      <c r="BA2876" s="171"/>
      <c r="BB2876" s="150" t="str">
        <f t="shared" si="530"/>
        <v/>
      </c>
      <c r="BC2876" s="172"/>
      <c r="BD2876" s="169"/>
      <c r="BE2876" s="169"/>
      <c r="BF2876" s="169"/>
      <c r="BG2876" s="169"/>
      <c r="BH2876" s="169"/>
      <c r="BI2876" s="169"/>
      <c r="BJ2876" s="169"/>
      <c r="BK2876" s="169"/>
      <c r="BL2876" s="169"/>
      <c r="BM2876" s="169"/>
      <c r="BN2876" s="169"/>
      <c r="BO2876" s="169"/>
      <c r="BP2876" s="169"/>
      <c r="BQ2876" s="169"/>
      <c r="BS2876" s="6"/>
      <c r="BT2876" s="11"/>
      <c r="BU2876" s="6"/>
      <c r="BV2876" s="6"/>
    </row>
    <row r="2877" spans="1:74" ht="15.75" x14ac:dyDescent="0.25">
      <c r="A2877" s="52" t="s">
        <v>7908</v>
      </c>
      <c r="B2877" s="56"/>
      <c r="C2877" s="7" t="s">
        <v>118</v>
      </c>
      <c r="D2877" s="7" t="s">
        <v>6920</v>
      </c>
      <c r="E2877" s="7"/>
      <c r="F2877" s="64"/>
      <c r="G2877" s="6"/>
      <c r="H2877" s="6"/>
      <c r="I2877" s="10" t="s">
        <v>110</v>
      </c>
      <c r="J2877" s="11" t="s">
        <v>4418</v>
      </c>
      <c r="K2877" s="220" t="s">
        <v>601</v>
      </c>
      <c r="L2877" s="180"/>
      <c r="M2877" s="180">
        <v>1000</v>
      </c>
      <c r="N2877" s="80" t="s">
        <v>7216</v>
      </c>
      <c r="O2877" s="165"/>
      <c r="P2877" s="80" t="s">
        <v>5383</v>
      </c>
      <c r="Q2877" s="80"/>
      <c r="R2877" s="80"/>
      <c r="S2877" s="166"/>
      <c r="T2877" s="164"/>
      <c r="U2877" s="167"/>
      <c r="V2877" s="168"/>
      <c r="W2877" s="12" t="str">
        <f t="shared" si="529"/>
        <v>Mqtt1</v>
      </c>
      <c r="X2877" s="222"/>
      <c r="Y2877" s="6" t="str">
        <f t="shared" si="528"/>
        <v>power-tag/compressor-fridge-system</v>
      </c>
      <c r="Z2877" s="106" t="str" cm="1">
        <f t="array" ref="Z2877">IF(COUNTIF(N2877,"spare"),"","$."&amp;_xlfn.REGEXEXTRACT(J2877,"PT\d+[FQ]\d+_(.*)", 2))</f>
        <v>$.Active_Power_Phase_A</v>
      </c>
      <c r="AA2877" s="12">
        <f t="shared" si="531"/>
        <v>12</v>
      </c>
      <c r="AB2877" s="6" t="s">
        <v>195</v>
      </c>
      <c r="AC2877" s="106">
        <v>3054</v>
      </c>
      <c r="AJ2877" s="80"/>
      <c r="AK2877" s="116" t="s">
        <v>1695</v>
      </c>
      <c r="AN2877" s="80"/>
      <c r="AO2877" s="80"/>
      <c r="AP2877" s="80"/>
      <c r="AQ2877" s="80"/>
      <c r="AR2877" s="130"/>
      <c r="AS2877" s="80"/>
      <c r="AT2877" s="7"/>
      <c r="AU2877" s="7"/>
      <c r="AV2877" s="169"/>
      <c r="AW2877" s="170"/>
      <c r="AX2877" s="140"/>
      <c r="AY2877" s="150"/>
      <c r="AZ2877" s="171"/>
      <c r="BA2877" s="171"/>
      <c r="BB2877" s="150" t="str">
        <f t="shared" si="530"/>
        <v/>
      </c>
      <c r="BC2877" s="172"/>
      <c r="BD2877" s="169"/>
      <c r="BE2877" s="169"/>
      <c r="BF2877" s="169"/>
      <c r="BG2877" s="169"/>
      <c r="BH2877" s="169"/>
      <c r="BI2877" s="169"/>
      <c r="BJ2877" s="169"/>
      <c r="BK2877" s="169"/>
      <c r="BL2877" s="169"/>
      <c r="BM2877" s="169"/>
      <c r="BN2877" s="169"/>
      <c r="BO2877" s="169"/>
      <c r="BP2877" s="169"/>
      <c r="BQ2877" s="169"/>
      <c r="BS2877" s="6"/>
      <c r="BT2877" s="11"/>
      <c r="BU2877" s="6"/>
      <c r="BV2877" s="6"/>
    </row>
    <row r="2878" spans="1:74" ht="15.75" x14ac:dyDescent="0.25">
      <c r="A2878" s="52" t="s">
        <v>7908</v>
      </c>
      <c r="B2878" s="56"/>
      <c r="C2878" s="7" t="s">
        <v>118</v>
      </c>
      <c r="D2878" s="7" t="s">
        <v>6920</v>
      </c>
      <c r="E2878" s="7"/>
      <c r="F2878" s="64"/>
      <c r="G2878" s="6"/>
      <c r="H2878" s="6"/>
      <c r="I2878" s="10" t="s">
        <v>110</v>
      </c>
      <c r="J2878" s="11" t="s">
        <v>4419</v>
      </c>
      <c r="K2878" s="220" t="s">
        <v>601</v>
      </c>
      <c r="L2878" s="180"/>
      <c r="M2878" s="180">
        <v>1000</v>
      </c>
      <c r="N2878" s="80" t="s">
        <v>7216</v>
      </c>
      <c r="O2878" s="165"/>
      <c r="P2878" s="80" t="s">
        <v>5384</v>
      </c>
      <c r="Q2878" s="80"/>
      <c r="R2878" s="80"/>
      <c r="S2878" s="166"/>
      <c r="T2878" s="164"/>
      <c r="U2878" s="167"/>
      <c r="V2878" s="168"/>
      <c r="W2878" s="12" t="str">
        <f t="shared" si="529"/>
        <v>Mqtt1</v>
      </c>
      <c r="X2878" s="222"/>
      <c r="Y2878" s="6" t="str">
        <f t="shared" si="528"/>
        <v>power-tag/compressor-fridge-system</v>
      </c>
      <c r="Z2878" s="106" t="str" cm="1">
        <f t="array" ref="Z2878">IF(COUNTIF(N2878,"spare"),"","$."&amp;_xlfn.REGEXEXTRACT(J2878,"PT\d+[FQ]\d+_(.*)", 2))</f>
        <v>$.Active_Power_Phase_B</v>
      </c>
      <c r="AA2878" s="12">
        <f t="shared" si="531"/>
        <v>12</v>
      </c>
      <c r="AB2878" s="6" t="s">
        <v>195</v>
      </c>
      <c r="AC2878" s="106">
        <v>3056</v>
      </c>
      <c r="AJ2878" s="80"/>
      <c r="AK2878" s="116" t="s">
        <v>1695</v>
      </c>
      <c r="AN2878" s="80"/>
      <c r="AO2878" s="80"/>
      <c r="AP2878" s="80"/>
      <c r="AQ2878" s="80"/>
      <c r="AR2878" s="130"/>
      <c r="AS2878" s="80"/>
      <c r="AT2878" s="7"/>
      <c r="AU2878" s="7"/>
      <c r="AV2878" s="169"/>
      <c r="AW2878" s="170"/>
      <c r="AX2878" s="140"/>
      <c r="AY2878" s="150"/>
      <c r="AZ2878" s="171"/>
      <c r="BA2878" s="171"/>
      <c r="BB2878" s="150" t="str">
        <f t="shared" si="530"/>
        <v/>
      </c>
      <c r="BC2878" s="172"/>
      <c r="BD2878" s="169"/>
      <c r="BE2878" s="169"/>
      <c r="BF2878" s="169"/>
      <c r="BG2878" s="169"/>
      <c r="BH2878" s="169"/>
      <c r="BI2878" s="169"/>
      <c r="BJ2878" s="169"/>
      <c r="BK2878" s="169"/>
      <c r="BL2878" s="169"/>
      <c r="BM2878" s="169"/>
      <c r="BN2878" s="169"/>
      <c r="BO2878" s="169"/>
      <c r="BP2878" s="169"/>
      <c r="BQ2878" s="169"/>
      <c r="BS2878" s="6"/>
      <c r="BT2878" s="11"/>
      <c r="BU2878" s="6"/>
      <c r="BV2878" s="6"/>
    </row>
    <row r="2879" spans="1:74" ht="15.75" x14ac:dyDescent="0.25">
      <c r="A2879" s="52" t="s">
        <v>7908</v>
      </c>
      <c r="B2879" s="56"/>
      <c r="C2879" s="7" t="s">
        <v>118</v>
      </c>
      <c r="D2879" s="7" t="s">
        <v>6920</v>
      </c>
      <c r="E2879" s="7"/>
      <c r="F2879" s="64"/>
      <c r="G2879" s="6"/>
      <c r="H2879" s="6"/>
      <c r="I2879" s="10" t="s">
        <v>110</v>
      </c>
      <c r="J2879" s="11" t="s">
        <v>4420</v>
      </c>
      <c r="K2879" s="220" t="s">
        <v>601</v>
      </c>
      <c r="L2879" s="180"/>
      <c r="M2879" s="180">
        <v>1000</v>
      </c>
      <c r="N2879" s="80" t="s">
        <v>7216</v>
      </c>
      <c r="O2879" s="165"/>
      <c r="P2879" s="80" t="s">
        <v>5385</v>
      </c>
      <c r="Q2879" s="80"/>
      <c r="R2879" s="80"/>
      <c r="S2879" s="166"/>
      <c r="T2879" s="164"/>
      <c r="U2879" s="167"/>
      <c r="V2879" s="168"/>
      <c r="W2879" s="12" t="str">
        <f t="shared" si="529"/>
        <v>Mqtt1</v>
      </c>
      <c r="X2879" s="222"/>
      <c r="Y2879" s="6" t="str">
        <f t="shared" si="528"/>
        <v>power-tag/compressor-fridge-system</v>
      </c>
      <c r="Z2879" s="106" t="str" cm="1">
        <f t="array" ref="Z2879">IF(COUNTIF(N2879,"spare"),"","$."&amp;_xlfn.REGEXEXTRACT(J2879,"PT\d+[FQ]\d+_(.*)", 2))</f>
        <v>$.Active_Power_Phase_C</v>
      </c>
      <c r="AA2879" s="12">
        <f t="shared" si="531"/>
        <v>12</v>
      </c>
      <c r="AB2879" s="6" t="s">
        <v>195</v>
      </c>
      <c r="AC2879" s="106">
        <v>3058</v>
      </c>
      <c r="AJ2879" s="80"/>
      <c r="AK2879" s="116" t="s">
        <v>1695</v>
      </c>
      <c r="AN2879" s="80"/>
      <c r="AO2879" s="80"/>
      <c r="AP2879" s="80"/>
      <c r="AQ2879" s="80"/>
      <c r="AR2879" s="130"/>
      <c r="AS2879" s="80"/>
      <c r="AT2879" s="7"/>
      <c r="AU2879" s="7"/>
      <c r="AV2879" s="169"/>
      <c r="AW2879" s="170"/>
      <c r="AX2879" s="140"/>
      <c r="AY2879" s="150"/>
      <c r="AZ2879" s="171"/>
      <c r="BA2879" s="171"/>
      <c r="BB2879" s="150" t="str">
        <f t="shared" si="530"/>
        <v/>
      </c>
      <c r="BC2879" s="172"/>
      <c r="BD2879" s="169"/>
      <c r="BE2879" s="169"/>
      <c r="BF2879" s="169"/>
      <c r="BG2879" s="169"/>
      <c r="BH2879" s="169"/>
      <c r="BI2879" s="169"/>
      <c r="BJ2879" s="169"/>
      <c r="BK2879" s="169"/>
      <c r="BL2879" s="169"/>
      <c r="BM2879" s="169"/>
      <c r="BN2879" s="169"/>
      <c r="BO2879" s="169"/>
      <c r="BP2879" s="169"/>
      <c r="BQ2879" s="169"/>
      <c r="BS2879" s="6"/>
      <c r="BT2879" s="11"/>
      <c r="BU2879" s="6"/>
      <c r="BV2879" s="6"/>
    </row>
    <row r="2880" spans="1:74" ht="15.75" x14ac:dyDescent="0.25">
      <c r="A2880" s="52" t="s">
        <v>7908</v>
      </c>
      <c r="B2880" s="56"/>
      <c r="C2880" s="7" t="s">
        <v>118</v>
      </c>
      <c r="D2880" s="7" t="s">
        <v>6920</v>
      </c>
      <c r="E2880" s="7"/>
      <c r="F2880" s="64"/>
      <c r="G2880" s="6"/>
      <c r="H2880" s="6"/>
      <c r="I2880" s="10" t="s">
        <v>110</v>
      </c>
      <c r="J2880" s="11" t="s">
        <v>4421</v>
      </c>
      <c r="K2880" s="220" t="s">
        <v>601</v>
      </c>
      <c r="L2880" s="180"/>
      <c r="M2880" s="180">
        <v>1000</v>
      </c>
      <c r="N2880" s="80" t="s">
        <v>7216</v>
      </c>
      <c r="O2880" s="165"/>
      <c r="P2880" s="80" t="s">
        <v>5386</v>
      </c>
      <c r="Q2880" s="80"/>
      <c r="R2880" s="80"/>
      <c r="S2880" s="166"/>
      <c r="T2880" s="164"/>
      <c r="U2880" s="167"/>
      <c r="V2880" s="168"/>
      <c r="W2880" s="12" t="str">
        <f t="shared" si="529"/>
        <v>Mqtt1</v>
      </c>
      <c r="X2880" s="222"/>
      <c r="Y2880" s="6" t="str">
        <f t="shared" si="528"/>
        <v>power-tag/compressor-fridge-system</v>
      </c>
      <c r="Z2880" s="106" t="str" cm="1">
        <f t="array" ref="Z2880">IF(COUNTIF(N2880,"spare"),"","$."&amp;_xlfn.REGEXEXTRACT(J2880,"PT\d+[FQ]\d+_(.*)", 2))</f>
        <v>$.Total_Active_Power</v>
      </c>
      <c r="AA2880" s="12">
        <f t="shared" si="531"/>
        <v>12</v>
      </c>
      <c r="AB2880" s="6" t="s">
        <v>195</v>
      </c>
      <c r="AC2880" s="106">
        <v>3060</v>
      </c>
      <c r="AJ2880" s="80"/>
      <c r="AK2880" s="116" t="s">
        <v>1695</v>
      </c>
      <c r="AN2880" s="80"/>
      <c r="AO2880" s="80"/>
      <c r="AP2880" s="80"/>
      <c r="AQ2880" s="80"/>
      <c r="AR2880" s="130"/>
      <c r="AS2880" s="80"/>
      <c r="AT2880" s="7"/>
      <c r="AU2880" s="7"/>
      <c r="AV2880" s="169"/>
      <c r="AW2880" s="170"/>
      <c r="AX2880" s="140"/>
      <c r="AY2880" s="150"/>
      <c r="AZ2880" s="171"/>
      <c r="BA2880" s="171"/>
      <c r="BB2880" s="150" t="str">
        <f t="shared" si="530"/>
        <v/>
      </c>
      <c r="BC2880" s="172"/>
      <c r="BD2880" s="169"/>
      <c r="BE2880" s="169"/>
      <c r="BF2880" s="169"/>
      <c r="BG2880" s="169"/>
      <c r="BH2880" s="169"/>
      <c r="BI2880" s="169"/>
      <c r="BJ2880" s="169"/>
      <c r="BK2880" s="169"/>
      <c r="BL2880" s="169"/>
      <c r="BM2880" s="169"/>
      <c r="BN2880" s="169"/>
      <c r="BO2880" s="169"/>
      <c r="BP2880" s="169"/>
      <c r="BQ2880" s="169"/>
      <c r="BS2880" s="6"/>
      <c r="BT2880" s="11"/>
      <c r="BU2880" s="6"/>
      <c r="BV2880" s="6"/>
    </row>
    <row r="2881" spans="1:74" ht="15.75" x14ac:dyDescent="0.25">
      <c r="A2881" s="52" t="s">
        <v>7908</v>
      </c>
      <c r="B2881" s="56"/>
      <c r="C2881" s="7" t="s">
        <v>118</v>
      </c>
      <c r="D2881" s="7" t="s">
        <v>6920</v>
      </c>
      <c r="E2881" s="7"/>
      <c r="F2881" s="64"/>
      <c r="G2881" s="6"/>
      <c r="H2881" s="6"/>
      <c r="I2881" s="10" t="s">
        <v>110</v>
      </c>
      <c r="J2881" s="11" t="s">
        <v>4422</v>
      </c>
      <c r="K2881" s="220" t="s">
        <v>601</v>
      </c>
      <c r="L2881" s="180"/>
      <c r="M2881" s="180">
        <v>1000</v>
      </c>
      <c r="N2881" s="80" t="s">
        <v>7216</v>
      </c>
      <c r="O2881" s="165"/>
      <c r="P2881" s="80" t="s">
        <v>5387</v>
      </c>
      <c r="Q2881" s="80"/>
      <c r="R2881" s="80"/>
      <c r="S2881" s="166"/>
      <c r="T2881" s="164"/>
      <c r="U2881" s="167"/>
      <c r="V2881" s="168"/>
      <c r="W2881" s="12" t="str">
        <f t="shared" si="529"/>
        <v>Mqtt1</v>
      </c>
      <c r="X2881" s="222"/>
      <c r="Y2881" s="6" t="str">
        <f t="shared" si="528"/>
        <v>power-tag/compressor-fridge-system</v>
      </c>
      <c r="Z2881" s="106" t="str" cm="1">
        <f t="array" ref="Z2881">IF(COUNTIF(N2881,"spare"),"","$."&amp;_xlfn.REGEXEXTRACT(J2881,"PT\d+[FQ]\d+_(.*)", 2))</f>
        <v>$.Power_Factor_Phase_A</v>
      </c>
      <c r="AA2881" s="12">
        <f t="shared" si="531"/>
        <v>12</v>
      </c>
      <c r="AB2881" s="6" t="s">
        <v>195</v>
      </c>
      <c r="AC2881" s="106">
        <v>3078</v>
      </c>
      <c r="AJ2881" s="80"/>
      <c r="AK2881" s="116" t="s">
        <v>1696</v>
      </c>
      <c r="AN2881" s="80"/>
      <c r="AO2881" s="80"/>
      <c r="AP2881" s="80"/>
      <c r="AQ2881" s="80"/>
      <c r="AR2881" s="130"/>
      <c r="AS2881" s="80"/>
      <c r="AT2881" s="7"/>
      <c r="AU2881" s="7"/>
      <c r="AV2881" s="169"/>
      <c r="AW2881" s="170"/>
      <c r="AX2881" s="140"/>
      <c r="AY2881" s="150"/>
      <c r="AZ2881" s="171"/>
      <c r="BA2881" s="171"/>
      <c r="BB2881" s="150" t="str">
        <f t="shared" si="530"/>
        <v/>
      </c>
      <c r="BC2881" s="172"/>
      <c r="BD2881" s="169"/>
      <c r="BE2881" s="169"/>
      <c r="BF2881" s="169"/>
      <c r="BG2881" s="169"/>
      <c r="BH2881" s="169"/>
      <c r="BI2881" s="169"/>
      <c r="BJ2881" s="169"/>
      <c r="BK2881" s="169"/>
      <c r="BL2881" s="169"/>
      <c r="BM2881" s="169"/>
      <c r="BN2881" s="169"/>
      <c r="BO2881" s="169"/>
      <c r="BP2881" s="169"/>
      <c r="BQ2881" s="169"/>
      <c r="BS2881" s="6"/>
      <c r="BT2881" s="11"/>
      <c r="BU2881" s="6"/>
      <c r="BV2881" s="6"/>
    </row>
    <row r="2882" spans="1:74" ht="15.75" x14ac:dyDescent="0.25">
      <c r="A2882" s="52" t="s">
        <v>7908</v>
      </c>
      <c r="B2882" s="56"/>
      <c r="C2882" s="7" t="s">
        <v>118</v>
      </c>
      <c r="D2882" s="7" t="s">
        <v>6920</v>
      </c>
      <c r="E2882" s="7"/>
      <c r="F2882" s="64"/>
      <c r="G2882" s="6"/>
      <c r="H2882" s="6"/>
      <c r="I2882" s="10" t="s">
        <v>110</v>
      </c>
      <c r="J2882" s="11" t="s">
        <v>4423</v>
      </c>
      <c r="K2882" s="220" t="s">
        <v>601</v>
      </c>
      <c r="L2882" s="180"/>
      <c r="M2882" s="180">
        <v>1000</v>
      </c>
      <c r="N2882" s="80" t="s">
        <v>7216</v>
      </c>
      <c r="O2882" s="165"/>
      <c r="P2882" s="80" t="s">
        <v>5388</v>
      </c>
      <c r="Q2882" s="80"/>
      <c r="R2882" s="80"/>
      <c r="S2882" s="166"/>
      <c r="T2882" s="164"/>
      <c r="U2882" s="167"/>
      <c r="V2882" s="168"/>
      <c r="W2882" s="12" t="str">
        <f t="shared" si="529"/>
        <v>Mqtt1</v>
      </c>
      <c r="X2882" s="222"/>
      <c r="Y2882" s="6" t="str">
        <f t="shared" si="528"/>
        <v>power-tag/compressor-fridge-system</v>
      </c>
      <c r="Z2882" s="106" t="str" cm="1">
        <f t="array" ref="Z2882">IF(COUNTIF(N2882,"spare"),"","$."&amp;_xlfn.REGEXEXTRACT(J2882,"PT\d+[FQ]\d+_(.*)", 2))</f>
        <v>$.Power_Factor_Phase_B</v>
      </c>
      <c r="AA2882" s="12">
        <f t="shared" si="531"/>
        <v>12</v>
      </c>
      <c r="AB2882" s="6" t="s">
        <v>195</v>
      </c>
      <c r="AC2882" s="106">
        <v>3080</v>
      </c>
      <c r="AJ2882" s="80"/>
      <c r="AK2882" s="116" t="s">
        <v>1696</v>
      </c>
      <c r="AN2882" s="80"/>
      <c r="AO2882" s="80"/>
      <c r="AP2882" s="80"/>
      <c r="AQ2882" s="80"/>
      <c r="AR2882" s="130"/>
      <c r="AS2882" s="80"/>
      <c r="AT2882" s="7"/>
      <c r="AU2882" s="7"/>
      <c r="AV2882" s="169"/>
      <c r="AW2882" s="170"/>
      <c r="AX2882" s="140"/>
      <c r="AY2882" s="150"/>
      <c r="AZ2882" s="171"/>
      <c r="BA2882" s="171"/>
      <c r="BB2882" s="150" t="str">
        <f t="shared" si="530"/>
        <v/>
      </c>
      <c r="BC2882" s="172"/>
      <c r="BD2882" s="169"/>
      <c r="BE2882" s="169"/>
      <c r="BF2882" s="169"/>
      <c r="BG2882" s="169"/>
      <c r="BH2882" s="169"/>
      <c r="BI2882" s="169"/>
      <c r="BJ2882" s="169"/>
      <c r="BK2882" s="169"/>
      <c r="BL2882" s="169"/>
      <c r="BM2882" s="169"/>
      <c r="BN2882" s="169"/>
      <c r="BO2882" s="169"/>
      <c r="BP2882" s="169"/>
      <c r="BQ2882" s="169"/>
      <c r="BS2882" s="6"/>
      <c r="BT2882" s="11"/>
      <c r="BU2882" s="6"/>
      <c r="BV2882" s="6"/>
    </row>
    <row r="2883" spans="1:74" ht="15.75" x14ac:dyDescent="0.25">
      <c r="A2883" s="52" t="s">
        <v>7908</v>
      </c>
      <c r="B2883" s="56"/>
      <c r="C2883" s="7" t="s">
        <v>118</v>
      </c>
      <c r="D2883" s="7" t="s">
        <v>6920</v>
      </c>
      <c r="E2883" s="7"/>
      <c r="F2883" s="64"/>
      <c r="G2883" s="6"/>
      <c r="H2883" s="6"/>
      <c r="I2883" s="10" t="s">
        <v>110</v>
      </c>
      <c r="J2883" s="11" t="s">
        <v>4424</v>
      </c>
      <c r="K2883" s="220" t="s">
        <v>601</v>
      </c>
      <c r="L2883" s="180"/>
      <c r="M2883" s="180">
        <v>1000</v>
      </c>
      <c r="N2883" s="80" t="s">
        <v>7216</v>
      </c>
      <c r="O2883" s="165"/>
      <c r="P2883" s="80" t="s">
        <v>5389</v>
      </c>
      <c r="Q2883" s="80"/>
      <c r="R2883" s="80"/>
      <c r="S2883" s="166"/>
      <c r="T2883" s="164"/>
      <c r="U2883" s="167"/>
      <c r="V2883" s="168"/>
      <c r="W2883" s="12" t="str">
        <f t="shared" si="529"/>
        <v>Mqtt1</v>
      </c>
      <c r="X2883" s="222"/>
      <c r="Y2883" s="6" t="str">
        <f t="shared" si="528"/>
        <v>power-tag/compressor-fridge-system</v>
      </c>
      <c r="Z2883" s="106" t="str" cm="1">
        <f t="array" ref="Z2883">IF(COUNTIF(N2883,"spare"),"","$."&amp;_xlfn.REGEXEXTRACT(J2883,"PT\d+[FQ]\d+_(.*)", 2))</f>
        <v>$.Power_Factor_Phase_C</v>
      </c>
      <c r="AA2883" s="12">
        <f t="shared" si="531"/>
        <v>12</v>
      </c>
      <c r="AB2883" s="6" t="s">
        <v>195</v>
      </c>
      <c r="AC2883" s="106">
        <v>3082</v>
      </c>
      <c r="AJ2883" s="80"/>
      <c r="AK2883" s="116" t="s">
        <v>1696</v>
      </c>
      <c r="AN2883" s="80"/>
      <c r="AO2883" s="80"/>
      <c r="AP2883" s="80"/>
      <c r="AQ2883" s="80"/>
      <c r="AR2883" s="130"/>
      <c r="AS2883" s="80"/>
      <c r="AT2883" s="7"/>
      <c r="AU2883" s="7"/>
      <c r="AV2883" s="169"/>
      <c r="AW2883" s="170"/>
      <c r="AX2883" s="140"/>
      <c r="AY2883" s="150"/>
      <c r="AZ2883" s="171"/>
      <c r="BA2883" s="171"/>
      <c r="BB2883" s="150" t="str">
        <f t="shared" si="530"/>
        <v/>
      </c>
      <c r="BC2883" s="172"/>
      <c r="BD2883" s="169"/>
      <c r="BE2883" s="169"/>
      <c r="BF2883" s="169"/>
      <c r="BG2883" s="169"/>
      <c r="BH2883" s="169"/>
      <c r="BI2883" s="169"/>
      <c r="BJ2883" s="169"/>
      <c r="BK2883" s="169"/>
      <c r="BL2883" s="169"/>
      <c r="BM2883" s="169"/>
      <c r="BN2883" s="169"/>
      <c r="BO2883" s="169"/>
      <c r="BP2883" s="169"/>
      <c r="BQ2883" s="169"/>
      <c r="BS2883" s="6"/>
      <c r="BT2883" s="11"/>
      <c r="BU2883" s="6"/>
      <c r="BV2883" s="6"/>
    </row>
    <row r="2884" spans="1:74" ht="15.75" x14ac:dyDescent="0.25">
      <c r="A2884" s="52" t="s">
        <v>7908</v>
      </c>
      <c r="B2884" s="56"/>
      <c r="C2884" s="7" t="s">
        <v>118</v>
      </c>
      <c r="D2884" s="7" t="s">
        <v>6920</v>
      </c>
      <c r="E2884" s="7"/>
      <c r="F2884" s="64"/>
      <c r="G2884" s="6"/>
      <c r="H2884" s="6"/>
      <c r="I2884" s="10" t="s">
        <v>110</v>
      </c>
      <c r="J2884" s="11" t="s">
        <v>4425</v>
      </c>
      <c r="K2884" s="220" t="s">
        <v>601</v>
      </c>
      <c r="L2884" s="180"/>
      <c r="M2884" s="180">
        <v>1000</v>
      </c>
      <c r="N2884" s="80" t="s">
        <v>7216</v>
      </c>
      <c r="O2884" s="165"/>
      <c r="P2884" s="80" t="s">
        <v>5390</v>
      </c>
      <c r="Q2884" s="80"/>
      <c r="R2884" s="80"/>
      <c r="S2884" s="166"/>
      <c r="T2884" s="164"/>
      <c r="U2884" s="167"/>
      <c r="V2884" s="168"/>
      <c r="W2884" s="12" t="str">
        <f t="shared" si="529"/>
        <v>Mqtt1</v>
      </c>
      <c r="X2884" s="222"/>
      <c r="Y2884" s="6" t="str">
        <f t="shared" si="528"/>
        <v>power-tag/compressor-fridge-system</v>
      </c>
      <c r="Z2884" s="106" t="str" cm="1">
        <f t="array" ref="Z2884">IF(COUNTIF(N2884,"spare"),"","$."&amp;_xlfn.REGEXEXTRACT(J2884,"PT\d+[FQ]\d+_(.*)", 2))</f>
        <v>$.Total_Power_Factor</v>
      </c>
      <c r="AA2884" s="12">
        <f t="shared" si="531"/>
        <v>12</v>
      </c>
      <c r="AB2884" s="6" t="s">
        <v>195</v>
      </c>
      <c r="AC2884" s="106">
        <v>3084</v>
      </c>
      <c r="AJ2884" s="80"/>
      <c r="AK2884" s="116" t="s">
        <v>1696</v>
      </c>
      <c r="AN2884" s="80"/>
      <c r="AO2884" s="80"/>
      <c r="AP2884" s="80"/>
      <c r="AQ2884" s="80"/>
      <c r="AR2884" s="130"/>
      <c r="AS2884" s="80"/>
      <c r="AT2884" s="7"/>
      <c r="AU2884" s="7"/>
      <c r="AV2884" s="169"/>
      <c r="AW2884" s="170"/>
      <c r="AX2884" s="140"/>
      <c r="AY2884" s="150"/>
      <c r="AZ2884" s="171"/>
      <c r="BA2884" s="171"/>
      <c r="BB2884" s="150" t="str">
        <f t="shared" si="530"/>
        <v/>
      </c>
      <c r="BC2884" s="172"/>
      <c r="BD2884" s="169"/>
      <c r="BE2884" s="169"/>
      <c r="BF2884" s="169"/>
      <c r="BG2884" s="169"/>
      <c r="BH2884" s="169"/>
      <c r="BI2884" s="169"/>
      <c r="BJ2884" s="169"/>
      <c r="BK2884" s="169"/>
      <c r="BL2884" s="169"/>
      <c r="BM2884" s="169"/>
      <c r="BN2884" s="169"/>
      <c r="BO2884" s="169"/>
      <c r="BP2884" s="169"/>
      <c r="BQ2884" s="169"/>
      <c r="BS2884" s="6"/>
      <c r="BT2884" s="11"/>
      <c r="BU2884" s="6"/>
      <c r="BV2884" s="6"/>
    </row>
    <row r="2885" spans="1:74" ht="15.75" x14ac:dyDescent="0.25">
      <c r="A2885" s="52" t="s">
        <v>7908</v>
      </c>
      <c r="B2885" s="56"/>
      <c r="C2885" s="7" t="s">
        <v>118</v>
      </c>
      <c r="D2885" s="7" t="s">
        <v>6920</v>
      </c>
      <c r="E2885" s="7"/>
      <c r="F2885" s="64"/>
      <c r="G2885" s="6"/>
      <c r="H2885" s="6"/>
      <c r="I2885" s="10" t="s">
        <v>110</v>
      </c>
      <c r="J2885" s="11" t="s">
        <v>4426</v>
      </c>
      <c r="K2885" s="220" t="s">
        <v>601</v>
      </c>
      <c r="L2885" s="180"/>
      <c r="M2885" s="180">
        <v>1000</v>
      </c>
      <c r="N2885" s="80" t="s">
        <v>7216</v>
      </c>
      <c r="O2885" s="165"/>
      <c r="P2885" s="80" t="s">
        <v>5391</v>
      </c>
      <c r="Q2885" s="80"/>
      <c r="R2885" s="80"/>
      <c r="S2885" s="166"/>
      <c r="T2885" s="164"/>
      <c r="U2885" s="167"/>
      <c r="V2885" s="168"/>
      <c r="W2885" s="12" t="str">
        <f t="shared" si="529"/>
        <v>Mqtt1</v>
      </c>
      <c r="X2885" s="222"/>
      <c r="Y2885" s="6" t="str">
        <f t="shared" si="528"/>
        <v>power-tag/compressor-freeze-system</v>
      </c>
      <c r="Z2885" s="106" t="str" cm="1">
        <f t="array" ref="Z2885">IF(COUNTIF(N2885,"spare"),"","$."&amp;_xlfn.REGEXEXTRACT(J2885,"PT\d+[FQ]\d+_(.*)", 2))</f>
        <v>$.RMS_Current_Phase_A</v>
      </c>
      <c r="AA2885" s="12">
        <f>AA2870+1</f>
        <v>13</v>
      </c>
      <c r="AB2885" s="6" t="s">
        <v>195</v>
      </c>
      <c r="AC2885" s="106">
        <v>3000</v>
      </c>
      <c r="AJ2885" s="80"/>
      <c r="AK2885" s="116" t="s">
        <v>1693</v>
      </c>
      <c r="AN2885" s="80"/>
      <c r="AO2885" s="80"/>
      <c r="AP2885" s="80"/>
      <c r="AQ2885" s="80"/>
      <c r="AR2885" s="130"/>
      <c r="AS2885" s="80"/>
      <c r="AT2885" s="7"/>
      <c r="AU2885" s="7"/>
      <c r="AV2885" s="169"/>
      <c r="AW2885" s="170"/>
      <c r="AX2885" s="140"/>
      <c r="AY2885" s="150"/>
      <c r="AZ2885" s="171"/>
      <c r="BA2885" s="171"/>
      <c r="BB2885" s="150" t="str">
        <f t="shared" si="530"/>
        <v/>
      </c>
      <c r="BC2885" s="172"/>
      <c r="BD2885" s="169"/>
      <c r="BE2885" s="169"/>
      <c r="BF2885" s="169"/>
      <c r="BG2885" s="169"/>
      <c r="BH2885" s="169"/>
      <c r="BI2885" s="169"/>
      <c r="BJ2885" s="169"/>
      <c r="BK2885" s="169"/>
      <c r="BL2885" s="169"/>
      <c r="BM2885" s="169"/>
      <c r="BN2885" s="169"/>
      <c r="BO2885" s="169"/>
      <c r="BP2885" s="169"/>
      <c r="BQ2885" s="169"/>
      <c r="BS2885" s="6"/>
      <c r="BT2885" s="11"/>
      <c r="BU2885" s="6"/>
      <c r="BV2885" s="6"/>
    </row>
    <row r="2886" spans="1:74" ht="15.75" x14ac:dyDescent="0.25">
      <c r="A2886" s="52" t="s">
        <v>7908</v>
      </c>
      <c r="B2886" s="56"/>
      <c r="C2886" s="7" t="s">
        <v>118</v>
      </c>
      <c r="D2886" s="7" t="s">
        <v>6920</v>
      </c>
      <c r="E2886" s="7"/>
      <c r="F2886" s="64"/>
      <c r="G2886" s="6"/>
      <c r="H2886" s="6"/>
      <c r="I2886" s="10" t="s">
        <v>110</v>
      </c>
      <c r="J2886" s="11" t="s">
        <v>4427</v>
      </c>
      <c r="K2886" s="220" t="s">
        <v>601</v>
      </c>
      <c r="L2886" s="180"/>
      <c r="M2886" s="180">
        <v>1000</v>
      </c>
      <c r="N2886" s="80" t="s">
        <v>7216</v>
      </c>
      <c r="O2886" s="165"/>
      <c r="P2886" s="80" t="s">
        <v>5392</v>
      </c>
      <c r="Q2886" s="80"/>
      <c r="R2886" s="80"/>
      <c r="S2886" s="166"/>
      <c r="T2886" s="164"/>
      <c r="U2886" s="167"/>
      <c r="V2886" s="168"/>
      <c r="W2886" s="12" t="str">
        <f t="shared" si="529"/>
        <v>Mqtt1</v>
      </c>
      <c r="X2886" s="222"/>
      <c r="Y2886" s="6" t="str">
        <f t="shared" si="528"/>
        <v>power-tag/compressor-freeze-system</v>
      </c>
      <c r="Z2886" s="106" t="str" cm="1">
        <f t="array" ref="Z2886">IF(COUNTIF(N2886,"spare"),"","$."&amp;_xlfn.REGEXEXTRACT(J2886,"PT\d+[FQ]\d+_(.*)", 2))</f>
        <v>$.RMS_Current_Phase_B</v>
      </c>
      <c r="AA2886" s="12">
        <f t="shared" ref="AA2886:AA2949" si="532">AA2871+1</f>
        <v>13</v>
      </c>
      <c r="AB2886" s="6" t="s">
        <v>195</v>
      </c>
      <c r="AC2886" s="106">
        <v>3002</v>
      </c>
      <c r="AJ2886" s="80"/>
      <c r="AK2886" s="116" t="s">
        <v>1693</v>
      </c>
      <c r="AN2886" s="80"/>
      <c r="AO2886" s="80"/>
      <c r="AP2886" s="80"/>
      <c r="AQ2886" s="80"/>
      <c r="AR2886" s="130"/>
      <c r="AS2886" s="80"/>
      <c r="AT2886" s="7"/>
      <c r="AU2886" s="7"/>
      <c r="AV2886" s="169"/>
      <c r="AW2886" s="170"/>
      <c r="AX2886" s="140"/>
      <c r="AY2886" s="150"/>
      <c r="AZ2886" s="171"/>
      <c r="BA2886" s="171"/>
      <c r="BB2886" s="150" t="str">
        <f t="shared" si="530"/>
        <v/>
      </c>
      <c r="BC2886" s="172"/>
      <c r="BD2886" s="169"/>
      <c r="BE2886" s="169"/>
      <c r="BF2886" s="169"/>
      <c r="BG2886" s="169"/>
      <c r="BH2886" s="169"/>
      <c r="BI2886" s="169"/>
      <c r="BJ2886" s="169"/>
      <c r="BK2886" s="169"/>
      <c r="BL2886" s="169"/>
      <c r="BM2886" s="169"/>
      <c r="BN2886" s="169"/>
      <c r="BO2886" s="169"/>
      <c r="BP2886" s="169"/>
      <c r="BQ2886" s="169"/>
      <c r="BS2886" s="6"/>
      <c r="BT2886" s="11"/>
      <c r="BU2886" s="6"/>
      <c r="BV2886" s="6"/>
    </row>
    <row r="2887" spans="1:74" ht="15.75" x14ac:dyDescent="0.25">
      <c r="A2887" s="52" t="s">
        <v>7908</v>
      </c>
      <c r="B2887" s="56"/>
      <c r="C2887" s="7" t="s">
        <v>118</v>
      </c>
      <c r="D2887" s="7" t="s">
        <v>6920</v>
      </c>
      <c r="E2887" s="7"/>
      <c r="F2887" s="64"/>
      <c r="G2887" s="6"/>
      <c r="H2887" s="6"/>
      <c r="I2887" s="10" t="s">
        <v>110</v>
      </c>
      <c r="J2887" s="11" t="s">
        <v>4428</v>
      </c>
      <c r="K2887" s="220" t="s">
        <v>601</v>
      </c>
      <c r="L2887" s="180"/>
      <c r="M2887" s="180">
        <v>1000</v>
      </c>
      <c r="N2887" s="80" t="s">
        <v>7216</v>
      </c>
      <c r="O2887" s="165"/>
      <c r="P2887" s="80" t="s">
        <v>5393</v>
      </c>
      <c r="Q2887" s="80"/>
      <c r="R2887" s="80"/>
      <c r="S2887" s="166"/>
      <c r="T2887" s="164"/>
      <c r="U2887" s="167"/>
      <c r="V2887" s="168"/>
      <c r="W2887" s="12" t="str">
        <f t="shared" si="529"/>
        <v>Mqtt1</v>
      </c>
      <c r="X2887" s="222"/>
      <c r="Y2887" s="6" t="str">
        <f t="shared" si="528"/>
        <v>power-tag/compressor-freeze-system</v>
      </c>
      <c r="Z2887" s="106" t="str" cm="1">
        <f t="array" ref="Z2887">IF(COUNTIF(N2887,"spare"),"","$."&amp;_xlfn.REGEXEXTRACT(J2887,"PT\d+[FQ]\d+_(.*)", 2))</f>
        <v>$.RMS_Current_Phase_C</v>
      </c>
      <c r="AA2887" s="12">
        <f t="shared" si="532"/>
        <v>13</v>
      </c>
      <c r="AB2887" s="6" t="s">
        <v>195</v>
      </c>
      <c r="AC2887" s="106">
        <v>3004</v>
      </c>
      <c r="AJ2887" s="80"/>
      <c r="AK2887" s="116" t="s">
        <v>1693</v>
      </c>
      <c r="AN2887" s="80"/>
      <c r="AO2887" s="80"/>
      <c r="AP2887" s="80"/>
      <c r="AQ2887" s="80"/>
      <c r="AR2887" s="130"/>
      <c r="AS2887" s="80"/>
      <c r="AT2887" s="7"/>
      <c r="AU2887" s="7"/>
      <c r="AV2887" s="169"/>
      <c r="AW2887" s="170"/>
      <c r="AX2887" s="140"/>
      <c r="AY2887" s="150"/>
      <c r="AZ2887" s="171"/>
      <c r="BA2887" s="171"/>
      <c r="BB2887" s="150" t="str">
        <f t="shared" si="530"/>
        <v/>
      </c>
      <c r="BC2887" s="172"/>
      <c r="BD2887" s="169"/>
      <c r="BE2887" s="169"/>
      <c r="BF2887" s="169"/>
      <c r="BG2887" s="169"/>
      <c r="BH2887" s="169"/>
      <c r="BI2887" s="169"/>
      <c r="BJ2887" s="169"/>
      <c r="BK2887" s="169"/>
      <c r="BL2887" s="169"/>
      <c r="BM2887" s="169"/>
      <c r="BN2887" s="169"/>
      <c r="BO2887" s="169"/>
      <c r="BP2887" s="169"/>
      <c r="BQ2887" s="169"/>
      <c r="BS2887" s="6"/>
      <c r="BT2887" s="11"/>
      <c r="BU2887" s="6"/>
      <c r="BV2887" s="6"/>
    </row>
    <row r="2888" spans="1:74" ht="15.75" x14ac:dyDescent="0.25">
      <c r="A2888" s="52" t="s">
        <v>7908</v>
      </c>
      <c r="B2888" s="56"/>
      <c r="C2888" s="7" t="s">
        <v>118</v>
      </c>
      <c r="D2888" s="7" t="s">
        <v>6920</v>
      </c>
      <c r="E2888" s="7"/>
      <c r="F2888" s="64"/>
      <c r="G2888" s="6"/>
      <c r="H2888" s="6"/>
      <c r="I2888" s="10" t="s">
        <v>110</v>
      </c>
      <c r="J2888" s="11" t="s">
        <v>4429</v>
      </c>
      <c r="K2888" s="220" t="s">
        <v>601</v>
      </c>
      <c r="L2888" s="180"/>
      <c r="M2888" s="180">
        <v>1000</v>
      </c>
      <c r="N2888" s="80" t="s">
        <v>7216</v>
      </c>
      <c r="O2888" s="165"/>
      <c r="P2888" s="80" t="s">
        <v>5394</v>
      </c>
      <c r="Q2888" s="80"/>
      <c r="R2888" s="80"/>
      <c r="S2888" s="166"/>
      <c r="T2888" s="164"/>
      <c r="U2888" s="167"/>
      <c r="V2888" s="168"/>
      <c r="W2888" s="12" t="str">
        <f t="shared" si="529"/>
        <v>Mqtt1</v>
      </c>
      <c r="X2888" s="222"/>
      <c r="Y2888" s="6" t="str">
        <f t="shared" si="528"/>
        <v>power-tag/compressor-freeze-system</v>
      </c>
      <c r="Z2888" s="106" t="str" cm="1">
        <f t="array" ref="Z2888">IF(COUNTIF(N2888,"spare"),"","$."&amp;_xlfn.REGEXEXTRACT(J2888,"PT\d+[FQ]\d+_(.*)", 2))</f>
        <v>$.RMS_Current_Phase_Neut</v>
      </c>
      <c r="AA2888" s="12">
        <f t="shared" si="532"/>
        <v>13</v>
      </c>
      <c r="AB2888" s="6" t="s">
        <v>195</v>
      </c>
      <c r="AC2888" s="106">
        <v>3006</v>
      </c>
      <c r="AJ2888" s="80"/>
      <c r="AK2888" s="116" t="s">
        <v>1693</v>
      </c>
      <c r="AN2888" s="80"/>
      <c r="AO2888" s="80"/>
      <c r="AP2888" s="80"/>
      <c r="AQ2888" s="80"/>
      <c r="AR2888" s="130"/>
      <c r="AS2888" s="80"/>
      <c r="AT2888" s="7"/>
      <c r="AU2888" s="7"/>
      <c r="AV2888" s="169"/>
      <c r="AW2888" s="170"/>
      <c r="AX2888" s="140"/>
      <c r="AY2888" s="150"/>
      <c r="AZ2888" s="171"/>
      <c r="BA2888" s="171"/>
      <c r="BB2888" s="150" t="str">
        <f t="shared" si="530"/>
        <v/>
      </c>
      <c r="BC2888" s="172"/>
      <c r="BD2888" s="169"/>
      <c r="BE2888" s="169"/>
      <c r="BF2888" s="169"/>
      <c r="BG2888" s="169"/>
      <c r="BH2888" s="169"/>
      <c r="BI2888" s="169"/>
      <c r="BJ2888" s="169"/>
      <c r="BK2888" s="169"/>
      <c r="BL2888" s="169"/>
      <c r="BM2888" s="169"/>
      <c r="BN2888" s="169"/>
      <c r="BO2888" s="169"/>
      <c r="BP2888" s="169"/>
      <c r="BQ2888" s="169"/>
      <c r="BS2888" s="6"/>
      <c r="BT2888" s="11"/>
      <c r="BU2888" s="6"/>
      <c r="BV2888" s="6"/>
    </row>
    <row r="2889" spans="1:74" ht="15.75" x14ac:dyDescent="0.25">
      <c r="A2889" s="52" t="s">
        <v>7908</v>
      </c>
      <c r="B2889" s="56"/>
      <c r="C2889" s="7" t="s">
        <v>118</v>
      </c>
      <c r="D2889" s="7" t="s">
        <v>6920</v>
      </c>
      <c r="E2889" s="7"/>
      <c r="F2889" s="64"/>
      <c r="G2889" s="6"/>
      <c r="H2889" s="6"/>
      <c r="I2889" s="10" t="s">
        <v>110</v>
      </c>
      <c r="J2889" s="11" t="s">
        <v>7712</v>
      </c>
      <c r="K2889" s="220" t="s">
        <v>601</v>
      </c>
      <c r="L2889" s="180"/>
      <c r="M2889" s="180">
        <v>1000</v>
      </c>
      <c r="N2889" s="80" t="s">
        <v>7216</v>
      </c>
      <c r="O2889" s="165"/>
      <c r="P2889" s="80" t="s">
        <v>5395</v>
      </c>
      <c r="Q2889" s="80"/>
      <c r="R2889" s="80"/>
      <c r="S2889" s="166"/>
      <c r="T2889" s="164"/>
      <c r="U2889" s="167"/>
      <c r="V2889" s="168"/>
      <c r="W2889" s="12" t="str">
        <f t="shared" si="529"/>
        <v>Mqtt1</v>
      </c>
      <c r="X2889" s="222"/>
      <c r="Y2889" s="6" t="str">
        <f t="shared" si="528"/>
        <v>power-tag/compressor-freeze-system</v>
      </c>
      <c r="Z2889" s="106" t="str" cm="1">
        <f t="array" ref="Z2889">IF(COUNTIF(N2889,"spare"),"","$."&amp;_xlfn.REGEXEXTRACT(J2889,"PT\d+[FQ]\d+_(.*)", 2))</f>
        <v>$.RMS_Voltage_A_N</v>
      </c>
      <c r="AA2889" s="12">
        <f t="shared" si="532"/>
        <v>13</v>
      </c>
      <c r="AB2889" s="6" t="s">
        <v>195</v>
      </c>
      <c r="AC2889" s="106">
        <v>3028</v>
      </c>
      <c r="AJ2889" s="80"/>
      <c r="AK2889" s="116" t="s">
        <v>1694</v>
      </c>
      <c r="AN2889" s="80"/>
      <c r="AO2889" s="80"/>
      <c r="AP2889" s="80"/>
      <c r="AQ2889" s="80"/>
      <c r="AR2889" s="130"/>
      <c r="AS2889" s="80"/>
      <c r="AT2889" s="7"/>
      <c r="AU2889" s="7"/>
      <c r="AV2889" s="169"/>
      <c r="AW2889" s="170"/>
      <c r="AX2889" s="140"/>
      <c r="AY2889" s="150"/>
      <c r="AZ2889" s="171"/>
      <c r="BA2889" s="171"/>
      <c r="BB2889" s="150" t="str">
        <f t="shared" si="530"/>
        <v/>
      </c>
      <c r="BC2889" s="172"/>
      <c r="BD2889" s="169"/>
      <c r="BE2889" s="169"/>
      <c r="BF2889" s="169"/>
      <c r="BG2889" s="169"/>
      <c r="BH2889" s="169"/>
      <c r="BI2889" s="169"/>
      <c r="BJ2889" s="169"/>
      <c r="BK2889" s="169"/>
      <c r="BL2889" s="169"/>
      <c r="BM2889" s="169"/>
      <c r="BN2889" s="169"/>
      <c r="BO2889" s="169"/>
      <c r="BP2889" s="169"/>
      <c r="BQ2889" s="169"/>
      <c r="BS2889" s="6"/>
      <c r="BT2889" s="11"/>
      <c r="BU2889" s="6"/>
      <c r="BV2889" s="6"/>
    </row>
    <row r="2890" spans="1:74" ht="15.75" x14ac:dyDescent="0.25">
      <c r="A2890" s="52" t="s">
        <v>7908</v>
      </c>
      <c r="B2890" s="56"/>
      <c r="C2890" s="7" t="s">
        <v>118</v>
      </c>
      <c r="D2890" s="7" t="s">
        <v>6920</v>
      </c>
      <c r="E2890" s="7"/>
      <c r="F2890" s="64"/>
      <c r="G2890" s="6"/>
      <c r="H2890" s="6"/>
      <c r="I2890" s="10" t="s">
        <v>110</v>
      </c>
      <c r="J2890" s="11" t="s">
        <v>7713</v>
      </c>
      <c r="K2890" s="220" t="s">
        <v>601</v>
      </c>
      <c r="L2890" s="180"/>
      <c r="M2890" s="180">
        <v>1000</v>
      </c>
      <c r="N2890" s="80" t="s">
        <v>7216</v>
      </c>
      <c r="O2890" s="165"/>
      <c r="P2890" s="80" t="s">
        <v>5396</v>
      </c>
      <c r="Q2890" s="80"/>
      <c r="R2890" s="80"/>
      <c r="S2890" s="166"/>
      <c r="T2890" s="164"/>
      <c r="U2890" s="167"/>
      <c r="V2890" s="168"/>
      <c r="W2890" s="12" t="str">
        <f t="shared" si="529"/>
        <v>Mqtt1</v>
      </c>
      <c r="X2890" s="222"/>
      <c r="Y2890" s="6" t="str">
        <f t="shared" si="528"/>
        <v>power-tag/compressor-freeze-system</v>
      </c>
      <c r="Z2890" s="106" t="str" cm="1">
        <f t="array" ref="Z2890">IF(COUNTIF(N2890,"spare"),"","$."&amp;_xlfn.REGEXEXTRACT(J2890,"PT\d+[FQ]\d+_(.*)", 2))</f>
        <v>$.RMS_Voltage_B_N</v>
      </c>
      <c r="AA2890" s="12">
        <f t="shared" si="532"/>
        <v>13</v>
      </c>
      <c r="AB2890" s="6" t="s">
        <v>195</v>
      </c>
      <c r="AC2890" s="106">
        <v>3030</v>
      </c>
      <c r="AJ2890" s="80"/>
      <c r="AK2890" s="116" t="s">
        <v>1694</v>
      </c>
      <c r="AN2890" s="80"/>
      <c r="AO2890" s="80"/>
      <c r="AP2890" s="80"/>
      <c r="AQ2890" s="80"/>
      <c r="AR2890" s="130"/>
      <c r="AS2890" s="80"/>
      <c r="AT2890" s="7"/>
      <c r="AU2890" s="7"/>
      <c r="AV2890" s="169"/>
      <c r="AW2890" s="170"/>
      <c r="AX2890" s="140"/>
      <c r="AY2890" s="150"/>
      <c r="AZ2890" s="171"/>
      <c r="BA2890" s="171"/>
      <c r="BB2890" s="150" t="str">
        <f t="shared" si="530"/>
        <v/>
      </c>
      <c r="BC2890" s="172"/>
      <c r="BD2890" s="169"/>
      <c r="BE2890" s="169"/>
      <c r="BF2890" s="169"/>
      <c r="BG2890" s="169"/>
      <c r="BH2890" s="169"/>
      <c r="BI2890" s="169"/>
      <c r="BJ2890" s="169"/>
      <c r="BK2890" s="169"/>
      <c r="BL2890" s="169"/>
      <c r="BM2890" s="169"/>
      <c r="BN2890" s="169"/>
      <c r="BO2890" s="169"/>
      <c r="BP2890" s="169"/>
      <c r="BQ2890" s="169"/>
      <c r="BS2890" s="6"/>
      <c r="BT2890" s="11"/>
      <c r="BU2890" s="6"/>
      <c r="BV2890" s="6"/>
    </row>
    <row r="2891" spans="1:74" ht="15.75" x14ac:dyDescent="0.25">
      <c r="A2891" s="52" t="s">
        <v>7908</v>
      </c>
      <c r="B2891" s="56"/>
      <c r="C2891" s="7" t="s">
        <v>118</v>
      </c>
      <c r="D2891" s="7" t="s">
        <v>6920</v>
      </c>
      <c r="E2891" s="7"/>
      <c r="F2891" s="64"/>
      <c r="G2891" s="6"/>
      <c r="H2891" s="6"/>
      <c r="I2891" s="10" t="s">
        <v>110</v>
      </c>
      <c r="J2891" s="11" t="s">
        <v>7714</v>
      </c>
      <c r="K2891" s="220" t="s">
        <v>601</v>
      </c>
      <c r="L2891" s="180"/>
      <c r="M2891" s="180">
        <v>1000</v>
      </c>
      <c r="N2891" s="80" t="s">
        <v>7216</v>
      </c>
      <c r="O2891" s="165"/>
      <c r="P2891" s="80" t="s">
        <v>5397</v>
      </c>
      <c r="Q2891" s="80"/>
      <c r="R2891" s="80"/>
      <c r="S2891" s="166"/>
      <c r="T2891" s="164"/>
      <c r="U2891" s="167"/>
      <c r="V2891" s="168"/>
      <c r="W2891" s="12" t="str">
        <f t="shared" si="529"/>
        <v>Mqtt1</v>
      </c>
      <c r="X2891" s="222"/>
      <c r="Y2891" s="6" t="str">
        <f t="shared" si="528"/>
        <v>power-tag/compressor-freeze-system</v>
      </c>
      <c r="Z2891" s="106" t="str" cm="1">
        <f t="array" ref="Z2891">IF(COUNTIF(N2891,"spare"),"","$."&amp;_xlfn.REGEXEXTRACT(J2891,"PT\d+[FQ]\d+_(.*)", 2))</f>
        <v>$.RMS_Voltage_C_N</v>
      </c>
      <c r="AA2891" s="12">
        <f t="shared" si="532"/>
        <v>13</v>
      </c>
      <c r="AB2891" s="6" t="s">
        <v>195</v>
      </c>
      <c r="AC2891" s="106">
        <v>3032</v>
      </c>
      <c r="AJ2891" s="80"/>
      <c r="AK2891" s="116" t="s">
        <v>1694</v>
      </c>
      <c r="AN2891" s="80"/>
      <c r="AO2891" s="80"/>
      <c r="AP2891" s="80"/>
      <c r="AQ2891" s="80"/>
      <c r="AR2891" s="130"/>
      <c r="AS2891" s="80"/>
      <c r="AT2891" s="7"/>
      <c r="AU2891" s="7"/>
      <c r="AV2891" s="169"/>
      <c r="AW2891" s="170"/>
      <c r="AX2891" s="140"/>
      <c r="AY2891" s="150"/>
      <c r="AZ2891" s="171"/>
      <c r="BA2891" s="171"/>
      <c r="BB2891" s="150" t="str">
        <f t="shared" si="530"/>
        <v/>
      </c>
      <c r="BC2891" s="172"/>
      <c r="BD2891" s="169"/>
      <c r="BE2891" s="169"/>
      <c r="BF2891" s="169"/>
      <c r="BG2891" s="169"/>
      <c r="BH2891" s="169"/>
      <c r="BI2891" s="169"/>
      <c r="BJ2891" s="169"/>
      <c r="BK2891" s="169"/>
      <c r="BL2891" s="169"/>
      <c r="BM2891" s="169"/>
      <c r="BN2891" s="169"/>
      <c r="BO2891" s="169"/>
      <c r="BP2891" s="169"/>
      <c r="BQ2891" s="169"/>
      <c r="BS2891" s="6"/>
      <c r="BT2891" s="11"/>
      <c r="BU2891" s="6"/>
      <c r="BV2891" s="6"/>
    </row>
    <row r="2892" spans="1:74" ht="15.75" x14ac:dyDescent="0.25">
      <c r="A2892" s="52" t="s">
        <v>7908</v>
      </c>
      <c r="B2892" s="56"/>
      <c r="C2892" s="7" t="s">
        <v>118</v>
      </c>
      <c r="D2892" s="7" t="s">
        <v>6920</v>
      </c>
      <c r="E2892" s="7"/>
      <c r="F2892" s="64"/>
      <c r="G2892" s="6"/>
      <c r="H2892" s="6"/>
      <c r="I2892" s="10" t="s">
        <v>110</v>
      </c>
      <c r="J2892" s="11" t="s">
        <v>4430</v>
      </c>
      <c r="K2892" s="220" t="s">
        <v>601</v>
      </c>
      <c r="L2892" s="180"/>
      <c r="M2892" s="180">
        <v>1000</v>
      </c>
      <c r="N2892" s="80" t="s">
        <v>7216</v>
      </c>
      <c r="O2892" s="165"/>
      <c r="P2892" s="80" t="s">
        <v>5398</v>
      </c>
      <c r="Q2892" s="80"/>
      <c r="R2892" s="80"/>
      <c r="S2892" s="166"/>
      <c r="T2892" s="164"/>
      <c r="U2892" s="167"/>
      <c r="V2892" s="168"/>
      <c r="W2892" s="12" t="str">
        <f t="shared" si="529"/>
        <v>Mqtt1</v>
      </c>
      <c r="X2892" s="222"/>
      <c r="Y2892" s="6" t="str">
        <f t="shared" si="528"/>
        <v>power-tag/compressor-freeze-system</v>
      </c>
      <c r="Z2892" s="106" t="str" cm="1">
        <f t="array" ref="Z2892">IF(COUNTIF(N2892,"spare"),"","$."&amp;_xlfn.REGEXEXTRACT(J2892,"PT\d+[FQ]\d+_(.*)", 2))</f>
        <v>$.Active_Power_Phase_A</v>
      </c>
      <c r="AA2892" s="12">
        <f t="shared" si="532"/>
        <v>13</v>
      </c>
      <c r="AB2892" s="6" t="s">
        <v>195</v>
      </c>
      <c r="AC2892" s="106">
        <v>3054</v>
      </c>
      <c r="AJ2892" s="80"/>
      <c r="AK2892" s="116" t="s">
        <v>1695</v>
      </c>
      <c r="AN2892" s="80"/>
      <c r="AO2892" s="80"/>
      <c r="AP2892" s="80"/>
      <c r="AQ2892" s="80"/>
      <c r="AR2892" s="130"/>
      <c r="AS2892" s="80"/>
      <c r="AT2892" s="7"/>
      <c r="AU2892" s="7"/>
      <c r="AV2892" s="169"/>
      <c r="AW2892" s="170"/>
      <c r="AX2892" s="140"/>
      <c r="AY2892" s="150"/>
      <c r="AZ2892" s="171"/>
      <c r="BA2892" s="171"/>
      <c r="BB2892" s="150" t="str">
        <f t="shared" si="530"/>
        <v/>
      </c>
      <c r="BC2892" s="172"/>
      <c r="BD2892" s="169"/>
      <c r="BE2892" s="169"/>
      <c r="BF2892" s="169"/>
      <c r="BG2892" s="169"/>
      <c r="BH2892" s="169"/>
      <c r="BI2892" s="169"/>
      <c r="BJ2892" s="169"/>
      <c r="BK2892" s="169"/>
      <c r="BL2892" s="169"/>
      <c r="BM2892" s="169"/>
      <c r="BN2892" s="169"/>
      <c r="BO2892" s="169"/>
      <c r="BP2892" s="169"/>
      <c r="BQ2892" s="169"/>
      <c r="BS2892" s="6"/>
      <c r="BT2892" s="11"/>
      <c r="BU2892" s="6"/>
      <c r="BV2892" s="6"/>
    </row>
    <row r="2893" spans="1:74" ht="15.75" x14ac:dyDescent="0.25">
      <c r="A2893" s="52" t="s">
        <v>7908</v>
      </c>
      <c r="B2893" s="56"/>
      <c r="C2893" s="7" t="s">
        <v>118</v>
      </c>
      <c r="D2893" s="7" t="s">
        <v>6920</v>
      </c>
      <c r="E2893" s="7"/>
      <c r="F2893" s="64"/>
      <c r="G2893" s="6"/>
      <c r="H2893" s="6"/>
      <c r="I2893" s="10" t="s">
        <v>110</v>
      </c>
      <c r="J2893" s="11" t="s">
        <v>4431</v>
      </c>
      <c r="K2893" s="220" t="s">
        <v>601</v>
      </c>
      <c r="L2893" s="180"/>
      <c r="M2893" s="180">
        <v>1000</v>
      </c>
      <c r="N2893" s="80" t="s">
        <v>7216</v>
      </c>
      <c r="O2893" s="165"/>
      <c r="P2893" s="80" t="s">
        <v>5399</v>
      </c>
      <c r="Q2893" s="80"/>
      <c r="R2893" s="80"/>
      <c r="S2893" s="166"/>
      <c r="T2893" s="164"/>
      <c r="U2893" s="167"/>
      <c r="V2893" s="168"/>
      <c r="W2893" s="12" t="str">
        <f t="shared" si="529"/>
        <v>Mqtt1</v>
      </c>
      <c r="X2893" s="222"/>
      <c r="Y2893" s="6" t="str">
        <f t="shared" si="528"/>
        <v>power-tag/compressor-freeze-system</v>
      </c>
      <c r="Z2893" s="106" t="str" cm="1">
        <f t="array" ref="Z2893">IF(COUNTIF(N2893,"spare"),"","$."&amp;_xlfn.REGEXEXTRACT(J2893,"PT\d+[FQ]\d+_(.*)", 2))</f>
        <v>$.Active_Power_Phase_B</v>
      </c>
      <c r="AA2893" s="12">
        <f t="shared" si="532"/>
        <v>13</v>
      </c>
      <c r="AB2893" s="6" t="s">
        <v>195</v>
      </c>
      <c r="AC2893" s="106">
        <v>3056</v>
      </c>
      <c r="AJ2893" s="80"/>
      <c r="AK2893" s="116" t="s">
        <v>1695</v>
      </c>
      <c r="AN2893" s="80"/>
      <c r="AO2893" s="80"/>
      <c r="AP2893" s="80"/>
      <c r="AQ2893" s="80"/>
      <c r="AR2893" s="130"/>
      <c r="AS2893" s="80"/>
      <c r="AT2893" s="7"/>
      <c r="AU2893" s="7"/>
      <c r="AV2893" s="169"/>
      <c r="AW2893" s="170"/>
      <c r="AX2893" s="140"/>
      <c r="AY2893" s="150"/>
      <c r="AZ2893" s="171"/>
      <c r="BA2893" s="171"/>
      <c r="BB2893" s="150" t="str">
        <f t="shared" si="530"/>
        <v/>
      </c>
      <c r="BC2893" s="172"/>
      <c r="BD2893" s="169"/>
      <c r="BE2893" s="169"/>
      <c r="BF2893" s="169"/>
      <c r="BG2893" s="169"/>
      <c r="BH2893" s="169"/>
      <c r="BI2893" s="169"/>
      <c r="BJ2893" s="169"/>
      <c r="BK2893" s="169"/>
      <c r="BL2893" s="169"/>
      <c r="BM2893" s="169"/>
      <c r="BN2893" s="169"/>
      <c r="BO2893" s="169"/>
      <c r="BP2893" s="169"/>
      <c r="BQ2893" s="169"/>
      <c r="BS2893" s="6"/>
      <c r="BT2893" s="11"/>
      <c r="BU2893" s="6"/>
      <c r="BV2893" s="6"/>
    </row>
    <row r="2894" spans="1:74" ht="15.75" x14ac:dyDescent="0.25">
      <c r="A2894" s="52" t="s">
        <v>7908</v>
      </c>
      <c r="B2894" s="56"/>
      <c r="C2894" s="7" t="s">
        <v>118</v>
      </c>
      <c r="D2894" s="7" t="s">
        <v>6920</v>
      </c>
      <c r="E2894" s="7"/>
      <c r="F2894" s="64"/>
      <c r="G2894" s="6"/>
      <c r="H2894" s="6"/>
      <c r="I2894" s="10" t="s">
        <v>110</v>
      </c>
      <c r="J2894" s="11" t="s">
        <v>4432</v>
      </c>
      <c r="K2894" s="220" t="s">
        <v>601</v>
      </c>
      <c r="L2894" s="180"/>
      <c r="M2894" s="180">
        <v>1000</v>
      </c>
      <c r="N2894" s="80" t="s">
        <v>7216</v>
      </c>
      <c r="O2894" s="165"/>
      <c r="P2894" s="80" t="s">
        <v>5400</v>
      </c>
      <c r="Q2894" s="80"/>
      <c r="R2894" s="80"/>
      <c r="S2894" s="166"/>
      <c r="T2894" s="164"/>
      <c r="U2894" s="167"/>
      <c r="V2894" s="168"/>
      <c r="W2894" s="12" t="str">
        <f t="shared" si="529"/>
        <v>Mqtt1</v>
      </c>
      <c r="X2894" s="222"/>
      <c r="Y2894" s="6" t="str">
        <f t="shared" si="528"/>
        <v>power-tag/compressor-freeze-system</v>
      </c>
      <c r="Z2894" s="106" t="str" cm="1">
        <f t="array" ref="Z2894">IF(COUNTIF(N2894,"spare"),"","$."&amp;_xlfn.REGEXEXTRACT(J2894,"PT\d+[FQ]\d+_(.*)", 2))</f>
        <v>$.Active_Power_Phase_C</v>
      </c>
      <c r="AA2894" s="12">
        <f t="shared" si="532"/>
        <v>13</v>
      </c>
      <c r="AB2894" s="6" t="s">
        <v>195</v>
      </c>
      <c r="AC2894" s="106">
        <v>3058</v>
      </c>
      <c r="AJ2894" s="80"/>
      <c r="AK2894" s="116" t="s">
        <v>1695</v>
      </c>
      <c r="AN2894" s="80"/>
      <c r="AO2894" s="80"/>
      <c r="AP2894" s="80"/>
      <c r="AQ2894" s="80"/>
      <c r="AR2894" s="130"/>
      <c r="AS2894" s="80"/>
      <c r="AT2894" s="7"/>
      <c r="AU2894" s="7"/>
      <c r="AV2894" s="169"/>
      <c r="AW2894" s="170"/>
      <c r="AX2894" s="140"/>
      <c r="AY2894" s="150"/>
      <c r="AZ2894" s="171"/>
      <c r="BA2894" s="171"/>
      <c r="BB2894" s="150" t="str">
        <f t="shared" si="530"/>
        <v/>
      </c>
      <c r="BC2894" s="172"/>
      <c r="BD2894" s="169"/>
      <c r="BE2894" s="169"/>
      <c r="BF2894" s="169"/>
      <c r="BG2894" s="169"/>
      <c r="BH2894" s="169"/>
      <c r="BI2894" s="169"/>
      <c r="BJ2894" s="169"/>
      <c r="BK2894" s="169"/>
      <c r="BL2894" s="169"/>
      <c r="BM2894" s="169"/>
      <c r="BN2894" s="169"/>
      <c r="BO2894" s="169"/>
      <c r="BP2894" s="169"/>
      <c r="BQ2894" s="169"/>
      <c r="BS2894" s="6"/>
      <c r="BT2894" s="11"/>
      <c r="BU2894" s="6"/>
      <c r="BV2894" s="6"/>
    </row>
    <row r="2895" spans="1:74" ht="15.75" x14ac:dyDescent="0.25">
      <c r="A2895" s="52" t="s">
        <v>7908</v>
      </c>
      <c r="B2895" s="56"/>
      <c r="C2895" s="7" t="s">
        <v>118</v>
      </c>
      <c r="D2895" s="7" t="s">
        <v>6920</v>
      </c>
      <c r="E2895" s="7"/>
      <c r="F2895" s="64"/>
      <c r="G2895" s="6"/>
      <c r="H2895" s="6"/>
      <c r="I2895" s="10" t="s">
        <v>110</v>
      </c>
      <c r="J2895" s="11" t="s">
        <v>4433</v>
      </c>
      <c r="K2895" s="220" t="s">
        <v>601</v>
      </c>
      <c r="L2895" s="180"/>
      <c r="M2895" s="180">
        <v>1000</v>
      </c>
      <c r="N2895" s="80" t="s">
        <v>7216</v>
      </c>
      <c r="O2895" s="165"/>
      <c r="P2895" s="80" t="s">
        <v>5401</v>
      </c>
      <c r="Q2895" s="80"/>
      <c r="R2895" s="80"/>
      <c r="S2895" s="166"/>
      <c r="T2895" s="164"/>
      <c r="U2895" s="167"/>
      <c r="V2895" s="168"/>
      <c r="W2895" s="12" t="str">
        <f t="shared" si="529"/>
        <v>Mqtt1</v>
      </c>
      <c r="X2895" s="222"/>
      <c r="Y2895" s="6" t="str">
        <f t="shared" si="528"/>
        <v>power-tag/compressor-freeze-system</v>
      </c>
      <c r="Z2895" s="106" t="str" cm="1">
        <f t="array" ref="Z2895">IF(COUNTIF(N2895,"spare"),"","$."&amp;_xlfn.REGEXEXTRACT(J2895,"PT\d+[FQ]\d+_(.*)", 2))</f>
        <v>$.Total_Active_Power</v>
      </c>
      <c r="AA2895" s="12">
        <f t="shared" si="532"/>
        <v>13</v>
      </c>
      <c r="AB2895" s="6" t="s">
        <v>195</v>
      </c>
      <c r="AC2895" s="106">
        <v>3060</v>
      </c>
      <c r="AJ2895" s="80"/>
      <c r="AK2895" s="116" t="s">
        <v>1695</v>
      </c>
      <c r="AN2895" s="80"/>
      <c r="AO2895" s="80"/>
      <c r="AP2895" s="80"/>
      <c r="AQ2895" s="80"/>
      <c r="AR2895" s="130"/>
      <c r="AS2895" s="80"/>
      <c r="AT2895" s="7"/>
      <c r="AU2895" s="7"/>
      <c r="AV2895" s="169"/>
      <c r="AW2895" s="170"/>
      <c r="AX2895" s="140"/>
      <c r="AY2895" s="150"/>
      <c r="AZ2895" s="171"/>
      <c r="BA2895" s="171"/>
      <c r="BB2895" s="150" t="str">
        <f t="shared" si="530"/>
        <v/>
      </c>
      <c r="BC2895" s="172"/>
      <c r="BD2895" s="169"/>
      <c r="BE2895" s="169"/>
      <c r="BF2895" s="169"/>
      <c r="BG2895" s="169"/>
      <c r="BH2895" s="169"/>
      <c r="BI2895" s="169"/>
      <c r="BJ2895" s="169"/>
      <c r="BK2895" s="169"/>
      <c r="BL2895" s="169"/>
      <c r="BM2895" s="169"/>
      <c r="BN2895" s="169"/>
      <c r="BO2895" s="169"/>
      <c r="BP2895" s="169"/>
      <c r="BQ2895" s="169"/>
      <c r="BS2895" s="6"/>
      <c r="BT2895" s="11"/>
      <c r="BU2895" s="6"/>
      <c r="BV2895" s="6"/>
    </row>
    <row r="2896" spans="1:74" ht="15.75" x14ac:dyDescent="0.25">
      <c r="A2896" s="52" t="s">
        <v>7908</v>
      </c>
      <c r="B2896" s="56"/>
      <c r="C2896" s="7" t="s">
        <v>118</v>
      </c>
      <c r="D2896" s="7" t="s">
        <v>6920</v>
      </c>
      <c r="E2896" s="7"/>
      <c r="F2896" s="64"/>
      <c r="G2896" s="6"/>
      <c r="H2896" s="6"/>
      <c r="I2896" s="10" t="s">
        <v>110</v>
      </c>
      <c r="J2896" s="11" t="s">
        <v>4434</v>
      </c>
      <c r="K2896" s="220" t="s">
        <v>601</v>
      </c>
      <c r="L2896" s="180"/>
      <c r="M2896" s="180">
        <v>1000</v>
      </c>
      <c r="N2896" s="80" t="s">
        <v>7216</v>
      </c>
      <c r="O2896" s="165"/>
      <c r="P2896" s="80" t="s">
        <v>5402</v>
      </c>
      <c r="Q2896" s="80"/>
      <c r="R2896" s="80"/>
      <c r="S2896" s="166"/>
      <c r="T2896" s="164"/>
      <c r="U2896" s="167"/>
      <c r="V2896" s="168"/>
      <c r="W2896" s="12" t="str">
        <f t="shared" si="529"/>
        <v>Mqtt1</v>
      </c>
      <c r="X2896" s="222"/>
      <c r="Y2896" s="6" t="str">
        <f t="shared" si="528"/>
        <v>power-tag/compressor-freeze-system</v>
      </c>
      <c r="Z2896" s="106" t="str" cm="1">
        <f t="array" ref="Z2896">IF(COUNTIF(N2896,"spare"),"","$."&amp;_xlfn.REGEXEXTRACT(J2896,"PT\d+[FQ]\d+_(.*)", 2))</f>
        <v>$.Power_Factor_Phase_A</v>
      </c>
      <c r="AA2896" s="12">
        <f t="shared" si="532"/>
        <v>13</v>
      </c>
      <c r="AB2896" s="6" t="s">
        <v>195</v>
      </c>
      <c r="AC2896" s="106">
        <v>3078</v>
      </c>
      <c r="AJ2896" s="80"/>
      <c r="AK2896" s="116" t="s">
        <v>1696</v>
      </c>
      <c r="AN2896" s="80"/>
      <c r="AO2896" s="80"/>
      <c r="AP2896" s="80"/>
      <c r="AQ2896" s="80"/>
      <c r="AR2896" s="130"/>
      <c r="AS2896" s="80"/>
      <c r="AT2896" s="7"/>
      <c r="AU2896" s="7"/>
      <c r="AV2896" s="169"/>
      <c r="AW2896" s="170"/>
      <c r="AX2896" s="140"/>
      <c r="AY2896" s="150"/>
      <c r="AZ2896" s="171"/>
      <c r="BA2896" s="171"/>
      <c r="BB2896" s="150" t="str">
        <f t="shared" si="530"/>
        <v/>
      </c>
      <c r="BC2896" s="172"/>
      <c r="BD2896" s="169"/>
      <c r="BE2896" s="169"/>
      <c r="BF2896" s="169"/>
      <c r="BG2896" s="169"/>
      <c r="BH2896" s="169"/>
      <c r="BI2896" s="169"/>
      <c r="BJ2896" s="169"/>
      <c r="BK2896" s="169"/>
      <c r="BL2896" s="169"/>
      <c r="BM2896" s="169"/>
      <c r="BN2896" s="169"/>
      <c r="BO2896" s="169"/>
      <c r="BP2896" s="169"/>
      <c r="BQ2896" s="169"/>
      <c r="BS2896" s="6"/>
      <c r="BT2896" s="11"/>
      <c r="BU2896" s="6"/>
      <c r="BV2896" s="6"/>
    </row>
    <row r="2897" spans="1:74" ht="15.75" x14ac:dyDescent="0.25">
      <c r="A2897" s="52" t="s">
        <v>7908</v>
      </c>
      <c r="B2897" s="56"/>
      <c r="C2897" s="7" t="s">
        <v>118</v>
      </c>
      <c r="D2897" s="7" t="s">
        <v>6920</v>
      </c>
      <c r="E2897" s="7"/>
      <c r="F2897" s="64"/>
      <c r="G2897" s="6"/>
      <c r="H2897" s="6"/>
      <c r="I2897" s="10" t="s">
        <v>110</v>
      </c>
      <c r="J2897" s="11" t="s">
        <v>4435</v>
      </c>
      <c r="K2897" s="220" t="s">
        <v>601</v>
      </c>
      <c r="L2897" s="180"/>
      <c r="M2897" s="180">
        <v>1000</v>
      </c>
      <c r="N2897" s="80" t="s">
        <v>7216</v>
      </c>
      <c r="O2897" s="165"/>
      <c r="P2897" s="80" t="s">
        <v>5403</v>
      </c>
      <c r="Q2897" s="80"/>
      <c r="R2897" s="80"/>
      <c r="S2897" s="166"/>
      <c r="T2897" s="164"/>
      <c r="U2897" s="167"/>
      <c r="V2897" s="168"/>
      <c r="W2897" s="12" t="str">
        <f t="shared" si="529"/>
        <v>Mqtt1</v>
      </c>
      <c r="X2897" s="222"/>
      <c r="Y2897" s="6" t="str">
        <f t="shared" ref="Y2897:Y2960" si="533">"power-tag/" &amp; LOWER(_xlfn.REGEXREPLACE(_xlfn.REGEXREPLACE(_xlfn.REGEXREPLACE(TRIM(_xlfn.REGEXREPLACE(P2897, " (RMS (Current|Voltage) .+)|(Active Power Phase [ABC])|(Total Active Power)|(Power Factor .+)|(Total Power Factor) *", "")), "[ /\(\)&amp;:\.#]", "-"), "\-+", "-"), "-$", ""))</f>
        <v>power-tag/compressor-freeze-system</v>
      </c>
      <c r="Z2897" s="106" t="str" cm="1">
        <f t="array" ref="Z2897">IF(COUNTIF(N2897,"spare"),"","$."&amp;_xlfn.REGEXEXTRACT(J2897,"PT\d+[FQ]\d+_(.*)", 2))</f>
        <v>$.Power_Factor_Phase_B</v>
      </c>
      <c r="AA2897" s="12">
        <f t="shared" si="532"/>
        <v>13</v>
      </c>
      <c r="AB2897" s="6" t="s">
        <v>195</v>
      </c>
      <c r="AC2897" s="106">
        <v>3080</v>
      </c>
      <c r="AJ2897" s="80"/>
      <c r="AK2897" s="116" t="s">
        <v>1696</v>
      </c>
      <c r="AN2897" s="80"/>
      <c r="AO2897" s="80"/>
      <c r="AP2897" s="80"/>
      <c r="AQ2897" s="80"/>
      <c r="AR2897" s="130"/>
      <c r="AS2897" s="80"/>
      <c r="AT2897" s="7"/>
      <c r="AU2897" s="7"/>
      <c r="AV2897" s="169"/>
      <c r="AW2897" s="170"/>
      <c r="AX2897" s="140"/>
      <c r="AY2897" s="150"/>
      <c r="AZ2897" s="171"/>
      <c r="BA2897" s="171"/>
      <c r="BB2897" s="150" t="str">
        <f t="shared" si="530"/>
        <v/>
      </c>
      <c r="BC2897" s="172"/>
      <c r="BD2897" s="169"/>
      <c r="BE2897" s="169"/>
      <c r="BF2897" s="169"/>
      <c r="BG2897" s="169"/>
      <c r="BH2897" s="169"/>
      <c r="BI2897" s="169"/>
      <c r="BJ2897" s="169"/>
      <c r="BK2897" s="169"/>
      <c r="BL2897" s="169"/>
      <c r="BM2897" s="169"/>
      <c r="BN2897" s="169"/>
      <c r="BO2897" s="169"/>
      <c r="BP2897" s="169"/>
      <c r="BQ2897" s="169"/>
      <c r="BS2897" s="6"/>
      <c r="BT2897" s="11"/>
      <c r="BU2897" s="6"/>
      <c r="BV2897" s="6"/>
    </row>
    <row r="2898" spans="1:74" ht="15.75" x14ac:dyDescent="0.25">
      <c r="A2898" s="52" t="s">
        <v>7908</v>
      </c>
      <c r="B2898" s="56"/>
      <c r="C2898" s="7" t="s">
        <v>118</v>
      </c>
      <c r="D2898" s="7" t="s">
        <v>6920</v>
      </c>
      <c r="E2898" s="7"/>
      <c r="F2898" s="64"/>
      <c r="G2898" s="6"/>
      <c r="H2898" s="6"/>
      <c r="I2898" s="10" t="s">
        <v>110</v>
      </c>
      <c r="J2898" s="11" t="s">
        <v>4436</v>
      </c>
      <c r="K2898" s="220" t="s">
        <v>601</v>
      </c>
      <c r="L2898" s="180"/>
      <c r="M2898" s="180">
        <v>1000</v>
      </c>
      <c r="N2898" s="80" t="s">
        <v>7216</v>
      </c>
      <c r="O2898" s="165"/>
      <c r="P2898" s="80" t="s">
        <v>5404</v>
      </c>
      <c r="Q2898" s="80"/>
      <c r="R2898" s="80"/>
      <c r="S2898" s="166"/>
      <c r="T2898" s="164"/>
      <c r="U2898" s="167"/>
      <c r="V2898" s="168"/>
      <c r="W2898" s="12" t="str">
        <f t="shared" si="529"/>
        <v>Mqtt1</v>
      </c>
      <c r="X2898" s="222"/>
      <c r="Y2898" s="6" t="str">
        <f t="shared" si="533"/>
        <v>power-tag/compressor-freeze-system</v>
      </c>
      <c r="Z2898" s="106" t="str" cm="1">
        <f t="array" ref="Z2898">IF(COUNTIF(N2898,"spare"),"","$."&amp;_xlfn.REGEXEXTRACT(J2898,"PT\d+[FQ]\d+_(.*)", 2))</f>
        <v>$.Power_Factor_Phase_C</v>
      </c>
      <c r="AA2898" s="12">
        <f t="shared" si="532"/>
        <v>13</v>
      </c>
      <c r="AB2898" s="6" t="s">
        <v>195</v>
      </c>
      <c r="AC2898" s="106">
        <v>3082</v>
      </c>
      <c r="AJ2898" s="80"/>
      <c r="AK2898" s="116" t="s">
        <v>1696</v>
      </c>
      <c r="AN2898" s="80"/>
      <c r="AO2898" s="80"/>
      <c r="AP2898" s="80"/>
      <c r="AQ2898" s="80"/>
      <c r="AR2898" s="130"/>
      <c r="AS2898" s="80"/>
      <c r="AT2898" s="7"/>
      <c r="AU2898" s="7"/>
      <c r="AV2898" s="169"/>
      <c r="AW2898" s="170"/>
      <c r="AX2898" s="140"/>
      <c r="AY2898" s="150"/>
      <c r="AZ2898" s="171"/>
      <c r="BA2898" s="171"/>
      <c r="BB2898" s="150" t="str">
        <f t="shared" si="530"/>
        <v/>
      </c>
      <c r="BC2898" s="172"/>
      <c r="BD2898" s="169"/>
      <c r="BE2898" s="169"/>
      <c r="BF2898" s="169"/>
      <c r="BG2898" s="169"/>
      <c r="BH2898" s="169"/>
      <c r="BI2898" s="169"/>
      <c r="BJ2898" s="169"/>
      <c r="BK2898" s="169"/>
      <c r="BL2898" s="169"/>
      <c r="BM2898" s="169"/>
      <c r="BN2898" s="169"/>
      <c r="BO2898" s="169"/>
      <c r="BP2898" s="169"/>
      <c r="BQ2898" s="169"/>
      <c r="BS2898" s="6"/>
      <c r="BT2898" s="11"/>
      <c r="BU2898" s="6"/>
      <c r="BV2898" s="6"/>
    </row>
    <row r="2899" spans="1:74" ht="15.75" x14ac:dyDescent="0.25">
      <c r="A2899" s="52" t="s">
        <v>7908</v>
      </c>
      <c r="B2899" s="56"/>
      <c r="C2899" s="7" t="s">
        <v>118</v>
      </c>
      <c r="D2899" s="7" t="s">
        <v>6920</v>
      </c>
      <c r="E2899" s="7"/>
      <c r="F2899" s="64"/>
      <c r="G2899" s="6"/>
      <c r="H2899" s="6"/>
      <c r="I2899" s="10" t="s">
        <v>110</v>
      </c>
      <c r="J2899" s="11" t="s">
        <v>4437</v>
      </c>
      <c r="K2899" s="220" t="s">
        <v>601</v>
      </c>
      <c r="L2899" s="180"/>
      <c r="M2899" s="180">
        <v>1000</v>
      </c>
      <c r="N2899" s="80" t="s">
        <v>7216</v>
      </c>
      <c r="O2899" s="165"/>
      <c r="P2899" s="80" t="s">
        <v>5405</v>
      </c>
      <c r="Q2899" s="80"/>
      <c r="R2899" s="80"/>
      <c r="S2899" s="166"/>
      <c r="T2899" s="164"/>
      <c r="U2899" s="167"/>
      <c r="V2899" s="168"/>
      <c r="W2899" s="12" t="str">
        <f t="shared" si="529"/>
        <v>Mqtt1</v>
      </c>
      <c r="X2899" s="222"/>
      <c r="Y2899" s="6" t="str">
        <f t="shared" si="533"/>
        <v>power-tag/compressor-freeze-system</v>
      </c>
      <c r="Z2899" s="106" t="str" cm="1">
        <f t="array" ref="Z2899">IF(COUNTIF(N2899,"spare"),"","$."&amp;_xlfn.REGEXEXTRACT(J2899,"PT\d+[FQ]\d+_(.*)", 2))</f>
        <v>$.Total_Power_Factor</v>
      </c>
      <c r="AA2899" s="12">
        <f t="shared" si="532"/>
        <v>13</v>
      </c>
      <c r="AB2899" s="6" t="s">
        <v>195</v>
      </c>
      <c r="AC2899" s="106">
        <v>3084</v>
      </c>
      <c r="AJ2899" s="80"/>
      <c r="AK2899" s="116" t="s">
        <v>1696</v>
      </c>
      <c r="AN2899" s="80"/>
      <c r="AO2899" s="80"/>
      <c r="AP2899" s="80"/>
      <c r="AQ2899" s="80"/>
      <c r="AR2899" s="130"/>
      <c r="AS2899" s="80"/>
      <c r="AT2899" s="7"/>
      <c r="AU2899" s="7"/>
      <c r="AV2899" s="169"/>
      <c r="AW2899" s="170"/>
      <c r="AX2899" s="140"/>
      <c r="AY2899" s="150"/>
      <c r="AZ2899" s="171"/>
      <c r="BA2899" s="171"/>
      <c r="BB2899" s="150" t="str">
        <f t="shared" si="530"/>
        <v/>
      </c>
      <c r="BC2899" s="172"/>
      <c r="BD2899" s="169"/>
      <c r="BE2899" s="169"/>
      <c r="BF2899" s="169"/>
      <c r="BG2899" s="169"/>
      <c r="BH2899" s="169"/>
      <c r="BI2899" s="169"/>
      <c r="BJ2899" s="169"/>
      <c r="BK2899" s="169"/>
      <c r="BL2899" s="169"/>
      <c r="BM2899" s="169"/>
      <c r="BN2899" s="169"/>
      <c r="BO2899" s="169"/>
      <c r="BP2899" s="169"/>
      <c r="BQ2899" s="169"/>
      <c r="BS2899" s="6"/>
      <c r="BT2899" s="11"/>
      <c r="BU2899" s="6"/>
      <c r="BV2899" s="6"/>
    </row>
    <row r="2900" spans="1:74" ht="15.75" x14ac:dyDescent="0.25">
      <c r="A2900" s="52" t="s">
        <v>7908</v>
      </c>
      <c r="B2900" s="56"/>
      <c r="C2900" s="7" t="s">
        <v>118</v>
      </c>
      <c r="D2900" s="7" t="s">
        <v>6920</v>
      </c>
      <c r="E2900" s="7"/>
      <c r="F2900" s="64"/>
      <c r="G2900" s="6"/>
      <c r="H2900" s="6"/>
      <c r="I2900" s="10" t="s">
        <v>110</v>
      </c>
      <c r="J2900" s="11" t="s">
        <v>4438</v>
      </c>
      <c r="K2900" s="220" t="s">
        <v>601</v>
      </c>
      <c r="L2900" s="180"/>
      <c r="M2900" s="180">
        <v>1000</v>
      </c>
      <c r="N2900" s="80" t="s">
        <v>7216</v>
      </c>
      <c r="O2900" s="165"/>
      <c r="P2900" s="80" t="s">
        <v>2615</v>
      </c>
      <c r="Q2900" s="80"/>
      <c r="R2900" s="80"/>
      <c r="S2900" s="166"/>
      <c r="T2900" s="164"/>
      <c r="U2900" s="167"/>
      <c r="V2900" s="168"/>
      <c r="W2900" s="12" t="str">
        <f t="shared" si="529"/>
        <v>Mqtt1</v>
      </c>
      <c r="X2900" s="222"/>
      <c r="Y2900" s="6" t="str">
        <f t="shared" si="533"/>
        <v>power-tag/discharge-pump-galley-crew-mess</v>
      </c>
      <c r="Z2900" s="106" t="str" cm="1">
        <f t="array" ref="Z2900">IF(COUNTIF(N2900,"spare"),"","$."&amp;_xlfn.REGEXEXTRACT(J2900,"PT\d+[FQ]\d+_(.*)", 2))</f>
        <v>$.RMS_Current_Phase_A</v>
      </c>
      <c r="AA2900" s="12">
        <f>AA2885+1</f>
        <v>14</v>
      </c>
      <c r="AB2900" s="6" t="s">
        <v>195</v>
      </c>
      <c r="AC2900" s="106">
        <v>3000</v>
      </c>
      <c r="AJ2900" s="80"/>
      <c r="AK2900" s="116" t="s">
        <v>1693</v>
      </c>
      <c r="AN2900" s="80"/>
      <c r="AO2900" s="80"/>
      <c r="AP2900" s="80"/>
      <c r="AQ2900" s="80"/>
      <c r="AR2900" s="130"/>
      <c r="AS2900" s="80"/>
      <c r="AT2900" s="7"/>
      <c r="AU2900" s="7"/>
      <c r="AV2900" s="169"/>
      <c r="AW2900" s="170"/>
      <c r="AX2900" s="140"/>
      <c r="AY2900" s="150"/>
      <c r="AZ2900" s="171"/>
      <c r="BA2900" s="171"/>
      <c r="BB2900" s="150" t="str">
        <f t="shared" si="530"/>
        <v/>
      </c>
      <c r="BC2900" s="172"/>
      <c r="BD2900" s="169"/>
      <c r="BE2900" s="169"/>
      <c r="BF2900" s="169"/>
      <c r="BG2900" s="169"/>
      <c r="BH2900" s="169"/>
      <c r="BI2900" s="169"/>
      <c r="BJ2900" s="169"/>
      <c r="BK2900" s="169"/>
      <c r="BL2900" s="169"/>
      <c r="BM2900" s="169"/>
      <c r="BN2900" s="169"/>
      <c r="BO2900" s="169"/>
      <c r="BP2900" s="169"/>
      <c r="BQ2900" s="169"/>
      <c r="BS2900" s="6"/>
      <c r="BT2900" s="11"/>
      <c r="BU2900" s="6"/>
      <c r="BV2900" s="6"/>
    </row>
    <row r="2901" spans="1:74" ht="15.75" x14ac:dyDescent="0.25">
      <c r="A2901" s="52" t="s">
        <v>7908</v>
      </c>
      <c r="B2901" s="56"/>
      <c r="C2901" s="7" t="s">
        <v>118</v>
      </c>
      <c r="D2901" s="7" t="s">
        <v>6920</v>
      </c>
      <c r="E2901" s="7"/>
      <c r="F2901" s="64"/>
      <c r="G2901" s="6"/>
      <c r="H2901" s="6"/>
      <c r="I2901" s="10" t="s">
        <v>110</v>
      </c>
      <c r="J2901" s="11" t="s">
        <v>4439</v>
      </c>
      <c r="K2901" s="220" t="s">
        <v>601</v>
      </c>
      <c r="L2901" s="180"/>
      <c r="M2901" s="180">
        <v>1000</v>
      </c>
      <c r="N2901" s="80" t="s">
        <v>7216</v>
      </c>
      <c r="O2901" s="165"/>
      <c r="P2901" s="80" t="s">
        <v>2616</v>
      </c>
      <c r="Q2901" s="80"/>
      <c r="R2901" s="80"/>
      <c r="S2901" s="166"/>
      <c r="T2901" s="164"/>
      <c r="U2901" s="167"/>
      <c r="V2901" s="168"/>
      <c r="W2901" s="12" t="str">
        <f t="shared" si="529"/>
        <v>Mqtt1</v>
      </c>
      <c r="X2901" s="222"/>
      <c r="Y2901" s="6" t="str">
        <f t="shared" si="533"/>
        <v>power-tag/discharge-pump-galley-crew-mess</v>
      </c>
      <c r="Z2901" s="106" t="str" cm="1">
        <f t="array" ref="Z2901">IF(COUNTIF(N2901,"spare"),"","$."&amp;_xlfn.REGEXEXTRACT(J2901,"PT\d+[FQ]\d+_(.*)", 2))</f>
        <v>$.RMS_Current_Phase_B</v>
      </c>
      <c r="AA2901" s="12">
        <f t="shared" si="532"/>
        <v>14</v>
      </c>
      <c r="AB2901" s="6" t="s">
        <v>195</v>
      </c>
      <c r="AC2901" s="106">
        <v>3002</v>
      </c>
      <c r="AJ2901" s="80"/>
      <c r="AK2901" s="116" t="s">
        <v>1693</v>
      </c>
      <c r="AN2901" s="80"/>
      <c r="AO2901" s="80"/>
      <c r="AP2901" s="80"/>
      <c r="AQ2901" s="80"/>
      <c r="AR2901" s="130"/>
      <c r="AS2901" s="80"/>
      <c r="AT2901" s="7"/>
      <c r="AU2901" s="7"/>
      <c r="AV2901" s="169"/>
      <c r="AW2901" s="170"/>
      <c r="AX2901" s="140"/>
      <c r="AY2901" s="150"/>
      <c r="AZ2901" s="171"/>
      <c r="BA2901" s="171"/>
      <c r="BB2901" s="150" t="str">
        <f t="shared" si="530"/>
        <v/>
      </c>
      <c r="BC2901" s="172"/>
      <c r="BD2901" s="169"/>
      <c r="BE2901" s="169"/>
      <c r="BF2901" s="169"/>
      <c r="BG2901" s="169"/>
      <c r="BH2901" s="169"/>
      <c r="BI2901" s="169"/>
      <c r="BJ2901" s="169"/>
      <c r="BK2901" s="169"/>
      <c r="BL2901" s="169"/>
      <c r="BM2901" s="169"/>
      <c r="BN2901" s="169"/>
      <c r="BO2901" s="169"/>
      <c r="BP2901" s="169"/>
      <c r="BQ2901" s="169"/>
      <c r="BS2901" s="6"/>
      <c r="BT2901" s="11"/>
      <c r="BU2901" s="6"/>
      <c r="BV2901" s="6"/>
    </row>
    <row r="2902" spans="1:74" ht="15.75" x14ac:dyDescent="0.25">
      <c r="A2902" s="52" t="s">
        <v>7908</v>
      </c>
      <c r="B2902" s="56"/>
      <c r="C2902" s="7" t="s">
        <v>118</v>
      </c>
      <c r="D2902" s="7" t="s">
        <v>6920</v>
      </c>
      <c r="E2902" s="7"/>
      <c r="F2902" s="64"/>
      <c r="G2902" s="6"/>
      <c r="H2902" s="6"/>
      <c r="I2902" s="10" t="s">
        <v>110</v>
      </c>
      <c r="J2902" s="11" t="s">
        <v>4440</v>
      </c>
      <c r="K2902" s="220" t="s">
        <v>601</v>
      </c>
      <c r="L2902" s="180"/>
      <c r="M2902" s="180">
        <v>1000</v>
      </c>
      <c r="N2902" s="80" t="s">
        <v>7216</v>
      </c>
      <c r="O2902" s="165"/>
      <c r="P2902" s="80" t="s">
        <v>2617</v>
      </c>
      <c r="Q2902" s="80"/>
      <c r="R2902" s="80"/>
      <c r="S2902" s="166"/>
      <c r="T2902" s="164"/>
      <c r="U2902" s="167"/>
      <c r="V2902" s="168"/>
      <c r="W2902" s="12" t="str">
        <f t="shared" si="529"/>
        <v>Mqtt1</v>
      </c>
      <c r="X2902" s="222"/>
      <c r="Y2902" s="6" t="str">
        <f t="shared" si="533"/>
        <v>power-tag/discharge-pump-galley-crew-mess</v>
      </c>
      <c r="Z2902" s="106" t="str" cm="1">
        <f t="array" ref="Z2902">IF(COUNTIF(N2902,"spare"),"","$."&amp;_xlfn.REGEXEXTRACT(J2902,"PT\d+[FQ]\d+_(.*)", 2))</f>
        <v>$.RMS_Current_Phase_C</v>
      </c>
      <c r="AA2902" s="12">
        <f t="shared" si="532"/>
        <v>14</v>
      </c>
      <c r="AB2902" s="6" t="s">
        <v>195</v>
      </c>
      <c r="AC2902" s="106">
        <v>3004</v>
      </c>
      <c r="AJ2902" s="80"/>
      <c r="AK2902" s="116" t="s">
        <v>1693</v>
      </c>
      <c r="AN2902" s="80"/>
      <c r="AO2902" s="80"/>
      <c r="AP2902" s="80"/>
      <c r="AQ2902" s="80"/>
      <c r="AR2902" s="130"/>
      <c r="AS2902" s="80"/>
      <c r="AT2902" s="7"/>
      <c r="AU2902" s="7"/>
      <c r="AV2902" s="169"/>
      <c r="AW2902" s="170"/>
      <c r="AX2902" s="140"/>
      <c r="AY2902" s="150"/>
      <c r="AZ2902" s="171"/>
      <c r="BA2902" s="171"/>
      <c r="BB2902" s="150" t="str">
        <f t="shared" si="530"/>
        <v/>
      </c>
      <c r="BC2902" s="172"/>
      <c r="BD2902" s="169"/>
      <c r="BE2902" s="169"/>
      <c r="BF2902" s="169"/>
      <c r="BG2902" s="169"/>
      <c r="BH2902" s="169"/>
      <c r="BI2902" s="169"/>
      <c r="BJ2902" s="169"/>
      <c r="BK2902" s="169"/>
      <c r="BL2902" s="169"/>
      <c r="BM2902" s="169"/>
      <c r="BN2902" s="169"/>
      <c r="BO2902" s="169"/>
      <c r="BP2902" s="169"/>
      <c r="BQ2902" s="169"/>
      <c r="BS2902" s="6"/>
      <c r="BT2902" s="11"/>
      <c r="BU2902" s="6"/>
      <c r="BV2902" s="6"/>
    </row>
    <row r="2903" spans="1:74" ht="15.75" x14ac:dyDescent="0.25">
      <c r="A2903" s="52" t="s">
        <v>7908</v>
      </c>
      <c r="B2903" s="56"/>
      <c r="C2903" s="7" t="s">
        <v>118</v>
      </c>
      <c r="D2903" s="7" t="s">
        <v>6920</v>
      </c>
      <c r="E2903" s="7"/>
      <c r="F2903" s="64"/>
      <c r="G2903" s="6"/>
      <c r="H2903" s="6"/>
      <c r="I2903" s="10" t="s">
        <v>110</v>
      </c>
      <c r="J2903" s="11" t="s">
        <v>4441</v>
      </c>
      <c r="K2903" s="220" t="s">
        <v>601</v>
      </c>
      <c r="L2903" s="180"/>
      <c r="M2903" s="180">
        <v>1000</v>
      </c>
      <c r="N2903" s="80" t="s">
        <v>7216</v>
      </c>
      <c r="O2903" s="165"/>
      <c r="P2903" s="80" t="s">
        <v>2618</v>
      </c>
      <c r="Q2903" s="80"/>
      <c r="R2903" s="80"/>
      <c r="S2903" s="166"/>
      <c r="T2903" s="164"/>
      <c r="U2903" s="167"/>
      <c r="V2903" s="168"/>
      <c r="W2903" s="12" t="str">
        <f t="shared" si="529"/>
        <v>Mqtt1</v>
      </c>
      <c r="X2903" s="222"/>
      <c r="Y2903" s="6" t="str">
        <f t="shared" si="533"/>
        <v>power-tag/discharge-pump-galley-crew-mess</v>
      </c>
      <c r="Z2903" s="106" t="str" cm="1">
        <f t="array" ref="Z2903">IF(COUNTIF(N2903,"spare"),"","$."&amp;_xlfn.REGEXEXTRACT(J2903,"PT\d+[FQ]\d+_(.*)", 2))</f>
        <v>$.RMS_Current_Phase_Neut</v>
      </c>
      <c r="AA2903" s="12">
        <f t="shared" si="532"/>
        <v>14</v>
      </c>
      <c r="AB2903" s="6" t="s">
        <v>195</v>
      </c>
      <c r="AC2903" s="106">
        <v>3006</v>
      </c>
      <c r="AJ2903" s="80"/>
      <c r="AK2903" s="116" t="s">
        <v>1693</v>
      </c>
      <c r="AN2903" s="80"/>
      <c r="AO2903" s="80"/>
      <c r="AP2903" s="80"/>
      <c r="AQ2903" s="80"/>
      <c r="AR2903" s="130"/>
      <c r="AS2903" s="80"/>
      <c r="AT2903" s="7"/>
      <c r="AU2903" s="7"/>
      <c r="AV2903" s="169"/>
      <c r="AW2903" s="170"/>
      <c r="AX2903" s="140"/>
      <c r="AY2903" s="150"/>
      <c r="AZ2903" s="171"/>
      <c r="BA2903" s="171"/>
      <c r="BB2903" s="150" t="str">
        <f t="shared" si="530"/>
        <v/>
      </c>
      <c r="BC2903" s="172"/>
      <c r="BD2903" s="169"/>
      <c r="BE2903" s="169"/>
      <c r="BF2903" s="169"/>
      <c r="BG2903" s="169"/>
      <c r="BH2903" s="169"/>
      <c r="BI2903" s="169"/>
      <c r="BJ2903" s="169"/>
      <c r="BK2903" s="169"/>
      <c r="BL2903" s="169"/>
      <c r="BM2903" s="169"/>
      <c r="BN2903" s="169"/>
      <c r="BO2903" s="169"/>
      <c r="BP2903" s="169"/>
      <c r="BQ2903" s="169"/>
      <c r="BS2903" s="6"/>
      <c r="BT2903" s="11"/>
      <c r="BU2903" s="6"/>
      <c r="BV2903" s="6"/>
    </row>
    <row r="2904" spans="1:74" ht="15.75" x14ac:dyDescent="0.25">
      <c r="A2904" s="52" t="s">
        <v>7908</v>
      </c>
      <c r="B2904" s="56"/>
      <c r="C2904" s="7" t="s">
        <v>118</v>
      </c>
      <c r="D2904" s="7" t="s">
        <v>6920</v>
      </c>
      <c r="E2904" s="7"/>
      <c r="F2904" s="64"/>
      <c r="G2904" s="6"/>
      <c r="H2904" s="6"/>
      <c r="I2904" s="10" t="s">
        <v>110</v>
      </c>
      <c r="J2904" s="11" t="s">
        <v>7715</v>
      </c>
      <c r="K2904" s="220" t="s">
        <v>601</v>
      </c>
      <c r="L2904" s="180"/>
      <c r="M2904" s="180">
        <v>1000</v>
      </c>
      <c r="N2904" s="80" t="s">
        <v>7216</v>
      </c>
      <c r="O2904" s="165"/>
      <c r="P2904" s="80" t="s">
        <v>2619</v>
      </c>
      <c r="Q2904" s="80"/>
      <c r="R2904" s="80"/>
      <c r="S2904" s="166"/>
      <c r="T2904" s="164"/>
      <c r="U2904" s="167"/>
      <c r="V2904" s="168"/>
      <c r="W2904" s="12" t="str">
        <f t="shared" si="529"/>
        <v>Mqtt1</v>
      </c>
      <c r="X2904" s="222"/>
      <c r="Y2904" s="6" t="str">
        <f t="shared" si="533"/>
        <v>power-tag/discharge-pump-galley-crew-mess</v>
      </c>
      <c r="Z2904" s="106" t="str" cm="1">
        <f t="array" ref="Z2904">IF(COUNTIF(N2904,"spare"),"","$."&amp;_xlfn.REGEXEXTRACT(J2904,"PT\d+[FQ]\d+_(.*)", 2))</f>
        <v>$.RMS_Voltage_A_N</v>
      </c>
      <c r="AA2904" s="12">
        <f t="shared" si="532"/>
        <v>14</v>
      </c>
      <c r="AB2904" s="6" t="s">
        <v>195</v>
      </c>
      <c r="AC2904" s="106">
        <v>3028</v>
      </c>
      <c r="AJ2904" s="80"/>
      <c r="AK2904" s="116" t="s">
        <v>1694</v>
      </c>
      <c r="AN2904" s="80"/>
      <c r="AO2904" s="80"/>
      <c r="AP2904" s="80"/>
      <c r="AQ2904" s="80"/>
      <c r="AR2904" s="130"/>
      <c r="AS2904" s="80"/>
      <c r="AT2904" s="7"/>
      <c r="AU2904" s="7"/>
      <c r="AV2904" s="169"/>
      <c r="AW2904" s="170"/>
      <c r="AX2904" s="140"/>
      <c r="AY2904" s="150"/>
      <c r="AZ2904" s="171"/>
      <c r="BA2904" s="171"/>
      <c r="BB2904" s="150" t="str">
        <f t="shared" si="530"/>
        <v/>
      </c>
      <c r="BC2904" s="172"/>
      <c r="BD2904" s="169"/>
      <c r="BE2904" s="169"/>
      <c r="BF2904" s="169"/>
      <c r="BG2904" s="169"/>
      <c r="BH2904" s="169"/>
      <c r="BI2904" s="169"/>
      <c r="BJ2904" s="169"/>
      <c r="BK2904" s="169"/>
      <c r="BL2904" s="169"/>
      <c r="BM2904" s="169"/>
      <c r="BN2904" s="169"/>
      <c r="BO2904" s="169"/>
      <c r="BP2904" s="169"/>
      <c r="BQ2904" s="169"/>
      <c r="BS2904" s="6"/>
      <c r="BT2904" s="11"/>
      <c r="BU2904" s="6"/>
      <c r="BV2904" s="6"/>
    </row>
    <row r="2905" spans="1:74" ht="15.75" x14ac:dyDescent="0.25">
      <c r="A2905" s="52" t="s">
        <v>7908</v>
      </c>
      <c r="B2905" s="56"/>
      <c r="C2905" s="7" t="s">
        <v>118</v>
      </c>
      <c r="D2905" s="7" t="s">
        <v>6920</v>
      </c>
      <c r="E2905" s="7"/>
      <c r="F2905" s="64"/>
      <c r="G2905" s="6"/>
      <c r="H2905" s="6"/>
      <c r="I2905" s="10" t="s">
        <v>110</v>
      </c>
      <c r="J2905" s="11" t="s">
        <v>7716</v>
      </c>
      <c r="K2905" s="220" t="s">
        <v>601</v>
      </c>
      <c r="L2905" s="180"/>
      <c r="M2905" s="180">
        <v>1000</v>
      </c>
      <c r="N2905" s="80" t="s">
        <v>7216</v>
      </c>
      <c r="O2905" s="165"/>
      <c r="P2905" s="80" t="s">
        <v>2620</v>
      </c>
      <c r="Q2905" s="80"/>
      <c r="R2905" s="80"/>
      <c r="S2905" s="166"/>
      <c r="T2905" s="164"/>
      <c r="U2905" s="167"/>
      <c r="V2905" s="168"/>
      <c r="W2905" s="12" t="str">
        <f t="shared" si="529"/>
        <v>Mqtt1</v>
      </c>
      <c r="X2905" s="222"/>
      <c r="Y2905" s="6" t="str">
        <f t="shared" si="533"/>
        <v>power-tag/discharge-pump-galley-crew-mess</v>
      </c>
      <c r="Z2905" s="106" t="str" cm="1">
        <f t="array" ref="Z2905">IF(COUNTIF(N2905,"spare"),"","$."&amp;_xlfn.REGEXEXTRACT(J2905,"PT\d+[FQ]\d+_(.*)", 2))</f>
        <v>$.RMS_Voltage_B_N</v>
      </c>
      <c r="AA2905" s="12">
        <f t="shared" si="532"/>
        <v>14</v>
      </c>
      <c r="AB2905" s="6" t="s">
        <v>195</v>
      </c>
      <c r="AC2905" s="106">
        <v>3030</v>
      </c>
      <c r="AJ2905" s="80"/>
      <c r="AK2905" s="116" t="s">
        <v>1694</v>
      </c>
      <c r="AN2905" s="80"/>
      <c r="AO2905" s="80"/>
      <c r="AP2905" s="80"/>
      <c r="AQ2905" s="80"/>
      <c r="AR2905" s="130"/>
      <c r="AS2905" s="80"/>
      <c r="AT2905" s="7"/>
      <c r="AU2905" s="7"/>
      <c r="AV2905" s="169"/>
      <c r="AW2905" s="170"/>
      <c r="AX2905" s="140"/>
      <c r="AY2905" s="150"/>
      <c r="AZ2905" s="171"/>
      <c r="BA2905" s="171"/>
      <c r="BB2905" s="150" t="str">
        <f t="shared" si="530"/>
        <v/>
      </c>
      <c r="BC2905" s="172"/>
      <c r="BD2905" s="169"/>
      <c r="BE2905" s="169"/>
      <c r="BF2905" s="169"/>
      <c r="BG2905" s="169"/>
      <c r="BH2905" s="169"/>
      <c r="BI2905" s="169"/>
      <c r="BJ2905" s="169"/>
      <c r="BK2905" s="169"/>
      <c r="BL2905" s="169"/>
      <c r="BM2905" s="169"/>
      <c r="BN2905" s="169"/>
      <c r="BO2905" s="169"/>
      <c r="BP2905" s="169"/>
      <c r="BQ2905" s="169"/>
      <c r="BS2905" s="6"/>
      <c r="BT2905" s="11"/>
      <c r="BU2905" s="6"/>
      <c r="BV2905" s="6"/>
    </row>
    <row r="2906" spans="1:74" ht="15.75" x14ac:dyDescent="0.25">
      <c r="A2906" s="52" t="s">
        <v>7908</v>
      </c>
      <c r="B2906" s="56"/>
      <c r="C2906" s="7" t="s">
        <v>118</v>
      </c>
      <c r="D2906" s="7" t="s">
        <v>6920</v>
      </c>
      <c r="E2906" s="7"/>
      <c r="F2906" s="64"/>
      <c r="G2906" s="6"/>
      <c r="H2906" s="6"/>
      <c r="I2906" s="10" t="s">
        <v>110</v>
      </c>
      <c r="J2906" s="11" t="s">
        <v>7717</v>
      </c>
      <c r="K2906" s="220" t="s">
        <v>601</v>
      </c>
      <c r="L2906" s="180"/>
      <c r="M2906" s="180">
        <v>1000</v>
      </c>
      <c r="N2906" s="80" t="s">
        <v>7216</v>
      </c>
      <c r="O2906" s="165"/>
      <c r="P2906" s="80" t="s">
        <v>2621</v>
      </c>
      <c r="Q2906" s="80"/>
      <c r="R2906" s="80"/>
      <c r="S2906" s="166"/>
      <c r="T2906" s="164"/>
      <c r="U2906" s="167"/>
      <c r="V2906" s="168"/>
      <c r="W2906" s="12" t="str">
        <f t="shared" si="529"/>
        <v>Mqtt1</v>
      </c>
      <c r="X2906" s="222"/>
      <c r="Y2906" s="6" t="str">
        <f t="shared" si="533"/>
        <v>power-tag/discharge-pump-galley-crew-mess</v>
      </c>
      <c r="Z2906" s="106" t="str" cm="1">
        <f t="array" ref="Z2906">IF(COUNTIF(N2906,"spare"),"","$."&amp;_xlfn.REGEXEXTRACT(J2906,"PT\d+[FQ]\d+_(.*)", 2))</f>
        <v>$.RMS_Voltage_C_N</v>
      </c>
      <c r="AA2906" s="12">
        <f t="shared" si="532"/>
        <v>14</v>
      </c>
      <c r="AB2906" s="6" t="s">
        <v>195</v>
      </c>
      <c r="AC2906" s="106">
        <v>3032</v>
      </c>
      <c r="AJ2906" s="80"/>
      <c r="AK2906" s="116" t="s">
        <v>1694</v>
      </c>
      <c r="AN2906" s="80"/>
      <c r="AO2906" s="80"/>
      <c r="AP2906" s="80"/>
      <c r="AQ2906" s="80"/>
      <c r="AR2906" s="130"/>
      <c r="AS2906" s="80"/>
      <c r="AT2906" s="7"/>
      <c r="AU2906" s="7"/>
      <c r="AV2906" s="169"/>
      <c r="AW2906" s="170"/>
      <c r="AX2906" s="140"/>
      <c r="AY2906" s="150"/>
      <c r="AZ2906" s="171"/>
      <c r="BA2906" s="171"/>
      <c r="BB2906" s="150" t="str">
        <f t="shared" si="530"/>
        <v/>
      </c>
      <c r="BC2906" s="172"/>
      <c r="BD2906" s="169"/>
      <c r="BE2906" s="169"/>
      <c r="BF2906" s="169"/>
      <c r="BG2906" s="169"/>
      <c r="BH2906" s="169"/>
      <c r="BI2906" s="169"/>
      <c r="BJ2906" s="169"/>
      <c r="BK2906" s="169"/>
      <c r="BL2906" s="169"/>
      <c r="BM2906" s="169"/>
      <c r="BN2906" s="169"/>
      <c r="BO2906" s="169"/>
      <c r="BP2906" s="169"/>
      <c r="BQ2906" s="169"/>
      <c r="BS2906" s="6"/>
      <c r="BT2906" s="11"/>
      <c r="BU2906" s="6"/>
      <c r="BV2906" s="6"/>
    </row>
    <row r="2907" spans="1:74" ht="15.75" x14ac:dyDescent="0.25">
      <c r="A2907" s="52" t="s">
        <v>7908</v>
      </c>
      <c r="B2907" s="56"/>
      <c r="C2907" s="7" t="s">
        <v>118</v>
      </c>
      <c r="D2907" s="7" t="s">
        <v>6920</v>
      </c>
      <c r="E2907" s="7"/>
      <c r="F2907" s="64"/>
      <c r="G2907" s="6"/>
      <c r="H2907" s="6"/>
      <c r="I2907" s="10" t="s">
        <v>110</v>
      </c>
      <c r="J2907" s="11" t="s">
        <v>4442</v>
      </c>
      <c r="K2907" s="220" t="s">
        <v>601</v>
      </c>
      <c r="L2907" s="180"/>
      <c r="M2907" s="180">
        <v>1000</v>
      </c>
      <c r="N2907" s="80" t="s">
        <v>7216</v>
      </c>
      <c r="O2907" s="165"/>
      <c r="P2907" s="80" t="s">
        <v>2622</v>
      </c>
      <c r="Q2907" s="80"/>
      <c r="R2907" s="80"/>
      <c r="S2907" s="166"/>
      <c r="T2907" s="164"/>
      <c r="U2907" s="167"/>
      <c r="V2907" s="168"/>
      <c r="W2907" s="12" t="str">
        <f t="shared" si="529"/>
        <v>Mqtt1</v>
      </c>
      <c r="X2907" s="222"/>
      <c r="Y2907" s="6" t="str">
        <f t="shared" si="533"/>
        <v>power-tag/discharge-pump-galley-crew-mess</v>
      </c>
      <c r="Z2907" s="106" t="str" cm="1">
        <f t="array" ref="Z2907">IF(COUNTIF(N2907,"spare"),"","$."&amp;_xlfn.REGEXEXTRACT(J2907,"PT\d+[FQ]\d+_(.*)", 2))</f>
        <v>$.Active_Power_Phase_A</v>
      </c>
      <c r="AA2907" s="12">
        <f t="shared" si="532"/>
        <v>14</v>
      </c>
      <c r="AB2907" s="6" t="s">
        <v>195</v>
      </c>
      <c r="AC2907" s="106">
        <v>3054</v>
      </c>
      <c r="AJ2907" s="80"/>
      <c r="AK2907" s="116" t="s">
        <v>1695</v>
      </c>
      <c r="AN2907" s="80"/>
      <c r="AO2907" s="80"/>
      <c r="AP2907" s="80"/>
      <c r="AQ2907" s="80"/>
      <c r="AR2907" s="130"/>
      <c r="AS2907" s="80"/>
      <c r="AT2907" s="7"/>
      <c r="AU2907" s="7"/>
      <c r="AV2907" s="169"/>
      <c r="AW2907" s="170"/>
      <c r="AX2907" s="140"/>
      <c r="AY2907" s="150"/>
      <c r="AZ2907" s="171"/>
      <c r="BA2907" s="171"/>
      <c r="BB2907" s="150" t="str">
        <f t="shared" si="530"/>
        <v/>
      </c>
      <c r="BC2907" s="172"/>
      <c r="BD2907" s="169"/>
      <c r="BE2907" s="169"/>
      <c r="BF2907" s="169"/>
      <c r="BG2907" s="169"/>
      <c r="BH2907" s="169"/>
      <c r="BI2907" s="169"/>
      <c r="BJ2907" s="169"/>
      <c r="BK2907" s="169"/>
      <c r="BL2907" s="169"/>
      <c r="BM2907" s="169"/>
      <c r="BN2907" s="169"/>
      <c r="BO2907" s="169"/>
      <c r="BP2907" s="169"/>
      <c r="BQ2907" s="169"/>
      <c r="BS2907" s="6"/>
      <c r="BT2907" s="11"/>
      <c r="BU2907" s="6"/>
      <c r="BV2907" s="6"/>
    </row>
    <row r="2908" spans="1:74" ht="15.75" x14ac:dyDescent="0.25">
      <c r="A2908" s="52" t="s">
        <v>7908</v>
      </c>
      <c r="B2908" s="56"/>
      <c r="C2908" s="7" t="s">
        <v>118</v>
      </c>
      <c r="D2908" s="7" t="s">
        <v>6920</v>
      </c>
      <c r="E2908" s="7"/>
      <c r="F2908" s="64"/>
      <c r="G2908" s="6"/>
      <c r="H2908" s="6"/>
      <c r="I2908" s="10" t="s">
        <v>110</v>
      </c>
      <c r="J2908" s="11" t="s">
        <v>4443</v>
      </c>
      <c r="K2908" s="220" t="s">
        <v>601</v>
      </c>
      <c r="L2908" s="180"/>
      <c r="M2908" s="180">
        <v>1000</v>
      </c>
      <c r="N2908" s="80" t="s">
        <v>7216</v>
      </c>
      <c r="O2908" s="165"/>
      <c r="P2908" s="80" t="s">
        <v>2623</v>
      </c>
      <c r="Q2908" s="80"/>
      <c r="R2908" s="80"/>
      <c r="S2908" s="166"/>
      <c r="T2908" s="164"/>
      <c r="U2908" s="167"/>
      <c r="V2908" s="168"/>
      <c r="W2908" s="12" t="str">
        <f t="shared" si="529"/>
        <v>Mqtt1</v>
      </c>
      <c r="X2908" s="222"/>
      <c r="Y2908" s="6" t="str">
        <f t="shared" si="533"/>
        <v>power-tag/discharge-pump-galley-crew-mess</v>
      </c>
      <c r="Z2908" s="106" t="str" cm="1">
        <f t="array" ref="Z2908">IF(COUNTIF(N2908,"spare"),"","$."&amp;_xlfn.REGEXEXTRACT(J2908,"PT\d+[FQ]\d+_(.*)", 2))</f>
        <v>$.Active_Power_Phase_B</v>
      </c>
      <c r="AA2908" s="12">
        <f t="shared" si="532"/>
        <v>14</v>
      </c>
      <c r="AB2908" s="6" t="s">
        <v>195</v>
      </c>
      <c r="AC2908" s="106">
        <v>3056</v>
      </c>
      <c r="AJ2908" s="80"/>
      <c r="AK2908" s="116" t="s">
        <v>1695</v>
      </c>
      <c r="AN2908" s="80"/>
      <c r="AO2908" s="80"/>
      <c r="AP2908" s="80"/>
      <c r="AQ2908" s="80"/>
      <c r="AR2908" s="130"/>
      <c r="AS2908" s="80"/>
      <c r="AT2908" s="7"/>
      <c r="AU2908" s="7"/>
      <c r="AV2908" s="169"/>
      <c r="AW2908" s="170"/>
      <c r="AX2908" s="140"/>
      <c r="AY2908" s="150"/>
      <c r="AZ2908" s="171"/>
      <c r="BA2908" s="171"/>
      <c r="BB2908" s="150" t="str">
        <f t="shared" si="530"/>
        <v/>
      </c>
      <c r="BC2908" s="172"/>
      <c r="BD2908" s="169"/>
      <c r="BE2908" s="169"/>
      <c r="BF2908" s="169"/>
      <c r="BG2908" s="169"/>
      <c r="BH2908" s="169"/>
      <c r="BI2908" s="169"/>
      <c r="BJ2908" s="169"/>
      <c r="BK2908" s="169"/>
      <c r="BL2908" s="169"/>
      <c r="BM2908" s="169"/>
      <c r="BN2908" s="169"/>
      <c r="BO2908" s="169"/>
      <c r="BP2908" s="169"/>
      <c r="BQ2908" s="169"/>
      <c r="BS2908" s="6"/>
      <c r="BT2908" s="11"/>
      <c r="BU2908" s="6"/>
      <c r="BV2908" s="6"/>
    </row>
    <row r="2909" spans="1:74" ht="15.75" x14ac:dyDescent="0.25">
      <c r="A2909" s="52" t="s">
        <v>7908</v>
      </c>
      <c r="B2909" s="56"/>
      <c r="C2909" s="7" t="s">
        <v>118</v>
      </c>
      <c r="D2909" s="7" t="s">
        <v>6920</v>
      </c>
      <c r="E2909" s="7"/>
      <c r="F2909" s="64"/>
      <c r="G2909" s="6"/>
      <c r="H2909" s="6"/>
      <c r="I2909" s="10" t="s">
        <v>110</v>
      </c>
      <c r="J2909" s="11" t="s">
        <v>4444</v>
      </c>
      <c r="K2909" s="220" t="s">
        <v>601</v>
      </c>
      <c r="L2909" s="180"/>
      <c r="M2909" s="180">
        <v>1000</v>
      </c>
      <c r="N2909" s="80" t="s">
        <v>7216</v>
      </c>
      <c r="O2909" s="165"/>
      <c r="P2909" s="80" t="s">
        <v>2624</v>
      </c>
      <c r="Q2909" s="80"/>
      <c r="R2909" s="80"/>
      <c r="S2909" s="166"/>
      <c r="T2909" s="164"/>
      <c r="U2909" s="167"/>
      <c r="V2909" s="168"/>
      <c r="W2909" s="12" t="str">
        <f t="shared" si="529"/>
        <v>Mqtt1</v>
      </c>
      <c r="X2909" s="222"/>
      <c r="Y2909" s="6" t="str">
        <f t="shared" si="533"/>
        <v>power-tag/discharge-pump-galley-crew-mess</v>
      </c>
      <c r="Z2909" s="106" t="str" cm="1">
        <f t="array" ref="Z2909">IF(COUNTIF(N2909,"spare"),"","$."&amp;_xlfn.REGEXEXTRACT(J2909,"PT\d+[FQ]\d+_(.*)", 2))</f>
        <v>$.Active_Power_Phase_C</v>
      </c>
      <c r="AA2909" s="12">
        <f t="shared" si="532"/>
        <v>14</v>
      </c>
      <c r="AB2909" s="6" t="s">
        <v>195</v>
      </c>
      <c r="AC2909" s="106">
        <v>3058</v>
      </c>
      <c r="AJ2909" s="80"/>
      <c r="AK2909" s="116" t="s">
        <v>1695</v>
      </c>
      <c r="AN2909" s="80"/>
      <c r="AO2909" s="80"/>
      <c r="AP2909" s="80"/>
      <c r="AQ2909" s="80"/>
      <c r="AR2909" s="130"/>
      <c r="AS2909" s="80"/>
      <c r="AT2909" s="7"/>
      <c r="AU2909" s="7"/>
      <c r="AV2909" s="169"/>
      <c r="AW2909" s="170"/>
      <c r="AX2909" s="140"/>
      <c r="AY2909" s="150"/>
      <c r="AZ2909" s="171"/>
      <c r="BA2909" s="171"/>
      <c r="BB2909" s="150" t="str">
        <f t="shared" si="530"/>
        <v/>
      </c>
      <c r="BC2909" s="172"/>
      <c r="BD2909" s="169"/>
      <c r="BE2909" s="169"/>
      <c r="BF2909" s="169"/>
      <c r="BG2909" s="169"/>
      <c r="BH2909" s="169"/>
      <c r="BI2909" s="169"/>
      <c r="BJ2909" s="169"/>
      <c r="BK2909" s="169"/>
      <c r="BL2909" s="169"/>
      <c r="BM2909" s="169"/>
      <c r="BN2909" s="169"/>
      <c r="BO2909" s="169"/>
      <c r="BP2909" s="169"/>
      <c r="BQ2909" s="169"/>
      <c r="BS2909" s="6"/>
      <c r="BT2909" s="11"/>
      <c r="BU2909" s="6"/>
      <c r="BV2909" s="6"/>
    </row>
    <row r="2910" spans="1:74" ht="15.75" x14ac:dyDescent="0.25">
      <c r="A2910" s="52" t="s">
        <v>7908</v>
      </c>
      <c r="B2910" s="56"/>
      <c r="C2910" s="7" t="s">
        <v>118</v>
      </c>
      <c r="D2910" s="7" t="s">
        <v>6920</v>
      </c>
      <c r="E2910" s="7"/>
      <c r="F2910" s="64"/>
      <c r="G2910" s="6"/>
      <c r="H2910" s="6"/>
      <c r="I2910" s="10" t="s">
        <v>110</v>
      </c>
      <c r="J2910" s="11" t="s">
        <v>4445</v>
      </c>
      <c r="K2910" s="220" t="s">
        <v>601</v>
      </c>
      <c r="L2910" s="180"/>
      <c r="M2910" s="180">
        <v>1000</v>
      </c>
      <c r="N2910" s="80" t="s">
        <v>7216</v>
      </c>
      <c r="O2910" s="165"/>
      <c r="P2910" s="80" t="s">
        <v>2625</v>
      </c>
      <c r="Q2910" s="80"/>
      <c r="R2910" s="80"/>
      <c r="S2910" s="166"/>
      <c r="T2910" s="164"/>
      <c r="U2910" s="167"/>
      <c r="V2910" s="168"/>
      <c r="W2910" s="12" t="str">
        <f t="shared" si="529"/>
        <v>Mqtt1</v>
      </c>
      <c r="X2910" s="222"/>
      <c r="Y2910" s="6" t="str">
        <f t="shared" si="533"/>
        <v>power-tag/discharge-pump-galley-crew-mess</v>
      </c>
      <c r="Z2910" s="106" t="str" cm="1">
        <f t="array" ref="Z2910">IF(COUNTIF(N2910,"spare"),"","$."&amp;_xlfn.REGEXEXTRACT(J2910,"PT\d+[FQ]\d+_(.*)", 2))</f>
        <v>$.Total_Active_Power</v>
      </c>
      <c r="AA2910" s="12">
        <f t="shared" si="532"/>
        <v>14</v>
      </c>
      <c r="AB2910" s="6" t="s">
        <v>195</v>
      </c>
      <c r="AC2910" s="106">
        <v>3060</v>
      </c>
      <c r="AJ2910" s="80"/>
      <c r="AK2910" s="116" t="s">
        <v>1695</v>
      </c>
      <c r="AN2910" s="80"/>
      <c r="AO2910" s="80"/>
      <c r="AP2910" s="80"/>
      <c r="AQ2910" s="80"/>
      <c r="AR2910" s="130"/>
      <c r="AS2910" s="80"/>
      <c r="AT2910" s="7"/>
      <c r="AU2910" s="7"/>
      <c r="AV2910" s="169"/>
      <c r="AW2910" s="170"/>
      <c r="AX2910" s="140"/>
      <c r="AY2910" s="150"/>
      <c r="AZ2910" s="171"/>
      <c r="BA2910" s="171"/>
      <c r="BB2910" s="150" t="str">
        <f t="shared" si="530"/>
        <v/>
      </c>
      <c r="BC2910" s="172"/>
      <c r="BD2910" s="169"/>
      <c r="BE2910" s="169"/>
      <c r="BF2910" s="169"/>
      <c r="BG2910" s="169"/>
      <c r="BH2910" s="169"/>
      <c r="BI2910" s="169"/>
      <c r="BJ2910" s="169"/>
      <c r="BK2910" s="169"/>
      <c r="BL2910" s="169"/>
      <c r="BM2910" s="169"/>
      <c r="BN2910" s="169"/>
      <c r="BO2910" s="169"/>
      <c r="BP2910" s="169"/>
      <c r="BQ2910" s="169"/>
      <c r="BS2910" s="6"/>
      <c r="BT2910" s="11"/>
      <c r="BU2910" s="6"/>
      <c r="BV2910" s="6"/>
    </row>
    <row r="2911" spans="1:74" ht="15.75" x14ac:dyDescent="0.25">
      <c r="A2911" s="52" t="s">
        <v>7908</v>
      </c>
      <c r="B2911" s="56"/>
      <c r="C2911" s="7" t="s">
        <v>118</v>
      </c>
      <c r="D2911" s="7" t="s">
        <v>6920</v>
      </c>
      <c r="E2911" s="7"/>
      <c r="F2911" s="64"/>
      <c r="G2911" s="6"/>
      <c r="H2911" s="6"/>
      <c r="I2911" s="10" t="s">
        <v>110</v>
      </c>
      <c r="J2911" s="11" t="s">
        <v>4446</v>
      </c>
      <c r="K2911" s="220" t="s">
        <v>601</v>
      </c>
      <c r="L2911" s="180"/>
      <c r="M2911" s="180">
        <v>1000</v>
      </c>
      <c r="N2911" s="80" t="s">
        <v>7216</v>
      </c>
      <c r="O2911" s="165"/>
      <c r="P2911" s="80" t="s">
        <v>2626</v>
      </c>
      <c r="Q2911" s="80"/>
      <c r="R2911" s="80"/>
      <c r="S2911" s="166"/>
      <c r="T2911" s="164"/>
      <c r="U2911" s="167"/>
      <c r="V2911" s="168"/>
      <c r="W2911" s="12" t="str">
        <f t="shared" si="529"/>
        <v>Mqtt1</v>
      </c>
      <c r="X2911" s="222"/>
      <c r="Y2911" s="6" t="str">
        <f t="shared" si="533"/>
        <v>power-tag/discharge-pump-galley-crew-mess</v>
      </c>
      <c r="Z2911" s="106" t="str" cm="1">
        <f t="array" ref="Z2911">IF(COUNTIF(N2911,"spare"),"","$."&amp;_xlfn.REGEXEXTRACT(J2911,"PT\d+[FQ]\d+_(.*)", 2))</f>
        <v>$.Power_Factor_Phase_A</v>
      </c>
      <c r="AA2911" s="12">
        <f t="shared" si="532"/>
        <v>14</v>
      </c>
      <c r="AB2911" s="6" t="s">
        <v>195</v>
      </c>
      <c r="AC2911" s="106">
        <v>3078</v>
      </c>
      <c r="AJ2911" s="80"/>
      <c r="AK2911" s="116" t="s">
        <v>1696</v>
      </c>
      <c r="AN2911" s="80"/>
      <c r="AO2911" s="80"/>
      <c r="AP2911" s="80"/>
      <c r="AQ2911" s="80"/>
      <c r="AR2911" s="130"/>
      <c r="AS2911" s="80"/>
      <c r="AT2911" s="7"/>
      <c r="AU2911" s="7"/>
      <c r="AV2911" s="169"/>
      <c r="AW2911" s="170"/>
      <c r="AX2911" s="140"/>
      <c r="AY2911" s="150"/>
      <c r="AZ2911" s="171"/>
      <c r="BA2911" s="171"/>
      <c r="BB2911" s="150" t="str">
        <f t="shared" si="530"/>
        <v/>
      </c>
      <c r="BC2911" s="172"/>
      <c r="BD2911" s="169"/>
      <c r="BE2911" s="169"/>
      <c r="BF2911" s="169"/>
      <c r="BG2911" s="169"/>
      <c r="BH2911" s="169"/>
      <c r="BI2911" s="169"/>
      <c r="BJ2911" s="169"/>
      <c r="BK2911" s="169"/>
      <c r="BL2911" s="169"/>
      <c r="BM2911" s="169"/>
      <c r="BN2911" s="169"/>
      <c r="BO2911" s="169"/>
      <c r="BP2911" s="169"/>
      <c r="BQ2911" s="169"/>
      <c r="BS2911" s="6"/>
      <c r="BT2911" s="11"/>
      <c r="BU2911" s="6"/>
      <c r="BV2911" s="6"/>
    </row>
    <row r="2912" spans="1:74" ht="15.75" x14ac:dyDescent="0.25">
      <c r="A2912" s="52" t="s">
        <v>7908</v>
      </c>
      <c r="B2912" s="56"/>
      <c r="C2912" s="7" t="s">
        <v>118</v>
      </c>
      <c r="D2912" s="7" t="s">
        <v>6920</v>
      </c>
      <c r="E2912" s="7"/>
      <c r="F2912" s="64"/>
      <c r="G2912" s="6"/>
      <c r="H2912" s="6"/>
      <c r="I2912" s="10" t="s">
        <v>110</v>
      </c>
      <c r="J2912" s="11" t="s">
        <v>4447</v>
      </c>
      <c r="K2912" s="220" t="s">
        <v>601</v>
      </c>
      <c r="L2912" s="180"/>
      <c r="M2912" s="180">
        <v>1000</v>
      </c>
      <c r="N2912" s="80" t="s">
        <v>7216</v>
      </c>
      <c r="O2912" s="165"/>
      <c r="P2912" s="80" t="s">
        <v>2627</v>
      </c>
      <c r="Q2912" s="80"/>
      <c r="R2912" s="80"/>
      <c r="S2912" s="166"/>
      <c r="T2912" s="164"/>
      <c r="U2912" s="167"/>
      <c r="V2912" s="168"/>
      <c r="W2912" s="12" t="str">
        <f t="shared" si="529"/>
        <v>Mqtt1</v>
      </c>
      <c r="X2912" s="222"/>
      <c r="Y2912" s="6" t="str">
        <f t="shared" si="533"/>
        <v>power-tag/discharge-pump-galley-crew-mess</v>
      </c>
      <c r="Z2912" s="106" t="str" cm="1">
        <f t="array" ref="Z2912">IF(COUNTIF(N2912,"spare"),"","$."&amp;_xlfn.REGEXEXTRACT(J2912,"PT\d+[FQ]\d+_(.*)", 2))</f>
        <v>$.Power_Factor_Phase_B</v>
      </c>
      <c r="AA2912" s="12">
        <f t="shared" si="532"/>
        <v>14</v>
      </c>
      <c r="AB2912" s="6" t="s">
        <v>195</v>
      </c>
      <c r="AC2912" s="106">
        <v>3080</v>
      </c>
      <c r="AJ2912" s="80"/>
      <c r="AK2912" s="116" t="s">
        <v>1696</v>
      </c>
      <c r="AN2912" s="80"/>
      <c r="AO2912" s="80"/>
      <c r="AP2912" s="80"/>
      <c r="AQ2912" s="80"/>
      <c r="AR2912" s="130"/>
      <c r="AS2912" s="80"/>
      <c r="AT2912" s="7"/>
      <c r="AU2912" s="7"/>
      <c r="AV2912" s="169"/>
      <c r="AW2912" s="170"/>
      <c r="AX2912" s="140"/>
      <c r="AY2912" s="150"/>
      <c r="AZ2912" s="171"/>
      <c r="BA2912" s="171"/>
      <c r="BB2912" s="150" t="str">
        <f t="shared" si="530"/>
        <v/>
      </c>
      <c r="BC2912" s="172"/>
      <c r="BD2912" s="169"/>
      <c r="BE2912" s="169"/>
      <c r="BF2912" s="169"/>
      <c r="BG2912" s="169"/>
      <c r="BH2912" s="169"/>
      <c r="BI2912" s="169"/>
      <c r="BJ2912" s="169"/>
      <c r="BK2912" s="169"/>
      <c r="BL2912" s="169"/>
      <c r="BM2912" s="169"/>
      <c r="BN2912" s="169"/>
      <c r="BO2912" s="169"/>
      <c r="BP2912" s="169"/>
      <c r="BQ2912" s="169"/>
      <c r="BS2912" s="6"/>
      <c r="BT2912" s="11"/>
      <c r="BU2912" s="6"/>
      <c r="BV2912" s="6"/>
    </row>
    <row r="2913" spans="1:74" ht="15.75" x14ac:dyDescent="0.25">
      <c r="A2913" s="52" t="s">
        <v>7908</v>
      </c>
      <c r="B2913" s="56"/>
      <c r="C2913" s="7" t="s">
        <v>118</v>
      </c>
      <c r="D2913" s="7" t="s">
        <v>6920</v>
      </c>
      <c r="E2913" s="7"/>
      <c r="F2913" s="64"/>
      <c r="G2913" s="6"/>
      <c r="H2913" s="6"/>
      <c r="I2913" s="10" t="s">
        <v>110</v>
      </c>
      <c r="J2913" s="11" t="s">
        <v>4448</v>
      </c>
      <c r="K2913" s="220" t="s">
        <v>601</v>
      </c>
      <c r="L2913" s="180"/>
      <c r="M2913" s="180">
        <v>1000</v>
      </c>
      <c r="N2913" s="80" t="s">
        <v>7216</v>
      </c>
      <c r="O2913" s="165"/>
      <c r="P2913" s="80" t="s">
        <v>2628</v>
      </c>
      <c r="Q2913" s="80"/>
      <c r="R2913" s="80"/>
      <c r="S2913" s="166"/>
      <c r="T2913" s="164"/>
      <c r="U2913" s="167"/>
      <c r="V2913" s="168"/>
      <c r="W2913" s="12" t="str">
        <f t="shared" si="529"/>
        <v>Mqtt1</v>
      </c>
      <c r="X2913" s="222"/>
      <c r="Y2913" s="6" t="str">
        <f t="shared" si="533"/>
        <v>power-tag/discharge-pump-galley-crew-mess</v>
      </c>
      <c r="Z2913" s="106" t="str" cm="1">
        <f t="array" ref="Z2913">IF(COUNTIF(N2913,"spare"),"","$."&amp;_xlfn.REGEXEXTRACT(J2913,"PT\d+[FQ]\d+_(.*)", 2))</f>
        <v>$.Power_Factor_Phase_C</v>
      </c>
      <c r="AA2913" s="12">
        <f t="shared" si="532"/>
        <v>14</v>
      </c>
      <c r="AB2913" s="6" t="s">
        <v>195</v>
      </c>
      <c r="AC2913" s="106">
        <v>3082</v>
      </c>
      <c r="AJ2913" s="80"/>
      <c r="AK2913" s="116" t="s">
        <v>1696</v>
      </c>
      <c r="AN2913" s="80"/>
      <c r="AO2913" s="80"/>
      <c r="AP2913" s="80"/>
      <c r="AQ2913" s="80"/>
      <c r="AR2913" s="130"/>
      <c r="AS2913" s="80"/>
      <c r="AT2913" s="7"/>
      <c r="AU2913" s="7"/>
      <c r="AV2913" s="169"/>
      <c r="AW2913" s="170"/>
      <c r="AX2913" s="140"/>
      <c r="AY2913" s="150"/>
      <c r="AZ2913" s="171"/>
      <c r="BA2913" s="171"/>
      <c r="BB2913" s="150" t="str">
        <f t="shared" si="530"/>
        <v/>
      </c>
      <c r="BC2913" s="172"/>
      <c r="BD2913" s="169"/>
      <c r="BE2913" s="169"/>
      <c r="BF2913" s="169"/>
      <c r="BG2913" s="169"/>
      <c r="BH2913" s="169"/>
      <c r="BI2913" s="169"/>
      <c r="BJ2913" s="169"/>
      <c r="BK2913" s="169"/>
      <c r="BL2913" s="169"/>
      <c r="BM2913" s="169"/>
      <c r="BN2913" s="169"/>
      <c r="BO2913" s="169"/>
      <c r="BP2913" s="169"/>
      <c r="BQ2913" s="169"/>
      <c r="BS2913" s="6"/>
      <c r="BT2913" s="11"/>
      <c r="BU2913" s="6"/>
      <c r="BV2913" s="6"/>
    </row>
    <row r="2914" spans="1:74" ht="15.75" x14ac:dyDescent="0.25">
      <c r="A2914" s="52" t="s">
        <v>7908</v>
      </c>
      <c r="B2914" s="56"/>
      <c r="C2914" s="7" t="s">
        <v>118</v>
      </c>
      <c r="D2914" s="7" t="s">
        <v>6920</v>
      </c>
      <c r="E2914" s="7"/>
      <c r="F2914" s="64"/>
      <c r="G2914" s="6"/>
      <c r="H2914" s="6"/>
      <c r="I2914" s="10" t="s">
        <v>110</v>
      </c>
      <c r="J2914" s="11" t="s">
        <v>4449</v>
      </c>
      <c r="K2914" s="220" t="s">
        <v>601</v>
      </c>
      <c r="L2914" s="180"/>
      <c r="M2914" s="180">
        <v>1000</v>
      </c>
      <c r="N2914" s="80" t="s">
        <v>7216</v>
      </c>
      <c r="O2914" s="165"/>
      <c r="P2914" s="80" t="s">
        <v>2629</v>
      </c>
      <c r="Q2914" s="80"/>
      <c r="R2914" s="80"/>
      <c r="S2914" s="166"/>
      <c r="T2914" s="164"/>
      <c r="U2914" s="167"/>
      <c r="V2914" s="168"/>
      <c r="W2914" s="12" t="str">
        <f t="shared" si="529"/>
        <v>Mqtt1</v>
      </c>
      <c r="X2914" s="222"/>
      <c r="Y2914" s="6" t="str">
        <f t="shared" si="533"/>
        <v>power-tag/discharge-pump-galley-crew-mess</v>
      </c>
      <c r="Z2914" s="106" t="str" cm="1">
        <f t="array" ref="Z2914">IF(COUNTIF(N2914,"spare"),"","$."&amp;_xlfn.REGEXEXTRACT(J2914,"PT\d+[FQ]\d+_(.*)", 2))</f>
        <v>$.Total_Power_Factor</v>
      </c>
      <c r="AA2914" s="12">
        <f t="shared" si="532"/>
        <v>14</v>
      </c>
      <c r="AB2914" s="6" t="s">
        <v>195</v>
      </c>
      <c r="AC2914" s="106">
        <v>3084</v>
      </c>
      <c r="AJ2914" s="80"/>
      <c r="AK2914" s="116" t="s">
        <v>1696</v>
      </c>
      <c r="AN2914" s="80"/>
      <c r="AO2914" s="80"/>
      <c r="AP2914" s="80"/>
      <c r="AQ2914" s="80"/>
      <c r="AR2914" s="130"/>
      <c r="AS2914" s="80"/>
      <c r="AT2914" s="7"/>
      <c r="AU2914" s="7"/>
      <c r="AV2914" s="169"/>
      <c r="AW2914" s="170"/>
      <c r="AX2914" s="140"/>
      <c r="AY2914" s="150"/>
      <c r="AZ2914" s="171"/>
      <c r="BA2914" s="171"/>
      <c r="BB2914" s="150" t="str">
        <f t="shared" si="530"/>
        <v/>
      </c>
      <c r="BC2914" s="172"/>
      <c r="BD2914" s="169"/>
      <c r="BE2914" s="169"/>
      <c r="BF2914" s="169"/>
      <c r="BG2914" s="169"/>
      <c r="BH2914" s="169"/>
      <c r="BI2914" s="169"/>
      <c r="BJ2914" s="169"/>
      <c r="BK2914" s="169"/>
      <c r="BL2914" s="169"/>
      <c r="BM2914" s="169"/>
      <c r="BN2914" s="169"/>
      <c r="BO2914" s="169"/>
      <c r="BP2914" s="169"/>
      <c r="BQ2914" s="169"/>
      <c r="BS2914" s="6"/>
      <c r="BT2914" s="11"/>
      <c r="BU2914" s="6"/>
      <c r="BV2914" s="6"/>
    </row>
    <row r="2915" spans="1:74" ht="15.75" x14ac:dyDescent="0.25">
      <c r="A2915" s="52" t="s">
        <v>7908</v>
      </c>
      <c r="B2915" s="56"/>
      <c r="C2915" s="7" t="s">
        <v>118</v>
      </c>
      <c r="D2915" s="7" t="s">
        <v>6920</v>
      </c>
      <c r="E2915" s="7"/>
      <c r="F2915" s="64"/>
      <c r="G2915" s="6"/>
      <c r="H2915" s="6"/>
      <c r="I2915" s="10" t="s">
        <v>110</v>
      </c>
      <c r="J2915" s="11" t="s">
        <v>4450</v>
      </c>
      <c r="K2915" s="220" t="s">
        <v>601</v>
      </c>
      <c r="L2915" s="180"/>
      <c r="M2915" s="180">
        <v>1000</v>
      </c>
      <c r="N2915" s="80" t="s">
        <v>7216</v>
      </c>
      <c r="O2915" s="165"/>
      <c r="P2915" s="80" t="s">
        <v>5406</v>
      </c>
      <c r="Q2915" s="80"/>
      <c r="R2915" s="80"/>
      <c r="S2915" s="166"/>
      <c r="T2915" s="164"/>
      <c r="U2915" s="167"/>
      <c r="V2915" s="168"/>
      <c r="W2915" s="12" t="str">
        <f t="shared" si="529"/>
        <v>Mqtt1</v>
      </c>
      <c r="X2915" s="222"/>
      <c r="Y2915" s="6" t="str">
        <f t="shared" si="533"/>
        <v>power-tag/socket-circuit-2</v>
      </c>
      <c r="Z2915" s="106" t="str" cm="1">
        <f t="array" ref="Z2915">IF(COUNTIF(N2915,"spare"),"","$."&amp;_xlfn.REGEXEXTRACT(J2915,"PT\d+[FQ]\d+_(.*)", 2))</f>
        <v>$.RMS_Current_Phase_A</v>
      </c>
      <c r="AA2915" s="12">
        <f>AA2900+1</f>
        <v>15</v>
      </c>
      <c r="AB2915" s="6" t="s">
        <v>195</v>
      </c>
      <c r="AC2915" s="106">
        <v>3000</v>
      </c>
      <c r="AJ2915" s="80"/>
      <c r="AK2915" s="116" t="s">
        <v>1693</v>
      </c>
      <c r="AN2915" s="80"/>
      <c r="AO2915" s="80"/>
      <c r="AP2915" s="80"/>
      <c r="AQ2915" s="80"/>
      <c r="AR2915" s="130"/>
      <c r="AS2915" s="80"/>
      <c r="AT2915" s="7"/>
      <c r="AU2915" s="7"/>
      <c r="AV2915" s="169"/>
      <c r="AW2915" s="170"/>
      <c r="AX2915" s="140"/>
      <c r="AY2915" s="150"/>
      <c r="AZ2915" s="171"/>
      <c r="BA2915" s="171"/>
      <c r="BB2915" s="150" t="str">
        <f t="shared" si="530"/>
        <v/>
      </c>
      <c r="BC2915" s="172"/>
      <c r="BD2915" s="169"/>
      <c r="BE2915" s="169"/>
      <c r="BF2915" s="169"/>
      <c r="BG2915" s="169"/>
      <c r="BH2915" s="169"/>
      <c r="BI2915" s="169"/>
      <c r="BJ2915" s="169"/>
      <c r="BK2915" s="169"/>
      <c r="BL2915" s="169"/>
      <c r="BM2915" s="169"/>
      <c r="BN2915" s="169"/>
      <c r="BO2915" s="169"/>
      <c r="BP2915" s="169"/>
      <c r="BQ2915" s="169"/>
      <c r="BS2915" s="6"/>
      <c r="BT2915" s="11"/>
      <c r="BU2915" s="6"/>
      <c r="BV2915" s="6"/>
    </row>
    <row r="2916" spans="1:74" ht="15.75" x14ac:dyDescent="0.25">
      <c r="A2916" s="52" t="s">
        <v>7908</v>
      </c>
      <c r="B2916" s="56"/>
      <c r="C2916" s="7" t="s">
        <v>118</v>
      </c>
      <c r="D2916" s="7" t="s">
        <v>6920</v>
      </c>
      <c r="E2916" s="7"/>
      <c r="F2916" s="64"/>
      <c r="G2916" s="6"/>
      <c r="H2916" s="6"/>
      <c r="I2916" s="10" t="s">
        <v>110</v>
      </c>
      <c r="J2916" s="11" t="s">
        <v>4451</v>
      </c>
      <c r="K2916" s="220" t="s">
        <v>601</v>
      </c>
      <c r="L2916" s="180"/>
      <c r="M2916" s="180">
        <v>1000</v>
      </c>
      <c r="N2916" s="80" t="s">
        <v>7216</v>
      </c>
      <c r="O2916" s="165"/>
      <c r="P2916" s="80" t="s">
        <v>5407</v>
      </c>
      <c r="Q2916" s="80"/>
      <c r="R2916" s="80"/>
      <c r="S2916" s="166"/>
      <c r="T2916" s="164"/>
      <c r="U2916" s="167"/>
      <c r="V2916" s="168"/>
      <c r="W2916" s="12" t="str">
        <f t="shared" si="529"/>
        <v>Mqtt1</v>
      </c>
      <c r="X2916" s="222"/>
      <c r="Y2916" s="6" t="str">
        <f t="shared" si="533"/>
        <v>power-tag/socket-circuit-2</v>
      </c>
      <c r="Z2916" s="106" t="str" cm="1">
        <f t="array" ref="Z2916">IF(COUNTIF(N2916,"spare"),"","$."&amp;_xlfn.REGEXEXTRACT(J2916,"PT\d+[FQ]\d+_(.*)", 2))</f>
        <v>$.RMS_Current_Phase_B</v>
      </c>
      <c r="AA2916" s="12">
        <f t="shared" si="532"/>
        <v>15</v>
      </c>
      <c r="AB2916" s="6" t="s">
        <v>195</v>
      </c>
      <c r="AC2916" s="106">
        <v>3002</v>
      </c>
      <c r="AJ2916" s="80"/>
      <c r="AK2916" s="116" t="s">
        <v>1693</v>
      </c>
      <c r="AN2916" s="80"/>
      <c r="AO2916" s="80"/>
      <c r="AP2916" s="80"/>
      <c r="AQ2916" s="80"/>
      <c r="AR2916" s="130"/>
      <c r="AS2916" s="80"/>
      <c r="AT2916" s="7"/>
      <c r="AU2916" s="7"/>
      <c r="AV2916" s="169"/>
      <c r="AW2916" s="170"/>
      <c r="AX2916" s="140"/>
      <c r="AY2916" s="150"/>
      <c r="AZ2916" s="171"/>
      <c r="BA2916" s="171"/>
      <c r="BB2916" s="150" t="str">
        <f t="shared" si="530"/>
        <v/>
      </c>
      <c r="BC2916" s="172"/>
      <c r="BD2916" s="169"/>
      <c r="BE2916" s="169"/>
      <c r="BF2916" s="169"/>
      <c r="BG2916" s="169"/>
      <c r="BH2916" s="169"/>
      <c r="BI2916" s="169"/>
      <c r="BJ2916" s="169"/>
      <c r="BK2916" s="169"/>
      <c r="BL2916" s="169"/>
      <c r="BM2916" s="169"/>
      <c r="BN2916" s="169"/>
      <c r="BO2916" s="169"/>
      <c r="BP2916" s="169"/>
      <c r="BQ2916" s="169"/>
      <c r="BS2916" s="6"/>
      <c r="BT2916" s="11"/>
      <c r="BU2916" s="6"/>
      <c r="BV2916" s="6"/>
    </row>
    <row r="2917" spans="1:74" ht="15.75" x14ac:dyDescent="0.25">
      <c r="A2917" s="52" t="s">
        <v>7908</v>
      </c>
      <c r="B2917" s="56"/>
      <c r="C2917" s="7" t="s">
        <v>118</v>
      </c>
      <c r="D2917" s="7" t="s">
        <v>6920</v>
      </c>
      <c r="E2917" s="7"/>
      <c r="F2917" s="64"/>
      <c r="G2917" s="6"/>
      <c r="H2917" s="6"/>
      <c r="I2917" s="10" t="s">
        <v>110</v>
      </c>
      <c r="J2917" s="11" t="s">
        <v>4452</v>
      </c>
      <c r="K2917" s="220" t="s">
        <v>601</v>
      </c>
      <c r="L2917" s="180"/>
      <c r="M2917" s="180">
        <v>1000</v>
      </c>
      <c r="N2917" s="80" t="s">
        <v>7216</v>
      </c>
      <c r="O2917" s="165"/>
      <c r="P2917" s="80" t="s">
        <v>5408</v>
      </c>
      <c r="Q2917" s="80"/>
      <c r="R2917" s="80"/>
      <c r="S2917" s="166"/>
      <c r="T2917" s="164"/>
      <c r="U2917" s="167"/>
      <c r="V2917" s="168"/>
      <c r="W2917" s="12" t="str">
        <f t="shared" si="529"/>
        <v>Mqtt1</v>
      </c>
      <c r="X2917" s="222"/>
      <c r="Y2917" s="6" t="str">
        <f t="shared" si="533"/>
        <v>power-tag/socket-circuit-2</v>
      </c>
      <c r="Z2917" s="106" t="str" cm="1">
        <f t="array" ref="Z2917">IF(COUNTIF(N2917,"spare"),"","$."&amp;_xlfn.REGEXEXTRACT(J2917,"PT\d+[FQ]\d+_(.*)", 2))</f>
        <v>$.RMS_Current_Phase_C</v>
      </c>
      <c r="AA2917" s="12">
        <f t="shared" si="532"/>
        <v>15</v>
      </c>
      <c r="AB2917" s="6" t="s">
        <v>195</v>
      </c>
      <c r="AC2917" s="106">
        <v>3004</v>
      </c>
      <c r="AJ2917" s="80"/>
      <c r="AK2917" s="116" t="s">
        <v>1693</v>
      </c>
      <c r="AN2917" s="80"/>
      <c r="AO2917" s="80"/>
      <c r="AP2917" s="80"/>
      <c r="AQ2917" s="80"/>
      <c r="AR2917" s="130"/>
      <c r="AS2917" s="80"/>
      <c r="AT2917" s="7"/>
      <c r="AU2917" s="7"/>
      <c r="AV2917" s="169"/>
      <c r="AW2917" s="170"/>
      <c r="AX2917" s="140"/>
      <c r="AY2917" s="150"/>
      <c r="AZ2917" s="171"/>
      <c r="BA2917" s="171"/>
      <c r="BB2917" s="150" t="str">
        <f t="shared" si="530"/>
        <v/>
      </c>
      <c r="BC2917" s="172"/>
      <c r="BD2917" s="169"/>
      <c r="BE2917" s="169"/>
      <c r="BF2917" s="169"/>
      <c r="BG2917" s="169"/>
      <c r="BH2917" s="169"/>
      <c r="BI2917" s="169"/>
      <c r="BJ2917" s="169"/>
      <c r="BK2917" s="169"/>
      <c r="BL2917" s="169"/>
      <c r="BM2917" s="169"/>
      <c r="BN2917" s="169"/>
      <c r="BO2917" s="169"/>
      <c r="BP2917" s="169"/>
      <c r="BQ2917" s="169"/>
      <c r="BS2917" s="6"/>
      <c r="BT2917" s="11"/>
      <c r="BU2917" s="6"/>
      <c r="BV2917" s="6"/>
    </row>
    <row r="2918" spans="1:74" ht="15.75" x14ac:dyDescent="0.25">
      <c r="A2918" s="52" t="s">
        <v>7908</v>
      </c>
      <c r="B2918" s="56"/>
      <c r="C2918" s="7" t="s">
        <v>118</v>
      </c>
      <c r="D2918" s="7" t="s">
        <v>6920</v>
      </c>
      <c r="E2918" s="7"/>
      <c r="F2918" s="64"/>
      <c r="G2918" s="6"/>
      <c r="H2918" s="6"/>
      <c r="I2918" s="10" t="s">
        <v>110</v>
      </c>
      <c r="J2918" s="11" t="s">
        <v>4453</v>
      </c>
      <c r="K2918" s="220" t="s">
        <v>601</v>
      </c>
      <c r="L2918" s="180"/>
      <c r="M2918" s="180">
        <v>1000</v>
      </c>
      <c r="N2918" s="80" t="s">
        <v>7216</v>
      </c>
      <c r="O2918" s="165"/>
      <c r="P2918" s="80" t="s">
        <v>5409</v>
      </c>
      <c r="Q2918" s="80"/>
      <c r="R2918" s="80"/>
      <c r="S2918" s="166"/>
      <c r="T2918" s="164"/>
      <c r="U2918" s="167"/>
      <c r="V2918" s="168"/>
      <c r="W2918" s="12" t="str">
        <f t="shared" si="529"/>
        <v>Mqtt1</v>
      </c>
      <c r="X2918" s="222"/>
      <c r="Y2918" s="6" t="str">
        <f t="shared" si="533"/>
        <v>power-tag/socket-circuit-2</v>
      </c>
      <c r="Z2918" s="106" t="str" cm="1">
        <f t="array" ref="Z2918">IF(COUNTIF(N2918,"spare"),"","$."&amp;_xlfn.REGEXEXTRACT(J2918,"PT\d+[FQ]\d+_(.*)", 2))</f>
        <v>$.RMS_Current_Phase_Neut</v>
      </c>
      <c r="AA2918" s="12">
        <f t="shared" si="532"/>
        <v>15</v>
      </c>
      <c r="AB2918" s="6" t="s">
        <v>195</v>
      </c>
      <c r="AC2918" s="106">
        <v>3006</v>
      </c>
      <c r="AJ2918" s="80"/>
      <c r="AK2918" s="116" t="s">
        <v>1693</v>
      </c>
      <c r="AN2918" s="80"/>
      <c r="AO2918" s="80"/>
      <c r="AP2918" s="80"/>
      <c r="AQ2918" s="80"/>
      <c r="AR2918" s="130"/>
      <c r="AS2918" s="80"/>
      <c r="AT2918" s="7"/>
      <c r="AU2918" s="7"/>
      <c r="AV2918" s="169"/>
      <c r="AW2918" s="170"/>
      <c r="AX2918" s="140"/>
      <c r="AY2918" s="150"/>
      <c r="AZ2918" s="171"/>
      <c r="BA2918" s="171"/>
      <c r="BB2918" s="150" t="str">
        <f t="shared" si="530"/>
        <v/>
      </c>
      <c r="BC2918" s="172"/>
      <c r="BD2918" s="169"/>
      <c r="BE2918" s="169"/>
      <c r="BF2918" s="169"/>
      <c r="BG2918" s="169"/>
      <c r="BH2918" s="169"/>
      <c r="BI2918" s="169"/>
      <c r="BJ2918" s="169"/>
      <c r="BK2918" s="169"/>
      <c r="BL2918" s="169"/>
      <c r="BM2918" s="169"/>
      <c r="BN2918" s="169"/>
      <c r="BO2918" s="169"/>
      <c r="BP2918" s="169"/>
      <c r="BQ2918" s="169"/>
      <c r="BS2918" s="6"/>
      <c r="BT2918" s="11"/>
      <c r="BU2918" s="6"/>
      <c r="BV2918" s="6"/>
    </row>
    <row r="2919" spans="1:74" ht="15.75" x14ac:dyDescent="0.25">
      <c r="A2919" s="52" t="s">
        <v>7908</v>
      </c>
      <c r="B2919" s="56"/>
      <c r="C2919" s="7" t="s">
        <v>118</v>
      </c>
      <c r="D2919" s="7" t="s">
        <v>6920</v>
      </c>
      <c r="E2919" s="7"/>
      <c r="F2919" s="64"/>
      <c r="G2919" s="6"/>
      <c r="H2919" s="6"/>
      <c r="I2919" s="10" t="s">
        <v>110</v>
      </c>
      <c r="J2919" s="11" t="s">
        <v>7718</v>
      </c>
      <c r="K2919" s="220" t="s">
        <v>601</v>
      </c>
      <c r="L2919" s="180"/>
      <c r="M2919" s="180">
        <v>1000</v>
      </c>
      <c r="N2919" s="80" t="s">
        <v>7216</v>
      </c>
      <c r="O2919" s="165"/>
      <c r="P2919" s="80" t="s">
        <v>5410</v>
      </c>
      <c r="Q2919" s="80"/>
      <c r="R2919" s="80"/>
      <c r="S2919" s="166"/>
      <c r="T2919" s="164"/>
      <c r="U2919" s="167"/>
      <c r="V2919" s="168"/>
      <c r="W2919" s="12" t="str">
        <f t="shared" si="529"/>
        <v>Mqtt1</v>
      </c>
      <c r="X2919" s="222"/>
      <c r="Y2919" s="6" t="str">
        <f t="shared" si="533"/>
        <v>power-tag/socket-circuit-2</v>
      </c>
      <c r="Z2919" s="106" t="str" cm="1">
        <f t="array" ref="Z2919">IF(COUNTIF(N2919,"spare"),"","$."&amp;_xlfn.REGEXEXTRACT(J2919,"PT\d+[FQ]\d+_(.*)", 2))</f>
        <v>$.RMS_Voltage_A_N</v>
      </c>
      <c r="AA2919" s="12">
        <f t="shared" si="532"/>
        <v>15</v>
      </c>
      <c r="AB2919" s="6" t="s">
        <v>195</v>
      </c>
      <c r="AC2919" s="106">
        <v>3028</v>
      </c>
      <c r="AJ2919" s="80"/>
      <c r="AK2919" s="116" t="s">
        <v>1694</v>
      </c>
      <c r="AN2919" s="80"/>
      <c r="AO2919" s="80"/>
      <c r="AP2919" s="80"/>
      <c r="AQ2919" s="80"/>
      <c r="AR2919" s="130"/>
      <c r="AS2919" s="80"/>
      <c r="AT2919" s="7"/>
      <c r="AU2919" s="7"/>
      <c r="AV2919" s="169"/>
      <c r="AW2919" s="170"/>
      <c r="AX2919" s="140"/>
      <c r="AY2919" s="150"/>
      <c r="AZ2919" s="171"/>
      <c r="BA2919" s="171"/>
      <c r="BB2919" s="150" t="str">
        <f t="shared" si="530"/>
        <v/>
      </c>
      <c r="BC2919" s="172"/>
      <c r="BD2919" s="169"/>
      <c r="BE2919" s="169"/>
      <c r="BF2919" s="169"/>
      <c r="BG2919" s="169"/>
      <c r="BH2919" s="169"/>
      <c r="BI2919" s="169"/>
      <c r="BJ2919" s="169"/>
      <c r="BK2919" s="169"/>
      <c r="BL2919" s="169"/>
      <c r="BM2919" s="169"/>
      <c r="BN2919" s="169"/>
      <c r="BO2919" s="169"/>
      <c r="BP2919" s="169"/>
      <c r="BQ2919" s="169"/>
      <c r="BS2919" s="6"/>
      <c r="BT2919" s="11"/>
      <c r="BU2919" s="6"/>
      <c r="BV2919" s="6"/>
    </row>
    <row r="2920" spans="1:74" ht="15.75" x14ac:dyDescent="0.25">
      <c r="A2920" s="52" t="s">
        <v>7908</v>
      </c>
      <c r="B2920" s="56"/>
      <c r="C2920" s="7" t="s">
        <v>118</v>
      </c>
      <c r="D2920" s="7" t="s">
        <v>6920</v>
      </c>
      <c r="E2920" s="7"/>
      <c r="F2920" s="64"/>
      <c r="G2920" s="6"/>
      <c r="H2920" s="6"/>
      <c r="I2920" s="10" t="s">
        <v>110</v>
      </c>
      <c r="J2920" s="11" t="s">
        <v>7719</v>
      </c>
      <c r="K2920" s="220" t="s">
        <v>601</v>
      </c>
      <c r="L2920" s="180"/>
      <c r="M2920" s="180">
        <v>1000</v>
      </c>
      <c r="N2920" s="80" t="s">
        <v>7216</v>
      </c>
      <c r="O2920" s="165"/>
      <c r="P2920" s="80" t="s">
        <v>5411</v>
      </c>
      <c r="Q2920" s="80"/>
      <c r="R2920" s="80"/>
      <c r="S2920" s="166"/>
      <c r="T2920" s="164"/>
      <c r="U2920" s="167"/>
      <c r="V2920" s="168"/>
      <c r="W2920" s="12" t="str">
        <f t="shared" si="529"/>
        <v>Mqtt1</v>
      </c>
      <c r="X2920" s="222"/>
      <c r="Y2920" s="6" t="str">
        <f t="shared" si="533"/>
        <v>power-tag/socket-circuit-2</v>
      </c>
      <c r="Z2920" s="106" t="str" cm="1">
        <f t="array" ref="Z2920">IF(COUNTIF(N2920,"spare"),"","$."&amp;_xlfn.REGEXEXTRACT(J2920,"PT\d+[FQ]\d+_(.*)", 2))</f>
        <v>$.RMS_Voltage_B_N</v>
      </c>
      <c r="AA2920" s="12">
        <f t="shared" si="532"/>
        <v>15</v>
      </c>
      <c r="AB2920" s="6" t="s">
        <v>195</v>
      </c>
      <c r="AC2920" s="106">
        <v>3030</v>
      </c>
      <c r="AJ2920" s="80"/>
      <c r="AK2920" s="116" t="s">
        <v>1694</v>
      </c>
      <c r="AN2920" s="80"/>
      <c r="AO2920" s="80"/>
      <c r="AP2920" s="80"/>
      <c r="AQ2920" s="80"/>
      <c r="AR2920" s="130"/>
      <c r="AS2920" s="80"/>
      <c r="AT2920" s="7"/>
      <c r="AU2920" s="7"/>
      <c r="AV2920" s="169"/>
      <c r="AW2920" s="170"/>
      <c r="AX2920" s="140"/>
      <c r="AY2920" s="150"/>
      <c r="AZ2920" s="171"/>
      <c r="BA2920" s="171"/>
      <c r="BB2920" s="150" t="str">
        <f t="shared" si="530"/>
        <v/>
      </c>
      <c r="BC2920" s="172"/>
      <c r="BD2920" s="169"/>
      <c r="BE2920" s="169"/>
      <c r="BF2920" s="169"/>
      <c r="BG2920" s="169"/>
      <c r="BH2920" s="169"/>
      <c r="BI2920" s="169"/>
      <c r="BJ2920" s="169"/>
      <c r="BK2920" s="169"/>
      <c r="BL2920" s="169"/>
      <c r="BM2920" s="169"/>
      <c r="BN2920" s="169"/>
      <c r="BO2920" s="169"/>
      <c r="BP2920" s="169"/>
      <c r="BQ2920" s="169"/>
      <c r="BS2920" s="6"/>
      <c r="BT2920" s="11"/>
      <c r="BU2920" s="6"/>
      <c r="BV2920" s="6"/>
    </row>
    <row r="2921" spans="1:74" ht="15.75" x14ac:dyDescent="0.25">
      <c r="A2921" s="52" t="s">
        <v>7908</v>
      </c>
      <c r="B2921" s="56"/>
      <c r="C2921" s="7" t="s">
        <v>118</v>
      </c>
      <c r="D2921" s="7" t="s">
        <v>6920</v>
      </c>
      <c r="E2921" s="7"/>
      <c r="F2921" s="64"/>
      <c r="G2921" s="6"/>
      <c r="H2921" s="6"/>
      <c r="I2921" s="10" t="s">
        <v>110</v>
      </c>
      <c r="J2921" s="11" t="s">
        <v>7720</v>
      </c>
      <c r="K2921" s="220" t="s">
        <v>601</v>
      </c>
      <c r="L2921" s="180"/>
      <c r="M2921" s="180">
        <v>1000</v>
      </c>
      <c r="N2921" s="80" t="s">
        <v>7216</v>
      </c>
      <c r="O2921" s="165"/>
      <c r="P2921" s="80" t="s">
        <v>5412</v>
      </c>
      <c r="Q2921" s="80"/>
      <c r="R2921" s="80"/>
      <c r="S2921" s="166"/>
      <c r="T2921" s="164"/>
      <c r="U2921" s="167"/>
      <c r="V2921" s="168"/>
      <c r="W2921" s="12" t="str">
        <f t="shared" si="529"/>
        <v>Mqtt1</v>
      </c>
      <c r="X2921" s="222"/>
      <c r="Y2921" s="6" t="str">
        <f t="shared" si="533"/>
        <v>power-tag/socket-circuit-2</v>
      </c>
      <c r="Z2921" s="106" t="str" cm="1">
        <f t="array" ref="Z2921">IF(COUNTIF(N2921,"spare"),"","$."&amp;_xlfn.REGEXEXTRACT(J2921,"PT\d+[FQ]\d+_(.*)", 2))</f>
        <v>$.RMS_Voltage_C_N</v>
      </c>
      <c r="AA2921" s="12">
        <f t="shared" si="532"/>
        <v>15</v>
      </c>
      <c r="AB2921" s="6" t="s">
        <v>195</v>
      </c>
      <c r="AC2921" s="106">
        <v>3032</v>
      </c>
      <c r="AJ2921" s="80"/>
      <c r="AK2921" s="116" t="s">
        <v>1694</v>
      </c>
      <c r="AN2921" s="80"/>
      <c r="AO2921" s="80"/>
      <c r="AP2921" s="80"/>
      <c r="AQ2921" s="80"/>
      <c r="AR2921" s="130"/>
      <c r="AS2921" s="80"/>
      <c r="AT2921" s="7"/>
      <c r="AU2921" s="7"/>
      <c r="AV2921" s="169"/>
      <c r="AW2921" s="170"/>
      <c r="AX2921" s="140"/>
      <c r="AY2921" s="150"/>
      <c r="AZ2921" s="171"/>
      <c r="BA2921" s="171"/>
      <c r="BB2921" s="150" t="str">
        <f t="shared" si="530"/>
        <v/>
      </c>
      <c r="BC2921" s="172"/>
      <c r="BD2921" s="169"/>
      <c r="BE2921" s="169"/>
      <c r="BF2921" s="169"/>
      <c r="BG2921" s="169"/>
      <c r="BH2921" s="169"/>
      <c r="BI2921" s="169"/>
      <c r="BJ2921" s="169"/>
      <c r="BK2921" s="169"/>
      <c r="BL2921" s="169"/>
      <c r="BM2921" s="169"/>
      <c r="BN2921" s="169"/>
      <c r="BO2921" s="169"/>
      <c r="BP2921" s="169"/>
      <c r="BQ2921" s="169"/>
      <c r="BS2921" s="6"/>
      <c r="BT2921" s="11"/>
      <c r="BU2921" s="6"/>
      <c r="BV2921" s="6"/>
    </row>
    <row r="2922" spans="1:74" ht="15.75" x14ac:dyDescent="0.25">
      <c r="A2922" s="52" t="s">
        <v>7908</v>
      </c>
      <c r="B2922" s="56"/>
      <c r="C2922" s="7" t="s">
        <v>118</v>
      </c>
      <c r="D2922" s="7" t="s">
        <v>6920</v>
      </c>
      <c r="E2922" s="7"/>
      <c r="F2922" s="64"/>
      <c r="G2922" s="6"/>
      <c r="H2922" s="6"/>
      <c r="I2922" s="10" t="s">
        <v>110</v>
      </c>
      <c r="J2922" s="11" t="s">
        <v>4454</v>
      </c>
      <c r="K2922" s="220" t="s">
        <v>601</v>
      </c>
      <c r="L2922" s="180"/>
      <c r="M2922" s="180">
        <v>1000</v>
      </c>
      <c r="N2922" s="80" t="s">
        <v>7216</v>
      </c>
      <c r="O2922" s="165"/>
      <c r="P2922" s="80" t="s">
        <v>5413</v>
      </c>
      <c r="Q2922" s="80"/>
      <c r="R2922" s="80"/>
      <c r="S2922" s="166"/>
      <c r="T2922" s="164"/>
      <c r="U2922" s="167"/>
      <c r="V2922" s="168"/>
      <c r="W2922" s="12" t="str">
        <f t="shared" si="529"/>
        <v>Mqtt1</v>
      </c>
      <c r="X2922" s="222"/>
      <c r="Y2922" s="6" t="str">
        <f t="shared" si="533"/>
        <v>power-tag/socket-circuit-2</v>
      </c>
      <c r="Z2922" s="106" t="str" cm="1">
        <f t="array" ref="Z2922">IF(COUNTIF(N2922,"spare"),"","$."&amp;_xlfn.REGEXEXTRACT(J2922,"PT\d+[FQ]\d+_(.*)", 2))</f>
        <v>$.Active_Power_Phase_A</v>
      </c>
      <c r="AA2922" s="12">
        <f t="shared" si="532"/>
        <v>15</v>
      </c>
      <c r="AB2922" s="6" t="s">
        <v>195</v>
      </c>
      <c r="AC2922" s="106">
        <v>3054</v>
      </c>
      <c r="AJ2922" s="80"/>
      <c r="AK2922" s="116" t="s">
        <v>1695</v>
      </c>
      <c r="AN2922" s="80"/>
      <c r="AO2922" s="80"/>
      <c r="AP2922" s="80"/>
      <c r="AQ2922" s="80"/>
      <c r="AR2922" s="130"/>
      <c r="AS2922" s="80"/>
      <c r="AT2922" s="7"/>
      <c r="AU2922" s="7"/>
      <c r="AV2922" s="169"/>
      <c r="AW2922" s="170"/>
      <c r="AX2922" s="140"/>
      <c r="AY2922" s="150"/>
      <c r="AZ2922" s="171"/>
      <c r="BA2922" s="171"/>
      <c r="BB2922" s="150" t="str">
        <f t="shared" si="530"/>
        <v/>
      </c>
      <c r="BC2922" s="172"/>
      <c r="BD2922" s="169"/>
      <c r="BE2922" s="169"/>
      <c r="BF2922" s="169"/>
      <c r="BG2922" s="169"/>
      <c r="BH2922" s="169"/>
      <c r="BI2922" s="169"/>
      <c r="BJ2922" s="169"/>
      <c r="BK2922" s="169"/>
      <c r="BL2922" s="169"/>
      <c r="BM2922" s="169"/>
      <c r="BN2922" s="169"/>
      <c r="BO2922" s="169"/>
      <c r="BP2922" s="169"/>
      <c r="BQ2922" s="169"/>
      <c r="BS2922" s="6"/>
      <c r="BT2922" s="11"/>
      <c r="BU2922" s="6"/>
      <c r="BV2922" s="6"/>
    </row>
    <row r="2923" spans="1:74" ht="15.75" x14ac:dyDescent="0.25">
      <c r="A2923" s="52" t="s">
        <v>7908</v>
      </c>
      <c r="B2923" s="56"/>
      <c r="C2923" s="7" t="s">
        <v>118</v>
      </c>
      <c r="D2923" s="7" t="s">
        <v>6920</v>
      </c>
      <c r="E2923" s="7"/>
      <c r="F2923" s="64"/>
      <c r="G2923" s="6"/>
      <c r="H2923" s="6"/>
      <c r="I2923" s="10" t="s">
        <v>110</v>
      </c>
      <c r="J2923" s="11" t="s">
        <v>4455</v>
      </c>
      <c r="K2923" s="220" t="s">
        <v>601</v>
      </c>
      <c r="L2923" s="180"/>
      <c r="M2923" s="180">
        <v>1000</v>
      </c>
      <c r="N2923" s="80" t="s">
        <v>7216</v>
      </c>
      <c r="O2923" s="165"/>
      <c r="P2923" s="80" t="s">
        <v>5414</v>
      </c>
      <c r="Q2923" s="80"/>
      <c r="R2923" s="80"/>
      <c r="S2923" s="166"/>
      <c r="T2923" s="164"/>
      <c r="U2923" s="167"/>
      <c r="V2923" s="168"/>
      <c r="W2923" s="12" t="str">
        <f t="shared" ref="W2923:W2974" si="534">IF(COUNTIF(N2923,"spare"),"","Mqtt1")</f>
        <v>Mqtt1</v>
      </c>
      <c r="X2923" s="222"/>
      <c r="Y2923" s="6" t="str">
        <f t="shared" si="533"/>
        <v>power-tag/socket-circuit-2</v>
      </c>
      <c r="Z2923" s="106" t="str" cm="1">
        <f t="array" ref="Z2923">IF(COUNTIF(N2923,"spare"),"","$."&amp;_xlfn.REGEXEXTRACT(J2923,"PT\d+[FQ]\d+_(.*)", 2))</f>
        <v>$.Active_Power_Phase_B</v>
      </c>
      <c r="AA2923" s="12">
        <f t="shared" si="532"/>
        <v>15</v>
      </c>
      <c r="AB2923" s="6" t="s">
        <v>195</v>
      </c>
      <c r="AC2923" s="106">
        <v>3056</v>
      </c>
      <c r="AJ2923" s="80"/>
      <c r="AK2923" s="116" t="s">
        <v>1695</v>
      </c>
      <c r="AN2923" s="80"/>
      <c r="AO2923" s="80"/>
      <c r="AP2923" s="80"/>
      <c r="AQ2923" s="80"/>
      <c r="AR2923" s="130"/>
      <c r="AS2923" s="80"/>
      <c r="AT2923" s="7"/>
      <c r="AU2923" s="7"/>
      <c r="AV2923" s="169"/>
      <c r="AW2923" s="170"/>
      <c r="AX2923" s="140"/>
      <c r="AY2923" s="150"/>
      <c r="AZ2923" s="171"/>
      <c r="BA2923" s="171"/>
      <c r="BB2923" s="150" t="str">
        <f t="shared" ref="BB2923:BB2974" si="535">IF(ISNUMBER(AM2923),"1","")</f>
        <v/>
      </c>
      <c r="BC2923" s="172"/>
      <c r="BD2923" s="169"/>
      <c r="BE2923" s="169"/>
      <c r="BF2923" s="169"/>
      <c r="BG2923" s="169"/>
      <c r="BH2923" s="169"/>
      <c r="BI2923" s="169"/>
      <c r="BJ2923" s="169"/>
      <c r="BK2923" s="169"/>
      <c r="BL2923" s="169"/>
      <c r="BM2923" s="169"/>
      <c r="BN2923" s="169"/>
      <c r="BO2923" s="169"/>
      <c r="BP2923" s="169"/>
      <c r="BQ2923" s="169"/>
      <c r="BS2923" s="6"/>
      <c r="BT2923" s="11"/>
      <c r="BU2923" s="6"/>
      <c r="BV2923" s="6"/>
    </row>
    <row r="2924" spans="1:74" ht="15.75" x14ac:dyDescent="0.25">
      <c r="A2924" s="52" t="s">
        <v>7908</v>
      </c>
      <c r="B2924" s="56"/>
      <c r="C2924" s="7" t="s">
        <v>118</v>
      </c>
      <c r="D2924" s="7" t="s">
        <v>6920</v>
      </c>
      <c r="E2924" s="7"/>
      <c r="F2924" s="64"/>
      <c r="G2924" s="6"/>
      <c r="H2924" s="6"/>
      <c r="I2924" s="10" t="s">
        <v>110</v>
      </c>
      <c r="J2924" s="11" t="s">
        <v>4456</v>
      </c>
      <c r="K2924" s="220" t="s">
        <v>601</v>
      </c>
      <c r="L2924" s="180"/>
      <c r="M2924" s="180">
        <v>1000</v>
      </c>
      <c r="N2924" s="80" t="s">
        <v>7216</v>
      </c>
      <c r="O2924" s="165"/>
      <c r="P2924" s="80" t="s">
        <v>5415</v>
      </c>
      <c r="Q2924" s="80"/>
      <c r="R2924" s="80"/>
      <c r="S2924" s="166"/>
      <c r="T2924" s="164"/>
      <c r="U2924" s="167"/>
      <c r="V2924" s="168"/>
      <c r="W2924" s="12" t="str">
        <f t="shared" si="534"/>
        <v>Mqtt1</v>
      </c>
      <c r="X2924" s="222"/>
      <c r="Y2924" s="6" t="str">
        <f t="shared" si="533"/>
        <v>power-tag/socket-circuit-2</v>
      </c>
      <c r="Z2924" s="106" t="str" cm="1">
        <f t="array" ref="Z2924">IF(COUNTIF(N2924,"spare"),"","$."&amp;_xlfn.REGEXEXTRACT(J2924,"PT\d+[FQ]\d+_(.*)", 2))</f>
        <v>$.Active_Power_Phase_C</v>
      </c>
      <c r="AA2924" s="12">
        <f t="shared" si="532"/>
        <v>15</v>
      </c>
      <c r="AB2924" s="6" t="s">
        <v>195</v>
      </c>
      <c r="AC2924" s="106">
        <v>3058</v>
      </c>
      <c r="AJ2924" s="80"/>
      <c r="AK2924" s="116" t="s">
        <v>1695</v>
      </c>
      <c r="AN2924" s="80"/>
      <c r="AO2924" s="80"/>
      <c r="AP2924" s="80"/>
      <c r="AQ2924" s="80"/>
      <c r="AR2924" s="130"/>
      <c r="AS2924" s="80"/>
      <c r="AT2924" s="7"/>
      <c r="AU2924" s="7"/>
      <c r="AV2924" s="169"/>
      <c r="AW2924" s="170"/>
      <c r="AX2924" s="140"/>
      <c r="AY2924" s="150"/>
      <c r="AZ2924" s="171"/>
      <c r="BA2924" s="171"/>
      <c r="BB2924" s="150" t="str">
        <f t="shared" si="535"/>
        <v/>
      </c>
      <c r="BC2924" s="172"/>
      <c r="BD2924" s="169"/>
      <c r="BE2924" s="169"/>
      <c r="BF2924" s="169"/>
      <c r="BG2924" s="169"/>
      <c r="BH2924" s="169"/>
      <c r="BI2924" s="169"/>
      <c r="BJ2924" s="169"/>
      <c r="BK2924" s="169"/>
      <c r="BL2924" s="169"/>
      <c r="BM2924" s="169"/>
      <c r="BN2924" s="169"/>
      <c r="BO2924" s="169"/>
      <c r="BP2924" s="169"/>
      <c r="BQ2924" s="169"/>
      <c r="BS2924" s="6"/>
      <c r="BT2924" s="11"/>
      <c r="BU2924" s="6"/>
      <c r="BV2924" s="6"/>
    </row>
    <row r="2925" spans="1:74" ht="15.75" x14ac:dyDescent="0.25">
      <c r="A2925" s="52" t="s">
        <v>7908</v>
      </c>
      <c r="B2925" s="56"/>
      <c r="C2925" s="7" t="s">
        <v>118</v>
      </c>
      <c r="D2925" s="7" t="s">
        <v>6920</v>
      </c>
      <c r="E2925" s="7"/>
      <c r="F2925" s="64"/>
      <c r="G2925" s="6"/>
      <c r="H2925" s="6"/>
      <c r="I2925" s="10" t="s">
        <v>110</v>
      </c>
      <c r="J2925" s="11" t="s">
        <v>4457</v>
      </c>
      <c r="K2925" s="220" t="s">
        <v>601</v>
      </c>
      <c r="L2925" s="180"/>
      <c r="M2925" s="180">
        <v>1000</v>
      </c>
      <c r="N2925" s="80" t="s">
        <v>7216</v>
      </c>
      <c r="O2925" s="165"/>
      <c r="P2925" s="80" t="s">
        <v>5416</v>
      </c>
      <c r="Q2925" s="80"/>
      <c r="R2925" s="80"/>
      <c r="S2925" s="166"/>
      <c r="T2925" s="164"/>
      <c r="U2925" s="167"/>
      <c r="V2925" s="168"/>
      <c r="W2925" s="12" t="str">
        <f t="shared" si="534"/>
        <v>Mqtt1</v>
      </c>
      <c r="X2925" s="222"/>
      <c r="Y2925" s="6" t="str">
        <f t="shared" si="533"/>
        <v>power-tag/socket-circuit-2</v>
      </c>
      <c r="Z2925" s="106" t="str" cm="1">
        <f t="array" ref="Z2925">IF(COUNTIF(N2925,"spare"),"","$."&amp;_xlfn.REGEXEXTRACT(J2925,"PT\d+[FQ]\d+_(.*)", 2))</f>
        <v>$.Total_Active_Power</v>
      </c>
      <c r="AA2925" s="12">
        <f t="shared" si="532"/>
        <v>15</v>
      </c>
      <c r="AB2925" s="6" t="s">
        <v>195</v>
      </c>
      <c r="AC2925" s="106">
        <v>3060</v>
      </c>
      <c r="AJ2925" s="80"/>
      <c r="AK2925" s="116" t="s">
        <v>1695</v>
      </c>
      <c r="AN2925" s="80"/>
      <c r="AO2925" s="80"/>
      <c r="AP2925" s="80"/>
      <c r="AQ2925" s="80"/>
      <c r="AR2925" s="130"/>
      <c r="AS2925" s="80"/>
      <c r="AT2925" s="7"/>
      <c r="AU2925" s="7"/>
      <c r="AV2925" s="169"/>
      <c r="AW2925" s="170"/>
      <c r="AX2925" s="140"/>
      <c r="AY2925" s="150"/>
      <c r="AZ2925" s="171"/>
      <c r="BA2925" s="171"/>
      <c r="BB2925" s="150" t="str">
        <f t="shared" si="535"/>
        <v/>
      </c>
      <c r="BC2925" s="172"/>
      <c r="BD2925" s="169"/>
      <c r="BE2925" s="169"/>
      <c r="BF2925" s="169"/>
      <c r="BG2925" s="169"/>
      <c r="BH2925" s="169"/>
      <c r="BI2925" s="169"/>
      <c r="BJ2925" s="169"/>
      <c r="BK2925" s="169"/>
      <c r="BL2925" s="169"/>
      <c r="BM2925" s="169"/>
      <c r="BN2925" s="169"/>
      <c r="BO2925" s="169"/>
      <c r="BP2925" s="169"/>
      <c r="BQ2925" s="169"/>
      <c r="BS2925" s="6"/>
      <c r="BT2925" s="11"/>
      <c r="BU2925" s="6"/>
      <c r="BV2925" s="6"/>
    </row>
    <row r="2926" spans="1:74" ht="15.75" x14ac:dyDescent="0.25">
      <c r="A2926" s="52" t="s">
        <v>7908</v>
      </c>
      <c r="B2926" s="56"/>
      <c r="C2926" s="7" t="s">
        <v>118</v>
      </c>
      <c r="D2926" s="7" t="s">
        <v>6920</v>
      </c>
      <c r="E2926" s="7"/>
      <c r="F2926" s="64"/>
      <c r="G2926" s="6"/>
      <c r="H2926" s="6"/>
      <c r="I2926" s="10" t="s">
        <v>110</v>
      </c>
      <c r="J2926" s="11" t="s">
        <v>4458</v>
      </c>
      <c r="K2926" s="220" t="s">
        <v>601</v>
      </c>
      <c r="L2926" s="180"/>
      <c r="M2926" s="180">
        <v>1000</v>
      </c>
      <c r="N2926" s="80" t="s">
        <v>7216</v>
      </c>
      <c r="O2926" s="165"/>
      <c r="P2926" s="80" t="s">
        <v>5417</v>
      </c>
      <c r="Q2926" s="80"/>
      <c r="R2926" s="80"/>
      <c r="S2926" s="166"/>
      <c r="T2926" s="164"/>
      <c r="U2926" s="167"/>
      <c r="V2926" s="168"/>
      <c r="W2926" s="12" t="str">
        <f t="shared" si="534"/>
        <v>Mqtt1</v>
      </c>
      <c r="X2926" s="222"/>
      <c r="Y2926" s="6" t="str">
        <f t="shared" si="533"/>
        <v>power-tag/socket-circuit-2</v>
      </c>
      <c r="Z2926" s="106" t="str" cm="1">
        <f t="array" ref="Z2926">IF(COUNTIF(N2926,"spare"),"","$."&amp;_xlfn.REGEXEXTRACT(J2926,"PT\d+[FQ]\d+_(.*)", 2))</f>
        <v>$.Power_Factor_Phase_A</v>
      </c>
      <c r="AA2926" s="12">
        <f t="shared" si="532"/>
        <v>15</v>
      </c>
      <c r="AB2926" s="6" t="s">
        <v>195</v>
      </c>
      <c r="AC2926" s="106">
        <v>3078</v>
      </c>
      <c r="AJ2926" s="80"/>
      <c r="AK2926" s="116" t="s">
        <v>1696</v>
      </c>
      <c r="AN2926" s="80"/>
      <c r="AO2926" s="80"/>
      <c r="AP2926" s="80"/>
      <c r="AQ2926" s="80"/>
      <c r="AR2926" s="130"/>
      <c r="AS2926" s="80"/>
      <c r="AT2926" s="7"/>
      <c r="AU2926" s="7"/>
      <c r="AV2926" s="169"/>
      <c r="AW2926" s="170"/>
      <c r="AX2926" s="140"/>
      <c r="AY2926" s="150"/>
      <c r="AZ2926" s="171"/>
      <c r="BA2926" s="171"/>
      <c r="BB2926" s="150" t="str">
        <f t="shared" si="535"/>
        <v/>
      </c>
      <c r="BC2926" s="172"/>
      <c r="BD2926" s="169"/>
      <c r="BE2926" s="169"/>
      <c r="BF2926" s="169"/>
      <c r="BG2926" s="169"/>
      <c r="BH2926" s="169"/>
      <c r="BI2926" s="169"/>
      <c r="BJ2926" s="169"/>
      <c r="BK2926" s="169"/>
      <c r="BL2926" s="169"/>
      <c r="BM2926" s="169"/>
      <c r="BN2926" s="169"/>
      <c r="BO2926" s="169"/>
      <c r="BP2926" s="169"/>
      <c r="BQ2926" s="169"/>
      <c r="BS2926" s="6"/>
      <c r="BT2926" s="11"/>
      <c r="BU2926" s="6"/>
      <c r="BV2926" s="6"/>
    </row>
    <row r="2927" spans="1:74" ht="15.75" x14ac:dyDescent="0.25">
      <c r="A2927" s="52" t="s">
        <v>7908</v>
      </c>
      <c r="B2927" s="56"/>
      <c r="C2927" s="7" t="s">
        <v>118</v>
      </c>
      <c r="D2927" s="7" t="s">
        <v>6920</v>
      </c>
      <c r="E2927" s="7"/>
      <c r="F2927" s="64"/>
      <c r="G2927" s="6"/>
      <c r="H2927" s="6"/>
      <c r="I2927" s="10" t="s">
        <v>110</v>
      </c>
      <c r="J2927" s="11" t="s">
        <v>4459</v>
      </c>
      <c r="K2927" s="220" t="s">
        <v>601</v>
      </c>
      <c r="L2927" s="180"/>
      <c r="M2927" s="180">
        <v>1000</v>
      </c>
      <c r="N2927" s="80" t="s">
        <v>7216</v>
      </c>
      <c r="O2927" s="165"/>
      <c r="P2927" s="80" t="s">
        <v>5418</v>
      </c>
      <c r="Q2927" s="80"/>
      <c r="R2927" s="80"/>
      <c r="S2927" s="166"/>
      <c r="T2927" s="164"/>
      <c r="U2927" s="167"/>
      <c r="V2927" s="168"/>
      <c r="W2927" s="12" t="str">
        <f t="shared" si="534"/>
        <v>Mqtt1</v>
      </c>
      <c r="X2927" s="222"/>
      <c r="Y2927" s="6" t="str">
        <f t="shared" si="533"/>
        <v>power-tag/socket-circuit-2</v>
      </c>
      <c r="Z2927" s="106" t="str" cm="1">
        <f t="array" ref="Z2927">IF(COUNTIF(N2927,"spare"),"","$."&amp;_xlfn.REGEXEXTRACT(J2927,"PT\d+[FQ]\d+_(.*)", 2))</f>
        <v>$.Power_Factor_Phase_B</v>
      </c>
      <c r="AA2927" s="12">
        <f t="shared" si="532"/>
        <v>15</v>
      </c>
      <c r="AB2927" s="6" t="s">
        <v>195</v>
      </c>
      <c r="AC2927" s="106">
        <v>3080</v>
      </c>
      <c r="AJ2927" s="80"/>
      <c r="AK2927" s="116" t="s">
        <v>1696</v>
      </c>
      <c r="AN2927" s="80"/>
      <c r="AO2927" s="80"/>
      <c r="AP2927" s="80"/>
      <c r="AQ2927" s="80"/>
      <c r="AR2927" s="130"/>
      <c r="AS2927" s="80"/>
      <c r="AT2927" s="7"/>
      <c r="AU2927" s="7"/>
      <c r="AV2927" s="169"/>
      <c r="AW2927" s="170"/>
      <c r="AX2927" s="140"/>
      <c r="AY2927" s="150"/>
      <c r="AZ2927" s="171"/>
      <c r="BA2927" s="171"/>
      <c r="BB2927" s="150" t="str">
        <f t="shared" si="535"/>
        <v/>
      </c>
      <c r="BC2927" s="172"/>
      <c r="BD2927" s="169"/>
      <c r="BE2927" s="169"/>
      <c r="BF2927" s="169"/>
      <c r="BG2927" s="169"/>
      <c r="BH2927" s="169"/>
      <c r="BI2927" s="169"/>
      <c r="BJ2927" s="169"/>
      <c r="BK2927" s="169"/>
      <c r="BL2927" s="169"/>
      <c r="BM2927" s="169"/>
      <c r="BN2927" s="169"/>
      <c r="BO2927" s="169"/>
      <c r="BP2927" s="169"/>
      <c r="BQ2927" s="169"/>
      <c r="BS2927" s="6"/>
      <c r="BT2927" s="11"/>
      <c r="BU2927" s="6"/>
      <c r="BV2927" s="6"/>
    </row>
    <row r="2928" spans="1:74" ht="15.75" x14ac:dyDescent="0.25">
      <c r="A2928" s="52" t="s">
        <v>7908</v>
      </c>
      <c r="B2928" s="56"/>
      <c r="C2928" s="7" t="s">
        <v>118</v>
      </c>
      <c r="D2928" s="7" t="s">
        <v>6920</v>
      </c>
      <c r="E2928" s="7"/>
      <c r="F2928" s="64"/>
      <c r="G2928" s="6"/>
      <c r="H2928" s="6"/>
      <c r="I2928" s="10" t="s">
        <v>110</v>
      </c>
      <c r="J2928" s="11" t="s">
        <v>4460</v>
      </c>
      <c r="K2928" s="220" t="s">
        <v>601</v>
      </c>
      <c r="L2928" s="180"/>
      <c r="M2928" s="180">
        <v>1000</v>
      </c>
      <c r="N2928" s="80" t="s">
        <v>7216</v>
      </c>
      <c r="O2928" s="165"/>
      <c r="P2928" s="80" t="s">
        <v>5419</v>
      </c>
      <c r="Q2928" s="80"/>
      <c r="R2928" s="80"/>
      <c r="S2928" s="166"/>
      <c r="T2928" s="164"/>
      <c r="U2928" s="167"/>
      <c r="V2928" s="168"/>
      <c r="W2928" s="12" t="str">
        <f t="shared" si="534"/>
        <v>Mqtt1</v>
      </c>
      <c r="X2928" s="222"/>
      <c r="Y2928" s="6" t="str">
        <f t="shared" si="533"/>
        <v>power-tag/socket-circuit-2</v>
      </c>
      <c r="Z2928" s="106" t="str" cm="1">
        <f t="array" ref="Z2928">IF(COUNTIF(N2928,"spare"),"","$."&amp;_xlfn.REGEXEXTRACT(J2928,"PT\d+[FQ]\d+_(.*)", 2))</f>
        <v>$.Power_Factor_Phase_C</v>
      </c>
      <c r="AA2928" s="12">
        <f t="shared" si="532"/>
        <v>15</v>
      </c>
      <c r="AB2928" s="6" t="s">
        <v>195</v>
      </c>
      <c r="AC2928" s="106">
        <v>3082</v>
      </c>
      <c r="AJ2928" s="80"/>
      <c r="AK2928" s="116" t="s">
        <v>1696</v>
      </c>
      <c r="AN2928" s="80"/>
      <c r="AO2928" s="80"/>
      <c r="AP2928" s="80"/>
      <c r="AQ2928" s="80"/>
      <c r="AR2928" s="130"/>
      <c r="AS2928" s="80"/>
      <c r="AT2928" s="7"/>
      <c r="AU2928" s="7"/>
      <c r="AV2928" s="169"/>
      <c r="AW2928" s="170"/>
      <c r="AX2928" s="140"/>
      <c r="AY2928" s="150"/>
      <c r="AZ2928" s="171"/>
      <c r="BA2928" s="171"/>
      <c r="BB2928" s="150" t="str">
        <f t="shared" si="535"/>
        <v/>
      </c>
      <c r="BC2928" s="172"/>
      <c r="BD2928" s="169"/>
      <c r="BE2928" s="169"/>
      <c r="BF2928" s="169"/>
      <c r="BG2928" s="169"/>
      <c r="BH2928" s="169"/>
      <c r="BI2928" s="169"/>
      <c r="BJ2928" s="169"/>
      <c r="BK2928" s="169"/>
      <c r="BL2928" s="169"/>
      <c r="BM2928" s="169"/>
      <c r="BN2928" s="169"/>
      <c r="BO2928" s="169"/>
      <c r="BP2928" s="169"/>
      <c r="BQ2928" s="169"/>
      <c r="BS2928" s="6"/>
      <c r="BT2928" s="11"/>
      <c r="BU2928" s="6"/>
      <c r="BV2928" s="6"/>
    </row>
    <row r="2929" spans="1:74" ht="15.75" x14ac:dyDescent="0.25">
      <c r="A2929" s="52" t="s">
        <v>7908</v>
      </c>
      <c r="B2929" s="56"/>
      <c r="C2929" s="7" t="s">
        <v>118</v>
      </c>
      <c r="D2929" s="7" t="s">
        <v>6920</v>
      </c>
      <c r="E2929" s="7"/>
      <c r="F2929" s="64"/>
      <c r="G2929" s="6"/>
      <c r="H2929" s="6"/>
      <c r="I2929" s="10" t="s">
        <v>110</v>
      </c>
      <c r="J2929" s="11" t="s">
        <v>4461</v>
      </c>
      <c r="K2929" s="220" t="s">
        <v>601</v>
      </c>
      <c r="L2929" s="180"/>
      <c r="M2929" s="180">
        <v>1000</v>
      </c>
      <c r="N2929" s="80" t="s">
        <v>7216</v>
      </c>
      <c r="O2929" s="165"/>
      <c r="P2929" s="80" t="s">
        <v>5420</v>
      </c>
      <c r="Q2929" s="80"/>
      <c r="R2929" s="80"/>
      <c r="S2929" s="166"/>
      <c r="T2929" s="164"/>
      <c r="U2929" s="167"/>
      <c r="V2929" s="168"/>
      <c r="W2929" s="12" t="str">
        <f t="shared" si="534"/>
        <v>Mqtt1</v>
      </c>
      <c r="X2929" s="222"/>
      <c r="Y2929" s="6" t="str">
        <f t="shared" si="533"/>
        <v>power-tag/socket-circuit-2</v>
      </c>
      <c r="Z2929" s="106" t="str" cm="1">
        <f t="array" ref="Z2929">IF(COUNTIF(N2929,"spare"),"","$."&amp;_xlfn.REGEXEXTRACT(J2929,"PT\d+[FQ]\d+_(.*)", 2))</f>
        <v>$.Total_Power_Factor</v>
      </c>
      <c r="AA2929" s="12">
        <f t="shared" si="532"/>
        <v>15</v>
      </c>
      <c r="AB2929" s="6" t="s">
        <v>195</v>
      </c>
      <c r="AC2929" s="106">
        <v>3084</v>
      </c>
      <c r="AJ2929" s="80"/>
      <c r="AK2929" s="116" t="s">
        <v>1696</v>
      </c>
      <c r="AN2929" s="80"/>
      <c r="AO2929" s="80"/>
      <c r="AP2929" s="80"/>
      <c r="AQ2929" s="80"/>
      <c r="AR2929" s="130"/>
      <c r="AS2929" s="80"/>
      <c r="AT2929" s="7"/>
      <c r="AU2929" s="7"/>
      <c r="AV2929" s="169"/>
      <c r="AW2929" s="170"/>
      <c r="AX2929" s="140"/>
      <c r="AY2929" s="150"/>
      <c r="AZ2929" s="171"/>
      <c r="BA2929" s="171"/>
      <c r="BB2929" s="150" t="str">
        <f t="shared" si="535"/>
        <v/>
      </c>
      <c r="BC2929" s="172"/>
      <c r="BD2929" s="169"/>
      <c r="BE2929" s="169"/>
      <c r="BF2929" s="169"/>
      <c r="BG2929" s="169"/>
      <c r="BH2929" s="169"/>
      <c r="BI2929" s="169"/>
      <c r="BJ2929" s="169"/>
      <c r="BK2929" s="169"/>
      <c r="BL2929" s="169"/>
      <c r="BM2929" s="169"/>
      <c r="BN2929" s="169"/>
      <c r="BO2929" s="169"/>
      <c r="BP2929" s="169"/>
      <c r="BQ2929" s="169"/>
      <c r="BS2929" s="6"/>
      <c r="BT2929" s="11"/>
      <c r="BU2929" s="6"/>
      <c r="BV2929" s="6"/>
    </row>
    <row r="2930" spans="1:74" ht="15.75" x14ac:dyDescent="0.25">
      <c r="A2930" s="52" t="s">
        <v>7908</v>
      </c>
      <c r="B2930" s="56"/>
      <c r="C2930" s="7" t="s">
        <v>118</v>
      </c>
      <c r="D2930" s="7" t="s">
        <v>6920</v>
      </c>
      <c r="E2930" s="7"/>
      <c r="F2930" s="64"/>
      <c r="G2930" s="6"/>
      <c r="H2930" s="6"/>
      <c r="I2930" s="10" t="s">
        <v>110</v>
      </c>
      <c r="J2930" s="11" t="s">
        <v>4462</v>
      </c>
      <c r="K2930" s="220" t="s">
        <v>601</v>
      </c>
      <c r="L2930" s="180"/>
      <c r="M2930" s="180">
        <v>1000</v>
      </c>
      <c r="N2930" s="80" t="s">
        <v>7216</v>
      </c>
      <c r="O2930" s="165"/>
      <c r="P2930" s="80" t="s">
        <v>5421</v>
      </c>
      <c r="Q2930" s="80"/>
      <c r="R2930" s="80"/>
      <c r="S2930" s="166"/>
      <c r="T2930" s="164"/>
      <c r="U2930" s="167"/>
      <c r="V2930" s="168"/>
      <c r="W2930" s="12" t="str">
        <f t="shared" si="534"/>
        <v>Mqtt1</v>
      </c>
      <c r="X2930" s="222"/>
      <c r="Y2930" s="6" t="str">
        <f t="shared" si="533"/>
        <v>power-tag/socket-circuit-3</v>
      </c>
      <c r="Z2930" s="106" t="str" cm="1">
        <f t="array" ref="Z2930">IF(COUNTIF(N2930,"spare"),"","$."&amp;_xlfn.REGEXEXTRACT(J2930,"PT\d+[FQ]\d+_(.*)", 2))</f>
        <v>$.RMS_Current_Phase_A</v>
      </c>
      <c r="AA2930" s="12">
        <f>AA2915+1</f>
        <v>16</v>
      </c>
      <c r="AB2930" s="6" t="s">
        <v>195</v>
      </c>
      <c r="AC2930" s="106">
        <v>3000</v>
      </c>
      <c r="AJ2930" s="80"/>
      <c r="AK2930" s="116" t="s">
        <v>1693</v>
      </c>
      <c r="AN2930" s="80"/>
      <c r="AO2930" s="80"/>
      <c r="AP2930" s="80"/>
      <c r="AQ2930" s="80"/>
      <c r="AR2930" s="130"/>
      <c r="AS2930" s="80"/>
      <c r="AT2930" s="7"/>
      <c r="AU2930" s="7"/>
      <c r="AV2930" s="169"/>
      <c r="AW2930" s="170"/>
      <c r="AX2930" s="140"/>
      <c r="AY2930" s="150"/>
      <c r="AZ2930" s="171"/>
      <c r="BA2930" s="171"/>
      <c r="BB2930" s="150" t="str">
        <f t="shared" si="535"/>
        <v/>
      </c>
      <c r="BC2930" s="172"/>
      <c r="BD2930" s="169"/>
      <c r="BE2930" s="169"/>
      <c r="BF2930" s="169"/>
      <c r="BG2930" s="169"/>
      <c r="BH2930" s="169"/>
      <c r="BI2930" s="169"/>
      <c r="BJ2930" s="169"/>
      <c r="BK2930" s="169"/>
      <c r="BL2930" s="169"/>
      <c r="BM2930" s="169"/>
      <c r="BN2930" s="169"/>
      <c r="BO2930" s="169"/>
      <c r="BP2930" s="169"/>
      <c r="BQ2930" s="169"/>
      <c r="BS2930" s="6"/>
      <c r="BT2930" s="11"/>
      <c r="BU2930" s="6"/>
      <c r="BV2930" s="6"/>
    </row>
    <row r="2931" spans="1:74" ht="15.75" x14ac:dyDescent="0.25">
      <c r="A2931" s="52" t="s">
        <v>7908</v>
      </c>
      <c r="B2931" s="56"/>
      <c r="C2931" s="7" t="s">
        <v>118</v>
      </c>
      <c r="D2931" s="7" t="s">
        <v>6920</v>
      </c>
      <c r="E2931" s="7"/>
      <c r="F2931" s="64"/>
      <c r="G2931" s="6"/>
      <c r="H2931" s="6"/>
      <c r="I2931" s="10" t="s">
        <v>110</v>
      </c>
      <c r="J2931" s="11" t="s">
        <v>4463</v>
      </c>
      <c r="K2931" s="220" t="s">
        <v>601</v>
      </c>
      <c r="L2931" s="180"/>
      <c r="M2931" s="180">
        <v>1000</v>
      </c>
      <c r="N2931" s="80" t="s">
        <v>7216</v>
      </c>
      <c r="O2931" s="165"/>
      <c r="P2931" s="80" t="s">
        <v>5422</v>
      </c>
      <c r="Q2931" s="80"/>
      <c r="R2931" s="80"/>
      <c r="S2931" s="166"/>
      <c r="T2931" s="164"/>
      <c r="U2931" s="167"/>
      <c r="V2931" s="168"/>
      <c r="W2931" s="12" t="str">
        <f t="shared" si="534"/>
        <v>Mqtt1</v>
      </c>
      <c r="X2931" s="222"/>
      <c r="Y2931" s="6" t="str">
        <f t="shared" si="533"/>
        <v>power-tag/socket-circuit-3</v>
      </c>
      <c r="Z2931" s="106" t="str" cm="1">
        <f t="array" ref="Z2931">IF(COUNTIF(N2931,"spare"),"","$."&amp;_xlfn.REGEXEXTRACT(J2931,"PT\d+[FQ]\d+_(.*)", 2))</f>
        <v>$.RMS_Current_Phase_B</v>
      </c>
      <c r="AA2931" s="12">
        <f t="shared" si="532"/>
        <v>16</v>
      </c>
      <c r="AB2931" s="6" t="s">
        <v>195</v>
      </c>
      <c r="AC2931" s="106">
        <v>3002</v>
      </c>
      <c r="AJ2931" s="80"/>
      <c r="AK2931" s="116" t="s">
        <v>1693</v>
      </c>
      <c r="AN2931" s="80"/>
      <c r="AO2931" s="80"/>
      <c r="AP2931" s="80"/>
      <c r="AQ2931" s="80"/>
      <c r="AR2931" s="130"/>
      <c r="AS2931" s="80"/>
      <c r="AT2931" s="7"/>
      <c r="AU2931" s="7"/>
      <c r="AV2931" s="169"/>
      <c r="AW2931" s="170"/>
      <c r="AX2931" s="140"/>
      <c r="AY2931" s="150"/>
      <c r="AZ2931" s="171"/>
      <c r="BA2931" s="171"/>
      <c r="BB2931" s="150" t="str">
        <f t="shared" si="535"/>
        <v/>
      </c>
      <c r="BC2931" s="172"/>
      <c r="BD2931" s="169"/>
      <c r="BE2931" s="169"/>
      <c r="BF2931" s="169"/>
      <c r="BG2931" s="169"/>
      <c r="BH2931" s="169"/>
      <c r="BI2931" s="169"/>
      <c r="BJ2931" s="169"/>
      <c r="BK2931" s="169"/>
      <c r="BL2931" s="169"/>
      <c r="BM2931" s="169"/>
      <c r="BN2931" s="169"/>
      <c r="BO2931" s="169"/>
      <c r="BP2931" s="169"/>
      <c r="BQ2931" s="169"/>
      <c r="BS2931" s="6"/>
      <c r="BT2931" s="11"/>
      <c r="BU2931" s="6"/>
      <c r="BV2931" s="6"/>
    </row>
    <row r="2932" spans="1:74" ht="15.75" x14ac:dyDescent="0.25">
      <c r="A2932" s="52" t="s">
        <v>7908</v>
      </c>
      <c r="B2932" s="56"/>
      <c r="C2932" s="7" t="s">
        <v>118</v>
      </c>
      <c r="D2932" s="7" t="s">
        <v>6920</v>
      </c>
      <c r="E2932" s="7"/>
      <c r="F2932" s="64"/>
      <c r="G2932" s="6"/>
      <c r="H2932" s="6"/>
      <c r="I2932" s="10" t="s">
        <v>110</v>
      </c>
      <c r="J2932" s="11" t="s">
        <v>4464</v>
      </c>
      <c r="K2932" s="220" t="s">
        <v>601</v>
      </c>
      <c r="L2932" s="180"/>
      <c r="M2932" s="180">
        <v>1000</v>
      </c>
      <c r="N2932" s="80" t="s">
        <v>7216</v>
      </c>
      <c r="O2932" s="165"/>
      <c r="P2932" s="80" t="s">
        <v>5423</v>
      </c>
      <c r="Q2932" s="80"/>
      <c r="R2932" s="80"/>
      <c r="S2932" s="166"/>
      <c r="T2932" s="164"/>
      <c r="U2932" s="167"/>
      <c r="V2932" s="168"/>
      <c r="W2932" s="12" t="str">
        <f t="shared" si="534"/>
        <v>Mqtt1</v>
      </c>
      <c r="X2932" s="222"/>
      <c r="Y2932" s="6" t="str">
        <f t="shared" si="533"/>
        <v>power-tag/socket-circuit-3</v>
      </c>
      <c r="Z2932" s="106" t="str" cm="1">
        <f t="array" ref="Z2932">IF(COUNTIF(N2932,"spare"),"","$."&amp;_xlfn.REGEXEXTRACT(J2932,"PT\d+[FQ]\d+_(.*)", 2))</f>
        <v>$.RMS_Current_Phase_C</v>
      </c>
      <c r="AA2932" s="12">
        <f t="shared" si="532"/>
        <v>16</v>
      </c>
      <c r="AB2932" s="6" t="s">
        <v>195</v>
      </c>
      <c r="AC2932" s="106">
        <v>3004</v>
      </c>
      <c r="AJ2932" s="80"/>
      <c r="AK2932" s="116" t="s">
        <v>1693</v>
      </c>
      <c r="AN2932" s="80"/>
      <c r="AO2932" s="80"/>
      <c r="AP2932" s="80"/>
      <c r="AQ2932" s="80"/>
      <c r="AR2932" s="130"/>
      <c r="AS2932" s="80"/>
      <c r="AT2932" s="7"/>
      <c r="AU2932" s="7"/>
      <c r="AV2932" s="169"/>
      <c r="AW2932" s="170"/>
      <c r="AX2932" s="140"/>
      <c r="AY2932" s="150"/>
      <c r="AZ2932" s="171"/>
      <c r="BA2932" s="171"/>
      <c r="BB2932" s="150" t="str">
        <f t="shared" si="535"/>
        <v/>
      </c>
      <c r="BC2932" s="172"/>
      <c r="BD2932" s="169"/>
      <c r="BE2932" s="169"/>
      <c r="BF2932" s="169"/>
      <c r="BG2932" s="169"/>
      <c r="BH2932" s="169"/>
      <c r="BI2932" s="169"/>
      <c r="BJ2932" s="169"/>
      <c r="BK2932" s="169"/>
      <c r="BL2932" s="169"/>
      <c r="BM2932" s="169"/>
      <c r="BN2932" s="169"/>
      <c r="BO2932" s="169"/>
      <c r="BP2932" s="169"/>
      <c r="BQ2932" s="169"/>
      <c r="BS2932" s="6"/>
      <c r="BT2932" s="11"/>
      <c r="BU2932" s="6"/>
      <c r="BV2932" s="6"/>
    </row>
    <row r="2933" spans="1:74" ht="15.75" x14ac:dyDescent="0.25">
      <c r="A2933" s="52" t="s">
        <v>7908</v>
      </c>
      <c r="B2933" s="56"/>
      <c r="C2933" s="7" t="s">
        <v>118</v>
      </c>
      <c r="D2933" s="7" t="s">
        <v>6920</v>
      </c>
      <c r="E2933" s="7"/>
      <c r="F2933" s="64"/>
      <c r="G2933" s="6"/>
      <c r="H2933" s="6"/>
      <c r="I2933" s="10" t="s">
        <v>110</v>
      </c>
      <c r="J2933" s="11" t="s">
        <v>4465</v>
      </c>
      <c r="K2933" s="220" t="s">
        <v>601</v>
      </c>
      <c r="L2933" s="180"/>
      <c r="M2933" s="180">
        <v>1000</v>
      </c>
      <c r="N2933" s="80" t="s">
        <v>7216</v>
      </c>
      <c r="O2933" s="165"/>
      <c r="P2933" s="80" t="s">
        <v>5424</v>
      </c>
      <c r="Q2933" s="80"/>
      <c r="R2933" s="80"/>
      <c r="S2933" s="166"/>
      <c r="T2933" s="164"/>
      <c r="U2933" s="167"/>
      <c r="V2933" s="168"/>
      <c r="W2933" s="12" t="str">
        <f t="shared" si="534"/>
        <v>Mqtt1</v>
      </c>
      <c r="X2933" s="222"/>
      <c r="Y2933" s="6" t="str">
        <f t="shared" si="533"/>
        <v>power-tag/socket-circuit-3</v>
      </c>
      <c r="Z2933" s="106" t="str" cm="1">
        <f t="array" ref="Z2933">IF(COUNTIF(N2933,"spare"),"","$."&amp;_xlfn.REGEXEXTRACT(J2933,"PT\d+[FQ]\d+_(.*)", 2))</f>
        <v>$.RMS_Current_Phase_Neut</v>
      </c>
      <c r="AA2933" s="12">
        <f t="shared" si="532"/>
        <v>16</v>
      </c>
      <c r="AB2933" s="6" t="s">
        <v>195</v>
      </c>
      <c r="AC2933" s="106">
        <v>3006</v>
      </c>
      <c r="AJ2933" s="80"/>
      <c r="AK2933" s="116" t="s">
        <v>1693</v>
      </c>
      <c r="AN2933" s="80"/>
      <c r="AO2933" s="80"/>
      <c r="AP2933" s="80"/>
      <c r="AQ2933" s="80"/>
      <c r="AR2933" s="130"/>
      <c r="AS2933" s="80"/>
      <c r="AT2933" s="7"/>
      <c r="AU2933" s="7"/>
      <c r="AV2933" s="169"/>
      <c r="AW2933" s="170"/>
      <c r="AX2933" s="140"/>
      <c r="AY2933" s="150"/>
      <c r="AZ2933" s="171"/>
      <c r="BA2933" s="171"/>
      <c r="BB2933" s="150" t="str">
        <f t="shared" si="535"/>
        <v/>
      </c>
      <c r="BC2933" s="172"/>
      <c r="BD2933" s="169"/>
      <c r="BE2933" s="169"/>
      <c r="BF2933" s="169"/>
      <c r="BG2933" s="169"/>
      <c r="BH2933" s="169"/>
      <c r="BI2933" s="169"/>
      <c r="BJ2933" s="169"/>
      <c r="BK2933" s="169"/>
      <c r="BL2933" s="169"/>
      <c r="BM2933" s="169"/>
      <c r="BN2933" s="169"/>
      <c r="BO2933" s="169"/>
      <c r="BP2933" s="169"/>
      <c r="BQ2933" s="169"/>
      <c r="BS2933" s="6"/>
      <c r="BT2933" s="11"/>
      <c r="BU2933" s="6"/>
      <c r="BV2933" s="6"/>
    </row>
    <row r="2934" spans="1:74" ht="15.75" x14ac:dyDescent="0.25">
      <c r="A2934" s="52" t="s">
        <v>7908</v>
      </c>
      <c r="B2934" s="56"/>
      <c r="C2934" s="7" t="s">
        <v>118</v>
      </c>
      <c r="D2934" s="7" t="s">
        <v>6920</v>
      </c>
      <c r="E2934" s="7"/>
      <c r="F2934" s="64"/>
      <c r="G2934" s="6"/>
      <c r="H2934" s="6"/>
      <c r="I2934" s="10" t="s">
        <v>110</v>
      </c>
      <c r="J2934" s="11" t="s">
        <v>7721</v>
      </c>
      <c r="K2934" s="220" t="s">
        <v>601</v>
      </c>
      <c r="L2934" s="180"/>
      <c r="M2934" s="180">
        <v>1000</v>
      </c>
      <c r="N2934" s="80" t="s">
        <v>7216</v>
      </c>
      <c r="O2934" s="165"/>
      <c r="P2934" s="80" t="s">
        <v>5425</v>
      </c>
      <c r="Q2934" s="80"/>
      <c r="R2934" s="80"/>
      <c r="S2934" s="166"/>
      <c r="T2934" s="164"/>
      <c r="U2934" s="167"/>
      <c r="V2934" s="168"/>
      <c r="W2934" s="12" t="str">
        <f t="shared" si="534"/>
        <v>Mqtt1</v>
      </c>
      <c r="X2934" s="222"/>
      <c r="Y2934" s="6" t="str">
        <f t="shared" si="533"/>
        <v>power-tag/socket-circuit-3</v>
      </c>
      <c r="Z2934" s="106" t="str" cm="1">
        <f t="array" ref="Z2934">IF(COUNTIF(N2934,"spare"),"","$."&amp;_xlfn.REGEXEXTRACT(J2934,"PT\d+[FQ]\d+_(.*)", 2))</f>
        <v>$.RMS_Voltage_A_N</v>
      </c>
      <c r="AA2934" s="12">
        <f t="shared" si="532"/>
        <v>16</v>
      </c>
      <c r="AB2934" s="6" t="s">
        <v>195</v>
      </c>
      <c r="AC2934" s="106">
        <v>3028</v>
      </c>
      <c r="AJ2934" s="80"/>
      <c r="AK2934" s="116" t="s">
        <v>1694</v>
      </c>
      <c r="AN2934" s="80"/>
      <c r="AO2934" s="80"/>
      <c r="AP2934" s="80"/>
      <c r="AQ2934" s="80"/>
      <c r="AR2934" s="130"/>
      <c r="AS2934" s="80"/>
      <c r="AT2934" s="7"/>
      <c r="AU2934" s="7"/>
      <c r="AV2934" s="169"/>
      <c r="AW2934" s="170"/>
      <c r="AX2934" s="140"/>
      <c r="AY2934" s="150"/>
      <c r="AZ2934" s="171"/>
      <c r="BA2934" s="171"/>
      <c r="BB2934" s="150" t="str">
        <f t="shared" si="535"/>
        <v/>
      </c>
      <c r="BC2934" s="172"/>
      <c r="BD2934" s="169"/>
      <c r="BE2934" s="169"/>
      <c r="BF2934" s="169"/>
      <c r="BG2934" s="169"/>
      <c r="BH2934" s="169"/>
      <c r="BI2934" s="169"/>
      <c r="BJ2934" s="169"/>
      <c r="BK2934" s="169"/>
      <c r="BL2934" s="169"/>
      <c r="BM2934" s="169"/>
      <c r="BN2934" s="169"/>
      <c r="BO2934" s="169"/>
      <c r="BP2934" s="169"/>
      <c r="BQ2934" s="169"/>
      <c r="BS2934" s="6"/>
      <c r="BT2934" s="11"/>
      <c r="BU2934" s="6"/>
      <c r="BV2934" s="6"/>
    </row>
    <row r="2935" spans="1:74" ht="15.75" x14ac:dyDescent="0.25">
      <c r="A2935" s="52" t="s">
        <v>7908</v>
      </c>
      <c r="B2935" s="56"/>
      <c r="C2935" s="7" t="s">
        <v>118</v>
      </c>
      <c r="D2935" s="7" t="s">
        <v>6920</v>
      </c>
      <c r="E2935" s="7"/>
      <c r="F2935" s="64"/>
      <c r="G2935" s="6"/>
      <c r="H2935" s="6"/>
      <c r="I2935" s="10" t="s">
        <v>110</v>
      </c>
      <c r="J2935" s="11" t="s">
        <v>7722</v>
      </c>
      <c r="K2935" s="220" t="s">
        <v>601</v>
      </c>
      <c r="L2935" s="180"/>
      <c r="M2935" s="180">
        <v>1000</v>
      </c>
      <c r="N2935" s="80" t="s">
        <v>7216</v>
      </c>
      <c r="O2935" s="165"/>
      <c r="P2935" s="80" t="s">
        <v>5426</v>
      </c>
      <c r="Q2935" s="80"/>
      <c r="R2935" s="80"/>
      <c r="S2935" s="166"/>
      <c r="T2935" s="164"/>
      <c r="U2935" s="167"/>
      <c r="V2935" s="168"/>
      <c r="W2935" s="12" t="str">
        <f t="shared" si="534"/>
        <v>Mqtt1</v>
      </c>
      <c r="X2935" s="222"/>
      <c r="Y2935" s="6" t="str">
        <f t="shared" si="533"/>
        <v>power-tag/socket-circuit-3</v>
      </c>
      <c r="Z2935" s="106" t="str" cm="1">
        <f t="array" ref="Z2935">IF(COUNTIF(N2935,"spare"),"","$."&amp;_xlfn.REGEXEXTRACT(J2935,"PT\d+[FQ]\d+_(.*)", 2))</f>
        <v>$.RMS_Voltage_B_N</v>
      </c>
      <c r="AA2935" s="12">
        <f t="shared" si="532"/>
        <v>16</v>
      </c>
      <c r="AB2935" s="6" t="s">
        <v>195</v>
      </c>
      <c r="AC2935" s="106">
        <v>3030</v>
      </c>
      <c r="AJ2935" s="80"/>
      <c r="AK2935" s="116" t="s">
        <v>1694</v>
      </c>
      <c r="AN2935" s="80"/>
      <c r="AO2935" s="80"/>
      <c r="AP2935" s="80"/>
      <c r="AQ2935" s="80"/>
      <c r="AR2935" s="130"/>
      <c r="AS2935" s="80"/>
      <c r="AT2935" s="7"/>
      <c r="AU2935" s="7"/>
      <c r="AV2935" s="169"/>
      <c r="AW2935" s="170"/>
      <c r="AX2935" s="140"/>
      <c r="AY2935" s="150"/>
      <c r="AZ2935" s="171"/>
      <c r="BA2935" s="171"/>
      <c r="BB2935" s="150" t="str">
        <f t="shared" si="535"/>
        <v/>
      </c>
      <c r="BC2935" s="172"/>
      <c r="BD2935" s="169"/>
      <c r="BE2935" s="169"/>
      <c r="BF2935" s="169"/>
      <c r="BG2935" s="169"/>
      <c r="BH2935" s="169"/>
      <c r="BI2935" s="169"/>
      <c r="BJ2935" s="169"/>
      <c r="BK2935" s="169"/>
      <c r="BL2935" s="169"/>
      <c r="BM2935" s="169"/>
      <c r="BN2935" s="169"/>
      <c r="BO2935" s="169"/>
      <c r="BP2935" s="169"/>
      <c r="BQ2935" s="169"/>
      <c r="BS2935" s="6"/>
      <c r="BT2935" s="11"/>
      <c r="BU2935" s="6"/>
      <c r="BV2935" s="6"/>
    </row>
    <row r="2936" spans="1:74" ht="15.75" x14ac:dyDescent="0.25">
      <c r="A2936" s="52" t="s">
        <v>7908</v>
      </c>
      <c r="B2936" s="56"/>
      <c r="C2936" s="7" t="s">
        <v>118</v>
      </c>
      <c r="D2936" s="7" t="s">
        <v>6920</v>
      </c>
      <c r="E2936" s="7"/>
      <c r="F2936" s="64"/>
      <c r="G2936" s="6"/>
      <c r="H2936" s="6"/>
      <c r="I2936" s="10" t="s">
        <v>110</v>
      </c>
      <c r="J2936" s="11" t="s">
        <v>7723</v>
      </c>
      <c r="K2936" s="220" t="s">
        <v>601</v>
      </c>
      <c r="L2936" s="180"/>
      <c r="M2936" s="180">
        <v>1000</v>
      </c>
      <c r="N2936" s="80" t="s">
        <v>7216</v>
      </c>
      <c r="O2936" s="165"/>
      <c r="P2936" s="80" t="s">
        <v>5427</v>
      </c>
      <c r="Q2936" s="80"/>
      <c r="R2936" s="80"/>
      <c r="S2936" s="166"/>
      <c r="T2936" s="164"/>
      <c r="U2936" s="167"/>
      <c r="V2936" s="168"/>
      <c r="W2936" s="12" t="str">
        <f t="shared" si="534"/>
        <v>Mqtt1</v>
      </c>
      <c r="X2936" s="222"/>
      <c r="Y2936" s="6" t="str">
        <f t="shared" si="533"/>
        <v>power-tag/socket-circuit-3</v>
      </c>
      <c r="Z2936" s="106" t="str" cm="1">
        <f t="array" ref="Z2936">IF(COUNTIF(N2936,"spare"),"","$."&amp;_xlfn.REGEXEXTRACT(J2936,"PT\d+[FQ]\d+_(.*)", 2))</f>
        <v>$.RMS_Voltage_C_N</v>
      </c>
      <c r="AA2936" s="12">
        <f t="shared" si="532"/>
        <v>16</v>
      </c>
      <c r="AB2936" s="6" t="s">
        <v>195</v>
      </c>
      <c r="AC2936" s="106">
        <v>3032</v>
      </c>
      <c r="AJ2936" s="80"/>
      <c r="AK2936" s="116" t="s">
        <v>1694</v>
      </c>
      <c r="AN2936" s="80"/>
      <c r="AO2936" s="80"/>
      <c r="AP2936" s="80"/>
      <c r="AQ2936" s="80"/>
      <c r="AR2936" s="130"/>
      <c r="AS2936" s="80"/>
      <c r="AT2936" s="7"/>
      <c r="AU2936" s="7"/>
      <c r="AV2936" s="169"/>
      <c r="AW2936" s="170"/>
      <c r="AX2936" s="140"/>
      <c r="AY2936" s="150"/>
      <c r="AZ2936" s="171"/>
      <c r="BA2936" s="171"/>
      <c r="BB2936" s="150" t="str">
        <f t="shared" si="535"/>
        <v/>
      </c>
      <c r="BC2936" s="172"/>
      <c r="BD2936" s="169"/>
      <c r="BE2936" s="169"/>
      <c r="BF2936" s="169"/>
      <c r="BG2936" s="169"/>
      <c r="BH2936" s="169"/>
      <c r="BI2936" s="169"/>
      <c r="BJ2936" s="169"/>
      <c r="BK2936" s="169"/>
      <c r="BL2936" s="169"/>
      <c r="BM2936" s="169"/>
      <c r="BN2936" s="169"/>
      <c r="BO2936" s="169"/>
      <c r="BP2936" s="169"/>
      <c r="BQ2936" s="169"/>
      <c r="BS2936" s="6"/>
      <c r="BT2936" s="11"/>
      <c r="BU2936" s="6"/>
      <c r="BV2936" s="6"/>
    </row>
    <row r="2937" spans="1:74" ht="15.75" x14ac:dyDescent="0.25">
      <c r="A2937" s="52" t="s">
        <v>7908</v>
      </c>
      <c r="B2937" s="56"/>
      <c r="C2937" s="7" t="s">
        <v>118</v>
      </c>
      <c r="D2937" s="7" t="s">
        <v>6920</v>
      </c>
      <c r="E2937" s="7"/>
      <c r="F2937" s="64"/>
      <c r="G2937" s="6"/>
      <c r="H2937" s="6"/>
      <c r="I2937" s="10" t="s">
        <v>110</v>
      </c>
      <c r="J2937" s="11" t="s">
        <v>4466</v>
      </c>
      <c r="K2937" s="220" t="s">
        <v>601</v>
      </c>
      <c r="L2937" s="180"/>
      <c r="M2937" s="180">
        <v>1000</v>
      </c>
      <c r="N2937" s="80" t="s">
        <v>7216</v>
      </c>
      <c r="O2937" s="165"/>
      <c r="P2937" s="80" t="s">
        <v>5428</v>
      </c>
      <c r="Q2937" s="80"/>
      <c r="R2937" s="80"/>
      <c r="S2937" s="166"/>
      <c r="T2937" s="164"/>
      <c r="U2937" s="167"/>
      <c r="V2937" s="168"/>
      <c r="W2937" s="12" t="str">
        <f t="shared" si="534"/>
        <v>Mqtt1</v>
      </c>
      <c r="X2937" s="222"/>
      <c r="Y2937" s="6" t="str">
        <f t="shared" si="533"/>
        <v>power-tag/socket-circuit-3</v>
      </c>
      <c r="Z2937" s="106" t="str" cm="1">
        <f t="array" ref="Z2937">IF(COUNTIF(N2937,"spare"),"","$."&amp;_xlfn.REGEXEXTRACT(J2937,"PT\d+[FQ]\d+_(.*)", 2))</f>
        <v>$.Active_Power_Phase_A</v>
      </c>
      <c r="AA2937" s="12">
        <f t="shared" si="532"/>
        <v>16</v>
      </c>
      <c r="AB2937" s="6" t="s">
        <v>195</v>
      </c>
      <c r="AC2937" s="106">
        <v>3054</v>
      </c>
      <c r="AJ2937" s="80"/>
      <c r="AK2937" s="116" t="s">
        <v>1695</v>
      </c>
      <c r="AN2937" s="80"/>
      <c r="AO2937" s="80"/>
      <c r="AP2937" s="80"/>
      <c r="AQ2937" s="80"/>
      <c r="AR2937" s="130"/>
      <c r="AS2937" s="80"/>
      <c r="AT2937" s="7"/>
      <c r="AU2937" s="7"/>
      <c r="AV2937" s="169"/>
      <c r="AW2937" s="170"/>
      <c r="AX2937" s="140"/>
      <c r="AY2937" s="150"/>
      <c r="AZ2937" s="171"/>
      <c r="BA2937" s="171"/>
      <c r="BB2937" s="150" t="str">
        <f t="shared" si="535"/>
        <v/>
      </c>
      <c r="BC2937" s="172"/>
      <c r="BD2937" s="169"/>
      <c r="BE2937" s="169"/>
      <c r="BF2937" s="169"/>
      <c r="BG2937" s="169"/>
      <c r="BH2937" s="169"/>
      <c r="BI2937" s="169"/>
      <c r="BJ2937" s="169"/>
      <c r="BK2937" s="169"/>
      <c r="BL2937" s="169"/>
      <c r="BM2937" s="169"/>
      <c r="BN2937" s="169"/>
      <c r="BO2937" s="169"/>
      <c r="BP2937" s="169"/>
      <c r="BQ2937" s="169"/>
      <c r="BS2937" s="6"/>
      <c r="BT2937" s="11"/>
      <c r="BU2937" s="6"/>
      <c r="BV2937" s="6"/>
    </row>
    <row r="2938" spans="1:74" ht="15.75" x14ac:dyDescent="0.25">
      <c r="A2938" s="52" t="s">
        <v>7908</v>
      </c>
      <c r="B2938" s="56"/>
      <c r="C2938" s="7" t="s">
        <v>118</v>
      </c>
      <c r="D2938" s="7" t="s">
        <v>6920</v>
      </c>
      <c r="E2938" s="7"/>
      <c r="F2938" s="64"/>
      <c r="G2938" s="6"/>
      <c r="H2938" s="6"/>
      <c r="I2938" s="10" t="s">
        <v>110</v>
      </c>
      <c r="J2938" s="11" t="s">
        <v>4467</v>
      </c>
      <c r="K2938" s="220" t="s">
        <v>601</v>
      </c>
      <c r="L2938" s="180"/>
      <c r="M2938" s="180">
        <v>1000</v>
      </c>
      <c r="N2938" s="80" t="s">
        <v>7216</v>
      </c>
      <c r="O2938" s="165"/>
      <c r="P2938" s="80" t="s">
        <v>5429</v>
      </c>
      <c r="Q2938" s="80"/>
      <c r="R2938" s="80"/>
      <c r="S2938" s="166"/>
      <c r="T2938" s="164"/>
      <c r="U2938" s="167"/>
      <c r="V2938" s="168"/>
      <c r="W2938" s="12" t="str">
        <f t="shared" si="534"/>
        <v>Mqtt1</v>
      </c>
      <c r="X2938" s="222"/>
      <c r="Y2938" s="6" t="str">
        <f t="shared" si="533"/>
        <v>power-tag/socket-circuit-3</v>
      </c>
      <c r="Z2938" s="106" t="str" cm="1">
        <f t="array" ref="Z2938">IF(COUNTIF(N2938,"spare"),"","$."&amp;_xlfn.REGEXEXTRACT(J2938,"PT\d+[FQ]\d+_(.*)", 2))</f>
        <v>$.Active_Power_Phase_B</v>
      </c>
      <c r="AA2938" s="12">
        <f t="shared" si="532"/>
        <v>16</v>
      </c>
      <c r="AB2938" s="6" t="s">
        <v>195</v>
      </c>
      <c r="AC2938" s="106">
        <v>3056</v>
      </c>
      <c r="AJ2938" s="80"/>
      <c r="AK2938" s="116" t="s">
        <v>1695</v>
      </c>
      <c r="AN2938" s="80"/>
      <c r="AO2938" s="80"/>
      <c r="AP2938" s="80"/>
      <c r="AQ2938" s="80"/>
      <c r="AR2938" s="130"/>
      <c r="AS2938" s="80"/>
      <c r="AT2938" s="7"/>
      <c r="AU2938" s="7"/>
      <c r="AV2938" s="169"/>
      <c r="AW2938" s="170"/>
      <c r="AX2938" s="140"/>
      <c r="AY2938" s="150"/>
      <c r="AZ2938" s="171"/>
      <c r="BA2938" s="171"/>
      <c r="BB2938" s="150" t="str">
        <f t="shared" si="535"/>
        <v/>
      </c>
      <c r="BC2938" s="172"/>
      <c r="BD2938" s="169"/>
      <c r="BE2938" s="169"/>
      <c r="BF2938" s="169"/>
      <c r="BG2938" s="169"/>
      <c r="BH2938" s="169"/>
      <c r="BI2938" s="169"/>
      <c r="BJ2938" s="169"/>
      <c r="BK2938" s="169"/>
      <c r="BL2938" s="169"/>
      <c r="BM2938" s="169"/>
      <c r="BN2938" s="169"/>
      <c r="BO2938" s="169"/>
      <c r="BP2938" s="169"/>
      <c r="BQ2938" s="169"/>
      <c r="BS2938" s="6"/>
      <c r="BT2938" s="11"/>
      <c r="BU2938" s="6"/>
      <c r="BV2938" s="6"/>
    </row>
    <row r="2939" spans="1:74" ht="15.75" x14ac:dyDescent="0.25">
      <c r="A2939" s="52" t="s">
        <v>7908</v>
      </c>
      <c r="B2939" s="56"/>
      <c r="C2939" s="7" t="s">
        <v>118</v>
      </c>
      <c r="D2939" s="7" t="s">
        <v>6920</v>
      </c>
      <c r="E2939" s="7"/>
      <c r="F2939" s="64"/>
      <c r="G2939" s="6"/>
      <c r="H2939" s="6"/>
      <c r="I2939" s="10" t="s">
        <v>110</v>
      </c>
      <c r="J2939" s="11" t="s">
        <v>4468</v>
      </c>
      <c r="K2939" s="220" t="s">
        <v>601</v>
      </c>
      <c r="L2939" s="180"/>
      <c r="M2939" s="180">
        <v>1000</v>
      </c>
      <c r="N2939" s="80" t="s">
        <v>7216</v>
      </c>
      <c r="O2939" s="165"/>
      <c r="P2939" s="80" t="s">
        <v>5430</v>
      </c>
      <c r="Q2939" s="80"/>
      <c r="R2939" s="80"/>
      <c r="S2939" s="166"/>
      <c r="T2939" s="164"/>
      <c r="U2939" s="167"/>
      <c r="V2939" s="168"/>
      <c r="W2939" s="12" t="str">
        <f t="shared" si="534"/>
        <v>Mqtt1</v>
      </c>
      <c r="X2939" s="222"/>
      <c r="Y2939" s="6" t="str">
        <f t="shared" si="533"/>
        <v>power-tag/socket-circuit-3</v>
      </c>
      <c r="Z2939" s="106" t="str" cm="1">
        <f t="array" ref="Z2939">IF(COUNTIF(N2939,"spare"),"","$."&amp;_xlfn.REGEXEXTRACT(J2939,"PT\d+[FQ]\d+_(.*)", 2))</f>
        <v>$.Active_Power_Phase_C</v>
      </c>
      <c r="AA2939" s="12">
        <f t="shared" si="532"/>
        <v>16</v>
      </c>
      <c r="AB2939" s="6" t="s">
        <v>195</v>
      </c>
      <c r="AC2939" s="106">
        <v>3058</v>
      </c>
      <c r="AJ2939" s="80"/>
      <c r="AK2939" s="116" t="s">
        <v>1695</v>
      </c>
      <c r="AN2939" s="80"/>
      <c r="AO2939" s="80"/>
      <c r="AP2939" s="80"/>
      <c r="AQ2939" s="80"/>
      <c r="AR2939" s="130"/>
      <c r="AS2939" s="80"/>
      <c r="AT2939" s="7"/>
      <c r="AU2939" s="7"/>
      <c r="AV2939" s="169"/>
      <c r="AW2939" s="170"/>
      <c r="AX2939" s="140"/>
      <c r="AY2939" s="150"/>
      <c r="AZ2939" s="171"/>
      <c r="BA2939" s="171"/>
      <c r="BB2939" s="150" t="str">
        <f t="shared" si="535"/>
        <v/>
      </c>
      <c r="BC2939" s="172"/>
      <c r="BD2939" s="169"/>
      <c r="BE2939" s="169"/>
      <c r="BF2939" s="169"/>
      <c r="BG2939" s="169"/>
      <c r="BH2939" s="169"/>
      <c r="BI2939" s="169"/>
      <c r="BJ2939" s="169"/>
      <c r="BK2939" s="169"/>
      <c r="BL2939" s="169"/>
      <c r="BM2939" s="169"/>
      <c r="BN2939" s="169"/>
      <c r="BO2939" s="169"/>
      <c r="BP2939" s="169"/>
      <c r="BQ2939" s="169"/>
      <c r="BS2939" s="6"/>
      <c r="BT2939" s="11"/>
      <c r="BU2939" s="6"/>
      <c r="BV2939" s="6"/>
    </row>
    <row r="2940" spans="1:74" ht="15.75" x14ac:dyDescent="0.25">
      <c r="A2940" s="52" t="s">
        <v>7908</v>
      </c>
      <c r="B2940" s="56"/>
      <c r="C2940" s="7" t="s">
        <v>118</v>
      </c>
      <c r="D2940" s="7" t="s">
        <v>6920</v>
      </c>
      <c r="E2940" s="7"/>
      <c r="F2940" s="64"/>
      <c r="G2940" s="6"/>
      <c r="H2940" s="6"/>
      <c r="I2940" s="10" t="s">
        <v>110</v>
      </c>
      <c r="J2940" s="11" t="s">
        <v>4469</v>
      </c>
      <c r="K2940" s="220" t="s">
        <v>601</v>
      </c>
      <c r="L2940" s="180"/>
      <c r="M2940" s="180">
        <v>1000</v>
      </c>
      <c r="N2940" s="80" t="s">
        <v>7216</v>
      </c>
      <c r="O2940" s="165"/>
      <c r="P2940" s="80" t="s">
        <v>5431</v>
      </c>
      <c r="Q2940" s="80"/>
      <c r="R2940" s="80"/>
      <c r="S2940" s="166"/>
      <c r="T2940" s="164"/>
      <c r="U2940" s="167"/>
      <c r="V2940" s="168"/>
      <c r="W2940" s="12" t="str">
        <f t="shared" si="534"/>
        <v>Mqtt1</v>
      </c>
      <c r="X2940" s="222"/>
      <c r="Y2940" s="6" t="str">
        <f t="shared" si="533"/>
        <v>power-tag/socket-circuit-3</v>
      </c>
      <c r="Z2940" s="106" t="str" cm="1">
        <f t="array" ref="Z2940">IF(COUNTIF(N2940,"spare"),"","$."&amp;_xlfn.REGEXEXTRACT(J2940,"PT\d+[FQ]\d+_(.*)", 2))</f>
        <v>$.Total_Active_Power</v>
      </c>
      <c r="AA2940" s="12">
        <f t="shared" si="532"/>
        <v>16</v>
      </c>
      <c r="AB2940" s="6" t="s">
        <v>195</v>
      </c>
      <c r="AC2940" s="106">
        <v>3060</v>
      </c>
      <c r="AJ2940" s="80"/>
      <c r="AK2940" s="116" t="s">
        <v>1695</v>
      </c>
      <c r="AN2940" s="80"/>
      <c r="AO2940" s="80"/>
      <c r="AP2940" s="80"/>
      <c r="AQ2940" s="80"/>
      <c r="AR2940" s="130"/>
      <c r="AS2940" s="80"/>
      <c r="AT2940" s="7"/>
      <c r="AU2940" s="7"/>
      <c r="AV2940" s="169"/>
      <c r="AW2940" s="170"/>
      <c r="AX2940" s="140"/>
      <c r="AY2940" s="150"/>
      <c r="AZ2940" s="171"/>
      <c r="BA2940" s="171"/>
      <c r="BB2940" s="150" t="str">
        <f t="shared" si="535"/>
        <v/>
      </c>
      <c r="BC2940" s="172"/>
      <c r="BD2940" s="169"/>
      <c r="BE2940" s="169"/>
      <c r="BF2940" s="169"/>
      <c r="BG2940" s="169"/>
      <c r="BH2940" s="169"/>
      <c r="BI2940" s="169"/>
      <c r="BJ2940" s="169"/>
      <c r="BK2940" s="169"/>
      <c r="BL2940" s="169"/>
      <c r="BM2940" s="169"/>
      <c r="BN2940" s="169"/>
      <c r="BO2940" s="169"/>
      <c r="BP2940" s="169"/>
      <c r="BQ2940" s="169"/>
      <c r="BS2940" s="6"/>
      <c r="BT2940" s="11"/>
      <c r="BU2940" s="6"/>
      <c r="BV2940" s="6"/>
    </row>
    <row r="2941" spans="1:74" ht="15.75" x14ac:dyDescent="0.25">
      <c r="A2941" s="52" t="s">
        <v>7908</v>
      </c>
      <c r="B2941" s="56"/>
      <c r="C2941" s="7" t="s">
        <v>118</v>
      </c>
      <c r="D2941" s="7" t="s">
        <v>6920</v>
      </c>
      <c r="E2941" s="7"/>
      <c r="F2941" s="64"/>
      <c r="G2941" s="6"/>
      <c r="H2941" s="6"/>
      <c r="I2941" s="10" t="s">
        <v>110</v>
      </c>
      <c r="J2941" s="11" t="s">
        <v>4470</v>
      </c>
      <c r="K2941" s="220" t="s">
        <v>601</v>
      </c>
      <c r="L2941" s="180"/>
      <c r="M2941" s="180">
        <v>1000</v>
      </c>
      <c r="N2941" s="80" t="s">
        <v>7216</v>
      </c>
      <c r="O2941" s="165"/>
      <c r="P2941" s="80" t="s">
        <v>5432</v>
      </c>
      <c r="Q2941" s="80"/>
      <c r="R2941" s="80"/>
      <c r="S2941" s="166"/>
      <c r="T2941" s="164"/>
      <c r="U2941" s="167"/>
      <c r="V2941" s="168"/>
      <c r="W2941" s="12" t="str">
        <f t="shared" si="534"/>
        <v>Mqtt1</v>
      </c>
      <c r="X2941" s="222"/>
      <c r="Y2941" s="6" t="str">
        <f t="shared" si="533"/>
        <v>power-tag/socket-circuit-3</v>
      </c>
      <c r="Z2941" s="106" t="str" cm="1">
        <f t="array" ref="Z2941">IF(COUNTIF(N2941,"spare"),"","$."&amp;_xlfn.REGEXEXTRACT(J2941,"PT\d+[FQ]\d+_(.*)", 2))</f>
        <v>$.Power_Factor_Phase_A</v>
      </c>
      <c r="AA2941" s="12">
        <f t="shared" si="532"/>
        <v>16</v>
      </c>
      <c r="AB2941" s="6" t="s">
        <v>195</v>
      </c>
      <c r="AC2941" s="106">
        <v>3078</v>
      </c>
      <c r="AJ2941" s="80"/>
      <c r="AK2941" s="116" t="s">
        <v>1696</v>
      </c>
      <c r="AN2941" s="80"/>
      <c r="AO2941" s="80"/>
      <c r="AP2941" s="80"/>
      <c r="AQ2941" s="80"/>
      <c r="AR2941" s="130"/>
      <c r="AS2941" s="80"/>
      <c r="AT2941" s="7"/>
      <c r="AU2941" s="7"/>
      <c r="AV2941" s="169"/>
      <c r="AW2941" s="170"/>
      <c r="AX2941" s="140"/>
      <c r="AY2941" s="150"/>
      <c r="AZ2941" s="171"/>
      <c r="BA2941" s="171"/>
      <c r="BB2941" s="150" t="str">
        <f t="shared" si="535"/>
        <v/>
      </c>
      <c r="BC2941" s="172"/>
      <c r="BD2941" s="169"/>
      <c r="BE2941" s="169"/>
      <c r="BF2941" s="169"/>
      <c r="BG2941" s="169"/>
      <c r="BH2941" s="169"/>
      <c r="BI2941" s="169"/>
      <c r="BJ2941" s="169"/>
      <c r="BK2941" s="169"/>
      <c r="BL2941" s="169"/>
      <c r="BM2941" s="169"/>
      <c r="BN2941" s="169"/>
      <c r="BO2941" s="169"/>
      <c r="BP2941" s="169"/>
      <c r="BQ2941" s="169"/>
      <c r="BS2941" s="6"/>
      <c r="BT2941" s="11"/>
      <c r="BU2941" s="6"/>
      <c r="BV2941" s="6"/>
    </row>
    <row r="2942" spans="1:74" ht="15.75" x14ac:dyDescent="0.25">
      <c r="A2942" s="52" t="s">
        <v>7908</v>
      </c>
      <c r="B2942" s="56"/>
      <c r="C2942" s="7" t="s">
        <v>118</v>
      </c>
      <c r="D2942" s="7" t="s">
        <v>6920</v>
      </c>
      <c r="E2942" s="7"/>
      <c r="F2942" s="64"/>
      <c r="G2942" s="6"/>
      <c r="H2942" s="6"/>
      <c r="I2942" s="10" t="s">
        <v>110</v>
      </c>
      <c r="J2942" s="11" t="s">
        <v>4471</v>
      </c>
      <c r="K2942" s="220" t="s">
        <v>601</v>
      </c>
      <c r="L2942" s="180"/>
      <c r="M2942" s="180">
        <v>1000</v>
      </c>
      <c r="N2942" s="80" t="s">
        <v>7216</v>
      </c>
      <c r="O2942" s="165"/>
      <c r="P2942" s="80" t="s">
        <v>5433</v>
      </c>
      <c r="Q2942" s="80"/>
      <c r="R2942" s="80"/>
      <c r="S2942" s="166"/>
      <c r="T2942" s="164"/>
      <c r="U2942" s="167"/>
      <c r="V2942" s="168"/>
      <c r="W2942" s="12" t="str">
        <f t="shared" si="534"/>
        <v>Mqtt1</v>
      </c>
      <c r="X2942" s="222"/>
      <c r="Y2942" s="6" t="str">
        <f t="shared" si="533"/>
        <v>power-tag/socket-circuit-3</v>
      </c>
      <c r="Z2942" s="106" t="str" cm="1">
        <f t="array" ref="Z2942">IF(COUNTIF(N2942,"spare"),"","$."&amp;_xlfn.REGEXEXTRACT(J2942,"PT\d+[FQ]\d+_(.*)", 2))</f>
        <v>$.Power_Factor_Phase_B</v>
      </c>
      <c r="AA2942" s="12">
        <f t="shared" si="532"/>
        <v>16</v>
      </c>
      <c r="AB2942" s="6" t="s">
        <v>195</v>
      </c>
      <c r="AC2942" s="106">
        <v>3080</v>
      </c>
      <c r="AJ2942" s="80"/>
      <c r="AK2942" s="116" t="s">
        <v>1696</v>
      </c>
      <c r="AN2942" s="80"/>
      <c r="AO2942" s="80"/>
      <c r="AP2942" s="80"/>
      <c r="AQ2942" s="80"/>
      <c r="AR2942" s="130"/>
      <c r="AS2942" s="80"/>
      <c r="AT2942" s="7"/>
      <c r="AU2942" s="7"/>
      <c r="AV2942" s="169"/>
      <c r="AW2942" s="170"/>
      <c r="AX2942" s="140"/>
      <c r="AY2942" s="150"/>
      <c r="AZ2942" s="171"/>
      <c r="BA2942" s="171"/>
      <c r="BB2942" s="150" t="str">
        <f t="shared" si="535"/>
        <v/>
      </c>
      <c r="BC2942" s="172"/>
      <c r="BD2942" s="169"/>
      <c r="BE2942" s="169"/>
      <c r="BF2942" s="169"/>
      <c r="BG2942" s="169"/>
      <c r="BH2942" s="169"/>
      <c r="BI2942" s="169"/>
      <c r="BJ2942" s="169"/>
      <c r="BK2942" s="169"/>
      <c r="BL2942" s="169"/>
      <c r="BM2942" s="169"/>
      <c r="BN2942" s="169"/>
      <c r="BO2942" s="169"/>
      <c r="BP2942" s="169"/>
      <c r="BQ2942" s="169"/>
      <c r="BS2942" s="6"/>
      <c r="BT2942" s="11"/>
      <c r="BU2942" s="6"/>
      <c r="BV2942" s="6"/>
    </row>
    <row r="2943" spans="1:74" ht="15.75" x14ac:dyDescent="0.25">
      <c r="A2943" s="52" t="s">
        <v>7908</v>
      </c>
      <c r="B2943" s="56"/>
      <c r="C2943" s="7" t="s">
        <v>118</v>
      </c>
      <c r="D2943" s="7" t="s">
        <v>6920</v>
      </c>
      <c r="E2943" s="7"/>
      <c r="F2943" s="64"/>
      <c r="G2943" s="6"/>
      <c r="H2943" s="6"/>
      <c r="I2943" s="10" t="s">
        <v>110</v>
      </c>
      <c r="J2943" s="11" t="s">
        <v>4472</v>
      </c>
      <c r="K2943" s="220" t="s">
        <v>601</v>
      </c>
      <c r="L2943" s="180"/>
      <c r="M2943" s="180">
        <v>1000</v>
      </c>
      <c r="N2943" s="80" t="s">
        <v>7216</v>
      </c>
      <c r="O2943" s="165"/>
      <c r="P2943" s="80" t="s">
        <v>5434</v>
      </c>
      <c r="Q2943" s="80"/>
      <c r="R2943" s="80"/>
      <c r="S2943" s="166"/>
      <c r="T2943" s="164"/>
      <c r="U2943" s="167"/>
      <c r="V2943" s="168"/>
      <c r="W2943" s="12" t="str">
        <f t="shared" si="534"/>
        <v>Mqtt1</v>
      </c>
      <c r="X2943" s="222"/>
      <c r="Y2943" s="6" t="str">
        <f t="shared" si="533"/>
        <v>power-tag/socket-circuit-3</v>
      </c>
      <c r="Z2943" s="106" t="str" cm="1">
        <f t="array" ref="Z2943">IF(COUNTIF(N2943,"spare"),"","$."&amp;_xlfn.REGEXEXTRACT(J2943,"PT\d+[FQ]\d+_(.*)", 2))</f>
        <v>$.Power_Factor_Phase_C</v>
      </c>
      <c r="AA2943" s="12">
        <f t="shared" si="532"/>
        <v>16</v>
      </c>
      <c r="AB2943" s="6" t="s">
        <v>195</v>
      </c>
      <c r="AC2943" s="106">
        <v>3082</v>
      </c>
      <c r="AJ2943" s="80"/>
      <c r="AK2943" s="116" t="s">
        <v>1696</v>
      </c>
      <c r="AN2943" s="80"/>
      <c r="AO2943" s="80"/>
      <c r="AP2943" s="80"/>
      <c r="AQ2943" s="80"/>
      <c r="AR2943" s="130"/>
      <c r="AS2943" s="80"/>
      <c r="AT2943" s="7"/>
      <c r="AU2943" s="7"/>
      <c r="AV2943" s="169"/>
      <c r="AW2943" s="170"/>
      <c r="AX2943" s="140"/>
      <c r="AY2943" s="150"/>
      <c r="AZ2943" s="171"/>
      <c r="BA2943" s="171"/>
      <c r="BB2943" s="150" t="str">
        <f t="shared" si="535"/>
        <v/>
      </c>
      <c r="BC2943" s="172"/>
      <c r="BD2943" s="169"/>
      <c r="BE2943" s="169"/>
      <c r="BF2943" s="169"/>
      <c r="BG2943" s="169"/>
      <c r="BH2943" s="169"/>
      <c r="BI2943" s="169"/>
      <c r="BJ2943" s="169"/>
      <c r="BK2943" s="169"/>
      <c r="BL2943" s="169"/>
      <c r="BM2943" s="169"/>
      <c r="BN2943" s="169"/>
      <c r="BO2943" s="169"/>
      <c r="BP2943" s="169"/>
      <c r="BQ2943" s="169"/>
      <c r="BS2943" s="6"/>
      <c r="BT2943" s="11"/>
      <c r="BU2943" s="6"/>
      <c r="BV2943" s="6"/>
    </row>
    <row r="2944" spans="1:74" ht="15.75" x14ac:dyDescent="0.25">
      <c r="A2944" s="52" t="s">
        <v>7908</v>
      </c>
      <c r="B2944" s="56"/>
      <c r="C2944" s="7" t="s">
        <v>118</v>
      </c>
      <c r="D2944" s="7" t="s">
        <v>6920</v>
      </c>
      <c r="E2944" s="7"/>
      <c r="F2944" s="64"/>
      <c r="G2944" s="6"/>
      <c r="H2944" s="6"/>
      <c r="I2944" s="10" t="s">
        <v>110</v>
      </c>
      <c r="J2944" s="11" t="s">
        <v>4473</v>
      </c>
      <c r="K2944" s="220" t="s">
        <v>601</v>
      </c>
      <c r="L2944" s="180"/>
      <c r="M2944" s="180">
        <v>1000</v>
      </c>
      <c r="N2944" s="80" t="s">
        <v>7216</v>
      </c>
      <c r="O2944" s="165"/>
      <c r="P2944" s="80" t="s">
        <v>5435</v>
      </c>
      <c r="Q2944" s="80"/>
      <c r="R2944" s="80"/>
      <c r="S2944" s="166"/>
      <c r="T2944" s="164"/>
      <c r="U2944" s="167"/>
      <c r="V2944" s="168"/>
      <c r="W2944" s="12" t="str">
        <f t="shared" si="534"/>
        <v>Mqtt1</v>
      </c>
      <c r="X2944" s="222"/>
      <c r="Y2944" s="6" t="str">
        <f t="shared" si="533"/>
        <v>power-tag/socket-circuit-3</v>
      </c>
      <c r="Z2944" s="106" t="str" cm="1">
        <f t="array" ref="Z2944">IF(COUNTIF(N2944,"spare"),"","$."&amp;_xlfn.REGEXEXTRACT(J2944,"PT\d+[FQ]\d+_(.*)", 2))</f>
        <v>$.Total_Power_Factor</v>
      </c>
      <c r="AA2944" s="12">
        <f t="shared" si="532"/>
        <v>16</v>
      </c>
      <c r="AB2944" s="6" t="s">
        <v>195</v>
      </c>
      <c r="AC2944" s="106">
        <v>3084</v>
      </c>
      <c r="AJ2944" s="80"/>
      <c r="AK2944" s="116" t="s">
        <v>1696</v>
      </c>
      <c r="AN2944" s="80"/>
      <c r="AO2944" s="80"/>
      <c r="AP2944" s="80"/>
      <c r="AQ2944" s="80"/>
      <c r="AR2944" s="130"/>
      <c r="AS2944" s="80"/>
      <c r="AT2944" s="7"/>
      <c r="AU2944" s="7"/>
      <c r="AV2944" s="169"/>
      <c r="AW2944" s="170"/>
      <c r="AX2944" s="140"/>
      <c r="AY2944" s="150"/>
      <c r="AZ2944" s="171"/>
      <c r="BA2944" s="171"/>
      <c r="BB2944" s="150" t="str">
        <f t="shared" si="535"/>
        <v/>
      </c>
      <c r="BC2944" s="172"/>
      <c r="BD2944" s="169"/>
      <c r="BE2944" s="169"/>
      <c r="BF2944" s="169"/>
      <c r="BG2944" s="169"/>
      <c r="BH2944" s="169"/>
      <c r="BI2944" s="169"/>
      <c r="BJ2944" s="169"/>
      <c r="BK2944" s="169"/>
      <c r="BL2944" s="169"/>
      <c r="BM2944" s="169"/>
      <c r="BN2944" s="169"/>
      <c r="BO2944" s="169"/>
      <c r="BP2944" s="169"/>
      <c r="BQ2944" s="169"/>
      <c r="BS2944" s="6"/>
      <c r="BT2944" s="11"/>
      <c r="BU2944" s="6"/>
      <c r="BV2944" s="6"/>
    </row>
    <row r="2945" spans="1:74" ht="15.75" x14ac:dyDescent="0.25">
      <c r="A2945" s="52" t="s">
        <v>7908</v>
      </c>
      <c r="B2945" s="56"/>
      <c r="C2945" s="7" t="s">
        <v>118</v>
      </c>
      <c r="D2945" s="7" t="s">
        <v>6920</v>
      </c>
      <c r="E2945" s="7"/>
      <c r="F2945" s="64"/>
      <c r="G2945" s="6"/>
      <c r="H2945" s="6"/>
      <c r="I2945" s="10" t="s">
        <v>110</v>
      </c>
      <c r="J2945" s="11" t="s">
        <v>4474</v>
      </c>
      <c r="K2945" s="220" t="s">
        <v>601</v>
      </c>
      <c r="L2945" s="180"/>
      <c r="M2945" s="180">
        <v>1000</v>
      </c>
      <c r="N2945" s="80" t="s">
        <v>7216</v>
      </c>
      <c r="O2945" s="165"/>
      <c r="P2945" s="80" t="s">
        <v>5436</v>
      </c>
      <c r="Q2945" s="80"/>
      <c r="R2945" s="80"/>
      <c r="S2945" s="166"/>
      <c r="T2945" s="164"/>
      <c r="U2945" s="167"/>
      <c r="V2945" s="168"/>
      <c r="W2945" s="12" t="str">
        <f t="shared" si="534"/>
        <v>Mqtt1</v>
      </c>
      <c r="X2945" s="222"/>
      <c r="Y2945" s="6" t="str">
        <f t="shared" si="533"/>
        <v>power-tag/evaporator-fridge-system</v>
      </c>
      <c r="Z2945" s="106" t="str" cm="1">
        <f t="array" ref="Z2945">IF(COUNTIF(N2945,"spare"),"","$."&amp;_xlfn.REGEXEXTRACT(J2945,"PT\d+[FQ]\d+_(.*)", 2))</f>
        <v>$.RMS_Current_Phase_A</v>
      </c>
      <c r="AA2945" s="12">
        <f>AA2930+1</f>
        <v>17</v>
      </c>
      <c r="AB2945" s="6" t="s">
        <v>195</v>
      </c>
      <c r="AC2945" s="106">
        <v>3000</v>
      </c>
      <c r="AJ2945" s="80"/>
      <c r="AK2945" s="116" t="s">
        <v>1693</v>
      </c>
      <c r="AN2945" s="80"/>
      <c r="AO2945" s="80"/>
      <c r="AP2945" s="80"/>
      <c r="AQ2945" s="80"/>
      <c r="AR2945" s="130"/>
      <c r="AS2945" s="80"/>
      <c r="AT2945" s="7"/>
      <c r="AU2945" s="7"/>
      <c r="AV2945" s="169"/>
      <c r="AW2945" s="170"/>
      <c r="AX2945" s="140"/>
      <c r="AY2945" s="150"/>
      <c r="AZ2945" s="171"/>
      <c r="BA2945" s="171"/>
      <c r="BB2945" s="150" t="str">
        <f t="shared" si="535"/>
        <v/>
      </c>
      <c r="BC2945" s="172"/>
      <c r="BD2945" s="169"/>
      <c r="BE2945" s="169"/>
      <c r="BF2945" s="169"/>
      <c r="BG2945" s="169"/>
      <c r="BH2945" s="169"/>
      <c r="BI2945" s="169"/>
      <c r="BJ2945" s="169"/>
      <c r="BK2945" s="169"/>
      <c r="BL2945" s="169"/>
      <c r="BM2945" s="169"/>
      <c r="BN2945" s="169"/>
      <c r="BO2945" s="169"/>
      <c r="BP2945" s="169"/>
      <c r="BQ2945" s="169"/>
      <c r="BS2945" s="6"/>
      <c r="BT2945" s="11"/>
      <c r="BU2945" s="6"/>
      <c r="BV2945" s="6"/>
    </row>
    <row r="2946" spans="1:74" ht="15.75" x14ac:dyDescent="0.25">
      <c r="A2946" s="52" t="s">
        <v>7908</v>
      </c>
      <c r="B2946" s="56"/>
      <c r="C2946" s="7" t="s">
        <v>118</v>
      </c>
      <c r="D2946" s="7" t="s">
        <v>6920</v>
      </c>
      <c r="E2946" s="7"/>
      <c r="F2946" s="64"/>
      <c r="G2946" s="6"/>
      <c r="H2946" s="6"/>
      <c r="I2946" s="10" t="s">
        <v>110</v>
      </c>
      <c r="J2946" s="11" t="s">
        <v>4475</v>
      </c>
      <c r="K2946" s="220" t="s">
        <v>601</v>
      </c>
      <c r="L2946" s="180"/>
      <c r="M2946" s="180">
        <v>1000</v>
      </c>
      <c r="N2946" s="80" t="s">
        <v>7216</v>
      </c>
      <c r="O2946" s="165"/>
      <c r="P2946" s="80" t="s">
        <v>5437</v>
      </c>
      <c r="Q2946" s="80"/>
      <c r="R2946" s="80"/>
      <c r="S2946" s="166"/>
      <c r="T2946" s="164"/>
      <c r="U2946" s="167"/>
      <c r="V2946" s="168"/>
      <c r="W2946" s="12" t="str">
        <f t="shared" si="534"/>
        <v>Mqtt1</v>
      </c>
      <c r="X2946" s="222"/>
      <c r="Y2946" s="6" t="str">
        <f t="shared" si="533"/>
        <v>power-tag/evaporator-fridge-system</v>
      </c>
      <c r="Z2946" s="106" t="str" cm="1">
        <f t="array" ref="Z2946">IF(COUNTIF(N2946,"spare"),"","$."&amp;_xlfn.REGEXEXTRACT(J2946,"PT\d+[FQ]\d+_(.*)", 2))</f>
        <v>$.RMS_Current_Phase_B</v>
      </c>
      <c r="AA2946" s="12">
        <f t="shared" si="532"/>
        <v>17</v>
      </c>
      <c r="AB2946" s="6" t="s">
        <v>195</v>
      </c>
      <c r="AC2946" s="106">
        <v>3002</v>
      </c>
      <c r="AJ2946" s="80"/>
      <c r="AK2946" s="116" t="s">
        <v>1693</v>
      </c>
      <c r="AN2946" s="80"/>
      <c r="AO2946" s="80"/>
      <c r="AP2946" s="80"/>
      <c r="AQ2946" s="80"/>
      <c r="AR2946" s="130"/>
      <c r="AS2946" s="80"/>
      <c r="AT2946" s="7"/>
      <c r="AU2946" s="7"/>
      <c r="AV2946" s="169"/>
      <c r="AW2946" s="170"/>
      <c r="AX2946" s="140"/>
      <c r="AY2946" s="150"/>
      <c r="AZ2946" s="171"/>
      <c r="BA2946" s="171"/>
      <c r="BB2946" s="150" t="str">
        <f t="shared" si="535"/>
        <v/>
      </c>
      <c r="BC2946" s="172"/>
      <c r="BD2946" s="169"/>
      <c r="BE2946" s="169"/>
      <c r="BF2946" s="169"/>
      <c r="BG2946" s="169"/>
      <c r="BH2946" s="169"/>
      <c r="BI2946" s="169"/>
      <c r="BJ2946" s="169"/>
      <c r="BK2946" s="169"/>
      <c r="BL2946" s="169"/>
      <c r="BM2946" s="169"/>
      <c r="BN2946" s="169"/>
      <c r="BO2946" s="169"/>
      <c r="BP2946" s="169"/>
      <c r="BQ2946" s="169"/>
      <c r="BS2946" s="6"/>
      <c r="BT2946" s="11"/>
      <c r="BU2946" s="6"/>
      <c r="BV2946" s="6"/>
    </row>
    <row r="2947" spans="1:74" ht="15.75" x14ac:dyDescent="0.25">
      <c r="A2947" s="52" t="s">
        <v>7908</v>
      </c>
      <c r="B2947" s="56"/>
      <c r="C2947" s="7" t="s">
        <v>118</v>
      </c>
      <c r="D2947" s="7" t="s">
        <v>6920</v>
      </c>
      <c r="E2947" s="7"/>
      <c r="F2947" s="64"/>
      <c r="G2947" s="6"/>
      <c r="H2947" s="6"/>
      <c r="I2947" s="10" t="s">
        <v>110</v>
      </c>
      <c r="J2947" s="11" t="s">
        <v>4476</v>
      </c>
      <c r="K2947" s="220" t="s">
        <v>601</v>
      </c>
      <c r="L2947" s="180"/>
      <c r="M2947" s="180">
        <v>1000</v>
      </c>
      <c r="N2947" s="80" t="s">
        <v>7216</v>
      </c>
      <c r="O2947" s="165"/>
      <c r="P2947" s="80" t="s">
        <v>5438</v>
      </c>
      <c r="Q2947" s="80"/>
      <c r="R2947" s="80"/>
      <c r="S2947" s="166"/>
      <c r="T2947" s="164"/>
      <c r="U2947" s="167"/>
      <c r="V2947" s="168"/>
      <c r="W2947" s="12" t="str">
        <f t="shared" si="534"/>
        <v>Mqtt1</v>
      </c>
      <c r="X2947" s="222"/>
      <c r="Y2947" s="6" t="str">
        <f t="shared" si="533"/>
        <v>power-tag/evaporator-fridge-system</v>
      </c>
      <c r="Z2947" s="106" t="str" cm="1">
        <f t="array" ref="Z2947">IF(COUNTIF(N2947,"spare"),"","$."&amp;_xlfn.REGEXEXTRACT(J2947,"PT\d+[FQ]\d+_(.*)", 2))</f>
        <v>$.RMS_Current_Phase_C</v>
      </c>
      <c r="AA2947" s="12">
        <f t="shared" si="532"/>
        <v>17</v>
      </c>
      <c r="AB2947" s="6" t="s">
        <v>195</v>
      </c>
      <c r="AC2947" s="106">
        <v>3004</v>
      </c>
      <c r="AJ2947" s="80"/>
      <c r="AK2947" s="116" t="s">
        <v>1693</v>
      </c>
      <c r="AN2947" s="80"/>
      <c r="AO2947" s="80"/>
      <c r="AP2947" s="80"/>
      <c r="AQ2947" s="80"/>
      <c r="AR2947" s="130"/>
      <c r="AS2947" s="80"/>
      <c r="AT2947" s="7"/>
      <c r="AU2947" s="7"/>
      <c r="AV2947" s="169"/>
      <c r="AW2947" s="170"/>
      <c r="AX2947" s="140"/>
      <c r="AY2947" s="150"/>
      <c r="AZ2947" s="171"/>
      <c r="BA2947" s="171"/>
      <c r="BB2947" s="150" t="str">
        <f t="shared" si="535"/>
        <v/>
      </c>
      <c r="BC2947" s="172"/>
      <c r="BD2947" s="169"/>
      <c r="BE2947" s="169"/>
      <c r="BF2947" s="169"/>
      <c r="BG2947" s="169"/>
      <c r="BH2947" s="169"/>
      <c r="BI2947" s="169"/>
      <c r="BJ2947" s="169"/>
      <c r="BK2947" s="169"/>
      <c r="BL2947" s="169"/>
      <c r="BM2947" s="169"/>
      <c r="BN2947" s="169"/>
      <c r="BO2947" s="169"/>
      <c r="BP2947" s="169"/>
      <c r="BQ2947" s="169"/>
      <c r="BS2947" s="6"/>
      <c r="BT2947" s="11"/>
      <c r="BU2947" s="6"/>
      <c r="BV2947" s="6"/>
    </row>
    <row r="2948" spans="1:74" ht="15.75" x14ac:dyDescent="0.25">
      <c r="A2948" s="52" t="s">
        <v>7908</v>
      </c>
      <c r="B2948" s="56"/>
      <c r="C2948" s="7" t="s">
        <v>118</v>
      </c>
      <c r="D2948" s="7" t="s">
        <v>6920</v>
      </c>
      <c r="E2948" s="7"/>
      <c r="F2948" s="64"/>
      <c r="G2948" s="6"/>
      <c r="H2948" s="6"/>
      <c r="I2948" s="10" t="s">
        <v>110</v>
      </c>
      <c r="J2948" s="11" t="s">
        <v>4477</v>
      </c>
      <c r="K2948" s="220" t="s">
        <v>601</v>
      </c>
      <c r="L2948" s="180"/>
      <c r="M2948" s="180">
        <v>1000</v>
      </c>
      <c r="N2948" s="80" t="s">
        <v>7216</v>
      </c>
      <c r="O2948" s="165"/>
      <c r="P2948" s="80" t="s">
        <v>5439</v>
      </c>
      <c r="Q2948" s="80"/>
      <c r="R2948" s="80"/>
      <c r="S2948" s="166"/>
      <c r="T2948" s="164"/>
      <c r="U2948" s="167"/>
      <c r="V2948" s="168"/>
      <c r="W2948" s="12" t="str">
        <f t="shared" si="534"/>
        <v>Mqtt1</v>
      </c>
      <c r="X2948" s="222"/>
      <c r="Y2948" s="6" t="str">
        <f t="shared" si="533"/>
        <v>power-tag/evaporator-fridge-system</v>
      </c>
      <c r="Z2948" s="106" t="str" cm="1">
        <f t="array" ref="Z2948">IF(COUNTIF(N2948,"spare"),"","$."&amp;_xlfn.REGEXEXTRACT(J2948,"PT\d+[FQ]\d+_(.*)", 2))</f>
        <v>$.RMS_Current_Phase_Neut</v>
      </c>
      <c r="AA2948" s="12">
        <f t="shared" si="532"/>
        <v>17</v>
      </c>
      <c r="AB2948" s="6" t="s">
        <v>195</v>
      </c>
      <c r="AC2948" s="106">
        <v>3006</v>
      </c>
      <c r="AJ2948" s="80"/>
      <c r="AK2948" s="116" t="s">
        <v>1693</v>
      </c>
      <c r="AN2948" s="80"/>
      <c r="AO2948" s="80"/>
      <c r="AP2948" s="80"/>
      <c r="AQ2948" s="80"/>
      <c r="AR2948" s="130"/>
      <c r="AS2948" s="80"/>
      <c r="AT2948" s="7"/>
      <c r="AU2948" s="7"/>
      <c r="AV2948" s="169"/>
      <c r="AW2948" s="170"/>
      <c r="AX2948" s="140"/>
      <c r="AY2948" s="150"/>
      <c r="AZ2948" s="171"/>
      <c r="BA2948" s="171"/>
      <c r="BB2948" s="150" t="str">
        <f t="shared" si="535"/>
        <v/>
      </c>
      <c r="BC2948" s="172"/>
      <c r="BD2948" s="169"/>
      <c r="BE2948" s="169"/>
      <c r="BF2948" s="169"/>
      <c r="BG2948" s="169"/>
      <c r="BH2948" s="169"/>
      <c r="BI2948" s="169"/>
      <c r="BJ2948" s="169"/>
      <c r="BK2948" s="169"/>
      <c r="BL2948" s="169"/>
      <c r="BM2948" s="169"/>
      <c r="BN2948" s="169"/>
      <c r="BO2948" s="169"/>
      <c r="BP2948" s="169"/>
      <c r="BQ2948" s="169"/>
      <c r="BS2948" s="6"/>
      <c r="BT2948" s="11"/>
      <c r="BU2948" s="6"/>
      <c r="BV2948" s="6"/>
    </row>
    <row r="2949" spans="1:74" ht="15.75" x14ac:dyDescent="0.25">
      <c r="A2949" s="52" t="s">
        <v>7908</v>
      </c>
      <c r="B2949" s="56"/>
      <c r="C2949" s="7" t="s">
        <v>118</v>
      </c>
      <c r="D2949" s="7" t="s">
        <v>6920</v>
      </c>
      <c r="E2949" s="7"/>
      <c r="F2949" s="64"/>
      <c r="G2949" s="6"/>
      <c r="H2949" s="6"/>
      <c r="I2949" s="10" t="s">
        <v>110</v>
      </c>
      <c r="J2949" s="11" t="s">
        <v>7724</v>
      </c>
      <c r="K2949" s="220" t="s">
        <v>601</v>
      </c>
      <c r="L2949" s="180"/>
      <c r="M2949" s="180">
        <v>1000</v>
      </c>
      <c r="N2949" s="80" t="s">
        <v>7216</v>
      </c>
      <c r="O2949" s="165"/>
      <c r="P2949" s="80" t="s">
        <v>5440</v>
      </c>
      <c r="Q2949" s="80"/>
      <c r="R2949" s="80"/>
      <c r="S2949" s="166"/>
      <c r="T2949" s="164"/>
      <c r="U2949" s="167"/>
      <c r="V2949" s="168"/>
      <c r="W2949" s="12" t="str">
        <f t="shared" si="534"/>
        <v>Mqtt1</v>
      </c>
      <c r="X2949" s="222"/>
      <c r="Y2949" s="6" t="str">
        <f t="shared" si="533"/>
        <v>power-tag/evaporator-fridge-system</v>
      </c>
      <c r="Z2949" s="106" t="str" cm="1">
        <f t="array" ref="Z2949">IF(COUNTIF(N2949,"spare"),"","$."&amp;_xlfn.REGEXEXTRACT(J2949,"PT\d+[FQ]\d+_(.*)", 2))</f>
        <v>$.RMS_Voltage_A_N</v>
      </c>
      <c r="AA2949" s="12">
        <f t="shared" si="532"/>
        <v>17</v>
      </c>
      <c r="AB2949" s="6" t="s">
        <v>195</v>
      </c>
      <c r="AC2949" s="106">
        <v>3028</v>
      </c>
      <c r="AJ2949" s="80"/>
      <c r="AK2949" s="116" t="s">
        <v>1694</v>
      </c>
      <c r="AN2949" s="80"/>
      <c r="AO2949" s="80"/>
      <c r="AP2949" s="80"/>
      <c r="AQ2949" s="80"/>
      <c r="AR2949" s="130"/>
      <c r="AS2949" s="80"/>
      <c r="AT2949" s="7"/>
      <c r="AU2949" s="7"/>
      <c r="AV2949" s="169"/>
      <c r="AW2949" s="170"/>
      <c r="AX2949" s="140"/>
      <c r="AY2949" s="150"/>
      <c r="AZ2949" s="171"/>
      <c r="BA2949" s="171"/>
      <c r="BB2949" s="150" t="str">
        <f t="shared" si="535"/>
        <v/>
      </c>
      <c r="BC2949" s="172"/>
      <c r="BD2949" s="169"/>
      <c r="BE2949" s="169"/>
      <c r="BF2949" s="169"/>
      <c r="BG2949" s="169"/>
      <c r="BH2949" s="169"/>
      <c r="BI2949" s="169"/>
      <c r="BJ2949" s="169"/>
      <c r="BK2949" s="169"/>
      <c r="BL2949" s="169"/>
      <c r="BM2949" s="169"/>
      <c r="BN2949" s="169"/>
      <c r="BO2949" s="169"/>
      <c r="BP2949" s="169"/>
      <c r="BQ2949" s="169"/>
      <c r="BS2949" s="6"/>
      <c r="BT2949" s="11"/>
      <c r="BU2949" s="6"/>
      <c r="BV2949" s="6"/>
    </row>
    <row r="2950" spans="1:74" ht="15.75" x14ac:dyDescent="0.25">
      <c r="A2950" s="52" t="s">
        <v>7908</v>
      </c>
      <c r="B2950" s="56"/>
      <c r="C2950" s="7" t="s">
        <v>118</v>
      </c>
      <c r="D2950" s="7" t="s">
        <v>6920</v>
      </c>
      <c r="E2950" s="7"/>
      <c r="F2950" s="64"/>
      <c r="G2950" s="6"/>
      <c r="H2950" s="6"/>
      <c r="I2950" s="10" t="s">
        <v>110</v>
      </c>
      <c r="J2950" s="11" t="s">
        <v>7725</v>
      </c>
      <c r="K2950" s="220" t="s">
        <v>601</v>
      </c>
      <c r="L2950" s="180"/>
      <c r="M2950" s="180">
        <v>1000</v>
      </c>
      <c r="N2950" s="80" t="s">
        <v>7216</v>
      </c>
      <c r="O2950" s="165"/>
      <c r="P2950" s="80" t="s">
        <v>5441</v>
      </c>
      <c r="Q2950" s="80"/>
      <c r="R2950" s="80"/>
      <c r="S2950" s="166"/>
      <c r="T2950" s="164"/>
      <c r="U2950" s="167"/>
      <c r="V2950" s="168"/>
      <c r="W2950" s="12" t="str">
        <f t="shared" si="534"/>
        <v>Mqtt1</v>
      </c>
      <c r="X2950" s="222"/>
      <c r="Y2950" s="6" t="str">
        <f t="shared" si="533"/>
        <v>power-tag/evaporator-fridge-system</v>
      </c>
      <c r="Z2950" s="106" t="str" cm="1">
        <f t="array" ref="Z2950">IF(COUNTIF(N2950,"spare"),"","$."&amp;_xlfn.REGEXEXTRACT(J2950,"PT\d+[FQ]\d+_(.*)", 2))</f>
        <v>$.RMS_Voltage_B_N</v>
      </c>
      <c r="AA2950" s="12">
        <f t="shared" ref="AA2950:AA2959" si="536">AA2935+1</f>
        <v>17</v>
      </c>
      <c r="AB2950" s="6" t="s">
        <v>195</v>
      </c>
      <c r="AC2950" s="106">
        <v>3030</v>
      </c>
      <c r="AJ2950" s="80"/>
      <c r="AK2950" s="116" t="s">
        <v>1694</v>
      </c>
      <c r="AN2950" s="80"/>
      <c r="AO2950" s="80"/>
      <c r="AP2950" s="80"/>
      <c r="AQ2950" s="80"/>
      <c r="AR2950" s="130"/>
      <c r="AS2950" s="80"/>
      <c r="AT2950" s="7"/>
      <c r="AU2950" s="7"/>
      <c r="AV2950" s="169"/>
      <c r="AW2950" s="170"/>
      <c r="AX2950" s="140"/>
      <c r="AY2950" s="150"/>
      <c r="AZ2950" s="171"/>
      <c r="BA2950" s="171"/>
      <c r="BB2950" s="150" t="str">
        <f t="shared" si="535"/>
        <v/>
      </c>
      <c r="BC2950" s="172"/>
      <c r="BD2950" s="169"/>
      <c r="BE2950" s="169"/>
      <c r="BF2950" s="169"/>
      <c r="BG2950" s="169"/>
      <c r="BH2950" s="169"/>
      <c r="BI2950" s="169"/>
      <c r="BJ2950" s="169"/>
      <c r="BK2950" s="169"/>
      <c r="BL2950" s="169"/>
      <c r="BM2950" s="169"/>
      <c r="BN2950" s="169"/>
      <c r="BO2950" s="169"/>
      <c r="BP2950" s="169"/>
      <c r="BQ2950" s="169"/>
      <c r="BS2950" s="6"/>
      <c r="BT2950" s="11"/>
      <c r="BU2950" s="6"/>
      <c r="BV2950" s="6"/>
    </row>
    <row r="2951" spans="1:74" ht="15.75" x14ac:dyDescent="0.25">
      <c r="A2951" s="52" t="s">
        <v>7908</v>
      </c>
      <c r="B2951" s="56"/>
      <c r="C2951" s="7" t="s">
        <v>118</v>
      </c>
      <c r="D2951" s="7" t="s">
        <v>6920</v>
      </c>
      <c r="E2951" s="7"/>
      <c r="F2951" s="64"/>
      <c r="G2951" s="6"/>
      <c r="H2951" s="6"/>
      <c r="I2951" s="10" t="s">
        <v>110</v>
      </c>
      <c r="J2951" s="11" t="s">
        <v>7726</v>
      </c>
      <c r="K2951" s="220" t="s">
        <v>601</v>
      </c>
      <c r="L2951" s="180"/>
      <c r="M2951" s="180">
        <v>1000</v>
      </c>
      <c r="N2951" s="80" t="s">
        <v>7216</v>
      </c>
      <c r="O2951" s="165"/>
      <c r="P2951" s="80" t="s">
        <v>5442</v>
      </c>
      <c r="Q2951" s="80"/>
      <c r="R2951" s="80"/>
      <c r="S2951" s="166"/>
      <c r="T2951" s="164"/>
      <c r="U2951" s="167"/>
      <c r="V2951" s="168"/>
      <c r="W2951" s="12" t="str">
        <f t="shared" si="534"/>
        <v>Mqtt1</v>
      </c>
      <c r="X2951" s="222"/>
      <c r="Y2951" s="6" t="str">
        <f t="shared" si="533"/>
        <v>power-tag/evaporator-fridge-system</v>
      </c>
      <c r="Z2951" s="106" t="str" cm="1">
        <f t="array" ref="Z2951">IF(COUNTIF(N2951,"spare"),"","$."&amp;_xlfn.REGEXEXTRACT(J2951,"PT\d+[FQ]\d+_(.*)", 2))</f>
        <v>$.RMS_Voltage_C_N</v>
      </c>
      <c r="AA2951" s="12">
        <f t="shared" si="536"/>
        <v>17</v>
      </c>
      <c r="AB2951" s="6" t="s">
        <v>195</v>
      </c>
      <c r="AC2951" s="106">
        <v>3032</v>
      </c>
      <c r="AJ2951" s="80"/>
      <c r="AK2951" s="116" t="s">
        <v>1694</v>
      </c>
      <c r="AN2951" s="80"/>
      <c r="AO2951" s="80"/>
      <c r="AP2951" s="80"/>
      <c r="AQ2951" s="80"/>
      <c r="AR2951" s="130"/>
      <c r="AS2951" s="80"/>
      <c r="AT2951" s="7"/>
      <c r="AU2951" s="7"/>
      <c r="AV2951" s="169"/>
      <c r="AW2951" s="170"/>
      <c r="AX2951" s="140"/>
      <c r="AY2951" s="150"/>
      <c r="AZ2951" s="171"/>
      <c r="BA2951" s="171"/>
      <c r="BB2951" s="150" t="str">
        <f t="shared" si="535"/>
        <v/>
      </c>
      <c r="BC2951" s="172"/>
      <c r="BD2951" s="169"/>
      <c r="BE2951" s="169"/>
      <c r="BF2951" s="169"/>
      <c r="BG2951" s="169"/>
      <c r="BH2951" s="169"/>
      <c r="BI2951" s="169"/>
      <c r="BJ2951" s="169"/>
      <c r="BK2951" s="169"/>
      <c r="BL2951" s="169"/>
      <c r="BM2951" s="169"/>
      <c r="BN2951" s="169"/>
      <c r="BO2951" s="169"/>
      <c r="BP2951" s="169"/>
      <c r="BQ2951" s="169"/>
      <c r="BS2951" s="6"/>
      <c r="BT2951" s="11"/>
      <c r="BU2951" s="6"/>
      <c r="BV2951" s="6"/>
    </row>
    <row r="2952" spans="1:74" ht="15.75" x14ac:dyDescent="0.25">
      <c r="A2952" s="52" t="s">
        <v>7908</v>
      </c>
      <c r="B2952" s="56"/>
      <c r="C2952" s="7" t="s">
        <v>118</v>
      </c>
      <c r="D2952" s="7" t="s">
        <v>6920</v>
      </c>
      <c r="E2952" s="7"/>
      <c r="F2952" s="64"/>
      <c r="G2952" s="6"/>
      <c r="H2952" s="6"/>
      <c r="I2952" s="10" t="s">
        <v>110</v>
      </c>
      <c r="J2952" s="11" t="s">
        <v>4478</v>
      </c>
      <c r="K2952" s="220" t="s">
        <v>601</v>
      </c>
      <c r="L2952" s="180"/>
      <c r="M2952" s="180">
        <v>1000</v>
      </c>
      <c r="N2952" s="80" t="s">
        <v>7216</v>
      </c>
      <c r="O2952" s="165"/>
      <c r="P2952" s="80" t="s">
        <v>5443</v>
      </c>
      <c r="Q2952" s="80"/>
      <c r="R2952" s="80"/>
      <c r="S2952" s="166"/>
      <c r="T2952" s="164"/>
      <c r="U2952" s="167"/>
      <c r="V2952" s="168"/>
      <c r="W2952" s="12" t="str">
        <f t="shared" si="534"/>
        <v>Mqtt1</v>
      </c>
      <c r="X2952" s="222"/>
      <c r="Y2952" s="6" t="str">
        <f t="shared" si="533"/>
        <v>power-tag/evaporator-fridge-system</v>
      </c>
      <c r="Z2952" s="106" t="str" cm="1">
        <f t="array" ref="Z2952">IF(COUNTIF(N2952,"spare"),"","$."&amp;_xlfn.REGEXEXTRACT(J2952,"PT\d+[FQ]\d+_(.*)", 2))</f>
        <v>$.Active_Power_Phase_A</v>
      </c>
      <c r="AA2952" s="12">
        <f t="shared" si="536"/>
        <v>17</v>
      </c>
      <c r="AB2952" s="6" t="s">
        <v>195</v>
      </c>
      <c r="AC2952" s="106">
        <v>3054</v>
      </c>
      <c r="AJ2952" s="80"/>
      <c r="AK2952" s="116" t="s">
        <v>1695</v>
      </c>
      <c r="AN2952" s="80"/>
      <c r="AO2952" s="80"/>
      <c r="AP2952" s="80"/>
      <c r="AQ2952" s="80"/>
      <c r="AR2952" s="130"/>
      <c r="AS2952" s="80"/>
      <c r="AT2952" s="7"/>
      <c r="AU2952" s="7"/>
      <c r="AV2952" s="169"/>
      <c r="AW2952" s="170"/>
      <c r="AX2952" s="140"/>
      <c r="AY2952" s="150"/>
      <c r="AZ2952" s="171"/>
      <c r="BA2952" s="171"/>
      <c r="BB2952" s="150" t="str">
        <f t="shared" si="535"/>
        <v/>
      </c>
      <c r="BC2952" s="172"/>
      <c r="BD2952" s="169"/>
      <c r="BE2952" s="169"/>
      <c r="BF2952" s="169"/>
      <c r="BG2952" s="169"/>
      <c r="BH2952" s="169"/>
      <c r="BI2952" s="169"/>
      <c r="BJ2952" s="169"/>
      <c r="BK2952" s="169"/>
      <c r="BL2952" s="169"/>
      <c r="BM2952" s="169"/>
      <c r="BN2952" s="169"/>
      <c r="BO2952" s="169"/>
      <c r="BP2952" s="169"/>
      <c r="BQ2952" s="169"/>
      <c r="BS2952" s="6"/>
      <c r="BT2952" s="11"/>
      <c r="BU2952" s="6"/>
      <c r="BV2952" s="6"/>
    </row>
    <row r="2953" spans="1:74" ht="15.75" x14ac:dyDescent="0.25">
      <c r="A2953" s="52" t="s">
        <v>7908</v>
      </c>
      <c r="B2953" s="56"/>
      <c r="C2953" s="7" t="s">
        <v>118</v>
      </c>
      <c r="D2953" s="7" t="s">
        <v>6920</v>
      </c>
      <c r="E2953" s="7"/>
      <c r="F2953" s="64"/>
      <c r="G2953" s="6"/>
      <c r="H2953" s="6"/>
      <c r="I2953" s="10" t="s">
        <v>110</v>
      </c>
      <c r="J2953" s="11" t="s">
        <v>4479</v>
      </c>
      <c r="K2953" s="220" t="s">
        <v>601</v>
      </c>
      <c r="L2953" s="180"/>
      <c r="M2953" s="180">
        <v>1000</v>
      </c>
      <c r="N2953" s="80" t="s">
        <v>7216</v>
      </c>
      <c r="O2953" s="165"/>
      <c r="P2953" s="80" t="s">
        <v>5444</v>
      </c>
      <c r="Q2953" s="80"/>
      <c r="R2953" s="80"/>
      <c r="S2953" s="166"/>
      <c r="T2953" s="164"/>
      <c r="U2953" s="167"/>
      <c r="V2953" s="168"/>
      <c r="W2953" s="12" t="str">
        <f t="shared" si="534"/>
        <v>Mqtt1</v>
      </c>
      <c r="X2953" s="222"/>
      <c r="Y2953" s="6" t="str">
        <f t="shared" si="533"/>
        <v>power-tag/evaporator-fridge-system</v>
      </c>
      <c r="Z2953" s="106" t="str" cm="1">
        <f t="array" ref="Z2953">IF(COUNTIF(N2953,"spare"),"","$."&amp;_xlfn.REGEXEXTRACT(J2953,"PT\d+[FQ]\d+_(.*)", 2))</f>
        <v>$.Active_Power_Phase_B</v>
      </c>
      <c r="AA2953" s="12">
        <f t="shared" si="536"/>
        <v>17</v>
      </c>
      <c r="AB2953" s="6" t="s">
        <v>195</v>
      </c>
      <c r="AC2953" s="106">
        <v>3056</v>
      </c>
      <c r="AJ2953" s="80"/>
      <c r="AK2953" s="116" t="s">
        <v>1695</v>
      </c>
      <c r="AN2953" s="80"/>
      <c r="AO2953" s="80"/>
      <c r="AP2953" s="80"/>
      <c r="AQ2953" s="80"/>
      <c r="AR2953" s="130"/>
      <c r="AS2953" s="80"/>
      <c r="AT2953" s="7"/>
      <c r="AU2953" s="7"/>
      <c r="AV2953" s="169"/>
      <c r="AW2953" s="170"/>
      <c r="AX2953" s="140"/>
      <c r="AY2953" s="150"/>
      <c r="AZ2953" s="171"/>
      <c r="BA2953" s="171"/>
      <c r="BB2953" s="150" t="str">
        <f t="shared" si="535"/>
        <v/>
      </c>
      <c r="BC2953" s="172"/>
      <c r="BD2953" s="169"/>
      <c r="BE2953" s="169"/>
      <c r="BF2953" s="169"/>
      <c r="BG2953" s="169"/>
      <c r="BH2953" s="169"/>
      <c r="BI2953" s="169"/>
      <c r="BJ2953" s="169"/>
      <c r="BK2953" s="169"/>
      <c r="BL2953" s="169"/>
      <c r="BM2953" s="169"/>
      <c r="BN2953" s="169"/>
      <c r="BO2953" s="169"/>
      <c r="BP2953" s="169"/>
      <c r="BQ2953" s="169"/>
      <c r="BS2953" s="6"/>
      <c r="BT2953" s="11"/>
      <c r="BU2953" s="6"/>
      <c r="BV2953" s="6"/>
    </row>
    <row r="2954" spans="1:74" ht="15.75" x14ac:dyDescent="0.25">
      <c r="A2954" s="52" t="s">
        <v>7908</v>
      </c>
      <c r="B2954" s="56"/>
      <c r="C2954" s="7" t="s">
        <v>118</v>
      </c>
      <c r="D2954" s="7" t="s">
        <v>6920</v>
      </c>
      <c r="E2954" s="7"/>
      <c r="F2954" s="64"/>
      <c r="G2954" s="6"/>
      <c r="H2954" s="6"/>
      <c r="I2954" s="10" t="s">
        <v>110</v>
      </c>
      <c r="J2954" s="11" t="s">
        <v>4480</v>
      </c>
      <c r="K2954" s="220" t="s">
        <v>601</v>
      </c>
      <c r="L2954" s="180"/>
      <c r="M2954" s="180">
        <v>1000</v>
      </c>
      <c r="N2954" s="80" t="s">
        <v>7216</v>
      </c>
      <c r="O2954" s="165"/>
      <c r="P2954" s="80" t="s">
        <v>5445</v>
      </c>
      <c r="Q2954" s="80"/>
      <c r="R2954" s="80"/>
      <c r="S2954" s="166"/>
      <c r="T2954" s="164"/>
      <c r="U2954" s="167"/>
      <c r="V2954" s="168"/>
      <c r="W2954" s="12" t="str">
        <f t="shared" si="534"/>
        <v>Mqtt1</v>
      </c>
      <c r="X2954" s="222"/>
      <c r="Y2954" s="6" t="str">
        <f t="shared" si="533"/>
        <v>power-tag/evaporator-fridge-system</v>
      </c>
      <c r="Z2954" s="106" t="str" cm="1">
        <f t="array" ref="Z2954">IF(COUNTIF(N2954,"spare"),"","$."&amp;_xlfn.REGEXEXTRACT(J2954,"PT\d+[FQ]\d+_(.*)", 2))</f>
        <v>$.Active_Power_Phase_C</v>
      </c>
      <c r="AA2954" s="12">
        <f t="shared" si="536"/>
        <v>17</v>
      </c>
      <c r="AB2954" s="6" t="s">
        <v>195</v>
      </c>
      <c r="AC2954" s="106">
        <v>3058</v>
      </c>
      <c r="AJ2954" s="80"/>
      <c r="AK2954" s="116" t="s">
        <v>1695</v>
      </c>
      <c r="AN2954" s="80"/>
      <c r="AO2954" s="80"/>
      <c r="AP2954" s="80"/>
      <c r="AQ2954" s="80"/>
      <c r="AR2954" s="130"/>
      <c r="AS2954" s="80"/>
      <c r="AT2954" s="7"/>
      <c r="AU2954" s="7"/>
      <c r="AV2954" s="169"/>
      <c r="AW2954" s="170"/>
      <c r="AX2954" s="140"/>
      <c r="AY2954" s="150"/>
      <c r="AZ2954" s="171"/>
      <c r="BA2954" s="171"/>
      <c r="BB2954" s="150" t="str">
        <f t="shared" si="535"/>
        <v/>
      </c>
      <c r="BC2954" s="172"/>
      <c r="BD2954" s="169"/>
      <c r="BE2954" s="169"/>
      <c r="BF2954" s="169"/>
      <c r="BG2954" s="169"/>
      <c r="BH2954" s="169"/>
      <c r="BI2954" s="169"/>
      <c r="BJ2954" s="169"/>
      <c r="BK2954" s="169"/>
      <c r="BL2954" s="169"/>
      <c r="BM2954" s="169"/>
      <c r="BN2954" s="169"/>
      <c r="BO2954" s="169"/>
      <c r="BP2954" s="169"/>
      <c r="BQ2954" s="169"/>
      <c r="BS2954" s="6"/>
      <c r="BT2954" s="11"/>
      <c r="BU2954" s="6"/>
      <c r="BV2954" s="6"/>
    </row>
    <row r="2955" spans="1:74" ht="15.75" x14ac:dyDescent="0.25">
      <c r="A2955" s="52" t="s">
        <v>7908</v>
      </c>
      <c r="B2955" s="56"/>
      <c r="C2955" s="7" t="s">
        <v>118</v>
      </c>
      <c r="D2955" s="7" t="s">
        <v>6920</v>
      </c>
      <c r="E2955" s="7"/>
      <c r="F2955" s="64"/>
      <c r="G2955" s="6"/>
      <c r="H2955" s="6"/>
      <c r="I2955" s="10" t="s">
        <v>110</v>
      </c>
      <c r="J2955" s="11" t="s">
        <v>4481</v>
      </c>
      <c r="K2955" s="220" t="s">
        <v>601</v>
      </c>
      <c r="L2955" s="180"/>
      <c r="M2955" s="180">
        <v>1000</v>
      </c>
      <c r="N2955" s="80" t="s">
        <v>7216</v>
      </c>
      <c r="O2955" s="165"/>
      <c r="P2955" s="80" t="s">
        <v>5446</v>
      </c>
      <c r="Q2955" s="80"/>
      <c r="R2955" s="80"/>
      <c r="S2955" s="166"/>
      <c r="T2955" s="164"/>
      <c r="U2955" s="167"/>
      <c r="V2955" s="168"/>
      <c r="W2955" s="12" t="str">
        <f t="shared" si="534"/>
        <v>Mqtt1</v>
      </c>
      <c r="X2955" s="222"/>
      <c r="Y2955" s="6" t="str">
        <f t="shared" si="533"/>
        <v>power-tag/evaporator-fridge-system</v>
      </c>
      <c r="Z2955" s="106" t="str" cm="1">
        <f t="array" ref="Z2955">IF(COUNTIF(N2955,"spare"),"","$."&amp;_xlfn.REGEXEXTRACT(J2955,"PT\d+[FQ]\d+_(.*)", 2))</f>
        <v>$.Total_Active_Power</v>
      </c>
      <c r="AA2955" s="12">
        <f t="shared" si="536"/>
        <v>17</v>
      </c>
      <c r="AB2955" s="6" t="s">
        <v>195</v>
      </c>
      <c r="AC2955" s="106">
        <v>3060</v>
      </c>
      <c r="AJ2955" s="80"/>
      <c r="AK2955" s="116" t="s">
        <v>1695</v>
      </c>
      <c r="AN2955" s="80"/>
      <c r="AO2955" s="80"/>
      <c r="AP2955" s="80"/>
      <c r="AQ2955" s="80"/>
      <c r="AR2955" s="130"/>
      <c r="AS2955" s="80"/>
      <c r="AT2955" s="7"/>
      <c r="AU2955" s="7"/>
      <c r="AV2955" s="169"/>
      <c r="AW2955" s="170"/>
      <c r="AX2955" s="140"/>
      <c r="AY2955" s="150"/>
      <c r="AZ2955" s="171"/>
      <c r="BA2955" s="171"/>
      <c r="BB2955" s="150" t="str">
        <f t="shared" si="535"/>
        <v/>
      </c>
      <c r="BC2955" s="172"/>
      <c r="BD2955" s="169"/>
      <c r="BE2955" s="169"/>
      <c r="BF2955" s="169"/>
      <c r="BG2955" s="169"/>
      <c r="BH2955" s="169"/>
      <c r="BI2955" s="169"/>
      <c r="BJ2955" s="169"/>
      <c r="BK2955" s="169"/>
      <c r="BL2955" s="169"/>
      <c r="BM2955" s="169"/>
      <c r="BN2955" s="169"/>
      <c r="BO2955" s="169"/>
      <c r="BP2955" s="169"/>
      <c r="BQ2955" s="169"/>
      <c r="BS2955" s="6"/>
      <c r="BT2955" s="11"/>
      <c r="BU2955" s="6"/>
      <c r="BV2955" s="6"/>
    </row>
    <row r="2956" spans="1:74" ht="15.75" x14ac:dyDescent="0.25">
      <c r="A2956" s="52" t="s">
        <v>7908</v>
      </c>
      <c r="B2956" s="56"/>
      <c r="C2956" s="7" t="s">
        <v>118</v>
      </c>
      <c r="D2956" s="7" t="s">
        <v>6920</v>
      </c>
      <c r="E2956" s="7"/>
      <c r="F2956" s="64"/>
      <c r="G2956" s="6"/>
      <c r="H2956" s="6"/>
      <c r="I2956" s="10" t="s">
        <v>110</v>
      </c>
      <c r="J2956" s="11" t="s">
        <v>4482</v>
      </c>
      <c r="K2956" s="220" t="s">
        <v>601</v>
      </c>
      <c r="L2956" s="180"/>
      <c r="M2956" s="180">
        <v>1000</v>
      </c>
      <c r="N2956" s="80" t="s">
        <v>7216</v>
      </c>
      <c r="O2956" s="165"/>
      <c r="P2956" s="80" t="s">
        <v>5447</v>
      </c>
      <c r="Q2956" s="80"/>
      <c r="R2956" s="80"/>
      <c r="S2956" s="166"/>
      <c r="T2956" s="164"/>
      <c r="U2956" s="167"/>
      <c r="V2956" s="168"/>
      <c r="W2956" s="12" t="str">
        <f t="shared" si="534"/>
        <v>Mqtt1</v>
      </c>
      <c r="X2956" s="222"/>
      <c r="Y2956" s="6" t="str">
        <f t="shared" si="533"/>
        <v>power-tag/evaporator-fridge-system</v>
      </c>
      <c r="Z2956" s="106" t="str" cm="1">
        <f t="array" ref="Z2956">IF(COUNTIF(N2956,"spare"),"","$."&amp;_xlfn.REGEXEXTRACT(J2956,"PT\d+[FQ]\d+_(.*)", 2))</f>
        <v>$.Power_Factor_Phase_A</v>
      </c>
      <c r="AA2956" s="12">
        <f t="shared" si="536"/>
        <v>17</v>
      </c>
      <c r="AB2956" s="6" t="s">
        <v>195</v>
      </c>
      <c r="AC2956" s="106">
        <v>3078</v>
      </c>
      <c r="AJ2956" s="80"/>
      <c r="AK2956" s="116" t="s">
        <v>1696</v>
      </c>
      <c r="AN2956" s="80"/>
      <c r="AO2956" s="80"/>
      <c r="AP2956" s="80"/>
      <c r="AQ2956" s="80"/>
      <c r="AR2956" s="130"/>
      <c r="AS2956" s="80"/>
      <c r="AT2956" s="7"/>
      <c r="AU2956" s="7"/>
      <c r="AV2956" s="169"/>
      <c r="AW2956" s="170"/>
      <c r="AX2956" s="140"/>
      <c r="AY2956" s="150"/>
      <c r="AZ2956" s="171"/>
      <c r="BA2956" s="171"/>
      <c r="BB2956" s="150" t="str">
        <f t="shared" si="535"/>
        <v/>
      </c>
      <c r="BC2956" s="172"/>
      <c r="BD2956" s="169"/>
      <c r="BE2956" s="169"/>
      <c r="BF2956" s="169"/>
      <c r="BG2956" s="169"/>
      <c r="BH2956" s="169"/>
      <c r="BI2956" s="169"/>
      <c r="BJ2956" s="169"/>
      <c r="BK2956" s="169"/>
      <c r="BL2956" s="169"/>
      <c r="BM2956" s="169"/>
      <c r="BN2956" s="169"/>
      <c r="BO2956" s="169"/>
      <c r="BP2956" s="169"/>
      <c r="BQ2956" s="169"/>
      <c r="BS2956" s="6"/>
      <c r="BT2956" s="11"/>
      <c r="BU2956" s="6"/>
      <c r="BV2956" s="6"/>
    </row>
    <row r="2957" spans="1:74" ht="15.75" x14ac:dyDescent="0.25">
      <c r="A2957" s="52" t="s">
        <v>7908</v>
      </c>
      <c r="B2957" s="56"/>
      <c r="C2957" s="7" t="s">
        <v>118</v>
      </c>
      <c r="D2957" s="7" t="s">
        <v>6920</v>
      </c>
      <c r="E2957" s="7"/>
      <c r="F2957" s="64"/>
      <c r="G2957" s="6"/>
      <c r="H2957" s="6"/>
      <c r="I2957" s="10" t="s">
        <v>110</v>
      </c>
      <c r="J2957" s="11" t="s">
        <v>4483</v>
      </c>
      <c r="K2957" s="220" t="s">
        <v>601</v>
      </c>
      <c r="L2957" s="180"/>
      <c r="M2957" s="180">
        <v>1000</v>
      </c>
      <c r="N2957" s="80" t="s">
        <v>7216</v>
      </c>
      <c r="O2957" s="165"/>
      <c r="P2957" s="80" t="s">
        <v>5448</v>
      </c>
      <c r="Q2957" s="80"/>
      <c r="R2957" s="80"/>
      <c r="S2957" s="166"/>
      <c r="T2957" s="164"/>
      <c r="U2957" s="167"/>
      <c r="V2957" s="168"/>
      <c r="W2957" s="12" t="str">
        <f t="shared" si="534"/>
        <v>Mqtt1</v>
      </c>
      <c r="X2957" s="222"/>
      <c r="Y2957" s="6" t="str">
        <f t="shared" si="533"/>
        <v>power-tag/evaporator-fridge-system</v>
      </c>
      <c r="Z2957" s="106" t="str" cm="1">
        <f t="array" ref="Z2957">IF(COUNTIF(N2957,"spare"),"","$."&amp;_xlfn.REGEXEXTRACT(J2957,"PT\d+[FQ]\d+_(.*)", 2))</f>
        <v>$.Power_Factor_Phase_B</v>
      </c>
      <c r="AA2957" s="12">
        <f t="shared" si="536"/>
        <v>17</v>
      </c>
      <c r="AB2957" s="6" t="s">
        <v>195</v>
      </c>
      <c r="AC2957" s="106">
        <v>3080</v>
      </c>
      <c r="AJ2957" s="80"/>
      <c r="AK2957" s="116" t="s">
        <v>1696</v>
      </c>
      <c r="AN2957" s="80"/>
      <c r="AO2957" s="80"/>
      <c r="AP2957" s="80"/>
      <c r="AQ2957" s="80"/>
      <c r="AR2957" s="130"/>
      <c r="AS2957" s="80"/>
      <c r="AT2957" s="7"/>
      <c r="AU2957" s="7"/>
      <c r="AV2957" s="169"/>
      <c r="AW2957" s="170"/>
      <c r="AX2957" s="140"/>
      <c r="AY2957" s="150"/>
      <c r="AZ2957" s="171"/>
      <c r="BA2957" s="171"/>
      <c r="BB2957" s="150" t="str">
        <f t="shared" si="535"/>
        <v/>
      </c>
      <c r="BC2957" s="172"/>
      <c r="BD2957" s="169"/>
      <c r="BE2957" s="169"/>
      <c r="BF2957" s="169"/>
      <c r="BG2957" s="169"/>
      <c r="BH2957" s="169"/>
      <c r="BI2957" s="169"/>
      <c r="BJ2957" s="169"/>
      <c r="BK2957" s="169"/>
      <c r="BL2957" s="169"/>
      <c r="BM2957" s="169"/>
      <c r="BN2957" s="169"/>
      <c r="BO2957" s="169"/>
      <c r="BP2957" s="169"/>
      <c r="BQ2957" s="169"/>
      <c r="BS2957" s="6"/>
      <c r="BT2957" s="11"/>
      <c r="BU2957" s="6"/>
      <c r="BV2957" s="6"/>
    </row>
    <row r="2958" spans="1:74" ht="15.75" x14ac:dyDescent="0.25">
      <c r="A2958" s="52" t="s">
        <v>7908</v>
      </c>
      <c r="B2958" s="56"/>
      <c r="C2958" s="7" t="s">
        <v>118</v>
      </c>
      <c r="D2958" s="7" t="s">
        <v>6920</v>
      </c>
      <c r="E2958" s="7"/>
      <c r="F2958" s="64"/>
      <c r="G2958" s="6"/>
      <c r="H2958" s="6"/>
      <c r="I2958" s="10" t="s">
        <v>110</v>
      </c>
      <c r="J2958" s="11" t="s">
        <v>4484</v>
      </c>
      <c r="K2958" s="220" t="s">
        <v>601</v>
      </c>
      <c r="L2958" s="180"/>
      <c r="M2958" s="180">
        <v>1000</v>
      </c>
      <c r="N2958" s="80" t="s">
        <v>7216</v>
      </c>
      <c r="O2958" s="165"/>
      <c r="P2958" s="80" t="s">
        <v>5449</v>
      </c>
      <c r="Q2958" s="80"/>
      <c r="R2958" s="80"/>
      <c r="S2958" s="166"/>
      <c r="T2958" s="164"/>
      <c r="U2958" s="167"/>
      <c r="V2958" s="168"/>
      <c r="W2958" s="12" t="str">
        <f t="shared" si="534"/>
        <v>Mqtt1</v>
      </c>
      <c r="X2958" s="222"/>
      <c r="Y2958" s="6" t="str">
        <f t="shared" si="533"/>
        <v>power-tag/evaporator-fridge-system</v>
      </c>
      <c r="Z2958" s="106" t="str" cm="1">
        <f t="array" ref="Z2958">IF(COUNTIF(N2958,"spare"),"","$."&amp;_xlfn.REGEXEXTRACT(J2958,"PT\d+[FQ]\d+_(.*)", 2))</f>
        <v>$.Power_Factor_Phase_C</v>
      </c>
      <c r="AA2958" s="12">
        <f t="shared" si="536"/>
        <v>17</v>
      </c>
      <c r="AB2958" s="6" t="s">
        <v>195</v>
      </c>
      <c r="AC2958" s="106">
        <v>3082</v>
      </c>
      <c r="AJ2958" s="80"/>
      <c r="AK2958" s="116" t="s">
        <v>1696</v>
      </c>
      <c r="AN2958" s="80"/>
      <c r="AO2958" s="80"/>
      <c r="AP2958" s="80"/>
      <c r="AQ2958" s="80"/>
      <c r="AR2958" s="130"/>
      <c r="AS2958" s="80"/>
      <c r="AT2958" s="7"/>
      <c r="AU2958" s="7"/>
      <c r="AV2958" s="169"/>
      <c r="AW2958" s="170"/>
      <c r="AX2958" s="140"/>
      <c r="AY2958" s="150"/>
      <c r="AZ2958" s="171"/>
      <c r="BA2958" s="171"/>
      <c r="BB2958" s="150" t="str">
        <f t="shared" si="535"/>
        <v/>
      </c>
      <c r="BC2958" s="172"/>
      <c r="BD2958" s="169"/>
      <c r="BE2958" s="169"/>
      <c r="BF2958" s="169"/>
      <c r="BG2958" s="169"/>
      <c r="BH2958" s="169"/>
      <c r="BI2958" s="169"/>
      <c r="BJ2958" s="169"/>
      <c r="BK2958" s="169"/>
      <c r="BL2958" s="169"/>
      <c r="BM2958" s="169"/>
      <c r="BN2958" s="169"/>
      <c r="BO2958" s="169"/>
      <c r="BP2958" s="169"/>
      <c r="BQ2958" s="169"/>
      <c r="BS2958" s="6"/>
      <c r="BT2958" s="11"/>
      <c r="BU2958" s="6"/>
      <c r="BV2958" s="6"/>
    </row>
    <row r="2959" spans="1:74" ht="15.75" x14ac:dyDescent="0.25">
      <c r="A2959" s="52" t="s">
        <v>7908</v>
      </c>
      <c r="B2959" s="56"/>
      <c r="C2959" s="7" t="s">
        <v>118</v>
      </c>
      <c r="D2959" s="7" t="s">
        <v>6920</v>
      </c>
      <c r="E2959" s="7"/>
      <c r="F2959" s="64"/>
      <c r="G2959" s="6"/>
      <c r="H2959" s="6"/>
      <c r="I2959" s="10" t="s">
        <v>110</v>
      </c>
      <c r="J2959" s="11" t="s">
        <v>4485</v>
      </c>
      <c r="K2959" s="220" t="s">
        <v>601</v>
      </c>
      <c r="L2959" s="180"/>
      <c r="M2959" s="180">
        <v>1000</v>
      </c>
      <c r="N2959" s="80" t="s">
        <v>7216</v>
      </c>
      <c r="O2959" s="165"/>
      <c r="P2959" s="80" t="s">
        <v>5450</v>
      </c>
      <c r="Q2959" s="80"/>
      <c r="R2959" s="80"/>
      <c r="S2959" s="166"/>
      <c r="T2959" s="164"/>
      <c r="U2959" s="167"/>
      <c r="V2959" s="168"/>
      <c r="W2959" s="12" t="str">
        <f t="shared" si="534"/>
        <v>Mqtt1</v>
      </c>
      <c r="X2959" s="222"/>
      <c r="Y2959" s="6" t="str">
        <f t="shared" si="533"/>
        <v>power-tag/evaporator-fridge-system</v>
      </c>
      <c r="Z2959" s="106" t="str" cm="1">
        <f t="array" ref="Z2959">IF(COUNTIF(N2959,"spare"),"","$."&amp;_xlfn.REGEXEXTRACT(J2959,"PT\d+[FQ]\d+_(.*)", 2))</f>
        <v>$.Total_Power_Factor</v>
      </c>
      <c r="AA2959" s="12">
        <f t="shared" si="536"/>
        <v>17</v>
      </c>
      <c r="AB2959" s="6" t="s">
        <v>195</v>
      </c>
      <c r="AC2959" s="106">
        <v>3084</v>
      </c>
      <c r="AJ2959" s="80"/>
      <c r="AK2959" s="116" t="s">
        <v>1696</v>
      </c>
      <c r="AN2959" s="80"/>
      <c r="AO2959" s="80"/>
      <c r="AP2959" s="80"/>
      <c r="AQ2959" s="80"/>
      <c r="AR2959" s="130"/>
      <c r="AS2959" s="80"/>
      <c r="AT2959" s="7"/>
      <c r="AU2959" s="7"/>
      <c r="AV2959" s="169"/>
      <c r="AW2959" s="170"/>
      <c r="AX2959" s="140"/>
      <c r="AY2959" s="150"/>
      <c r="AZ2959" s="171"/>
      <c r="BA2959" s="171"/>
      <c r="BB2959" s="150" t="str">
        <f t="shared" si="535"/>
        <v/>
      </c>
      <c r="BC2959" s="172"/>
      <c r="BD2959" s="169"/>
      <c r="BE2959" s="169"/>
      <c r="BF2959" s="169"/>
      <c r="BG2959" s="169"/>
      <c r="BH2959" s="169"/>
      <c r="BI2959" s="169"/>
      <c r="BJ2959" s="169"/>
      <c r="BK2959" s="169"/>
      <c r="BL2959" s="169"/>
      <c r="BM2959" s="169"/>
      <c r="BN2959" s="169"/>
      <c r="BO2959" s="169"/>
      <c r="BP2959" s="169"/>
      <c r="BQ2959" s="169"/>
      <c r="BS2959" s="6"/>
      <c r="BT2959" s="11"/>
      <c r="BU2959" s="6"/>
      <c r="BV2959" s="6"/>
    </row>
    <row r="2960" spans="1:74" ht="15.75" x14ac:dyDescent="0.25">
      <c r="A2960" s="52" t="s">
        <v>7908</v>
      </c>
      <c r="B2960" s="56"/>
      <c r="C2960" s="7" t="s">
        <v>118</v>
      </c>
      <c r="D2960" s="7" t="s">
        <v>6920</v>
      </c>
      <c r="E2960" s="7"/>
      <c r="F2960" s="64"/>
      <c r="G2960" s="6"/>
      <c r="H2960" s="6"/>
      <c r="I2960" s="10" t="s">
        <v>110</v>
      </c>
      <c r="J2960" s="11" t="s">
        <v>4486</v>
      </c>
      <c r="K2960" s="220" t="s">
        <v>601</v>
      </c>
      <c r="L2960" s="180"/>
      <c r="M2960" s="180">
        <v>1000</v>
      </c>
      <c r="N2960" s="80" t="s">
        <v>7216</v>
      </c>
      <c r="O2960" s="165"/>
      <c r="P2960" s="80" t="s">
        <v>5451</v>
      </c>
      <c r="Q2960" s="80"/>
      <c r="R2960" s="80"/>
      <c r="S2960" s="166"/>
      <c r="T2960" s="164"/>
      <c r="U2960" s="167"/>
      <c r="V2960" s="168"/>
      <c r="W2960" s="12" t="str">
        <f t="shared" si="534"/>
        <v>Mqtt1</v>
      </c>
      <c r="X2960" s="222"/>
      <c r="Y2960" s="6" t="str">
        <f t="shared" si="533"/>
        <v>power-tag/evaporator-freeze-system</v>
      </c>
      <c r="Z2960" s="106" t="str" cm="1">
        <f t="array" ref="Z2960">IF(COUNTIF(N2960,"spare"),"","$."&amp;_xlfn.REGEXEXTRACT(J2960,"PT\d+[FQ]\d+_(.*)", 2))</f>
        <v>$.RMS_Current_Phase_A</v>
      </c>
      <c r="AA2960" s="12">
        <f>AA2945+1</f>
        <v>18</v>
      </c>
      <c r="AB2960" s="6" t="s">
        <v>195</v>
      </c>
      <c r="AC2960" s="106">
        <v>3000</v>
      </c>
      <c r="AJ2960" s="80"/>
      <c r="AK2960" s="116" t="s">
        <v>1693</v>
      </c>
      <c r="AN2960" s="80"/>
      <c r="AO2960" s="80"/>
      <c r="AP2960" s="80"/>
      <c r="AQ2960" s="80"/>
      <c r="AR2960" s="130"/>
      <c r="AS2960" s="80"/>
      <c r="AT2960" s="7"/>
      <c r="AU2960" s="7"/>
      <c r="AV2960" s="169"/>
      <c r="AW2960" s="170"/>
      <c r="AX2960" s="140"/>
      <c r="AY2960" s="150"/>
      <c r="AZ2960" s="171"/>
      <c r="BA2960" s="171"/>
      <c r="BB2960" s="150" t="str">
        <f t="shared" si="535"/>
        <v/>
      </c>
      <c r="BC2960" s="172"/>
      <c r="BD2960" s="169"/>
      <c r="BE2960" s="169"/>
      <c r="BF2960" s="169"/>
      <c r="BG2960" s="169"/>
      <c r="BH2960" s="169"/>
      <c r="BI2960" s="169"/>
      <c r="BJ2960" s="169"/>
      <c r="BK2960" s="169"/>
      <c r="BL2960" s="169"/>
      <c r="BM2960" s="169"/>
      <c r="BN2960" s="169"/>
      <c r="BO2960" s="169"/>
      <c r="BP2960" s="169"/>
      <c r="BQ2960" s="169"/>
      <c r="BS2960" s="6"/>
      <c r="BT2960" s="11"/>
      <c r="BU2960" s="6"/>
      <c r="BV2960" s="6"/>
    </row>
    <row r="2961" spans="1:74" ht="15.75" x14ac:dyDescent="0.25">
      <c r="A2961" s="52" t="s">
        <v>7908</v>
      </c>
      <c r="B2961" s="56"/>
      <c r="C2961" s="7" t="s">
        <v>118</v>
      </c>
      <c r="D2961" s="7" t="s">
        <v>6920</v>
      </c>
      <c r="E2961" s="7"/>
      <c r="F2961" s="64"/>
      <c r="G2961" s="6"/>
      <c r="H2961" s="6"/>
      <c r="I2961" s="10" t="s">
        <v>110</v>
      </c>
      <c r="J2961" s="11" t="s">
        <v>4487</v>
      </c>
      <c r="K2961" s="220" t="s">
        <v>601</v>
      </c>
      <c r="L2961" s="180"/>
      <c r="M2961" s="180">
        <v>1000</v>
      </c>
      <c r="N2961" s="80" t="s">
        <v>7216</v>
      </c>
      <c r="O2961" s="165"/>
      <c r="P2961" s="80" t="s">
        <v>5452</v>
      </c>
      <c r="Q2961" s="80"/>
      <c r="R2961" s="80"/>
      <c r="S2961" s="166"/>
      <c r="T2961" s="164"/>
      <c r="U2961" s="167"/>
      <c r="V2961" s="168"/>
      <c r="W2961" s="12" t="str">
        <f t="shared" si="534"/>
        <v>Mqtt1</v>
      </c>
      <c r="X2961" s="222"/>
      <c r="Y2961" s="6" t="str">
        <f t="shared" ref="Y2961:Y3024" si="537">"power-tag/" &amp; LOWER(_xlfn.REGEXREPLACE(_xlfn.REGEXREPLACE(_xlfn.REGEXREPLACE(TRIM(_xlfn.REGEXREPLACE(P2961, " (RMS (Current|Voltage) .+)|(Active Power Phase [ABC])|(Total Active Power)|(Power Factor .+)|(Total Power Factor) *", "")), "[ /\(\)&amp;:\.#]", "-"), "\-+", "-"), "-$", ""))</f>
        <v>power-tag/evaporator-freeze-system</v>
      </c>
      <c r="Z2961" s="106" t="str" cm="1">
        <f t="array" ref="Z2961">IF(COUNTIF(N2961,"spare"),"","$."&amp;_xlfn.REGEXEXTRACT(J2961,"PT\d+[FQ]\d+_(.*)", 2))</f>
        <v>$.RMS_Current_Phase_B</v>
      </c>
      <c r="AA2961" s="12">
        <f t="shared" ref="AA2961:AA2989" si="538">AA2946+1</f>
        <v>18</v>
      </c>
      <c r="AB2961" s="6" t="s">
        <v>195</v>
      </c>
      <c r="AC2961" s="106">
        <v>3002</v>
      </c>
      <c r="AJ2961" s="80"/>
      <c r="AK2961" s="116" t="s">
        <v>1693</v>
      </c>
      <c r="AN2961" s="80"/>
      <c r="AO2961" s="80"/>
      <c r="AP2961" s="80"/>
      <c r="AQ2961" s="80"/>
      <c r="AR2961" s="130"/>
      <c r="AS2961" s="80"/>
      <c r="AT2961" s="7"/>
      <c r="AU2961" s="7"/>
      <c r="AV2961" s="169"/>
      <c r="AW2961" s="170"/>
      <c r="AX2961" s="140"/>
      <c r="AY2961" s="150"/>
      <c r="AZ2961" s="171"/>
      <c r="BA2961" s="171"/>
      <c r="BB2961" s="150" t="str">
        <f t="shared" si="535"/>
        <v/>
      </c>
      <c r="BC2961" s="172"/>
      <c r="BD2961" s="169"/>
      <c r="BE2961" s="169"/>
      <c r="BF2961" s="169"/>
      <c r="BG2961" s="169"/>
      <c r="BH2961" s="169"/>
      <c r="BI2961" s="169"/>
      <c r="BJ2961" s="169"/>
      <c r="BK2961" s="169"/>
      <c r="BL2961" s="169"/>
      <c r="BM2961" s="169"/>
      <c r="BN2961" s="169"/>
      <c r="BO2961" s="169"/>
      <c r="BP2961" s="169"/>
      <c r="BQ2961" s="169"/>
      <c r="BS2961" s="6"/>
      <c r="BT2961" s="11"/>
      <c r="BU2961" s="6"/>
      <c r="BV2961" s="6"/>
    </row>
    <row r="2962" spans="1:74" ht="15.75" x14ac:dyDescent="0.25">
      <c r="A2962" s="52" t="s">
        <v>7908</v>
      </c>
      <c r="B2962" s="56"/>
      <c r="C2962" s="7" t="s">
        <v>118</v>
      </c>
      <c r="D2962" s="7" t="s">
        <v>6920</v>
      </c>
      <c r="E2962" s="7"/>
      <c r="F2962" s="64"/>
      <c r="G2962" s="6"/>
      <c r="H2962" s="6"/>
      <c r="I2962" s="10" t="s">
        <v>110</v>
      </c>
      <c r="J2962" s="11" t="s">
        <v>4488</v>
      </c>
      <c r="K2962" s="220" t="s">
        <v>601</v>
      </c>
      <c r="L2962" s="180"/>
      <c r="M2962" s="180">
        <v>1000</v>
      </c>
      <c r="N2962" s="80" t="s">
        <v>7216</v>
      </c>
      <c r="O2962" s="165"/>
      <c r="P2962" s="80" t="s">
        <v>5453</v>
      </c>
      <c r="Q2962" s="80"/>
      <c r="R2962" s="80"/>
      <c r="S2962" s="166"/>
      <c r="T2962" s="164"/>
      <c r="U2962" s="167"/>
      <c r="V2962" s="168"/>
      <c r="W2962" s="12" t="str">
        <f t="shared" si="534"/>
        <v>Mqtt1</v>
      </c>
      <c r="X2962" s="222"/>
      <c r="Y2962" s="6" t="str">
        <f t="shared" si="537"/>
        <v>power-tag/evaporator-freeze-system</v>
      </c>
      <c r="Z2962" s="106" t="str" cm="1">
        <f t="array" ref="Z2962">IF(COUNTIF(N2962,"spare"),"","$."&amp;_xlfn.REGEXEXTRACT(J2962,"PT\d+[FQ]\d+_(.*)", 2))</f>
        <v>$.RMS_Current_Phase_C</v>
      </c>
      <c r="AA2962" s="12">
        <f t="shared" si="538"/>
        <v>18</v>
      </c>
      <c r="AB2962" s="6" t="s">
        <v>195</v>
      </c>
      <c r="AC2962" s="106">
        <v>3004</v>
      </c>
      <c r="AJ2962" s="80"/>
      <c r="AK2962" s="116" t="s">
        <v>1693</v>
      </c>
      <c r="AN2962" s="80"/>
      <c r="AO2962" s="80"/>
      <c r="AP2962" s="80"/>
      <c r="AQ2962" s="80"/>
      <c r="AR2962" s="130"/>
      <c r="AS2962" s="80"/>
      <c r="AT2962" s="7"/>
      <c r="AU2962" s="7"/>
      <c r="AV2962" s="169"/>
      <c r="AW2962" s="170"/>
      <c r="AX2962" s="140"/>
      <c r="AY2962" s="150"/>
      <c r="AZ2962" s="171"/>
      <c r="BA2962" s="171"/>
      <c r="BB2962" s="150" t="str">
        <f t="shared" si="535"/>
        <v/>
      </c>
      <c r="BC2962" s="172"/>
      <c r="BD2962" s="169"/>
      <c r="BE2962" s="169"/>
      <c r="BF2962" s="169"/>
      <c r="BG2962" s="169"/>
      <c r="BH2962" s="169"/>
      <c r="BI2962" s="169"/>
      <c r="BJ2962" s="169"/>
      <c r="BK2962" s="169"/>
      <c r="BL2962" s="169"/>
      <c r="BM2962" s="169"/>
      <c r="BN2962" s="169"/>
      <c r="BO2962" s="169"/>
      <c r="BP2962" s="169"/>
      <c r="BQ2962" s="169"/>
      <c r="BS2962" s="6"/>
      <c r="BT2962" s="11"/>
      <c r="BU2962" s="6"/>
      <c r="BV2962" s="6"/>
    </row>
    <row r="2963" spans="1:74" ht="15.75" x14ac:dyDescent="0.25">
      <c r="A2963" s="52" t="s">
        <v>7908</v>
      </c>
      <c r="B2963" s="56"/>
      <c r="C2963" s="7" t="s">
        <v>118</v>
      </c>
      <c r="D2963" s="7" t="s">
        <v>6920</v>
      </c>
      <c r="E2963" s="7"/>
      <c r="F2963" s="64"/>
      <c r="G2963" s="6"/>
      <c r="H2963" s="6"/>
      <c r="I2963" s="10" t="s">
        <v>110</v>
      </c>
      <c r="J2963" s="11" t="s">
        <v>4489</v>
      </c>
      <c r="K2963" s="220" t="s">
        <v>601</v>
      </c>
      <c r="L2963" s="180"/>
      <c r="M2963" s="180">
        <v>1000</v>
      </c>
      <c r="N2963" s="80" t="s">
        <v>7216</v>
      </c>
      <c r="O2963" s="165"/>
      <c r="P2963" s="80" t="s">
        <v>5454</v>
      </c>
      <c r="Q2963" s="80"/>
      <c r="R2963" s="80"/>
      <c r="S2963" s="166"/>
      <c r="T2963" s="164"/>
      <c r="U2963" s="167"/>
      <c r="V2963" s="168"/>
      <c r="W2963" s="12" t="str">
        <f t="shared" si="534"/>
        <v>Mqtt1</v>
      </c>
      <c r="X2963" s="222"/>
      <c r="Y2963" s="6" t="str">
        <f t="shared" si="537"/>
        <v>power-tag/evaporator-freeze-system</v>
      </c>
      <c r="Z2963" s="106" t="str" cm="1">
        <f t="array" ref="Z2963">IF(COUNTIF(N2963,"spare"),"","$."&amp;_xlfn.REGEXEXTRACT(J2963,"PT\d+[FQ]\d+_(.*)", 2))</f>
        <v>$.RMS_Current_Phase_Neut</v>
      </c>
      <c r="AA2963" s="12">
        <f t="shared" si="538"/>
        <v>18</v>
      </c>
      <c r="AB2963" s="6" t="s">
        <v>195</v>
      </c>
      <c r="AC2963" s="106">
        <v>3006</v>
      </c>
      <c r="AJ2963" s="80"/>
      <c r="AK2963" s="116" t="s">
        <v>1693</v>
      </c>
      <c r="AN2963" s="80"/>
      <c r="AO2963" s="80"/>
      <c r="AP2963" s="80"/>
      <c r="AQ2963" s="80"/>
      <c r="AR2963" s="130"/>
      <c r="AS2963" s="80"/>
      <c r="AT2963" s="7"/>
      <c r="AU2963" s="7"/>
      <c r="AV2963" s="169"/>
      <c r="AW2963" s="170"/>
      <c r="AX2963" s="140"/>
      <c r="AY2963" s="150"/>
      <c r="AZ2963" s="171"/>
      <c r="BA2963" s="171"/>
      <c r="BB2963" s="150" t="str">
        <f t="shared" si="535"/>
        <v/>
      </c>
      <c r="BC2963" s="172"/>
      <c r="BD2963" s="169"/>
      <c r="BE2963" s="169"/>
      <c r="BF2963" s="169"/>
      <c r="BG2963" s="169"/>
      <c r="BH2963" s="169"/>
      <c r="BI2963" s="169"/>
      <c r="BJ2963" s="169"/>
      <c r="BK2963" s="169"/>
      <c r="BL2963" s="169"/>
      <c r="BM2963" s="169"/>
      <c r="BN2963" s="169"/>
      <c r="BO2963" s="169"/>
      <c r="BP2963" s="169"/>
      <c r="BQ2963" s="169"/>
      <c r="BS2963" s="6"/>
      <c r="BT2963" s="11"/>
      <c r="BU2963" s="6"/>
      <c r="BV2963" s="6"/>
    </row>
    <row r="2964" spans="1:74" ht="15.75" x14ac:dyDescent="0.25">
      <c r="A2964" s="52" t="s">
        <v>7908</v>
      </c>
      <c r="B2964" s="56"/>
      <c r="C2964" s="7" t="s">
        <v>118</v>
      </c>
      <c r="D2964" s="7" t="s">
        <v>6920</v>
      </c>
      <c r="E2964" s="7"/>
      <c r="F2964" s="64"/>
      <c r="G2964" s="6"/>
      <c r="H2964" s="6"/>
      <c r="I2964" s="10" t="s">
        <v>110</v>
      </c>
      <c r="J2964" s="11" t="s">
        <v>7727</v>
      </c>
      <c r="K2964" s="220" t="s">
        <v>601</v>
      </c>
      <c r="L2964" s="180"/>
      <c r="M2964" s="180">
        <v>1000</v>
      </c>
      <c r="N2964" s="80" t="s">
        <v>7216</v>
      </c>
      <c r="O2964" s="165"/>
      <c r="P2964" s="80" t="s">
        <v>5455</v>
      </c>
      <c r="Q2964" s="80"/>
      <c r="R2964" s="80"/>
      <c r="S2964" s="166"/>
      <c r="T2964" s="164"/>
      <c r="U2964" s="167"/>
      <c r="V2964" s="168"/>
      <c r="W2964" s="12" t="str">
        <f t="shared" si="534"/>
        <v>Mqtt1</v>
      </c>
      <c r="X2964" s="222"/>
      <c r="Y2964" s="6" t="str">
        <f t="shared" si="537"/>
        <v>power-tag/evaporator-freeze-system</v>
      </c>
      <c r="Z2964" s="106" t="str" cm="1">
        <f t="array" ref="Z2964">IF(COUNTIF(N2964,"spare"),"","$."&amp;_xlfn.REGEXEXTRACT(J2964,"PT\d+[FQ]\d+_(.*)", 2))</f>
        <v>$.RMS_Voltage_A_N</v>
      </c>
      <c r="AA2964" s="12">
        <f t="shared" si="538"/>
        <v>18</v>
      </c>
      <c r="AB2964" s="6" t="s">
        <v>195</v>
      </c>
      <c r="AC2964" s="106">
        <v>3028</v>
      </c>
      <c r="AJ2964" s="80"/>
      <c r="AK2964" s="116" t="s">
        <v>1694</v>
      </c>
      <c r="AN2964" s="80"/>
      <c r="AO2964" s="80"/>
      <c r="AP2964" s="80"/>
      <c r="AQ2964" s="80"/>
      <c r="AR2964" s="130"/>
      <c r="AS2964" s="80"/>
      <c r="AT2964" s="7"/>
      <c r="AU2964" s="7"/>
      <c r="AV2964" s="169"/>
      <c r="AW2964" s="170"/>
      <c r="AX2964" s="140"/>
      <c r="AY2964" s="150"/>
      <c r="AZ2964" s="171"/>
      <c r="BA2964" s="171"/>
      <c r="BB2964" s="150" t="str">
        <f t="shared" si="535"/>
        <v/>
      </c>
      <c r="BC2964" s="172"/>
      <c r="BD2964" s="169"/>
      <c r="BE2964" s="169"/>
      <c r="BF2964" s="169"/>
      <c r="BG2964" s="169"/>
      <c r="BH2964" s="169"/>
      <c r="BI2964" s="169"/>
      <c r="BJ2964" s="169"/>
      <c r="BK2964" s="169"/>
      <c r="BL2964" s="169"/>
      <c r="BM2964" s="169"/>
      <c r="BN2964" s="169"/>
      <c r="BO2964" s="169"/>
      <c r="BP2964" s="169"/>
      <c r="BQ2964" s="169"/>
      <c r="BS2964" s="6"/>
      <c r="BT2964" s="11"/>
      <c r="BU2964" s="6"/>
      <c r="BV2964" s="6"/>
    </row>
    <row r="2965" spans="1:74" ht="15.75" x14ac:dyDescent="0.25">
      <c r="A2965" s="52" t="s">
        <v>7908</v>
      </c>
      <c r="B2965" s="56"/>
      <c r="C2965" s="7" t="s">
        <v>118</v>
      </c>
      <c r="D2965" s="7" t="s">
        <v>6920</v>
      </c>
      <c r="E2965" s="7"/>
      <c r="F2965" s="64"/>
      <c r="G2965" s="6"/>
      <c r="H2965" s="6"/>
      <c r="I2965" s="10" t="s">
        <v>110</v>
      </c>
      <c r="J2965" s="11" t="s">
        <v>7728</v>
      </c>
      <c r="K2965" s="220" t="s">
        <v>601</v>
      </c>
      <c r="L2965" s="180"/>
      <c r="M2965" s="180">
        <v>1000</v>
      </c>
      <c r="N2965" s="80" t="s">
        <v>7216</v>
      </c>
      <c r="O2965" s="165"/>
      <c r="P2965" s="80" t="s">
        <v>5456</v>
      </c>
      <c r="Q2965" s="80"/>
      <c r="R2965" s="80"/>
      <c r="S2965" s="166"/>
      <c r="T2965" s="164"/>
      <c r="U2965" s="167"/>
      <c r="V2965" s="168"/>
      <c r="W2965" s="12" t="str">
        <f t="shared" si="534"/>
        <v>Mqtt1</v>
      </c>
      <c r="X2965" s="222"/>
      <c r="Y2965" s="6" t="str">
        <f t="shared" si="537"/>
        <v>power-tag/evaporator-freeze-system</v>
      </c>
      <c r="Z2965" s="106" t="str" cm="1">
        <f t="array" ref="Z2965">IF(COUNTIF(N2965,"spare"),"","$."&amp;_xlfn.REGEXEXTRACT(J2965,"PT\d+[FQ]\d+_(.*)", 2))</f>
        <v>$.RMS_Voltage_B_N</v>
      </c>
      <c r="AA2965" s="12">
        <f t="shared" si="538"/>
        <v>18</v>
      </c>
      <c r="AB2965" s="6" t="s">
        <v>195</v>
      </c>
      <c r="AC2965" s="106">
        <v>3030</v>
      </c>
      <c r="AJ2965" s="80"/>
      <c r="AK2965" s="116" t="s">
        <v>1694</v>
      </c>
      <c r="AN2965" s="80"/>
      <c r="AO2965" s="80"/>
      <c r="AP2965" s="80"/>
      <c r="AQ2965" s="80"/>
      <c r="AR2965" s="130"/>
      <c r="AS2965" s="80"/>
      <c r="AT2965" s="7"/>
      <c r="AU2965" s="7"/>
      <c r="AV2965" s="169"/>
      <c r="AW2965" s="170"/>
      <c r="AX2965" s="140"/>
      <c r="AY2965" s="150"/>
      <c r="AZ2965" s="171"/>
      <c r="BA2965" s="171"/>
      <c r="BB2965" s="150" t="str">
        <f t="shared" si="535"/>
        <v/>
      </c>
      <c r="BC2965" s="172"/>
      <c r="BD2965" s="169"/>
      <c r="BE2965" s="169"/>
      <c r="BF2965" s="169"/>
      <c r="BG2965" s="169"/>
      <c r="BH2965" s="169"/>
      <c r="BI2965" s="169"/>
      <c r="BJ2965" s="169"/>
      <c r="BK2965" s="169"/>
      <c r="BL2965" s="169"/>
      <c r="BM2965" s="169"/>
      <c r="BN2965" s="169"/>
      <c r="BO2965" s="169"/>
      <c r="BP2965" s="169"/>
      <c r="BQ2965" s="169"/>
      <c r="BS2965" s="6"/>
      <c r="BT2965" s="11"/>
      <c r="BU2965" s="6"/>
      <c r="BV2965" s="6"/>
    </row>
    <row r="2966" spans="1:74" ht="15.75" x14ac:dyDescent="0.25">
      <c r="A2966" s="52" t="s">
        <v>7908</v>
      </c>
      <c r="B2966" s="56"/>
      <c r="C2966" s="7" t="s">
        <v>118</v>
      </c>
      <c r="D2966" s="7" t="s">
        <v>6920</v>
      </c>
      <c r="E2966" s="7"/>
      <c r="F2966" s="64"/>
      <c r="G2966" s="6"/>
      <c r="H2966" s="6"/>
      <c r="I2966" s="10" t="s">
        <v>110</v>
      </c>
      <c r="J2966" s="11" t="s">
        <v>7729</v>
      </c>
      <c r="K2966" s="220" t="s">
        <v>601</v>
      </c>
      <c r="L2966" s="180"/>
      <c r="M2966" s="180">
        <v>1000</v>
      </c>
      <c r="N2966" s="80" t="s">
        <v>7216</v>
      </c>
      <c r="O2966" s="165"/>
      <c r="P2966" s="80" t="s">
        <v>5457</v>
      </c>
      <c r="Q2966" s="80"/>
      <c r="R2966" s="80"/>
      <c r="S2966" s="166"/>
      <c r="T2966" s="164"/>
      <c r="U2966" s="167"/>
      <c r="V2966" s="168"/>
      <c r="W2966" s="12" t="str">
        <f t="shared" si="534"/>
        <v>Mqtt1</v>
      </c>
      <c r="X2966" s="222"/>
      <c r="Y2966" s="6" t="str">
        <f t="shared" si="537"/>
        <v>power-tag/evaporator-freeze-system</v>
      </c>
      <c r="Z2966" s="106" t="str" cm="1">
        <f t="array" ref="Z2966">IF(COUNTIF(N2966,"spare"),"","$."&amp;_xlfn.REGEXEXTRACT(J2966,"PT\d+[FQ]\d+_(.*)", 2))</f>
        <v>$.RMS_Voltage_C_N</v>
      </c>
      <c r="AA2966" s="12">
        <f t="shared" si="538"/>
        <v>18</v>
      </c>
      <c r="AB2966" s="6" t="s">
        <v>195</v>
      </c>
      <c r="AC2966" s="106">
        <v>3032</v>
      </c>
      <c r="AJ2966" s="80"/>
      <c r="AK2966" s="116" t="s">
        <v>1694</v>
      </c>
      <c r="AN2966" s="80"/>
      <c r="AO2966" s="80"/>
      <c r="AP2966" s="80"/>
      <c r="AQ2966" s="80"/>
      <c r="AR2966" s="130"/>
      <c r="AS2966" s="80"/>
      <c r="AT2966" s="7"/>
      <c r="AU2966" s="7"/>
      <c r="AV2966" s="169"/>
      <c r="AW2966" s="170"/>
      <c r="AX2966" s="140"/>
      <c r="AY2966" s="150"/>
      <c r="AZ2966" s="171"/>
      <c r="BA2966" s="171"/>
      <c r="BB2966" s="150" t="str">
        <f t="shared" si="535"/>
        <v/>
      </c>
      <c r="BC2966" s="172"/>
      <c r="BD2966" s="169"/>
      <c r="BE2966" s="169"/>
      <c r="BF2966" s="169"/>
      <c r="BG2966" s="169"/>
      <c r="BH2966" s="169"/>
      <c r="BI2966" s="169"/>
      <c r="BJ2966" s="169"/>
      <c r="BK2966" s="169"/>
      <c r="BL2966" s="169"/>
      <c r="BM2966" s="169"/>
      <c r="BN2966" s="169"/>
      <c r="BO2966" s="169"/>
      <c r="BP2966" s="169"/>
      <c r="BQ2966" s="169"/>
      <c r="BS2966" s="6"/>
      <c r="BT2966" s="11"/>
      <c r="BU2966" s="6"/>
      <c r="BV2966" s="6"/>
    </row>
    <row r="2967" spans="1:74" ht="15.75" x14ac:dyDescent="0.25">
      <c r="A2967" s="52" t="s">
        <v>7908</v>
      </c>
      <c r="B2967" s="56"/>
      <c r="C2967" s="7" t="s">
        <v>118</v>
      </c>
      <c r="D2967" s="7" t="s">
        <v>6920</v>
      </c>
      <c r="E2967" s="7"/>
      <c r="F2967" s="64"/>
      <c r="G2967" s="6"/>
      <c r="H2967" s="6"/>
      <c r="I2967" s="10" t="s">
        <v>110</v>
      </c>
      <c r="J2967" s="11" t="s">
        <v>4490</v>
      </c>
      <c r="K2967" s="220" t="s">
        <v>601</v>
      </c>
      <c r="L2967" s="180"/>
      <c r="M2967" s="180">
        <v>1000</v>
      </c>
      <c r="N2967" s="80" t="s">
        <v>7216</v>
      </c>
      <c r="O2967" s="165"/>
      <c r="P2967" s="80" t="s">
        <v>5458</v>
      </c>
      <c r="Q2967" s="80"/>
      <c r="R2967" s="80"/>
      <c r="S2967" s="166"/>
      <c r="T2967" s="164"/>
      <c r="U2967" s="167"/>
      <c r="V2967" s="168"/>
      <c r="W2967" s="12" t="str">
        <f t="shared" si="534"/>
        <v>Mqtt1</v>
      </c>
      <c r="X2967" s="222"/>
      <c r="Y2967" s="6" t="str">
        <f t="shared" si="537"/>
        <v>power-tag/evaporator-freeze-system</v>
      </c>
      <c r="Z2967" s="106" t="str" cm="1">
        <f t="array" ref="Z2967">IF(COUNTIF(N2967,"spare"),"","$."&amp;_xlfn.REGEXEXTRACT(J2967,"PT\d+[FQ]\d+_(.*)", 2))</f>
        <v>$.Active_Power_Phase_A</v>
      </c>
      <c r="AA2967" s="12">
        <f t="shared" si="538"/>
        <v>18</v>
      </c>
      <c r="AB2967" s="6" t="s">
        <v>195</v>
      </c>
      <c r="AC2967" s="106">
        <v>3054</v>
      </c>
      <c r="AJ2967" s="80"/>
      <c r="AK2967" s="116" t="s">
        <v>1695</v>
      </c>
      <c r="AN2967" s="80"/>
      <c r="AO2967" s="80"/>
      <c r="AP2967" s="80"/>
      <c r="AQ2967" s="80"/>
      <c r="AR2967" s="130"/>
      <c r="AS2967" s="80"/>
      <c r="AT2967" s="7"/>
      <c r="AU2967" s="7"/>
      <c r="AV2967" s="169"/>
      <c r="AW2967" s="170"/>
      <c r="AX2967" s="140"/>
      <c r="AY2967" s="150"/>
      <c r="AZ2967" s="171"/>
      <c r="BA2967" s="171"/>
      <c r="BB2967" s="150" t="str">
        <f t="shared" si="535"/>
        <v/>
      </c>
      <c r="BC2967" s="172"/>
      <c r="BD2967" s="169"/>
      <c r="BE2967" s="169"/>
      <c r="BF2967" s="169"/>
      <c r="BG2967" s="169"/>
      <c r="BH2967" s="169"/>
      <c r="BI2967" s="169"/>
      <c r="BJ2967" s="169"/>
      <c r="BK2967" s="169"/>
      <c r="BL2967" s="169"/>
      <c r="BM2967" s="169"/>
      <c r="BN2967" s="169"/>
      <c r="BO2967" s="169"/>
      <c r="BP2967" s="169"/>
      <c r="BQ2967" s="169"/>
      <c r="BS2967" s="6"/>
      <c r="BT2967" s="11"/>
      <c r="BU2967" s="6"/>
      <c r="BV2967" s="6"/>
    </row>
    <row r="2968" spans="1:74" ht="15.75" x14ac:dyDescent="0.25">
      <c r="A2968" s="52" t="s">
        <v>7908</v>
      </c>
      <c r="B2968" s="56"/>
      <c r="C2968" s="7" t="s">
        <v>118</v>
      </c>
      <c r="D2968" s="7" t="s">
        <v>6920</v>
      </c>
      <c r="E2968" s="7"/>
      <c r="F2968" s="64"/>
      <c r="G2968" s="6"/>
      <c r="H2968" s="6"/>
      <c r="I2968" s="10" t="s">
        <v>110</v>
      </c>
      <c r="J2968" s="11" t="s">
        <v>4491</v>
      </c>
      <c r="K2968" s="220" t="s">
        <v>601</v>
      </c>
      <c r="L2968" s="180"/>
      <c r="M2968" s="180">
        <v>1000</v>
      </c>
      <c r="N2968" s="80" t="s">
        <v>7216</v>
      </c>
      <c r="O2968" s="165"/>
      <c r="P2968" s="80" t="s">
        <v>5459</v>
      </c>
      <c r="Q2968" s="80"/>
      <c r="R2968" s="80"/>
      <c r="S2968" s="166"/>
      <c r="T2968" s="164"/>
      <c r="U2968" s="167"/>
      <c r="V2968" s="168"/>
      <c r="W2968" s="12" t="str">
        <f t="shared" si="534"/>
        <v>Mqtt1</v>
      </c>
      <c r="X2968" s="222"/>
      <c r="Y2968" s="6" t="str">
        <f t="shared" si="537"/>
        <v>power-tag/evaporator-freeze-system</v>
      </c>
      <c r="Z2968" s="106" t="str" cm="1">
        <f t="array" ref="Z2968">IF(COUNTIF(N2968,"spare"),"","$."&amp;_xlfn.REGEXEXTRACT(J2968,"PT\d+[FQ]\d+_(.*)", 2))</f>
        <v>$.Active_Power_Phase_B</v>
      </c>
      <c r="AA2968" s="12">
        <f t="shared" si="538"/>
        <v>18</v>
      </c>
      <c r="AB2968" s="6" t="s">
        <v>195</v>
      </c>
      <c r="AC2968" s="106">
        <v>3056</v>
      </c>
      <c r="AJ2968" s="80"/>
      <c r="AK2968" s="116" t="s">
        <v>1695</v>
      </c>
      <c r="AN2968" s="80"/>
      <c r="AO2968" s="80"/>
      <c r="AP2968" s="80"/>
      <c r="AQ2968" s="80"/>
      <c r="AR2968" s="130"/>
      <c r="AS2968" s="80"/>
      <c r="AT2968" s="7"/>
      <c r="AU2968" s="7"/>
      <c r="AV2968" s="169"/>
      <c r="AW2968" s="170"/>
      <c r="AX2968" s="140"/>
      <c r="AY2968" s="150"/>
      <c r="AZ2968" s="171"/>
      <c r="BA2968" s="171"/>
      <c r="BB2968" s="150" t="str">
        <f t="shared" si="535"/>
        <v/>
      </c>
      <c r="BC2968" s="172"/>
      <c r="BD2968" s="169"/>
      <c r="BE2968" s="169"/>
      <c r="BF2968" s="169"/>
      <c r="BG2968" s="169"/>
      <c r="BH2968" s="169"/>
      <c r="BI2968" s="169"/>
      <c r="BJ2968" s="169"/>
      <c r="BK2968" s="169"/>
      <c r="BL2968" s="169"/>
      <c r="BM2968" s="169"/>
      <c r="BN2968" s="169"/>
      <c r="BO2968" s="169"/>
      <c r="BP2968" s="169"/>
      <c r="BQ2968" s="169"/>
      <c r="BS2968" s="6"/>
      <c r="BT2968" s="11"/>
      <c r="BU2968" s="6"/>
      <c r="BV2968" s="6"/>
    </row>
    <row r="2969" spans="1:74" ht="15.75" x14ac:dyDescent="0.25">
      <c r="A2969" s="52" t="s">
        <v>7908</v>
      </c>
      <c r="B2969" s="56"/>
      <c r="C2969" s="7" t="s">
        <v>118</v>
      </c>
      <c r="D2969" s="7" t="s">
        <v>6920</v>
      </c>
      <c r="E2969" s="7"/>
      <c r="F2969" s="64"/>
      <c r="G2969" s="6"/>
      <c r="H2969" s="6"/>
      <c r="I2969" s="10" t="s">
        <v>110</v>
      </c>
      <c r="J2969" s="11" t="s">
        <v>4492</v>
      </c>
      <c r="K2969" s="220" t="s">
        <v>601</v>
      </c>
      <c r="L2969" s="180"/>
      <c r="M2969" s="180">
        <v>1000</v>
      </c>
      <c r="N2969" s="80" t="s">
        <v>7216</v>
      </c>
      <c r="O2969" s="165"/>
      <c r="P2969" s="80" t="s">
        <v>5460</v>
      </c>
      <c r="Q2969" s="80"/>
      <c r="R2969" s="80"/>
      <c r="S2969" s="166"/>
      <c r="T2969" s="164"/>
      <c r="U2969" s="167"/>
      <c r="V2969" s="168"/>
      <c r="W2969" s="12" t="str">
        <f t="shared" si="534"/>
        <v>Mqtt1</v>
      </c>
      <c r="X2969" s="222"/>
      <c r="Y2969" s="6" t="str">
        <f t="shared" si="537"/>
        <v>power-tag/evaporator-freeze-system</v>
      </c>
      <c r="Z2969" s="106" t="str" cm="1">
        <f t="array" ref="Z2969">IF(COUNTIF(N2969,"spare"),"","$."&amp;_xlfn.REGEXEXTRACT(J2969,"PT\d+[FQ]\d+_(.*)", 2))</f>
        <v>$.Active_Power_Phase_C</v>
      </c>
      <c r="AA2969" s="12">
        <f t="shared" si="538"/>
        <v>18</v>
      </c>
      <c r="AB2969" s="6" t="s">
        <v>195</v>
      </c>
      <c r="AC2969" s="106">
        <v>3058</v>
      </c>
      <c r="AJ2969" s="80"/>
      <c r="AK2969" s="116" t="s">
        <v>1695</v>
      </c>
      <c r="AN2969" s="80"/>
      <c r="AO2969" s="80"/>
      <c r="AP2969" s="80"/>
      <c r="AQ2969" s="80"/>
      <c r="AR2969" s="130"/>
      <c r="AS2969" s="80"/>
      <c r="AT2969" s="7"/>
      <c r="AU2969" s="7"/>
      <c r="AV2969" s="169"/>
      <c r="AW2969" s="170"/>
      <c r="AX2969" s="140"/>
      <c r="AY2969" s="150"/>
      <c r="AZ2969" s="171"/>
      <c r="BA2969" s="171"/>
      <c r="BB2969" s="150" t="str">
        <f t="shared" si="535"/>
        <v/>
      </c>
      <c r="BC2969" s="172"/>
      <c r="BD2969" s="169"/>
      <c r="BE2969" s="169"/>
      <c r="BF2969" s="169"/>
      <c r="BG2969" s="169"/>
      <c r="BH2969" s="169"/>
      <c r="BI2969" s="169"/>
      <c r="BJ2969" s="169"/>
      <c r="BK2969" s="169"/>
      <c r="BL2969" s="169"/>
      <c r="BM2969" s="169"/>
      <c r="BN2969" s="169"/>
      <c r="BO2969" s="169"/>
      <c r="BP2969" s="169"/>
      <c r="BQ2969" s="169"/>
      <c r="BS2969" s="6"/>
      <c r="BT2969" s="11"/>
      <c r="BU2969" s="6"/>
      <c r="BV2969" s="6"/>
    </row>
    <row r="2970" spans="1:74" ht="15.75" x14ac:dyDescent="0.25">
      <c r="A2970" s="52" t="s">
        <v>7908</v>
      </c>
      <c r="B2970" s="56"/>
      <c r="C2970" s="7" t="s">
        <v>118</v>
      </c>
      <c r="D2970" s="7" t="s">
        <v>6920</v>
      </c>
      <c r="E2970" s="7"/>
      <c r="F2970" s="64"/>
      <c r="G2970" s="6"/>
      <c r="H2970" s="6"/>
      <c r="I2970" s="10" t="s">
        <v>110</v>
      </c>
      <c r="J2970" s="11" t="s">
        <v>4493</v>
      </c>
      <c r="K2970" s="220" t="s">
        <v>601</v>
      </c>
      <c r="L2970" s="180"/>
      <c r="M2970" s="180">
        <v>1000</v>
      </c>
      <c r="N2970" s="80" t="s">
        <v>7216</v>
      </c>
      <c r="O2970" s="165"/>
      <c r="P2970" s="80" t="s">
        <v>5461</v>
      </c>
      <c r="Q2970" s="80"/>
      <c r="R2970" s="80"/>
      <c r="S2970" s="166"/>
      <c r="T2970" s="164"/>
      <c r="U2970" s="167"/>
      <c r="V2970" s="168"/>
      <c r="W2970" s="12" t="str">
        <f t="shared" si="534"/>
        <v>Mqtt1</v>
      </c>
      <c r="X2970" s="222"/>
      <c r="Y2970" s="6" t="str">
        <f t="shared" si="537"/>
        <v>power-tag/evaporator-freeze-system</v>
      </c>
      <c r="Z2970" s="106" t="str" cm="1">
        <f t="array" ref="Z2970">IF(COUNTIF(N2970,"spare"),"","$."&amp;_xlfn.REGEXEXTRACT(J2970,"PT\d+[FQ]\d+_(.*)", 2))</f>
        <v>$.Total_Active_Power</v>
      </c>
      <c r="AA2970" s="12">
        <f t="shared" si="538"/>
        <v>18</v>
      </c>
      <c r="AB2970" s="6" t="s">
        <v>195</v>
      </c>
      <c r="AC2970" s="106">
        <v>3060</v>
      </c>
      <c r="AJ2970" s="80"/>
      <c r="AK2970" s="116" t="s">
        <v>1695</v>
      </c>
      <c r="AN2970" s="80"/>
      <c r="AO2970" s="80"/>
      <c r="AP2970" s="80"/>
      <c r="AQ2970" s="80"/>
      <c r="AR2970" s="130"/>
      <c r="AS2970" s="80"/>
      <c r="AT2970" s="7"/>
      <c r="AU2970" s="7"/>
      <c r="AV2970" s="169"/>
      <c r="AW2970" s="170"/>
      <c r="AX2970" s="140"/>
      <c r="AY2970" s="150"/>
      <c r="AZ2970" s="171"/>
      <c r="BA2970" s="171"/>
      <c r="BB2970" s="150" t="str">
        <f t="shared" si="535"/>
        <v/>
      </c>
      <c r="BC2970" s="172"/>
      <c r="BD2970" s="169"/>
      <c r="BE2970" s="169"/>
      <c r="BF2970" s="169"/>
      <c r="BG2970" s="169"/>
      <c r="BH2970" s="169"/>
      <c r="BI2970" s="169"/>
      <c r="BJ2970" s="169"/>
      <c r="BK2970" s="169"/>
      <c r="BL2970" s="169"/>
      <c r="BM2970" s="169"/>
      <c r="BN2970" s="169"/>
      <c r="BO2970" s="169"/>
      <c r="BP2970" s="169"/>
      <c r="BQ2970" s="169"/>
      <c r="BS2970" s="6"/>
      <c r="BT2970" s="11"/>
      <c r="BU2970" s="6"/>
      <c r="BV2970" s="6"/>
    </row>
    <row r="2971" spans="1:74" ht="15.75" x14ac:dyDescent="0.25">
      <c r="A2971" s="52" t="s">
        <v>7908</v>
      </c>
      <c r="B2971" s="56"/>
      <c r="C2971" s="7" t="s">
        <v>118</v>
      </c>
      <c r="D2971" s="7" t="s">
        <v>6920</v>
      </c>
      <c r="E2971" s="7"/>
      <c r="F2971" s="64"/>
      <c r="G2971" s="6"/>
      <c r="H2971" s="6"/>
      <c r="I2971" s="10" t="s">
        <v>110</v>
      </c>
      <c r="J2971" s="11" t="s">
        <v>4494</v>
      </c>
      <c r="K2971" s="220" t="s">
        <v>601</v>
      </c>
      <c r="L2971" s="180"/>
      <c r="M2971" s="180">
        <v>1000</v>
      </c>
      <c r="N2971" s="80" t="s">
        <v>7216</v>
      </c>
      <c r="O2971" s="165"/>
      <c r="P2971" s="80" t="s">
        <v>5462</v>
      </c>
      <c r="Q2971" s="80"/>
      <c r="R2971" s="80"/>
      <c r="S2971" s="166"/>
      <c r="T2971" s="164"/>
      <c r="U2971" s="167"/>
      <c r="V2971" s="168"/>
      <c r="W2971" s="12" t="str">
        <f t="shared" si="534"/>
        <v>Mqtt1</v>
      </c>
      <c r="X2971" s="222"/>
      <c r="Y2971" s="6" t="str">
        <f t="shared" si="537"/>
        <v>power-tag/evaporator-freeze-system</v>
      </c>
      <c r="Z2971" s="106" t="str" cm="1">
        <f t="array" ref="Z2971">IF(COUNTIF(N2971,"spare"),"","$."&amp;_xlfn.REGEXEXTRACT(J2971,"PT\d+[FQ]\d+_(.*)", 2))</f>
        <v>$.Power_Factor_Phase_A</v>
      </c>
      <c r="AA2971" s="12">
        <f t="shared" si="538"/>
        <v>18</v>
      </c>
      <c r="AB2971" s="6" t="s">
        <v>195</v>
      </c>
      <c r="AC2971" s="106">
        <v>3078</v>
      </c>
      <c r="AJ2971" s="80"/>
      <c r="AK2971" s="116" t="s">
        <v>1696</v>
      </c>
      <c r="AN2971" s="80"/>
      <c r="AO2971" s="80"/>
      <c r="AP2971" s="80"/>
      <c r="AQ2971" s="80"/>
      <c r="AR2971" s="130"/>
      <c r="AS2971" s="80"/>
      <c r="AT2971" s="7"/>
      <c r="AU2971" s="7"/>
      <c r="AV2971" s="169"/>
      <c r="AW2971" s="170"/>
      <c r="AX2971" s="140"/>
      <c r="AY2971" s="150"/>
      <c r="AZ2971" s="171"/>
      <c r="BA2971" s="171"/>
      <c r="BB2971" s="150" t="str">
        <f t="shared" si="535"/>
        <v/>
      </c>
      <c r="BC2971" s="172"/>
      <c r="BD2971" s="169"/>
      <c r="BE2971" s="169"/>
      <c r="BF2971" s="169"/>
      <c r="BG2971" s="169"/>
      <c r="BH2971" s="169"/>
      <c r="BI2971" s="169"/>
      <c r="BJ2971" s="169"/>
      <c r="BK2971" s="169"/>
      <c r="BL2971" s="169"/>
      <c r="BM2971" s="169"/>
      <c r="BN2971" s="169"/>
      <c r="BO2971" s="169"/>
      <c r="BP2971" s="169"/>
      <c r="BQ2971" s="169"/>
      <c r="BS2971" s="6"/>
      <c r="BT2971" s="11"/>
      <c r="BU2971" s="6"/>
      <c r="BV2971" s="6"/>
    </row>
    <row r="2972" spans="1:74" ht="15.75" x14ac:dyDescent="0.25">
      <c r="A2972" s="52" t="s">
        <v>7908</v>
      </c>
      <c r="B2972" s="56"/>
      <c r="C2972" s="7" t="s">
        <v>118</v>
      </c>
      <c r="D2972" s="7" t="s">
        <v>6920</v>
      </c>
      <c r="E2972" s="7"/>
      <c r="F2972" s="64"/>
      <c r="G2972" s="6"/>
      <c r="H2972" s="6"/>
      <c r="I2972" s="10" t="s">
        <v>110</v>
      </c>
      <c r="J2972" s="11" t="s">
        <v>4495</v>
      </c>
      <c r="K2972" s="220" t="s">
        <v>601</v>
      </c>
      <c r="L2972" s="180"/>
      <c r="M2972" s="180">
        <v>1000</v>
      </c>
      <c r="N2972" s="80" t="s">
        <v>7216</v>
      </c>
      <c r="O2972" s="165"/>
      <c r="P2972" s="80" t="s">
        <v>5463</v>
      </c>
      <c r="Q2972" s="80"/>
      <c r="R2972" s="80"/>
      <c r="S2972" s="166"/>
      <c r="T2972" s="164"/>
      <c r="U2972" s="167"/>
      <c r="V2972" s="168"/>
      <c r="W2972" s="12" t="str">
        <f t="shared" si="534"/>
        <v>Mqtt1</v>
      </c>
      <c r="X2972" s="222"/>
      <c r="Y2972" s="6" t="str">
        <f t="shared" si="537"/>
        <v>power-tag/evaporator-freeze-system</v>
      </c>
      <c r="Z2972" s="106" t="str" cm="1">
        <f t="array" ref="Z2972">IF(COUNTIF(N2972,"spare"),"","$."&amp;_xlfn.REGEXEXTRACT(J2972,"PT\d+[FQ]\d+_(.*)", 2))</f>
        <v>$.Power_Factor_Phase_B</v>
      </c>
      <c r="AA2972" s="12">
        <f t="shared" si="538"/>
        <v>18</v>
      </c>
      <c r="AB2972" s="6" t="s">
        <v>195</v>
      </c>
      <c r="AC2972" s="106">
        <v>3080</v>
      </c>
      <c r="AJ2972" s="80"/>
      <c r="AK2972" s="116" t="s">
        <v>1696</v>
      </c>
      <c r="AN2972" s="80"/>
      <c r="AO2972" s="80"/>
      <c r="AP2972" s="80"/>
      <c r="AQ2972" s="80"/>
      <c r="AR2972" s="130"/>
      <c r="AS2972" s="80"/>
      <c r="AT2972" s="7"/>
      <c r="AU2972" s="7"/>
      <c r="AV2972" s="169"/>
      <c r="AW2972" s="170"/>
      <c r="AX2972" s="140"/>
      <c r="AY2972" s="150"/>
      <c r="AZ2972" s="171"/>
      <c r="BA2972" s="171"/>
      <c r="BB2972" s="150" t="str">
        <f t="shared" si="535"/>
        <v/>
      </c>
      <c r="BC2972" s="172"/>
      <c r="BD2972" s="169"/>
      <c r="BE2972" s="169"/>
      <c r="BF2972" s="169"/>
      <c r="BG2972" s="169"/>
      <c r="BH2972" s="169"/>
      <c r="BI2972" s="169"/>
      <c r="BJ2972" s="169"/>
      <c r="BK2972" s="169"/>
      <c r="BL2972" s="169"/>
      <c r="BM2972" s="169"/>
      <c r="BN2972" s="169"/>
      <c r="BO2972" s="169"/>
      <c r="BP2972" s="169"/>
      <c r="BQ2972" s="169"/>
      <c r="BS2972" s="6"/>
      <c r="BT2972" s="11"/>
      <c r="BU2972" s="6"/>
      <c r="BV2972" s="6"/>
    </row>
    <row r="2973" spans="1:74" ht="15.75" x14ac:dyDescent="0.25">
      <c r="A2973" s="52" t="s">
        <v>7908</v>
      </c>
      <c r="B2973" s="56"/>
      <c r="C2973" s="7" t="s">
        <v>118</v>
      </c>
      <c r="D2973" s="7" t="s">
        <v>6920</v>
      </c>
      <c r="E2973" s="7"/>
      <c r="F2973" s="64"/>
      <c r="G2973" s="6"/>
      <c r="H2973" s="6"/>
      <c r="I2973" s="10" t="s">
        <v>110</v>
      </c>
      <c r="J2973" s="11" t="s">
        <v>4496</v>
      </c>
      <c r="K2973" s="220" t="s">
        <v>601</v>
      </c>
      <c r="L2973" s="180"/>
      <c r="M2973" s="180">
        <v>1000</v>
      </c>
      <c r="N2973" s="80" t="s">
        <v>7216</v>
      </c>
      <c r="O2973" s="165"/>
      <c r="P2973" s="80" t="s">
        <v>5464</v>
      </c>
      <c r="Q2973" s="80"/>
      <c r="R2973" s="80"/>
      <c r="S2973" s="166"/>
      <c r="T2973" s="164"/>
      <c r="U2973" s="167"/>
      <c r="V2973" s="168"/>
      <c r="W2973" s="12" t="str">
        <f t="shared" si="534"/>
        <v>Mqtt1</v>
      </c>
      <c r="X2973" s="222"/>
      <c r="Y2973" s="6" t="str">
        <f t="shared" si="537"/>
        <v>power-tag/evaporator-freeze-system</v>
      </c>
      <c r="Z2973" s="106" t="str" cm="1">
        <f t="array" ref="Z2973">IF(COUNTIF(N2973,"spare"),"","$."&amp;_xlfn.REGEXEXTRACT(J2973,"PT\d+[FQ]\d+_(.*)", 2))</f>
        <v>$.Power_Factor_Phase_C</v>
      </c>
      <c r="AA2973" s="12">
        <f t="shared" si="538"/>
        <v>18</v>
      </c>
      <c r="AB2973" s="6" t="s">
        <v>195</v>
      </c>
      <c r="AC2973" s="106">
        <v>3082</v>
      </c>
      <c r="AJ2973" s="80"/>
      <c r="AK2973" s="116" t="s">
        <v>1696</v>
      </c>
      <c r="AN2973" s="80"/>
      <c r="AO2973" s="80"/>
      <c r="AP2973" s="80"/>
      <c r="AQ2973" s="80"/>
      <c r="AR2973" s="130"/>
      <c r="AS2973" s="80"/>
      <c r="AT2973" s="7"/>
      <c r="AU2973" s="7"/>
      <c r="AV2973" s="169"/>
      <c r="AW2973" s="170"/>
      <c r="AX2973" s="140"/>
      <c r="AY2973" s="150"/>
      <c r="AZ2973" s="171"/>
      <c r="BA2973" s="171"/>
      <c r="BB2973" s="150" t="str">
        <f t="shared" si="535"/>
        <v/>
      </c>
      <c r="BC2973" s="172"/>
      <c r="BD2973" s="169"/>
      <c r="BE2973" s="169"/>
      <c r="BF2973" s="169"/>
      <c r="BG2973" s="169"/>
      <c r="BH2973" s="169"/>
      <c r="BI2973" s="169"/>
      <c r="BJ2973" s="169"/>
      <c r="BK2973" s="169"/>
      <c r="BL2973" s="169"/>
      <c r="BM2973" s="169"/>
      <c r="BN2973" s="169"/>
      <c r="BO2973" s="169"/>
      <c r="BP2973" s="169"/>
      <c r="BQ2973" s="169"/>
      <c r="BS2973" s="6"/>
      <c r="BT2973" s="11"/>
      <c r="BU2973" s="6"/>
      <c r="BV2973" s="6"/>
    </row>
    <row r="2974" spans="1:74" ht="15.75" x14ac:dyDescent="0.25">
      <c r="A2974" s="52" t="s">
        <v>7908</v>
      </c>
      <c r="B2974" s="56"/>
      <c r="C2974" s="7" t="s">
        <v>118</v>
      </c>
      <c r="D2974" s="7" t="s">
        <v>6920</v>
      </c>
      <c r="E2974" s="7"/>
      <c r="F2974" s="64"/>
      <c r="G2974" s="6"/>
      <c r="H2974" s="6"/>
      <c r="I2974" s="10" t="s">
        <v>110</v>
      </c>
      <c r="J2974" s="11" t="s">
        <v>4497</v>
      </c>
      <c r="K2974" s="220" t="s">
        <v>601</v>
      </c>
      <c r="L2974" s="180"/>
      <c r="M2974" s="180">
        <v>1000</v>
      </c>
      <c r="N2974" s="80" t="s">
        <v>7216</v>
      </c>
      <c r="O2974" s="165"/>
      <c r="P2974" s="80" t="s">
        <v>5465</v>
      </c>
      <c r="Q2974" s="80"/>
      <c r="R2974" s="80"/>
      <c r="S2974" s="166"/>
      <c r="T2974" s="164"/>
      <c r="U2974" s="167"/>
      <c r="V2974" s="168"/>
      <c r="W2974" s="12" t="str">
        <f t="shared" si="534"/>
        <v>Mqtt1</v>
      </c>
      <c r="X2974" s="222"/>
      <c r="Y2974" s="6" t="str">
        <f t="shared" si="537"/>
        <v>power-tag/evaporator-freeze-system</v>
      </c>
      <c r="Z2974" s="106" t="str" cm="1">
        <f t="array" ref="Z2974">IF(COUNTIF(N2974,"spare"),"","$."&amp;_xlfn.REGEXEXTRACT(J2974,"PT\d+[FQ]\d+_(.*)", 2))</f>
        <v>$.Total_Power_Factor</v>
      </c>
      <c r="AA2974" s="12">
        <f t="shared" si="538"/>
        <v>18</v>
      </c>
      <c r="AB2974" s="6" t="s">
        <v>195</v>
      </c>
      <c r="AC2974" s="106">
        <v>3084</v>
      </c>
      <c r="AJ2974" s="80"/>
      <c r="AK2974" s="116" t="s">
        <v>1696</v>
      </c>
      <c r="AN2974" s="80"/>
      <c r="AO2974" s="80"/>
      <c r="AP2974" s="80"/>
      <c r="AQ2974" s="80"/>
      <c r="AR2974" s="130"/>
      <c r="AS2974" s="80"/>
      <c r="AT2974" s="7"/>
      <c r="AU2974" s="7"/>
      <c r="AV2974" s="169"/>
      <c r="AW2974" s="170"/>
      <c r="AX2974" s="140"/>
      <c r="AY2974" s="150"/>
      <c r="AZ2974" s="171"/>
      <c r="BA2974" s="171"/>
      <c r="BB2974" s="150" t="str">
        <f t="shared" si="535"/>
        <v/>
      </c>
      <c r="BC2974" s="172"/>
      <c r="BD2974" s="169"/>
      <c r="BE2974" s="169"/>
      <c r="BF2974" s="169"/>
      <c r="BG2974" s="169"/>
      <c r="BH2974" s="169"/>
      <c r="BI2974" s="169"/>
      <c r="BJ2974" s="169"/>
      <c r="BK2974" s="169"/>
      <c r="BL2974" s="169"/>
      <c r="BM2974" s="169"/>
      <c r="BN2974" s="169"/>
      <c r="BO2974" s="169"/>
      <c r="BP2974" s="169"/>
      <c r="BQ2974" s="169"/>
      <c r="BS2974" s="6"/>
      <c r="BT2974" s="11"/>
      <c r="BU2974" s="6"/>
      <c r="BV2974" s="6"/>
    </row>
    <row r="2975" spans="1:74" ht="15.75" x14ac:dyDescent="0.25">
      <c r="A2975" s="52" t="s">
        <v>7908</v>
      </c>
      <c r="B2975" s="56"/>
      <c r="C2975" s="7" t="s">
        <v>118</v>
      </c>
      <c r="D2975" s="7" t="s">
        <v>6920</v>
      </c>
      <c r="E2975" s="7"/>
      <c r="F2975" s="64"/>
      <c r="G2975" s="6"/>
      <c r="H2975" s="6"/>
      <c r="I2975" s="10" t="s">
        <v>110</v>
      </c>
      <c r="J2975" s="11" t="s">
        <v>4642</v>
      </c>
      <c r="K2975" s="220" t="s">
        <v>601</v>
      </c>
      <c r="L2975" s="180"/>
      <c r="M2975" s="180">
        <v>1000</v>
      </c>
      <c r="N2975" s="80" t="s">
        <v>7216</v>
      </c>
      <c r="O2975" s="165"/>
      <c r="P2975" s="80" t="s">
        <v>5466</v>
      </c>
      <c r="Q2975" s="80"/>
      <c r="R2975" s="80"/>
      <c r="S2975" s="166"/>
      <c r="T2975" s="164"/>
      <c r="U2975" s="167"/>
      <c r="V2975" s="168"/>
      <c r="W2975" s="12" t="str">
        <f t="shared" ref="W2975:W2998" si="539">IF(COUNTIF(N2975,"spare"),"","Mqtt1")</f>
        <v>Mqtt1</v>
      </c>
      <c r="X2975" s="222"/>
      <c r="Y2975" s="6" t="str">
        <f t="shared" si="537"/>
        <v>power-tag/circulation-pump-cooling-set</v>
      </c>
      <c r="Z2975" s="106" t="str" cm="1">
        <f t="array" ref="Z2975">IF(COUNTIF(N2975,"spare"),"","$."&amp;_xlfn.REGEXEXTRACT(J2975,"PT\d+[FQ]\d+_(.*)", 2))</f>
        <v>$.RMS_Current_Phase_A</v>
      </c>
      <c r="AA2975" s="12">
        <f>AA2960+1</f>
        <v>19</v>
      </c>
      <c r="AB2975" s="6" t="s">
        <v>195</v>
      </c>
      <c r="AC2975" s="106">
        <v>3000</v>
      </c>
      <c r="AJ2975" s="80"/>
      <c r="AK2975" s="116" t="s">
        <v>1693</v>
      </c>
      <c r="AN2975" s="80"/>
      <c r="AO2975" s="80"/>
      <c r="AP2975" s="80"/>
      <c r="AQ2975" s="80"/>
      <c r="AR2975" s="130"/>
      <c r="AS2975" s="80"/>
      <c r="AT2975" s="7"/>
      <c r="AU2975" s="7"/>
      <c r="AV2975" s="169"/>
      <c r="AW2975" s="170"/>
      <c r="AX2975" s="140"/>
      <c r="AY2975" s="150"/>
      <c r="AZ2975" s="171"/>
      <c r="BA2975" s="171"/>
      <c r="BB2975" s="150" t="str">
        <f t="shared" ref="BB2975:BB2998" si="540">IF(ISNUMBER(AM2975),"1","")</f>
        <v/>
      </c>
      <c r="BC2975" s="172"/>
      <c r="BD2975" s="169"/>
      <c r="BE2975" s="169"/>
      <c r="BF2975" s="169"/>
      <c r="BG2975" s="169"/>
      <c r="BH2975" s="169"/>
      <c r="BI2975" s="169"/>
      <c r="BJ2975" s="169"/>
      <c r="BK2975" s="169"/>
      <c r="BL2975" s="169"/>
      <c r="BM2975" s="169"/>
      <c r="BN2975" s="169"/>
      <c r="BO2975" s="169"/>
      <c r="BP2975" s="169"/>
      <c r="BQ2975" s="169"/>
      <c r="BS2975" s="6"/>
      <c r="BT2975" s="11"/>
      <c r="BU2975" s="6"/>
      <c r="BV2975" s="6"/>
    </row>
    <row r="2976" spans="1:74" ht="15.75" x14ac:dyDescent="0.25">
      <c r="A2976" s="52" t="s">
        <v>7908</v>
      </c>
      <c r="B2976" s="56"/>
      <c r="C2976" s="7" t="s">
        <v>118</v>
      </c>
      <c r="D2976" s="7" t="s">
        <v>6920</v>
      </c>
      <c r="E2976" s="7"/>
      <c r="F2976" s="64"/>
      <c r="G2976" s="6"/>
      <c r="H2976" s="6"/>
      <c r="I2976" s="10" t="s">
        <v>110</v>
      </c>
      <c r="J2976" s="11" t="s">
        <v>4643</v>
      </c>
      <c r="K2976" s="220" t="s">
        <v>601</v>
      </c>
      <c r="L2976" s="180"/>
      <c r="M2976" s="180">
        <v>1000</v>
      </c>
      <c r="N2976" s="80" t="s">
        <v>7216</v>
      </c>
      <c r="O2976" s="165"/>
      <c r="P2976" s="80" t="s">
        <v>5467</v>
      </c>
      <c r="Q2976" s="80"/>
      <c r="R2976" s="80"/>
      <c r="S2976" s="166"/>
      <c r="T2976" s="164"/>
      <c r="U2976" s="167"/>
      <c r="V2976" s="168"/>
      <c r="W2976" s="12" t="str">
        <f t="shared" si="539"/>
        <v>Mqtt1</v>
      </c>
      <c r="X2976" s="222"/>
      <c r="Y2976" s="6" t="str">
        <f t="shared" si="537"/>
        <v>power-tag/circulation-pump-cooling-set</v>
      </c>
      <c r="Z2976" s="106" t="str" cm="1">
        <f t="array" ref="Z2976">IF(COUNTIF(N2976,"spare"),"","$."&amp;_xlfn.REGEXEXTRACT(J2976,"PT\d+[FQ]\d+_(.*)", 2))</f>
        <v>$.RMS_Current_Phase_B</v>
      </c>
      <c r="AA2976" s="12">
        <f t="shared" si="538"/>
        <v>19</v>
      </c>
      <c r="AB2976" s="6" t="s">
        <v>195</v>
      </c>
      <c r="AC2976" s="106">
        <v>3002</v>
      </c>
      <c r="AJ2976" s="80"/>
      <c r="AK2976" s="116" t="s">
        <v>1693</v>
      </c>
      <c r="AN2976" s="80"/>
      <c r="AO2976" s="80"/>
      <c r="AP2976" s="80"/>
      <c r="AQ2976" s="80"/>
      <c r="AR2976" s="130"/>
      <c r="AS2976" s="80"/>
      <c r="AT2976" s="7"/>
      <c r="AU2976" s="7"/>
      <c r="AV2976" s="169"/>
      <c r="AW2976" s="170"/>
      <c r="AX2976" s="140"/>
      <c r="AY2976" s="150"/>
      <c r="AZ2976" s="171"/>
      <c r="BA2976" s="171"/>
      <c r="BB2976" s="150" t="str">
        <f t="shared" si="540"/>
        <v/>
      </c>
      <c r="BC2976" s="172"/>
      <c r="BD2976" s="169"/>
      <c r="BE2976" s="169"/>
      <c r="BF2976" s="169"/>
      <c r="BG2976" s="169"/>
      <c r="BH2976" s="169"/>
      <c r="BI2976" s="169"/>
      <c r="BJ2976" s="169"/>
      <c r="BK2976" s="169"/>
      <c r="BL2976" s="169"/>
      <c r="BM2976" s="169"/>
      <c r="BN2976" s="169"/>
      <c r="BO2976" s="169"/>
      <c r="BP2976" s="169"/>
      <c r="BQ2976" s="169"/>
      <c r="BS2976" s="6"/>
      <c r="BT2976" s="11"/>
      <c r="BU2976" s="6"/>
      <c r="BV2976" s="6"/>
    </row>
    <row r="2977" spans="1:74" ht="15.75" x14ac:dyDescent="0.25">
      <c r="A2977" s="52" t="s">
        <v>7908</v>
      </c>
      <c r="B2977" s="56"/>
      <c r="C2977" s="7" t="s">
        <v>118</v>
      </c>
      <c r="D2977" s="7" t="s">
        <v>6920</v>
      </c>
      <c r="E2977" s="7"/>
      <c r="F2977" s="64"/>
      <c r="G2977" s="6"/>
      <c r="H2977" s="6"/>
      <c r="I2977" s="10" t="s">
        <v>110</v>
      </c>
      <c r="J2977" s="11" t="s">
        <v>4644</v>
      </c>
      <c r="K2977" s="220" t="s">
        <v>601</v>
      </c>
      <c r="L2977" s="180"/>
      <c r="M2977" s="180">
        <v>1000</v>
      </c>
      <c r="N2977" s="80" t="s">
        <v>7216</v>
      </c>
      <c r="O2977" s="165"/>
      <c r="P2977" s="80" t="s">
        <v>5468</v>
      </c>
      <c r="Q2977" s="80"/>
      <c r="R2977" s="80"/>
      <c r="S2977" s="166"/>
      <c r="T2977" s="164"/>
      <c r="U2977" s="167"/>
      <c r="V2977" s="168"/>
      <c r="W2977" s="12" t="str">
        <f t="shared" si="539"/>
        <v>Mqtt1</v>
      </c>
      <c r="X2977" s="222"/>
      <c r="Y2977" s="6" t="str">
        <f t="shared" si="537"/>
        <v>power-tag/circulation-pump-cooling-set</v>
      </c>
      <c r="Z2977" s="106" t="str" cm="1">
        <f t="array" ref="Z2977">IF(COUNTIF(N2977,"spare"),"","$."&amp;_xlfn.REGEXEXTRACT(J2977,"PT\d+[FQ]\d+_(.*)", 2))</f>
        <v>$.RMS_Current_Phase_C</v>
      </c>
      <c r="AA2977" s="12">
        <f t="shared" si="538"/>
        <v>19</v>
      </c>
      <c r="AB2977" s="6" t="s">
        <v>195</v>
      </c>
      <c r="AC2977" s="106">
        <v>3004</v>
      </c>
      <c r="AJ2977" s="80"/>
      <c r="AK2977" s="116" t="s">
        <v>1693</v>
      </c>
      <c r="AN2977" s="80"/>
      <c r="AO2977" s="80"/>
      <c r="AP2977" s="80"/>
      <c r="AQ2977" s="80"/>
      <c r="AR2977" s="130"/>
      <c r="AS2977" s="80"/>
      <c r="AT2977" s="7"/>
      <c r="AU2977" s="7"/>
      <c r="AV2977" s="169"/>
      <c r="AW2977" s="170"/>
      <c r="AX2977" s="140"/>
      <c r="AY2977" s="150"/>
      <c r="AZ2977" s="171"/>
      <c r="BA2977" s="171"/>
      <c r="BB2977" s="150" t="str">
        <f t="shared" si="540"/>
        <v/>
      </c>
      <c r="BC2977" s="172"/>
      <c r="BD2977" s="169"/>
      <c r="BE2977" s="169"/>
      <c r="BF2977" s="169"/>
      <c r="BG2977" s="169"/>
      <c r="BH2977" s="169"/>
      <c r="BI2977" s="169"/>
      <c r="BJ2977" s="169"/>
      <c r="BK2977" s="169"/>
      <c r="BL2977" s="169"/>
      <c r="BM2977" s="169"/>
      <c r="BN2977" s="169"/>
      <c r="BO2977" s="169"/>
      <c r="BP2977" s="169"/>
      <c r="BQ2977" s="169"/>
      <c r="BS2977" s="6"/>
      <c r="BT2977" s="11"/>
      <c r="BU2977" s="6"/>
      <c r="BV2977" s="6"/>
    </row>
    <row r="2978" spans="1:74" ht="15.75" x14ac:dyDescent="0.25">
      <c r="A2978" s="52" t="s">
        <v>7908</v>
      </c>
      <c r="B2978" s="56"/>
      <c r="C2978" s="7" t="s">
        <v>118</v>
      </c>
      <c r="D2978" s="7" t="s">
        <v>6920</v>
      </c>
      <c r="E2978" s="7"/>
      <c r="F2978" s="64"/>
      <c r="G2978" s="6"/>
      <c r="H2978" s="6"/>
      <c r="I2978" s="10" t="s">
        <v>110</v>
      </c>
      <c r="J2978" s="11" t="s">
        <v>4645</v>
      </c>
      <c r="K2978" s="220" t="s">
        <v>601</v>
      </c>
      <c r="L2978" s="180"/>
      <c r="M2978" s="180">
        <v>1000</v>
      </c>
      <c r="N2978" s="80" t="s">
        <v>7216</v>
      </c>
      <c r="O2978" s="165"/>
      <c r="P2978" s="80" t="s">
        <v>5469</v>
      </c>
      <c r="Q2978" s="80"/>
      <c r="R2978" s="80"/>
      <c r="S2978" s="166"/>
      <c r="T2978" s="164"/>
      <c r="U2978" s="167"/>
      <c r="V2978" s="168"/>
      <c r="W2978" s="12" t="str">
        <f t="shared" si="539"/>
        <v>Mqtt1</v>
      </c>
      <c r="X2978" s="222"/>
      <c r="Y2978" s="6" t="str">
        <f t="shared" si="537"/>
        <v>power-tag/circulation-pump-cooling-set</v>
      </c>
      <c r="Z2978" s="106" t="str" cm="1">
        <f t="array" ref="Z2978">IF(COUNTIF(N2978,"spare"),"","$."&amp;_xlfn.REGEXEXTRACT(J2978,"PT\d+[FQ]\d+_(.*)", 2))</f>
        <v>$.RMS_Current_Phase_Neut</v>
      </c>
      <c r="AA2978" s="12">
        <f t="shared" si="538"/>
        <v>19</v>
      </c>
      <c r="AB2978" s="6" t="s">
        <v>195</v>
      </c>
      <c r="AC2978" s="106">
        <v>3006</v>
      </c>
      <c r="AJ2978" s="80"/>
      <c r="AK2978" s="116" t="s">
        <v>1693</v>
      </c>
      <c r="AN2978" s="80"/>
      <c r="AO2978" s="80"/>
      <c r="AP2978" s="80"/>
      <c r="AQ2978" s="80"/>
      <c r="AR2978" s="130"/>
      <c r="AS2978" s="80"/>
      <c r="AT2978" s="7"/>
      <c r="AU2978" s="7"/>
      <c r="AV2978" s="169"/>
      <c r="AW2978" s="170"/>
      <c r="AX2978" s="140"/>
      <c r="AY2978" s="150"/>
      <c r="AZ2978" s="171"/>
      <c r="BA2978" s="171"/>
      <c r="BB2978" s="150" t="str">
        <f t="shared" si="540"/>
        <v/>
      </c>
      <c r="BC2978" s="172"/>
      <c r="BD2978" s="169"/>
      <c r="BE2978" s="169"/>
      <c r="BF2978" s="169"/>
      <c r="BG2978" s="169"/>
      <c r="BH2978" s="169"/>
      <c r="BI2978" s="169"/>
      <c r="BJ2978" s="169"/>
      <c r="BK2978" s="169"/>
      <c r="BL2978" s="169"/>
      <c r="BM2978" s="169"/>
      <c r="BN2978" s="169"/>
      <c r="BO2978" s="169"/>
      <c r="BP2978" s="169"/>
      <c r="BQ2978" s="169"/>
      <c r="BS2978" s="6"/>
      <c r="BT2978" s="11"/>
      <c r="BU2978" s="6"/>
      <c r="BV2978" s="6"/>
    </row>
    <row r="2979" spans="1:74" ht="15.75" x14ac:dyDescent="0.25">
      <c r="A2979" s="52" t="s">
        <v>7908</v>
      </c>
      <c r="B2979" s="56"/>
      <c r="C2979" s="7" t="s">
        <v>118</v>
      </c>
      <c r="D2979" s="7" t="s">
        <v>6920</v>
      </c>
      <c r="E2979" s="7"/>
      <c r="F2979" s="64"/>
      <c r="G2979" s="6"/>
      <c r="H2979" s="6"/>
      <c r="I2979" s="10" t="s">
        <v>110</v>
      </c>
      <c r="J2979" s="11" t="s">
        <v>7766</v>
      </c>
      <c r="K2979" s="220" t="s">
        <v>601</v>
      </c>
      <c r="L2979" s="180"/>
      <c r="M2979" s="180">
        <v>1000</v>
      </c>
      <c r="N2979" s="80" t="s">
        <v>7216</v>
      </c>
      <c r="O2979" s="165"/>
      <c r="P2979" s="80" t="s">
        <v>5470</v>
      </c>
      <c r="Q2979" s="80"/>
      <c r="R2979" s="80"/>
      <c r="S2979" s="166"/>
      <c r="T2979" s="164"/>
      <c r="U2979" s="167"/>
      <c r="V2979" s="168"/>
      <c r="W2979" s="12" t="str">
        <f t="shared" si="539"/>
        <v>Mqtt1</v>
      </c>
      <c r="X2979" s="222"/>
      <c r="Y2979" s="6" t="str">
        <f t="shared" si="537"/>
        <v>power-tag/circulation-pump-cooling-set</v>
      </c>
      <c r="Z2979" s="106" t="str" cm="1">
        <f t="array" ref="Z2979">IF(COUNTIF(N2979,"spare"),"","$."&amp;_xlfn.REGEXEXTRACT(J2979,"PT\d+[FQ]\d+_(.*)", 2))</f>
        <v>$.RMS_Voltage_A_N</v>
      </c>
      <c r="AA2979" s="12">
        <f t="shared" si="538"/>
        <v>19</v>
      </c>
      <c r="AB2979" s="6" t="s">
        <v>195</v>
      </c>
      <c r="AC2979" s="106">
        <v>3028</v>
      </c>
      <c r="AJ2979" s="80"/>
      <c r="AK2979" s="116" t="s">
        <v>1694</v>
      </c>
      <c r="AN2979" s="80"/>
      <c r="AO2979" s="80"/>
      <c r="AP2979" s="80"/>
      <c r="AQ2979" s="80"/>
      <c r="AR2979" s="130"/>
      <c r="AS2979" s="80"/>
      <c r="AT2979" s="7"/>
      <c r="AU2979" s="7"/>
      <c r="AV2979" s="169"/>
      <c r="AW2979" s="170"/>
      <c r="AX2979" s="140"/>
      <c r="AY2979" s="150"/>
      <c r="AZ2979" s="171"/>
      <c r="BA2979" s="171"/>
      <c r="BB2979" s="150" t="str">
        <f t="shared" si="540"/>
        <v/>
      </c>
      <c r="BC2979" s="172"/>
      <c r="BD2979" s="169"/>
      <c r="BE2979" s="169"/>
      <c r="BF2979" s="169"/>
      <c r="BG2979" s="169"/>
      <c r="BH2979" s="169"/>
      <c r="BI2979" s="169"/>
      <c r="BJ2979" s="169"/>
      <c r="BK2979" s="169"/>
      <c r="BL2979" s="169"/>
      <c r="BM2979" s="169"/>
      <c r="BN2979" s="169"/>
      <c r="BO2979" s="169"/>
      <c r="BP2979" s="169"/>
      <c r="BQ2979" s="169"/>
      <c r="BS2979" s="6"/>
      <c r="BT2979" s="11"/>
      <c r="BU2979" s="6"/>
      <c r="BV2979" s="6"/>
    </row>
    <row r="2980" spans="1:74" ht="15.75" x14ac:dyDescent="0.25">
      <c r="A2980" s="52" t="s">
        <v>7908</v>
      </c>
      <c r="B2980" s="56"/>
      <c r="C2980" s="7" t="s">
        <v>118</v>
      </c>
      <c r="D2980" s="7" t="s">
        <v>6920</v>
      </c>
      <c r="E2980" s="7"/>
      <c r="F2980" s="64"/>
      <c r="G2980" s="6"/>
      <c r="H2980" s="6"/>
      <c r="I2980" s="10" t="s">
        <v>110</v>
      </c>
      <c r="J2980" s="11" t="s">
        <v>7767</v>
      </c>
      <c r="K2980" s="220" t="s">
        <v>601</v>
      </c>
      <c r="L2980" s="180"/>
      <c r="M2980" s="180">
        <v>1000</v>
      </c>
      <c r="N2980" s="80" t="s">
        <v>7216</v>
      </c>
      <c r="O2980" s="165"/>
      <c r="P2980" s="80" t="s">
        <v>5471</v>
      </c>
      <c r="Q2980" s="80"/>
      <c r="R2980" s="80"/>
      <c r="S2980" s="166"/>
      <c r="T2980" s="164"/>
      <c r="U2980" s="167"/>
      <c r="V2980" s="168"/>
      <c r="W2980" s="12" t="str">
        <f t="shared" si="539"/>
        <v>Mqtt1</v>
      </c>
      <c r="X2980" s="222"/>
      <c r="Y2980" s="6" t="str">
        <f t="shared" si="537"/>
        <v>power-tag/circulation-pump-cooling-set</v>
      </c>
      <c r="Z2980" s="106" t="str" cm="1">
        <f t="array" ref="Z2980">IF(COUNTIF(N2980,"spare"),"","$."&amp;_xlfn.REGEXEXTRACT(J2980,"PT\d+[FQ]\d+_(.*)", 2))</f>
        <v>$.RMS_Voltage_B_N</v>
      </c>
      <c r="AA2980" s="12">
        <f t="shared" si="538"/>
        <v>19</v>
      </c>
      <c r="AB2980" s="6" t="s">
        <v>195</v>
      </c>
      <c r="AC2980" s="106">
        <v>3030</v>
      </c>
      <c r="AJ2980" s="80"/>
      <c r="AK2980" s="116" t="s">
        <v>1694</v>
      </c>
      <c r="AN2980" s="80"/>
      <c r="AO2980" s="80"/>
      <c r="AP2980" s="80"/>
      <c r="AQ2980" s="80"/>
      <c r="AR2980" s="130"/>
      <c r="AS2980" s="80"/>
      <c r="AT2980" s="7"/>
      <c r="AU2980" s="7"/>
      <c r="AV2980" s="169"/>
      <c r="AW2980" s="170"/>
      <c r="AX2980" s="140"/>
      <c r="AY2980" s="150"/>
      <c r="AZ2980" s="171"/>
      <c r="BA2980" s="171"/>
      <c r="BB2980" s="150" t="str">
        <f t="shared" si="540"/>
        <v/>
      </c>
      <c r="BC2980" s="172"/>
      <c r="BD2980" s="169"/>
      <c r="BE2980" s="169"/>
      <c r="BF2980" s="169"/>
      <c r="BG2980" s="169"/>
      <c r="BH2980" s="169"/>
      <c r="BI2980" s="169"/>
      <c r="BJ2980" s="169"/>
      <c r="BK2980" s="169"/>
      <c r="BL2980" s="169"/>
      <c r="BM2980" s="169"/>
      <c r="BN2980" s="169"/>
      <c r="BO2980" s="169"/>
      <c r="BP2980" s="169"/>
      <c r="BQ2980" s="169"/>
      <c r="BS2980" s="6"/>
      <c r="BT2980" s="11"/>
      <c r="BU2980" s="6"/>
      <c r="BV2980" s="6"/>
    </row>
    <row r="2981" spans="1:74" ht="15.75" x14ac:dyDescent="0.25">
      <c r="A2981" s="52" t="s">
        <v>7908</v>
      </c>
      <c r="B2981" s="56"/>
      <c r="C2981" s="7" t="s">
        <v>118</v>
      </c>
      <c r="D2981" s="7" t="s">
        <v>6920</v>
      </c>
      <c r="E2981" s="7"/>
      <c r="F2981" s="64"/>
      <c r="G2981" s="6"/>
      <c r="H2981" s="6"/>
      <c r="I2981" s="10" t="s">
        <v>110</v>
      </c>
      <c r="J2981" s="11" t="s">
        <v>7768</v>
      </c>
      <c r="K2981" s="220" t="s">
        <v>601</v>
      </c>
      <c r="L2981" s="180"/>
      <c r="M2981" s="180">
        <v>1000</v>
      </c>
      <c r="N2981" s="80" t="s">
        <v>7216</v>
      </c>
      <c r="O2981" s="165"/>
      <c r="P2981" s="80" t="s">
        <v>5472</v>
      </c>
      <c r="Q2981" s="80"/>
      <c r="R2981" s="80"/>
      <c r="S2981" s="166"/>
      <c r="T2981" s="164"/>
      <c r="U2981" s="167"/>
      <c r="V2981" s="168"/>
      <c r="W2981" s="12" t="str">
        <f t="shared" si="539"/>
        <v>Mqtt1</v>
      </c>
      <c r="X2981" s="222"/>
      <c r="Y2981" s="6" t="str">
        <f t="shared" si="537"/>
        <v>power-tag/circulation-pump-cooling-set</v>
      </c>
      <c r="Z2981" s="106" t="str" cm="1">
        <f t="array" ref="Z2981">IF(COUNTIF(N2981,"spare"),"","$."&amp;_xlfn.REGEXEXTRACT(J2981,"PT\d+[FQ]\d+_(.*)", 2))</f>
        <v>$.RMS_Voltage_C_N</v>
      </c>
      <c r="AA2981" s="12">
        <f t="shared" si="538"/>
        <v>19</v>
      </c>
      <c r="AB2981" s="6" t="s">
        <v>195</v>
      </c>
      <c r="AC2981" s="106">
        <v>3032</v>
      </c>
      <c r="AJ2981" s="80"/>
      <c r="AK2981" s="116" t="s">
        <v>1694</v>
      </c>
      <c r="AN2981" s="80"/>
      <c r="AO2981" s="80"/>
      <c r="AP2981" s="80"/>
      <c r="AQ2981" s="80"/>
      <c r="AR2981" s="130"/>
      <c r="AS2981" s="80"/>
      <c r="AT2981" s="7"/>
      <c r="AU2981" s="7"/>
      <c r="AV2981" s="169"/>
      <c r="AW2981" s="170"/>
      <c r="AX2981" s="140"/>
      <c r="AY2981" s="150"/>
      <c r="AZ2981" s="171"/>
      <c r="BA2981" s="171"/>
      <c r="BB2981" s="150" t="str">
        <f t="shared" si="540"/>
        <v/>
      </c>
      <c r="BC2981" s="172"/>
      <c r="BD2981" s="169"/>
      <c r="BE2981" s="169"/>
      <c r="BF2981" s="169"/>
      <c r="BG2981" s="169"/>
      <c r="BH2981" s="169"/>
      <c r="BI2981" s="169"/>
      <c r="BJ2981" s="169"/>
      <c r="BK2981" s="169"/>
      <c r="BL2981" s="169"/>
      <c r="BM2981" s="169"/>
      <c r="BN2981" s="169"/>
      <c r="BO2981" s="169"/>
      <c r="BP2981" s="169"/>
      <c r="BQ2981" s="169"/>
      <c r="BS2981" s="6"/>
      <c r="BT2981" s="11"/>
      <c r="BU2981" s="6"/>
      <c r="BV2981" s="6"/>
    </row>
    <row r="2982" spans="1:74" ht="15.75" x14ac:dyDescent="0.25">
      <c r="A2982" s="52" t="s">
        <v>7908</v>
      </c>
      <c r="B2982" s="56"/>
      <c r="C2982" s="7" t="s">
        <v>118</v>
      </c>
      <c r="D2982" s="7" t="s">
        <v>6920</v>
      </c>
      <c r="E2982" s="7"/>
      <c r="F2982" s="64"/>
      <c r="G2982" s="6"/>
      <c r="H2982" s="6"/>
      <c r="I2982" s="10" t="s">
        <v>110</v>
      </c>
      <c r="J2982" s="11" t="s">
        <v>4646</v>
      </c>
      <c r="K2982" s="220" t="s">
        <v>601</v>
      </c>
      <c r="L2982" s="180"/>
      <c r="M2982" s="180">
        <v>1000</v>
      </c>
      <c r="N2982" s="80" t="s">
        <v>7216</v>
      </c>
      <c r="O2982" s="165"/>
      <c r="P2982" s="80" t="s">
        <v>5473</v>
      </c>
      <c r="Q2982" s="80"/>
      <c r="R2982" s="80"/>
      <c r="S2982" s="166"/>
      <c r="T2982" s="164"/>
      <c r="U2982" s="167"/>
      <c r="V2982" s="168"/>
      <c r="W2982" s="12" t="str">
        <f t="shared" si="539"/>
        <v>Mqtt1</v>
      </c>
      <c r="X2982" s="222"/>
      <c r="Y2982" s="6" t="str">
        <f t="shared" si="537"/>
        <v>power-tag/circulation-pump-cooling-set</v>
      </c>
      <c r="Z2982" s="106" t="str" cm="1">
        <f t="array" ref="Z2982">IF(COUNTIF(N2982,"spare"),"","$."&amp;_xlfn.REGEXEXTRACT(J2982,"PT\d+[FQ]\d+_(.*)", 2))</f>
        <v>$.Active_Power_Phase_A</v>
      </c>
      <c r="AA2982" s="12">
        <f t="shared" si="538"/>
        <v>19</v>
      </c>
      <c r="AB2982" s="6" t="s">
        <v>195</v>
      </c>
      <c r="AC2982" s="106">
        <v>3054</v>
      </c>
      <c r="AJ2982" s="80"/>
      <c r="AK2982" s="116" t="s">
        <v>1695</v>
      </c>
      <c r="AN2982" s="80"/>
      <c r="AO2982" s="80"/>
      <c r="AP2982" s="80"/>
      <c r="AQ2982" s="80"/>
      <c r="AR2982" s="130"/>
      <c r="AS2982" s="80"/>
      <c r="AT2982" s="7"/>
      <c r="AU2982" s="7"/>
      <c r="AV2982" s="169"/>
      <c r="AW2982" s="170"/>
      <c r="AX2982" s="140"/>
      <c r="AY2982" s="150"/>
      <c r="AZ2982" s="171"/>
      <c r="BA2982" s="171"/>
      <c r="BB2982" s="150" t="str">
        <f t="shared" si="540"/>
        <v/>
      </c>
      <c r="BC2982" s="172"/>
      <c r="BD2982" s="169"/>
      <c r="BE2982" s="169"/>
      <c r="BF2982" s="169"/>
      <c r="BG2982" s="169"/>
      <c r="BH2982" s="169"/>
      <c r="BI2982" s="169"/>
      <c r="BJ2982" s="169"/>
      <c r="BK2982" s="169"/>
      <c r="BL2982" s="169"/>
      <c r="BM2982" s="169"/>
      <c r="BN2982" s="169"/>
      <c r="BO2982" s="169"/>
      <c r="BP2982" s="169"/>
      <c r="BQ2982" s="169"/>
      <c r="BS2982" s="6"/>
      <c r="BT2982" s="11"/>
      <c r="BU2982" s="6"/>
      <c r="BV2982" s="6"/>
    </row>
    <row r="2983" spans="1:74" ht="15.75" x14ac:dyDescent="0.25">
      <c r="A2983" s="52" t="s">
        <v>7908</v>
      </c>
      <c r="B2983" s="56"/>
      <c r="C2983" s="7" t="s">
        <v>118</v>
      </c>
      <c r="D2983" s="7" t="s">
        <v>6920</v>
      </c>
      <c r="E2983" s="7"/>
      <c r="F2983" s="64"/>
      <c r="G2983" s="6"/>
      <c r="H2983" s="6"/>
      <c r="I2983" s="10" t="s">
        <v>110</v>
      </c>
      <c r="J2983" s="11" t="s">
        <v>4647</v>
      </c>
      <c r="K2983" s="220" t="s">
        <v>601</v>
      </c>
      <c r="L2983" s="180"/>
      <c r="M2983" s="180">
        <v>1000</v>
      </c>
      <c r="N2983" s="80" t="s">
        <v>7216</v>
      </c>
      <c r="O2983" s="165"/>
      <c r="P2983" s="80" t="s">
        <v>5474</v>
      </c>
      <c r="Q2983" s="80"/>
      <c r="R2983" s="80"/>
      <c r="S2983" s="166"/>
      <c r="T2983" s="164"/>
      <c r="U2983" s="167"/>
      <c r="V2983" s="168"/>
      <c r="W2983" s="12" t="str">
        <f t="shared" si="539"/>
        <v>Mqtt1</v>
      </c>
      <c r="X2983" s="222"/>
      <c r="Y2983" s="6" t="str">
        <f t="shared" si="537"/>
        <v>power-tag/circulation-pump-cooling-set</v>
      </c>
      <c r="Z2983" s="106" t="str" cm="1">
        <f t="array" ref="Z2983">IF(COUNTIF(N2983,"spare"),"","$."&amp;_xlfn.REGEXEXTRACT(J2983,"PT\d+[FQ]\d+_(.*)", 2))</f>
        <v>$.Active_Power_Phase_B</v>
      </c>
      <c r="AA2983" s="12">
        <f t="shared" si="538"/>
        <v>19</v>
      </c>
      <c r="AB2983" s="6" t="s">
        <v>195</v>
      </c>
      <c r="AC2983" s="106">
        <v>3056</v>
      </c>
      <c r="AJ2983" s="80"/>
      <c r="AK2983" s="116" t="s">
        <v>1695</v>
      </c>
      <c r="AN2983" s="80"/>
      <c r="AO2983" s="80"/>
      <c r="AP2983" s="80"/>
      <c r="AQ2983" s="80"/>
      <c r="AR2983" s="130"/>
      <c r="AS2983" s="80"/>
      <c r="AT2983" s="7"/>
      <c r="AU2983" s="7"/>
      <c r="AV2983" s="169"/>
      <c r="AW2983" s="170"/>
      <c r="AX2983" s="140"/>
      <c r="AY2983" s="150"/>
      <c r="AZ2983" s="171"/>
      <c r="BA2983" s="171"/>
      <c r="BB2983" s="150" t="str">
        <f t="shared" si="540"/>
        <v/>
      </c>
      <c r="BC2983" s="172"/>
      <c r="BD2983" s="169"/>
      <c r="BE2983" s="169"/>
      <c r="BF2983" s="169"/>
      <c r="BG2983" s="169"/>
      <c r="BH2983" s="169"/>
      <c r="BI2983" s="169"/>
      <c r="BJ2983" s="169"/>
      <c r="BK2983" s="169"/>
      <c r="BL2983" s="169"/>
      <c r="BM2983" s="169"/>
      <c r="BN2983" s="169"/>
      <c r="BO2983" s="169"/>
      <c r="BP2983" s="169"/>
      <c r="BQ2983" s="169"/>
      <c r="BS2983" s="6"/>
      <c r="BT2983" s="11"/>
      <c r="BU2983" s="6"/>
      <c r="BV2983" s="6"/>
    </row>
    <row r="2984" spans="1:74" ht="15.75" x14ac:dyDescent="0.25">
      <c r="A2984" s="52" t="s">
        <v>7908</v>
      </c>
      <c r="B2984" s="56"/>
      <c r="C2984" s="7" t="s">
        <v>118</v>
      </c>
      <c r="D2984" s="7" t="s">
        <v>6920</v>
      </c>
      <c r="E2984" s="7"/>
      <c r="F2984" s="64"/>
      <c r="G2984" s="6"/>
      <c r="H2984" s="6"/>
      <c r="I2984" s="10" t="s">
        <v>110</v>
      </c>
      <c r="J2984" s="11" t="s">
        <v>4648</v>
      </c>
      <c r="K2984" s="220" t="s">
        <v>601</v>
      </c>
      <c r="L2984" s="180"/>
      <c r="M2984" s="180">
        <v>1000</v>
      </c>
      <c r="N2984" s="80" t="s">
        <v>7216</v>
      </c>
      <c r="O2984" s="165"/>
      <c r="P2984" s="80" t="s">
        <v>5475</v>
      </c>
      <c r="Q2984" s="80"/>
      <c r="R2984" s="80"/>
      <c r="S2984" s="166"/>
      <c r="T2984" s="164"/>
      <c r="U2984" s="167"/>
      <c r="V2984" s="168"/>
      <c r="W2984" s="12" t="str">
        <f t="shared" si="539"/>
        <v>Mqtt1</v>
      </c>
      <c r="X2984" s="222"/>
      <c r="Y2984" s="6" t="str">
        <f t="shared" si="537"/>
        <v>power-tag/circulation-pump-cooling-set</v>
      </c>
      <c r="Z2984" s="106" t="str" cm="1">
        <f t="array" ref="Z2984">IF(COUNTIF(N2984,"spare"),"","$."&amp;_xlfn.REGEXEXTRACT(J2984,"PT\d+[FQ]\d+_(.*)", 2))</f>
        <v>$.Active_Power_Phase_C</v>
      </c>
      <c r="AA2984" s="12">
        <f t="shared" si="538"/>
        <v>19</v>
      </c>
      <c r="AB2984" s="6" t="s">
        <v>195</v>
      </c>
      <c r="AC2984" s="106">
        <v>3058</v>
      </c>
      <c r="AJ2984" s="80"/>
      <c r="AK2984" s="116" t="s">
        <v>1695</v>
      </c>
      <c r="AN2984" s="80"/>
      <c r="AO2984" s="80"/>
      <c r="AP2984" s="80"/>
      <c r="AQ2984" s="80"/>
      <c r="AR2984" s="130"/>
      <c r="AS2984" s="80"/>
      <c r="AT2984" s="7"/>
      <c r="AU2984" s="7"/>
      <c r="AV2984" s="169"/>
      <c r="AW2984" s="170"/>
      <c r="AX2984" s="140"/>
      <c r="AY2984" s="150"/>
      <c r="AZ2984" s="171"/>
      <c r="BA2984" s="171"/>
      <c r="BB2984" s="150" t="str">
        <f t="shared" si="540"/>
        <v/>
      </c>
      <c r="BC2984" s="172"/>
      <c r="BD2984" s="169"/>
      <c r="BE2984" s="169"/>
      <c r="BF2984" s="169"/>
      <c r="BG2984" s="169"/>
      <c r="BH2984" s="169"/>
      <c r="BI2984" s="169"/>
      <c r="BJ2984" s="169"/>
      <c r="BK2984" s="169"/>
      <c r="BL2984" s="169"/>
      <c r="BM2984" s="169"/>
      <c r="BN2984" s="169"/>
      <c r="BO2984" s="169"/>
      <c r="BP2984" s="169"/>
      <c r="BQ2984" s="169"/>
      <c r="BS2984" s="6"/>
      <c r="BT2984" s="11"/>
      <c r="BU2984" s="6"/>
      <c r="BV2984" s="6"/>
    </row>
    <row r="2985" spans="1:74" ht="15.75" x14ac:dyDescent="0.25">
      <c r="A2985" s="52" t="s">
        <v>7908</v>
      </c>
      <c r="B2985" s="56"/>
      <c r="C2985" s="7" t="s">
        <v>118</v>
      </c>
      <c r="D2985" s="7" t="s">
        <v>6920</v>
      </c>
      <c r="E2985" s="7"/>
      <c r="F2985" s="64"/>
      <c r="G2985" s="6"/>
      <c r="H2985" s="6"/>
      <c r="I2985" s="10" t="s">
        <v>110</v>
      </c>
      <c r="J2985" s="11" t="s">
        <v>4649</v>
      </c>
      <c r="K2985" s="220" t="s">
        <v>601</v>
      </c>
      <c r="L2985" s="180"/>
      <c r="M2985" s="180">
        <v>1000</v>
      </c>
      <c r="N2985" s="80" t="s">
        <v>7216</v>
      </c>
      <c r="O2985" s="165"/>
      <c r="P2985" s="80" t="s">
        <v>5476</v>
      </c>
      <c r="Q2985" s="80"/>
      <c r="R2985" s="80"/>
      <c r="S2985" s="166"/>
      <c r="T2985" s="164"/>
      <c r="U2985" s="167"/>
      <c r="V2985" s="168"/>
      <c r="W2985" s="12" t="str">
        <f t="shared" si="539"/>
        <v>Mqtt1</v>
      </c>
      <c r="X2985" s="222"/>
      <c r="Y2985" s="6" t="str">
        <f t="shared" si="537"/>
        <v>power-tag/circulation-pump-cooling-set</v>
      </c>
      <c r="Z2985" s="106" t="str" cm="1">
        <f t="array" ref="Z2985">IF(COUNTIF(N2985,"spare"),"","$."&amp;_xlfn.REGEXEXTRACT(J2985,"PT\d+[FQ]\d+_(.*)", 2))</f>
        <v>$.Total_Active_Power</v>
      </c>
      <c r="AA2985" s="12">
        <f t="shared" si="538"/>
        <v>19</v>
      </c>
      <c r="AB2985" s="6" t="s">
        <v>195</v>
      </c>
      <c r="AC2985" s="106">
        <v>3060</v>
      </c>
      <c r="AJ2985" s="80"/>
      <c r="AK2985" s="116" t="s">
        <v>1695</v>
      </c>
      <c r="AN2985" s="80"/>
      <c r="AO2985" s="80"/>
      <c r="AP2985" s="80"/>
      <c r="AQ2985" s="80"/>
      <c r="AR2985" s="130"/>
      <c r="AS2985" s="80"/>
      <c r="AT2985" s="7"/>
      <c r="AU2985" s="7"/>
      <c r="AV2985" s="169"/>
      <c r="AW2985" s="170"/>
      <c r="AX2985" s="140"/>
      <c r="AY2985" s="150"/>
      <c r="AZ2985" s="171"/>
      <c r="BA2985" s="171"/>
      <c r="BB2985" s="150" t="str">
        <f t="shared" si="540"/>
        <v/>
      </c>
      <c r="BC2985" s="172"/>
      <c r="BD2985" s="169"/>
      <c r="BE2985" s="169"/>
      <c r="BF2985" s="169"/>
      <c r="BG2985" s="169"/>
      <c r="BH2985" s="169"/>
      <c r="BI2985" s="169"/>
      <c r="BJ2985" s="169"/>
      <c r="BK2985" s="169"/>
      <c r="BL2985" s="169"/>
      <c r="BM2985" s="169"/>
      <c r="BN2985" s="169"/>
      <c r="BO2985" s="169"/>
      <c r="BP2985" s="169"/>
      <c r="BQ2985" s="169"/>
      <c r="BS2985" s="6"/>
      <c r="BT2985" s="11"/>
      <c r="BU2985" s="6"/>
      <c r="BV2985" s="6"/>
    </row>
    <row r="2986" spans="1:74" ht="15.75" x14ac:dyDescent="0.25">
      <c r="A2986" s="52" t="s">
        <v>7908</v>
      </c>
      <c r="B2986" s="56"/>
      <c r="C2986" s="7" t="s">
        <v>118</v>
      </c>
      <c r="D2986" s="7" t="s">
        <v>6920</v>
      </c>
      <c r="E2986" s="7"/>
      <c r="F2986" s="64"/>
      <c r="G2986" s="6"/>
      <c r="H2986" s="6"/>
      <c r="I2986" s="10" t="s">
        <v>110</v>
      </c>
      <c r="J2986" s="11" t="s">
        <v>4650</v>
      </c>
      <c r="K2986" s="220" t="s">
        <v>601</v>
      </c>
      <c r="L2986" s="180"/>
      <c r="M2986" s="180">
        <v>1000</v>
      </c>
      <c r="N2986" s="80" t="s">
        <v>7216</v>
      </c>
      <c r="O2986" s="165"/>
      <c r="P2986" s="80" t="s">
        <v>5477</v>
      </c>
      <c r="Q2986" s="80"/>
      <c r="R2986" s="80"/>
      <c r="S2986" s="166"/>
      <c r="T2986" s="164"/>
      <c r="U2986" s="167"/>
      <c r="V2986" s="168"/>
      <c r="W2986" s="12" t="str">
        <f t="shared" si="539"/>
        <v>Mqtt1</v>
      </c>
      <c r="X2986" s="222"/>
      <c r="Y2986" s="6" t="str">
        <f t="shared" si="537"/>
        <v>power-tag/circulation-pump-cooling-set</v>
      </c>
      <c r="Z2986" s="106" t="str" cm="1">
        <f t="array" ref="Z2986">IF(COUNTIF(N2986,"spare"),"","$."&amp;_xlfn.REGEXEXTRACT(J2986,"PT\d+[FQ]\d+_(.*)", 2))</f>
        <v>$.Power_Factor_Phase_A</v>
      </c>
      <c r="AA2986" s="12">
        <f t="shared" si="538"/>
        <v>19</v>
      </c>
      <c r="AB2986" s="6" t="s">
        <v>195</v>
      </c>
      <c r="AC2986" s="106">
        <v>3078</v>
      </c>
      <c r="AJ2986" s="80"/>
      <c r="AK2986" s="116" t="s">
        <v>1696</v>
      </c>
      <c r="AN2986" s="80"/>
      <c r="AO2986" s="80"/>
      <c r="AP2986" s="80"/>
      <c r="AQ2986" s="80"/>
      <c r="AR2986" s="130"/>
      <c r="AS2986" s="80"/>
      <c r="AT2986" s="7"/>
      <c r="AU2986" s="7"/>
      <c r="AV2986" s="169"/>
      <c r="AW2986" s="170"/>
      <c r="AX2986" s="140"/>
      <c r="AY2986" s="150"/>
      <c r="AZ2986" s="171"/>
      <c r="BA2986" s="171"/>
      <c r="BB2986" s="150" t="str">
        <f t="shared" si="540"/>
        <v/>
      </c>
      <c r="BC2986" s="172"/>
      <c r="BD2986" s="169"/>
      <c r="BE2986" s="169"/>
      <c r="BF2986" s="169"/>
      <c r="BG2986" s="169"/>
      <c r="BH2986" s="169"/>
      <c r="BI2986" s="169"/>
      <c r="BJ2986" s="169"/>
      <c r="BK2986" s="169"/>
      <c r="BL2986" s="169"/>
      <c r="BM2986" s="169"/>
      <c r="BN2986" s="169"/>
      <c r="BO2986" s="169"/>
      <c r="BP2986" s="169"/>
      <c r="BQ2986" s="169"/>
      <c r="BS2986" s="6"/>
      <c r="BT2986" s="11"/>
      <c r="BU2986" s="6"/>
      <c r="BV2986" s="6"/>
    </row>
    <row r="2987" spans="1:74" ht="15.75" x14ac:dyDescent="0.25">
      <c r="A2987" s="52" t="s">
        <v>7908</v>
      </c>
      <c r="B2987" s="56"/>
      <c r="C2987" s="7" t="s">
        <v>118</v>
      </c>
      <c r="D2987" s="7" t="s">
        <v>6920</v>
      </c>
      <c r="E2987" s="7"/>
      <c r="F2987" s="64"/>
      <c r="G2987" s="6"/>
      <c r="H2987" s="6"/>
      <c r="I2987" s="10" t="s">
        <v>110</v>
      </c>
      <c r="J2987" s="11" t="s">
        <v>4651</v>
      </c>
      <c r="K2987" s="220" t="s">
        <v>601</v>
      </c>
      <c r="L2987" s="180"/>
      <c r="M2987" s="180">
        <v>1000</v>
      </c>
      <c r="N2987" s="80" t="s">
        <v>7216</v>
      </c>
      <c r="O2987" s="165"/>
      <c r="P2987" s="80" t="s">
        <v>5478</v>
      </c>
      <c r="Q2987" s="80"/>
      <c r="R2987" s="80"/>
      <c r="S2987" s="166"/>
      <c r="T2987" s="164"/>
      <c r="U2987" s="167"/>
      <c r="V2987" s="168"/>
      <c r="W2987" s="12" t="str">
        <f t="shared" si="539"/>
        <v>Mqtt1</v>
      </c>
      <c r="X2987" s="222"/>
      <c r="Y2987" s="6" t="str">
        <f t="shared" si="537"/>
        <v>power-tag/circulation-pump-cooling-set</v>
      </c>
      <c r="Z2987" s="106" t="str" cm="1">
        <f t="array" ref="Z2987">IF(COUNTIF(N2987,"spare"),"","$."&amp;_xlfn.REGEXEXTRACT(J2987,"PT\d+[FQ]\d+_(.*)", 2))</f>
        <v>$.Power_Factor_Phase_B</v>
      </c>
      <c r="AA2987" s="12">
        <f t="shared" si="538"/>
        <v>19</v>
      </c>
      <c r="AB2987" s="6" t="s">
        <v>195</v>
      </c>
      <c r="AC2987" s="106">
        <v>3080</v>
      </c>
      <c r="AJ2987" s="80"/>
      <c r="AK2987" s="116" t="s">
        <v>1696</v>
      </c>
      <c r="AN2987" s="80"/>
      <c r="AO2987" s="80"/>
      <c r="AP2987" s="80"/>
      <c r="AQ2987" s="80"/>
      <c r="AR2987" s="130"/>
      <c r="AS2987" s="80"/>
      <c r="AT2987" s="7"/>
      <c r="AU2987" s="7"/>
      <c r="AV2987" s="169"/>
      <c r="AW2987" s="170"/>
      <c r="AX2987" s="140"/>
      <c r="AY2987" s="150"/>
      <c r="AZ2987" s="171"/>
      <c r="BA2987" s="171"/>
      <c r="BB2987" s="150" t="str">
        <f t="shared" si="540"/>
        <v/>
      </c>
      <c r="BC2987" s="172"/>
      <c r="BD2987" s="169"/>
      <c r="BE2987" s="169"/>
      <c r="BF2987" s="169"/>
      <c r="BG2987" s="169"/>
      <c r="BH2987" s="169"/>
      <c r="BI2987" s="169"/>
      <c r="BJ2987" s="169"/>
      <c r="BK2987" s="169"/>
      <c r="BL2987" s="169"/>
      <c r="BM2987" s="169"/>
      <c r="BN2987" s="169"/>
      <c r="BO2987" s="169"/>
      <c r="BP2987" s="169"/>
      <c r="BQ2987" s="169"/>
      <c r="BS2987" s="6"/>
      <c r="BT2987" s="11"/>
      <c r="BU2987" s="6"/>
      <c r="BV2987" s="6"/>
    </row>
    <row r="2988" spans="1:74" ht="15.75" x14ac:dyDescent="0.25">
      <c r="A2988" s="52" t="s">
        <v>7908</v>
      </c>
      <c r="B2988" s="56"/>
      <c r="C2988" s="7" t="s">
        <v>118</v>
      </c>
      <c r="D2988" s="7" t="s">
        <v>6920</v>
      </c>
      <c r="E2988" s="7"/>
      <c r="F2988" s="64"/>
      <c r="G2988" s="6"/>
      <c r="H2988" s="6"/>
      <c r="I2988" s="10" t="s">
        <v>110</v>
      </c>
      <c r="J2988" s="11" t="s">
        <v>4652</v>
      </c>
      <c r="K2988" s="220" t="s">
        <v>601</v>
      </c>
      <c r="L2988" s="180"/>
      <c r="M2988" s="180">
        <v>1000</v>
      </c>
      <c r="N2988" s="80" t="s">
        <v>7216</v>
      </c>
      <c r="O2988" s="165"/>
      <c r="P2988" s="80" t="s">
        <v>5479</v>
      </c>
      <c r="Q2988" s="80"/>
      <c r="R2988" s="80"/>
      <c r="S2988" s="166"/>
      <c r="T2988" s="164"/>
      <c r="U2988" s="167"/>
      <c r="V2988" s="168"/>
      <c r="W2988" s="12" t="str">
        <f t="shared" si="539"/>
        <v>Mqtt1</v>
      </c>
      <c r="X2988" s="222"/>
      <c r="Y2988" s="6" t="str">
        <f t="shared" si="537"/>
        <v>power-tag/circulation-pump-cooling-set</v>
      </c>
      <c r="Z2988" s="106" t="str" cm="1">
        <f t="array" ref="Z2988">IF(COUNTIF(N2988,"spare"),"","$."&amp;_xlfn.REGEXEXTRACT(J2988,"PT\d+[FQ]\d+_(.*)", 2))</f>
        <v>$.Power_Factor_Phase_C</v>
      </c>
      <c r="AA2988" s="12">
        <f t="shared" si="538"/>
        <v>19</v>
      </c>
      <c r="AB2988" s="6" t="s">
        <v>195</v>
      </c>
      <c r="AC2988" s="106">
        <v>3082</v>
      </c>
      <c r="AJ2988" s="80"/>
      <c r="AK2988" s="116" t="s">
        <v>1696</v>
      </c>
      <c r="AN2988" s="80"/>
      <c r="AO2988" s="80"/>
      <c r="AP2988" s="80"/>
      <c r="AQ2988" s="80"/>
      <c r="AR2988" s="130"/>
      <c r="AS2988" s="80"/>
      <c r="AT2988" s="7"/>
      <c r="AU2988" s="7"/>
      <c r="AV2988" s="169"/>
      <c r="AW2988" s="170"/>
      <c r="AX2988" s="140"/>
      <c r="AY2988" s="150"/>
      <c r="AZ2988" s="171"/>
      <c r="BA2988" s="171"/>
      <c r="BB2988" s="150" t="str">
        <f t="shared" si="540"/>
        <v/>
      </c>
      <c r="BC2988" s="172"/>
      <c r="BD2988" s="169"/>
      <c r="BE2988" s="169"/>
      <c r="BF2988" s="169"/>
      <c r="BG2988" s="169"/>
      <c r="BH2988" s="169"/>
      <c r="BI2988" s="169"/>
      <c r="BJ2988" s="169"/>
      <c r="BK2988" s="169"/>
      <c r="BL2988" s="169"/>
      <c r="BM2988" s="169"/>
      <c r="BN2988" s="169"/>
      <c r="BO2988" s="169"/>
      <c r="BP2988" s="169"/>
      <c r="BQ2988" s="169"/>
      <c r="BS2988" s="6"/>
      <c r="BT2988" s="11"/>
      <c r="BU2988" s="6"/>
      <c r="BV2988" s="6"/>
    </row>
    <row r="2989" spans="1:74" ht="15.75" x14ac:dyDescent="0.25">
      <c r="A2989" s="52" t="s">
        <v>7908</v>
      </c>
      <c r="B2989" s="56"/>
      <c r="C2989" s="7" t="s">
        <v>118</v>
      </c>
      <c r="D2989" s="7" t="s">
        <v>6920</v>
      </c>
      <c r="E2989" s="7"/>
      <c r="F2989" s="64"/>
      <c r="G2989" s="6"/>
      <c r="H2989" s="6"/>
      <c r="I2989" s="10" t="s">
        <v>110</v>
      </c>
      <c r="J2989" s="11" t="s">
        <v>4653</v>
      </c>
      <c r="K2989" s="220" t="s">
        <v>601</v>
      </c>
      <c r="L2989" s="180"/>
      <c r="M2989" s="180">
        <v>1000</v>
      </c>
      <c r="N2989" s="80" t="s">
        <v>7216</v>
      </c>
      <c r="O2989" s="165"/>
      <c r="P2989" s="80" t="s">
        <v>5480</v>
      </c>
      <c r="Q2989" s="80"/>
      <c r="R2989" s="80"/>
      <c r="S2989" s="166"/>
      <c r="T2989" s="164"/>
      <c r="U2989" s="167"/>
      <c r="V2989" s="168"/>
      <c r="W2989" s="12" t="str">
        <f t="shared" si="539"/>
        <v>Mqtt1</v>
      </c>
      <c r="X2989" s="222"/>
      <c r="Y2989" s="6" t="str">
        <f t="shared" si="537"/>
        <v>power-tag/circulation-pump-cooling-set</v>
      </c>
      <c r="Z2989" s="106" t="str" cm="1">
        <f t="array" ref="Z2989">IF(COUNTIF(N2989,"spare"),"","$."&amp;_xlfn.REGEXEXTRACT(J2989,"PT\d+[FQ]\d+_(.*)", 2))</f>
        <v>$.Total_Power_Factor</v>
      </c>
      <c r="AA2989" s="12">
        <f t="shared" si="538"/>
        <v>19</v>
      </c>
      <c r="AB2989" s="6" t="s">
        <v>195</v>
      </c>
      <c r="AC2989" s="106">
        <v>3084</v>
      </c>
      <c r="AJ2989" s="80"/>
      <c r="AK2989" s="116" t="s">
        <v>1696</v>
      </c>
      <c r="AN2989" s="80"/>
      <c r="AO2989" s="80"/>
      <c r="AP2989" s="80"/>
      <c r="AQ2989" s="80"/>
      <c r="AR2989" s="130"/>
      <c r="AS2989" s="80"/>
      <c r="AT2989" s="7"/>
      <c r="AU2989" s="7"/>
      <c r="AV2989" s="169"/>
      <c r="AW2989" s="170"/>
      <c r="AX2989" s="140"/>
      <c r="AY2989" s="150"/>
      <c r="AZ2989" s="171"/>
      <c r="BA2989" s="171"/>
      <c r="BB2989" s="150" t="str">
        <f t="shared" si="540"/>
        <v/>
      </c>
      <c r="BC2989" s="172"/>
      <c r="BD2989" s="169"/>
      <c r="BE2989" s="169"/>
      <c r="BF2989" s="169"/>
      <c r="BG2989" s="169"/>
      <c r="BH2989" s="169"/>
      <c r="BI2989" s="169"/>
      <c r="BJ2989" s="169"/>
      <c r="BK2989" s="169"/>
      <c r="BL2989" s="169"/>
      <c r="BM2989" s="169"/>
      <c r="BN2989" s="169"/>
      <c r="BO2989" s="169"/>
      <c r="BP2989" s="169"/>
      <c r="BQ2989" s="169"/>
      <c r="BS2989" s="6"/>
      <c r="BT2989" s="11"/>
      <c r="BU2989" s="6"/>
      <c r="BV2989" s="6"/>
    </row>
    <row r="2990" spans="1:74" ht="15.75" x14ac:dyDescent="0.25">
      <c r="A2990" s="52" t="s">
        <v>7908</v>
      </c>
      <c r="B2990" s="56"/>
      <c r="C2990" s="7" t="s">
        <v>118</v>
      </c>
      <c r="D2990" s="7" t="s">
        <v>6920</v>
      </c>
      <c r="E2990" s="7"/>
      <c r="F2990" s="64"/>
      <c r="G2990" s="6"/>
      <c r="H2990" s="6"/>
      <c r="I2990" s="10" t="s">
        <v>110</v>
      </c>
      <c r="J2990" s="11" t="s">
        <v>4654</v>
      </c>
      <c r="K2990" s="220" t="s">
        <v>601</v>
      </c>
      <c r="L2990" s="180"/>
      <c r="M2990" s="180">
        <v>1000</v>
      </c>
      <c r="N2990" s="80" t="s">
        <v>7216</v>
      </c>
      <c r="O2990" s="165"/>
      <c r="P2990" s="80" t="s">
        <v>5481</v>
      </c>
      <c r="Q2990" s="80"/>
      <c r="R2990" s="80"/>
      <c r="S2990" s="166"/>
      <c r="T2990" s="164"/>
      <c r="U2990" s="167"/>
      <c r="V2990" s="168"/>
      <c r="W2990" s="12" t="str">
        <f t="shared" si="539"/>
        <v>Mqtt1</v>
      </c>
      <c r="X2990" s="222"/>
      <c r="Y2990" s="6" t="str">
        <f t="shared" si="537"/>
        <v>power-tag/drain-pump-galley</v>
      </c>
      <c r="Z2990" s="106" t="str" cm="1">
        <f t="array" ref="Z2990">IF(COUNTIF(N2990,"spare"),"","$."&amp;_xlfn.REGEXEXTRACT(J2990,"PT\d+[FQ]\d+_(.*)", 2))</f>
        <v>$.RMS_Current_Phase_A</v>
      </c>
      <c r="AA2990" s="12">
        <f>AA2975+1</f>
        <v>20</v>
      </c>
      <c r="AB2990" s="6" t="s">
        <v>195</v>
      </c>
      <c r="AC2990" s="106">
        <v>3000</v>
      </c>
      <c r="AJ2990" s="80"/>
      <c r="AK2990" s="116" t="s">
        <v>1693</v>
      </c>
      <c r="AN2990" s="80"/>
      <c r="AO2990" s="80"/>
      <c r="AP2990" s="80"/>
      <c r="AQ2990" s="80"/>
      <c r="AR2990" s="130"/>
      <c r="AS2990" s="80"/>
      <c r="AT2990" s="7"/>
      <c r="AU2990" s="7"/>
      <c r="AV2990" s="169"/>
      <c r="AW2990" s="170"/>
      <c r="AX2990" s="140"/>
      <c r="AY2990" s="150"/>
      <c r="AZ2990" s="171"/>
      <c r="BA2990" s="171"/>
      <c r="BB2990" s="150" t="str">
        <f t="shared" si="540"/>
        <v/>
      </c>
      <c r="BC2990" s="172"/>
      <c r="BD2990" s="169"/>
      <c r="BE2990" s="169"/>
      <c r="BF2990" s="169"/>
      <c r="BG2990" s="169"/>
      <c r="BH2990" s="169"/>
      <c r="BI2990" s="169"/>
      <c r="BJ2990" s="169"/>
      <c r="BK2990" s="169"/>
      <c r="BL2990" s="169"/>
      <c r="BM2990" s="169"/>
      <c r="BN2990" s="169"/>
      <c r="BO2990" s="169"/>
      <c r="BP2990" s="169"/>
      <c r="BQ2990" s="169"/>
      <c r="BS2990" s="6"/>
      <c r="BT2990" s="11"/>
      <c r="BU2990" s="6"/>
      <c r="BV2990" s="6"/>
    </row>
    <row r="2991" spans="1:74" ht="15.75" x14ac:dyDescent="0.25">
      <c r="A2991" s="52" t="s">
        <v>7908</v>
      </c>
      <c r="B2991" s="56"/>
      <c r="C2991" s="7" t="s">
        <v>118</v>
      </c>
      <c r="D2991" s="7" t="s">
        <v>6920</v>
      </c>
      <c r="E2991" s="7"/>
      <c r="F2991" s="64"/>
      <c r="G2991" s="6"/>
      <c r="H2991" s="6"/>
      <c r="I2991" s="10" t="s">
        <v>110</v>
      </c>
      <c r="J2991" s="11" t="s">
        <v>4655</v>
      </c>
      <c r="K2991" s="220" t="s">
        <v>601</v>
      </c>
      <c r="L2991" s="180"/>
      <c r="M2991" s="180">
        <v>1000</v>
      </c>
      <c r="N2991" s="80" t="s">
        <v>7216</v>
      </c>
      <c r="O2991" s="165"/>
      <c r="P2991" s="80" t="s">
        <v>5482</v>
      </c>
      <c r="Q2991" s="80"/>
      <c r="R2991" s="80"/>
      <c r="S2991" s="166"/>
      <c r="T2991" s="164"/>
      <c r="U2991" s="167"/>
      <c r="V2991" s="168"/>
      <c r="W2991" s="12" t="str">
        <f t="shared" si="539"/>
        <v>Mqtt1</v>
      </c>
      <c r="X2991" s="222"/>
      <c r="Y2991" s="6" t="str">
        <f t="shared" si="537"/>
        <v>power-tag/drain-pump-galley</v>
      </c>
      <c r="Z2991" s="106" t="str" cm="1">
        <f t="array" ref="Z2991">IF(COUNTIF(N2991,"spare"),"","$."&amp;_xlfn.REGEXEXTRACT(J2991,"PT\d+[FQ]\d+_(.*)", 2))</f>
        <v>$.RMS_Current_Phase_B</v>
      </c>
      <c r="AA2991" s="12">
        <f t="shared" ref="AA2991:AA2994" si="541">AA2976+1</f>
        <v>20</v>
      </c>
      <c r="AB2991" s="6" t="s">
        <v>195</v>
      </c>
      <c r="AC2991" s="106">
        <v>3002</v>
      </c>
      <c r="AJ2991" s="80"/>
      <c r="AK2991" s="116" t="s">
        <v>1693</v>
      </c>
      <c r="AN2991" s="80"/>
      <c r="AO2991" s="80"/>
      <c r="AP2991" s="80"/>
      <c r="AQ2991" s="80"/>
      <c r="AR2991" s="130"/>
      <c r="AS2991" s="80"/>
      <c r="AT2991" s="7"/>
      <c r="AU2991" s="7"/>
      <c r="AV2991" s="169"/>
      <c r="AW2991" s="170"/>
      <c r="AX2991" s="140"/>
      <c r="AY2991" s="150"/>
      <c r="AZ2991" s="171"/>
      <c r="BA2991" s="171"/>
      <c r="BB2991" s="150" t="str">
        <f t="shared" si="540"/>
        <v/>
      </c>
      <c r="BC2991" s="172"/>
      <c r="BD2991" s="169"/>
      <c r="BE2991" s="169"/>
      <c r="BF2991" s="169"/>
      <c r="BG2991" s="169"/>
      <c r="BH2991" s="169"/>
      <c r="BI2991" s="169"/>
      <c r="BJ2991" s="169"/>
      <c r="BK2991" s="169"/>
      <c r="BL2991" s="169"/>
      <c r="BM2991" s="169"/>
      <c r="BN2991" s="169"/>
      <c r="BO2991" s="169"/>
      <c r="BP2991" s="169"/>
      <c r="BQ2991" s="169"/>
      <c r="BS2991" s="6"/>
      <c r="BT2991" s="11"/>
      <c r="BU2991" s="6"/>
      <c r="BV2991" s="6"/>
    </row>
    <row r="2992" spans="1:74" ht="15.75" x14ac:dyDescent="0.25">
      <c r="A2992" s="52" t="s">
        <v>7908</v>
      </c>
      <c r="B2992" s="56"/>
      <c r="C2992" s="7" t="s">
        <v>118</v>
      </c>
      <c r="D2992" s="7" t="s">
        <v>6920</v>
      </c>
      <c r="E2992" s="7"/>
      <c r="F2992" s="64"/>
      <c r="G2992" s="6"/>
      <c r="H2992" s="6"/>
      <c r="I2992" s="10" t="s">
        <v>110</v>
      </c>
      <c r="J2992" s="11" t="s">
        <v>4656</v>
      </c>
      <c r="K2992" s="220" t="s">
        <v>601</v>
      </c>
      <c r="L2992" s="180"/>
      <c r="M2992" s="180">
        <v>1000</v>
      </c>
      <c r="N2992" s="80" t="s">
        <v>7216</v>
      </c>
      <c r="O2992" s="165"/>
      <c r="P2992" s="80" t="s">
        <v>5483</v>
      </c>
      <c r="Q2992" s="80"/>
      <c r="R2992" s="80"/>
      <c r="S2992" s="166"/>
      <c r="T2992" s="164"/>
      <c r="U2992" s="167"/>
      <c r="V2992" s="168"/>
      <c r="W2992" s="12" t="str">
        <f t="shared" si="539"/>
        <v>Mqtt1</v>
      </c>
      <c r="X2992" s="222"/>
      <c r="Y2992" s="6" t="str">
        <f t="shared" si="537"/>
        <v>power-tag/drain-pump-galley</v>
      </c>
      <c r="Z2992" s="106" t="str" cm="1">
        <f t="array" ref="Z2992">IF(COUNTIF(N2992,"spare"),"","$."&amp;_xlfn.REGEXEXTRACT(J2992,"PT\d+[FQ]\d+_(.*)", 2))</f>
        <v>$.RMS_Current_Phase_C</v>
      </c>
      <c r="AA2992" s="12">
        <f t="shared" si="541"/>
        <v>20</v>
      </c>
      <c r="AB2992" s="6" t="s">
        <v>195</v>
      </c>
      <c r="AC2992" s="106">
        <v>3004</v>
      </c>
      <c r="AJ2992" s="80"/>
      <c r="AK2992" s="116" t="s">
        <v>1693</v>
      </c>
      <c r="AN2992" s="80"/>
      <c r="AO2992" s="80"/>
      <c r="AP2992" s="80"/>
      <c r="AQ2992" s="80"/>
      <c r="AR2992" s="130"/>
      <c r="AS2992" s="80"/>
      <c r="AT2992" s="7"/>
      <c r="AU2992" s="7"/>
      <c r="AV2992" s="169"/>
      <c r="AW2992" s="170"/>
      <c r="AX2992" s="140"/>
      <c r="AY2992" s="150"/>
      <c r="AZ2992" s="171"/>
      <c r="BA2992" s="171"/>
      <c r="BB2992" s="150" t="str">
        <f t="shared" si="540"/>
        <v/>
      </c>
      <c r="BC2992" s="172"/>
      <c r="BD2992" s="169"/>
      <c r="BE2992" s="169"/>
      <c r="BF2992" s="169"/>
      <c r="BG2992" s="169"/>
      <c r="BH2992" s="169"/>
      <c r="BI2992" s="169"/>
      <c r="BJ2992" s="169"/>
      <c r="BK2992" s="169"/>
      <c r="BL2992" s="169"/>
      <c r="BM2992" s="169"/>
      <c r="BN2992" s="169"/>
      <c r="BO2992" s="169"/>
      <c r="BP2992" s="169"/>
      <c r="BQ2992" s="169"/>
      <c r="BS2992" s="6"/>
      <c r="BT2992" s="11"/>
      <c r="BU2992" s="6"/>
      <c r="BV2992" s="6"/>
    </row>
    <row r="2993" spans="1:74" ht="15.75" x14ac:dyDescent="0.25">
      <c r="A2993" s="52" t="s">
        <v>7908</v>
      </c>
      <c r="B2993" s="56"/>
      <c r="C2993" s="7" t="s">
        <v>118</v>
      </c>
      <c r="D2993" s="7" t="s">
        <v>6920</v>
      </c>
      <c r="E2993" s="7"/>
      <c r="F2993" s="64"/>
      <c r="G2993" s="6"/>
      <c r="H2993" s="6"/>
      <c r="I2993" s="10" t="s">
        <v>110</v>
      </c>
      <c r="J2993" s="11" t="s">
        <v>4657</v>
      </c>
      <c r="K2993" s="220" t="s">
        <v>601</v>
      </c>
      <c r="L2993" s="180"/>
      <c r="M2993" s="180">
        <v>1000</v>
      </c>
      <c r="N2993" s="80" t="s">
        <v>7216</v>
      </c>
      <c r="O2993" s="165"/>
      <c r="P2993" s="80" t="s">
        <v>5484</v>
      </c>
      <c r="Q2993" s="80"/>
      <c r="R2993" s="80"/>
      <c r="S2993" s="166"/>
      <c r="T2993" s="164"/>
      <c r="U2993" s="167"/>
      <c r="V2993" s="168"/>
      <c r="W2993" s="12" t="str">
        <f t="shared" si="539"/>
        <v>Mqtt1</v>
      </c>
      <c r="X2993" s="222"/>
      <c r="Y2993" s="6" t="str">
        <f t="shared" si="537"/>
        <v>power-tag/drain-pump-galley</v>
      </c>
      <c r="Z2993" s="106" t="str" cm="1">
        <f t="array" ref="Z2993">IF(COUNTIF(N2993,"spare"),"","$."&amp;_xlfn.REGEXEXTRACT(J2993,"PT\d+[FQ]\d+_(.*)", 2))</f>
        <v>$.RMS_Current_Phase_Neut</v>
      </c>
      <c r="AA2993" s="12">
        <f t="shared" si="541"/>
        <v>20</v>
      </c>
      <c r="AB2993" s="6" t="s">
        <v>195</v>
      </c>
      <c r="AC2993" s="106">
        <v>3006</v>
      </c>
      <c r="AJ2993" s="80"/>
      <c r="AK2993" s="116" t="s">
        <v>1693</v>
      </c>
      <c r="AN2993" s="80"/>
      <c r="AO2993" s="80"/>
      <c r="AP2993" s="80"/>
      <c r="AQ2993" s="80"/>
      <c r="AR2993" s="130"/>
      <c r="AS2993" s="80"/>
      <c r="AT2993" s="7"/>
      <c r="AU2993" s="7"/>
      <c r="AV2993" s="169"/>
      <c r="AW2993" s="170"/>
      <c r="AX2993" s="140"/>
      <c r="AY2993" s="150"/>
      <c r="AZ2993" s="171"/>
      <c r="BA2993" s="171"/>
      <c r="BB2993" s="150" t="str">
        <f t="shared" si="540"/>
        <v/>
      </c>
      <c r="BC2993" s="172"/>
      <c r="BD2993" s="169"/>
      <c r="BE2993" s="169"/>
      <c r="BF2993" s="169"/>
      <c r="BG2993" s="169"/>
      <c r="BH2993" s="169"/>
      <c r="BI2993" s="169"/>
      <c r="BJ2993" s="169"/>
      <c r="BK2993" s="169"/>
      <c r="BL2993" s="169"/>
      <c r="BM2993" s="169"/>
      <c r="BN2993" s="169"/>
      <c r="BO2993" s="169"/>
      <c r="BP2993" s="169"/>
      <c r="BQ2993" s="169"/>
      <c r="BS2993" s="6"/>
      <c r="BT2993" s="11"/>
      <c r="BU2993" s="6"/>
      <c r="BV2993" s="6"/>
    </row>
    <row r="2994" spans="1:74" ht="15.75" x14ac:dyDescent="0.25">
      <c r="A2994" s="52" t="s">
        <v>7908</v>
      </c>
      <c r="B2994" s="56"/>
      <c r="C2994" s="7" t="s">
        <v>118</v>
      </c>
      <c r="D2994" s="7" t="s">
        <v>6920</v>
      </c>
      <c r="E2994" s="7"/>
      <c r="F2994" s="64"/>
      <c r="G2994" s="6"/>
      <c r="H2994" s="6"/>
      <c r="I2994" s="10" t="s">
        <v>110</v>
      </c>
      <c r="J2994" s="11" t="s">
        <v>7769</v>
      </c>
      <c r="K2994" s="220" t="s">
        <v>601</v>
      </c>
      <c r="L2994" s="180"/>
      <c r="M2994" s="180">
        <v>1000</v>
      </c>
      <c r="N2994" s="80" t="s">
        <v>7216</v>
      </c>
      <c r="O2994" s="165"/>
      <c r="P2994" s="80" t="s">
        <v>5485</v>
      </c>
      <c r="Q2994" s="80"/>
      <c r="R2994" s="80"/>
      <c r="S2994" s="166"/>
      <c r="T2994" s="164"/>
      <c r="U2994" s="167"/>
      <c r="V2994" s="168"/>
      <c r="W2994" s="12" t="str">
        <f t="shared" si="539"/>
        <v>Mqtt1</v>
      </c>
      <c r="X2994" s="222"/>
      <c r="Y2994" s="6" t="str">
        <f t="shared" si="537"/>
        <v>power-tag/drain-pump-galley</v>
      </c>
      <c r="Z2994" s="106" t="str" cm="1">
        <f t="array" ref="Z2994">IF(COUNTIF(N2994,"spare"),"","$."&amp;_xlfn.REGEXEXTRACT(J2994,"PT\d+[FQ]\d+_(.*)", 2))</f>
        <v>$.RMS_Voltage_A_N</v>
      </c>
      <c r="AA2994" s="12">
        <f t="shared" si="541"/>
        <v>20</v>
      </c>
      <c r="AB2994" s="6" t="s">
        <v>195</v>
      </c>
      <c r="AC2994" s="106">
        <v>3028</v>
      </c>
      <c r="AJ2994" s="80"/>
      <c r="AK2994" s="116" t="s">
        <v>1694</v>
      </c>
      <c r="AN2994" s="80"/>
      <c r="AO2994" s="80"/>
      <c r="AP2994" s="80"/>
      <c r="AQ2994" s="80"/>
      <c r="AR2994" s="130"/>
      <c r="AS2994" s="80"/>
      <c r="AT2994" s="7"/>
      <c r="AU2994" s="7"/>
      <c r="AV2994" s="169"/>
      <c r="AW2994" s="170"/>
      <c r="AX2994" s="140"/>
      <c r="AY2994" s="150"/>
      <c r="AZ2994" s="171"/>
      <c r="BA2994" s="171"/>
      <c r="BB2994" s="150" t="str">
        <f t="shared" si="540"/>
        <v/>
      </c>
      <c r="BC2994" s="172"/>
      <c r="BD2994" s="169"/>
      <c r="BE2994" s="169"/>
      <c r="BF2994" s="169"/>
      <c r="BG2994" s="169"/>
      <c r="BH2994" s="169"/>
      <c r="BI2994" s="169"/>
      <c r="BJ2994" s="169"/>
      <c r="BK2994" s="169"/>
      <c r="BL2994" s="169"/>
      <c r="BM2994" s="169"/>
      <c r="BN2994" s="169"/>
      <c r="BO2994" s="169"/>
      <c r="BP2994" s="169"/>
      <c r="BQ2994" s="169"/>
      <c r="BS2994" s="6"/>
      <c r="BT2994" s="11"/>
      <c r="BU2994" s="6"/>
      <c r="BV2994" s="6"/>
    </row>
    <row r="2995" spans="1:74" ht="15.75" x14ac:dyDescent="0.25">
      <c r="A2995" s="52" t="s">
        <v>7908</v>
      </c>
      <c r="B2995" s="56"/>
      <c r="C2995" s="7" t="s">
        <v>118</v>
      </c>
      <c r="D2995" s="7" t="s">
        <v>6920</v>
      </c>
      <c r="E2995" s="7"/>
      <c r="F2995" s="64"/>
      <c r="G2995" s="6"/>
      <c r="H2995" s="6"/>
      <c r="I2995" s="10" t="s">
        <v>110</v>
      </c>
      <c r="J2995" s="11" t="s">
        <v>7770</v>
      </c>
      <c r="K2995" s="220" t="s">
        <v>601</v>
      </c>
      <c r="L2995" s="180"/>
      <c r="M2995" s="180">
        <v>1000</v>
      </c>
      <c r="N2995" s="80" t="s">
        <v>7216</v>
      </c>
      <c r="O2995" s="165"/>
      <c r="P2995" s="80" t="s">
        <v>5486</v>
      </c>
      <c r="Q2995" s="80"/>
      <c r="R2995" s="80"/>
      <c r="S2995" s="166"/>
      <c r="T2995" s="164"/>
      <c r="U2995" s="167"/>
      <c r="V2995" s="168"/>
      <c r="W2995" s="12" t="str">
        <f t="shared" si="539"/>
        <v>Mqtt1</v>
      </c>
      <c r="X2995" s="222"/>
      <c r="Y2995" s="6" t="str">
        <f t="shared" si="537"/>
        <v>power-tag/drain-pump-galley</v>
      </c>
      <c r="Z2995" s="106" t="str" cm="1">
        <f t="array" ref="Z2995">IF(COUNTIF(N2995,"spare"),"","$."&amp;_xlfn.REGEXEXTRACT(J2995,"PT\d+[FQ]\d+_(.*)", 2))</f>
        <v>$.RMS_Voltage_B_N</v>
      </c>
      <c r="AA2995" s="12">
        <f t="shared" ref="AA2995:AA3004" si="542">AA2980+1</f>
        <v>20</v>
      </c>
      <c r="AB2995" s="6" t="s">
        <v>195</v>
      </c>
      <c r="AC2995" s="106">
        <v>3030</v>
      </c>
      <c r="AJ2995" s="80"/>
      <c r="AK2995" s="116" t="s">
        <v>1694</v>
      </c>
      <c r="AN2995" s="80"/>
      <c r="AO2995" s="80"/>
      <c r="AP2995" s="80"/>
      <c r="AQ2995" s="80"/>
      <c r="AR2995" s="130"/>
      <c r="AS2995" s="80"/>
      <c r="AT2995" s="7"/>
      <c r="AU2995" s="7"/>
      <c r="AV2995" s="169"/>
      <c r="AW2995" s="170"/>
      <c r="AX2995" s="140"/>
      <c r="AY2995" s="150"/>
      <c r="AZ2995" s="171"/>
      <c r="BA2995" s="171"/>
      <c r="BB2995" s="150" t="str">
        <f t="shared" si="540"/>
        <v/>
      </c>
      <c r="BC2995" s="172"/>
      <c r="BD2995" s="169"/>
      <c r="BE2995" s="169"/>
      <c r="BF2995" s="169"/>
      <c r="BG2995" s="169"/>
      <c r="BH2995" s="169"/>
      <c r="BI2995" s="169"/>
      <c r="BJ2995" s="169"/>
      <c r="BK2995" s="169"/>
      <c r="BL2995" s="169"/>
      <c r="BM2995" s="169"/>
      <c r="BN2995" s="169"/>
      <c r="BO2995" s="169"/>
      <c r="BP2995" s="169"/>
      <c r="BQ2995" s="169"/>
      <c r="BS2995" s="6"/>
      <c r="BT2995" s="11"/>
      <c r="BU2995" s="6"/>
      <c r="BV2995" s="6"/>
    </row>
    <row r="2996" spans="1:74" ht="15.75" x14ac:dyDescent="0.25">
      <c r="A2996" s="52" t="s">
        <v>7908</v>
      </c>
      <c r="B2996" s="56"/>
      <c r="C2996" s="7" t="s">
        <v>118</v>
      </c>
      <c r="D2996" s="7" t="s">
        <v>6920</v>
      </c>
      <c r="E2996" s="7"/>
      <c r="F2996" s="64"/>
      <c r="G2996" s="6"/>
      <c r="H2996" s="6"/>
      <c r="I2996" s="10" t="s">
        <v>110</v>
      </c>
      <c r="J2996" s="11" t="s">
        <v>7771</v>
      </c>
      <c r="K2996" s="220" t="s">
        <v>601</v>
      </c>
      <c r="L2996" s="180"/>
      <c r="M2996" s="180">
        <v>1000</v>
      </c>
      <c r="N2996" s="80" t="s">
        <v>7216</v>
      </c>
      <c r="O2996" s="165"/>
      <c r="P2996" s="80" t="s">
        <v>5487</v>
      </c>
      <c r="Q2996" s="80"/>
      <c r="R2996" s="80"/>
      <c r="S2996" s="166"/>
      <c r="T2996" s="164"/>
      <c r="U2996" s="167"/>
      <c r="V2996" s="168"/>
      <c r="W2996" s="12" t="str">
        <f t="shared" si="539"/>
        <v>Mqtt1</v>
      </c>
      <c r="X2996" s="222"/>
      <c r="Y2996" s="6" t="str">
        <f t="shared" si="537"/>
        <v>power-tag/drain-pump-galley</v>
      </c>
      <c r="Z2996" s="106" t="str" cm="1">
        <f t="array" ref="Z2996">IF(COUNTIF(N2996,"spare"),"","$."&amp;_xlfn.REGEXEXTRACT(J2996,"PT\d+[FQ]\d+_(.*)", 2))</f>
        <v>$.RMS_Voltage_C_N</v>
      </c>
      <c r="AA2996" s="12">
        <f t="shared" si="542"/>
        <v>20</v>
      </c>
      <c r="AB2996" s="6" t="s">
        <v>195</v>
      </c>
      <c r="AC2996" s="106">
        <v>3032</v>
      </c>
      <c r="AJ2996" s="80"/>
      <c r="AK2996" s="116" t="s">
        <v>1694</v>
      </c>
      <c r="AN2996" s="80"/>
      <c r="AO2996" s="80"/>
      <c r="AP2996" s="80"/>
      <c r="AQ2996" s="80"/>
      <c r="AR2996" s="130"/>
      <c r="AS2996" s="80"/>
      <c r="AT2996" s="7"/>
      <c r="AU2996" s="7"/>
      <c r="AV2996" s="169"/>
      <c r="AW2996" s="170"/>
      <c r="AX2996" s="140"/>
      <c r="AY2996" s="150"/>
      <c r="AZ2996" s="171"/>
      <c r="BA2996" s="171"/>
      <c r="BB2996" s="150" t="str">
        <f t="shared" si="540"/>
        <v/>
      </c>
      <c r="BC2996" s="172"/>
      <c r="BD2996" s="169"/>
      <c r="BE2996" s="169"/>
      <c r="BF2996" s="169"/>
      <c r="BG2996" s="169"/>
      <c r="BH2996" s="169"/>
      <c r="BI2996" s="169"/>
      <c r="BJ2996" s="169"/>
      <c r="BK2996" s="169"/>
      <c r="BL2996" s="169"/>
      <c r="BM2996" s="169"/>
      <c r="BN2996" s="169"/>
      <c r="BO2996" s="169"/>
      <c r="BP2996" s="169"/>
      <c r="BQ2996" s="169"/>
      <c r="BS2996" s="6"/>
      <c r="BT2996" s="11"/>
      <c r="BU2996" s="6"/>
      <c r="BV2996" s="6"/>
    </row>
    <row r="2997" spans="1:74" ht="15.75" x14ac:dyDescent="0.25">
      <c r="A2997" s="52" t="s">
        <v>7908</v>
      </c>
      <c r="B2997" s="56"/>
      <c r="C2997" s="7" t="s">
        <v>118</v>
      </c>
      <c r="D2997" s="7" t="s">
        <v>6920</v>
      </c>
      <c r="E2997" s="7"/>
      <c r="F2997" s="64"/>
      <c r="G2997" s="6"/>
      <c r="H2997" s="6"/>
      <c r="I2997" s="10" t="s">
        <v>110</v>
      </c>
      <c r="J2997" s="11" t="s">
        <v>4658</v>
      </c>
      <c r="K2997" s="220" t="s">
        <v>601</v>
      </c>
      <c r="L2997" s="180"/>
      <c r="M2997" s="180">
        <v>1000</v>
      </c>
      <c r="N2997" s="80" t="s">
        <v>7216</v>
      </c>
      <c r="O2997" s="165"/>
      <c r="P2997" s="80" t="s">
        <v>5488</v>
      </c>
      <c r="Q2997" s="80"/>
      <c r="R2997" s="80"/>
      <c r="S2997" s="166"/>
      <c r="T2997" s="164"/>
      <c r="U2997" s="167"/>
      <c r="V2997" s="168"/>
      <c r="W2997" s="12" t="str">
        <f t="shared" si="539"/>
        <v>Mqtt1</v>
      </c>
      <c r="X2997" s="222"/>
      <c r="Y2997" s="6" t="str">
        <f t="shared" si="537"/>
        <v>power-tag/drain-pump-galley</v>
      </c>
      <c r="Z2997" s="106" t="str" cm="1">
        <f t="array" ref="Z2997">IF(COUNTIF(N2997,"spare"),"","$."&amp;_xlfn.REGEXEXTRACT(J2997,"PT\d+[FQ]\d+_(.*)", 2))</f>
        <v>$.Active_Power_Phase_A</v>
      </c>
      <c r="AA2997" s="12">
        <f t="shared" si="542"/>
        <v>20</v>
      </c>
      <c r="AB2997" s="6" t="s">
        <v>195</v>
      </c>
      <c r="AC2997" s="106">
        <v>3054</v>
      </c>
      <c r="AJ2997" s="80"/>
      <c r="AK2997" s="116" t="s">
        <v>1695</v>
      </c>
      <c r="AN2997" s="80"/>
      <c r="AO2997" s="80"/>
      <c r="AP2997" s="80"/>
      <c r="AQ2997" s="80"/>
      <c r="AR2997" s="130"/>
      <c r="AS2997" s="80"/>
      <c r="AT2997" s="7"/>
      <c r="AU2997" s="7"/>
      <c r="AV2997" s="169"/>
      <c r="AW2997" s="170"/>
      <c r="AX2997" s="140"/>
      <c r="AY2997" s="150"/>
      <c r="AZ2997" s="171"/>
      <c r="BA2997" s="171"/>
      <c r="BB2997" s="150" t="str">
        <f t="shared" si="540"/>
        <v/>
      </c>
      <c r="BC2997" s="172"/>
      <c r="BD2997" s="169"/>
      <c r="BE2997" s="169"/>
      <c r="BF2997" s="169"/>
      <c r="BG2997" s="169"/>
      <c r="BH2997" s="169"/>
      <c r="BI2997" s="169"/>
      <c r="BJ2997" s="169"/>
      <c r="BK2997" s="169"/>
      <c r="BL2997" s="169"/>
      <c r="BM2997" s="169"/>
      <c r="BN2997" s="169"/>
      <c r="BO2997" s="169"/>
      <c r="BP2997" s="169"/>
      <c r="BQ2997" s="169"/>
      <c r="BS2997" s="6"/>
      <c r="BT2997" s="11"/>
      <c r="BU2997" s="6"/>
      <c r="BV2997" s="6"/>
    </row>
    <row r="2998" spans="1:74" ht="15.75" x14ac:dyDescent="0.25">
      <c r="A2998" s="52" t="s">
        <v>7908</v>
      </c>
      <c r="B2998" s="56"/>
      <c r="C2998" s="7" t="s">
        <v>118</v>
      </c>
      <c r="D2998" s="7" t="s">
        <v>6920</v>
      </c>
      <c r="E2998" s="7"/>
      <c r="F2998" s="64"/>
      <c r="G2998" s="6"/>
      <c r="H2998" s="6"/>
      <c r="I2998" s="10" t="s">
        <v>110</v>
      </c>
      <c r="J2998" s="11" t="s">
        <v>4659</v>
      </c>
      <c r="K2998" s="220" t="s">
        <v>601</v>
      </c>
      <c r="L2998" s="180"/>
      <c r="M2998" s="180">
        <v>1000</v>
      </c>
      <c r="N2998" s="80" t="s">
        <v>7216</v>
      </c>
      <c r="O2998" s="165"/>
      <c r="P2998" s="80" t="s">
        <v>5489</v>
      </c>
      <c r="Q2998" s="80"/>
      <c r="R2998" s="80"/>
      <c r="S2998" s="166"/>
      <c r="T2998" s="164"/>
      <c r="U2998" s="167"/>
      <c r="V2998" s="168"/>
      <c r="W2998" s="12" t="str">
        <f t="shared" si="539"/>
        <v>Mqtt1</v>
      </c>
      <c r="X2998" s="222"/>
      <c r="Y2998" s="6" t="str">
        <f t="shared" si="537"/>
        <v>power-tag/drain-pump-galley</v>
      </c>
      <c r="Z2998" s="106" t="str" cm="1">
        <f t="array" ref="Z2998">IF(COUNTIF(N2998,"spare"),"","$."&amp;_xlfn.REGEXEXTRACT(J2998,"PT\d+[FQ]\d+_(.*)", 2))</f>
        <v>$.Active_Power_Phase_B</v>
      </c>
      <c r="AA2998" s="12">
        <f t="shared" si="542"/>
        <v>20</v>
      </c>
      <c r="AB2998" s="6" t="s">
        <v>195</v>
      </c>
      <c r="AC2998" s="106">
        <v>3056</v>
      </c>
      <c r="AJ2998" s="80"/>
      <c r="AK2998" s="116" t="s">
        <v>1695</v>
      </c>
      <c r="AN2998" s="80"/>
      <c r="AO2998" s="80"/>
      <c r="AP2998" s="80"/>
      <c r="AQ2998" s="80"/>
      <c r="AR2998" s="130"/>
      <c r="AS2998" s="80"/>
      <c r="AT2998" s="7"/>
      <c r="AU2998" s="7"/>
      <c r="AV2998" s="169"/>
      <c r="AW2998" s="170"/>
      <c r="AX2998" s="140"/>
      <c r="AY2998" s="150"/>
      <c r="AZ2998" s="171"/>
      <c r="BA2998" s="171"/>
      <c r="BB2998" s="150" t="str">
        <f t="shared" si="540"/>
        <v/>
      </c>
      <c r="BC2998" s="172"/>
      <c r="BD2998" s="169"/>
      <c r="BE2998" s="169"/>
      <c r="BF2998" s="169"/>
      <c r="BG2998" s="169"/>
      <c r="BH2998" s="169"/>
      <c r="BI2998" s="169"/>
      <c r="BJ2998" s="169"/>
      <c r="BK2998" s="169"/>
      <c r="BL2998" s="169"/>
      <c r="BM2998" s="169"/>
      <c r="BN2998" s="169"/>
      <c r="BO2998" s="169"/>
      <c r="BP2998" s="169"/>
      <c r="BQ2998" s="169"/>
      <c r="BS2998" s="6"/>
      <c r="BT2998" s="11"/>
      <c r="BU2998" s="6"/>
      <c r="BV2998" s="6"/>
    </row>
    <row r="2999" spans="1:74" ht="15.75" x14ac:dyDescent="0.25">
      <c r="A2999" s="52" t="s">
        <v>7908</v>
      </c>
      <c r="B2999" s="56"/>
      <c r="C2999" s="7" t="s">
        <v>118</v>
      </c>
      <c r="D2999" s="7" t="s">
        <v>6920</v>
      </c>
      <c r="E2999" s="7"/>
      <c r="F2999" s="64"/>
      <c r="G2999" s="6"/>
      <c r="H2999" s="6"/>
      <c r="I2999" s="10" t="s">
        <v>110</v>
      </c>
      <c r="J2999" s="11" t="s">
        <v>4660</v>
      </c>
      <c r="K2999" s="220" t="s">
        <v>601</v>
      </c>
      <c r="L2999" s="180"/>
      <c r="M2999" s="180">
        <v>1000</v>
      </c>
      <c r="N2999" s="80" t="s">
        <v>7216</v>
      </c>
      <c r="O2999" s="165"/>
      <c r="P2999" s="80" t="s">
        <v>5490</v>
      </c>
      <c r="Q2999" s="80"/>
      <c r="R2999" s="80"/>
      <c r="S2999" s="166"/>
      <c r="T2999" s="164"/>
      <c r="U2999" s="167"/>
      <c r="V2999" s="168"/>
      <c r="W2999" s="12" t="str">
        <f t="shared" ref="W2999:W3034" si="543">IF(COUNTIF(N2999,"spare"),"","Mqtt1")</f>
        <v>Mqtt1</v>
      </c>
      <c r="X2999" s="222"/>
      <c r="Y2999" s="6" t="str">
        <f t="shared" si="537"/>
        <v>power-tag/drain-pump-galley</v>
      </c>
      <c r="Z2999" s="106" t="str" cm="1">
        <f t="array" ref="Z2999">IF(COUNTIF(N2999,"spare"),"","$."&amp;_xlfn.REGEXEXTRACT(J2999,"PT\d+[FQ]\d+_(.*)", 2))</f>
        <v>$.Active_Power_Phase_C</v>
      </c>
      <c r="AA2999" s="12">
        <f t="shared" si="542"/>
        <v>20</v>
      </c>
      <c r="AB2999" s="6" t="s">
        <v>195</v>
      </c>
      <c r="AC2999" s="106">
        <v>3058</v>
      </c>
      <c r="AJ2999" s="80"/>
      <c r="AK2999" s="116" t="s">
        <v>1695</v>
      </c>
      <c r="AN2999" s="80"/>
      <c r="AO2999" s="80"/>
      <c r="AP2999" s="80"/>
      <c r="AQ2999" s="80"/>
      <c r="AR2999" s="130"/>
      <c r="AS2999" s="80"/>
      <c r="AT2999" s="7"/>
      <c r="AU2999" s="7"/>
      <c r="AV2999" s="169"/>
      <c r="AW2999" s="170"/>
      <c r="AX2999" s="140"/>
      <c r="AY2999" s="150"/>
      <c r="AZ2999" s="171"/>
      <c r="BA2999" s="171"/>
      <c r="BB2999" s="150" t="str">
        <f t="shared" ref="BB2999:BB3034" si="544">IF(ISNUMBER(AM2999),"1","")</f>
        <v/>
      </c>
      <c r="BC2999" s="172"/>
      <c r="BD2999" s="169"/>
      <c r="BE2999" s="169"/>
      <c r="BF2999" s="169"/>
      <c r="BG2999" s="169"/>
      <c r="BH2999" s="169"/>
      <c r="BI2999" s="169"/>
      <c r="BJ2999" s="169"/>
      <c r="BK2999" s="169"/>
      <c r="BL2999" s="169"/>
      <c r="BM2999" s="169"/>
      <c r="BN2999" s="169"/>
      <c r="BO2999" s="169"/>
      <c r="BP2999" s="169"/>
      <c r="BQ2999" s="169"/>
      <c r="BS2999" s="6"/>
      <c r="BT2999" s="11"/>
      <c r="BU2999" s="6"/>
      <c r="BV2999" s="6"/>
    </row>
    <row r="3000" spans="1:74" ht="15.75" x14ac:dyDescent="0.25">
      <c r="A3000" s="52" t="s">
        <v>7908</v>
      </c>
      <c r="B3000" s="56"/>
      <c r="C3000" s="7" t="s">
        <v>118</v>
      </c>
      <c r="D3000" s="7" t="s">
        <v>6920</v>
      </c>
      <c r="E3000" s="7"/>
      <c r="F3000" s="64"/>
      <c r="G3000" s="6"/>
      <c r="H3000" s="6"/>
      <c r="I3000" s="10" t="s">
        <v>110</v>
      </c>
      <c r="J3000" s="11" t="s">
        <v>4661</v>
      </c>
      <c r="K3000" s="220" t="s">
        <v>601</v>
      </c>
      <c r="L3000" s="180"/>
      <c r="M3000" s="180">
        <v>1000</v>
      </c>
      <c r="N3000" s="80" t="s">
        <v>7216</v>
      </c>
      <c r="O3000" s="165"/>
      <c r="P3000" s="80" t="s">
        <v>5491</v>
      </c>
      <c r="Q3000" s="80"/>
      <c r="R3000" s="80"/>
      <c r="S3000" s="166"/>
      <c r="T3000" s="164"/>
      <c r="U3000" s="167"/>
      <c r="V3000" s="168"/>
      <c r="W3000" s="12" t="str">
        <f t="shared" si="543"/>
        <v>Mqtt1</v>
      </c>
      <c r="X3000" s="222"/>
      <c r="Y3000" s="6" t="str">
        <f t="shared" si="537"/>
        <v>power-tag/drain-pump-galley</v>
      </c>
      <c r="Z3000" s="106" t="str" cm="1">
        <f t="array" ref="Z3000">IF(COUNTIF(N3000,"spare"),"","$."&amp;_xlfn.REGEXEXTRACT(J3000,"PT\d+[FQ]\d+_(.*)", 2))</f>
        <v>$.Total_Active_Power</v>
      </c>
      <c r="AA3000" s="12">
        <f t="shared" si="542"/>
        <v>20</v>
      </c>
      <c r="AB3000" s="6" t="s">
        <v>195</v>
      </c>
      <c r="AC3000" s="106">
        <v>3060</v>
      </c>
      <c r="AJ3000" s="80"/>
      <c r="AK3000" s="116" t="s">
        <v>1695</v>
      </c>
      <c r="AN3000" s="80"/>
      <c r="AO3000" s="80"/>
      <c r="AP3000" s="80"/>
      <c r="AQ3000" s="80"/>
      <c r="AR3000" s="130"/>
      <c r="AS3000" s="80"/>
      <c r="AT3000" s="7"/>
      <c r="AU3000" s="7"/>
      <c r="AV3000" s="169"/>
      <c r="AW3000" s="170"/>
      <c r="AX3000" s="140"/>
      <c r="AY3000" s="150"/>
      <c r="AZ3000" s="171"/>
      <c r="BA3000" s="171"/>
      <c r="BB3000" s="150" t="str">
        <f t="shared" si="544"/>
        <v/>
      </c>
      <c r="BC3000" s="172"/>
      <c r="BD3000" s="169"/>
      <c r="BE3000" s="169"/>
      <c r="BF3000" s="169"/>
      <c r="BG3000" s="169"/>
      <c r="BH3000" s="169"/>
      <c r="BI3000" s="169"/>
      <c r="BJ3000" s="169"/>
      <c r="BK3000" s="169"/>
      <c r="BL3000" s="169"/>
      <c r="BM3000" s="169"/>
      <c r="BN3000" s="169"/>
      <c r="BO3000" s="169"/>
      <c r="BP3000" s="169"/>
      <c r="BQ3000" s="169"/>
      <c r="BS3000" s="6"/>
      <c r="BT3000" s="11"/>
      <c r="BU3000" s="6"/>
      <c r="BV3000" s="6"/>
    </row>
    <row r="3001" spans="1:74" ht="15.75" x14ac:dyDescent="0.25">
      <c r="A3001" s="52" t="s">
        <v>7908</v>
      </c>
      <c r="B3001" s="56"/>
      <c r="C3001" s="7" t="s">
        <v>118</v>
      </c>
      <c r="D3001" s="7" t="s">
        <v>6920</v>
      </c>
      <c r="E3001" s="7"/>
      <c r="F3001" s="64"/>
      <c r="G3001" s="6"/>
      <c r="H3001" s="6"/>
      <c r="I3001" s="10" t="s">
        <v>110</v>
      </c>
      <c r="J3001" s="11" t="s">
        <v>4662</v>
      </c>
      <c r="K3001" s="220" t="s">
        <v>601</v>
      </c>
      <c r="L3001" s="180"/>
      <c r="M3001" s="180">
        <v>1000</v>
      </c>
      <c r="N3001" s="80" t="s">
        <v>7216</v>
      </c>
      <c r="O3001" s="165"/>
      <c r="P3001" s="80" t="s">
        <v>5492</v>
      </c>
      <c r="Q3001" s="80"/>
      <c r="R3001" s="80"/>
      <c r="S3001" s="166"/>
      <c r="T3001" s="164"/>
      <c r="U3001" s="167"/>
      <c r="V3001" s="168"/>
      <c r="W3001" s="12" t="str">
        <f t="shared" si="543"/>
        <v>Mqtt1</v>
      </c>
      <c r="X3001" s="222"/>
      <c r="Y3001" s="6" t="str">
        <f t="shared" si="537"/>
        <v>power-tag/drain-pump-galley</v>
      </c>
      <c r="Z3001" s="106" t="str" cm="1">
        <f t="array" ref="Z3001">IF(COUNTIF(N3001,"spare"),"","$."&amp;_xlfn.REGEXEXTRACT(J3001,"PT\d+[FQ]\d+_(.*)", 2))</f>
        <v>$.Power_Factor_Phase_A</v>
      </c>
      <c r="AA3001" s="12">
        <f t="shared" si="542"/>
        <v>20</v>
      </c>
      <c r="AB3001" s="6" t="s">
        <v>195</v>
      </c>
      <c r="AC3001" s="106">
        <v>3078</v>
      </c>
      <c r="AJ3001" s="80"/>
      <c r="AK3001" s="116" t="s">
        <v>1696</v>
      </c>
      <c r="AN3001" s="80"/>
      <c r="AO3001" s="80"/>
      <c r="AP3001" s="80"/>
      <c r="AQ3001" s="80"/>
      <c r="AR3001" s="130"/>
      <c r="AS3001" s="80"/>
      <c r="AT3001" s="7"/>
      <c r="AU3001" s="7"/>
      <c r="AV3001" s="169"/>
      <c r="AW3001" s="170"/>
      <c r="AX3001" s="140"/>
      <c r="AY3001" s="150"/>
      <c r="AZ3001" s="171"/>
      <c r="BA3001" s="171"/>
      <c r="BB3001" s="150" t="str">
        <f t="shared" si="544"/>
        <v/>
      </c>
      <c r="BC3001" s="172"/>
      <c r="BD3001" s="169"/>
      <c r="BE3001" s="169"/>
      <c r="BF3001" s="169"/>
      <c r="BG3001" s="169"/>
      <c r="BH3001" s="169"/>
      <c r="BI3001" s="169"/>
      <c r="BJ3001" s="169"/>
      <c r="BK3001" s="169"/>
      <c r="BL3001" s="169"/>
      <c r="BM3001" s="169"/>
      <c r="BN3001" s="169"/>
      <c r="BO3001" s="169"/>
      <c r="BP3001" s="169"/>
      <c r="BQ3001" s="169"/>
      <c r="BS3001" s="6"/>
      <c r="BT3001" s="11"/>
      <c r="BU3001" s="6"/>
      <c r="BV3001" s="6"/>
    </row>
    <row r="3002" spans="1:74" ht="15.75" x14ac:dyDescent="0.25">
      <c r="A3002" s="52" t="s">
        <v>7908</v>
      </c>
      <c r="B3002" s="56"/>
      <c r="C3002" s="7" t="s">
        <v>118</v>
      </c>
      <c r="D3002" s="7" t="s">
        <v>6920</v>
      </c>
      <c r="E3002" s="7"/>
      <c r="F3002" s="64"/>
      <c r="G3002" s="6"/>
      <c r="H3002" s="6"/>
      <c r="I3002" s="10" t="s">
        <v>110</v>
      </c>
      <c r="J3002" s="11" t="s">
        <v>4663</v>
      </c>
      <c r="K3002" s="220" t="s">
        <v>601</v>
      </c>
      <c r="L3002" s="180"/>
      <c r="M3002" s="180">
        <v>1000</v>
      </c>
      <c r="N3002" s="80" t="s">
        <v>7216</v>
      </c>
      <c r="O3002" s="165"/>
      <c r="P3002" s="80" t="s">
        <v>5493</v>
      </c>
      <c r="Q3002" s="80"/>
      <c r="R3002" s="80"/>
      <c r="S3002" s="166"/>
      <c r="T3002" s="164"/>
      <c r="U3002" s="167"/>
      <c r="V3002" s="168"/>
      <c r="W3002" s="12" t="str">
        <f t="shared" si="543"/>
        <v>Mqtt1</v>
      </c>
      <c r="X3002" s="222"/>
      <c r="Y3002" s="6" t="str">
        <f t="shared" si="537"/>
        <v>power-tag/drain-pump-galley</v>
      </c>
      <c r="Z3002" s="106" t="str" cm="1">
        <f t="array" ref="Z3002">IF(COUNTIF(N3002,"spare"),"","$."&amp;_xlfn.REGEXEXTRACT(J3002,"PT\d+[FQ]\d+_(.*)", 2))</f>
        <v>$.Power_Factor_Phase_B</v>
      </c>
      <c r="AA3002" s="12">
        <f t="shared" si="542"/>
        <v>20</v>
      </c>
      <c r="AB3002" s="6" t="s">
        <v>195</v>
      </c>
      <c r="AC3002" s="106">
        <v>3080</v>
      </c>
      <c r="AJ3002" s="80"/>
      <c r="AK3002" s="116" t="s">
        <v>1696</v>
      </c>
      <c r="AN3002" s="80"/>
      <c r="AO3002" s="80"/>
      <c r="AP3002" s="80"/>
      <c r="AQ3002" s="80"/>
      <c r="AR3002" s="130"/>
      <c r="AS3002" s="80"/>
      <c r="AT3002" s="7"/>
      <c r="AU3002" s="7"/>
      <c r="AV3002" s="169"/>
      <c r="AW3002" s="170"/>
      <c r="AX3002" s="140"/>
      <c r="AY3002" s="150"/>
      <c r="AZ3002" s="171"/>
      <c r="BA3002" s="171"/>
      <c r="BB3002" s="150" t="str">
        <f t="shared" si="544"/>
        <v/>
      </c>
      <c r="BC3002" s="172"/>
      <c r="BD3002" s="169"/>
      <c r="BE3002" s="169"/>
      <c r="BF3002" s="169"/>
      <c r="BG3002" s="169"/>
      <c r="BH3002" s="169"/>
      <c r="BI3002" s="169"/>
      <c r="BJ3002" s="169"/>
      <c r="BK3002" s="169"/>
      <c r="BL3002" s="169"/>
      <c r="BM3002" s="169"/>
      <c r="BN3002" s="169"/>
      <c r="BO3002" s="169"/>
      <c r="BP3002" s="169"/>
      <c r="BQ3002" s="169"/>
      <c r="BS3002" s="6"/>
      <c r="BT3002" s="11"/>
      <c r="BU3002" s="6"/>
      <c r="BV3002" s="6"/>
    </row>
    <row r="3003" spans="1:74" ht="15.75" x14ac:dyDescent="0.25">
      <c r="A3003" s="52" t="s">
        <v>7908</v>
      </c>
      <c r="B3003" s="56"/>
      <c r="C3003" s="7" t="s">
        <v>118</v>
      </c>
      <c r="D3003" s="7" t="s">
        <v>6920</v>
      </c>
      <c r="E3003" s="7"/>
      <c r="F3003" s="64"/>
      <c r="G3003" s="6"/>
      <c r="H3003" s="6"/>
      <c r="I3003" s="10" t="s">
        <v>110</v>
      </c>
      <c r="J3003" s="11" t="s">
        <v>4664</v>
      </c>
      <c r="K3003" s="220" t="s">
        <v>601</v>
      </c>
      <c r="L3003" s="180"/>
      <c r="M3003" s="180">
        <v>1000</v>
      </c>
      <c r="N3003" s="80" t="s">
        <v>7216</v>
      </c>
      <c r="O3003" s="165"/>
      <c r="P3003" s="80" t="s">
        <v>5494</v>
      </c>
      <c r="Q3003" s="80"/>
      <c r="R3003" s="80"/>
      <c r="S3003" s="166"/>
      <c r="T3003" s="164"/>
      <c r="U3003" s="167"/>
      <c r="V3003" s="168"/>
      <c r="W3003" s="12" t="str">
        <f t="shared" si="543"/>
        <v>Mqtt1</v>
      </c>
      <c r="X3003" s="222"/>
      <c r="Y3003" s="6" t="str">
        <f t="shared" si="537"/>
        <v>power-tag/drain-pump-galley</v>
      </c>
      <c r="Z3003" s="106" t="str" cm="1">
        <f t="array" ref="Z3003">IF(COUNTIF(N3003,"spare"),"","$."&amp;_xlfn.REGEXEXTRACT(J3003,"PT\d+[FQ]\d+_(.*)", 2))</f>
        <v>$.Power_Factor_Phase_C</v>
      </c>
      <c r="AA3003" s="12">
        <f t="shared" si="542"/>
        <v>20</v>
      </c>
      <c r="AB3003" s="6" t="s">
        <v>195</v>
      </c>
      <c r="AC3003" s="106">
        <v>3082</v>
      </c>
      <c r="AJ3003" s="80"/>
      <c r="AK3003" s="116" t="s">
        <v>1696</v>
      </c>
      <c r="AN3003" s="80"/>
      <c r="AO3003" s="80"/>
      <c r="AP3003" s="80"/>
      <c r="AQ3003" s="80"/>
      <c r="AR3003" s="130"/>
      <c r="AS3003" s="80"/>
      <c r="AT3003" s="7"/>
      <c r="AU3003" s="7"/>
      <c r="AV3003" s="169"/>
      <c r="AW3003" s="170"/>
      <c r="AX3003" s="140"/>
      <c r="AY3003" s="150"/>
      <c r="AZ3003" s="171"/>
      <c r="BA3003" s="171"/>
      <c r="BB3003" s="150" t="str">
        <f t="shared" si="544"/>
        <v/>
      </c>
      <c r="BC3003" s="172"/>
      <c r="BD3003" s="169"/>
      <c r="BE3003" s="169"/>
      <c r="BF3003" s="169"/>
      <c r="BG3003" s="169"/>
      <c r="BH3003" s="169"/>
      <c r="BI3003" s="169"/>
      <c r="BJ3003" s="169"/>
      <c r="BK3003" s="169"/>
      <c r="BL3003" s="169"/>
      <c r="BM3003" s="169"/>
      <c r="BN3003" s="169"/>
      <c r="BO3003" s="169"/>
      <c r="BP3003" s="169"/>
      <c r="BQ3003" s="169"/>
      <c r="BS3003" s="6"/>
      <c r="BT3003" s="11"/>
      <c r="BU3003" s="6"/>
      <c r="BV3003" s="6"/>
    </row>
    <row r="3004" spans="1:74" ht="15.75" x14ac:dyDescent="0.25">
      <c r="A3004" s="52" t="s">
        <v>7908</v>
      </c>
      <c r="B3004" s="56"/>
      <c r="C3004" s="7" t="s">
        <v>118</v>
      </c>
      <c r="D3004" s="7" t="s">
        <v>6920</v>
      </c>
      <c r="E3004" s="7"/>
      <c r="F3004" s="64"/>
      <c r="G3004" s="6"/>
      <c r="H3004" s="6"/>
      <c r="I3004" s="10" t="s">
        <v>110</v>
      </c>
      <c r="J3004" s="11" t="s">
        <v>4665</v>
      </c>
      <c r="K3004" s="220" t="s">
        <v>601</v>
      </c>
      <c r="L3004" s="180"/>
      <c r="M3004" s="180">
        <v>1000</v>
      </c>
      <c r="N3004" s="80" t="s">
        <v>7216</v>
      </c>
      <c r="O3004" s="165"/>
      <c r="P3004" s="80" t="s">
        <v>5495</v>
      </c>
      <c r="Q3004" s="80"/>
      <c r="R3004" s="80"/>
      <c r="S3004" s="166"/>
      <c r="T3004" s="164"/>
      <c r="U3004" s="167"/>
      <c r="V3004" s="168"/>
      <c r="W3004" s="12" t="str">
        <f t="shared" si="543"/>
        <v>Mqtt1</v>
      </c>
      <c r="X3004" s="222"/>
      <c r="Y3004" s="6" t="str">
        <f t="shared" si="537"/>
        <v>power-tag/drain-pump-galley</v>
      </c>
      <c r="Z3004" s="106" t="str" cm="1">
        <f t="array" ref="Z3004">IF(COUNTIF(N3004,"spare"),"","$."&amp;_xlfn.REGEXEXTRACT(J3004,"PT\d+[FQ]\d+_(.*)", 2))</f>
        <v>$.Total_Power_Factor</v>
      </c>
      <c r="AA3004" s="12">
        <f t="shared" si="542"/>
        <v>20</v>
      </c>
      <c r="AB3004" s="6" t="s">
        <v>195</v>
      </c>
      <c r="AC3004" s="106">
        <v>3084</v>
      </c>
      <c r="AJ3004" s="80"/>
      <c r="AK3004" s="116" t="s">
        <v>1696</v>
      </c>
      <c r="AN3004" s="80"/>
      <c r="AO3004" s="80"/>
      <c r="AP3004" s="80"/>
      <c r="AQ3004" s="80"/>
      <c r="AR3004" s="130"/>
      <c r="AS3004" s="80"/>
      <c r="AT3004" s="7"/>
      <c r="AU3004" s="7"/>
      <c r="AV3004" s="169"/>
      <c r="AW3004" s="170"/>
      <c r="AX3004" s="140"/>
      <c r="AY3004" s="150"/>
      <c r="AZ3004" s="171"/>
      <c r="BA3004" s="171"/>
      <c r="BB3004" s="150" t="str">
        <f t="shared" si="544"/>
        <v/>
      </c>
      <c r="BC3004" s="172"/>
      <c r="BD3004" s="169"/>
      <c r="BE3004" s="169"/>
      <c r="BF3004" s="169"/>
      <c r="BG3004" s="169"/>
      <c r="BH3004" s="169"/>
      <c r="BI3004" s="169"/>
      <c r="BJ3004" s="169"/>
      <c r="BK3004" s="169"/>
      <c r="BL3004" s="169"/>
      <c r="BM3004" s="169"/>
      <c r="BN3004" s="169"/>
      <c r="BO3004" s="169"/>
      <c r="BP3004" s="169"/>
      <c r="BQ3004" s="169"/>
      <c r="BS3004" s="6"/>
      <c r="BT3004" s="11"/>
      <c r="BU3004" s="6"/>
      <c r="BV3004" s="6"/>
    </row>
    <row r="3005" spans="1:74" ht="15.75" x14ac:dyDescent="0.25">
      <c r="A3005" s="52" t="s">
        <v>7908</v>
      </c>
      <c r="B3005" s="56"/>
      <c r="C3005" s="7" t="s">
        <v>118</v>
      </c>
      <c r="D3005" s="7" t="s">
        <v>6920</v>
      </c>
      <c r="E3005" s="7"/>
      <c r="F3005" s="64"/>
      <c r="G3005" s="6"/>
      <c r="H3005" s="6"/>
      <c r="I3005" s="10" t="s">
        <v>110</v>
      </c>
      <c r="J3005" s="11" t="s">
        <v>5521</v>
      </c>
      <c r="K3005" s="220" t="s">
        <v>601</v>
      </c>
      <c r="L3005" s="180"/>
      <c r="M3005" s="180">
        <v>1000</v>
      </c>
      <c r="N3005" s="80" t="s">
        <v>7216</v>
      </c>
      <c r="O3005" s="165"/>
      <c r="P3005" s="80" t="s">
        <v>5496</v>
      </c>
      <c r="Q3005" s="80"/>
      <c r="R3005" s="80"/>
      <c r="S3005" s="166"/>
      <c r="T3005" s="164"/>
      <c r="U3005" s="167"/>
      <c r="V3005" s="168"/>
      <c r="W3005" s="12" t="str">
        <f t="shared" si="543"/>
        <v>Mqtt1</v>
      </c>
      <c r="X3005" s="222"/>
      <c r="Y3005" s="6" t="str">
        <f t="shared" si="537"/>
        <v>power-tag/fcu-galley-aft</v>
      </c>
      <c r="Z3005" s="106" t="str" cm="1">
        <f t="array" ref="Z3005">IF(COUNTIF(N3005,"spare"),"","$."&amp;_xlfn.REGEXEXTRACT(J3005,"PT\d+[FQ]\d+_(.*)", 2))</f>
        <v>$.RMS_Current_Phase_A</v>
      </c>
      <c r="AA3005" s="12">
        <f>AA2990+1</f>
        <v>21</v>
      </c>
      <c r="AB3005" s="6" t="s">
        <v>195</v>
      </c>
      <c r="AC3005" s="106">
        <v>3000</v>
      </c>
      <c r="AJ3005" s="80"/>
      <c r="AK3005" s="116" t="s">
        <v>1693</v>
      </c>
      <c r="AN3005" s="80"/>
      <c r="AO3005" s="80"/>
      <c r="AP3005" s="80"/>
      <c r="AQ3005" s="80"/>
      <c r="AR3005" s="130"/>
      <c r="AS3005" s="80"/>
      <c r="AT3005" s="7"/>
      <c r="AU3005" s="7"/>
      <c r="AV3005" s="169"/>
      <c r="AW3005" s="170"/>
      <c r="AX3005" s="140"/>
      <c r="AY3005" s="150"/>
      <c r="AZ3005" s="171"/>
      <c r="BA3005" s="171"/>
      <c r="BB3005" s="150" t="str">
        <f t="shared" si="544"/>
        <v/>
      </c>
      <c r="BC3005" s="172"/>
      <c r="BD3005" s="169"/>
      <c r="BE3005" s="169"/>
      <c r="BF3005" s="169"/>
      <c r="BG3005" s="169"/>
      <c r="BH3005" s="169"/>
      <c r="BI3005" s="169"/>
      <c r="BJ3005" s="169"/>
      <c r="BK3005" s="169"/>
      <c r="BL3005" s="169"/>
      <c r="BM3005" s="169"/>
      <c r="BN3005" s="169"/>
      <c r="BO3005" s="169"/>
      <c r="BP3005" s="169"/>
      <c r="BQ3005" s="169"/>
      <c r="BS3005" s="6"/>
      <c r="BT3005" s="11"/>
      <c r="BU3005" s="6"/>
      <c r="BV3005" s="6"/>
    </row>
    <row r="3006" spans="1:74" ht="15.75" x14ac:dyDescent="0.25">
      <c r="A3006" s="52" t="s">
        <v>7908</v>
      </c>
      <c r="B3006" s="56"/>
      <c r="C3006" s="7" t="s">
        <v>118</v>
      </c>
      <c r="D3006" s="7" t="s">
        <v>6920</v>
      </c>
      <c r="E3006" s="7"/>
      <c r="F3006" s="64"/>
      <c r="G3006" s="6"/>
      <c r="H3006" s="6"/>
      <c r="I3006" s="10" t="s">
        <v>110</v>
      </c>
      <c r="J3006" s="11" t="s">
        <v>5522</v>
      </c>
      <c r="K3006" s="220" t="s">
        <v>601</v>
      </c>
      <c r="L3006" s="180"/>
      <c r="M3006" s="180">
        <v>1000</v>
      </c>
      <c r="N3006" s="80" t="s">
        <v>7216</v>
      </c>
      <c r="O3006" s="165"/>
      <c r="P3006" s="80" t="s">
        <v>5497</v>
      </c>
      <c r="Q3006" s="80"/>
      <c r="R3006" s="80"/>
      <c r="S3006" s="166"/>
      <c r="T3006" s="164"/>
      <c r="U3006" s="167"/>
      <c r="V3006" s="168"/>
      <c r="W3006" s="12" t="str">
        <f t="shared" si="543"/>
        <v>Mqtt1</v>
      </c>
      <c r="X3006" s="222"/>
      <c r="Y3006" s="6" t="str">
        <f t="shared" si="537"/>
        <v>power-tag/fcu-galley-aft</v>
      </c>
      <c r="Z3006" s="106" t="str" cm="1">
        <f t="array" ref="Z3006">IF(COUNTIF(N3006,"spare"),"","$."&amp;_xlfn.REGEXEXTRACT(J3006,"PT\d+[FQ]\d+_(.*)", 2))</f>
        <v>$.RMS_Current_Phase_B</v>
      </c>
      <c r="AA3006" s="12">
        <f t="shared" ref="AA3006:AA3069" si="545">AA2991+1</f>
        <v>21</v>
      </c>
      <c r="AB3006" s="6" t="s">
        <v>195</v>
      </c>
      <c r="AC3006" s="106">
        <v>3002</v>
      </c>
      <c r="AJ3006" s="80"/>
      <c r="AK3006" s="116" t="s">
        <v>1693</v>
      </c>
      <c r="AN3006" s="80"/>
      <c r="AO3006" s="80"/>
      <c r="AP3006" s="80"/>
      <c r="AQ3006" s="80"/>
      <c r="AR3006" s="130"/>
      <c r="AS3006" s="80"/>
      <c r="AT3006" s="7"/>
      <c r="AU3006" s="7"/>
      <c r="AV3006" s="169"/>
      <c r="AW3006" s="170"/>
      <c r="AX3006" s="140"/>
      <c r="AY3006" s="150"/>
      <c r="AZ3006" s="171"/>
      <c r="BA3006" s="171"/>
      <c r="BB3006" s="150" t="str">
        <f t="shared" si="544"/>
        <v/>
      </c>
      <c r="BC3006" s="172"/>
      <c r="BD3006" s="169"/>
      <c r="BE3006" s="169"/>
      <c r="BF3006" s="169"/>
      <c r="BG3006" s="169"/>
      <c r="BH3006" s="169"/>
      <c r="BI3006" s="169"/>
      <c r="BJ3006" s="169"/>
      <c r="BK3006" s="169"/>
      <c r="BL3006" s="169"/>
      <c r="BM3006" s="169"/>
      <c r="BN3006" s="169"/>
      <c r="BO3006" s="169"/>
      <c r="BP3006" s="169"/>
      <c r="BQ3006" s="169"/>
      <c r="BS3006" s="6"/>
      <c r="BT3006" s="11"/>
      <c r="BU3006" s="6"/>
      <c r="BV3006" s="6"/>
    </row>
    <row r="3007" spans="1:74" ht="15.75" x14ac:dyDescent="0.25">
      <c r="A3007" s="52" t="s">
        <v>7908</v>
      </c>
      <c r="B3007" s="56"/>
      <c r="C3007" s="7" t="s">
        <v>118</v>
      </c>
      <c r="D3007" s="7" t="s">
        <v>6920</v>
      </c>
      <c r="E3007" s="7"/>
      <c r="F3007" s="64"/>
      <c r="G3007" s="6"/>
      <c r="H3007" s="6"/>
      <c r="I3007" s="10" t="s">
        <v>110</v>
      </c>
      <c r="J3007" s="11" t="s">
        <v>5511</v>
      </c>
      <c r="K3007" s="220" t="s">
        <v>601</v>
      </c>
      <c r="L3007" s="180"/>
      <c r="M3007" s="180">
        <v>1000</v>
      </c>
      <c r="N3007" s="80" t="s">
        <v>7216</v>
      </c>
      <c r="O3007" s="165"/>
      <c r="P3007" s="80" t="s">
        <v>5498</v>
      </c>
      <c r="Q3007" s="80"/>
      <c r="R3007" s="80"/>
      <c r="S3007" s="166"/>
      <c r="T3007" s="164"/>
      <c r="U3007" s="167"/>
      <c r="V3007" s="168"/>
      <c r="W3007" s="12" t="str">
        <f t="shared" si="543"/>
        <v>Mqtt1</v>
      </c>
      <c r="X3007" s="222"/>
      <c r="Y3007" s="6" t="str">
        <f t="shared" si="537"/>
        <v>power-tag/fcu-galley-aft</v>
      </c>
      <c r="Z3007" s="106" t="str" cm="1">
        <f t="array" ref="Z3007">IF(COUNTIF(N3007,"spare"),"","$."&amp;_xlfn.REGEXEXTRACT(J3007,"PT\d+[FQ]\d+_(.*)", 2))</f>
        <v>$.RMS_Current_Phase_C</v>
      </c>
      <c r="AA3007" s="12">
        <f t="shared" si="545"/>
        <v>21</v>
      </c>
      <c r="AB3007" s="6" t="s">
        <v>195</v>
      </c>
      <c r="AC3007" s="106">
        <v>3004</v>
      </c>
      <c r="AJ3007" s="80"/>
      <c r="AK3007" s="116" t="s">
        <v>1693</v>
      </c>
      <c r="AN3007" s="80"/>
      <c r="AO3007" s="80"/>
      <c r="AP3007" s="80"/>
      <c r="AQ3007" s="80"/>
      <c r="AR3007" s="130"/>
      <c r="AS3007" s="80"/>
      <c r="AT3007" s="7"/>
      <c r="AU3007" s="7"/>
      <c r="AV3007" s="169"/>
      <c r="AW3007" s="170"/>
      <c r="AX3007" s="140"/>
      <c r="AY3007" s="150"/>
      <c r="AZ3007" s="171"/>
      <c r="BA3007" s="171"/>
      <c r="BB3007" s="150" t="str">
        <f t="shared" si="544"/>
        <v/>
      </c>
      <c r="BC3007" s="172"/>
      <c r="BD3007" s="169"/>
      <c r="BE3007" s="169"/>
      <c r="BF3007" s="169"/>
      <c r="BG3007" s="169"/>
      <c r="BH3007" s="169"/>
      <c r="BI3007" s="169"/>
      <c r="BJ3007" s="169"/>
      <c r="BK3007" s="169"/>
      <c r="BL3007" s="169"/>
      <c r="BM3007" s="169"/>
      <c r="BN3007" s="169"/>
      <c r="BO3007" s="169"/>
      <c r="BP3007" s="169"/>
      <c r="BQ3007" s="169"/>
      <c r="BS3007" s="6"/>
      <c r="BT3007" s="11"/>
      <c r="BU3007" s="6"/>
      <c r="BV3007" s="6"/>
    </row>
    <row r="3008" spans="1:74" ht="15.75" x14ac:dyDescent="0.25">
      <c r="A3008" s="52" t="s">
        <v>7908</v>
      </c>
      <c r="B3008" s="56"/>
      <c r="C3008" s="7" t="s">
        <v>118</v>
      </c>
      <c r="D3008" s="7" t="s">
        <v>6920</v>
      </c>
      <c r="E3008" s="7"/>
      <c r="F3008" s="64"/>
      <c r="G3008" s="6"/>
      <c r="H3008" s="6"/>
      <c r="I3008" s="10" t="s">
        <v>110</v>
      </c>
      <c r="J3008" s="11" t="s">
        <v>5512</v>
      </c>
      <c r="K3008" s="220" t="s">
        <v>601</v>
      </c>
      <c r="L3008" s="180"/>
      <c r="M3008" s="180">
        <v>1000</v>
      </c>
      <c r="N3008" s="80" t="s">
        <v>7216</v>
      </c>
      <c r="O3008" s="165"/>
      <c r="P3008" s="80" t="s">
        <v>5499</v>
      </c>
      <c r="Q3008" s="80"/>
      <c r="R3008" s="80"/>
      <c r="S3008" s="166"/>
      <c r="T3008" s="164"/>
      <c r="U3008" s="167"/>
      <c r="V3008" s="168"/>
      <c r="W3008" s="12" t="str">
        <f t="shared" si="543"/>
        <v>Mqtt1</v>
      </c>
      <c r="X3008" s="222"/>
      <c r="Y3008" s="6" t="str">
        <f t="shared" si="537"/>
        <v>power-tag/fcu-galley-aft</v>
      </c>
      <c r="Z3008" s="106" t="str" cm="1">
        <f t="array" ref="Z3008">IF(COUNTIF(N3008,"spare"),"","$."&amp;_xlfn.REGEXEXTRACT(J3008,"PT\d+[FQ]\d+_(.*)", 2))</f>
        <v>$.RMS_Current_Phase_Neut</v>
      </c>
      <c r="AA3008" s="12">
        <f t="shared" si="545"/>
        <v>21</v>
      </c>
      <c r="AB3008" s="6" t="s">
        <v>195</v>
      </c>
      <c r="AC3008" s="106">
        <v>3006</v>
      </c>
      <c r="AJ3008" s="80"/>
      <c r="AK3008" s="116" t="s">
        <v>1693</v>
      </c>
      <c r="AN3008" s="80"/>
      <c r="AO3008" s="80"/>
      <c r="AP3008" s="80"/>
      <c r="AQ3008" s="80"/>
      <c r="AR3008" s="130"/>
      <c r="AS3008" s="80"/>
      <c r="AT3008" s="7"/>
      <c r="AU3008" s="7"/>
      <c r="AV3008" s="169"/>
      <c r="AW3008" s="170"/>
      <c r="AX3008" s="140"/>
      <c r="AY3008" s="150"/>
      <c r="AZ3008" s="171"/>
      <c r="BA3008" s="171"/>
      <c r="BB3008" s="150" t="str">
        <f t="shared" si="544"/>
        <v/>
      </c>
      <c r="BC3008" s="172"/>
      <c r="BD3008" s="169"/>
      <c r="BE3008" s="169"/>
      <c r="BF3008" s="169"/>
      <c r="BG3008" s="169"/>
      <c r="BH3008" s="169"/>
      <c r="BI3008" s="169"/>
      <c r="BJ3008" s="169"/>
      <c r="BK3008" s="169"/>
      <c r="BL3008" s="169"/>
      <c r="BM3008" s="169"/>
      <c r="BN3008" s="169"/>
      <c r="BO3008" s="169"/>
      <c r="BP3008" s="169"/>
      <c r="BQ3008" s="169"/>
      <c r="BS3008" s="6"/>
      <c r="BT3008" s="11"/>
      <c r="BU3008" s="6"/>
      <c r="BV3008" s="6"/>
    </row>
    <row r="3009" spans="1:74" ht="15.75" x14ac:dyDescent="0.25">
      <c r="A3009" s="52" t="s">
        <v>7908</v>
      </c>
      <c r="B3009" s="56"/>
      <c r="C3009" s="7" t="s">
        <v>118</v>
      </c>
      <c r="D3009" s="7" t="s">
        <v>6920</v>
      </c>
      <c r="E3009" s="7"/>
      <c r="F3009" s="64"/>
      <c r="G3009" s="6"/>
      <c r="H3009" s="6"/>
      <c r="I3009" s="10" t="s">
        <v>110</v>
      </c>
      <c r="J3009" s="11" t="s">
        <v>7808</v>
      </c>
      <c r="K3009" s="220" t="s">
        <v>601</v>
      </c>
      <c r="L3009" s="180"/>
      <c r="M3009" s="180">
        <v>1000</v>
      </c>
      <c r="N3009" s="80" t="s">
        <v>7216</v>
      </c>
      <c r="O3009" s="165"/>
      <c r="P3009" s="80" t="s">
        <v>5500</v>
      </c>
      <c r="Q3009" s="80"/>
      <c r="R3009" s="80"/>
      <c r="S3009" s="166"/>
      <c r="T3009" s="164"/>
      <c r="U3009" s="167"/>
      <c r="V3009" s="168"/>
      <c r="W3009" s="12" t="str">
        <f t="shared" si="543"/>
        <v>Mqtt1</v>
      </c>
      <c r="X3009" s="222"/>
      <c r="Y3009" s="6" t="str">
        <f t="shared" si="537"/>
        <v>power-tag/fcu-galley-aft</v>
      </c>
      <c r="Z3009" s="106" t="str" cm="1">
        <f t="array" ref="Z3009">IF(COUNTIF(N3009,"spare"),"","$."&amp;_xlfn.REGEXEXTRACT(J3009,"PT\d+[FQ]\d+_(.*)", 2))</f>
        <v>$.RMS_Voltage_A_N</v>
      </c>
      <c r="AA3009" s="12">
        <f t="shared" si="545"/>
        <v>21</v>
      </c>
      <c r="AB3009" s="6" t="s">
        <v>195</v>
      </c>
      <c r="AC3009" s="106">
        <v>3028</v>
      </c>
      <c r="AJ3009" s="80"/>
      <c r="AK3009" s="116" t="s">
        <v>1694</v>
      </c>
      <c r="AN3009" s="80"/>
      <c r="AO3009" s="80"/>
      <c r="AP3009" s="80"/>
      <c r="AQ3009" s="80"/>
      <c r="AR3009" s="130"/>
      <c r="AS3009" s="80"/>
      <c r="AT3009" s="7"/>
      <c r="AU3009" s="7"/>
      <c r="AV3009" s="169"/>
      <c r="AW3009" s="170"/>
      <c r="AX3009" s="140"/>
      <c r="AY3009" s="150"/>
      <c r="AZ3009" s="171"/>
      <c r="BA3009" s="171"/>
      <c r="BB3009" s="150" t="str">
        <f t="shared" si="544"/>
        <v/>
      </c>
      <c r="BC3009" s="172"/>
      <c r="BD3009" s="169"/>
      <c r="BE3009" s="169"/>
      <c r="BF3009" s="169"/>
      <c r="BG3009" s="169"/>
      <c r="BH3009" s="169"/>
      <c r="BI3009" s="169"/>
      <c r="BJ3009" s="169"/>
      <c r="BK3009" s="169"/>
      <c r="BL3009" s="169"/>
      <c r="BM3009" s="169"/>
      <c r="BN3009" s="169"/>
      <c r="BO3009" s="169"/>
      <c r="BP3009" s="169"/>
      <c r="BQ3009" s="169"/>
      <c r="BS3009" s="6"/>
      <c r="BT3009" s="11"/>
      <c r="BU3009" s="6"/>
      <c r="BV3009" s="6"/>
    </row>
    <row r="3010" spans="1:74" ht="15.75" x14ac:dyDescent="0.25">
      <c r="A3010" s="52" t="s">
        <v>7908</v>
      </c>
      <c r="B3010" s="56"/>
      <c r="C3010" s="7" t="s">
        <v>118</v>
      </c>
      <c r="D3010" s="7" t="s">
        <v>6920</v>
      </c>
      <c r="E3010" s="7"/>
      <c r="F3010" s="64"/>
      <c r="G3010" s="6"/>
      <c r="H3010" s="6"/>
      <c r="I3010" s="10" t="s">
        <v>110</v>
      </c>
      <c r="J3010" s="11" t="s">
        <v>7809</v>
      </c>
      <c r="K3010" s="220" t="s">
        <v>601</v>
      </c>
      <c r="L3010" s="180"/>
      <c r="M3010" s="180">
        <v>1000</v>
      </c>
      <c r="N3010" s="80" t="s">
        <v>7216</v>
      </c>
      <c r="O3010" s="165"/>
      <c r="P3010" s="80" t="s">
        <v>5501</v>
      </c>
      <c r="Q3010" s="80"/>
      <c r="R3010" s="80"/>
      <c r="S3010" s="166"/>
      <c r="T3010" s="164"/>
      <c r="U3010" s="167"/>
      <c r="V3010" s="168"/>
      <c r="W3010" s="12" t="str">
        <f t="shared" si="543"/>
        <v>Mqtt1</v>
      </c>
      <c r="X3010" s="222"/>
      <c r="Y3010" s="6" t="str">
        <f t="shared" si="537"/>
        <v>power-tag/fcu-galley-aft</v>
      </c>
      <c r="Z3010" s="106" t="str" cm="1">
        <f t="array" ref="Z3010">IF(COUNTIF(N3010,"spare"),"","$."&amp;_xlfn.REGEXEXTRACT(J3010,"PT\d+[FQ]\d+_(.*)", 2))</f>
        <v>$.RMS_Voltage_B_N</v>
      </c>
      <c r="AA3010" s="12">
        <f t="shared" si="545"/>
        <v>21</v>
      </c>
      <c r="AB3010" s="6" t="s">
        <v>195</v>
      </c>
      <c r="AC3010" s="106">
        <v>3030</v>
      </c>
      <c r="AJ3010" s="80"/>
      <c r="AK3010" s="116" t="s">
        <v>1694</v>
      </c>
      <c r="AN3010" s="80"/>
      <c r="AO3010" s="80"/>
      <c r="AP3010" s="80"/>
      <c r="AQ3010" s="80"/>
      <c r="AR3010" s="130"/>
      <c r="AS3010" s="80"/>
      <c r="AT3010" s="7"/>
      <c r="AU3010" s="7"/>
      <c r="AV3010" s="169"/>
      <c r="AW3010" s="170"/>
      <c r="AX3010" s="140"/>
      <c r="AY3010" s="150"/>
      <c r="AZ3010" s="171"/>
      <c r="BA3010" s="171"/>
      <c r="BB3010" s="150" t="str">
        <f t="shared" si="544"/>
        <v/>
      </c>
      <c r="BC3010" s="172"/>
      <c r="BD3010" s="169"/>
      <c r="BE3010" s="169"/>
      <c r="BF3010" s="169"/>
      <c r="BG3010" s="169"/>
      <c r="BH3010" s="169"/>
      <c r="BI3010" s="169"/>
      <c r="BJ3010" s="169"/>
      <c r="BK3010" s="169"/>
      <c r="BL3010" s="169"/>
      <c r="BM3010" s="169"/>
      <c r="BN3010" s="169"/>
      <c r="BO3010" s="169"/>
      <c r="BP3010" s="169"/>
      <c r="BQ3010" s="169"/>
      <c r="BS3010" s="6"/>
      <c r="BT3010" s="11"/>
      <c r="BU3010" s="6"/>
      <c r="BV3010" s="6"/>
    </row>
    <row r="3011" spans="1:74" ht="15.75" x14ac:dyDescent="0.25">
      <c r="A3011" s="52" t="s">
        <v>7908</v>
      </c>
      <c r="B3011" s="56"/>
      <c r="C3011" s="7" t="s">
        <v>118</v>
      </c>
      <c r="D3011" s="7" t="s">
        <v>6920</v>
      </c>
      <c r="E3011" s="7"/>
      <c r="F3011" s="64"/>
      <c r="G3011" s="6"/>
      <c r="H3011" s="6"/>
      <c r="I3011" s="10" t="s">
        <v>110</v>
      </c>
      <c r="J3011" s="11" t="s">
        <v>7810</v>
      </c>
      <c r="K3011" s="220" t="s">
        <v>601</v>
      </c>
      <c r="L3011" s="180"/>
      <c r="M3011" s="180">
        <v>1000</v>
      </c>
      <c r="N3011" s="80" t="s">
        <v>7216</v>
      </c>
      <c r="O3011" s="165"/>
      <c r="P3011" s="80" t="s">
        <v>5502</v>
      </c>
      <c r="Q3011" s="80"/>
      <c r="R3011" s="80"/>
      <c r="S3011" s="166"/>
      <c r="T3011" s="164"/>
      <c r="U3011" s="167"/>
      <c r="V3011" s="168"/>
      <c r="W3011" s="12" t="str">
        <f t="shared" si="543"/>
        <v>Mqtt1</v>
      </c>
      <c r="X3011" s="222"/>
      <c r="Y3011" s="6" t="str">
        <f t="shared" si="537"/>
        <v>power-tag/fcu-galley-aft</v>
      </c>
      <c r="Z3011" s="106" t="str" cm="1">
        <f t="array" ref="Z3011">IF(COUNTIF(N3011,"spare"),"","$."&amp;_xlfn.REGEXEXTRACT(J3011,"PT\d+[FQ]\d+_(.*)", 2))</f>
        <v>$.RMS_Voltage_C_N</v>
      </c>
      <c r="AA3011" s="12">
        <f t="shared" si="545"/>
        <v>21</v>
      </c>
      <c r="AB3011" s="6" t="s">
        <v>195</v>
      </c>
      <c r="AC3011" s="106">
        <v>3032</v>
      </c>
      <c r="AJ3011" s="80"/>
      <c r="AK3011" s="116" t="s">
        <v>1694</v>
      </c>
      <c r="AN3011" s="80"/>
      <c r="AO3011" s="80"/>
      <c r="AP3011" s="80"/>
      <c r="AQ3011" s="80"/>
      <c r="AR3011" s="130"/>
      <c r="AS3011" s="80"/>
      <c r="AT3011" s="7"/>
      <c r="AU3011" s="7"/>
      <c r="AV3011" s="169"/>
      <c r="AW3011" s="170"/>
      <c r="AX3011" s="140"/>
      <c r="AY3011" s="150"/>
      <c r="AZ3011" s="171"/>
      <c r="BA3011" s="171"/>
      <c r="BB3011" s="150" t="str">
        <f t="shared" si="544"/>
        <v/>
      </c>
      <c r="BC3011" s="172"/>
      <c r="BD3011" s="169"/>
      <c r="BE3011" s="169"/>
      <c r="BF3011" s="169"/>
      <c r="BG3011" s="169"/>
      <c r="BH3011" s="169"/>
      <c r="BI3011" s="169"/>
      <c r="BJ3011" s="169"/>
      <c r="BK3011" s="169"/>
      <c r="BL3011" s="169"/>
      <c r="BM3011" s="169"/>
      <c r="BN3011" s="169"/>
      <c r="BO3011" s="169"/>
      <c r="BP3011" s="169"/>
      <c r="BQ3011" s="169"/>
      <c r="BS3011" s="6"/>
      <c r="BT3011" s="11"/>
      <c r="BU3011" s="6"/>
      <c r="BV3011" s="6"/>
    </row>
    <row r="3012" spans="1:74" ht="15.75" x14ac:dyDescent="0.25">
      <c r="A3012" s="52" t="s">
        <v>7908</v>
      </c>
      <c r="B3012" s="56"/>
      <c r="C3012" s="7" t="s">
        <v>118</v>
      </c>
      <c r="D3012" s="7" t="s">
        <v>6920</v>
      </c>
      <c r="E3012" s="7"/>
      <c r="F3012" s="64"/>
      <c r="G3012" s="6"/>
      <c r="H3012" s="6"/>
      <c r="I3012" s="10" t="s">
        <v>110</v>
      </c>
      <c r="J3012" s="11" t="s">
        <v>5513</v>
      </c>
      <c r="K3012" s="220" t="s">
        <v>601</v>
      </c>
      <c r="L3012" s="180"/>
      <c r="M3012" s="180">
        <v>1000</v>
      </c>
      <c r="N3012" s="80" t="s">
        <v>7216</v>
      </c>
      <c r="O3012" s="165"/>
      <c r="P3012" s="80" t="s">
        <v>5503</v>
      </c>
      <c r="Q3012" s="80"/>
      <c r="R3012" s="80"/>
      <c r="S3012" s="166"/>
      <c r="T3012" s="164"/>
      <c r="U3012" s="167"/>
      <c r="V3012" s="168"/>
      <c r="W3012" s="12" t="str">
        <f t="shared" si="543"/>
        <v>Mqtt1</v>
      </c>
      <c r="X3012" s="222"/>
      <c r="Y3012" s="6" t="str">
        <f t="shared" si="537"/>
        <v>power-tag/fcu-galley-aft</v>
      </c>
      <c r="Z3012" s="106" t="str" cm="1">
        <f t="array" ref="Z3012">IF(COUNTIF(N3012,"spare"),"","$."&amp;_xlfn.REGEXEXTRACT(J3012,"PT\d+[FQ]\d+_(.*)", 2))</f>
        <v>$.Active_Power_Phase_A</v>
      </c>
      <c r="AA3012" s="12">
        <f t="shared" si="545"/>
        <v>21</v>
      </c>
      <c r="AB3012" s="6" t="s">
        <v>195</v>
      </c>
      <c r="AC3012" s="106">
        <v>3054</v>
      </c>
      <c r="AJ3012" s="80"/>
      <c r="AK3012" s="116" t="s">
        <v>1695</v>
      </c>
      <c r="AN3012" s="80"/>
      <c r="AO3012" s="80"/>
      <c r="AP3012" s="80"/>
      <c r="AQ3012" s="80"/>
      <c r="AR3012" s="130"/>
      <c r="AS3012" s="80"/>
      <c r="AT3012" s="7"/>
      <c r="AU3012" s="7"/>
      <c r="AV3012" s="169"/>
      <c r="AW3012" s="170"/>
      <c r="AX3012" s="140"/>
      <c r="AY3012" s="150"/>
      <c r="AZ3012" s="171"/>
      <c r="BA3012" s="171"/>
      <c r="BB3012" s="150" t="str">
        <f t="shared" si="544"/>
        <v/>
      </c>
      <c r="BC3012" s="172"/>
      <c r="BD3012" s="169"/>
      <c r="BE3012" s="169"/>
      <c r="BF3012" s="169"/>
      <c r="BG3012" s="169"/>
      <c r="BH3012" s="169"/>
      <c r="BI3012" s="169"/>
      <c r="BJ3012" s="169"/>
      <c r="BK3012" s="169"/>
      <c r="BL3012" s="169"/>
      <c r="BM3012" s="169"/>
      <c r="BN3012" s="169"/>
      <c r="BO3012" s="169"/>
      <c r="BP3012" s="169"/>
      <c r="BQ3012" s="169"/>
      <c r="BS3012" s="6"/>
      <c r="BT3012" s="11"/>
      <c r="BU3012" s="6"/>
      <c r="BV3012" s="6"/>
    </row>
    <row r="3013" spans="1:74" ht="15.75" x14ac:dyDescent="0.25">
      <c r="A3013" s="52" t="s">
        <v>7908</v>
      </c>
      <c r="B3013" s="56"/>
      <c r="C3013" s="7" t="s">
        <v>118</v>
      </c>
      <c r="D3013" s="7" t="s">
        <v>6920</v>
      </c>
      <c r="E3013" s="7"/>
      <c r="F3013" s="64"/>
      <c r="G3013" s="6"/>
      <c r="H3013" s="6"/>
      <c r="I3013" s="10" t="s">
        <v>110</v>
      </c>
      <c r="J3013" s="11" t="s">
        <v>5514</v>
      </c>
      <c r="K3013" s="220" t="s">
        <v>601</v>
      </c>
      <c r="L3013" s="180"/>
      <c r="M3013" s="180">
        <v>1000</v>
      </c>
      <c r="N3013" s="80" t="s">
        <v>7216</v>
      </c>
      <c r="O3013" s="165"/>
      <c r="P3013" s="80" t="s">
        <v>5504</v>
      </c>
      <c r="Q3013" s="80"/>
      <c r="R3013" s="80"/>
      <c r="S3013" s="166"/>
      <c r="T3013" s="164"/>
      <c r="U3013" s="167"/>
      <c r="V3013" s="168"/>
      <c r="W3013" s="12" t="str">
        <f t="shared" si="543"/>
        <v>Mqtt1</v>
      </c>
      <c r="X3013" s="222"/>
      <c r="Y3013" s="6" t="str">
        <f t="shared" si="537"/>
        <v>power-tag/fcu-galley-aft</v>
      </c>
      <c r="Z3013" s="106" t="str" cm="1">
        <f t="array" ref="Z3013">IF(COUNTIF(N3013,"spare"),"","$."&amp;_xlfn.REGEXEXTRACT(J3013,"PT\d+[FQ]\d+_(.*)", 2))</f>
        <v>$.Active_Power_Phase_B</v>
      </c>
      <c r="AA3013" s="12">
        <f t="shared" si="545"/>
        <v>21</v>
      </c>
      <c r="AB3013" s="6" t="s">
        <v>195</v>
      </c>
      <c r="AC3013" s="106">
        <v>3056</v>
      </c>
      <c r="AJ3013" s="80"/>
      <c r="AK3013" s="116" t="s">
        <v>1695</v>
      </c>
      <c r="AN3013" s="80"/>
      <c r="AO3013" s="80"/>
      <c r="AP3013" s="80"/>
      <c r="AQ3013" s="80"/>
      <c r="AR3013" s="130"/>
      <c r="AS3013" s="80"/>
      <c r="AT3013" s="7"/>
      <c r="AU3013" s="7"/>
      <c r="AV3013" s="169"/>
      <c r="AW3013" s="170"/>
      <c r="AX3013" s="140"/>
      <c r="AY3013" s="150"/>
      <c r="AZ3013" s="171"/>
      <c r="BA3013" s="171"/>
      <c r="BB3013" s="150" t="str">
        <f t="shared" si="544"/>
        <v/>
      </c>
      <c r="BC3013" s="172"/>
      <c r="BD3013" s="169"/>
      <c r="BE3013" s="169"/>
      <c r="BF3013" s="169"/>
      <c r="BG3013" s="169"/>
      <c r="BH3013" s="169"/>
      <c r="BI3013" s="169"/>
      <c r="BJ3013" s="169"/>
      <c r="BK3013" s="169"/>
      <c r="BL3013" s="169"/>
      <c r="BM3013" s="169"/>
      <c r="BN3013" s="169"/>
      <c r="BO3013" s="169"/>
      <c r="BP3013" s="169"/>
      <c r="BQ3013" s="169"/>
      <c r="BS3013" s="6"/>
      <c r="BT3013" s="11"/>
      <c r="BU3013" s="6"/>
      <c r="BV3013" s="6"/>
    </row>
    <row r="3014" spans="1:74" ht="15.75" x14ac:dyDescent="0.25">
      <c r="A3014" s="52" t="s">
        <v>7908</v>
      </c>
      <c r="B3014" s="56"/>
      <c r="C3014" s="7" t="s">
        <v>118</v>
      </c>
      <c r="D3014" s="7" t="s">
        <v>6920</v>
      </c>
      <c r="E3014" s="7"/>
      <c r="F3014" s="64"/>
      <c r="G3014" s="6"/>
      <c r="H3014" s="6"/>
      <c r="I3014" s="10" t="s">
        <v>110</v>
      </c>
      <c r="J3014" s="11" t="s">
        <v>5515</v>
      </c>
      <c r="K3014" s="220" t="s">
        <v>601</v>
      </c>
      <c r="L3014" s="180"/>
      <c r="M3014" s="180">
        <v>1000</v>
      </c>
      <c r="N3014" s="80" t="s">
        <v>7216</v>
      </c>
      <c r="O3014" s="165"/>
      <c r="P3014" s="80" t="s">
        <v>5505</v>
      </c>
      <c r="Q3014" s="80"/>
      <c r="R3014" s="80"/>
      <c r="S3014" s="166"/>
      <c r="T3014" s="164"/>
      <c r="U3014" s="167"/>
      <c r="V3014" s="168"/>
      <c r="W3014" s="12" t="str">
        <f t="shared" si="543"/>
        <v>Mqtt1</v>
      </c>
      <c r="X3014" s="222"/>
      <c r="Y3014" s="6" t="str">
        <f t="shared" si="537"/>
        <v>power-tag/fcu-galley-aft</v>
      </c>
      <c r="Z3014" s="106" t="str" cm="1">
        <f t="array" ref="Z3014">IF(COUNTIF(N3014,"spare"),"","$."&amp;_xlfn.REGEXEXTRACT(J3014,"PT\d+[FQ]\d+_(.*)", 2))</f>
        <v>$.Active_Power_Phase_C</v>
      </c>
      <c r="AA3014" s="12">
        <f t="shared" si="545"/>
        <v>21</v>
      </c>
      <c r="AB3014" s="6" t="s">
        <v>195</v>
      </c>
      <c r="AC3014" s="106">
        <v>3058</v>
      </c>
      <c r="AJ3014" s="80"/>
      <c r="AK3014" s="116" t="s">
        <v>1695</v>
      </c>
      <c r="AN3014" s="80"/>
      <c r="AO3014" s="80"/>
      <c r="AP3014" s="80"/>
      <c r="AQ3014" s="80"/>
      <c r="AR3014" s="130"/>
      <c r="AS3014" s="80"/>
      <c r="AT3014" s="7"/>
      <c r="AU3014" s="7"/>
      <c r="AV3014" s="169"/>
      <c r="AW3014" s="170"/>
      <c r="AX3014" s="140"/>
      <c r="AY3014" s="150"/>
      <c r="AZ3014" s="171"/>
      <c r="BA3014" s="171"/>
      <c r="BB3014" s="150" t="str">
        <f t="shared" si="544"/>
        <v/>
      </c>
      <c r="BC3014" s="172"/>
      <c r="BD3014" s="169"/>
      <c r="BE3014" s="169"/>
      <c r="BF3014" s="169"/>
      <c r="BG3014" s="169"/>
      <c r="BH3014" s="169"/>
      <c r="BI3014" s="169"/>
      <c r="BJ3014" s="169"/>
      <c r="BK3014" s="169"/>
      <c r="BL3014" s="169"/>
      <c r="BM3014" s="169"/>
      <c r="BN3014" s="169"/>
      <c r="BO3014" s="169"/>
      <c r="BP3014" s="169"/>
      <c r="BQ3014" s="169"/>
      <c r="BS3014" s="6"/>
      <c r="BT3014" s="11"/>
      <c r="BU3014" s="6"/>
      <c r="BV3014" s="6"/>
    </row>
    <row r="3015" spans="1:74" ht="15.75" x14ac:dyDescent="0.25">
      <c r="A3015" s="52" t="s">
        <v>7908</v>
      </c>
      <c r="B3015" s="56"/>
      <c r="C3015" s="7" t="s">
        <v>118</v>
      </c>
      <c r="D3015" s="7" t="s">
        <v>6920</v>
      </c>
      <c r="E3015" s="7"/>
      <c r="F3015" s="64"/>
      <c r="G3015" s="6"/>
      <c r="H3015" s="6"/>
      <c r="I3015" s="10" t="s">
        <v>110</v>
      </c>
      <c r="J3015" s="11" t="s">
        <v>5516</v>
      </c>
      <c r="K3015" s="220" t="s">
        <v>601</v>
      </c>
      <c r="L3015" s="180"/>
      <c r="M3015" s="180">
        <v>1000</v>
      </c>
      <c r="N3015" s="80" t="s">
        <v>7216</v>
      </c>
      <c r="O3015" s="165"/>
      <c r="P3015" s="80" t="s">
        <v>5506</v>
      </c>
      <c r="Q3015" s="80"/>
      <c r="R3015" s="80"/>
      <c r="S3015" s="166"/>
      <c r="T3015" s="164"/>
      <c r="U3015" s="167"/>
      <c r="V3015" s="168"/>
      <c r="W3015" s="12" t="str">
        <f t="shared" si="543"/>
        <v>Mqtt1</v>
      </c>
      <c r="X3015" s="222"/>
      <c r="Y3015" s="6" t="str">
        <f t="shared" si="537"/>
        <v>power-tag/fcu-galley-aft</v>
      </c>
      <c r="Z3015" s="106" t="str" cm="1">
        <f t="array" ref="Z3015">IF(COUNTIF(N3015,"spare"),"","$."&amp;_xlfn.REGEXEXTRACT(J3015,"PT\d+[FQ]\d+_(.*)", 2))</f>
        <v>$.Total_Active_Power</v>
      </c>
      <c r="AA3015" s="12">
        <f t="shared" si="545"/>
        <v>21</v>
      </c>
      <c r="AB3015" s="6" t="s">
        <v>195</v>
      </c>
      <c r="AC3015" s="106">
        <v>3060</v>
      </c>
      <c r="AJ3015" s="80"/>
      <c r="AK3015" s="116" t="s">
        <v>1695</v>
      </c>
      <c r="AN3015" s="80"/>
      <c r="AO3015" s="80"/>
      <c r="AP3015" s="80"/>
      <c r="AQ3015" s="80"/>
      <c r="AR3015" s="130"/>
      <c r="AS3015" s="80"/>
      <c r="AT3015" s="7"/>
      <c r="AU3015" s="7"/>
      <c r="AV3015" s="169"/>
      <c r="AW3015" s="170"/>
      <c r="AX3015" s="140"/>
      <c r="AY3015" s="150"/>
      <c r="AZ3015" s="171"/>
      <c r="BA3015" s="171"/>
      <c r="BB3015" s="150" t="str">
        <f t="shared" si="544"/>
        <v/>
      </c>
      <c r="BC3015" s="172"/>
      <c r="BD3015" s="169"/>
      <c r="BE3015" s="169"/>
      <c r="BF3015" s="169"/>
      <c r="BG3015" s="169"/>
      <c r="BH3015" s="169"/>
      <c r="BI3015" s="169"/>
      <c r="BJ3015" s="169"/>
      <c r="BK3015" s="169"/>
      <c r="BL3015" s="169"/>
      <c r="BM3015" s="169"/>
      <c r="BN3015" s="169"/>
      <c r="BO3015" s="169"/>
      <c r="BP3015" s="169"/>
      <c r="BQ3015" s="169"/>
      <c r="BS3015" s="6"/>
      <c r="BT3015" s="11"/>
      <c r="BU3015" s="6"/>
      <c r="BV3015" s="6"/>
    </row>
    <row r="3016" spans="1:74" ht="15.75" x14ac:dyDescent="0.25">
      <c r="A3016" s="52" t="s">
        <v>7908</v>
      </c>
      <c r="B3016" s="56"/>
      <c r="C3016" s="7" t="s">
        <v>118</v>
      </c>
      <c r="D3016" s="7" t="s">
        <v>6920</v>
      </c>
      <c r="E3016" s="7"/>
      <c r="F3016" s="64"/>
      <c r="G3016" s="6"/>
      <c r="H3016" s="6"/>
      <c r="I3016" s="10" t="s">
        <v>110</v>
      </c>
      <c r="J3016" s="11" t="s">
        <v>5517</v>
      </c>
      <c r="K3016" s="220" t="s">
        <v>601</v>
      </c>
      <c r="L3016" s="180"/>
      <c r="M3016" s="180">
        <v>1000</v>
      </c>
      <c r="N3016" s="80" t="s">
        <v>7216</v>
      </c>
      <c r="O3016" s="165"/>
      <c r="P3016" s="80" t="s">
        <v>5507</v>
      </c>
      <c r="Q3016" s="80"/>
      <c r="R3016" s="80"/>
      <c r="S3016" s="166"/>
      <c r="T3016" s="164"/>
      <c r="U3016" s="167"/>
      <c r="V3016" s="168"/>
      <c r="W3016" s="12" t="str">
        <f t="shared" si="543"/>
        <v>Mqtt1</v>
      </c>
      <c r="X3016" s="222"/>
      <c r="Y3016" s="6" t="str">
        <f t="shared" si="537"/>
        <v>power-tag/fcu-galley-aft</v>
      </c>
      <c r="Z3016" s="106" t="str" cm="1">
        <f t="array" ref="Z3016">IF(COUNTIF(N3016,"spare"),"","$."&amp;_xlfn.REGEXEXTRACT(J3016,"PT\d+[FQ]\d+_(.*)", 2))</f>
        <v>$.Power_Factor_Phase_A</v>
      </c>
      <c r="AA3016" s="12">
        <f t="shared" si="545"/>
        <v>21</v>
      </c>
      <c r="AB3016" s="6" t="s">
        <v>195</v>
      </c>
      <c r="AC3016" s="106">
        <v>3078</v>
      </c>
      <c r="AJ3016" s="80"/>
      <c r="AK3016" s="116" t="s">
        <v>1696</v>
      </c>
      <c r="AN3016" s="80"/>
      <c r="AO3016" s="80"/>
      <c r="AP3016" s="80"/>
      <c r="AQ3016" s="80"/>
      <c r="AR3016" s="130"/>
      <c r="AS3016" s="80"/>
      <c r="AT3016" s="7"/>
      <c r="AU3016" s="7"/>
      <c r="AV3016" s="169"/>
      <c r="AW3016" s="170"/>
      <c r="AX3016" s="140"/>
      <c r="AY3016" s="150"/>
      <c r="AZ3016" s="171"/>
      <c r="BA3016" s="171"/>
      <c r="BB3016" s="150" t="str">
        <f t="shared" si="544"/>
        <v/>
      </c>
      <c r="BC3016" s="172"/>
      <c r="BD3016" s="169"/>
      <c r="BE3016" s="169"/>
      <c r="BF3016" s="169"/>
      <c r="BG3016" s="169"/>
      <c r="BH3016" s="169"/>
      <c r="BI3016" s="169"/>
      <c r="BJ3016" s="169"/>
      <c r="BK3016" s="169"/>
      <c r="BL3016" s="169"/>
      <c r="BM3016" s="169"/>
      <c r="BN3016" s="169"/>
      <c r="BO3016" s="169"/>
      <c r="BP3016" s="169"/>
      <c r="BQ3016" s="169"/>
      <c r="BS3016" s="6"/>
      <c r="BT3016" s="11"/>
      <c r="BU3016" s="6"/>
      <c r="BV3016" s="6"/>
    </row>
    <row r="3017" spans="1:74" ht="15.75" x14ac:dyDescent="0.25">
      <c r="A3017" s="52" t="s">
        <v>7908</v>
      </c>
      <c r="B3017" s="56"/>
      <c r="C3017" s="7" t="s">
        <v>118</v>
      </c>
      <c r="D3017" s="7" t="s">
        <v>6920</v>
      </c>
      <c r="E3017" s="7"/>
      <c r="F3017" s="64"/>
      <c r="G3017" s="6"/>
      <c r="H3017" s="6"/>
      <c r="I3017" s="10" t="s">
        <v>110</v>
      </c>
      <c r="J3017" s="11" t="s">
        <v>5518</v>
      </c>
      <c r="K3017" s="220" t="s">
        <v>601</v>
      </c>
      <c r="L3017" s="180"/>
      <c r="M3017" s="180">
        <v>1000</v>
      </c>
      <c r="N3017" s="80" t="s">
        <v>7216</v>
      </c>
      <c r="O3017" s="165"/>
      <c r="P3017" s="80" t="s">
        <v>5508</v>
      </c>
      <c r="Q3017" s="80"/>
      <c r="R3017" s="80"/>
      <c r="S3017" s="166"/>
      <c r="T3017" s="164"/>
      <c r="U3017" s="167"/>
      <c r="V3017" s="168"/>
      <c r="W3017" s="12" t="str">
        <f t="shared" si="543"/>
        <v>Mqtt1</v>
      </c>
      <c r="X3017" s="222"/>
      <c r="Y3017" s="6" t="str">
        <f t="shared" si="537"/>
        <v>power-tag/fcu-galley-aft</v>
      </c>
      <c r="Z3017" s="106" t="str" cm="1">
        <f t="array" ref="Z3017">IF(COUNTIF(N3017,"spare"),"","$."&amp;_xlfn.REGEXEXTRACT(J3017,"PT\d+[FQ]\d+_(.*)", 2))</f>
        <v>$.Power_Factor_Phase_B</v>
      </c>
      <c r="AA3017" s="12">
        <f t="shared" si="545"/>
        <v>21</v>
      </c>
      <c r="AB3017" s="6" t="s">
        <v>195</v>
      </c>
      <c r="AC3017" s="106">
        <v>3080</v>
      </c>
      <c r="AJ3017" s="80"/>
      <c r="AK3017" s="116" t="s">
        <v>1696</v>
      </c>
      <c r="AN3017" s="80"/>
      <c r="AO3017" s="80"/>
      <c r="AP3017" s="80"/>
      <c r="AQ3017" s="80"/>
      <c r="AR3017" s="130"/>
      <c r="AS3017" s="80"/>
      <c r="AT3017" s="7"/>
      <c r="AU3017" s="7"/>
      <c r="AV3017" s="169"/>
      <c r="AW3017" s="170"/>
      <c r="AX3017" s="140"/>
      <c r="AY3017" s="150"/>
      <c r="AZ3017" s="171"/>
      <c r="BA3017" s="171"/>
      <c r="BB3017" s="150" t="str">
        <f t="shared" si="544"/>
        <v/>
      </c>
      <c r="BC3017" s="172"/>
      <c r="BD3017" s="169"/>
      <c r="BE3017" s="169"/>
      <c r="BF3017" s="169"/>
      <c r="BG3017" s="169"/>
      <c r="BH3017" s="169"/>
      <c r="BI3017" s="169"/>
      <c r="BJ3017" s="169"/>
      <c r="BK3017" s="169"/>
      <c r="BL3017" s="169"/>
      <c r="BM3017" s="169"/>
      <c r="BN3017" s="169"/>
      <c r="BO3017" s="169"/>
      <c r="BP3017" s="169"/>
      <c r="BQ3017" s="169"/>
      <c r="BS3017" s="6"/>
      <c r="BT3017" s="11"/>
      <c r="BU3017" s="6"/>
      <c r="BV3017" s="6"/>
    </row>
    <row r="3018" spans="1:74" ht="15.75" x14ac:dyDescent="0.25">
      <c r="A3018" s="52" t="s">
        <v>7908</v>
      </c>
      <c r="B3018" s="56"/>
      <c r="C3018" s="7" t="s">
        <v>118</v>
      </c>
      <c r="D3018" s="7" t="s">
        <v>6920</v>
      </c>
      <c r="E3018" s="7"/>
      <c r="F3018" s="64"/>
      <c r="G3018" s="6"/>
      <c r="H3018" s="6"/>
      <c r="I3018" s="10" t="s">
        <v>110</v>
      </c>
      <c r="J3018" s="11" t="s">
        <v>5519</v>
      </c>
      <c r="K3018" s="220" t="s">
        <v>601</v>
      </c>
      <c r="L3018" s="180"/>
      <c r="M3018" s="180">
        <v>1000</v>
      </c>
      <c r="N3018" s="80" t="s">
        <v>7216</v>
      </c>
      <c r="O3018" s="165"/>
      <c r="P3018" s="80" t="s">
        <v>5509</v>
      </c>
      <c r="Q3018" s="80"/>
      <c r="R3018" s="80"/>
      <c r="S3018" s="166"/>
      <c r="T3018" s="164"/>
      <c r="U3018" s="167"/>
      <c r="V3018" s="168"/>
      <c r="W3018" s="12" t="str">
        <f t="shared" si="543"/>
        <v>Mqtt1</v>
      </c>
      <c r="X3018" s="222"/>
      <c r="Y3018" s="6" t="str">
        <f t="shared" si="537"/>
        <v>power-tag/fcu-galley-aft</v>
      </c>
      <c r="Z3018" s="106" t="str" cm="1">
        <f t="array" ref="Z3018">IF(COUNTIF(N3018,"spare"),"","$."&amp;_xlfn.REGEXEXTRACT(J3018,"PT\d+[FQ]\d+_(.*)", 2))</f>
        <v>$.Power_Factor_Phase_C</v>
      </c>
      <c r="AA3018" s="12">
        <f t="shared" si="545"/>
        <v>21</v>
      </c>
      <c r="AB3018" s="6" t="s">
        <v>195</v>
      </c>
      <c r="AC3018" s="106">
        <v>3082</v>
      </c>
      <c r="AJ3018" s="80"/>
      <c r="AK3018" s="116" t="s">
        <v>1696</v>
      </c>
      <c r="AN3018" s="80"/>
      <c r="AO3018" s="80"/>
      <c r="AP3018" s="80"/>
      <c r="AQ3018" s="80"/>
      <c r="AR3018" s="130"/>
      <c r="AS3018" s="80"/>
      <c r="AT3018" s="7"/>
      <c r="AU3018" s="7"/>
      <c r="AV3018" s="169"/>
      <c r="AW3018" s="170"/>
      <c r="AX3018" s="140"/>
      <c r="AY3018" s="150"/>
      <c r="AZ3018" s="171"/>
      <c r="BA3018" s="171"/>
      <c r="BB3018" s="150" t="str">
        <f t="shared" si="544"/>
        <v/>
      </c>
      <c r="BC3018" s="172"/>
      <c r="BD3018" s="169"/>
      <c r="BE3018" s="169"/>
      <c r="BF3018" s="169"/>
      <c r="BG3018" s="169"/>
      <c r="BH3018" s="169"/>
      <c r="BI3018" s="169"/>
      <c r="BJ3018" s="169"/>
      <c r="BK3018" s="169"/>
      <c r="BL3018" s="169"/>
      <c r="BM3018" s="169"/>
      <c r="BN3018" s="169"/>
      <c r="BO3018" s="169"/>
      <c r="BP3018" s="169"/>
      <c r="BQ3018" s="169"/>
      <c r="BS3018" s="6"/>
      <c r="BT3018" s="11"/>
      <c r="BU3018" s="6"/>
      <c r="BV3018" s="6"/>
    </row>
    <row r="3019" spans="1:74" ht="15.75" x14ac:dyDescent="0.25">
      <c r="A3019" s="52" t="s">
        <v>7908</v>
      </c>
      <c r="B3019" s="56"/>
      <c r="C3019" s="7" t="s">
        <v>118</v>
      </c>
      <c r="D3019" s="7" t="s">
        <v>6920</v>
      </c>
      <c r="E3019" s="7"/>
      <c r="F3019" s="64"/>
      <c r="G3019" s="6"/>
      <c r="H3019" s="6"/>
      <c r="I3019" s="10" t="s">
        <v>110</v>
      </c>
      <c r="J3019" s="11" t="s">
        <v>5520</v>
      </c>
      <c r="K3019" s="220" t="s">
        <v>601</v>
      </c>
      <c r="L3019" s="180"/>
      <c r="M3019" s="180">
        <v>1000</v>
      </c>
      <c r="N3019" s="80" t="s">
        <v>7216</v>
      </c>
      <c r="O3019" s="165"/>
      <c r="P3019" s="80" t="s">
        <v>5510</v>
      </c>
      <c r="Q3019" s="80"/>
      <c r="R3019" s="80"/>
      <c r="S3019" s="166"/>
      <c r="T3019" s="164"/>
      <c r="U3019" s="167"/>
      <c r="V3019" s="168"/>
      <c r="W3019" s="12" t="str">
        <f t="shared" si="543"/>
        <v>Mqtt1</v>
      </c>
      <c r="X3019" s="222"/>
      <c r="Y3019" s="6" t="str">
        <f t="shared" si="537"/>
        <v>power-tag/fcu-galley-aft</v>
      </c>
      <c r="Z3019" s="106" t="str" cm="1">
        <f t="array" ref="Z3019">IF(COUNTIF(N3019,"spare"),"","$."&amp;_xlfn.REGEXEXTRACT(J3019,"PT\d+[FQ]\d+_(.*)", 2))</f>
        <v>$.Total_Power_Factor</v>
      </c>
      <c r="AA3019" s="12">
        <f t="shared" si="545"/>
        <v>21</v>
      </c>
      <c r="AB3019" s="6" t="s">
        <v>195</v>
      </c>
      <c r="AC3019" s="106">
        <v>3084</v>
      </c>
      <c r="AJ3019" s="80"/>
      <c r="AK3019" s="116" t="s">
        <v>1696</v>
      </c>
      <c r="AN3019" s="80"/>
      <c r="AO3019" s="80"/>
      <c r="AP3019" s="80"/>
      <c r="AQ3019" s="80"/>
      <c r="AR3019" s="130"/>
      <c r="AS3019" s="80"/>
      <c r="AT3019" s="7"/>
      <c r="AU3019" s="7"/>
      <c r="AV3019" s="169"/>
      <c r="AW3019" s="170"/>
      <c r="AX3019" s="140"/>
      <c r="AY3019" s="150"/>
      <c r="AZ3019" s="171"/>
      <c r="BA3019" s="171"/>
      <c r="BB3019" s="150" t="str">
        <f t="shared" si="544"/>
        <v/>
      </c>
      <c r="BC3019" s="172"/>
      <c r="BD3019" s="169"/>
      <c r="BE3019" s="169"/>
      <c r="BF3019" s="169"/>
      <c r="BG3019" s="169"/>
      <c r="BH3019" s="169"/>
      <c r="BI3019" s="169"/>
      <c r="BJ3019" s="169"/>
      <c r="BK3019" s="169"/>
      <c r="BL3019" s="169"/>
      <c r="BM3019" s="169"/>
      <c r="BN3019" s="169"/>
      <c r="BO3019" s="169"/>
      <c r="BP3019" s="169"/>
      <c r="BQ3019" s="169"/>
      <c r="BS3019" s="6"/>
      <c r="BT3019" s="11"/>
      <c r="BU3019" s="6"/>
      <c r="BV3019" s="6"/>
    </row>
    <row r="3020" spans="1:74" ht="15.75" x14ac:dyDescent="0.25">
      <c r="A3020" s="52" t="s">
        <v>7908</v>
      </c>
      <c r="B3020" s="56"/>
      <c r="C3020" s="7" t="s">
        <v>118</v>
      </c>
      <c r="D3020" s="7" t="s">
        <v>6920</v>
      </c>
      <c r="E3020" s="7"/>
      <c r="F3020" s="64"/>
      <c r="G3020" s="6"/>
      <c r="H3020" s="6"/>
      <c r="I3020" s="10" t="s">
        <v>110</v>
      </c>
      <c r="J3020" s="11" t="s">
        <v>5523</v>
      </c>
      <c r="K3020" s="220" t="s">
        <v>601</v>
      </c>
      <c r="L3020" s="180"/>
      <c r="M3020" s="180">
        <v>1000</v>
      </c>
      <c r="N3020" s="80" t="s">
        <v>7216</v>
      </c>
      <c r="O3020" s="165"/>
      <c r="P3020" s="80" t="s">
        <v>5562</v>
      </c>
      <c r="Q3020" s="80"/>
      <c r="R3020" s="80"/>
      <c r="S3020" s="166"/>
      <c r="T3020" s="164"/>
      <c r="U3020" s="167"/>
      <c r="V3020" s="168"/>
      <c r="W3020" s="12" t="str">
        <f t="shared" si="543"/>
        <v>Mqtt1</v>
      </c>
      <c r="X3020" s="222"/>
      <c r="Y3020" s="6" t="str">
        <f t="shared" si="537"/>
        <v>power-tag/fcu-galley-fwd</v>
      </c>
      <c r="Z3020" s="106" t="str" cm="1">
        <f t="array" ref="Z3020">IF(COUNTIF(N3020,"spare"),"","$."&amp;_xlfn.REGEXEXTRACT(J3020,"PT\d+[FQ]\d+_(.*)", 2))</f>
        <v>$.RMS_Current_Phase_A</v>
      </c>
      <c r="AA3020" s="12">
        <f>AA3005+1</f>
        <v>22</v>
      </c>
      <c r="AB3020" s="6" t="s">
        <v>195</v>
      </c>
      <c r="AC3020" s="106">
        <v>3000</v>
      </c>
      <c r="AJ3020" s="80"/>
      <c r="AK3020" s="116" t="s">
        <v>1693</v>
      </c>
      <c r="AN3020" s="80"/>
      <c r="AO3020" s="80"/>
      <c r="AP3020" s="80"/>
      <c r="AQ3020" s="80"/>
      <c r="AR3020" s="130"/>
      <c r="AS3020" s="80"/>
      <c r="AT3020" s="7"/>
      <c r="AU3020" s="7"/>
      <c r="AV3020" s="169"/>
      <c r="AW3020" s="170"/>
      <c r="AX3020" s="140"/>
      <c r="AY3020" s="150"/>
      <c r="AZ3020" s="171"/>
      <c r="BA3020" s="171"/>
      <c r="BB3020" s="150" t="str">
        <f t="shared" si="544"/>
        <v/>
      </c>
      <c r="BC3020" s="172"/>
      <c r="BD3020" s="169"/>
      <c r="BE3020" s="169"/>
      <c r="BF3020" s="169"/>
      <c r="BG3020" s="169"/>
      <c r="BH3020" s="169"/>
      <c r="BI3020" s="169"/>
      <c r="BJ3020" s="169"/>
      <c r="BK3020" s="169"/>
      <c r="BL3020" s="169"/>
      <c r="BM3020" s="169"/>
      <c r="BN3020" s="169"/>
      <c r="BO3020" s="169"/>
      <c r="BP3020" s="169"/>
      <c r="BQ3020" s="169"/>
      <c r="BS3020" s="6"/>
      <c r="BT3020" s="11"/>
      <c r="BU3020" s="6"/>
      <c r="BV3020" s="6"/>
    </row>
    <row r="3021" spans="1:74" ht="15.75" x14ac:dyDescent="0.25">
      <c r="A3021" s="52" t="s">
        <v>7908</v>
      </c>
      <c r="B3021" s="56"/>
      <c r="C3021" s="7" t="s">
        <v>118</v>
      </c>
      <c r="D3021" s="7" t="s">
        <v>6920</v>
      </c>
      <c r="E3021" s="7"/>
      <c r="F3021" s="64"/>
      <c r="G3021" s="6"/>
      <c r="H3021" s="6"/>
      <c r="I3021" s="10" t="s">
        <v>110</v>
      </c>
      <c r="J3021" s="11" t="s">
        <v>5524</v>
      </c>
      <c r="K3021" s="220" t="s">
        <v>601</v>
      </c>
      <c r="L3021" s="180"/>
      <c r="M3021" s="180">
        <v>1000</v>
      </c>
      <c r="N3021" s="80" t="s">
        <v>7216</v>
      </c>
      <c r="O3021" s="165"/>
      <c r="P3021" s="80" t="s">
        <v>5563</v>
      </c>
      <c r="Q3021" s="80"/>
      <c r="R3021" s="80"/>
      <c r="S3021" s="166"/>
      <c r="T3021" s="164"/>
      <c r="U3021" s="167"/>
      <c r="V3021" s="168"/>
      <c r="W3021" s="12" t="str">
        <f t="shared" si="543"/>
        <v>Mqtt1</v>
      </c>
      <c r="X3021" s="222"/>
      <c r="Y3021" s="6" t="str">
        <f t="shared" si="537"/>
        <v>power-tag/fcu-galley-fwd</v>
      </c>
      <c r="Z3021" s="106" t="str" cm="1">
        <f t="array" ref="Z3021">IF(COUNTIF(N3021,"spare"),"","$."&amp;_xlfn.REGEXEXTRACT(J3021,"PT\d+[FQ]\d+_(.*)", 2))</f>
        <v>$.RMS_Current_Phase_B</v>
      </c>
      <c r="AA3021" s="12">
        <f t="shared" si="545"/>
        <v>22</v>
      </c>
      <c r="AB3021" s="6" t="s">
        <v>195</v>
      </c>
      <c r="AC3021" s="106">
        <v>3002</v>
      </c>
      <c r="AJ3021" s="80"/>
      <c r="AK3021" s="116" t="s">
        <v>1693</v>
      </c>
      <c r="AN3021" s="80"/>
      <c r="AO3021" s="80"/>
      <c r="AP3021" s="80"/>
      <c r="AQ3021" s="80"/>
      <c r="AR3021" s="130"/>
      <c r="AS3021" s="80"/>
      <c r="AT3021" s="7"/>
      <c r="AU3021" s="7"/>
      <c r="AV3021" s="169"/>
      <c r="AW3021" s="170"/>
      <c r="AX3021" s="140"/>
      <c r="AY3021" s="150"/>
      <c r="AZ3021" s="171"/>
      <c r="BA3021" s="171"/>
      <c r="BB3021" s="150" t="str">
        <f t="shared" si="544"/>
        <v/>
      </c>
      <c r="BC3021" s="172"/>
      <c r="BD3021" s="169"/>
      <c r="BE3021" s="169"/>
      <c r="BF3021" s="169"/>
      <c r="BG3021" s="169"/>
      <c r="BH3021" s="169"/>
      <c r="BI3021" s="169"/>
      <c r="BJ3021" s="169"/>
      <c r="BK3021" s="169"/>
      <c r="BL3021" s="169"/>
      <c r="BM3021" s="169"/>
      <c r="BN3021" s="169"/>
      <c r="BO3021" s="169"/>
      <c r="BP3021" s="169"/>
      <c r="BQ3021" s="169"/>
      <c r="BS3021" s="6"/>
      <c r="BT3021" s="11"/>
      <c r="BU3021" s="6"/>
      <c r="BV3021" s="6"/>
    </row>
    <row r="3022" spans="1:74" ht="15.75" x14ac:dyDescent="0.25">
      <c r="A3022" s="52" t="s">
        <v>7908</v>
      </c>
      <c r="B3022" s="56"/>
      <c r="C3022" s="7" t="s">
        <v>118</v>
      </c>
      <c r="D3022" s="7" t="s">
        <v>6920</v>
      </c>
      <c r="E3022" s="7"/>
      <c r="F3022" s="64"/>
      <c r="G3022" s="6"/>
      <c r="H3022" s="6"/>
      <c r="I3022" s="10" t="s">
        <v>110</v>
      </c>
      <c r="J3022" s="11" t="s">
        <v>5525</v>
      </c>
      <c r="K3022" s="220" t="s">
        <v>601</v>
      </c>
      <c r="L3022" s="180"/>
      <c r="M3022" s="180">
        <v>1000</v>
      </c>
      <c r="N3022" s="80" t="s">
        <v>7216</v>
      </c>
      <c r="O3022" s="165"/>
      <c r="P3022" s="80" t="s">
        <v>5564</v>
      </c>
      <c r="Q3022" s="80"/>
      <c r="R3022" s="80"/>
      <c r="S3022" s="166"/>
      <c r="T3022" s="164"/>
      <c r="U3022" s="167"/>
      <c r="V3022" s="168"/>
      <c r="W3022" s="12" t="str">
        <f t="shared" si="543"/>
        <v>Mqtt1</v>
      </c>
      <c r="X3022" s="222"/>
      <c r="Y3022" s="6" t="str">
        <f t="shared" si="537"/>
        <v>power-tag/fcu-galley-fwd</v>
      </c>
      <c r="Z3022" s="106" t="str" cm="1">
        <f t="array" ref="Z3022">IF(COUNTIF(N3022,"spare"),"","$."&amp;_xlfn.REGEXEXTRACT(J3022,"PT\d+[FQ]\d+_(.*)", 2))</f>
        <v>$.RMS_Current_Phase_C</v>
      </c>
      <c r="AA3022" s="12">
        <f t="shared" si="545"/>
        <v>22</v>
      </c>
      <c r="AB3022" s="6" t="s">
        <v>195</v>
      </c>
      <c r="AC3022" s="106">
        <v>3004</v>
      </c>
      <c r="AJ3022" s="80"/>
      <c r="AK3022" s="116" t="s">
        <v>1693</v>
      </c>
      <c r="AN3022" s="80"/>
      <c r="AO3022" s="80"/>
      <c r="AP3022" s="80"/>
      <c r="AQ3022" s="80"/>
      <c r="AR3022" s="130"/>
      <c r="AS3022" s="80"/>
      <c r="AT3022" s="7"/>
      <c r="AU3022" s="7"/>
      <c r="AV3022" s="169"/>
      <c r="AW3022" s="170"/>
      <c r="AX3022" s="140"/>
      <c r="AY3022" s="150"/>
      <c r="AZ3022" s="171"/>
      <c r="BA3022" s="171"/>
      <c r="BB3022" s="150" t="str">
        <f t="shared" si="544"/>
        <v/>
      </c>
      <c r="BC3022" s="172"/>
      <c r="BD3022" s="169"/>
      <c r="BE3022" s="169"/>
      <c r="BF3022" s="169"/>
      <c r="BG3022" s="169"/>
      <c r="BH3022" s="169"/>
      <c r="BI3022" s="169"/>
      <c r="BJ3022" s="169"/>
      <c r="BK3022" s="169"/>
      <c r="BL3022" s="169"/>
      <c r="BM3022" s="169"/>
      <c r="BN3022" s="169"/>
      <c r="BO3022" s="169"/>
      <c r="BP3022" s="169"/>
      <c r="BQ3022" s="169"/>
      <c r="BS3022" s="6"/>
      <c r="BT3022" s="11"/>
      <c r="BU3022" s="6"/>
      <c r="BV3022" s="6"/>
    </row>
    <row r="3023" spans="1:74" ht="15.75" x14ac:dyDescent="0.25">
      <c r="A3023" s="52" t="s">
        <v>7908</v>
      </c>
      <c r="B3023" s="56"/>
      <c r="C3023" s="7" t="s">
        <v>118</v>
      </c>
      <c r="D3023" s="7" t="s">
        <v>6920</v>
      </c>
      <c r="E3023" s="7"/>
      <c r="F3023" s="64"/>
      <c r="G3023" s="6"/>
      <c r="H3023" s="6"/>
      <c r="I3023" s="10" t="s">
        <v>110</v>
      </c>
      <c r="J3023" s="11" t="s">
        <v>5526</v>
      </c>
      <c r="K3023" s="220" t="s">
        <v>601</v>
      </c>
      <c r="L3023" s="180"/>
      <c r="M3023" s="180">
        <v>1000</v>
      </c>
      <c r="N3023" s="80" t="s">
        <v>7216</v>
      </c>
      <c r="O3023" s="165"/>
      <c r="P3023" s="80" t="s">
        <v>5565</v>
      </c>
      <c r="Q3023" s="80"/>
      <c r="R3023" s="80"/>
      <c r="S3023" s="166"/>
      <c r="T3023" s="164"/>
      <c r="U3023" s="167"/>
      <c r="V3023" s="168"/>
      <c r="W3023" s="12" t="str">
        <f t="shared" si="543"/>
        <v>Mqtt1</v>
      </c>
      <c r="X3023" s="222"/>
      <c r="Y3023" s="6" t="str">
        <f t="shared" si="537"/>
        <v>power-tag/fcu-galley-fwd</v>
      </c>
      <c r="Z3023" s="106" t="str" cm="1">
        <f t="array" ref="Z3023">IF(COUNTIF(N3023,"spare"),"","$."&amp;_xlfn.REGEXEXTRACT(J3023,"PT\d+[FQ]\d+_(.*)", 2))</f>
        <v>$.RMS_Current_Phase_Neut</v>
      </c>
      <c r="AA3023" s="12">
        <f t="shared" si="545"/>
        <v>22</v>
      </c>
      <c r="AB3023" s="6" t="s">
        <v>195</v>
      </c>
      <c r="AC3023" s="106">
        <v>3006</v>
      </c>
      <c r="AJ3023" s="80"/>
      <c r="AK3023" s="116" t="s">
        <v>1693</v>
      </c>
      <c r="AN3023" s="80"/>
      <c r="AO3023" s="80"/>
      <c r="AP3023" s="80"/>
      <c r="AQ3023" s="80"/>
      <c r="AR3023" s="130"/>
      <c r="AS3023" s="80"/>
      <c r="AT3023" s="7"/>
      <c r="AU3023" s="7"/>
      <c r="AV3023" s="169"/>
      <c r="AW3023" s="170"/>
      <c r="AX3023" s="140"/>
      <c r="AY3023" s="150"/>
      <c r="AZ3023" s="171"/>
      <c r="BA3023" s="171"/>
      <c r="BB3023" s="150" t="str">
        <f t="shared" si="544"/>
        <v/>
      </c>
      <c r="BC3023" s="172"/>
      <c r="BD3023" s="169"/>
      <c r="BE3023" s="169"/>
      <c r="BF3023" s="169"/>
      <c r="BG3023" s="169"/>
      <c r="BH3023" s="169"/>
      <c r="BI3023" s="169"/>
      <c r="BJ3023" s="169"/>
      <c r="BK3023" s="169"/>
      <c r="BL3023" s="169"/>
      <c r="BM3023" s="169"/>
      <c r="BN3023" s="169"/>
      <c r="BO3023" s="169"/>
      <c r="BP3023" s="169"/>
      <c r="BQ3023" s="169"/>
      <c r="BS3023" s="6"/>
      <c r="BT3023" s="11"/>
      <c r="BU3023" s="6"/>
      <c r="BV3023" s="6"/>
    </row>
    <row r="3024" spans="1:74" ht="15.75" x14ac:dyDescent="0.25">
      <c r="A3024" s="52" t="s">
        <v>7908</v>
      </c>
      <c r="B3024" s="56"/>
      <c r="C3024" s="7" t="s">
        <v>118</v>
      </c>
      <c r="D3024" s="7" t="s">
        <v>6920</v>
      </c>
      <c r="E3024" s="7"/>
      <c r="F3024" s="64"/>
      <c r="G3024" s="6"/>
      <c r="H3024" s="6"/>
      <c r="I3024" s="10" t="s">
        <v>110</v>
      </c>
      <c r="J3024" s="11" t="s">
        <v>7811</v>
      </c>
      <c r="K3024" s="220" t="s">
        <v>601</v>
      </c>
      <c r="L3024" s="180"/>
      <c r="M3024" s="180">
        <v>1000</v>
      </c>
      <c r="N3024" s="80" t="s">
        <v>7216</v>
      </c>
      <c r="O3024" s="165"/>
      <c r="P3024" s="80" t="s">
        <v>5566</v>
      </c>
      <c r="Q3024" s="80"/>
      <c r="R3024" s="80"/>
      <c r="S3024" s="166"/>
      <c r="T3024" s="164"/>
      <c r="U3024" s="167"/>
      <c r="V3024" s="168"/>
      <c r="W3024" s="12" t="str">
        <f t="shared" si="543"/>
        <v>Mqtt1</v>
      </c>
      <c r="X3024" s="222"/>
      <c r="Y3024" s="6" t="str">
        <f t="shared" si="537"/>
        <v>power-tag/fcu-galley-fwd</v>
      </c>
      <c r="Z3024" s="106" t="str" cm="1">
        <f t="array" ref="Z3024">IF(COUNTIF(N3024,"spare"),"","$."&amp;_xlfn.REGEXEXTRACT(J3024,"PT\d+[FQ]\d+_(.*)", 2))</f>
        <v>$.RMS_Voltage_A_N</v>
      </c>
      <c r="AA3024" s="12">
        <f t="shared" si="545"/>
        <v>22</v>
      </c>
      <c r="AB3024" s="6" t="s">
        <v>195</v>
      </c>
      <c r="AC3024" s="106">
        <v>3028</v>
      </c>
      <c r="AJ3024" s="80"/>
      <c r="AK3024" s="116" t="s">
        <v>1694</v>
      </c>
      <c r="AN3024" s="80"/>
      <c r="AO3024" s="80"/>
      <c r="AP3024" s="80"/>
      <c r="AQ3024" s="80"/>
      <c r="AR3024" s="130"/>
      <c r="AS3024" s="80"/>
      <c r="AT3024" s="7"/>
      <c r="AU3024" s="7"/>
      <c r="AV3024" s="169"/>
      <c r="AW3024" s="170"/>
      <c r="AX3024" s="140"/>
      <c r="AY3024" s="150"/>
      <c r="AZ3024" s="171"/>
      <c r="BA3024" s="171"/>
      <c r="BB3024" s="150" t="str">
        <f t="shared" si="544"/>
        <v/>
      </c>
      <c r="BC3024" s="172"/>
      <c r="BD3024" s="169"/>
      <c r="BE3024" s="169"/>
      <c r="BF3024" s="169"/>
      <c r="BG3024" s="169"/>
      <c r="BH3024" s="169"/>
      <c r="BI3024" s="169"/>
      <c r="BJ3024" s="169"/>
      <c r="BK3024" s="169"/>
      <c r="BL3024" s="169"/>
      <c r="BM3024" s="169"/>
      <c r="BN3024" s="169"/>
      <c r="BO3024" s="169"/>
      <c r="BP3024" s="169"/>
      <c r="BQ3024" s="169"/>
      <c r="BS3024" s="6"/>
      <c r="BT3024" s="11"/>
      <c r="BU3024" s="6"/>
      <c r="BV3024" s="6"/>
    </row>
    <row r="3025" spans="1:74" ht="15.75" x14ac:dyDescent="0.25">
      <c r="A3025" s="52" t="s">
        <v>7908</v>
      </c>
      <c r="B3025" s="56"/>
      <c r="C3025" s="7" t="s">
        <v>118</v>
      </c>
      <c r="D3025" s="7" t="s">
        <v>6920</v>
      </c>
      <c r="E3025" s="7"/>
      <c r="F3025" s="64"/>
      <c r="G3025" s="6"/>
      <c r="H3025" s="6"/>
      <c r="I3025" s="10" t="s">
        <v>110</v>
      </c>
      <c r="J3025" s="11" t="s">
        <v>7812</v>
      </c>
      <c r="K3025" s="220" t="s">
        <v>601</v>
      </c>
      <c r="L3025" s="180"/>
      <c r="M3025" s="180">
        <v>1000</v>
      </c>
      <c r="N3025" s="80" t="s">
        <v>7216</v>
      </c>
      <c r="O3025" s="165"/>
      <c r="P3025" s="80" t="s">
        <v>5567</v>
      </c>
      <c r="Q3025" s="80"/>
      <c r="R3025" s="80"/>
      <c r="S3025" s="166"/>
      <c r="T3025" s="164"/>
      <c r="U3025" s="167"/>
      <c r="V3025" s="168"/>
      <c r="W3025" s="12" t="str">
        <f t="shared" si="543"/>
        <v>Mqtt1</v>
      </c>
      <c r="X3025" s="222"/>
      <c r="Y3025" s="6" t="str">
        <f t="shared" ref="Y3025:Y3078" si="546">"power-tag/" &amp; LOWER(_xlfn.REGEXREPLACE(_xlfn.REGEXREPLACE(_xlfn.REGEXREPLACE(TRIM(_xlfn.REGEXREPLACE(P3025, " (RMS (Current|Voltage) .+)|(Active Power Phase [ABC])|(Total Active Power)|(Power Factor .+)|(Total Power Factor) *", "")), "[ /\(\)&amp;:\.#]", "-"), "\-+", "-"), "-$", ""))</f>
        <v>power-tag/fcu-galley-fwd</v>
      </c>
      <c r="Z3025" s="106" t="str" cm="1">
        <f t="array" ref="Z3025">IF(COUNTIF(N3025,"spare"),"","$."&amp;_xlfn.REGEXEXTRACT(J3025,"PT\d+[FQ]\d+_(.*)", 2))</f>
        <v>$.RMS_Voltage_B_N</v>
      </c>
      <c r="AA3025" s="12">
        <f t="shared" si="545"/>
        <v>22</v>
      </c>
      <c r="AB3025" s="6" t="s">
        <v>195</v>
      </c>
      <c r="AC3025" s="106">
        <v>3030</v>
      </c>
      <c r="AJ3025" s="80"/>
      <c r="AK3025" s="116" t="s">
        <v>1694</v>
      </c>
      <c r="AN3025" s="80"/>
      <c r="AO3025" s="80"/>
      <c r="AP3025" s="80"/>
      <c r="AQ3025" s="80"/>
      <c r="AR3025" s="130"/>
      <c r="AS3025" s="80"/>
      <c r="AT3025" s="7"/>
      <c r="AU3025" s="7"/>
      <c r="AV3025" s="169"/>
      <c r="AW3025" s="170"/>
      <c r="AX3025" s="140"/>
      <c r="AY3025" s="150"/>
      <c r="AZ3025" s="171"/>
      <c r="BA3025" s="171"/>
      <c r="BB3025" s="150" t="str">
        <f t="shared" si="544"/>
        <v/>
      </c>
      <c r="BC3025" s="172"/>
      <c r="BD3025" s="169"/>
      <c r="BE3025" s="169"/>
      <c r="BF3025" s="169"/>
      <c r="BG3025" s="169"/>
      <c r="BH3025" s="169"/>
      <c r="BI3025" s="169"/>
      <c r="BJ3025" s="169"/>
      <c r="BK3025" s="169"/>
      <c r="BL3025" s="169"/>
      <c r="BM3025" s="169"/>
      <c r="BN3025" s="169"/>
      <c r="BO3025" s="169"/>
      <c r="BP3025" s="169"/>
      <c r="BQ3025" s="169"/>
      <c r="BS3025" s="6"/>
      <c r="BT3025" s="11"/>
      <c r="BU3025" s="6"/>
      <c r="BV3025" s="6"/>
    </row>
    <row r="3026" spans="1:74" ht="15.75" x14ac:dyDescent="0.25">
      <c r="A3026" s="52" t="s">
        <v>7908</v>
      </c>
      <c r="B3026" s="56"/>
      <c r="C3026" s="7" t="s">
        <v>118</v>
      </c>
      <c r="D3026" s="7" t="s">
        <v>6920</v>
      </c>
      <c r="E3026" s="7"/>
      <c r="F3026" s="64"/>
      <c r="G3026" s="6"/>
      <c r="H3026" s="6"/>
      <c r="I3026" s="10" t="s">
        <v>110</v>
      </c>
      <c r="J3026" s="11" t="s">
        <v>7813</v>
      </c>
      <c r="K3026" s="220" t="s">
        <v>601</v>
      </c>
      <c r="L3026" s="180"/>
      <c r="M3026" s="180">
        <v>1000</v>
      </c>
      <c r="N3026" s="80" t="s">
        <v>7216</v>
      </c>
      <c r="O3026" s="165"/>
      <c r="P3026" s="80" t="s">
        <v>5568</v>
      </c>
      <c r="Q3026" s="80"/>
      <c r="R3026" s="80"/>
      <c r="S3026" s="166"/>
      <c r="T3026" s="164"/>
      <c r="U3026" s="167"/>
      <c r="V3026" s="168"/>
      <c r="W3026" s="12" t="str">
        <f t="shared" si="543"/>
        <v>Mqtt1</v>
      </c>
      <c r="X3026" s="222"/>
      <c r="Y3026" s="6" t="str">
        <f t="shared" si="546"/>
        <v>power-tag/fcu-galley-fwd</v>
      </c>
      <c r="Z3026" s="106" t="str" cm="1">
        <f t="array" ref="Z3026">IF(COUNTIF(N3026,"spare"),"","$."&amp;_xlfn.REGEXEXTRACT(J3026,"PT\d+[FQ]\d+_(.*)", 2))</f>
        <v>$.RMS_Voltage_C_N</v>
      </c>
      <c r="AA3026" s="12">
        <f t="shared" si="545"/>
        <v>22</v>
      </c>
      <c r="AB3026" s="6" t="s">
        <v>195</v>
      </c>
      <c r="AC3026" s="106">
        <v>3032</v>
      </c>
      <c r="AJ3026" s="80"/>
      <c r="AK3026" s="116" t="s">
        <v>1694</v>
      </c>
      <c r="AN3026" s="80"/>
      <c r="AO3026" s="80"/>
      <c r="AP3026" s="80"/>
      <c r="AQ3026" s="80"/>
      <c r="AR3026" s="130"/>
      <c r="AS3026" s="80"/>
      <c r="AT3026" s="7"/>
      <c r="AU3026" s="7"/>
      <c r="AV3026" s="169"/>
      <c r="AW3026" s="170"/>
      <c r="AX3026" s="140"/>
      <c r="AY3026" s="150"/>
      <c r="AZ3026" s="171"/>
      <c r="BA3026" s="171"/>
      <c r="BB3026" s="150" t="str">
        <f t="shared" si="544"/>
        <v/>
      </c>
      <c r="BC3026" s="172"/>
      <c r="BD3026" s="169"/>
      <c r="BE3026" s="169"/>
      <c r="BF3026" s="169"/>
      <c r="BG3026" s="169"/>
      <c r="BH3026" s="169"/>
      <c r="BI3026" s="169"/>
      <c r="BJ3026" s="169"/>
      <c r="BK3026" s="169"/>
      <c r="BL3026" s="169"/>
      <c r="BM3026" s="169"/>
      <c r="BN3026" s="169"/>
      <c r="BO3026" s="169"/>
      <c r="BP3026" s="169"/>
      <c r="BQ3026" s="169"/>
      <c r="BS3026" s="6"/>
      <c r="BT3026" s="11"/>
      <c r="BU3026" s="6"/>
      <c r="BV3026" s="6"/>
    </row>
    <row r="3027" spans="1:74" ht="15.75" x14ac:dyDescent="0.25">
      <c r="A3027" s="52" t="s">
        <v>7908</v>
      </c>
      <c r="B3027" s="56"/>
      <c r="C3027" s="7" t="s">
        <v>118</v>
      </c>
      <c r="D3027" s="7" t="s">
        <v>6920</v>
      </c>
      <c r="E3027" s="7"/>
      <c r="F3027" s="64"/>
      <c r="G3027" s="6"/>
      <c r="H3027" s="6"/>
      <c r="I3027" s="10" t="s">
        <v>110</v>
      </c>
      <c r="J3027" s="11" t="s">
        <v>5527</v>
      </c>
      <c r="K3027" s="220" t="s">
        <v>601</v>
      </c>
      <c r="L3027" s="180"/>
      <c r="M3027" s="180">
        <v>1000</v>
      </c>
      <c r="N3027" s="80" t="s">
        <v>7216</v>
      </c>
      <c r="O3027" s="165"/>
      <c r="P3027" s="80" t="s">
        <v>5569</v>
      </c>
      <c r="Q3027" s="80"/>
      <c r="R3027" s="80"/>
      <c r="S3027" s="166"/>
      <c r="T3027" s="164"/>
      <c r="U3027" s="167"/>
      <c r="V3027" s="168"/>
      <c r="W3027" s="12" t="str">
        <f t="shared" si="543"/>
        <v>Mqtt1</v>
      </c>
      <c r="X3027" s="222"/>
      <c r="Y3027" s="6" t="str">
        <f t="shared" si="546"/>
        <v>power-tag/fcu-galley-fwd</v>
      </c>
      <c r="Z3027" s="106" t="str" cm="1">
        <f t="array" ref="Z3027">IF(COUNTIF(N3027,"spare"),"","$."&amp;_xlfn.REGEXEXTRACT(J3027,"PT\d+[FQ]\d+_(.*)", 2))</f>
        <v>$.Active_Power_Phase_A</v>
      </c>
      <c r="AA3027" s="12">
        <f t="shared" si="545"/>
        <v>22</v>
      </c>
      <c r="AB3027" s="6" t="s">
        <v>195</v>
      </c>
      <c r="AC3027" s="106">
        <v>3054</v>
      </c>
      <c r="AJ3027" s="80"/>
      <c r="AK3027" s="116" t="s">
        <v>1695</v>
      </c>
      <c r="AN3027" s="80"/>
      <c r="AO3027" s="80"/>
      <c r="AP3027" s="80"/>
      <c r="AQ3027" s="80"/>
      <c r="AR3027" s="130"/>
      <c r="AS3027" s="80"/>
      <c r="AT3027" s="7"/>
      <c r="AU3027" s="7"/>
      <c r="AV3027" s="169"/>
      <c r="AW3027" s="170"/>
      <c r="AX3027" s="140"/>
      <c r="AY3027" s="150"/>
      <c r="AZ3027" s="171"/>
      <c r="BA3027" s="171"/>
      <c r="BB3027" s="150" t="str">
        <f t="shared" si="544"/>
        <v/>
      </c>
      <c r="BC3027" s="172"/>
      <c r="BD3027" s="169"/>
      <c r="BE3027" s="169"/>
      <c r="BF3027" s="169"/>
      <c r="BG3027" s="169"/>
      <c r="BH3027" s="169"/>
      <c r="BI3027" s="169"/>
      <c r="BJ3027" s="169"/>
      <c r="BK3027" s="169"/>
      <c r="BL3027" s="169"/>
      <c r="BM3027" s="169"/>
      <c r="BN3027" s="169"/>
      <c r="BO3027" s="169"/>
      <c r="BP3027" s="169"/>
      <c r="BQ3027" s="169"/>
      <c r="BS3027" s="6"/>
      <c r="BT3027" s="11"/>
      <c r="BU3027" s="6"/>
      <c r="BV3027" s="6"/>
    </row>
    <row r="3028" spans="1:74" ht="15.75" x14ac:dyDescent="0.25">
      <c r="A3028" s="52" t="s">
        <v>7908</v>
      </c>
      <c r="B3028" s="56"/>
      <c r="C3028" s="7" t="s">
        <v>118</v>
      </c>
      <c r="D3028" s="7" t="s">
        <v>6920</v>
      </c>
      <c r="E3028" s="7"/>
      <c r="F3028" s="64"/>
      <c r="G3028" s="6"/>
      <c r="H3028" s="6"/>
      <c r="I3028" s="10" t="s">
        <v>110</v>
      </c>
      <c r="J3028" s="11" t="s">
        <v>5528</v>
      </c>
      <c r="K3028" s="220" t="s">
        <v>601</v>
      </c>
      <c r="L3028" s="180"/>
      <c r="M3028" s="180">
        <v>1000</v>
      </c>
      <c r="N3028" s="80" t="s">
        <v>7216</v>
      </c>
      <c r="O3028" s="165"/>
      <c r="P3028" s="80" t="s">
        <v>5570</v>
      </c>
      <c r="Q3028" s="80"/>
      <c r="R3028" s="80"/>
      <c r="S3028" s="166"/>
      <c r="T3028" s="164"/>
      <c r="U3028" s="167"/>
      <c r="V3028" s="168"/>
      <c r="W3028" s="12" t="str">
        <f t="shared" si="543"/>
        <v>Mqtt1</v>
      </c>
      <c r="X3028" s="222"/>
      <c r="Y3028" s="6" t="str">
        <f t="shared" si="546"/>
        <v>power-tag/fcu-galley-fwd</v>
      </c>
      <c r="Z3028" s="106" t="str" cm="1">
        <f t="array" ref="Z3028">IF(COUNTIF(N3028,"spare"),"","$."&amp;_xlfn.REGEXEXTRACT(J3028,"PT\d+[FQ]\d+_(.*)", 2))</f>
        <v>$.Active_Power_Phase_B</v>
      </c>
      <c r="AA3028" s="12">
        <f t="shared" si="545"/>
        <v>22</v>
      </c>
      <c r="AB3028" s="6" t="s">
        <v>195</v>
      </c>
      <c r="AC3028" s="106">
        <v>3056</v>
      </c>
      <c r="AJ3028" s="80"/>
      <c r="AK3028" s="116" t="s">
        <v>1695</v>
      </c>
      <c r="AN3028" s="80"/>
      <c r="AO3028" s="80"/>
      <c r="AP3028" s="80"/>
      <c r="AQ3028" s="80"/>
      <c r="AR3028" s="130"/>
      <c r="AS3028" s="80"/>
      <c r="AT3028" s="7"/>
      <c r="AU3028" s="7"/>
      <c r="AV3028" s="169"/>
      <c r="AW3028" s="170"/>
      <c r="AX3028" s="140"/>
      <c r="AY3028" s="150"/>
      <c r="AZ3028" s="171"/>
      <c r="BA3028" s="171"/>
      <c r="BB3028" s="150" t="str">
        <f t="shared" si="544"/>
        <v/>
      </c>
      <c r="BC3028" s="172"/>
      <c r="BD3028" s="169"/>
      <c r="BE3028" s="169"/>
      <c r="BF3028" s="169"/>
      <c r="BG3028" s="169"/>
      <c r="BH3028" s="169"/>
      <c r="BI3028" s="169"/>
      <c r="BJ3028" s="169"/>
      <c r="BK3028" s="169"/>
      <c r="BL3028" s="169"/>
      <c r="BM3028" s="169"/>
      <c r="BN3028" s="169"/>
      <c r="BO3028" s="169"/>
      <c r="BP3028" s="169"/>
      <c r="BQ3028" s="169"/>
      <c r="BS3028" s="6"/>
      <c r="BT3028" s="11"/>
      <c r="BU3028" s="6"/>
      <c r="BV3028" s="6"/>
    </row>
    <row r="3029" spans="1:74" ht="15.75" x14ac:dyDescent="0.25">
      <c r="A3029" s="52" t="s">
        <v>7908</v>
      </c>
      <c r="B3029" s="56"/>
      <c r="C3029" s="7" t="s">
        <v>118</v>
      </c>
      <c r="D3029" s="7" t="s">
        <v>6920</v>
      </c>
      <c r="E3029" s="7"/>
      <c r="F3029" s="64"/>
      <c r="G3029" s="6"/>
      <c r="H3029" s="6"/>
      <c r="I3029" s="10" t="s">
        <v>110</v>
      </c>
      <c r="J3029" s="11" t="s">
        <v>5529</v>
      </c>
      <c r="K3029" s="220" t="s">
        <v>601</v>
      </c>
      <c r="L3029" s="180"/>
      <c r="M3029" s="180">
        <v>1000</v>
      </c>
      <c r="N3029" s="80" t="s">
        <v>7216</v>
      </c>
      <c r="O3029" s="165"/>
      <c r="P3029" s="80" t="s">
        <v>5571</v>
      </c>
      <c r="Q3029" s="80"/>
      <c r="R3029" s="80"/>
      <c r="S3029" s="166"/>
      <c r="T3029" s="164"/>
      <c r="U3029" s="167"/>
      <c r="V3029" s="168"/>
      <c r="W3029" s="12" t="str">
        <f t="shared" si="543"/>
        <v>Mqtt1</v>
      </c>
      <c r="X3029" s="222"/>
      <c r="Y3029" s="6" t="str">
        <f t="shared" si="546"/>
        <v>power-tag/fcu-galley-fwd</v>
      </c>
      <c r="Z3029" s="106" t="str" cm="1">
        <f t="array" ref="Z3029">IF(COUNTIF(N3029,"spare"),"","$."&amp;_xlfn.REGEXEXTRACT(J3029,"PT\d+[FQ]\d+_(.*)", 2))</f>
        <v>$.Active_Power_Phase_C</v>
      </c>
      <c r="AA3029" s="12">
        <f t="shared" si="545"/>
        <v>22</v>
      </c>
      <c r="AB3029" s="6" t="s">
        <v>195</v>
      </c>
      <c r="AC3029" s="106">
        <v>3058</v>
      </c>
      <c r="AJ3029" s="80"/>
      <c r="AK3029" s="116" t="s">
        <v>1695</v>
      </c>
      <c r="AN3029" s="80"/>
      <c r="AO3029" s="80"/>
      <c r="AP3029" s="80"/>
      <c r="AQ3029" s="80"/>
      <c r="AR3029" s="130"/>
      <c r="AS3029" s="80"/>
      <c r="AT3029" s="7"/>
      <c r="AU3029" s="7"/>
      <c r="AV3029" s="169"/>
      <c r="AW3029" s="170"/>
      <c r="AX3029" s="140"/>
      <c r="AY3029" s="150"/>
      <c r="AZ3029" s="171"/>
      <c r="BA3029" s="171"/>
      <c r="BB3029" s="150" t="str">
        <f t="shared" si="544"/>
        <v/>
      </c>
      <c r="BC3029" s="172"/>
      <c r="BD3029" s="169"/>
      <c r="BE3029" s="169"/>
      <c r="BF3029" s="169"/>
      <c r="BG3029" s="169"/>
      <c r="BH3029" s="169"/>
      <c r="BI3029" s="169"/>
      <c r="BJ3029" s="169"/>
      <c r="BK3029" s="169"/>
      <c r="BL3029" s="169"/>
      <c r="BM3029" s="169"/>
      <c r="BN3029" s="169"/>
      <c r="BO3029" s="169"/>
      <c r="BP3029" s="169"/>
      <c r="BQ3029" s="169"/>
      <c r="BS3029" s="6"/>
      <c r="BT3029" s="11"/>
      <c r="BU3029" s="6"/>
      <c r="BV3029" s="6"/>
    </row>
    <row r="3030" spans="1:74" ht="15.75" x14ac:dyDescent="0.25">
      <c r="A3030" s="52" t="s">
        <v>7908</v>
      </c>
      <c r="B3030" s="56"/>
      <c r="C3030" s="7" t="s">
        <v>118</v>
      </c>
      <c r="D3030" s="7" t="s">
        <v>6920</v>
      </c>
      <c r="E3030" s="7"/>
      <c r="F3030" s="64"/>
      <c r="G3030" s="6"/>
      <c r="H3030" s="6"/>
      <c r="I3030" s="10" t="s">
        <v>110</v>
      </c>
      <c r="J3030" s="11" t="s">
        <v>5530</v>
      </c>
      <c r="K3030" s="220" t="s">
        <v>601</v>
      </c>
      <c r="L3030" s="180"/>
      <c r="M3030" s="180">
        <v>1000</v>
      </c>
      <c r="N3030" s="80" t="s">
        <v>7216</v>
      </c>
      <c r="O3030" s="165"/>
      <c r="P3030" s="80" t="s">
        <v>5572</v>
      </c>
      <c r="Q3030" s="80"/>
      <c r="R3030" s="80"/>
      <c r="S3030" s="166"/>
      <c r="T3030" s="164"/>
      <c r="U3030" s="167"/>
      <c r="V3030" s="168"/>
      <c r="W3030" s="12" t="str">
        <f t="shared" si="543"/>
        <v>Mqtt1</v>
      </c>
      <c r="X3030" s="222"/>
      <c r="Y3030" s="6" t="str">
        <f t="shared" si="546"/>
        <v>power-tag/fcu-galley-fwd</v>
      </c>
      <c r="Z3030" s="106" t="str" cm="1">
        <f t="array" ref="Z3030">IF(COUNTIF(N3030,"spare"),"","$."&amp;_xlfn.REGEXEXTRACT(J3030,"PT\d+[FQ]\d+_(.*)", 2))</f>
        <v>$.Total_Active_Power</v>
      </c>
      <c r="AA3030" s="12">
        <f t="shared" si="545"/>
        <v>22</v>
      </c>
      <c r="AB3030" s="6" t="s">
        <v>195</v>
      </c>
      <c r="AC3030" s="106">
        <v>3060</v>
      </c>
      <c r="AJ3030" s="80"/>
      <c r="AK3030" s="116" t="s">
        <v>1695</v>
      </c>
      <c r="AN3030" s="80"/>
      <c r="AO3030" s="80"/>
      <c r="AP3030" s="80"/>
      <c r="AQ3030" s="80"/>
      <c r="AR3030" s="130"/>
      <c r="AS3030" s="80"/>
      <c r="AT3030" s="7"/>
      <c r="AU3030" s="7"/>
      <c r="AV3030" s="169"/>
      <c r="AW3030" s="170"/>
      <c r="AX3030" s="140"/>
      <c r="AY3030" s="150"/>
      <c r="AZ3030" s="171"/>
      <c r="BA3030" s="171"/>
      <c r="BB3030" s="150" t="str">
        <f t="shared" si="544"/>
        <v/>
      </c>
      <c r="BC3030" s="172"/>
      <c r="BD3030" s="169"/>
      <c r="BE3030" s="169"/>
      <c r="BF3030" s="169"/>
      <c r="BG3030" s="169"/>
      <c r="BH3030" s="169"/>
      <c r="BI3030" s="169"/>
      <c r="BJ3030" s="169"/>
      <c r="BK3030" s="169"/>
      <c r="BL3030" s="169"/>
      <c r="BM3030" s="169"/>
      <c r="BN3030" s="169"/>
      <c r="BO3030" s="169"/>
      <c r="BP3030" s="169"/>
      <c r="BQ3030" s="169"/>
      <c r="BS3030" s="6"/>
      <c r="BT3030" s="11"/>
      <c r="BU3030" s="6"/>
      <c r="BV3030" s="6"/>
    </row>
    <row r="3031" spans="1:74" ht="15.75" x14ac:dyDescent="0.25">
      <c r="A3031" s="52" t="s">
        <v>7908</v>
      </c>
      <c r="B3031" s="56"/>
      <c r="C3031" s="7" t="s">
        <v>118</v>
      </c>
      <c r="D3031" s="7" t="s">
        <v>6920</v>
      </c>
      <c r="E3031" s="7"/>
      <c r="F3031" s="64"/>
      <c r="G3031" s="6"/>
      <c r="H3031" s="6"/>
      <c r="I3031" s="10" t="s">
        <v>110</v>
      </c>
      <c r="J3031" s="11" t="s">
        <v>5531</v>
      </c>
      <c r="K3031" s="220" t="s">
        <v>601</v>
      </c>
      <c r="L3031" s="180"/>
      <c r="M3031" s="180">
        <v>1000</v>
      </c>
      <c r="N3031" s="80" t="s">
        <v>7216</v>
      </c>
      <c r="O3031" s="165"/>
      <c r="P3031" s="80" t="s">
        <v>5573</v>
      </c>
      <c r="Q3031" s="80"/>
      <c r="R3031" s="80"/>
      <c r="S3031" s="166"/>
      <c r="T3031" s="164"/>
      <c r="U3031" s="167"/>
      <c r="V3031" s="168"/>
      <c r="W3031" s="12" t="str">
        <f t="shared" si="543"/>
        <v>Mqtt1</v>
      </c>
      <c r="X3031" s="222"/>
      <c r="Y3031" s="6" t="str">
        <f t="shared" si="546"/>
        <v>power-tag/fcu-galley-fwd</v>
      </c>
      <c r="Z3031" s="106" t="str" cm="1">
        <f t="array" ref="Z3031">IF(COUNTIF(N3031,"spare"),"","$."&amp;_xlfn.REGEXEXTRACT(J3031,"PT\d+[FQ]\d+_(.*)", 2))</f>
        <v>$.Power_Factor_Phase_A</v>
      </c>
      <c r="AA3031" s="12">
        <f t="shared" si="545"/>
        <v>22</v>
      </c>
      <c r="AB3031" s="6" t="s">
        <v>195</v>
      </c>
      <c r="AC3031" s="106">
        <v>3078</v>
      </c>
      <c r="AJ3031" s="80"/>
      <c r="AK3031" s="116" t="s">
        <v>1696</v>
      </c>
      <c r="AN3031" s="80"/>
      <c r="AO3031" s="80"/>
      <c r="AP3031" s="80"/>
      <c r="AQ3031" s="80"/>
      <c r="AR3031" s="130"/>
      <c r="AS3031" s="80"/>
      <c r="AT3031" s="7"/>
      <c r="AU3031" s="7"/>
      <c r="AV3031" s="169"/>
      <c r="AW3031" s="170"/>
      <c r="AX3031" s="140"/>
      <c r="AY3031" s="150"/>
      <c r="AZ3031" s="171"/>
      <c r="BA3031" s="171"/>
      <c r="BB3031" s="150" t="str">
        <f t="shared" si="544"/>
        <v/>
      </c>
      <c r="BC3031" s="172"/>
      <c r="BD3031" s="169"/>
      <c r="BE3031" s="169"/>
      <c r="BF3031" s="169"/>
      <c r="BG3031" s="169"/>
      <c r="BH3031" s="169"/>
      <c r="BI3031" s="169"/>
      <c r="BJ3031" s="169"/>
      <c r="BK3031" s="169"/>
      <c r="BL3031" s="169"/>
      <c r="BM3031" s="169"/>
      <c r="BN3031" s="169"/>
      <c r="BO3031" s="169"/>
      <c r="BP3031" s="169"/>
      <c r="BQ3031" s="169"/>
      <c r="BS3031" s="6"/>
      <c r="BT3031" s="11"/>
      <c r="BU3031" s="6"/>
      <c r="BV3031" s="6"/>
    </row>
    <row r="3032" spans="1:74" ht="15.75" x14ac:dyDescent="0.25">
      <c r="A3032" s="52" t="s">
        <v>7908</v>
      </c>
      <c r="B3032" s="56"/>
      <c r="C3032" s="7" t="s">
        <v>118</v>
      </c>
      <c r="D3032" s="7" t="s">
        <v>6920</v>
      </c>
      <c r="E3032" s="7"/>
      <c r="F3032" s="64"/>
      <c r="G3032" s="6"/>
      <c r="H3032" s="6"/>
      <c r="I3032" s="10" t="s">
        <v>110</v>
      </c>
      <c r="J3032" s="11" t="s">
        <v>5532</v>
      </c>
      <c r="K3032" s="220" t="s">
        <v>601</v>
      </c>
      <c r="L3032" s="180"/>
      <c r="M3032" s="180">
        <v>1000</v>
      </c>
      <c r="N3032" s="80" t="s">
        <v>7216</v>
      </c>
      <c r="O3032" s="165"/>
      <c r="P3032" s="80" t="s">
        <v>5574</v>
      </c>
      <c r="Q3032" s="80"/>
      <c r="R3032" s="80"/>
      <c r="S3032" s="166"/>
      <c r="T3032" s="164"/>
      <c r="U3032" s="167"/>
      <c r="V3032" s="168"/>
      <c r="W3032" s="12" t="str">
        <f t="shared" si="543"/>
        <v>Mqtt1</v>
      </c>
      <c r="X3032" s="222"/>
      <c r="Y3032" s="6" t="str">
        <f t="shared" si="546"/>
        <v>power-tag/fcu-galley-fwd</v>
      </c>
      <c r="Z3032" s="106" t="str" cm="1">
        <f t="array" ref="Z3032">IF(COUNTIF(N3032,"spare"),"","$."&amp;_xlfn.REGEXEXTRACT(J3032,"PT\d+[FQ]\d+_(.*)", 2))</f>
        <v>$.Power_Factor_Phase_B</v>
      </c>
      <c r="AA3032" s="12">
        <f t="shared" si="545"/>
        <v>22</v>
      </c>
      <c r="AB3032" s="6" t="s">
        <v>195</v>
      </c>
      <c r="AC3032" s="106">
        <v>3080</v>
      </c>
      <c r="AJ3032" s="80"/>
      <c r="AK3032" s="116" t="s">
        <v>1696</v>
      </c>
      <c r="AN3032" s="80"/>
      <c r="AO3032" s="80"/>
      <c r="AP3032" s="80"/>
      <c r="AQ3032" s="80"/>
      <c r="AR3032" s="130"/>
      <c r="AS3032" s="80"/>
      <c r="AT3032" s="7"/>
      <c r="AU3032" s="7"/>
      <c r="AV3032" s="169"/>
      <c r="AW3032" s="170"/>
      <c r="AX3032" s="140"/>
      <c r="AY3032" s="150"/>
      <c r="AZ3032" s="171"/>
      <c r="BA3032" s="171"/>
      <c r="BB3032" s="150" t="str">
        <f t="shared" si="544"/>
        <v/>
      </c>
      <c r="BC3032" s="172"/>
      <c r="BD3032" s="169"/>
      <c r="BE3032" s="169"/>
      <c r="BF3032" s="169"/>
      <c r="BG3032" s="169"/>
      <c r="BH3032" s="169"/>
      <c r="BI3032" s="169"/>
      <c r="BJ3032" s="169"/>
      <c r="BK3032" s="169"/>
      <c r="BL3032" s="169"/>
      <c r="BM3032" s="169"/>
      <c r="BN3032" s="169"/>
      <c r="BO3032" s="169"/>
      <c r="BP3032" s="169"/>
      <c r="BQ3032" s="169"/>
      <c r="BS3032" s="6"/>
      <c r="BT3032" s="11"/>
      <c r="BU3032" s="6"/>
      <c r="BV3032" s="6"/>
    </row>
    <row r="3033" spans="1:74" ht="15.75" x14ac:dyDescent="0.25">
      <c r="A3033" s="52" t="s">
        <v>7908</v>
      </c>
      <c r="B3033" s="56"/>
      <c r="C3033" s="7" t="s">
        <v>118</v>
      </c>
      <c r="D3033" s="7" t="s">
        <v>6920</v>
      </c>
      <c r="E3033" s="7"/>
      <c r="F3033" s="64"/>
      <c r="G3033" s="6"/>
      <c r="H3033" s="6"/>
      <c r="I3033" s="10" t="s">
        <v>110</v>
      </c>
      <c r="J3033" s="11" t="s">
        <v>5533</v>
      </c>
      <c r="K3033" s="220" t="s">
        <v>601</v>
      </c>
      <c r="L3033" s="180"/>
      <c r="M3033" s="180">
        <v>1000</v>
      </c>
      <c r="N3033" s="80" t="s">
        <v>7216</v>
      </c>
      <c r="O3033" s="165"/>
      <c r="P3033" s="80" t="s">
        <v>5575</v>
      </c>
      <c r="Q3033" s="80"/>
      <c r="R3033" s="80"/>
      <c r="S3033" s="166"/>
      <c r="T3033" s="164"/>
      <c r="U3033" s="167"/>
      <c r="V3033" s="168"/>
      <c r="W3033" s="12" t="str">
        <f t="shared" si="543"/>
        <v>Mqtt1</v>
      </c>
      <c r="X3033" s="222"/>
      <c r="Y3033" s="6" t="str">
        <f t="shared" si="546"/>
        <v>power-tag/fcu-galley-fwd</v>
      </c>
      <c r="Z3033" s="106" t="str" cm="1">
        <f t="array" ref="Z3033">IF(COUNTIF(N3033,"spare"),"","$."&amp;_xlfn.REGEXEXTRACT(J3033,"PT\d+[FQ]\d+_(.*)", 2))</f>
        <v>$.Power_Factor_Phase_C</v>
      </c>
      <c r="AA3033" s="12">
        <f t="shared" si="545"/>
        <v>22</v>
      </c>
      <c r="AB3033" s="6" t="s">
        <v>195</v>
      </c>
      <c r="AC3033" s="106">
        <v>3082</v>
      </c>
      <c r="AJ3033" s="80"/>
      <c r="AK3033" s="116" t="s">
        <v>1696</v>
      </c>
      <c r="AN3033" s="80"/>
      <c r="AO3033" s="80"/>
      <c r="AP3033" s="80"/>
      <c r="AQ3033" s="80"/>
      <c r="AR3033" s="130"/>
      <c r="AS3033" s="80"/>
      <c r="AT3033" s="7"/>
      <c r="AU3033" s="7"/>
      <c r="AV3033" s="169"/>
      <c r="AW3033" s="170"/>
      <c r="AX3033" s="140"/>
      <c r="AY3033" s="150"/>
      <c r="AZ3033" s="171"/>
      <c r="BA3033" s="171"/>
      <c r="BB3033" s="150" t="str">
        <f t="shared" si="544"/>
        <v/>
      </c>
      <c r="BC3033" s="172"/>
      <c r="BD3033" s="169"/>
      <c r="BE3033" s="169"/>
      <c r="BF3033" s="169"/>
      <c r="BG3033" s="169"/>
      <c r="BH3033" s="169"/>
      <c r="BI3033" s="169"/>
      <c r="BJ3033" s="169"/>
      <c r="BK3033" s="169"/>
      <c r="BL3033" s="169"/>
      <c r="BM3033" s="169"/>
      <c r="BN3033" s="169"/>
      <c r="BO3033" s="169"/>
      <c r="BP3033" s="169"/>
      <c r="BQ3033" s="169"/>
      <c r="BS3033" s="6"/>
      <c r="BT3033" s="11"/>
      <c r="BU3033" s="6"/>
      <c r="BV3033" s="6"/>
    </row>
    <row r="3034" spans="1:74" ht="15.75" x14ac:dyDescent="0.25">
      <c r="A3034" s="52" t="s">
        <v>7908</v>
      </c>
      <c r="B3034" s="56"/>
      <c r="C3034" s="7" t="s">
        <v>118</v>
      </c>
      <c r="D3034" s="7" t="s">
        <v>6920</v>
      </c>
      <c r="E3034" s="7"/>
      <c r="F3034" s="64"/>
      <c r="G3034" s="6"/>
      <c r="H3034" s="6"/>
      <c r="I3034" s="10" t="s">
        <v>110</v>
      </c>
      <c r="J3034" s="11" t="s">
        <v>5534</v>
      </c>
      <c r="K3034" s="220" t="s">
        <v>601</v>
      </c>
      <c r="L3034" s="180"/>
      <c r="M3034" s="180">
        <v>1000</v>
      </c>
      <c r="N3034" s="80" t="s">
        <v>7216</v>
      </c>
      <c r="O3034" s="165"/>
      <c r="P3034" s="80" t="s">
        <v>5576</v>
      </c>
      <c r="Q3034" s="80"/>
      <c r="R3034" s="80"/>
      <c r="S3034" s="166"/>
      <c r="T3034" s="164"/>
      <c r="U3034" s="167"/>
      <c r="V3034" s="168"/>
      <c r="W3034" s="12" t="str">
        <f t="shared" si="543"/>
        <v>Mqtt1</v>
      </c>
      <c r="X3034" s="222"/>
      <c r="Y3034" s="6" t="str">
        <f t="shared" si="546"/>
        <v>power-tag/fcu-galley-fwd</v>
      </c>
      <c r="Z3034" s="106" t="str" cm="1">
        <f t="array" ref="Z3034">IF(COUNTIF(N3034,"spare"),"","$."&amp;_xlfn.REGEXEXTRACT(J3034,"PT\d+[FQ]\d+_(.*)", 2))</f>
        <v>$.Total_Power_Factor</v>
      </c>
      <c r="AA3034" s="12">
        <f t="shared" si="545"/>
        <v>22</v>
      </c>
      <c r="AB3034" s="6" t="s">
        <v>195</v>
      </c>
      <c r="AC3034" s="106">
        <v>3084</v>
      </c>
      <c r="AJ3034" s="80"/>
      <c r="AK3034" s="116" t="s">
        <v>1696</v>
      </c>
      <c r="AN3034" s="80"/>
      <c r="AO3034" s="80"/>
      <c r="AP3034" s="80"/>
      <c r="AQ3034" s="80"/>
      <c r="AR3034" s="130"/>
      <c r="AS3034" s="80"/>
      <c r="AT3034" s="7"/>
      <c r="AU3034" s="7"/>
      <c r="AV3034" s="169"/>
      <c r="AW3034" s="170"/>
      <c r="AX3034" s="140"/>
      <c r="AY3034" s="150"/>
      <c r="AZ3034" s="171"/>
      <c r="BA3034" s="171"/>
      <c r="BB3034" s="150" t="str">
        <f t="shared" si="544"/>
        <v/>
      </c>
      <c r="BC3034" s="172"/>
      <c r="BD3034" s="169"/>
      <c r="BE3034" s="169"/>
      <c r="BF3034" s="169"/>
      <c r="BG3034" s="169"/>
      <c r="BH3034" s="169"/>
      <c r="BI3034" s="169"/>
      <c r="BJ3034" s="169"/>
      <c r="BK3034" s="169"/>
      <c r="BL3034" s="169"/>
      <c r="BM3034" s="169"/>
      <c r="BN3034" s="169"/>
      <c r="BO3034" s="169"/>
      <c r="BP3034" s="169"/>
      <c r="BQ3034" s="169"/>
      <c r="BS3034" s="6"/>
      <c r="BT3034" s="11"/>
      <c r="BU3034" s="6"/>
      <c r="BV3034" s="6"/>
    </row>
    <row r="3035" spans="1:74" ht="15.75" x14ac:dyDescent="0.25">
      <c r="A3035" s="52" t="s">
        <v>7908</v>
      </c>
      <c r="B3035" s="56"/>
      <c r="C3035" s="7" t="s">
        <v>118</v>
      </c>
      <c r="D3035" s="7" t="s">
        <v>6920</v>
      </c>
      <c r="E3035" s="7"/>
      <c r="F3035" s="64"/>
      <c r="G3035" s="6"/>
      <c r="H3035" s="6"/>
      <c r="I3035" s="10" t="s">
        <v>110</v>
      </c>
      <c r="J3035" s="11" t="s">
        <v>5535</v>
      </c>
      <c r="K3035" s="220" t="s">
        <v>601</v>
      </c>
      <c r="L3035" s="180"/>
      <c r="M3035" s="180">
        <v>1000</v>
      </c>
      <c r="N3035" s="80" t="s">
        <v>7216</v>
      </c>
      <c r="O3035" s="165"/>
      <c r="P3035" s="80" t="s">
        <v>5577</v>
      </c>
      <c r="Q3035" s="80"/>
      <c r="R3035" s="80"/>
      <c r="S3035" s="166"/>
      <c r="T3035" s="164"/>
      <c r="U3035" s="167"/>
      <c r="V3035" s="168"/>
      <c r="W3035" s="12" t="str">
        <f t="shared" ref="W3035:W3049" si="547">IF(COUNTIF(N3035,"spare"),"","Mqtt1")</f>
        <v>Mqtt1</v>
      </c>
      <c r="X3035" s="222"/>
      <c r="Y3035" s="6" t="str">
        <f t="shared" si="546"/>
        <v>power-tag/galley-hood</v>
      </c>
      <c r="Z3035" s="106" t="str" cm="1">
        <f t="array" ref="Z3035">IF(COUNTIF(N3035,"spare"),"","$."&amp;_xlfn.REGEXEXTRACT(J3035,"PT\d+[FQ]\d+_(.*)", 2))</f>
        <v>$.RMS_Current_Phase_A</v>
      </c>
      <c r="AA3035" s="12">
        <f>AA3020+1</f>
        <v>23</v>
      </c>
      <c r="AB3035" s="6" t="s">
        <v>195</v>
      </c>
      <c r="AC3035" s="106">
        <v>3000</v>
      </c>
      <c r="AJ3035" s="80"/>
      <c r="AK3035" s="116" t="s">
        <v>1693</v>
      </c>
      <c r="AN3035" s="80"/>
      <c r="AO3035" s="80"/>
      <c r="AP3035" s="80"/>
      <c r="AQ3035" s="80"/>
      <c r="AR3035" s="130"/>
      <c r="AS3035" s="80"/>
      <c r="AT3035" s="7"/>
      <c r="AU3035" s="7"/>
      <c r="AV3035" s="169"/>
      <c r="AW3035" s="170"/>
      <c r="AX3035" s="140"/>
      <c r="AY3035" s="150"/>
      <c r="AZ3035" s="171"/>
      <c r="BA3035" s="171"/>
      <c r="BB3035" s="150" t="str">
        <f t="shared" ref="BB3035:BB3049" si="548">IF(ISNUMBER(AM3035),"1","")</f>
        <v/>
      </c>
      <c r="BC3035" s="172"/>
      <c r="BD3035" s="169"/>
      <c r="BE3035" s="169"/>
      <c r="BF3035" s="169"/>
      <c r="BG3035" s="169"/>
      <c r="BH3035" s="169"/>
      <c r="BI3035" s="169"/>
      <c r="BJ3035" s="169"/>
      <c r="BK3035" s="169"/>
      <c r="BL3035" s="169"/>
      <c r="BM3035" s="169"/>
      <c r="BN3035" s="169"/>
      <c r="BO3035" s="169"/>
      <c r="BP3035" s="169"/>
      <c r="BQ3035" s="169"/>
      <c r="BS3035" s="6"/>
      <c r="BT3035" s="11"/>
      <c r="BU3035" s="6"/>
      <c r="BV3035" s="6"/>
    </row>
    <row r="3036" spans="1:74" ht="15.75" x14ac:dyDescent="0.25">
      <c r="A3036" s="52" t="s">
        <v>7908</v>
      </c>
      <c r="B3036" s="56"/>
      <c r="C3036" s="7" t="s">
        <v>118</v>
      </c>
      <c r="D3036" s="7" t="s">
        <v>6920</v>
      </c>
      <c r="E3036" s="7"/>
      <c r="F3036" s="64"/>
      <c r="G3036" s="6"/>
      <c r="H3036" s="6"/>
      <c r="I3036" s="10" t="s">
        <v>110</v>
      </c>
      <c r="J3036" s="11" t="s">
        <v>5536</v>
      </c>
      <c r="K3036" s="220" t="s">
        <v>601</v>
      </c>
      <c r="L3036" s="180"/>
      <c r="M3036" s="180">
        <v>1000</v>
      </c>
      <c r="N3036" s="80" t="s">
        <v>7216</v>
      </c>
      <c r="O3036" s="165"/>
      <c r="P3036" s="80" t="s">
        <v>5578</v>
      </c>
      <c r="Q3036" s="80"/>
      <c r="R3036" s="80"/>
      <c r="S3036" s="166"/>
      <c r="T3036" s="164"/>
      <c r="U3036" s="167"/>
      <c r="V3036" s="168"/>
      <c r="W3036" s="12" t="str">
        <f t="shared" si="547"/>
        <v>Mqtt1</v>
      </c>
      <c r="X3036" s="222"/>
      <c r="Y3036" s="6" t="str">
        <f t="shared" si="546"/>
        <v>power-tag/galley-hood</v>
      </c>
      <c r="Z3036" s="106" t="str" cm="1">
        <f t="array" ref="Z3036">IF(COUNTIF(N3036,"spare"),"","$."&amp;_xlfn.REGEXEXTRACT(J3036,"PT\d+[FQ]\d+_(.*)", 2))</f>
        <v>$.RMS_Current_Phase_B</v>
      </c>
      <c r="AA3036" s="12">
        <f t="shared" si="545"/>
        <v>23</v>
      </c>
      <c r="AB3036" s="6" t="s">
        <v>195</v>
      </c>
      <c r="AC3036" s="106">
        <v>3002</v>
      </c>
      <c r="AJ3036" s="80"/>
      <c r="AK3036" s="116" t="s">
        <v>1693</v>
      </c>
      <c r="AN3036" s="80"/>
      <c r="AO3036" s="80"/>
      <c r="AP3036" s="80"/>
      <c r="AQ3036" s="80"/>
      <c r="AR3036" s="130"/>
      <c r="AS3036" s="80"/>
      <c r="AT3036" s="7"/>
      <c r="AU3036" s="7"/>
      <c r="AV3036" s="169"/>
      <c r="AW3036" s="170"/>
      <c r="AX3036" s="140"/>
      <c r="AY3036" s="150"/>
      <c r="AZ3036" s="171"/>
      <c r="BA3036" s="171"/>
      <c r="BB3036" s="150" t="str">
        <f t="shared" si="548"/>
        <v/>
      </c>
      <c r="BC3036" s="172"/>
      <c r="BD3036" s="169"/>
      <c r="BE3036" s="169"/>
      <c r="BF3036" s="169"/>
      <c r="BG3036" s="169"/>
      <c r="BH3036" s="169"/>
      <c r="BI3036" s="169"/>
      <c r="BJ3036" s="169"/>
      <c r="BK3036" s="169"/>
      <c r="BL3036" s="169"/>
      <c r="BM3036" s="169"/>
      <c r="BN3036" s="169"/>
      <c r="BO3036" s="169"/>
      <c r="BP3036" s="169"/>
      <c r="BQ3036" s="169"/>
      <c r="BS3036" s="6"/>
      <c r="BT3036" s="11"/>
      <c r="BU3036" s="6"/>
      <c r="BV3036" s="6"/>
    </row>
    <row r="3037" spans="1:74" ht="15.75" x14ac:dyDescent="0.25">
      <c r="A3037" s="52" t="s">
        <v>7908</v>
      </c>
      <c r="B3037" s="56"/>
      <c r="C3037" s="7" t="s">
        <v>118</v>
      </c>
      <c r="D3037" s="7" t="s">
        <v>6920</v>
      </c>
      <c r="E3037" s="7"/>
      <c r="F3037" s="64"/>
      <c r="G3037" s="6"/>
      <c r="H3037" s="6"/>
      <c r="I3037" s="10" t="s">
        <v>110</v>
      </c>
      <c r="J3037" s="11" t="s">
        <v>5537</v>
      </c>
      <c r="K3037" s="220" t="s">
        <v>601</v>
      </c>
      <c r="L3037" s="180"/>
      <c r="M3037" s="180">
        <v>1000</v>
      </c>
      <c r="N3037" s="80" t="s">
        <v>7216</v>
      </c>
      <c r="O3037" s="165"/>
      <c r="P3037" s="80" t="s">
        <v>5579</v>
      </c>
      <c r="Q3037" s="80"/>
      <c r="R3037" s="80"/>
      <c r="S3037" s="166"/>
      <c r="T3037" s="164"/>
      <c r="U3037" s="167"/>
      <c r="V3037" s="168"/>
      <c r="W3037" s="12" t="str">
        <f t="shared" si="547"/>
        <v>Mqtt1</v>
      </c>
      <c r="X3037" s="222"/>
      <c r="Y3037" s="6" t="str">
        <f t="shared" si="546"/>
        <v>power-tag/galley-hood</v>
      </c>
      <c r="Z3037" s="106" t="str" cm="1">
        <f t="array" ref="Z3037">IF(COUNTIF(N3037,"spare"),"","$."&amp;_xlfn.REGEXEXTRACT(J3037,"PT\d+[FQ]\d+_(.*)", 2))</f>
        <v>$.RMS_Current_Phase_C</v>
      </c>
      <c r="AA3037" s="12">
        <f t="shared" si="545"/>
        <v>23</v>
      </c>
      <c r="AB3037" s="6" t="s">
        <v>195</v>
      </c>
      <c r="AC3037" s="106">
        <v>3004</v>
      </c>
      <c r="AJ3037" s="80"/>
      <c r="AK3037" s="116" t="s">
        <v>1693</v>
      </c>
      <c r="AN3037" s="80"/>
      <c r="AO3037" s="80"/>
      <c r="AP3037" s="80"/>
      <c r="AQ3037" s="80"/>
      <c r="AR3037" s="130"/>
      <c r="AS3037" s="80"/>
      <c r="AT3037" s="7"/>
      <c r="AU3037" s="7"/>
      <c r="AV3037" s="169"/>
      <c r="AW3037" s="170"/>
      <c r="AX3037" s="140"/>
      <c r="AY3037" s="150"/>
      <c r="AZ3037" s="171"/>
      <c r="BA3037" s="171"/>
      <c r="BB3037" s="150" t="str">
        <f t="shared" si="548"/>
        <v/>
      </c>
      <c r="BC3037" s="172"/>
      <c r="BD3037" s="169"/>
      <c r="BE3037" s="169"/>
      <c r="BF3037" s="169"/>
      <c r="BG3037" s="169"/>
      <c r="BH3037" s="169"/>
      <c r="BI3037" s="169"/>
      <c r="BJ3037" s="169"/>
      <c r="BK3037" s="169"/>
      <c r="BL3037" s="169"/>
      <c r="BM3037" s="169"/>
      <c r="BN3037" s="169"/>
      <c r="BO3037" s="169"/>
      <c r="BP3037" s="169"/>
      <c r="BQ3037" s="169"/>
      <c r="BS3037" s="6"/>
      <c r="BT3037" s="11"/>
      <c r="BU3037" s="6"/>
      <c r="BV3037" s="6"/>
    </row>
    <row r="3038" spans="1:74" ht="15.75" x14ac:dyDescent="0.25">
      <c r="A3038" s="52" t="s">
        <v>7908</v>
      </c>
      <c r="B3038" s="56"/>
      <c r="C3038" s="7" t="s">
        <v>118</v>
      </c>
      <c r="D3038" s="7" t="s">
        <v>6920</v>
      </c>
      <c r="E3038" s="7"/>
      <c r="F3038" s="64"/>
      <c r="G3038" s="6"/>
      <c r="H3038" s="6"/>
      <c r="I3038" s="10" t="s">
        <v>110</v>
      </c>
      <c r="J3038" s="11" t="s">
        <v>5538</v>
      </c>
      <c r="K3038" s="220" t="s">
        <v>601</v>
      </c>
      <c r="L3038" s="180"/>
      <c r="M3038" s="180">
        <v>1000</v>
      </c>
      <c r="N3038" s="80" t="s">
        <v>7216</v>
      </c>
      <c r="O3038" s="165"/>
      <c r="P3038" s="80" t="s">
        <v>5580</v>
      </c>
      <c r="Q3038" s="80"/>
      <c r="R3038" s="80"/>
      <c r="S3038" s="166"/>
      <c r="T3038" s="164"/>
      <c r="U3038" s="167"/>
      <c r="V3038" s="168"/>
      <c r="W3038" s="12" t="str">
        <f t="shared" si="547"/>
        <v>Mqtt1</v>
      </c>
      <c r="X3038" s="222"/>
      <c r="Y3038" s="6" t="str">
        <f t="shared" si="546"/>
        <v>power-tag/galley-hood</v>
      </c>
      <c r="Z3038" s="106" t="str" cm="1">
        <f t="array" ref="Z3038">IF(COUNTIF(N3038,"spare"),"","$."&amp;_xlfn.REGEXEXTRACT(J3038,"PT\d+[FQ]\d+_(.*)", 2))</f>
        <v>$.RMS_Current_Phase_Neut</v>
      </c>
      <c r="AA3038" s="12">
        <f t="shared" si="545"/>
        <v>23</v>
      </c>
      <c r="AB3038" s="6" t="s">
        <v>195</v>
      </c>
      <c r="AC3038" s="106">
        <v>3006</v>
      </c>
      <c r="AJ3038" s="80"/>
      <c r="AK3038" s="116" t="s">
        <v>1693</v>
      </c>
      <c r="AN3038" s="80"/>
      <c r="AO3038" s="80"/>
      <c r="AP3038" s="80"/>
      <c r="AQ3038" s="80"/>
      <c r="AR3038" s="130"/>
      <c r="AS3038" s="80"/>
      <c r="AT3038" s="7"/>
      <c r="AU3038" s="7"/>
      <c r="AV3038" s="169"/>
      <c r="AW3038" s="170"/>
      <c r="AX3038" s="140"/>
      <c r="AY3038" s="150"/>
      <c r="AZ3038" s="171"/>
      <c r="BA3038" s="171"/>
      <c r="BB3038" s="150" t="str">
        <f t="shared" si="548"/>
        <v/>
      </c>
      <c r="BC3038" s="172"/>
      <c r="BD3038" s="169"/>
      <c r="BE3038" s="169"/>
      <c r="BF3038" s="169"/>
      <c r="BG3038" s="169"/>
      <c r="BH3038" s="169"/>
      <c r="BI3038" s="169"/>
      <c r="BJ3038" s="169"/>
      <c r="BK3038" s="169"/>
      <c r="BL3038" s="169"/>
      <c r="BM3038" s="169"/>
      <c r="BN3038" s="169"/>
      <c r="BO3038" s="169"/>
      <c r="BP3038" s="169"/>
      <c r="BQ3038" s="169"/>
      <c r="BS3038" s="6"/>
      <c r="BT3038" s="11"/>
      <c r="BU3038" s="6"/>
      <c r="BV3038" s="6"/>
    </row>
    <row r="3039" spans="1:74" ht="15.75" x14ac:dyDescent="0.25">
      <c r="A3039" s="52" t="s">
        <v>7908</v>
      </c>
      <c r="B3039" s="56"/>
      <c r="C3039" s="7" t="s">
        <v>118</v>
      </c>
      <c r="D3039" s="7" t="s">
        <v>6920</v>
      </c>
      <c r="E3039" s="7"/>
      <c r="F3039" s="64"/>
      <c r="G3039" s="6"/>
      <c r="H3039" s="6"/>
      <c r="I3039" s="10" t="s">
        <v>110</v>
      </c>
      <c r="J3039" s="11" t="s">
        <v>7814</v>
      </c>
      <c r="K3039" s="220" t="s">
        <v>601</v>
      </c>
      <c r="L3039" s="180"/>
      <c r="M3039" s="180">
        <v>1000</v>
      </c>
      <c r="N3039" s="80" t="s">
        <v>7216</v>
      </c>
      <c r="O3039" s="165"/>
      <c r="P3039" s="80" t="s">
        <v>5581</v>
      </c>
      <c r="Q3039" s="80"/>
      <c r="R3039" s="80"/>
      <c r="S3039" s="166"/>
      <c r="T3039" s="164"/>
      <c r="U3039" s="167"/>
      <c r="V3039" s="168"/>
      <c r="W3039" s="12" t="str">
        <f t="shared" si="547"/>
        <v>Mqtt1</v>
      </c>
      <c r="X3039" s="222"/>
      <c r="Y3039" s="6" t="str">
        <f t="shared" si="546"/>
        <v>power-tag/galley-hood</v>
      </c>
      <c r="Z3039" s="106" t="str" cm="1">
        <f t="array" ref="Z3039">IF(COUNTIF(N3039,"spare"),"","$."&amp;_xlfn.REGEXEXTRACT(J3039,"PT\d+[FQ]\d+_(.*)", 2))</f>
        <v>$.RMS_Voltage_A_N</v>
      </c>
      <c r="AA3039" s="12">
        <f t="shared" si="545"/>
        <v>23</v>
      </c>
      <c r="AB3039" s="6" t="s">
        <v>195</v>
      </c>
      <c r="AC3039" s="106">
        <v>3028</v>
      </c>
      <c r="AJ3039" s="80"/>
      <c r="AK3039" s="116" t="s">
        <v>1694</v>
      </c>
      <c r="AN3039" s="80"/>
      <c r="AO3039" s="80"/>
      <c r="AP3039" s="80"/>
      <c r="AQ3039" s="80"/>
      <c r="AR3039" s="130"/>
      <c r="AS3039" s="80"/>
      <c r="AT3039" s="7"/>
      <c r="AU3039" s="7"/>
      <c r="AV3039" s="169"/>
      <c r="AW3039" s="170"/>
      <c r="AX3039" s="140"/>
      <c r="AY3039" s="150"/>
      <c r="AZ3039" s="171"/>
      <c r="BA3039" s="171"/>
      <c r="BB3039" s="150" t="str">
        <f t="shared" si="548"/>
        <v/>
      </c>
      <c r="BC3039" s="172"/>
      <c r="BD3039" s="169"/>
      <c r="BE3039" s="169"/>
      <c r="BF3039" s="169"/>
      <c r="BG3039" s="169"/>
      <c r="BH3039" s="169"/>
      <c r="BI3039" s="169"/>
      <c r="BJ3039" s="169"/>
      <c r="BK3039" s="169"/>
      <c r="BL3039" s="169"/>
      <c r="BM3039" s="169"/>
      <c r="BN3039" s="169"/>
      <c r="BO3039" s="169"/>
      <c r="BP3039" s="169"/>
      <c r="BQ3039" s="169"/>
      <c r="BS3039" s="6"/>
      <c r="BT3039" s="11"/>
      <c r="BU3039" s="6"/>
      <c r="BV3039" s="6"/>
    </row>
    <row r="3040" spans="1:74" ht="15.75" x14ac:dyDescent="0.25">
      <c r="A3040" s="52" t="s">
        <v>7908</v>
      </c>
      <c r="B3040" s="56"/>
      <c r="C3040" s="7" t="s">
        <v>118</v>
      </c>
      <c r="D3040" s="7" t="s">
        <v>6920</v>
      </c>
      <c r="E3040" s="7"/>
      <c r="F3040" s="64"/>
      <c r="G3040" s="6"/>
      <c r="H3040" s="6"/>
      <c r="I3040" s="10" t="s">
        <v>110</v>
      </c>
      <c r="J3040" s="11" t="s">
        <v>7815</v>
      </c>
      <c r="K3040" s="220" t="s">
        <v>601</v>
      </c>
      <c r="L3040" s="180"/>
      <c r="M3040" s="180">
        <v>1000</v>
      </c>
      <c r="N3040" s="80" t="s">
        <v>7216</v>
      </c>
      <c r="O3040" s="165"/>
      <c r="P3040" s="80" t="s">
        <v>5582</v>
      </c>
      <c r="Q3040" s="80"/>
      <c r="R3040" s="80"/>
      <c r="S3040" s="166"/>
      <c r="T3040" s="164"/>
      <c r="U3040" s="167"/>
      <c r="V3040" s="168"/>
      <c r="W3040" s="12" t="str">
        <f t="shared" si="547"/>
        <v>Mqtt1</v>
      </c>
      <c r="X3040" s="222"/>
      <c r="Y3040" s="6" t="str">
        <f t="shared" si="546"/>
        <v>power-tag/galley-hood</v>
      </c>
      <c r="Z3040" s="106" t="str" cm="1">
        <f t="array" ref="Z3040">IF(COUNTIF(N3040,"spare"),"","$."&amp;_xlfn.REGEXEXTRACT(J3040,"PT\d+[FQ]\d+_(.*)", 2))</f>
        <v>$.RMS_Voltage_B_N</v>
      </c>
      <c r="AA3040" s="12">
        <f t="shared" si="545"/>
        <v>23</v>
      </c>
      <c r="AB3040" s="6" t="s">
        <v>195</v>
      </c>
      <c r="AC3040" s="106">
        <v>3030</v>
      </c>
      <c r="AJ3040" s="80"/>
      <c r="AK3040" s="116" t="s">
        <v>1694</v>
      </c>
      <c r="AN3040" s="80"/>
      <c r="AO3040" s="80"/>
      <c r="AP3040" s="80"/>
      <c r="AQ3040" s="80"/>
      <c r="AR3040" s="130"/>
      <c r="AS3040" s="80"/>
      <c r="AT3040" s="7"/>
      <c r="AU3040" s="7"/>
      <c r="AV3040" s="169"/>
      <c r="AW3040" s="170"/>
      <c r="AX3040" s="140"/>
      <c r="AY3040" s="150"/>
      <c r="AZ3040" s="171"/>
      <c r="BA3040" s="171"/>
      <c r="BB3040" s="150" t="str">
        <f t="shared" si="548"/>
        <v/>
      </c>
      <c r="BC3040" s="172"/>
      <c r="BD3040" s="169"/>
      <c r="BE3040" s="169"/>
      <c r="BF3040" s="169"/>
      <c r="BG3040" s="169"/>
      <c r="BH3040" s="169"/>
      <c r="BI3040" s="169"/>
      <c r="BJ3040" s="169"/>
      <c r="BK3040" s="169"/>
      <c r="BL3040" s="169"/>
      <c r="BM3040" s="169"/>
      <c r="BN3040" s="169"/>
      <c r="BO3040" s="169"/>
      <c r="BP3040" s="169"/>
      <c r="BQ3040" s="169"/>
      <c r="BS3040" s="6"/>
      <c r="BT3040" s="11"/>
      <c r="BU3040" s="6"/>
      <c r="BV3040" s="6"/>
    </row>
    <row r="3041" spans="1:74" ht="15.75" x14ac:dyDescent="0.25">
      <c r="A3041" s="52" t="s">
        <v>7908</v>
      </c>
      <c r="B3041" s="56"/>
      <c r="C3041" s="7" t="s">
        <v>118</v>
      </c>
      <c r="D3041" s="7" t="s">
        <v>6920</v>
      </c>
      <c r="E3041" s="7"/>
      <c r="F3041" s="64"/>
      <c r="G3041" s="6"/>
      <c r="H3041" s="6"/>
      <c r="I3041" s="10" t="s">
        <v>110</v>
      </c>
      <c r="J3041" s="11" t="s">
        <v>7816</v>
      </c>
      <c r="K3041" s="220" t="s">
        <v>601</v>
      </c>
      <c r="L3041" s="180"/>
      <c r="M3041" s="180">
        <v>1000</v>
      </c>
      <c r="N3041" s="80" t="s">
        <v>7216</v>
      </c>
      <c r="O3041" s="165"/>
      <c r="P3041" s="80" t="s">
        <v>5583</v>
      </c>
      <c r="Q3041" s="80"/>
      <c r="R3041" s="80"/>
      <c r="S3041" s="166"/>
      <c r="T3041" s="164"/>
      <c r="U3041" s="167"/>
      <c r="V3041" s="168"/>
      <c r="W3041" s="12" t="str">
        <f t="shared" si="547"/>
        <v>Mqtt1</v>
      </c>
      <c r="X3041" s="222"/>
      <c r="Y3041" s="6" t="str">
        <f t="shared" si="546"/>
        <v>power-tag/galley-hood</v>
      </c>
      <c r="Z3041" s="106" t="str" cm="1">
        <f t="array" ref="Z3041">IF(COUNTIF(N3041,"spare"),"","$."&amp;_xlfn.REGEXEXTRACT(J3041,"PT\d+[FQ]\d+_(.*)", 2))</f>
        <v>$.RMS_Voltage_C_N</v>
      </c>
      <c r="AA3041" s="12">
        <f t="shared" si="545"/>
        <v>23</v>
      </c>
      <c r="AB3041" s="6" t="s">
        <v>195</v>
      </c>
      <c r="AC3041" s="106">
        <v>3032</v>
      </c>
      <c r="AJ3041" s="80"/>
      <c r="AK3041" s="116" t="s">
        <v>1694</v>
      </c>
      <c r="AN3041" s="80"/>
      <c r="AO3041" s="80"/>
      <c r="AP3041" s="80"/>
      <c r="AQ3041" s="80"/>
      <c r="AR3041" s="130"/>
      <c r="AS3041" s="80"/>
      <c r="AT3041" s="7"/>
      <c r="AU3041" s="7"/>
      <c r="AV3041" s="169"/>
      <c r="AW3041" s="170"/>
      <c r="AX3041" s="140"/>
      <c r="AY3041" s="150"/>
      <c r="AZ3041" s="171"/>
      <c r="BA3041" s="171"/>
      <c r="BB3041" s="150" t="str">
        <f t="shared" si="548"/>
        <v/>
      </c>
      <c r="BC3041" s="172"/>
      <c r="BD3041" s="169"/>
      <c r="BE3041" s="169"/>
      <c r="BF3041" s="169"/>
      <c r="BG3041" s="169"/>
      <c r="BH3041" s="169"/>
      <c r="BI3041" s="169"/>
      <c r="BJ3041" s="169"/>
      <c r="BK3041" s="169"/>
      <c r="BL3041" s="169"/>
      <c r="BM3041" s="169"/>
      <c r="BN3041" s="169"/>
      <c r="BO3041" s="169"/>
      <c r="BP3041" s="169"/>
      <c r="BQ3041" s="169"/>
      <c r="BS3041" s="6"/>
      <c r="BT3041" s="11"/>
      <c r="BU3041" s="6"/>
      <c r="BV3041" s="6"/>
    </row>
    <row r="3042" spans="1:74" ht="15.75" x14ac:dyDescent="0.25">
      <c r="A3042" s="52" t="s">
        <v>7908</v>
      </c>
      <c r="B3042" s="56"/>
      <c r="C3042" s="7" t="s">
        <v>118</v>
      </c>
      <c r="D3042" s="7" t="s">
        <v>6920</v>
      </c>
      <c r="E3042" s="7"/>
      <c r="F3042" s="64"/>
      <c r="G3042" s="6"/>
      <c r="H3042" s="6"/>
      <c r="I3042" s="10" t="s">
        <v>110</v>
      </c>
      <c r="J3042" s="11" t="s">
        <v>5539</v>
      </c>
      <c r="K3042" s="220" t="s">
        <v>601</v>
      </c>
      <c r="L3042" s="180"/>
      <c r="M3042" s="180">
        <v>1000</v>
      </c>
      <c r="N3042" s="80" t="s">
        <v>7216</v>
      </c>
      <c r="O3042" s="165"/>
      <c r="P3042" s="80" t="s">
        <v>5584</v>
      </c>
      <c r="Q3042" s="80"/>
      <c r="R3042" s="80"/>
      <c r="S3042" s="166"/>
      <c r="T3042" s="164"/>
      <c r="U3042" s="167"/>
      <c r="V3042" s="168"/>
      <c r="W3042" s="12" t="str">
        <f t="shared" si="547"/>
        <v>Mqtt1</v>
      </c>
      <c r="X3042" s="222"/>
      <c r="Y3042" s="6" t="str">
        <f t="shared" si="546"/>
        <v>power-tag/galley-hood</v>
      </c>
      <c r="Z3042" s="106" t="str" cm="1">
        <f t="array" ref="Z3042">IF(COUNTIF(N3042,"spare"),"","$."&amp;_xlfn.REGEXEXTRACT(J3042,"PT\d+[FQ]\d+_(.*)", 2))</f>
        <v>$.Active_Power_Phase_A</v>
      </c>
      <c r="AA3042" s="12">
        <f t="shared" si="545"/>
        <v>23</v>
      </c>
      <c r="AB3042" s="6" t="s">
        <v>195</v>
      </c>
      <c r="AC3042" s="106">
        <v>3054</v>
      </c>
      <c r="AJ3042" s="80"/>
      <c r="AK3042" s="116" t="s">
        <v>1695</v>
      </c>
      <c r="AN3042" s="80"/>
      <c r="AO3042" s="80"/>
      <c r="AP3042" s="80"/>
      <c r="AQ3042" s="80"/>
      <c r="AR3042" s="130"/>
      <c r="AS3042" s="80"/>
      <c r="AT3042" s="7"/>
      <c r="AU3042" s="7"/>
      <c r="AV3042" s="169"/>
      <c r="AW3042" s="170"/>
      <c r="AX3042" s="140"/>
      <c r="AY3042" s="150"/>
      <c r="AZ3042" s="171"/>
      <c r="BA3042" s="171"/>
      <c r="BB3042" s="150" t="str">
        <f t="shared" si="548"/>
        <v/>
      </c>
      <c r="BC3042" s="172"/>
      <c r="BD3042" s="169"/>
      <c r="BE3042" s="169"/>
      <c r="BF3042" s="169"/>
      <c r="BG3042" s="169"/>
      <c r="BH3042" s="169"/>
      <c r="BI3042" s="169"/>
      <c r="BJ3042" s="169"/>
      <c r="BK3042" s="169"/>
      <c r="BL3042" s="169"/>
      <c r="BM3042" s="169"/>
      <c r="BN3042" s="169"/>
      <c r="BO3042" s="169"/>
      <c r="BP3042" s="169"/>
      <c r="BQ3042" s="169"/>
      <c r="BS3042" s="6"/>
      <c r="BT3042" s="11"/>
      <c r="BU3042" s="6"/>
      <c r="BV3042" s="6"/>
    </row>
    <row r="3043" spans="1:74" ht="15.75" x14ac:dyDescent="0.25">
      <c r="A3043" s="52" t="s">
        <v>7908</v>
      </c>
      <c r="B3043" s="56"/>
      <c r="C3043" s="7" t="s">
        <v>118</v>
      </c>
      <c r="D3043" s="7" t="s">
        <v>6920</v>
      </c>
      <c r="E3043" s="7"/>
      <c r="F3043" s="64"/>
      <c r="G3043" s="6"/>
      <c r="H3043" s="6"/>
      <c r="I3043" s="10" t="s">
        <v>110</v>
      </c>
      <c r="J3043" s="11" t="s">
        <v>5540</v>
      </c>
      <c r="K3043" s="220" t="s">
        <v>601</v>
      </c>
      <c r="L3043" s="180"/>
      <c r="M3043" s="180">
        <v>1000</v>
      </c>
      <c r="N3043" s="80" t="s">
        <v>7216</v>
      </c>
      <c r="O3043" s="165"/>
      <c r="P3043" s="80" t="s">
        <v>5585</v>
      </c>
      <c r="Q3043" s="80"/>
      <c r="R3043" s="80"/>
      <c r="S3043" s="166"/>
      <c r="T3043" s="164"/>
      <c r="U3043" s="167"/>
      <c r="V3043" s="168"/>
      <c r="W3043" s="12" t="str">
        <f t="shared" si="547"/>
        <v>Mqtt1</v>
      </c>
      <c r="X3043" s="222"/>
      <c r="Y3043" s="6" t="str">
        <f t="shared" si="546"/>
        <v>power-tag/galley-hood</v>
      </c>
      <c r="Z3043" s="106" t="str" cm="1">
        <f t="array" ref="Z3043">IF(COUNTIF(N3043,"spare"),"","$."&amp;_xlfn.REGEXEXTRACT(J3043,"PT\d+[FQ]\d+_(.*)", 2))</f>
        <v>$.Active_Power_Phase_B</v>
      </c>
      <c r="AA3043" s="12">
        <f t="shared" si="545"/>
        <v>23</v>
      </c>
      <c r="AB3043" s="6" t="s">
        <v>195</v>
      </c>
      <c r="AC3043" s="106">
        <v>3056</v>
      </c>
      <c r="AJ3043" s="80"/>
      <c r="AK3043" s="116" t="s">
        <v>1695</v>
      </c>
      <c r="AN3043" s="80"/>
      <c r="AO3043" s="80"/>
      <c r="AP3043" s="80"/>
      <c r="AQ3043" s="80"/>
      <c r="AR3043" s="130"/>
      <c r="AS3043" s="80"/>
      <c r="AT3043" s="7"/>
      <c r="AU3043" s="7"/>
      <c r="AV3043" s="169"/>
      <c r="AW3043" s="170"/>
      <c r="AX3043" s="140"/>
      <c r="AY3043" s="150"/>
      <c r="AZ3043" s="171"/>
      <c r="BA3043" s="171"/>
      <c r="BB3043" s="150" t="str">
        <f t="shared" si="548"/>
        <v/>
      </c>
      <c r="BC3043" s="172"/>
      <c r="BD3043" s="169"/>
      <c r="BE3043" s="169"/>
      <c r="BF3043" s="169"/>
      <c r="BG3043" s="169"/>
      <c r="BH3043" s="169"/>
      <c r="BI3043" s="169"/>
      <c r="BJ3043" s="169"/>
      <c r="BK3043" s="169"/>
      <c r="BL3043" s="169"/>
      <c r="BM3043" s="169"/>
      <c r="BN3043" s="169"/>
      <c r="BO3043" s="169"/>
      <c r="BP3043" s="169"/>
      <c r="BQ3043" s="169"/>
      <c r="BS3043" s="6"/>
      <c r="BT3043" s="11"/>
      <c r="BU3043" s="6"/>
      <c r="BV3043" s="6"/>
    </row>
    <row r="3044" spans="1:74" ht="15.75" x14ac:dyDescent="0.25">
      <c r="A3044" s="52" t="s">
        <v>7908</v>
      </c>
      <c r="B3044" s="56"/>
      <c r="C3044" s="7" t="s">
        <v>118</v>
      </c>
      <c r="D3044" s="7" t="s">
        <v>6920</v>
      </c>
      <c r="E3044" s="7"/>
      <c r="F3044" s="64"/>
      <c r="G3044" s="6"/>
      <c r="H3044" s="6"/>
      <c r="I3044" s="10" t="s">
        <v>110</v>
      </c>
      <c r="J3044" s="11" t="s">
        <v>5541</v>
      </c>
      <c r="K3044" s="220" t="s">
        <v>601</v>
      </c>
      <c r="L3044" s="180"/>
      <c r="M3044" s="180">
        <v>1000</v>
      </c>
      <c r="N3044" s="80" t="s">
        <v>7216</v>
      </c>
      <c r="O3044" s="165"/>
      <c r="P3044" s="80" t="s">
        <v>5586</v>
      </c>
      <c r="Q3044" s="80"/>
      <c r="R3044" s="80"/>
      <c r="S3044" s="166"/>
      <c r="T3044" s="164"/>
      <c r="U3044" s="167"/>
      <c r="V3044" s="168"/>
      <c r="W3044" s="12" t="str">
        <f t="shared" si="547"/>
        <v>Mqtt1</v>
      </c>
      <c r="X3044" s="222"/>
      <c r="Y3044" s="6" t="str">
        <f t="shared" si="546"/>
        <v>power-tag/galley-hood</v>
      </c>
      <c r="Z3044" s="106" t="str" cm="1">
        <f t="array" ref="Z3044">IF(COUNTIF(N3044,"spare"),"","$."&amp;_xlfn.REGEXEXTRACT(J3044,"PT\d+[FQ]\d+_(.*)", 2))</f>
        <v>$.Active_Power_Phase_C</v>
      </c>
      <c r="AA3044" s="12">
        <f t="shared" si="545"/>
        <v>23</v>
      </c>
      <c r="AB3044" s="6" t="s">
        <v>195</v>
      </c>
      <c r="AC3044" s="106">
        <v>3058</v>
      </c>
      <c r="AJ3044" s="80"/>
      <c r="AK3044" s="116" t="s">
        <v>1695</v>
      </c>
      <c r="AN3044" s="80"/>
      <c r="AO3044" s="80"/>
      <c r="AP3044" s="80"/>
      <c r="AQ3044" s="80"/>
      <c r="AR3044" s="130"/>
      <c r="AS3044" s="80"/>
      <c r="AT3044" s="7"/>
      <c r="AU3044" s="7"/>
      <c r="AV3044" s="169"/>
      <c r="AW3044" s="170"/>
      <c r="AX3044" s="140"/>
      <c r="AY3044" s="150"/>
      <c r="AZ3044" s="171"/>
      <c r="BA3044" s="171"/>
      <c r="BB3044" s="150" t="str">
        <f t="shared" si="548"/>
        <v/>
      </c>
      <c r="BC3044" s="172"/>
      <c r="BD3044" s="169"/>
      <c r="BE3044" s="169"/>
      <c r="BF3044" s="169"/>
      <c r="BG3044" s="169"/>
      <c r="BH3044" s="169"/>
      <c r="BI3044" s="169"/>
      <c r="BJ3044" s="169"/>
      <c r="BK3044" s="169"/>
      <c r="BL3044" s="169"/>
      <c r="BM3044" s="169"/>
      <c r="BN3044" s="169"/>
      <c r="BO3044" s="169"/>
      <c r="BP3044" s="169"/>
      <c r="BQ3044" s="169"/>
      <c r="BS3044" s="6"/>
      <c r="BT3044" s="11"/>
      <c r="BU3044" s="6"/>
      <c r="BV3044" s="6"/>
    </row>
    <row r="3045" spans="1:74" ht="15.75" x14ac:dyDescent="0.25">
      <c r="A3045" s="52" t="s">
        <v>7908</v>
      </c>
      <c r="B3045" s="56"/>
      <c r="C3045" s="7" t="s">
        <v>118</v>
      </c>
      <c r="D3045" s="7" t="s">
        <v>6920</v>
      </c>
      <c r="E3045" s="7"/>
      <c r="F3045" s="64"/>
      <c r="G3045" s="6"/>
      <c r="H3045" s="6"/>
      <c r="I3045" s="10" t="s">
        <v>110</v>
      </c>
      <c r="J3045" s="11" t="s">
        <v>5542</v>
      </c>
      <c r="K3045" s="220" t="s">
        <v>601</v>
      </c>
      <c r="L3045" s="180"/>
      <c r="M3045" s="180">
        <v>1000</v>
      </c>
      <c r="N3045" s="80" t="s">
        <v>7216</v>
      </c>
      <c r="O3045" s="165"/>
      <c r="P3045" s="80" t="s">
        <v>5587</v>
      </c>
      <c r="Q3045" s="80"/>
      <c r="R3045" s="80"/>
      <c r="S3045" s="166"/>
      <c r="T3045" s="164"/>
      <c r="U3045" s="167"/>
      <c r="V3045" s="168"/>
      <c r="W3045" s="12" t="str">
        <f t="shared" si="547"/>
        <v>Mqtt1</v>
      </c>
      <c r="X3045" s="222"/>
      <c r="Y3045" s="6" t="str">
        <f t="shared" si="546"/>
        <v>power-tag/galley-hood</v>
      </c>
      <c r="Z3045" s="106" t="str" cm="1">
        <f t="array" ref="Z3045">IF(COUNTIF(N3045,"spare"),"","$."&amp;_xlfn.REGEXEXTRACT(J3045,"PT\d+[FQ]\d+_(.*)", 2))</f>
        <v>$.Total_Active_Power</v>
      </c>
      <c r="AA3045" s="12">
        <f t="shared" si="545"/>
        <v>23</v>
      </c>
      <c r="AB3045" s="6" t="s">
        <v>195</v>
      </c>
      <c r="AC3045" s="106">
        <v>3060</v>
      </c>
      <c r="AJ3045" s="80"/>
      <c r="AK3045" s="116" t="s">
        <v>1695</v>
      </c>
      <c r="AN3045" s="80"/>
      <c r="AO3045" s="80"/>
      <c r="AP3045" s="80"/>
      <c r="AQ3045" s="80"/>
      <c r="AR3045" s="130"/>
      <c r="AS3045" s="80"/>
      <c r="AT3045" s="7"/>
      <c r="AU3045" s="7"/>
      <c r="AV3045" s="169"/>
      <c r="AW3045" s="170"/>
      <c r="AX3045" s="140"/>
      <c r="AY3045" s="150"/>
      <c r="AZ3045" s="171"/>
      <c r="BA3045" s="171"/>
      <c r="BB3045" s="150" t="str">
        <f t="shared" si="548"/>
        <v/>
      </c>
      <c r="BC3045" s="172"/>
      <c r="BD3045" s="169"/>
      <c r="BE3045" s="169"/>
      <c r="BF3045" s="169"/>
      <c r="BG3045" s="169"/>
      <c r="BH3045" s="169"/>
      <c r="BI3045" s="169"/>
      <c r="BJ3045" s="169"/>
      <c r="BK3045" s="169"/>
      <c r="BL3045" s="169"/>
      <c r="BM3045" s="169"/>
      <c r="BN3045" s="169"/>
      <c r="BO3045" s="169"/>
      <c r="BP3045" s="169"/>
      <c r="BQ3045" s="169"/>
      <c r="BS3045" s="6"/>
      <c r="BT3045" s="11"/>
      <c r="BU3045" s="6"/>
      <c r="BV3045" s="6"/>
    </row>
    <row r="3046" spans="1:74" ht="15.75" x14ac:dyDescent="0.25">
      <c r="A3046" s="52" t="s">
        <v>7908</v>
      </c>
      <c r="B3046" s="56"/>
      <c r="C3046" s="7" t="s">
        <v>118</v>
      </c>
      <c r="D3046" s="7" t="s">
        <v>6920</v>
      </c>
      <c r="E3046" s="7"/>
      <c r="F3046" s="64"/>
      <c r="G3046" s="6"/>
      <c r="H3046" s="6"/>
      <c r="I3046" s="10" t="s">
        <v>110</v>
      </c>
      <c r="J3046" s="11" t="s">
        <v>5543</v>
      </c>
      <c r="K3046" s="220" t="s">
        <v>601</v>
      </c>
      <c r="L3046" s="180"/>
      <c r="M3046" s="180">
        <v>1000</v>
      </c>
      <c r="N3046" s="80" t="s">
        <v>7216</v>
      </c>
      <c r="O3046" s="165"/>
      <c r="P3046" s="80" t="s">
        <v>5588</v>
      </c>
      <c r="Q3046" s="80"/>
      <c r="R3046" s="80"/>
      <c r="S3046" s="166"/>
      <c r="T3046" s="164"/>
      <c r="U3046" s="167"/>
      <c r="V3046" s="168"/>
      <c r="W3046" s="12" t="str">
        <f t="shared" si="547"/>
        <v>Mqtt1</v>
      </c>
      <c r="X3046" s="222"/>
      <c r="Y3046" s="6" t="str">
        <f t="shared" si="546"/>
        <v>power-tag/galley-hood</v>
      </c>
      <c r="Z3046" s="106" t="str" cm="1">
        <f t="array" ref="Z3046">IF(COUNTIF(N3046,"spare"),"","$."&amp;_xlfn.REGEXEXTRACT(J3046,"PT\d+[FQ]\d+_(.*)", 2))</f>
        <v>$.Power_Factor_Phase_A</v>
      </c>
      <c r="AA3046" s="12">
        <f t="shared" si="545"/>
        <v>23</v>
      </c>
      <c r="AB3046" s="6" t="s">
        <v>195</v>
      </c>
      <c r="AC3046" s="106">
        <v>3078</v>
      </c>
      <c r="AJ3046" s="80"/>
      <c r="AK3046" s="116" t="s">
        <v>1696</v>
      </c>
      <c r="AN3046" s="80"/>
      <c r="AO3046" s="80"/>
      <c r="AP3046" s="80"/>
      <c r="AQ3046" s="80"/>
      <c r="AR3046" s="130"/>
      <c r="AS3046" s="80"/>
      <c r="AT3046" s="7"/>
      <c r="AU3046" s="7"/>
      <c r="AV3046" s="169"/>
      <c r="AW3046" s="170"/>
      <c r="AX3046" s="140"/>
      <c r="AY3046" s="150"/>
      <c r="AZ3046" s="171"/>
      <c r="BA3046" s="171"/>
      <c r="BB3046" s="150" t="str">
        <f t="shared" si="548"/>
        <v/>
      </c>
      <c r="BC3046" s="172"/>
      <c r="BD3046" s="169"/>
      <c r="BE3046" s="169"/>
      <c r="BF3046" s="169"/>
      <c r="BG3046" s="169"/>
      <c r="BH3046" s="169"/>
      <c r="BI3046" s="169"/>
      <c r="BJ3046" s="169"/>
      <c r="BK3046" s="169"/>
      <c r="BL3046" s="169"/>
      <c r="BM3046" s="169"/>
      <c r="BN3046" s="169"/>
      <c r="BO3046" s="169"/>
      <c r="BP3046" s="169"/>
      <c r="BQ3046" s="169"/>
      <c r="BS3046" s="6"/>
      <c r="BT3046" s="11"/>
      <c r="BU3046" s="6"/>
      <c r="BV3046" s="6"/>
    </row>
    <row r="3047" spans="1:74" ht="15.75" x14ac:dyDescent="0.25">
      <c r="A3047" s="52" t="s">
        <v>7908</v>
      </c>
      <c r="B3047" s="56"/>
      <c r="C3047" s="7" t="s">
        <v>118</v>
      </c>
      <c r="D3047" s="7" t="s">
        <v>6920</v>
      </c>
      <c r="E3047" s="7"/>
      <c r="F3047" s="64"/>
      <c r="G3047" s="6"/>
      <c r="H3047" s="6"/>
      <c r="I3047" s="10" t="s">
        <v>110</v>
      </c>
      <c r="J3047" s="11" t="s">
        <v>5544</v>
      </c>
      <c r="K3047" s="220" t="s">
        <v>601</v>
      </c>
      <c r="L3047" s="180"/>
      <c r="M3047" s="180">
        <v>1000</v>
      </c>
      <c r="N3047" s="80" t="s">
        <v>7216</v>
      </c>
      <c r="O3047" s="165"/>
      <c r="P3047" s="80" t="s">
        <v>5589</v>
      </c>
      <c r="Q3047" s="80"/>
      <c r="R3047" s="80"/>
      <c r="S3047" s="166"/>
      <c r="T3047" s="164"/>
      <c r="U3047" s="167"/>
      <c r="V3047" s="168"/>
      <c r="W3047" s="12" t="str">
        <f t="shared" si="547"/>
        <v>Mqtt1</v>
      </c>
      <c r="X3047" s="222"/>
      <c r="Y3047" s="6" t="str">
        <f t="shared" si="546"/>
        <v>power-tag/galley-hood</v>
      </c>
      <c r="Z3047" s="106" t="str" cm="1">
        <f t="array" ref="Z3047">IF(COUNTIF(N3047,"spare"),"","$."&amp;_xlfn.REGEXEXTRACT(J3047,"PT\d+[FQ]\d+_(.*)", 2))</f>
        <v>$.Power_Factor_Phase_B</v>
      </c>
      <c r="AA3047" s="12">
        <f t="shared" si="545"/>
        <v>23</v>
      </c>
      <c r="AB3047" s="6" t="s">
        <v>195</v>
      </c>
      <c r="AC3047" s="106">
        <v>3080</v>
      </c>
      <c r="AJ3047" s="80"/>
      <c r="AK3047" s="116" t="s">
        <v>1696</v>
      </c>
      <c r="AN3047" s="80"/>
      <c r="AO3047" s="80"/>
      <c r="AP3047" s="80"/>
      <c r="AQ3047" s="80"/>
      <c r="AR3047" s="130"/>
      <c r="AS3047" s="80"/>
      <c r="AT3047" s="7"/>
      <c r="AU3047" s="7"/>
      <c r="AV3047" s="169"/>
      <c r="AW3047" s="170"/>
      <c r="AX3047" s="140"/>
      <c r="AY3047" s="150"/>
      <c r="AZ3047" s="171"/>
      <c r="BA3047" s="171"/>
      <c r="BB3047" s="150" t="str">
        <f t="shared" si="548"/>
        <v/>
      </c>
      <c r="BC3047" s="172"/>
      <c r="BD3047" s="169"/>
      <c r="BE3047" s="169"/>
      <c r="BF3047" s="169"/>
      <c r="BG3047" s="169"/>
      <c r="BH3047" s="169"/>
      <c r="BI3047" s="169"/>
      <c r="BJ3047" s="169"/>
      <c r="BK3047" s="169"/>
      <c r="BL3047" s="169"/>
      <c r="BM3047" s="169"/>
      <c r="BN3047" s="169"/>
      <c r="BO3047" s="169"/>
      <c r="BP3047" s="169"/>
      <c r="BQ3047" s="169"/>
      <c r="BS3047" s="6"/>
      <c r="BT3047" s="11"/>
      <c r="BU3047" s="6"/>
      <c r="BV3047" s="6"/>
    </row>
    <row r="3048" spans="1:74" ht="15.75" x14ac:dyDescent="0.25">
      <c r="A3048" s="52" t="s">
        <v>7908</v>
      </c>
      <c r="B3048" s="56"/>
      <c r="C3048" s="7" t="s">
        <v>118</v>
      </c>
      <c r="D3048" s="7" t="s">
        <v>6920</v>
      </c>
      <c r="E3048" s="7"/>
      <c r="F3048" s="64"/>
      <c r="G3048" s="6"/>
      <c r="H3048" s="6"/>
      <c r="I3048" s="10" t="s">
        <v>110</v>
      </c>
      <c r="J3048" s="11" t="s">
        <v>5545</v>
      </c>
      <c r="K3048" s="220" t="s">
        <v>601</v>
      </c>
      <c r="L3048" s="180"/>
      <c r="M3048" s="180">
        <v>1000</v>
      </c>
      <c r="N3048" s="80" t="s">
        <v>7216</v>
      </c>
      <c r="O3048" s="165"/>
      <c r="P3048" s="80" t="s">
        <v>5590</v>
      </c>
      <c r="Q3048" s="80"/>
      <c r="R3048" s="80"/>
      <c r="S3048" s="166"/>
      <c r="T3048" s="164"/>
      <c r="U3048" s="167"/>
      <c r="V3048" s="168"/>
      <c r="W3048" s="12" t="str">
        <f t="shared" si="547"/>
        <v>Mqtt1</v>
      </c>
      <c r="X3048" s="222"/>
      <c r="Y3048" s="6" t="str">
        <f t="shared" si="546"/>
        <v>power-tag/galley-hood</v>
      </c>
      <c r="Z3048" s="106" t="str" cm="1">
        <f t="array" ref="Z3048">IF(COUNTIF(N3048,"spare"),"","$."&amp;_xlfn.REGEXEXTRACT(J3048,"PT\d+[FQ]\d+_(.*)", 2))</f>
        <v>$.Power_Factor_Phase_C</v>
      </c>
      <c r="AA3048" s="12">
        <f t="shared" si="545"/>
        <v>23</v>
      </c>
      <c r="AB3048" s="6" t="s">
        <v>195</v>
      </c>
      <c r="AC3048" s="106">
        <v>3082</v>
      </c>
      <c r="AJ3048" s="80"/>
      <c r="AK3048" s="116" t="s">
        <v>1696</v>
      </c>
      <c r="AN3048" s="80"/>
      <c r="AO3048" s="80"/>
      <c r="AP3048" s="80"/>
      <c r="AQ3048" s="80"/>
      <c r="AR3048" s="130"/>
      <c r="AS3048" s="80"/>
      <c r="AT3048" s="7"/>
      <c r="AU3048" s="7"/>
      <c r="AV3048" s="169"/>
      <c r="AW3048" s="170"/>
      <c r="AX3048" s="140"/>
      <c r="AY3048" s="150"/>
      <c r="AZ3048" s="171"/>
      <c r="BA3048" s="171"/>
      <c r="BB3048" s="150" t="str">
        <f t="shared" si="548"/>
        <v/>
      </c>
      <c r="BC3048" s="172"/>
      <c r="BD3048" s="169"/>
      <c r="BE3048" s="169"/>
      <c r="BF3048" s="169"/>
      <c r="BG3048" s="169"/>
      <c r="BH3048" s="169"/>
      <c r="BI3048" s="169"/>
      <c r="BJ3048" s="169"/>
      <c r="BK3048" s="169"/>
      <c r="BL3048" s="169"/>
      <c r="BM3048" s="169"/>
      <c r="BN3048" s="169"/>
      <c r="BO3048" s="169"/>
      <c r="BP3048" s="169"/>
      <c r="BQ3048" s="169"/>
      <c r="BS3048" s="6"/>
      <c r="BT3048" s="11"/>
      <c r="BU3048" s="6"/>
      <c r="BV3048" s="6"/>
    </row>
    <row r="3049" spans="1:74" ht="15.75" x14ac:dyDescent="0.25">
      <c r="A3049" s="52" t="s">
        <v>7908</v>
      </c>
      <c r="B3049" s="56"/>
      <c r="C3049" s="7" t="s">
        <v>118</v>
      </c>
      <c r="D3049" s="7" t="s">
        <v>6920</v>
      </c>
      <c r="E3049" s="7"/>
      <c r="F3049" s="64"/>
      <c r="G3049" s="6"/>
      <c r="H3049" s="6"/>
      <c r="I3049" s="10" t="s">
        <v>110</v>
      </c>
      <c r="J3049" s="11" t="s">
        <v>5546</v>
      </c>
      <c r="K3049" s="220" t="s">
        <v>601</v>
      </c>
      <c r="L3049" s="180"/>
      <c r="M3049" s="180">
        <v>1000</v>
      </c>
      <c r="N3049" s="80" t="s">
        <v>7216</v>
      </c>
      <c r="O3049" s="165"/>
      <c r="P3049" s="80" t="s">
        <v>5591</v>
      </c>
      <c r="Q3049" s="80"/>
      <c r="R3049" s="80"/>
      <c r="S3049" s="166"/>
      <c r="T3049" s="164"/>
      <c r="U3049" s="167"/>
      <c r="V3049" s="168"/>
      <c r="W3049" s="12" t="str">
        <f t="shared" si="547"/>
        <v>Mqtt1</v>
      </c>
      <c r="X3049" s="222"/>
      <c r="Y3049" s="6" t="str">
        <f t="shared" si="546"/>
        <v>power-tag/galley-hood</v>
      </c>
      <c r="Z3049" s="106" t="str" cm="1">
        <f t="array" ref="Z3049">IF(COUNTIF(N3049,"spare"),"","$."&amp;_xlfn.REGEXEXTRACT(J3049,"PT\d+[FQ]\d+_(.*)", 2))</f>
        <v>$.Total_Power_Factor</v>
      </c>
      <c r="AA3049" s="12">
        <f t="shared" si="545"/>
        <v>23</v>
      </c>
      <c r="AB3049" s="6" t="s">
        <v>195</v>
      </c>
      <c r="AC3049" s="106">
        <v>3084</v>
      </c>
      <c r="AJ3049" s="80"/>
      <c r="AK3049" s="116" t="s">
        <v>1696</v>
      </c>
      <c r="AN3049" s="80"/>
      <c r="AO3049" s="80"/>
      <c r="AP3049" s="80"/>
      <c r="AQ3049" s="80"/>
      <c r="AR3049" s="130"/>
      <c r="AS3049" s="80"/>
      <c r="AT3049" s="7"/>
      <c r="AU3049" s="7"/>
      <c r="AV3049" s="169"/>
      <c r="AW3049" s="170"/>
      <c r="AX3049" s="140"/>
      <c r="AY3049" s="150"/>
      <c r="AZ3049" s="171"/>
      <c r="BA3049" s="171"/>
      <c r="BB3049" s="150" t="str">
        <f t="shared" si="548"/>
        <v/>
      </c>
      <c r="BC3049" s="172"/>
      <c r="BD3049" s="169"/>
      <c r="BE3049" s="169"/>
      <c r="BF3049" s="169"/>
      <c r="BG3049" s="169"/>
      <c r="BH3049" s="169"/>
      <c r="BI3049" s="169"/>
      <c r="BJ3049" s="169"/>
      <c r="BK3049" s="169"/>
      <c r="BL3049" s="169"/>
      <c r="BM3049" s="169"/>
      <c r="BN3049" s="169"/>
      <c r="BO3049" s="169"/>
      <c r="BP3049" s="169"/>
      <c r="BQ3049" s="169"/>
      <c r="BS3049" s="6"/>
      <c r="BT3049" s="11"/>
      <c r="BU3049" s="6"/>
      <c r="BV3049" s="6"/>
    </row>
    <row r="3050" spans="1:74" ht="15.75" x14ac:dyDescent="0.25">
      <c r="A3050" s="52" t="s">
        <v>7908</v>
      </c>
      <c r="B3050" s="56"/>
      <c r="C3050" s="7" t="s">
        <v>118</v>
      </c>
      <c r="D3050" s="7" t="s">
        <v>6920</v>
      </c>
      <c r="E3050" s="7"/>
      <c r="F3050" s="64"/>
      <c r="G3050" s="6"/>
      <c r="H3050" s="6"/>
      <c r="I3050" s="10" t="s">
        <v>110</v>
      </c>
      <c r="J3050" s="11" t="s">
        <v>4666</v>
      </c>
      <c r="K3050" s="220" t="s">
        <v>601</v>
      </c>
      <c r="L3050" s="180"/>
      <c r="M3050" s="180">
        <v>1000</v>
      </c>
      <c r="N3050" s="80" t="s">
        <v>7216</v>
      </c>
      <c r="O3050" s="165"/>
      <c r="P3050" s="80" t="s">
        <v>5547</v>
      </c>
      <c r="Q3050" s="80"/>
      <c r="R3050" s="80"/>
      <c r="S3050" s="166"/>
      <c r="T3050" s="164"/>
      <c r="U3050" s="167"/>
      <c r="V3050" s="168"/>
      <c r="W3050" s="12" t="str">
        <f t="shared" ref="W3050:W3064" si="549">IF(COUNTIF(N3050,"spare"),"","Mqtt1")</f>
        <v>Mqtt1</v>
      </c>
      <c r="X3050" s="222"/>
      <c r="Y3050" s="6" t="str">
        <f t="shared" si="546"/>
        <v>power-tag/outlets-galley-emp-111</v>
      </c>
      <c r="Z3050" s="106" t="str" cm="1">
        <f t="array" ref="Z3050">IF(COUNTIF(N3050,"spare"),"","$."&amp;_xlfn.REGEXEXTRACT(J3050,"PT\d+[FQ]\d+_(.*)", 2))</f>
        <v>$.RMS_Current_Phase_A</v>
      </c>
      <c r="AA3050" s="12">
        <f>AA3035+1</f>
        <v>24</v>
      </c>
      <c r="AB3050" s="6" t="s">
        <v>195</v>
      </c>
      <c r="AC3050" s="106">
        <v>3000</v>
      </c>
      <c r="AJ3050" s="80"/>
      <c r="AK3050" s="116" t="s">
        <v>1693</v>
      </c>
      <c r="AN3050" s="80"/>
      <c r="AO3050" s="80"/>
      <c r="AP3050" s="80"/>
      <c r="AQ3050" s="80"/>
      <c r="AR3050" s="130"/>
      <c r="AS3050" s="80"/>
      <c r="AT3050" s="7"/>
      <c r="AU3050" s="7"/>
      <c r="AV3050" s="169"/>
      <c r="AW3050" s="170"/>
      <c r="AX3050" s="140"/>
      <c r="AY3050" s="150"/>
      <c r="AZ3050" s="171"/>
      <c r="BA3050" s="171"/>
      <c r="BB3050" s="150" t="str">
        <f t="shared" ref="BB3050:BB3064" si="550">IF(ISNUMBER(AM3050),"1","")</f>
        <v/>
      </c>
      <c r="BC3050" s="172"/>
      <c r="BD3050" s="169"/>
      <c r="BE3050" s="169"/>
      <c r="BF3050" s="169"/>
      <c r="BG3050" s="169"/>
      <c r="BH3050" s="169"/>
      <c r="BI3050" s="169"/>
      <c r="BJ3050" s="169"/>
      <c r="BK3050" s="169"/>
      <c r="BL3050" s="169"/>
      <c r="BM3050" s="169"/>
      <c r="BN3050" s="169"/>
      <c r="BO3050" s="169"/>
      <c r="BP3050" s="169"/>
      <c r="BQ3050" s="169"/>
      <c r="BS3050" s="6"/>
      <c r="BT3050" s="11"/>
      <c r="BU3050" s="6"/>
      <c r="BV3050" s="6"/>
    </row>
    <row r="3051" spans="1:74" ht="15.75" x14ac:dyDescent="0.25">
      <c r="A3051" s="52" t="s">
        <v>7908</v>
      </c>
      <c r="B3051" s="56"/>
      <c r="C3051" s="7" t="s">
        <v>118</v>
      </c>
      <c r="D3051" s="7" t="s">
        <v>6920</v>
      </c>
      <c r="E3051" s="7"/>
      <c r="F3051" s="64"/>
      <c r="G3051" s="6"/>
      <c r="H3051" s="6"/>
      <c r="I3051" s="10" t="s">
        <v>110</v>
      </c>
      <c r="J3051" s="11" t="s">
        <v>4667</v>
      </c>
      <c r="K3051" s="220" t="s">
        <v>601</v>
      </c>
      <c r="L3051" s="180"/>
      <c r="M3051" s="180">
        <v>1000</v>
      </c>
      <c r="N3051" s="80" t="s">
        <v>7216</v>
      </c>
      <c r="O3051" s="165"/>
      <c r="P3051" s="80" t="s">
        <v>5548</v>
      </c>
      <c r="Q3051" s="80"/>
      <c r="R3051" s="80"/>
      <c r="S3051" s="166"/>
      <c r="T3051" s="164"/>
      <c r="U3051" s="167"/>
      <c r="V3051" s="168"/>
      <c r="W3051" s="12" t="str">
        <f t="shared" si="549"/>
        <v>Mqtt1</v>
      </c>
      <c r="X3051" s="222"/>
      <c r="Y3051" s="6" t="str">
        <f t="shared" si="546"/>
        <v>power-tag/outlets-galley-emp-111</v>
      </c>
      <c r="Z3051" s="106" t="str" cm="1">
        <f t="array" ref="Z3051">IF(COUNTIF(N3051,"spare"),"","$."&amp;_xlfn.REGEXEXTRACT(J3051,"PT\d+[FQ]\d+_(.*)", 2))</f>
        <v>$.RMS_Current_Phase_B</v>
      </c>
      <c r="AA3051" s="12">
        <f t="shared" si="545"/>
        <v>24</v>
      </c>
      <c r="AB3051" s="6" t="s">
        <v>195</v>
      </c>
      <c r="AC3051" s="106">
        <v>3002</v>
      </c>
      <c r="AJ3051" s="80"/>
      <c r="AK3051" s="116" t="s">
        <v>1693</v>
      </c>
      <c r="AN3051" s="80"/>
      <c r="AO3051" s="80"/>
      <c r="AP3051" s="80"/>
      <c r="AQ3051" s="80"/>
      <c r="AR3051" s="130"/>
      <c r="AS3051" s="80"/>
      <c r="AT3051" s="7"/>
      <c r="AU3051" s="7"/>
      <c r="AV3051" s="169"/>
      <c r="AW3051" s="170"/>
      <c r="AX3051" s="140"/>
      <c r="AY3051" s="150"/>
      <c r="AZ3051" s="171"/>
      <c r="BA3051" s="171"/>
      <c r="BB3051" s="150" t="str">
        <f t="shared" si="550"/>
        <v/>
      </c>
      <c r="BC3051" s="172"/>
      <c r="BD3051" s="169"/>
      <c r="BE3051" s="169"/>
      <c r="BF3051" s="169"/>
      <c r="BG3051" s="169"/>
      <c r="BH3051" s="169"/>
      <c r="BI3051" s="169"/>
      <c r="BJ3051" s="169"/>
      <c r="BK3051" s="169"/>
      <c r="BL3051" s="169"/>
      <c r="BM3051" s="169"/>
      <c r="BN3051" s="169"/>
      <c r="BO3051" s="169"/>
      <c r="BP3051" s="169"/>
      <c r="BQ3051" s="169"/>
      <c r="BS3051" s="6"/>
      <c r="BT3051" s="11"/>
      <c r="BU3051" s="6"/>
      <c r="BV3051" s="6"/>
    </row>
    <row r="3052" spans="1:74" ht="15.75" x14ac:dyDescent="0.25">
      <c r="A3052" s="52" t="s">
        <v>7908</v>
      </c>
      <c r="B3052" s="56"/>
      <c r="C3052" s="7" t="s">
        <v>118</v>
      </c>
      <c r="D3052" s="7" t="s">
        <v>6920</v>
      </c>
      <c r="E3052" s="7"/>
      <c r="F3052" s="64"/>
      <c r="G3052" s="6"/>
      <c r="H3052" s="6"/>
      <c r="I3052" s="10" t="s">
        <v>110</v>
      </c>
      <c r="J3052" s="11" t="s">
        <v>4668</v>
      </c>
      <c r="K3052" s="220" t="s">
        <v>601</v>
      </c>
      <c r="L3052" s="180"/>
      <c r="M3052" s="180">
        <v>1000</v>
      </c>
      <c r="N3052" s="80" t="s">
        <v>7216</v>
      </c>
      <c r="O3052" s="165"/>
      <c r="P3052" s="80" t="s">
        <v>5549</v>
      </c>
      <c r="Q3052" s="80"/>
      <c r="R3052" s="80"/>
      <c r="S3052" s="166"/>
      <c r="T3052" s="164"/>
      <c r="U3052" s="167"/>
      <c r="V3052" s="168"/>
      <c r="W3052" s="12" t="str">
        <f t="shared" si="549"/>
        <v>Mqtt1</v>
      </c>
      <c r="X3052" s="222"/>
      <c r="Y3052" s="6" t="str">
        <f t="shared" si="546"/>
        <v>power-tag/outlets-galley-emp-111</v>
      </c>
      <c r="Z3052" s="106" t="str" cm="1">
        <f t="array" ref="Z3052">IF(COUNTIF(N3052,"spare"),"","$."&amp;_xlfn.REGEXEXTRACT(J3052,"PT\d+[FQ]\d+_(.*)", 2))</f>
        <v>$.RMS_Current_Phase_C</v>
      </c>
      <c r="AA3052" s="12">
        <f t="shared" si="545"/>
        <v>24</v>
      </c>
      <c r="AB3052" s="6" t="s">
        <v>195</v>
      </c>
      <c r="AC3052" s="106">
        <v>3004</v>
      </c>
      <c r="AJ3052" s="80"/>
      <c r="AK3052" s="116" t="s">
        <v>1693</v>
      </c>
      <c r="AN3052" s="80"/>
      <c r="AO3052" s="80"/>
      <c r="AP3052" s="80"/>
      <c r="AQ3052" s="80"/>
      <c r="AR3052" s="130"/>
      <c r="AS3052" s="80"/>
      <c r="AT3052" s="7"/>
      <c r="AU3052" s="7"/>
      <c r="AV3052" s="169"/>
      <c r="AW3052" s="170"/>
      <c r="AX3052" s="140"/>
      <c r="AY3052" s="150"/>
      <c r="AZ3052" s="171"/>
      <c r="BA3052" s="171"/>
      <c r="BB3052" s="150" t="str">
        <f t="shared" si="550"/>
        <v/>
      </c>
      <c r="BC3052" s="172"/>
      <c r="BD3052" s="169"/>
      <c r="BE3052" s="169"/>
      <c r="BF3052" s="169"/>
      <c r="BG3052" s="169"/>
      <c r="BH3052" s="169"/>
      <c r="BI3052" s="169"/>
      <c r="BJ3052" s="169"/>
      <c r="BK3052" s="169"/>
      <c r="BL3052" s="169"/>
      <c r="BM3052" s="169"/>
      <c r="BN3052" s="169"/>
      <c r="BO3052" s="169"/>
      <c r="BP3052" s="169"/>
      <c r="BQ3052" s="169"/>
      <c r="BS3052" s="6"/>
      <c r="BT3052" s="11"/>
      <c r="BU3052" s="6"/>
      <c r="BV3052" s="6"/>
    </row>
    <row r="3053" spans="1:74" ht="15.75" x14ac:dyDescent="0.25">
      <c r="A3053" s="52" t="s">
        <v>7908</v>
      </c>
      <c r="B3053" s="56"/>
      <c r="C3053" s="7" t="s">
        <v>118</v>
      </c>
      <c r="D3053" s="7" t="s">
        <v>6920</v>
      </c>
      <c r="E3053" s="7"/>
      <c r="F3053" s="64"/>
      <c r="G3053" s="6"/>
      <c r="H3053" s="6"/>
      <c r="I3053" s="10" t="s">
        <v>110</v>
      </c>
      <c r="J3053" s="11" t="s">
        <v>4669</v>
      </c>
      <c r="K3053" s="220" t="s">
        <v>601</v>
      </c>
      <c r="L3053" s="180"/>
      <c r="M3053" s="180">
        <v>1000</v>
      </c>
      <c r="N3053" s="80" t="s">
        <v>7216</v>
      </c>
      <c r="O3053" s="165"/>
      <c r="P3053" s="80" t="s">
        <v>5550</v>
      </c>
      <c r="Q3053" s="80"/>
      <c r="R3053" s="80"/>
      <c r="S3053" s="166"/>
      <c r="T3053" s="164"/>
      <c r="U3053" s="167"/>
      <c r="V3053" s="168"/>
      <c r="W3053" s="12" t="str">
        <f t="shared" si="549"/>
        <v>Mqtt1</v>
      </c>
      <c r="X3053" s="222"/>
      <c r="Y3053" s="6" t="str">
        <f t="shared" si="546"/>
        <v>power-tag/outlets-galley-emp-111</v>
      </c>
      <c r="Z3053" s="106" t="str" cm="1">
        <f t="array" ref="Z3053">IF(COUNTIF(N3053,"spare"),"","$."&amp;_xlfn.REGEXEXTRACT(J3053,"PT\d+[FQ]\d+_(.*)", 2))</f>
        <v>$.RMS_Current_Phase_Neut</v>
      </c>
      <c r="AA3053" s="12">
        <f t="shared" si="545"/>
        <v>24</v>
      </c>
      <c r="AB3053" s="6" t="s">
        <v>195</v>
      </c>
      <c r="AC3053" s="106">
        <v>3006</v>
      </c>
      <c r="AJ3053" s="80"/>
      <c r="AK3053" s="116" t="s">
        <v>1693</v>
      </c>
      <c r="AN3053" s="80"/>
      <c r="AO3053" s="80"/>
      <c r="AP3053" s="80"/>
      <c r="AQ3053" s="80"/>
      <c r="AR3053" s="130"/>
      <c r="AS3053" s="80"/>
      <c r="AT3053" s="7"/>
      <c r="AU3053" s="7"/>
      <c r="AV3053" s="169"/>
      <c r="AW3053" s="170"/>
      <c r="AX3053" s="140"/>
      <c r="AY3053" s="150"/>
      <c r="AZ3053" s="171"/>
      <c r="BA3053" s="171"/>
      <c r="BB3053" s="150" t="str">
        <f t="shared" si="550"/>
        <v/>
      </c>
      <c r="BC3053" s="172"/>
      <c r="BD3053" s="169"/>
      <c r="BE3053" s="169"/>
      <c r="BF3053" s="169"/>
      <c r="BG3053" s="169"/>
      <c r="BH3053" s="169"/>
      <c r="BI3053" s="169"/>
      <c r="BJ3053" s="169"/>
      <c r="BK3053" s="169"/>
      <c r="BL3053" s="169"/>
      <c r="BM3053" s="169"/>
      <c r="BN3053" s="169"/>
      <c r="BO3053" s="169"/>
      <c r="BP3053" s="169"/>
      <c r="BQ3053" s="169"/>
      <c r="BS3053" s="6"/>
      <c r="BT3053" s="11"/>
      <c r="BU3053" s="6"/>
      <c r="BV3053" s="6"/>
    </row>
    <row r="3054" spans="1:74" ht="15.75" x14ac:dyDescent="0.25">
      <c r="A3054" s="52" t="s">
        <v>7908</v>
      </c>
      <c r="B3054" s="56"/>
      <c r="C3054" s="7" t="s">
        <v>118</v>
      </c>
      <c r="D3054" s="7" t="s">
        <v>6920</v>
      </c>
      <c r="E3054" s="7"/>
      <c r="F3054" s="64"/>
      <c r="G3054" s="6"/>
      <c r="H3054" s="6"/>
      <c r="I3054" s="10" t="s">
        <v>110</v>
      </c>
      <c r="J3054" s="11" t="s">
        <v>7772</v>
      </c>
      <c r="K3054" s="220" t="s">
        <v>601</v>
      </c>
      <c r="L3054" s="180"/>
      <c r="M3054" s="180">
        <v>1000</v>
      </c>
      <c r="N3054" s="80" t="s">
        <v>7216</v>
      </c>
      <c r="O3054" s="165"/>
      <c r="P3054" s="80" t="s">
        <v>5551</v>
      </c>
      <c r="Q3054" s="80"/>
      <c r="R3054" s="80"/>
      <c r="S3054" s="166"/>
      <c r="T3054" s="164"/>
      <c r="U3054" s="167"/>
      <c r="V3054" s="168"/>
      <c r="W3054" s="12" t="str">
        <f t="shared" si="549"/>
        <v>Mqtt1</v>
      </c>
      <c r="X3054" s="222"/>
      <c r="Y3054" s="6" t="str">
        <f t="shared" si="546"/>
        <v>power-tag/outlets-galley-emp-111</v>
      </c>
      <c r="Z3054" s="106" t="str" cm="1">
        <f t="array" ref="Z3054">IF(COUNTIF(N3054,"spare"),"","$."&amp;_xlfn.REGEXEXTRACT(J3054,"PT\d+[FQ]\d+_(.*)", 2))</f>
        <v>$.RMS_Voltage_A_N</v>
      </c>
      <c r="AA3054" s="12">
        <f t="shared" si="545"/>
        <v>24</v>
      </c>
      <c r="AB3054" s="6" t="s">
        <v>195</v>
      </c>
      <c r="AC3054" s="106">
        <v>3028</v>
      </c>
      <c r="AJ3054" s="80"/>
      <c r="AK3054" s="116" t="s">
        <v>1694</v>
      </c>
      <c r="AN3054" s="80"/>
      <c r="AO3054" s="80"/>
      <c r="AP3054" s="80"/>
      <c r="AQ3054" s="80"/>
      <c r="AR3054" s="130"/>
      <c r="AS3054" s="80"/>
      <c r="AT3054" s="7"/>
      <c r="AU3054" s="7"/>
      <c r="AV3054" s="169"/>
      <c r="AW3054" s="170"/>
      <c r="AX3054" s="140"/>
      <c r="AY3054" s="150"/>
      <c r="AZ3054" s="171"/>
      <c r="BA3054" s="171"/>
      <c r="BB3054" s="150" t="str">
        <f t="shared" si="550"/>
        <v/>
      </c>
      <c r="BC3054" s="172"/>
      <c r="BD3054" s="169"/>
      <c r="BE3054" s="169"/>
      <c r="BF3054" s="169"/>
      <c r="BG3054" s="169"/>
      <c r="BH3054" s="169"/>
      <c r="BI3054" s="169"/>
      <c r="BJ3054" s="169"/>
      <c r="BK3054" s="169"/>
      <c r="BL3054" s="169"/>
      <c r="BM3054" s="169"/>
      <c r="BN3054" s="169"/>
      <c r="BO3054" s="169"/>
      <c r="BP3054" s="169"/>
      <c r="BQ3054" s="169"/>
      <c r="BS3054" s="6"/>
      <c r="BT3054" s="11"/>
      <c r="BU3054" s="6"/>
      <c r="BV3054" s="6"/>
    </row>
    <row r="3055" spans="1:74" ht="15.75" x14ac:dyDescent="0.25">
      <c r="A3055" s="52" t="s">
        <v>7908</v>
      </c>
      <c r="B3055" s="56"/>
      <c r="C3055" s="7" t="s">
        <v>118</v>
      </c>
      <c r="D3055" s="7" t="s">
        <v>6920</v>
      </c>
      <c r="E3055" s="7"/>
      <c r="F3055" s="64"/>
      <c r="G3055" s="6"/>
      <c r="H3055" s="6"/>
      <c r="I3055" s="10" t="s">
        <v>110</v>
      </c>
      <c r="J3055" s="11" t="s">
        <v>7773</v>
      </c>
      <c r="K3055" s="220" t="s">
        <v>601</v>
      </c>
      <c r="L3055" s="180"/>
      <c r="M3055" s="180">
        <v>1000</v>
      </c>
      <c r="N3055" s="80" t="s">
        <v>7216</v>
      </c>
      <c r="O3055" s="165"/>
      <c r="P3055" s="80" t="s">
        <v>5552</v>
      </c>
      <c r="Q3055" s="80"/>
      <c r="R3055" s="80"/>
      <c r="S3055" s="166"/>
      <c r="T3055" s="164"/>
      <c r="U3055" s="167"/>
      <c r="V3055" s="168"/>
      <c r="W3055" s="12" t="str">
        <f t="shared" si="549"/>
        <v>Mqtt1</v>
      </c>
      <c r="X3055" s="222"/>
      <c r="Y3055" s="6" t="str">
        <f t="shared" si="546"/>
        <v>power-tag/outlets-galley-emp-111</v>
      </c>
      <c r="Z3055" s="106" t="str" cm="1">
        <f t="array" ref="Z3055">IF(COUNTIF(N3055,"spare"),"","$."&amp;_xlfn.REGEXEXTRACT(J3055,"PT\d+[FQ]\d+_(.*)", 2))</f>
        <v>$.RMS_Voltage_B_N</v>
      </c>
      <c r="AA3055" s="12">
        <f t="shared" si="545"/>
        <v>24</v>
      </c>
      <c r="AB3055" s="6" t="s">
        <v>195</v>
      </c>
      <c r="AC3055" s="106">
        <v>3030</v>
      </c>
      <c r="AJ3055" s="80"/>
      <c r="AK3055" s="116" t="s">
        <v>1694</v>
      </c>
      <c r="AN3055" s="80"/>
      <c r="AO3055" s="80"/>
      <c r="AP3055" s="80"/>
      <c r="AQ3055" s="80"/>
      <c r="AR3055" s="130"/>
      <c r="AS3055" s="80"/>
      <c r="AT3055" s="7"/>
      <c r="AU3055" s="7"/>
      <c r="AV3055" s="169"/>
      <c r="AW3055" s="170"/>
      <c r="AX3055" s="140"/>
      <c r="AY3055" s="150"/>
      <c r="AZ3055" s="171"/>
      <c r="BA3055" s="171"/>
      <c r="BB3055" s="150" t="str">
        <f t="shared" si="550"/>
        <v/>
      </c>
      <c r="BC3055" s="172"/>
      <c r="BD3055" s="169"/>
      <c r="BE3055" s="169"/>
      <c r="BF3055" s="169"/>
      <c r="BG3055" s="169"/>
      <c r="BH3055" s="169"/>
      <c r="BI3055" s="169"/>
      <c r="BJ3055" s="169"/>
      <c r="BK3055" s="169"/>
      <c r="BL3055" s="169"/>
      <c r="BM3055" s="169"/>
      <c r="BN3055" s="169"/>
      <c r="BO3055" s="169"/>
      <c r="BP3055" s="169"/>
      <c r="BQ3055" s="169"/>
      <c r="BS3055" s="6"/>
      <c r="BT3055" s="11"/>
      <c r="BU3055" s="6"/>
      <c r="BV3055" s="6"/>
    </row>
    <row r="3056" spans="1:74" ht="15.75" x14ac:dyDescent="0.25">
      <c r="A3056" s="52" t="s">
        <v>7908</v>
      </c>
      <c r="B3056" s="56"/>
      <c r="C3056" s="7" t="s">
        <v>118</v>
      </c>
      <c r="D3056" s="7" t="s">
        <v>6920</v>
      </c>
      <c r="E3056" s="7"/>
      <c r="F3056" s="64"/>
      <c r="G3056" s="6"/>
      <c r="H3056" s="6"/>
      <c r="I3056" s="10" t="s">
        <v>110</v>
      </c>
      <c r="J3056" s="11" t="s">
        <v>7774</v>
      </c>
      <c r="K3056" s="220" t="s">
        <v>601</v>
      </c>
      <c r="L3056" s="180"/>
      <c r="M3056" s="180">
        <v>1000</v>
      </c>
      <c r="N3056" s="80" t="s">
        <v>7216</v>
      </c>
      <c r="O3056" s="165"/>
      <c r="P3056" s="80" t="s">
        <v>5553</v>
      </c>
      <c r="Q3056" s="80"/>
      <c r="R3056" s="80"/>
      <c r="S3056" s="166"/>
      <c r="T3056" s="164"/>
      <c r="U3056" s="167"/>
      <c r="V3056" s="168"/>
      <c r="W3056" s="12" t="str">
        <f t="shared" si="549"/>
        <v>Mqtt1</v>
      </c>
      <c r="X3056" s="222"/>
      <c r="Y3056" s="6" t="str">
        <f t="shared" si="546"/>
        <v>power-tag/outlets-galley-emp-111</v>
      </c>
      <c r="Z3056" s="106" t="str" cm="1">
        <f t="array" ref="Z3056">IF(COUNTIF(N3056,"spare"),"","$."&amp;_xlfn.REGEXEXTRACT(J3056,"PT\d+[FQ]\d+_(.*)", 2))</f>
        <v>$.RMS_Voltage_C_N</v>
      </c>
      <c r="AA3056" s="12">
        <f t="shared" si="545"/>
        <v>24</v>
      </c>
      <c r="AB3056" s="6" t="s">
        <v>195</v>
      </c>
      <c r="AC3056" s="106">
        <v>3032</v>
      </c>
      <c r="AJ3056" s="80"/>
      <c r="AK3056" s="116" t="s">
        <v>1694</v>
      </c>
      <c r="AN3056" s="80"/>
      <c r="AO3056" s="80"/>
      <c r="AP3056" s="80"/>
      <c r="AQ3056" s="80"/>
      <c r="AR3056" s="130"/>
      <c r="AS3056" s="80"/>
      <c r="AT3056" s="7"/>
      <c r="AU3056" s="7"/>
      <c r="AV3056" s="169"/>
      <c r="AW3056" s="170"/>
      <c r="AX3056" s="140"/>
      <c r="AY3056" s="150"/>
      <c r="AZ3056" s="171"/>
      <c r="BA3056" s="171"/>
      <c r="BB3056" s="150" t="str">
        <f t="shared" si="550"/>
        <v/>
      </c>
      <c r="BC3056" s="172"/>
      <c r="BD3056" s="169"/>
      <c r="BE3056" s="169"/>
      <c r="BF3056" s="169"/>
      <c r="BG3056" s="169"/>
      <c r="BH3056" s="169"/>
      <c r="BI3056" s="169"/>
      <c r="BJ3056" s="169"/>
      <c r="BK3056" s="169"/>
      <c r="BL3056" s="169"/>
      <c r="BM3056" s="169"/>
      <c r="BN3056" s="169"/>
      <c r="BO3056" s="169"/>
      <c r="BP3056" s="169"/>
      <c r="BQ3056" s="169"/>
      <c r="BS3056" s="6"/>
      <c r="BT3056" s="11"/>
      <c r="BU3056" s="6"/>
      <c r="BV3056" s="6"/>
    </row>
    <row r="3057" spans="1:74" ht="15.75" x14ac:dyDescent="0.25">
      <c r="A3057" s="52" t="s">
        <v>7908</v>
      </c>
      <c r="B3057" s="56"/>
      <c r="C3057" s="7" t="s">
        <v>118</v>
      </c>
      <c r="D3057" s="7" t="s">
        <v>6920</v>
      </c>
      <c r="E3057" s="7"/>
      <c r="F3057" s="64"/>
      <c r="G3057" s="6"/>
      <c r="H3057" s="6"/>
      <c r="I3057" s="10" t="s">
        <v>110</v>
      </c>
      <c r="J3057" s="11" t="s">
        <v>4670</v>
      </c>
      <c r="K3057" s="220" t="s">
        <v>601</v>
      </c>
      <c r="L3057" s="180"/>
      <c r="M3057" s="180">
        <v>1000</v>
      </c>
      <c r="N3057" s="80" t="s">
        <v>7216</v>
      </c>
      <c r="O3057" s="165"/>
      <c r="P3057" s="80" t="s">
        <v>5554</v>
      </c>
      <c r="Q3057" s="80"/>
      <c r="R3057" s="80"/>
      <c r="S3057" s="166"/>
      <c r="T3057" s="164"/>
      <c r="U3057" s="167"/>
      <c r="V3057" s="168"/>
      <c r="W3057" s="12" t="str">
        <f t="shared" si="549"/>
        <v>Mqtt1</v>
      </c>
      <c r="X3057" s="222"/>
      <c r="Y3057" s="6" t="str">
        <f t="shared" si="546"/>
        <v>power-tag/outlets-galley-emp-111</v>
      </c>
      <c r="Z3057" s="106" t="str" cm="1">
        <f t="array" ref="Z3057">IF(COUNTIF(N3057,"spare"),"","$."&amp;_xlfn.REGEXEXTRACT(J3057,"PT\d+[FQ]\d+_(.*)", 2))</f>
        <v>$.Active_Power_Phase_A</v>
      </c>
      <c r="AA3057" s="12">
        <f t="shared" si="545"/>
        <v>24</v>
      </c>
      <c r="AB3057" s="6" t="s">
        <v>195</v>
      </c>
      <c r="AC3057" s="106">
        <v>3054</v>
      </c>
      <c r="AJ3057" s="80"/>
      <c r="AK3057" s="116" t="s">
        <v>1695</v>
      </c>
      <c r="AN3057" s="80"/>
      <c r="AO3057" s="80"/>
      <c r="AP3057" s="80"/>
      <c r="AQ3057" s="80"/>
      <c r="AR3057" s="130"/>
      <c r="AS3057" s="80"/>
      <c r="AT3057" s="7"/>
      <c r="AU3057" s="7"/>
      <c r="AV3057" s="169"/>
      <c r="AW3057" s="170"/>
      <c r="AX3057" s="140"/>
      <c r="AY3057" s="150"/>
      <c r="AZ3057" s="171"/>
      <c r="BA3057" s="171"/>
      <c r="BB3057" s="150" t="str">
        <f t="shared" si="550"/>
        <v/>
      </c>
      <c r="BC3057" s="172"/>
      <c r="BD3057" s="169"/>
      <c r="BE3057" s="169"/>
      <c r="BF3057" s="169"/>
      <c r="BG3057" s="169"/>
      <c r="BH3057" s="169"/>
      <c r="BI3057" s="169"/>
      <c r="BJ3057" s="169"/>
      <c r="BK3057" s="169"/>
      <c r="BL3057" s="169"/>
      <c r="BM3057" s="169"/>
      <c r="BN3057" s="169"/>
      <c r="BO3057" s="169"/>
      <c r="BP3057" s="169"/>
      <c r="BQ3057" s="169"/>
      <c r="BS3057" s="6"/>
      <c r="BT3057" s="11"/>
      <c r="BU3057" s="6"/>
      <c r="BV3057" s="6"/>
    </row>
    <row r="3058" spans="1:74" ht="15.75" x14ac:dyDescent="0.25">
      <c r="A3058" s="52" t="s">
        <v>7908</v>
      </c>
      <c r="B3058" s="56"/>
      <c r="C3058" s="7" t="s">
        <v>118</v>
      </c>
      <c r="D3058" s="7" t="s">
        <v>6920</v>
      </c>
      <c r="E3058" s="7"/>
      <c r="F3058" s="64"/>
      <c r="G3058" s="6"/>
      <c r="H3058" s="6"/>
      <c r="I3058" s="10" t="s">
        <v>110</v>
      </c>
      <c r="J3058" s="11" t="s">
        <v>4671</v>
      </c>
      <c r="K3058" s="220" t="s">
        <v>601</v>
      </c>
      <c r="L3058" s="180"/>
      <c r="M3058" s="180">
        <v>1000</v>
      </c>
      <c r="N3058" s="80" t="s">
        <v>7216</v>
      </c>
      <c r="O3058" s="165"/>
      <c r="P3058" s="80" t="s">
        <v>5555</v>
      </c>
      <c r="Q3058" s="80"/>
      <c r="R3058" s="80"/>
      <c r="S3058" s="166"/>
      <c r="T3058" s="164"/>
      <c r="U3058" s="167"/>
      <c r="V3058" s="168"/>
      <c r="W3058" s="12" t="str">
        <f t="shared" si="549"/>
        <v>Mqtt1</v>
      </c>
      <c r="X3058" s="222"/>
      <c r="Y3058" s="6" t="str">
        <f t="shared" si="546"/>
        <v>power-tag/outlets-galley-emp-111</v>
      </c>
      <c r="Z3058" s="106" t="str" cm="1">
        <f t="array" ref="Z3058">IF(COUNTIF(N3058,"spare"),"","$."&amp;_xlfn.REGEXEXTRACT(J3058,"PT\d+[FQ]\d+_(.*)", 2))</f>
        <v>$.Active_Power_Phase_B</v>
      </c>
      <c r="AA3058" s="12">
        <f t="shared" si="545"/>
        <v>24</v>
      </c>
      <c r="AB3058" s="6" t="s">
        <v>195</v>
      </c>
      <c r="AC3058" s="106">
        <v>3056</v>
      </c>
      <c r="AJ3058" s="80"/>
      <c r="AK3058" s="116" t="s">
        <v>1695</v>
      </c>
      <c r="AN3058" s="80"/>
      <c r="AO3058" s="80"/>
      <c r="AP3058" s="80"/>
      <c r="AQ3058" s="80"/>
      <c r="AR3058" s="130"/>
      <c r="AS3058" s="80"/>
      <c r="AT3058" s="7"/>
      <c r="AU3058" s="7"/>
      <c r="AV3058" s="169"/>
      <c r="AW3058" s="170"/>
      <c r="AX3058" s="140"/>
      <c r="AY3058" s="150"/>
      <c r="AZ3058" s="171"/>
      <c r="BA3058" s="171"/>
      <c r="BB3058" s="150" t="str">
        <f t="shared" si="550"/>
        <v/>
      </c>
      <c r="BC3058" s="172"/>
      <c r="BD3058" s="169"/>
      <c r="BE3058" s="169"/>
      <c r="BF3058" s="169"/>
      <c r="BG3058" s="169"/>
      <c r="BH3058" s="169"/>
      <c r="BI3058" s="169"/>
      <c r="BJ3058" s="169"/>
      <c r="BK3058" s="169"/>
      <c r="BL3058" s="169"/>
      <c r="BM3058" s="169"/>
      <c r="BN3058" s="169"/>
      <c r="BO3058" s="169"/>
      <c r="BP3058" s="169"/>
      <c r="BQ3058" s="169"/>
      <c r="BS3058" s="6"/>
      <c r="BT3058" s="11"/>
      <c r="BU3058" s="6"/>
      <c r="BV3058" s="6"/>
    </row>
    <row r="3059" spans="1:74" ht="15.75" x14ac:dyDescent="0.25">
      <c r="A3059" s="52" t="s">
        <v>7908</v>
      </c>
      <c r="B3059" s="56"/>
      <c r="C3059" s="7" t="s">
        <v>118</v>
      </c>
      <c r="D3059" s="7" t="s">
        <v>6920</v>
      </c>
      <c r="E3059" s="7"/>
      <c r="F3059" s="64"/>
      <c r="G3059" s="6"/>
      <c r="H3059" s="6"/>
      <c r="I3059" s="10" t="s">
        <v>110</v>
      </c>
      <c r="J3059" s="11" t="s">
        <v>4672</v>
      </c>
      <c r="K3059" s="220" t="s">
        <v>601</v>
      </c>
      <c r="L3059" s="180"/>
      <c r="M3059" s="180">
        <v>1000</v>
      </c>
      <c r="N3059" s="80" t="s">
        <v>7216</v>
      </c>
      <c r="O3059" s="165"/>
      <c r="P3059" s="80" t="s">
        <v>5556</v>
      </c>
      <c r="Q3059" s="80"/>
      <c r="R3059" s="80"/>
      <c r="S3059" s="166"/>
      <c r="T3059" s="164"/>
      <c r="U3059" s="167"/>
      <c r="V3059" s="168"/>
      <c r="W3059" s="12" t="str">
        <f t="shared" si="549"/>
        <v>Mqtt1</v>
      </c>
      <c r="X3059" s="222"/>
      <c r="Y3059" s="6" t="str">
        <f t="shared" si="546"/>
        <v>power-tag/outlets-galley-emp-111</v>
      </c>
      <c r="Z3059" s="106" t="str" cm="1">
        <f t="array" ref="Z3059">IF(COUNTIF(N3059,"spare"),"","$."&amp;_xlfn.REGEXEXTRACT(J3059,"PT\d+[FQ]\d+_(.*)", 2))</f>
        <v>$.Active_Power_Phase_C</v>
      </c>
      <c r="AA3059" s="12">
        <f t="shared" si="545"/>
        <v>24</v>
      </c>
      <c r="AB3059" s="6" t="s">
        <v>195</v>
      </c>
      <c r="AC3059" s="106">
        <v>3058</v>
      </c>
      <c r="AJ3059" s="80"/>
      <c r="AK3059" s="116" t="s">
        <v>1695</v>
      </c>
      <c r="AN3059" s="80"/>
      <c r="AO3059" s="80"/>
      <c r="AP3059" s="80"/>
      <c r="AQ3059" s="80"/>
      <c r="AR3059" s="130"/>
      <c r="AS3059" s="80"/>
      <c r="AT3059" s="7"/>
      <c r="AU3059" s="7"/>
      <c r="AV3059" s="169"/>
      <c r="AW3059" s="170"/>
      <c r="AX3059" s="140"/>
      <c r="AY3059" s="150"/>
      <c r="AZ3059" s="171"/>
      <c r="BA3059" s="171"/>
      <c r="BB3059" s="150" t="str">
        <f t="shared" si="550"/>
        <v/>
      </c>
      <c r="BC3059" s="172"/>
      <c r="BD3059" s="169"/>
      <c r="BE3059" s="169"/>
      <c r="BF3059" s="169"/>
      <c r="BG3059" s="169"/>
      <c r="BH3059" s="169"/>
      <c r="BI3059" s="169"/>
      <c r="BJ3059" s="169"/>
      <c r="BK3059" s="169"/>
      <c r="BL3059" s="169"/>
      <c r="BM3059" s="169"/>
      <c r="BN3059" s="169"/>
      <c r="BO3059" s="169"/>
      <c r="BP3059" s="169"/>
      <c r="BQ3059" s="169"/>
      <c r="BS3059" s="6"/>
      <c r="BT3059" s="11"/>
      <c r="BU3059" s="6"/>
      <c r="BV3059" s="6"/>
    </row>
    <row r="3060" spans="1:74" ht="15.75" x14ac:dyDescent="0.25">
      <c r="A3060" s="52" t="s">
        <v>7908</v>
      </c>
      <c r="B3060" s="56"/>
      <c r="C3060" s="7" t="s">
        <v>118</v>
      </c>
      <c r="D3060" s="7" t="s">
        <v>6920</v>
      </c>
      <c r="E3060" s="7"/>
      <c r="F3060" s="64"/>
      <c r="G3060" s="6"/>
      <c r="H3060" s="6"/>
      <c r="I3060" s="10" t="s">
        <v>110</v>
      </c>
      <c r="J3060" s="11" t="s">
        <v>4673</v>
      </c>
      <c r="K3060" s="220" t="s">
        <v>601</v>
      </c>
      <c r="L3060" s="180"/>
      <c r="M3060" s="180">
        <v>1000</v>
      </c>
      <c r="N3060" s="80" t="s">
        <v>7216</v>
      </c>
      <c r="O3060" s="165"/>
      <c r="P3060" s="80" t="s">
        <v>5557</v>
      </c>
      <c r="Q3060" s="80"/>
      <c r="R3060" s="80"/>
      <c r="S3060" s="166"/>
      <c r="T3060" s="164"/>
      <c r="U3060" s="167"/>
      <c r="V3060" s="168"/>
      <c r="W3060" s="12" t="str">
        <f t="shared" si="549"/>
        <v>Mqtt1</v>
      </c>
      <c r="X3060" s="222"/>
      <c r="Y3060" s="6" t="str">
        <f t="shared" si="546"/>
        <v>power-tag/outlets-galley-emp-111</v>
      </c>
      <c r="Z3060" s="106" t="str" cm="1">
        <f t="array" ref="Z3060">IF(COUNTIF(N3060,"spare"),"","$."&amp;_xlfn.REGEXEXTRACT(J3060,"PT\d+[FQ]\d+_(.*)", 2))</f>
        <v>$.Total_Active_Power</v>
      </c>
      <c r="AA3060" s="12">
        <f t="shared" si="545"/>
        <v>24</v>
      </c>
      <c r="AB3060" s="6" t="s">
        <v>195</v>
      </c>
      <c r="AC3060" s="106">
        <v>3060</v>
      </c>
      <c r="AJ3060" s="80"/>
      <c r="AK3060" s="116" t="s">
        <v>1695</v>
      </c>
      <c r="AN3060" s="80"/>
      <c r="AO3060" s="80"/>
      <c r="AP3060" s="80"/>
      <c r="AQ3060" s="80"/>
      <c r="AR3060" s="130"/>
      <c r="AS3060" s="80"/>
      <c r="AT3060" s="7"/>
      <c r="AU3060" s="7"/>
      <c r="AV3060" s="169"/>
      <c r="AW3060" s="170"/>
      <c r="AX3060" s="140"/>
      <c r="AY3060" s="150"/>
      <c r="AZ3060" s="171"/>
      <c r="BA3060" s="171"/>
      <c r="BB3060" s="150" t="str">
        <f t="shared" si="550"/>
        <v/>
      </c>
      <c r="BC3060" s="172"/>
      <c r="BD3060" s="169"/>
      <c r="BE3060" s="169"/>
      <c r="BF3060" s="169"/>
      <c r="BG3060" s="169"/>
      <c r="BH3060" s="169"/>
      <c r="BI3060" s="169"/>
      <c r="BJ3060" s="169"/>
      <c r="BK3060" s="169"/>
      <c r="BL3060" s="169"/>
      <c r="BM3060" s="169"/>
      <c r="BN3060" s="169"/>
      <c r="BO3060" s="169"/>
      <c r="BP3060" s="169"/>
      <c r="BQ3060" s="169"/>
      <c r="BS3060" s="6"/>
      <c r="BT3060" s="11"/>
      <c r="BU3060" s="6"/>
      <c r="BV3060" s="6"/>
    </row>
    <row r="3061" spans="1:74" ht="15.75" x14ac:dyDescent="0.25">
      <c r="A3061" s="52" t="s">
        <v>7908</v>
      </c>
      <c r="B3061" s="56"/>
      <c r="C3061" s="7" t="s">
        <v>118</v>
      </c>
      <c r="D3061" s="7" t="s">
        <v>6920</v>
      </c>
      <c r="E3061" s="7"/>
      <c r="F3061" s="64"/>
      <c r="G3061" s="6"/>
      <c r="H3061" s="6"/>
      <c r="I3061" s="10" t="s">
        <v>110</v>
      </c>
      <c r="J3061" s="11" t="s">
        <v>4674</v>
      </c>
      <c r="K3061" s="220" t="s">
        <v>601</v>
      </c>
      <c r="L3061" s="180"/>
      <c r="M3061" s="180">
        <v>1000</v>
      </c>
      <c r="N3061" s="80" t="s">
        <v>7216</v>
      </c>
      <c r="O3061" s="165"/>
      <c r="P3061" s="80" t="s">
        <v>5558</v>
      </c>
      <c r="Q3061" s="80"/>
      <c r="R3061" s="80"/>
      <c r="S3061" s="166"/>
      <c r="T3061" s="164"/>
      <c r="U3061" s="167"/>
      <c r="V3061" s="168"/>
      <c r="W3061" s="12" t="str">
        <f t="shared" si="549"/>
        <v>Mqtt1</v>
      </c>
      <c r="X3061" s="222"/>
      <c r="Y3061" s="6" t="str">
        <f t="shared" si="546"/>
        <v>power-tag/outlets-galley-emp-111</v>
      </c>
      <c r="Z3061" s="106" t="str" cm="1">
        <f t="array" ref="Z3061">IF(COUNTIF(N3061,"spare"),"","$."&amp;_xlfn.REGEXEXTRACT(J3061,"PT\d+[FQ]\d+_(.*)", 2))</f>
        <v>$.Power_Factor_Phase_A</v>
      </c>
      <c r="AA3061" s="12">
        <f t="shared" si="545"/>
        <v>24</v>
      </c>
      <c r="AB3061" s="6" t="s">
        <v>195</v>
      </c>
      <c r="AC3061" s="106">
        <v>3078</v>
      </c>
      <c r="AJ3061" s="80"/>
      <c r="AK3061" s="116" t="s">
        <v>1696</v>
      </c>
      <c r="AN3061" s="80"/>
      <c r="AO3061" s="80"/>
      <c r="AP3061" s="80"/>
      <c r="AQ3061" s="80"/>
      <c r="AR3061" s="130"/>
      <c r="AS3061" s="80"/>
      <c r="AT3061" s="7"/>
      <c r="AU3061" s="7"/>
      <c r="AV3061" s="169"/>
      <c r="AW3061" s="170"/>
      <c r="AX3061" s="140"/>
      <c r="AY3061" s="150"/>
      <c r="AZ3061" s="171"/>
      <c r="BA3061" s="171"/>
      <c r="BB3061" s="150" t="str">
        <f t="shared" si="550"/>
        <v/>
      </c>
      <c r="BC3061" s="172"/>
      <c r="BD3061" s="169"/>
      <c r="BE3061" s="169"/>
      <c r="BF3061" s="169"/>
      <c r="BG3061" s="169"/>
      <c r="BH3061" s="169"/>
      <c r="BI3061" s="169"/>
      <c r="BJ3061" s="169"/>
      <c r="BK3061" s="169"/>
      <c r="BL3061" s="169"/>
      <c r="BM3061" s="169"/>
      <c r="BN3061" s="169"/>
      <c r="BO3061" s="169"/>
      <c r="BP3061" s="169"/>
      <c r="BQ3061" s="169"/>
      <c r="BS3061" s="6"/>
      <c r="BT3061" s="11"/>
      <c r="BU3061" s="6"/>
      <c r="BV3061" s="6"/>
    </row>
    <row r="3062" spans="1:74" ht="15.75" x14ac:dyDescent="0.25">
      <c r="A3062" s="52" t="s">
        <v>7908</v>
      </c>
      <c r="B3062" s="56"/>
      <c r="C3062" s="7" t="s">
        <v>118</v>
      </c>
      <c r="D3062" s="7" t="s">
        <v>6920</v>
      </c>
      <c r="E3062" s="7"/>
      <c r="F3062" s="64"/>
      <c r="G3062" s="6"/>
      <c r="H3062" s="6"/>
      <c r="I3062" s="10" t="s">
        <v>110</v>
      </c>
      <c r="J3062" s="11" t="s">
        <v>4675</v>
      </c>
      <c r="K3062" s="220" t="s">
        <v>601</v>
      </c>
      <c r="L3062" s="180"/>
      <c r="M3062" s="180">
        <v>1000</v>
      </c>
      <c r="N3062" s="80" t="s">
        <v>7216</v>
      </c>
      <c r="O3062" s="165"/>
      <c r="P3062" s="80" t="s">
        <v>5559</v>
      </c>
      <c r="Q3062" s="80"/>
      <c r="R3062" s="80"/>
      <c r="S3062" s="166"/>
      <c r="T3062" s="164"/>
      <c r="U3062" s="167"/>
      <c r="V3062" s="168"/>
      <c r="W3062" s="12" t="str">
        <f t="shared" si="549"/>
        <v>Mqtt1</v>
      </c>
      <c r="X3062" s="222"/>
      <c r="Y3062" s="6" t="str">
        <f t="shared" si="546"/>
        <v>power-tag/outlets-galley-emp-111</v>
      </c>
      <c r="Z3062" s="106" t="str" cm="1">
        <f t="array" ref="Z3062">IF(COUNTIF(N3062,"spare"),"","$."&amp;_xlfn.REGEXEXTRACT(J3062,"PT\d+[FQ]\d+_(.*)", 2))</f>
        <v>$.Power_Factor_Phase_B</v>
      </c>
      <c r="AA3062" s="12">
        <f t="shared" si="545"/>
        <v>24</v>
      </c>
      <c r="AB3062" s="6" t="s">
        <v>195</v>
      </c>
      <c r="AC3062" s="106">
        <v>3080</v>
      </c>
      <c r="AJ3062" s="80"/>
      <c r="AK3062" s="116" t="s">
        <v>1696</v>
      </c>
      <c r="AN3062" s="80"/>
      <c r="AO3062" s="80"/>
      <c r="AP3062" s="80"/>
      <c r="AQ3062" s="80"/>
      <c r="AR3062" s="130"/>
      <c r="AS3062" s="80"/>
      <c r="AT3062" s="7"/>
      <c r="AU3062" s="7"/>
      <c r="AV3062" s="169"/>
      <c r="AW3062" s="170"/>
      <c r="AX3062" s="140"/>
      <c r="AY3062" s="150"/>
      <c r="AZ3062" s="171"/>
      <c r="BA3062" s="171"/>
      <c r="BB3062" s="150" t="str">
        <f t="shared" si="550"/>
        <v/>
      </c>
      <c r="BC3062" s="172"/>
      <c r="BD3062" s="169"/>
      <c r="BE3062" s="169"/>
      <c r="BF3062" s="169"/>
      <c r="BG3062" s="169"/>
      <c r="BH3062" s="169"/>
      <c r="BI3062" s="169"/>
      <c r="BJ3062" s="169"/>
      <c r="BK3062" s="169"/>
      <c r="BL3062" s="169"/>
      <c r="BM3062" s="169"/>
      <c r="BN3062" s="169"/>
      <c r="BO3062" s="169"/>
      <c r="BP3062" s="169"/>
      <c r="BQ3062" s="169"/>
      <c r="BS3062" s="6"/>
      <c r="BT3062" s="11"/>
      <c r="BU3062" s="6"/>
      <c r="BV3062" s="6"/>
    </row>
    <row r="3063" spans="1:74" ht="15.75" x14ac:dyDescent="0.25">
      <c r="A3063" s="52" t="s">
        <v>7908</v>
      </c>
      <c r="B3063" s="56"/>
      <c r="C3063" s="7" t="s">
        <v>118</v>
      </c>
      <c r="D3063" s="7" t="s">
        <v>6920</v>
      </c>
      <c r="E3063" s="7"/>
      <c r="F3063" s="64"/>
      <c r="G3063" s="6"/>
      <c r="H3063" s="6"/>
      <c r="I3063" s="10" t="s">
        <v>110</v>
      </c>
      <c r="J3063" s="11" t="s">
        <v>4676</v>
      </c>
      <c r="K3063" s="220" t="s">
        <v>601</v>
      </c>
      <c r="L3063" s="180"/>
      <c r="M3063" s="180">
        <v>1000</v>
      </c>
      <c r="N3063" s="80" t="s">
        <v>7216</v>
      </c>
      <c r="O3063" s="165"/>
      <c r="P3063" s="80" t="s">
        <v>5560</v>
      </c>
      <c r="Q3063" s="80"/>
      <c r="R3063" s="80"/>
      <c r="S3063" s="166"/>
      <c r="T3063" s="164"/>
      <c r="U3063" s="167"/>
      <c r="V3063" s="168"/>
      <c r="W3063" s="12" t="str">
        <f t="shared" si="549"/>
        <v>Mqtt1</v>
      </c>
      <c r="X3063" s="222"/>
      <c r="Y3063" s="6" t="str">
        <f t="shared" si="546"/>
        <v>power-tag/outlets-galley-emp-111</v>
      </c>
      <c r="Z3063" s="106" t="str" cm="1">
        <f t="array" ref="Z3063">IF(COUNTIF(N3063,"spare"),"","$."&amp;_xlfn.REGEXEXTRACT(J3063,"PT\d+[FQ]\d+_(.*)", 2))</f>
        <v>$.Power_Factor_Phase_C</v>
      </c>
      <c r="AA3063" s="12">
        <f t="shared" si="545"/>
        <v>24</v>
      </c>
      <c r="AB3063" s="6" t="s">
        <v>195</v>
      </c>
      <c r="AC3063" s="106">
        <v>3082</v>
      </c>
      <c r="AJ3063" s="80"/>
      <c r="AK3063" s="116" t="s">
        <v>1696</v>
      </c>
      <c r="AN3063" s="80"/>
      <c r="AO3063" s="80"/>
      <c r="AP3063" s="80"/>
      <c r="AQ3063" s="80"/>
      <c r="AR3063" s="130"/>
      <c r="AS3063" s="80"/>
      <c r="AT3063" s="7"/>
      <c r="AU3063" s="7"/>
      <c r="AV3063" s="169"/>
      <c r="AW3063" s="170"/>
      <c r="AX3063" s="140"/>
      <c r="AY3063" s="150"/>
      <c r="AZ3063" s="171"/>
      <c r="BA3063" s="171"/>
      <c r="BB3063" s="150" t="str">
        <f t="shared" si="550"/>
        <v/>
      </c>
      <c r="BC3063" s="172"/>
      <c r="BD3063" s="169"/>
      <c r="BE3063" s="169"/>
      <c r="BF3063" s="169"/>
      <c r="BG3063" s="169"/>
      <c r="BH3063" s="169"/>
      <c r="BI3063" s="169"/>
      <c r="BJ3063" s="169"/>
      <c r="BK3063" s="169"/>
      <c r="BL3063" s="169"/>
      <c r="BM3063" s="169"/>
      <c r="BN3063" s="169"/>
      <c r="BO3063" s="169"/>
      <c r="BP3063" s="169"/>
      <c r="BQ3063" s="169"/>
      <c r="BS3063" s="6"/>
      <c r="BT3063" s="11"/>
      <c r="BU3063" s="6"/>
      <c r="BV3063" s="6"/>
    </row>
    <row r="3064" spans="1:74" ht="15.75" x14ac:dyDescent="0.25">
      <c r="A3064" s="52" t="s">
        <v>7908</v>
      </c>
      <c r="B3064" s="56"/>
      <c r="C3064" s="7" t="s">
        <v>118</v>
      </c>
      <c r="D3064" s="7" t="s">
        <v>6920</v>
      </c>
      <c r="E3064" s="7"/>
      <c r="F3064" s="64"/>
      <c r="G3064" s="6"/>
      <c r="H3064" s="6"/>
      <c r="I3064" s="10" t="s">
        <v>110</v>
      </c>
      <c r="J3064" s="11" t="s">
        <v>4677</v>
      </c>
      <c r="K3064" s="220" t="s">
        <v>601</v>
      </c>
      <c r="L3064" s="180"/>
      <c r="M3064" s="180">
        <v>1000</v>
      </c>
      <c r="N3064" s="80" t="s">
        <v>7216</v>
      </c>
      <c r="O3064" s="165"/>
      <c r="P3064" s="80" t="s">
        <v>5561</v>
      </c>
      <c r="Q3064" s="80"/>
      <c r="R3064" s="80"/>
      <c r="S3064" s="166"/>
      <c r="T3064" s="164"/>
      <c r="U3064" s="167"/>
      <c r="V3064" s="168"/>
      <c r="W3064" s="12" t="str">
        <f t="shared" si="549"/>
        <v>Mqtt1</v>
      </c>
      <c r="X3064" s="222"/>
      <c r="Y3064" s="6" t="str">
        <f t="shared" si="546"/>
        <v>power-tag/outlets-galley-emp-111</v>
      </c>
      <c r="Z3064" s="106" t="str" cm="1">
        <f t="array" ref="Z3064">IF(COUNTIF(N3064,"spare"),"","$."&amp;_xlfn.REGEXEXTRACT(J3064,"PT\d+[FQ]\d+_(.*)", 2))</f>
        <v>$.Total_Power_Factor</v>
      </c>
      <c r="AA3064" s="12">
        <f t="shared" si="545"/>
        <v>24</v>
      </c>
      <c r="AB3064" s="6" t="s">
        <v>195</v>
      </c>
      <c r="AC3064" s="106">
        <v>3084</v>
      </c>
      <c r="AJ3064" s="80"/>
      <c r="AK3064" s="116" t="s">
        <v>1696</v>
      </c>
      <c r="AN3064" s="80"/>
      <c r="AO3064" s="80"/>
      <c r="AP3064" s="80"/>
      <c r="AQ3064" s="80"/>
      <c r="AR3064" s="130"/>
      <c r="AS3064" s="80"/>
      <c r="AT3064" s="7"/>
      <c r="AU3064" s="7"/>
      <c r="AV3064" s="169"/>
      <c r="AW3064" s="170"/>
      <c r="AX3064" s="140"/>
      <c r="AY3064" s="150"/>
      <c r="AZ3064" s="171"/>
      <c r="BA3064" s="171"/>
      <c r="BB3064" s="150" t="str">
        <f t="shared" si="550"/>
        <v/>
      </c>
      <c r="BC3064" s="172"/>
      <c r="BD3064" s="169"/>
      <c r="BE3064" s="169"/>
      <c r="BF3064" s="169"/>
      <c r="BG3064" s="169"/>
      <c r="BH3064" s="169"/>
      <c r="BI3064" s="169"/>
      <c r="BJ3064" s="169"/>
      <c r="BK3064" s="169"/>
      <c r="BL3064" s="169"/>
      <c r="BM3064" s="169"/>
      <c r="BN3064" s="169"/>
      <c r="BO3064" s="169"/>
      <c r="BP3064" s="169"/>
      <c r="BQ3064" s="169"/>
      <c r="BS3064" s="6"/>
      <c r="BT3064" s="11"/>
      <c r="BU3064" s="6"/>
      <c r="BV3064" s="6"/>
    </row>
    <row r="3065" spans="1:74" ht="15.75" x14ac:dyDescent="0.25">
      <c r="A3065" s="52" t="s">
        <v>7908</v>
      </c>
      <c r="B3065" s="56"/>
      <c r="C3065" s="7" t="s">
        <v>118</v>
      </c>
      <c r="D3065" s="7" t="s">
        <v>6920</v>
      </c>
      <c r="E3065" s="7"/>
      <c r="F3065" s="64"/>
      <c r="G3065" s="6"/>
      <c r="H3065" s="6"/>
      <c r="I3065" s="10" t="s">
        <v>110</v>
      </c>
      <c r="J3065" s="11" t="s">
        <v>4678</v>
      </c>
      <c r="K3065" s="220" t="s">
        <v>601</v>
      </c>
      <c r="L3065" s="180"/>
      <c r="M3065" s="180">
        <v>1000</v>
      </c>
      <c r="N3065" s="80" t="s">
        <v>7216</v>
      </c>
      <c r="O3065" s="165"/>
      <c r="P3065" s="80" t="s">
        <v>5547</v>
      </c>
      <c r="Q3065" s="80"/>
      <c r="R3065" s="80"/>
      <c r="S3065" s="166"/>
      <c r="T3065" s="164"/>
      <c r="U3065" s="167"/>
      <c r="V3065" s="168"/>
      <c r="W3065" s="12" t="str">
        <f t="shared" ref="W3065:W3079" si="551">IF(COUNTIF(N3065,"spare"),"","Mqtt1")</f>
        <v>Mqtt1</v>
      </c>
      <c r="X3065" s="222"/>
      <c r="Y3065" s="6" t="str">
        <f t="shared" si="546"/>
        <v>power-tag/outlets-galley-emp-111</v>
      </c>
      <c r="Z3065" s="106" t="str" cm="1">
        <f t="array" ref="Z3065">IF(COUNTIF(N3065,"spare"),"","$."&amp;_xlfn.REGEXEXTRACT(J3065,"PT\d+[FQ]\d+_(.*)", 2))</f>
        <v>$.RMS_Current_Phase_A</v>
      </c>
      <c r="AA3065" s="12">
        <f>AA3050+1</f>
        <v>25</v>
      </c>
      <c r="AB3065" s="6" t="s">
        <v>195</v>
      </c>
      <c r="AC3065" s="106">
        <v>3000</v>
      </c>
      <c r="AJ3065" s="80"/>
      <c r="AK3065" s="116" t="s">
        <v>1693</v>
      </c>
      <c r="AN3065" s="80"/>
      <c r="AO3065" s="80"/>
      <c r="AP3065" s="80"/>
      <c r="AQ3065" s="80"/>
      <c r="AR3065" s="130"/>
      <c r="AS3065" s="80"/>
      <c r="AT3065" s="7"/>
      <c r="AU3065" s="7"/>
      <c r="AV3065" s="169"/>
      <c r="AW3065" s="170"/>
      <c r="AX3065" s="140"/>
      <c r="AY3065" s="150"/>
      <c r="AZ3065" s="171"/>
      <c r="BA3065" s="171"/>
      <c r="BB3065" s="150" t="str">
        <f t="shared" ref="BB3065:BB3079" si="552">IF(ISNUMBER(AM3065),"1","")</f>
        <v/>
      </c>
      <c r="BC3065" s="172"/>
      <c r="BD3065" s="169"/>
      <c r="BE3065" s="169"/>
      <c r="BF3065" s="169"/>
      <c r="BG3065" s="169"/>
      <c r="BH3065" s="169"/>
      <c r="BI3065" s="169"/>
      <c r="BJ3065" s="169"/>
      <c r="BK3065" s="169"/>
      <c r="BL3065" s="169"/>
      <c r="BM3065" s="169"/>
      <c r="BN3065" s="169"/>
      <c r="BO3065" s="169"/>
      <c r="BP3065" s="169"/>
      <c r="BQ3065" s="169"/>
      <c r="BS3065" s="6"/>
      <c r="BT3065" s="11"/>
      <c r="BU3065" s="6"/>
      <c r="BV3065" s="6"/>
    </row>
    <row r="3066" spans="1:74" ht="15.75" x14ac:dyDescent="0.25">
      <c r="A3066" s="52" t="s">
        <v>7908</v>
      </c>
      <c r="B3066" s="56"/>
      <c r="C3066" s="7" t="s">
        <v>118</v>
      </c>
      <c r="D3066" s="7" t="s">
        <v>6920</v>
      </c>
      <c r="E3066" s="7"/>
      <c r="F3066" s="64"/>
      <c r="G3066" s="6"/>
      <c r="H3066" s="6"/>
      <c r="I3066" s="10" t="s">
        <v>110</v>
      </c>
      <c r="J3066" s="11" t="s">
        <v>4679</v>
      </c>
      <c r="K3066" s="220" t="s">
        <v>601</v>
      </c>
      <c r="L3066" s="180"/>
      <c r="M3066" s="180">
        <v>1000</v>
      </c>
      <c r="N3066" s="80" t="s">
        <v>7216</v>
      </c>
      <c r="O3066" s="165"/>
      <c r="P3066" s="80" t="s">
        <v>5548</v>
      </c>
      <c r="Q3066" s="80"/>
      <c r="R3066" s="80"/>
      <c r="S3066" s="166"/>
      <c r="T3066" s="164"/>
      <c r="U3066" s="167"/>
      <c r="V3066" s="168"/>
      <c r="W3066" s="12" t="str">
        <f t="shared" si="551"/>
        <v>Mqtt1</v>
      </c>
      <c r="X3066" s="222"/>
      <c r="Y3066" s="6" t="str">
        <f t="shared" si="546"/>
        <v>power-tag/outlets-galley-emp-111</v>
      </c>
      <c r="Z3066" s="106" t="str" cm="1">
        <f t="array" ref="Z3066">IF(COUNTIF(N3066,"spare"),"","$."&amp;_xlfn.REGEXEXTRACT(J3066,"PT\d+[FQ]\d+_(.*)", 2))</f>
        <v>$.RMS_Current_Phase_B</v>
      </c>
      <c r="AA3066" s="12">
        <f t="shared" si="545"/>
        <v>25</v>
      </c>
      <c r="AB3066" s="6" t="s">
        <v>195</v>
      </c>
      <c r="AC3066" s="106">
        <v>3002</v>
      </c>
      <c r="AJ3066" s="80"/>
      <c r="AK3066" s="116" t="s">
        <v>1693</v>
      </c>
      <c r="AN3066" s="80"/>
      <c r="AO3066" s="80"/>
      <c r="AP3066" s="80"/>
      <c r="AQ3066" s="80"/>
      <c r="AR3066" s="130"/>
      <c r="AS3066" s="80"/>
      <c r="AT3066" s="7"/>
      <c r="AU3066" s="7"/>
      <c r="AV3066" s="169"/>
      <c r="AW3066" s="170"/>
      <c r="AX3066" s="140"/>
      <c r="AY3066" s="150"/>
      <c r="AZ3066" s="171"/>
      <c r="BA3066" s="171"/>
      <c r="BB3066" s="150" t="str">
        <f t="shared" si="552"/>
        <v/>
      </c>
      <c r="BC3066" s="172"/>
      <c r="BD3066" s="169"/>
      <c r="BE3066" s="169"/>
      <c r="BF3066" s="169"/>
      <c r="BG3066" s="169"/>
      <c r="BH3066" s="169"/>
      <c r="BI3066" s="169"/>
      <c r="BJ3066" s="169"/>
      <c r="BK3066" s="169"/>
      <c r="BL3066" s="169"/>
      <c r="BM3066" s="169"/>
      <c r="BN3066" s="169"/>
      <c r="BO3066" s="169"/>
      <c r="BP3066" s="169"/>
      <c r="BQ3066" s="169"/>
      <c r="BS3066" s="6"/>
      <c r="BT3066" s="11"/>
      <c r="BU3066" s="6"/>
      <c r="BV3066" s="6"/>
    </row>
    <row r="3067" spans="1:74" ht="15.75" x14ac:dyDescent="0.25">
      <c r="A3067" s="52" t="s">
        <v>7908</v>
      </c>
      <c r="B3067" s="56"/>
      <c r="C3067" s="7" t="s">
        <v>118</v>
      </c>
      <c r="D3067" s="7" t="s">
        <v>6920</v>
      </c>
      <c r="E3067" s="7"/>
      <c r="F3067" s="64"/>
      <c r="G3067" s="6"/>
      <c r="H3067" s="6"/>
      <c r="I3067" s="10" t="s">
        <v>110</v>
      </c>
      <c r="J3067" s="11" t="s">
        <v>4680</v>
      </c>
      <c r="K3067" s="220" t="s">
        <v>601</v>
      </c>
      <c r="L3067" s="180"/>
      <c r="M3067" s="180">
        <v>1000</v>
      </c>
      <c r="N3067" s="80" t="s">
        <v>7216</v>
      </c>
      <c r="O3067" s="165"/>
      <c r="P3067" s="80" t="s">
        <v>5549</v>
      </c>
      <c r="Q3067" s="80"/>
      <c r="R3067" s="80"/>
      <c r="S3067" s="166"/>
      <c r="T3067" s="164"/>
      <c r="U3067" s="167"/>
      <c r="V3067" s="168"/>
      <c r="W3067" s="12" t="str">
        <f t="shared" si="551"/>
        <v>Mqtt1</v>
      </c>
      <c r="X3067" s="222"/>
      <c r="Y3067" s="6" t="str">
        <f t="shared" si="546"/>
        <v>power-tag/outlets-galley-emp-111</v>
      </c>
      <c r="Z3067" s="106" t="str" cm="1">
        <f t="array" ref="Z3067">IF(COUNTIF(N3067,"spare"),"","$."&amp;_xlfn.REGEXEXTRACT(J3067,"PT\d+[FQ]\d+_(.*)", 2))</f>
        <v>$.RMS_Current_Phase_C</v>
      </c>
      <c r="AA3067" s="12">
        <f t="shared" si="545"/>
        <v>25</v>
      </c>
      <c r="AB3067" s="6" t="s">
        <v>195</v>
      </c>
      <c r="AC3067" s="106">
        <v>3004</v>
      </c>
      <c r="AJ3067" s="80"/>
      <c r="AK3067" s="116" t="s">
        <v>1693</v>
      </c>
      <c r="AN3067" s="80"/>
      <c r="AO3067" s="80"/>
      <c r="AP3067" s="80"/>
      <c r="AQ3067" s="80"/>
      <c r="AR3067" s="130"/>
      <c r="AS3067" s="80"/>
      <c r="AT3067" s="7"/>
      <c r="AU3067" s="7"/>
      <c r="AV3067" s="169"/>
      <c r="AW3067" s="170"/>
      <c r="AX3067" s="140"/>
      <c r="AY3067" s="150"/>
      <c r="AZ3067" s="171"/>
      <c r="BA3067" s="171"/>
      <c r="BB3067" s="150" t="str">
        <f t="shared" si="552"/>
        <v/>
      </c>
      <c r="BC3067" s="172"/>
      <c r="BD3067" s="169"/>
      <c r="BE3067" s="169"/>
      <c r="BF3067" s="169"/>
      <c r="BG3067" s="169"/>
      <c r="BH3067" s="169"/>
      <c r="BI3067" s="169"/>
      <c r="BJ3067" s="169"/>
      <c r="BK3067" s="169"/>
      <c r="BL3067" s="169"/>
      <c r="BM3067" s="169"/>
      <c r="BN3067" s="169"/>
      <c r="BO3067" s="169"/>
      <c r="BP3067" s="169"/>
      <c r="BQ3067" s="169"/>
      <c r="BS3067" s="6"/>
      <c r="BT3067" s="11"/>
      <c r="BU3067" s="6"/>
      <c r="BV3067" s="6"/>
    </row>
    <row r="3068" spans="1:74" ht="15.75" x14ac:dyDescent="0.25">
      <c r="A3068" s="52" t="s">
        <v>7908</v>
      </c>
      <c r="B3068" s="56"/>
      <c r="C3068" s="7" t="s">
        <v>118</v>
      </c>
      <c r="D3068" s="7" t="s">
        <v>6920</v>
      </c>
      <c r="E3068" s="7"/>
      <c r="F3068" s="64"/>
      <c r="G3068" s="6"/>
      <c r="H3068" s="6"/>
      <c r="I3068" s="10" t="s">
        <v>110</v>
      </c>
      <c r="J3068" s="11" t="s">
        <v>4681</v>
      </c>
      <c r="K3068" s="220" t="s">
        <v>601</v>
      </c>
      <c r="L3068" s="180"/>
      <c r="M3068" s="180">
        <v>1000</v>
      </c>
      <c r="N3068" s="80" t="s">
        <v>7216</v>
      </c>
      <c r="O3068" s="165"/>
      <c r="P3068" s="80" t="s">
        <v>5550</v>
      </c>
      <c r="Q3068" s="80"/>
      <c r="R3068" s="80"/>
      <c r="S3068" s="166"/>
      <c r="T3068" s="164"/>
      <c r="U3068" s="167"/>
      <c r="V3068" s="168"/>
      <c r="W3068" s="12" t="str">
        <f t="shared" si="551"/>
        <v>Mqtt1</v>
      </c>
      <c r="X3068" s="222"/>
      <c r="Y3068" s="6" t="str">
        <f t="shared" si="546"/>
        <v>power-tag/outlets-galley-emp-111</v>
      </c>
      <c r="Z3068" s="106" t="str" cm="1">
        <f t="array" ref="Z3068">IF(COUNTIF(N3068,"spare"),"","$."&amp;_xlfn.REGEXEXTRACT(J3068,"PT\d+[FQ]\d+_(.*)", 2))</f>
        <v>$.RMS_Current_Phase_Neut</v>
      </c>
      <c r="AA3068" s="12">
        <f t="shared" si="545"/>
        <v>25</v>
      </c>
      <c r="AB3068" s="6" t="s">
        <v>195</v>
      </c>
      <c r="AC3068" s="106">
        <v>3006</v>
      </c>
      <c r="AJ3068" s="80"/>
      <c r="AK3068" s="116" t="s">
        <v>1693</v>
      </c>
      <c r="AN3068" s="80"/>
      <c r="AO3068" s="80"/>
      <c r="AP3068" s="80"/>
      <c r="AQ3068" s="80"/>
      <c r="AR3068" s="130"/>
      <c r="AS3068" s="80"/>
      <c r="AT3068" s="7"/>
      <c r="AU3068" s="7"/>
      <c r="AV3068" s="169"/>
      <c r="AW3068" s="170"/>
      <c r="AX3068" s="140"/>
      <c r="AY3068" s="150"/>
      <c r="AZ3068" s="171"/>
      <c r="BA3068" s="171"/>
      <c r="BB3068" s="150" t="str">
        <f t="shared" si="552"/>
        <v/>
      </c>
      <c r="BC3068" s="172"/>
      <c r="BD3068" s="169"/>
      <c r="BE3068" s="169"/>
      <c r="BF3068" s="169"/>
      <c r="BG3068" s="169"/>
      <c r="BH3068" s="169"/>
      <c r="BI3068" s="169"/>
      <c r="BJ3068" s="169"/>
      <c r="BK3068" s="169"/>
      <c r="BL3068" s="169"/>
      <c r="BM3068" s="169"/>
      <c r="BN3068" s="169"/>
      <c r="BO3068" s="169"/>
      <c r="BP3068" s="169"/>
      <c r="BQ3068" s="169"/>
      <c r="BS3068" s="6"/>
      <c r="BT3068" s="11"/>
      <c r="BU3068" s="6"/>
      <c r="BV3068" s="6"/>
    </row>
    <row r="3069" spans="1:74" ht="15.75" x14ac:dyDescent="0.25">
      <c r="A3069" s="52" t="s">
        <v>7908</v>
      </c>
      <c r="B3069" s="56"/>
      <c r="C3069" s="7" t="s">
        <v>118</v>
      </c>
      <c r="D3069" s="7" t="s">
        <v>6920</v>
      </c>
      <c r="E3069" s="7"/>
      <c r="F3069" s="64"/>
      <c r="G3069" s="6"/>
      <c r="H3069" s="6"/>
      <c r="I3069" s="10" t="s">
        <v>110</v>
      </c>
      <c r="J3069" s="11" t="s">
        <v>7775</v>
      </c>
      <c r="K3069" s="220" t="s">
        <v>601</v>
      </c>
      <c r="L3069" s="180"/>
      <c r="M3069" s="180">
        <v>1000</v>
      </c>
      <c r="N3069" s="80" t="s">
        <v>7216</v>
      </c>
      <c r="O3069" s="165"/>
      <c r="P3069" s="80" t="s">
        <v>5551</v>
      </c>
      <c r="Q3069" s="80"/>
      <c r="R3069" s="80"/>
      <c r="S3069" s="166"/>
      <c r="T3069" s="164"/>
      <c r="U3069" s="167"/>
      <c r="V3069" s="168"/>
      <c r="W3069" s="12" t="str">
        <f t="shared" si="551"/>
        <v>Mqtt1</v>
      </c>
      <c r="X3069" s="222"/>
      <c r="Y3069" s="6" t="str">
        <f t="shared" si="546"/>
        <v>power-tag/outlets-galley-emp-111</v>
      </c>
      <c r="Z3069" s="106" t="str" cm="1">
        <f t="array" ref="Z3069">IF(COUNTIF(N3069,"spare"),"","$."&amp;_xlfn.REGEXEXTRACT(J3069,"PT\d+[FQ]\d+_(.*)", 2))</f>
        <v>$.RMS_Voltage_A_N</v>
      </c>
      <c r="AA3069" s="12">
        <f t="shared" si="545"/>
        <v>25</v>
      </c>
      <c r="AB3069" s="6" t="s">
        <v>195</v>
      </c>
      <c r="AC3069" s="106">
        <v>3028</v>
      </c>
      <c r="AJ3069" s="80"/>
      <c r="AK3069" s="116" t="s">
        <v>1694</v>
      </c>
      <c r="AN3069" s="80"/>
      <c r="AO3069" s="80"/>
      <c r="AP3069" s="80"/>
      <c r="AQ3069" s="80"/>
      <c r="AR3069" s="130"/>
      <c r="AS3069" s="80"/>
      <c r="AT3069" s="7"/>
      <c r="AU3069" s="7"/>
      <c r="AV3069" s="169"/>
      <c r="AW3069" s="170"/>
      <c r="AX3069" s="140"/>
      <c r="AY3069" s="150"/>
      <c r="AZ3069" s="171"/>
      <c r="BA3069" s="171"/>
      <c r="BB3069" s="150" t="str">
        <f t="shared" si="552"/>
        <v/>
      </c>
      <c r="BC3069" s="172"/>
      <c r="BD3069" s="169"/>
      <c r="BE3069" s="169"/>
      <c r="BF3069" s="169"/>
      <c r="BG3069" s="169"/>
      <c r="BH3069" s="169"/>
      <c r="BI3069" s="169"/>
      <c r="BJ3069" s="169"/>
      <c r="BK3069" s="169"/>
      <c r="BL3069" s="169"/>
      <c r="BM3069" s="169"/>
      <c r="BN3069" s="169"/>
      <c r="BO3069" s="169"/>
      <c r="BP3069" s="169"/>
      <c r="BQ3069" s="169"/>
      <c r="BS3069" s="6"/>
      <c r="BT3069" s="11"/>
      <c r="BU3069" s="6"/>
      <c r="BV3069" s="6"/>
    </row>
    <row r="3070" spans="1:74" ht="15.75" x14ac:dyDescent="0.25">
      <c r="A3070" s="52" t="s">
        <v>7908</v>
      </c>
      <c r="B3070" s="56"/>
      <c r="C3070" s="7" t="s">
        <v>118</v>
      </c>
      <c r="D3070" s="7" t="s">
        <v>6920</v>
      </c>
      <c r="E3070" s="7"/>
      <c r="F3070" s="64"/>
      <c r="G3070" s="6"/>
      <c r="H3070" s="6"/>
      <c r="I3070" s="10" t="s">
        <v>110</v>
      </c>
      <c r="J3070" s="11" t="s">
        <v>7776</v>
      </c>
      <c r="K3070" s="220" t="s">
        <v>601</v>
      </c>
      <c r="L3070" s="180"/>
      <c r="M3070" s="180">
        <v>1000</v>
      </c>
      <c r="N3070" s="80" t="s">
        <v>7216</v>
      </c>
      <c r="O3070" s="165"/>
      <c r="P3070" s="80" t="s">
        <v>5552</v>
      </c>
      <c r="Q3070" s="80"/>
      <c r="R3070" s="80"/>
      <c r="S3070" s="166"/>
      <c r="T3070" s="164"/>
      <c r="U3070" s="167"/>
      <c r="V3070" s="168"/>
      <c r="W3070" s="12" t="str">
        <f t="shared" si="551"/>
        <v>Mqtt1</v>
      </c>
      <c r="X3070" s="222"/>
      <c r="Y3070" s="6" t="str">
        <f t="shared" si="546"/>
        <v>power-tag/outlets-galley-emp-111</v>
      </c>
      <c r="Z3070" s="106" t="str" cm="1">
        <f t="array" ref="Z3070">IF(COUNTIF(N3070,"spare"),"","$."&amp;_xlfn.REGEXEXTRACT(J3070,"PT\d+[FQ]\d+_(.*)", 2))</f>
        <v>$.RMS_Voltage_B_N</v>
      </c>
      <c r="AA3070" s="12">
        <f t="shared" ref="AA3070:AA3079" si="553">AA3055+1</f>
        <v>25</v>
      </c>
      <c r="AB3070" s="6" t="s">
        <v>195</v>
      </c>
      <c r="AC3070" s="106">
        <v>3030</v>
      </c>
      <c r="AJ3070" s="80"/>
      <c r="AK3070" s="116" t="s">
        <v>1694</v>
      </c>
      <c r="AN3070" s="80"/>
      <c r="AO3070" s="80"/>
      <c r="AP3070" s="80"/>
      <c r="AQ3070" s="80"/>
      <c r="AR3070" s="130"/>
      <c r="AS3070" s="80"/>
      <c r="AT3070" s="7"/>
      <c r="AU3070" s="7"/>
      <c r="AV3070" s="169"/>
      <c r="AW3070" s="170"/>
      <c r="AX3070" s="140"/>
      <c r="AY3070" s="150"/>
      <c r="AZ3070" s="171"/>
      <c r="BA3070" s="171"/>
      <c r="BB3070" s="150" t="str">
        <f t="shared" si="552"/>
        <v/>
      </c>
      <c r="BC3070" s="172"/>
      <c r="BD3070" s="169"/>
      <c r="BE3070" s="169"/>
      <c r="BF3070" s="169"/>
      <c r="BG3070" s="169"/>
      <c r="BH3070" s="169"/>
      <c r="BI3070" s="169"/>
      <c r="BJ3070" s="169"/>
      <c r="BK3070" s="169"/>
      <c r="BL3070" s="169"/>
      <c r="BM3070" s="169"/>
      <c r="BN3070" s="169"/>
      <c r="BO3070" s="169"/>
      <c r="BP3070" s="169"/>
      <c r="BQ3070" s="169"/>
      <c r="BS3070" s="6"/>
      <c r="BT3070" s="11"/>
      <c r="BU3070" s="6"/>
      <c r="BV3070" s="6"/>
    </row>
    <row r="3071" spans="1:74" ht="15.75" x14ac:dyDescent="0.25">
      <c r="A3071" s="52" t="s">
        <v>7908</v>
      </c>
      <c r="B3071" s="56"/>
      <c r="C3071" s="7" t="s">
        <v>118</v>
      </c>
      <c r="D3071" s="7" t="s">
        <v>6920</v>
      </c>
      <c r="E3071" s="7"/>
      <c r="F3071" s="64"/>
      <c r="G3071" s="6"/>
      <c r="H3071" s="6"/>
      <c r="I3071" s="10" t="s">
        <v>110</v>
      </c>
      <c r="J3071" s="11" t="s">
        <v>7777</v>
      </c>
      <c r="K3071" s="220" t="s">
        <v>601</v>
      </c>
      <c r="L3071" s="180"/>
      <c r="M3071" s="180">
        <v>1000</v>
      </c>
      <c r="N3071" s="80" t="s">
        <v>7216</v>
      </c>
      <c r="O3071" s="165"/>
      <c r="P3071" s="80" t="s">
        <v>5553</v>
      </c>
      <c r="Q3071" s="80"/>
      <c r="R3071" s="80"/>
      <c r="S3071" s="166"/>
      <c r="T3071" s="164"/>
      <c r="U3071" s="167"/>
      <c r="V3071" s="168"/>
      <c r="W3071" s="12" t="str">
        <f t="shared" si="551"/>
        <v>Mqtt1</v>
      </c>
      <c r="X3071" s="222"/>
      <c r="Y3071" s="6" t="str">
        <f t="shared" si="546"/>
        <v>power-tag/outlets-galley-emp-111</v>
      </c>
      <c r="Z3071" s="106" t="str" cm="1">
        <f t="array" ref="Z3071">IF(COUNTIF(N3071,"spare"),"","$."&amp;_xlfn.REGEXEXTRACT(J3071,"PT\d+[FQ]\d+_(.*)", 2))</f>
        <v>$.RMS_Voltage_C_N</v>
      </c>
      <c r="AA3071" s="12">
        <f t="shared" si="553"/>
        <v>25</v>
      </c>
      <c r="AB3071" s="6" t="s">
        <v>195</v>
      </c>
      <c r="AC3071" s="106">
        <v>3032</v>
      </c>
      <c r="AJ3071" s="80"/>
      <c r="AK3071" s="116" t="s">
        <v>1694</v>
      </c>
      <c r="AN3071" s="80"/>
      <c r="AO3071" s="80"/>
      <c r="AP3071" s="80"/>
      <c r="AQ3071" s="80"/>
      <c r="AR3071" s="130"/>
      <c r="AS3071" s="80"/>
      <c r="AT3071" s="7"/>
      <c r="AU3071" s="7"/>
      <c r="AV3071" s="169"/>
      <c r="AW3071" s="170"/>
      <c r="AX3071" s="140"/>
      <c r="AY3071" s="150"/>
      <c r="AZ3071" s="171"/>
      <c r="BA3071" s="171"/>
      <c r="BB3071" s="150" t="str">
        <f t="shared" si="552"/>
        <v/>
      </c>
      <c r="BC3071" s="172"/>
      <c r="BD3071" s="169"/>
      <c r="BE3071" s="169"/>
      <c r="BF3071" s="169"/>
      <c r="BG3071" s="169"/>
      <c r="BH3071" s="169"/>
      <c r="BI3071" s="169"/>
      <c r="BJ3071" s="169"/>
      <c r="BK3071" s="169"/>
      <c r="BL3071" s="169"/>
      <c r="BM3071" s="169"/>
      <c r="BN3071" s="169"/>
      <c r="BO3071" s="169"/>
      <c r="BP3071" s="169"/>
      <c r="BQ3071" s="169"/>
      <c r="BS3071" s="6"/>
      <c r="BT3071" s="11"/>
      <c r="BU3071" s="6"/>
      <c r="BV3071" s="6"/>
    </row>
    <row r="3072" spans="1:74" ht="15.75" x14ac:dyDescent="0.25">
      <c r="A3072" s="52" t="s">
        <v>7908</v>
      </c>
      <c r="B3072" s="56"/>
      <c r="C3072" s="7" t="s">
        <v>118</v>
      </c>
      <c r="D3072" s="7" t="s">
        <v>6920</v>
      </c>
      <c r="E3072" s="7"/>
      <c r="F3072" s="64"/>
      <c r="G3072" s="6"/>
      <c r="H3072" s="6"/>
      <c r="I3072" s="10" t="s">
        <v>110</v>
      </c>
      <c r="J3072" s="11" t="s">
        <v>4682</v>
      </c>
      <c r="K3072" s="220" t="s">
        <v>601</v>
      </c>
      <c r="L3072" s="180"/>
      <c r="M3072" s="180">
        <v>1000</v>
      </c>
      <c r="N3072" s="80" t="s">
        <v>7216</v>
      </c>
      <c r="O3072" s="165"/>
      <c r="P3072" s="80" t="s">
        <v>5554</v>
      </c>
      <c r="Q3072" s="80"/>
      <c r="R3072" s="80"/>
      <c r="S3072" s="166"/>
      <c r="T3072" s="164"/>
      <c r="U3072" s="167"/>
      <c r="V3072" s="168"/>
      <c r="W3072" s="12" t="str">
        <f t="shared" si="551"/>
        <v>Mqtt1</v>
      </c>
      <c r="X3072" s="222"/>
      <c r="Y3072" s="6" t="str">
        <f t="shared" si="546"/>
        <v>power-tag/outlets-galley-emp-111</v>
      </c>
      <c r="Z3072" s="106" t="str" cm="1">
        <f t="array" ref="Z3072">IF(COUNTIF(N3072,"spare"),"","$."&amp;_xlfn.REGEXEXTRACT(J3072,"PT\d+[FQ]\d+_(.*)", 2))</f>
        <v>$.Active_Power_Phase_A</v>
      </c>
      <c r="AA3072" s="12">
        <f t="shared" si="553"/>
        <v>25</v>
      </c>
      <c r="AB3072" s="6" t="s">
        <v>195</v>
      </c>
      <c r="AC3072" s="106">
        <v>3054</v>
      </c>
      <c r="AJ3072" s="80"/>
      <c r="AK3072" s="116" t="s">
        <v>1695</v>
      </c>
      <c r="AN3072" s="80"/>
      <c r="AO3072" s="80"/>
      <c r="AP3072" s="80"/>
      <c r="AQ3072" s="80"/>
      <c r="AR3072" s="130"/>
      <c r="AS3072" s="80"/>
      <c r="AT3072" s="7"/>
      <c r="AU3072" s="7"/>
      <c r="AV3072" s="169"/>
      <c r="AW3072" s="170"/>
      <c r="AX3072" s="140"/>
      <c r="AY3072" s="150"/>
      <c r="AZ3072" s="171"/>
      <c r="BA3072" s="171"/>
      <c r="BB3072" s="150" t="str">
        <f t="shared" si="552"/>
        <v/>
      </c>
      <c r="BC3072" s="172"/>
      <c r="BD3072" s="169"/>
      <c r="BE3072" s="169"/>
      <c r="BF3072" s="169"/>
      <c r="BG3072" s="169"/>
      <c r="BH3072" s="169"/>
      <c r="BI3072" s="169"/>
      <c r="BJ3072" s="169"/>
      <c r="BK3072" s="169"/>
      <c r="BL3072" s="169"/>
      <c r="BM3072" s="169"/>
      <c r="BN3072" s="169"/>
      <c r="BO3072" s="169"/>
      <c r="BP3072" s="169"/>
      <c r="BQ3072" s="169"/>
      <c r="BS3072" s="6"/>
      <c r="BT3072" s="11"/>
      <c r="BU3072" s="6"/>
      <c r="BV3072" s="6"/>
    </row>
    <row r="3073" spans="1:74" ht="15.75" x14ac:dyDescent="0.25">
      <c r="A3073" s="52" t="s">
        <v>7908</v>
      </c>
      <c r="B3073" s="56"/>
      <c r="C3073" s="7" t="s">
        <v>118</v>
      </c>
      <c r="D3073" s="7" t="s">
        <v>6920</v>
      </c>
      <c r="E3073" s="7"/>
      <c r="F3073" s="64"/>
      <c r="G3073" s="6"/>
      <c r="H3073" s="6"/>
      <c r="I3073" s="10" t="s">
        <v>110</v>
      </c>
      <c r="J3073" s="11" t="s">
        <v>4683</v>
      </c>
      <c r="K3073" s="220" t="s">
        <v>601</v>
      </c>
      <c r="L3073" s="180"/>
      <c r="M3073" s="180">
        <v>1000</v>
      </c>
      <c r="N3073" s="80" t="s">
        <v>7216</v>
      </c>
      <c r="O3073" s="165"/>
      <c r="P3073" s="80" t="s">
        <v>5555</v>
      </c>
      <c r="Q3073" s="80"/>
      <c r="R3073" s="80"/>
      <c r="S3073" s="166"/>
      <c r="T3073" s="164"/>
      <c r="U3073" s="167"/>
      <c r="V3073" s="168"/>
      <c r="W3073" s="12" t="str">
        <f t="shared" si="551"/>
        <v>Mqtt1</v>
      </c>
      <c r="X3073" s="222"/>
      <c r="Y3073" s="6" t="str">
        <f t="shared" si="546"/>
        <v>power-tag/outlets-galley-emp-111</v>
      </c>
      <c r="Z3073" s="106" t="str" cm="1">
        <f t="array" ref="Z3073">IF(COUNTIF(N3073,"spare"),"","$."&amp;_xlfn.REGEXEXTRACT(J3073,"PT\d+[FQ]\d+_(.*)", 2))</f>
        <v>$.Active_Power_Phase_B</v>
      </c>
      <c r="AA3073" s="12">
        <f t="shared" si="553"/>
        <v>25</v>
      </c>
      <c r="AB3073" s="6" t="s">
        <v>195</v>
      </c>
      <c r="AC3073" s="106">
        <v>3056</v>
      </c>
      <c r="AJ3073" s="80"/>
      <c r="AK3073" s="116" t="s">
        <v>1695</v>
      </c>
      <c r="AN3073" s="80"/>
      <c r="AO3073" s="80"/>
      <c r="AP3073" s="80"/>
      <c r="AQ3073" s="80"/>
      <c r="AR3073" s="130"/>
      <c r="AS3073" s="80"/>
      <c r="AT3073" s="7"/>
      <c r="AU3073" s="7"/>
      <c r="AV3073" s="169"/>
      <c r="AW3073" s="170"/>
      <c r="AX3073" s="140"/>
      <c r="AY3073" s="150"/>
      <c r="AZ3073" s="171"/>
      <c r="BA3073" s="171"/>
      <c r="BB3073" s="150" t="str">
        <f t="shared" si="552"/>
        <v/>
      </c>
      <c r="BC3073" s="172"/>
      <c r="BD3073" s="169"/>
      <c r="BE3073" s="169"/>
      <c r="BF3073" s="169"/>
      <c r="BG3073" s="169"/>
      <c r="BH3073" s="169"/>
      <c r="BI3073" s="169"/>
      <c r="BJ3073" s="169"/>
      <c r="BK3073" s="169"/>
      <c r="BL3073" s="169"/>
      <c r="BM3073" s="169"/>
      <c r="BN3073" s="169"/>
      <c r="BO3073" s="169"/>
      <c r="BP3073" s="169"/>
      <c r="BQ3073" s="169"/>
      <c r="BS3073" s="6"/>
      <c r="BT3073" s="11"/>
      <c r="BU3073" s="6"/>
      <c r="BV3073" s="6"/>
    </row>
    <row r="3074" spans="1:74" ht="15.75" x14ac:dyDescent="0.25">
      <c r="A3074" s="52" t="s">
        <v>7908</v>
      </c>
      <c r="B3074" s="56"/>
      <c r="C3074" s="7" t="s">
        <v>118</v>
      </c>
      <c r="D3074" s="7" t="s">
        <v>6920</v>
      </c>
      <c r="E3074" s="7"/>
      <c r="F3074" s="64"/>
      <c r="G3074" s="6"/>
      <c r="H3074" s="6"/>
      <c r="I3074" s="10" t="s">
        <v>110</v>
      </c>
      <c r="J3074" s="11" t="s">
        <v>4684</v>
      </c>
      <c r="K3074" s="220" t="s">
        <v>601</v>
      </c>
      <c r="L3074" s="180"/>
      <c r="M3074" s="180">
        <v>1000</v>
      </c>
      <c r="N3074" s="80" t="s">
        <v>7216</v>
      </c>
      <c r="O3074" s="165"/>
      <c r="P3074" s="80" t="s">
        <v>5556</v>
      </c>
      <c r="Q3074" s="80"/>
      <c r="R3074" s="80"/>
      <c r="S3074" s="166"/>
      <c r="T3074" s="164"/>
      <c r="U3074" s="167"/>
      <c r="V3074" s="168"/>
      <c r="W3074" s="12" t="str">
        <f t="shared" si="551"/>
        <v>Mqtt1</v>
      </c>
      <c r="X3074" s="222"/>
      <c r="Y3074" s="6" t="str">
        <f t="shared" si="546"/>
        <v>power-tag/outlets-galley-emp-111</v>
      </c>
      <c r="Z3074" s="106" t="str" cm="1">
        <f t="array" ref="Z3074">IF(COUNTIF(N3074,"spare"),"","$."&amp;_xlfn.REGEXEXTRACT(J3074,"PT\d+[FQ]\d+_(.*)", 2))</f>
        <v>$.Active_Power_Phase_C</v>
      </c>
      <c r="AA3074" s="12">
        <f t="shared" si="553"/>
        <v>25</v>
      </c>
      <c r="AB3074" s="6" t="s">
        <v>195</v>
      </c>
      <c r="AC3074" s="106">
        <v>3058</v>
      </c>
      <c r="AJ3074" s="80"/>
      <c r="AK3074" s="116" t="s">
        <v>1695</v>
      </c>
      <c r="AN3074" s="80"/>
      <c r="AO3074" s="80"/>
      <c r="AP3074" s="80"/>
      <c r="AQ3074" s="80"/>
      <c r="AR3074" s="130"/>
      <c r="AS3074" s="80"/>
      <c r="AT3074" s="7"/>
      <c r="AU3074" s="7"/>
      <c r="AV3074" s="169"/>
      <c r="AW3074" s="170"/>
      <c r="AX3074" s="140"/>
      <c r="AY3074" s="150"/>
      <c r="AZ3074" s="171"/>
      <c r="BA3074" s="171"/>
      <c r="BB3074" s="150" t="str">
        <f t="shared" si="552"/>
        <v/>
      </c>
      <c r="BC3074" s="172"/>
      <c r="BD3074" s="169"/>
      <c r="BE3074" s="169"/>
      <c r="BF3074" s="169"/>
      <c r="BG3074" s="169"/>
      <c r="BH3074" s="169"/>
      <c r="BI3074" s="169"/>
      <c r="BJ3074" s="169"/>
      <c r="BK3074" s="169"/>
      <c r="BL3074" s="169"/>
      <c r="BM3074" s="169"/>
      <c r="BN3074" s="169"/>
      <c r="BO3074" s="169"/>
      <c r="BP3074" s="169"/>
      <c r="BQ3074" s="169"/>
      <c r="BS3074" s="6"/>
      <c r="BT3074" s="11"/>
      <c r="BU3074" s="6"/>
      <c r="BV3074" s="6"/>
    </row>
    <row r="3075" spans="1:74" ht="15.75" x14ac:dyDescent="0.25">
      <c r="A3075" s="52" t="s">
        <v>7908</v>
      </c>
      <c r="B3075" s="56"/>
      <c r="C3075" s="7" t="s">
        <v>118</v>
      </c>
      <c r="D3075" s="7" t="s">
        <v>6920</v>
      </c>
      <c r="E3075" s="7"/>
      <c r="F3075" s="64"/>
      <c r="G3075" s="6"/>
      <c r="H3075" s="6"/>
      <c r="I3075" s="10" t="s">
        <v>110</v>
      </c>
      <c r="J3075" s="11" t="s">
        <v>4685</v>
      </c>
      <c r="K3075" s="220" t="s">
        <v>601</v>
      </c>
      <c r="L3075" s="180"/>
      <c r="M3075" s="180">
        <v>1000</v>
      </c>
      <c r="N3075" s="80" t="s">
        <v>7216</v>
      </c>
      <c r="O3075" s="165"/>
      <c r="P3075" s="80" t="s">
        <v>5557</v>
      </c>
      <c r="Q3075" s="80"/>
      <c r="R3075" s="80"/>
      <c r="S3075" s="166"/>
      <c r="T3075" s="164"/>
      <c r="U3075" s="167"/>
      <c r="V3075" s="168"/>
      <c r="W3075" s="12" t="str">
        <f t="shared" si="551"/>
        <v>Mqtt1</v>
      </c>
      <c r="X3075" s="222"/>
      <c r="Y3075" s="6" t="str">
        <f t="shared" si="546"/>
        <v>power-tag/outlets-galley-emp-111</v>
      </c>
      <c r="Z3075" s="106" t="str" cm="1">
        <f t="array" ref="Z3075">IF(COUNTIF(N3075,"spare"),"","$."&amp;_xlfn.REGEXEXTRACT(J3075,"PT\d+[FQ]\d+_(.*)", 2))</f>
        <v>$.Total_Active_Power</v>
      </c>
      <c r="AA3075" s="12">
        <f t="shared" si="553"/>
        <v>25</v>
      </c>
      <c r="AB3075" s="6" t="s">
        <v>195</v>
      </c>
      <c r="AC3075" s="106">
        <v>3060</v>
      </c>
      <c r="AJ3075" s="80"/>
      <c r="AK3075" s="116" t="s">
        <v>1695</v>
      </c>
      <c r="AN3075" s="80"/>
      <c r="AO3075" s="80"/>
      <c r="AP3075" s="80"/>
      <c r="AQ3075" s="80"/>
      <c r="AR3075" s="130"/>
      <c r="AS3075" s="80"/>
      <c r="AT3075" s="7"/>
      <c r="AU3075" s="7"/>
      <c r="AV3075" s="169"/>
      <c r="AW3075" s="170"/>
      <c r="AX3075" s="140"/>
      <c r="AY3075" s="150"/>
      <c r="AZ3075" s="171"/>
      <c r="BA3075" s="171"/>
      <c r="BB3075" s="150" t="str">
        <f t="shared" si="552"/>
        <v/>
      </c>
      <c r="BC3075" s="172"/>
      <c r="BD3075" s="169"/>
      <c r="BE3075" s="169"/>
      <c r="BF3075" s="169"/>
      <c r="BG3075" s="169"/>
      <c r="BH3075" s="169"/>
      <c r="BI3075" s="169"/>
      <c r="BJ3075" s="169"/>
      <c r="BK3075" s="169"/>
      <c r="BL3075" s="169"/>
      <c r="BM3075" s="169"/>
      <c r="BN3075" s="169"/>
      <c r="BO3075" s="169"/>
      <c r="BP3075" s="169"/>
      <c r="BQ3075" s="169"/>
      <c r="BS3075" s="6"/>
      <c r="BT3075" s="11"/>
      <c r="BU3075" s="6"/>
      <c r="BV3075" s="6"/>
    </row>
    <row r="3076" spans="1:74" ht="15.75" x14ac:dyDescent="0.25">
      <c r="A3076" s="52" t="s">
        <v>7908</v>
      </c>
      <c r="B3076" s="56"/>
      <c r="C3076" s="7" t="s">
        <v>118</v>
      </c>
      <c r="D3076" s="7" t="s">
        <v>6920</v>
      </c>
      <c r="E3076" s="7"/>
      <c r="F3076" s="64"/>
      <c r="G3076" s="6"/>
      <c r="H3076" s="6"/>
      <c r="I3076" s="10" t="s">
        <v>110</v>
      </c>
      <c r="J3076" s="11" t="s">
        <v>4686</v>
      </c>
      <c r="K3076" s="220" t="s">
        <v>601</v>
      </c>
      <c r="L3076" s="180"/>
      <c r="M3076" s="180">
        <v>1000</v>
      </c>
      <c r="N3076" s="80" t="s">
        <v>7216</v>
      </c>
      <c r="O3076" s="165"/>
      <c r="P3076" s="80" t="s">
        <v>5558</v>
      </c>
      <c r="Q3076" s="80"/>
      <c r="R3076" s="80"/>
      <c r="S3076" s="166"/>
      <c r="T3076" s="164"/>
      <c r="U3076" s="167"/>
      <c r="V3076" s="168"/>
      <c r="W3076" s="12" t="str">
        <f t="shared" si="551"/>
        <v>Mqtt1</v>
      </c>
      <c r="X3076" s="222"/>
      <c r="Y3076" s="6" t="str">
        <f t="shared" si="546"/>
        <v>power-tag/outlets-galley-emp-111</v>
      </c>
      <c r="Z3076" s="106" t="str" cm="1">
        <f t="array" ref="Z3076">IF(COUNTIF(N3076,"spare"),"","$."&amp;_xlfn.REGEXEXTRACT(J3076,"PT\d+[FQ]\d+_(.*)", 2))</f>
        <v>$.Power_Factor_Phase_A</v>
      </c>
      <c r="AA3076" s="12">
        <f t="shared" si="553"/>
        <v>25</v>
      </c>
      <c r="AB3076" s="6" t="s">
        <v>195</v>
      </c>
      <c r="AC3076" s="106">
        <v>3078</v>
      </c>
      <c r="AJ3076" s="80"/>
      <c r="AK3076" s="116" t="s">
        <v>1696</v>
      </c>
      <c r="AN3076" s="80"/>
      <c r="AO3076" s="80"/>
      <c r="AP3076" s="80"/>
      <c r="AQ3076" s="80"/>
      <c r="AR3076" s="130"/>
      <c r="AS3076" s="80"/>
      <c r="AT3076" s="7"/>
      <c r="AU3076" s="7"/>
      <c r="AV3076" s="169"/>
      <c r="AW3076" s="170"/>
      <c r="AX3076" s="140"/>
      <c r="AY3076" s="150"/>
      <c r="AZ3076" s="171"/>
      <c r="BA3076" s="171"/>
      <c r="BB3076" s="150" t="str">
        <f t="shared" si="552"/>
        <v/>
      </c>
      <c r="BC3076" s="172"/>
      <c r="BD3076" s="169"/>
      <c r="BE3076" s="169"/>
      <c r="BF3076" s="169"/>
      <c r="BG3076" s="169"/>
      <c r="BH3076" s="169"/>
      <c r="BI3076" s="169"/>
      <c r="BJ3076" s="169"/>
      <c r="BK3076" s="169"/>
      <c r="BL3076" s="169"/>
      <c r="BM3076" s="169"/>
      <c r="BN3076" s="169"/>
      <c r="BO3076" s="169"/>
      <c r="BP3076" s="169"/>
      <c r="BQ3076" s="169"/>
      <c r="BS3076" s="6"/>
      <c r="BT3076" s="11"/>
      <c r="BU3076" s="6"/>
      <c r="BV3076" s="6"/>
    </row>
    <row r="3077" spans="1:74" ht="15.75" x14ac:dyDescent="0.25">
      <c r="A3077" s="52" t="s">
        <v>7908</v>
      </c>
      <c r="B3077" s="56"/>
      <c r="C3077" s="7" t="s">
        <v>118</v>
      </c>
      <c r="D3077" s="7" t="s">
        <v>6920</v>
      </c>
      <c r="E3077" s="7"/>
      <c r="F3077" s="64"/>
      <c r="G3077" s="6"/>
      <c r="H3077" s="6"/>
      <c r="I3077" s="10" t="s">
        <v>110</v>
      </c>
      <c r="J3077" s="11" t="s">
        <v>4687</v>
      </c>
      <c r="K3077" s="220" t="s">
        <v>601</v>
      </c>
      <c r="L3077" s="180"/>
      <c r="M3077" s="180">
        <v>1000</v>
      </c>
      <c r="N3077" s="80" t="s">
        <v>7216</v>
      </c>
      <c r="O3077" s="165"/>
      <c r="P3077" s="80" t="s">
        <v>5559</v>
      </c>
      <c r="Q3077" s="80"/>
      <c r="R3077" s="80"/>
      <c r="S3077" s="166"/>
      <c r="T3077" s="164"/>
      <c r="U3077" s="167"/>
      <c r="V3077" s="168"/>
      <c r="W3077" s="12" t="str">
        <f t="shared" si="551"/>
        <v>Mqtt1</v>
      </c>
      <c r="X3077" s="222"/>
      <c r="Y3077" s="6" t="str">
        <f t="shared" si="546"/>
        <v>power-tag/outlets-galley-emp-111</v>
      </c>
      <c r="Z3077" s="106" t="str" cm="1">
        <f t="array" ref="Z3077">IF(COUNTIF(N3077,"spare"),"","$."&amp;_xlfn.REGEXEXTRACT(J3077,"PT\d+[FQ]\d+_(.*)", 2))</f>
        <v>$.Power_Factor_Phase_B</v>
      </c>
      <c r="AA3077" s="12">
        <f t="shared" si="553"/>
        <v>25</v>
      </c>
      <c r="AB3077" s="6" t="s">
        <v>195</v>
      </c>
      <c r="AC3077" s="106">
        <v>3080</v>
      </c>
      <c r="AJ3077" s="80"/>
      <c r="AK3077" s="116" t="s">
        <v>1696</v>
      </c>
      <c r="AN3077" s="80"/>
      <c r="AO3077" s="80"/>
      <c r="AP3077" s="80"/>
      <c r="AQ3077" s="80"/>
      <c r="AR3077" s="130"/>
      <c r="AS3077" s="80"/>
      <c r="AT3077" s="7"/>
      <c r="AU3077" s="7"/>
      <c r="AV3077" s="169"/>
      <c r="AW3077" s="170"/>
      <c r="AX3077" s="140"/>
      <c r="AY3077" s="150"/>
      <c r="AZ3077" s="171"/>
      <c r="BA3077" s="171"/>
      <c r="BB3077" s="150" t="str">
        <f t="shared" si="552"/>
        <v/>
      </c>
      <c r="BC3077" s="172"/>
      <c r="BD3077" s="169"/>
      <c r="BE3077" s="169"/>
      <c r="BF3077" s="169"/>
      <c r="BG3077" s="169"/>
      <c r="BH3077" s="169"/>
      <c r="BI3077" s="169"/>
      <c r="BJ3077" s="169"/>
      <c r="BK3077" s="169"/>
      <c r="BL3077" s="169"/>
      <c r="BM3077" s="169"/>
      <c r="BN3077" s="169"/>
      <c r="BO3077" s="169"/>
      <c r="BP3077" s="169"/>
      <c r="BQ3077" s="169"/>
      <c r="BS3077" s="6"/>
      <c r="BT3077" s="11"/>
      <c r="BU3077" s="6"/>
      <c r="BV3077" s="6"/>
    </row>
    <row r="3078" spans="1:74" ht="15.75" x14ac:dyDescent="0.25">
      <c r="A3078" s="52" t="s">
        <v>7908</v>
      </c>
      <c r="B3078" s="56"/>
      <c r="C3078" s="7" t="s">
        <v>118</v>
      </c>
      <c r="D3078" s="7" t="s">
        <v>6920</v>
      </c>
      <c r="E3078" s="7"/>
      <c r="F3078" s="64"/>
      <c r="G3078" s="6"/>
      <c r="H3078" s="6"/>
      <c r="I3078" s="10" t="s">
        <v>110</v>
      </c>
      <c r="J3078" s="11" t="s">
        <v>4688</v>
      </c>
      <c r="K3078" s="220" t="s">
        <v>601</v>
      </c>
      <c r="L3078" s="180"/>
      <c r="M3078" s="180">
        <v>1000</v>
      </c>
      <c r="N3078" s="80" t="s">
        <v>7216</v>
      </c>
      <c r="O3078" s="165"/>
      <c r="P3078" s="80" t="s">
        <v>5560</v>
      </c>
      <c r="Q3078" s="80"/>
      <c r="R3078" s="80"/>
      <c r="S3078" s="166"/>
      <c r="T3078" s="164"/>
      <c r="U3078" s="167"/>
      <c r="V3078" s="168"/>
      <c r="W3078" s="12" t="str">
        <f t="shared" si="551"/>
        <v>Mqtt1</v>
      </c>
      <c r="X3078" s="222"/>
      <c r="Y3078" s="6" t="str">
        <f t="shared" si="546"/>
        <v>power-tag/outlets-galley-emp-111</v>
      </c>
      <c r="Z3078" s="106" t="str" cm="1">
        <f t="array" ref="Z3078">IF(COUNTIF(N3078,"spare"),"","$."&amp;_xlfn.REGEXEXTRACT(J3078,"PT\d+[FQ]\d+_(.*)", 2))</f>
        <v>$.Power_Factor_Phase_C</v>
      </c>
      <c r="AA3078" s="12">
        <f t="shared" si="553"/>
        <v>25</v>
      </c>
      <c r="AB3078" s="6" t="s">
        <v>195</v>
      </c>
      <c r="AC3078" s="106">
        <v>3082</v>
      </c>
      <c r="AJ3078" s="80"/>
      <c r="AK3078" s="116" t="s">
        <v>1696</v>
      </c>
      <c r="AN3078" s="80"/>
      <c r="AO3078" s="80"/>
      <c r="AP3078" s="80"/>
      <c r="AQ3078" s="80"/>
      <c r="AR3078" s="130"/>
      <c r="AS3078" s="80"/>
      <c r="AT3078" s="7"/>
      <c r="AU3078" s="7"/>
      <c r="AV3078" s="169"/>
      <c r="AW3078" s="170"/>
      <c r="AX3078" s="140"/>
      <c r="AY3078" s="150"/>
      <c r="AZ3078" s="171"/>
      <c r="BA3078" s="171"/>
      <c r="BB3078" s="150" t="str">
        <f t="shared" si="552"/>
        <v/>
      </c>
      <c r="BC3078" s="172"/>
      <c r="BD3078" s="169"/>
      <c r="BE3078" s="169"/>
      <c r="BF3078" s="169"/>
      <c r="BG3078" s="169"/>
      <c r="BH3078" s="169"/>
      <c r="BI3078" s="169"/>
      <c r="BJ3078" s="169"/>
      <c r="BK3078" s="169"/>
      <c r="BL3078" s="169"/>
      <c r="BM3078" s="169"/>
      <c r="BN3078" s="169"/>
      <c r="BO3078" s="169"/>
      <c r="BP3078" s="169"/>
      <c r="BQ3078" s="169"/>
      <c r="BS3078" s="6"/>
      <c r="BT3078" s="11"/>
      <c r="BU3078" s="6"/>
      <c r="BV3078" s="6"/>
    </row>
    <row r="3079" spans="1:74" ht="15.75" x14ac:dyDescent="0.25">
      <c r="A3079" s="52" t="s">
        <v>7908</v>
      </c>
      <c r="B3079" s="56"/>
      <c r="C3079" s="7" t="s">
        <v>118</v>
      </c>
      <c r="D3079" s="7" t="s">
        <v>6920</v>
      </c>
      <c r="E3079" s="7"/>
      <c r="F3079" s="64"/>
      <c r="G3079" s="6"/>
      <c r="H3079" s="6"/>
      <c r="I3079" s="10" t="s">
        <v>110</v>
      </c>
      <c r="J3079" s="11" t="s">
        <v>4689</v>
      </c>
      <c r="K3079" s="220" t="s">
        <v>601</v>
      </c>
      <c r="L3079" s="180"/>
      <c r="M3079" s="180">
        <v>1000</v>
      </c>
      <c r="N3079" s="80" t="s">
        <v>7216</v>
      </c>
      <c r="O3079" s="165"/>
      <c r="P3079" s="80" t="s">
        <v>5561</v>
      </c>
      <c r="Q3079" s="80"/>
      <c r="R3079" s="80"/>
      <c r="S3079" s="166"/>
      <c r="T3079" s="164"/>
      <c r="U3079" s="167"/>
      <c r="V3079" s="168"/>
      <c r="W3079" s="12" t="str">
        <f t="shared" si="551"/>
        <v>Mqtt1</v>
      </c>
      <c r="X3079" s="222"/>
      <c r="Y3079" s="6" t="str">
        <f>"power-tag/" &amp; LOWER(_xlfn.REGEXREPLACE(_xlfn.REGEXREPLACE(_xlfn.REGEXREPLACE(TRIM(_xlfn.REGEXREPLACE(P3079, " (RMS (Current|Voltage) .+)|(Active Power Phase [ABC])|(Total Active Power)|(Power Factor .+)|(Total Power Factor) *", "")), "[ /\(\)&amp;:\.#]", "-"), "\-+", "-"), "-$", ""))</f>
        <v>power-tag/outlets-galley-emp-111</v>
      </c>
      <c r="Z3079" s="106" t="str" cm="1">
        <f t="array" ref="Z3079">IF(COUNTIF(N3079,"spare"),"","$."&amp;_xlfn.REGEXEXTRACT(J3079,"PT\d+[FQ]\d+_(.*)", 2))</f>
        <v>$.Total_Power_Factor</v>
      </c>
      <c r="AA3079" s="12">
        <f t="shared" si="553"/>
        <v>25</v>
      </c>
      <c r="AB3079" s="6" t="s">
        <v>195</v>
      </c>
      <c r="AC3079" s="106">
        <v>3084</v>
      </c>
      <c r="AJ3079" s="80"/>
      <c r="AK3079" s="116" t="s">
        <v>1696</v>
      </c>
      <c r="AN3079" s="80"/>
      <c r="AO3079" s="80"/>
      <c r="AP3079" s="80"/>
      <c r="AQ3079" s="80"/>
      <c r="AR3079" s="130"/>
      <c r="AS3079" s="80"/>
      <c r="AT3079" s="7"/>
      <c r="AU3079" s="7"/>
      <c r="AV3079" s="169"/>
      <c r="AW3079" s="170"/>
      <c r="AX3079" s="140"/>
      <c r="AY3079" s="150"/>
      <c r="AZ3079" s="171"/>
      <c r="BA3079" s="171"/>
      <c r="BB3079" s="150" t="str">
        <f t="shared" si="552"/>
        <v/>
      </c>
      <c r="BC3079" s="172"/>
      <c r="BD3079" s="169"/>
      <c r="BE3079" s="169"/>
      <c r="BF3079" s="169"/>
      <c r="BG3079" s="169"/>
      <c r="BH3079" s="169"/>
      <c r="BI3079" s="169"/>
      <c r="BJ3079" s="169"/>
      <c r="BK3079" s="169"/>
      <c r="BL3079" s="169"/>
      <c r="BM3079" s="169"/>
      <c r="BN3079" s="169"/>
      <c r="BO3079" s="169"/>
      <c r="BP3079" s="169"/>
      <c r="BQ3079" s="169"/>
      <c r="BS3079" s="6"/>
      <c r="BT3079" s="11"/>
      <c r="BU3079" s="6"/>
      <c r="BV3079" s="6"/>
    </row>
    <row r="3080" spans="1:74" x14ac:dyDescent="0.25">
      <c r="A3080" s="52" t="s">
        <v>7908</v>
      </c>
      <c r="B3080" s="54" t="s">
        <v>110</v>
      </c>
      <c r="C3080" s="59"/>
      <c r="D3080" s="59"/>
      <c r="E3080" s="59"/>
      <c r="F3080" s="59"/>
      <c r="G3080" s="59"/>
      <c r="H3080" s="59"/>
      <c r="I3080" s="59"/>
      <c r="J3080" s="68"/>
      <c r="K3080" s="50"/>
      <c r="L3080" s="54"/>
      <c r="M3080" s="54"/>
      <c r="N3080" s="54"/>
      <c r="O3080" s="81"/>
      <c r="P3080" s="54" t="s">
        <v>5592</v>
      </c>
      <c r="Q3080" s="54"/>
      <c r="R3080" s="54"/>
      <c r="S3080" s="54"/>
      <c r="T3080" s="50"/>
      <c r="U3080" s="54"/>
      <c r="V3080" s="68"/>
      <c r="W3080" s="50"/>
      <c r="X3080" s="224"/>
      <c r="Y3080" s="224"/>
      <c r="Z3080" s="224"/>
      <c r="AA3080" s="50"/>
      <c r="AB3080" s="54"/>
      <c r="AC3080" s="103"/>
      <c r="AD3080" s="103"/>
      <c r="AE3080" s="68"/>
      <c r="AF3080" s="68"/>
      <c r="AG3080" s="68"/>
      <c r="AH3080" s="68"/>
      <c r="AI3080" s="54"/>
      <c r="AJ3080" s="54"/>
      <c r="AK3080" s="113"/>
      <c r="AL3080" s="113"/>
      <c r="AM3080" s="54"/>
      <c r="AN3080" s="54"/>
      <c r="AO3080" s="54"/>
      <c r="AP3080" s="54"/>
      <c r="AQ3080" s="54"/>
      <c r="AR3080" s="54"/>
      <c r="AS3080" s="54"/>
      <c r="AT3080" s="81"/>
      <c r="AU3080" s="81"/>
      <c r="AV3080" s="81"/>
      <c r="AW3080" s="81"/>
      <c r="AX3080" s="81"/>
      <c r="AY3080" s="81"/>
      <c r="AZ3080" s="81"/>
      <c r="BA3080" s="81"/>
      <c r="BB3080" s="81"/>
      <c r="BC3080" s="81"/>
      <c r="BD3080" s="81"/>
      <c r="BE3080" s="81"/>
      <c r="BF3080" s="153"/>
      <c r="BG3080" s="81"/>
      <c r="BH3080" s="81"/>
      <c r="BI3080" s="81"/>
      <c r="BJ3080" s="153"/>
      <c r="BK3080" s="81"/>
      <c r="BL3080" s="81"/>
      <c r="BM3080" s="81"/>
      <c r="BN3080" s="153"/>
      <c r="BO3080" s="81"/>
      <c r="BP3080" s="81"/>
      <c r="BQ3080" s="81"/>
      <c r="BR3080" s="154"/>
      <c r="BS3080" s="81"/>
      <c r="BT3080" s="153"/>
      <c r="BU3080" s="81"/>
      <c r="BV3080" s="81"/>
    </row>
    <row r="3081" spans="1:74" ht="15.75" x14ac:dyDescent="0.25">
      <c r="A3081" s="52" t="s">
        <v>7908</v>
      </c>
      <c r="B3081" s="56"/>
      <c r="C3081" s="7" t="s">
        <v>118</v>
      </c>
      <c r="D3081" s="7" t="s">
        <v>6921</v>
      </c>
      <c r="E3081" s="7"/>
      <c r="F3081" s="64"/>
      <c r="G3081" s="6"/>
      <c r="H3081" s="6"/>
      <c r="I3081" s="10" t="s">
        <v>110</v>
      </c>
      <c r="J3081" s="11" t="s">
        <v>4354</v>
      </c>
      <c r="K3081" s="220" t="s">
        <v>601</v>
      </c>
      <c r="L3081" s="180"/>
      <c r="M3081" s="180">
        <v>1000</v>
      </c>
      <c r="N3081" s="80" t="s">
        <v>7217</v>
      </c>
      <c r="O3081" s="165"/>
      <c r="P3081" s="80" t="s">
        <v>5953</v>
      </c>
      <c r="Q3081" s="80"/>
      <c r="R3081" s="80"/>
      <c r="S3081" s="166"/>
      <c r="T3081" s="164"/>
      <c r="U3081" s="167"/>
      <c r="V3081" s="168"/>
      <c r="W3081" s="12" t="str">
        <f t="shared" ref="W3081:W3234" si="554">IF(COUNTIF(N3081,"spare"),"","Mqtt1")</f>
        <v>Mqtt1</v>
      </c>
      <c r="X3081" s="222"/>
      <c r="Y3081" s="6" t="str">
        <f t="shared" ref="Y3081:Y3144" si="555">"power-tag/" &amp; LOWER(_xlfn.REGEXREPLACE(_xlfn.REGEXREPLACE(_xlfn.REGEXREPLACE(TRIM(_xlfn.REGEXREPLACE(P3081, " (RMS (Current|Voltage) .+)|(Active Power Phase [ABC])|(Total Active Power)|(Power Factor .+)|(Total Power Factor) *", "")), "[ /\(\)&amp;:\.#]", "-"), "\-+", "-"), "-$", ""))</f>
        <v>power-tag/washer-1</v>
      </c>
      <c r="Z3081" s="106" t="str" cm="1">
        <f t="array" ref="Z3081">IF(COUNTIF(N3081,"spare"),"","$."&amp;_xlfn.REGEXEXTRACT(J3081,"PT\d+[FQ]\d+_(.*)", 2))</f>
        <v>$.RMS_Current_Phase_A</v>
      </c>
      <c r="AA3081" s="12">
        <v>1</v>
      </c>
      <c r="AB3081" s="6" t="s">
        <v>195</v>
      </c>
      <c r="AC3081" s="106">
        <v>3000</v>
      </c>
      <c r="AJ3081" s="80"/>
      <c r="AK3081" s="116" t="s">
        <v>1693</v>
      </c>
      <c r="AN3081" s="80"/>
      <c r="AO3081" s="80"/>
      <c r="AP3081" s="80"/>
      <c r="AQ3081" s="80"/>
      <c r="AR3081" s="130"/>
      <c r="AS3081" s="80"/>
      <c r="AT3081" s="7"/>
      <c r="AU3081" s="7"/>
      <c r="AV3081" s="169"/>
      <c r="AW3081" s="170"/>
      <c r="AX3081" s="140"/>
      <c r="AY3081" s="150"/>
      <c r="AZ3081" s="171"/>
      <c r="BA3081" s="171"/>
      <c r="BB3081" s="150" t="str">
        <f t="shared" ref="BB3081:BB3234" si="556">IF(ISNUMBER(AM3081),"1","")</f>
        <v/>
      </c>
      <c r="BC3081" s="172"/>
      <c r="BD3081" s="169"/>
      <c r="BE3081" s="169"/>
      <c r="BF3081" s="169"/>
      <c r="BG3081" s="169"/>
      <c r="BH3081" s="169"/>
      <c r="BI3081" s="169"/>
      <c r="BJ3081" s="169"/>
      <c r="BK3081" s="169"/>
      <c r="BL3081" s="169"/>
      <c r="BM3081" s="169"/>
      <c r="BN3081" s="169"/>
      <c r="BO3081" s="169"/>
      <c r="BP3081" s="169"/>
      <c r="BQ3081" s="169"/>
      <c r="BS3081" s="6"/>
      <c r="BT3081" s="11"/>
      <c r="BU3081" s="6"/>
      <c r="BV3081" s="6"/>
    </row>
    <row r="3082" spans="1:74" ht="15.75" x14ac:dyDescent="0.25">
      <c r="A3082" s="52" t="s">
        <v>7908</v>
      </c>
      <c r="B3082" s="56"/>
      <c r="C3082" s="7" t="s">
        <v>118</v>
      </c>
      <c r="D3082" s="7" t="s">
        <v>6921</v>
      </c>
      <c r="E3082" s="7"/>
      <c r="F3082" s="64"/>
      <c r="G3082" s="6"/>
      <c r="H3082" s="6"/>
      <c r="I3082" s="10" t="s">
        <v>110</v>
      </c>
      <c r="J3082" s="11" t="s">
        <v>4355</v>
      </c>
      <c r="K3082" s="220" t="s">
        <v>601</v>
      </c>
      <c r="L3082" s="180"/>
      <c r="M3082" s="180">
        <v>1000</v>
      </c>
      <c r="N3082" s="80" t="s">
        <v>7217</v>
      </c>
      <c r="O3082" s="165"/>
      <c r="P3082" s="80" t="s">
        <v>5954</v>
      </c>
      <c r="Q3082" s="80"/>
      <c r="R3082" s="80"/>
      <c r="S3082" s="166"/>
      <c r="T3082" s="164"/>
      <c r="U3082" s="167"/>
      <c r="V3082" s="168"/>
      <c r="W3082" s="12" t="str">
        <f t="shared" si="554"/>
        <v>Mqtt1</v>
      </c>
      <c r="X3082" s="222"/>
      <c r="Y3082" s="6" t="str">
        <f t="shared" si="555"/>
        <v>power-tag/washer-1</v>
      </c>
      <c r="Z3082" s="106" t="str" cm="1">
        <f t="array" ref="Z3082">IF(COUNTIF(N3082,"spare"),"","$."&amp;_xlfn.REGEXEXTRACT(J3082,"PT\d+[FQ]\d+_(.*)", 2))</f>
        <v>$.RMS_Current_Phase_B</v>
      </c>
      <c r="AA3082" s="12">
        <v>1</v>
      </c>
      <c r="AB3082" s="6" t="s">
        <v>195</v>
      </c>
      <c r="AC3082" s="106">
        <v>3002</v>
      </c>
      <c r="AJ3082" s="80"/>
      <c r="AK3082" s="116" t="s">
        <v>1693</v>
      </c>
      <c r="AN3082" s="80"/>
      <c r="AO3082" s="80"/>
      <c r="AP3082" s="80"/>
      <c r="AQ3082" s="80"/>
      <c r="AR3082" s="130"/>
      <c r="AS3082" s="80"/>
      <c r="AT3082" s="7"/>
      <c r="AU3082" s="7"/>
      <c r="AV3082" s="169"/>
      <c r="AW3082" s="170"/>
      <c r="AX3082" s="140"/>
      <c r="AY3082" s="150"/>
      <c r="AZ3082" s="171"/>
      <c r="BA3082" s="171"/>
      <c r="BB3082" s="150" t="str">
        <f t="shared" si="556"/>
        <v/>
      </c>
      <c r="BC3082" s="172"/>
      <c r="BD3082" s="169"/>
      <c r="BE3082" s="169"/>
      <c r="BF3082" s="169"/>
      <c r="BG3082" s="169"/>
      <c r="BH3082" s="169"/>
      <c r="BI3082" s="169"/>
      <c r="BJ3082" s="169"/>
      <c r="BK3082" s="169"/>
      <c r="BL3082" s="169"/>
      <c r="BM3082" s="169"/>
      <c r="BN3082" s="169"/>
      <c r="BO3082" s="169"/>
      <c r="BP3082" s="169"/>
      <c r="BQ3082" s="169"/>
      <c r="BS3082" s="6"/>
      <c r="BT3082" s="11"/>
      <c r="BU3082" s="6"/>
      <c r="BV3082" s="6"/>
    </row>
    <row r="3083" spans="1:74" ht="15.75" x14ac:dyDescent="0.25">
      <c r="A3083" s="52" t="s">
        <v>7908</v>
      </c>
      <c r="B3083" s="56"/>
      <c r="C3083" s="7" t="s">
        <v>118</v>
      </c>
      <c r="D3083" s="7" t="s">
        <v>6921</v>
      </c>
      <c r="E3083" s="7"/>
      <c r="F3083" s="64"/>
      <c r="G3083" s="6"/>
      <c r="H3083" s="6"/>
      <c r="I3083" s="10" t="s">
        <v>110</v>
      </c>
      <c r="J3083" s="11" t="s">
        <v>4356</v>
      </c>
      <c r="K3083" s="220" t="s">
        <v>601</v>
      </c>
      <c r="L3083" s="180"/>
      <c r="M3083" s="180">
        <v>1000</v>
      </c>
      <c r="N3083" s="80" t="s">
        <v>7217</v>
      </c>
      <c r="O3083" s="165"/>
      <c r="P3083" s="80" t="s">
        <v>5955</v>
      </c>
      <c r="Q3083" s="80"/>
      <c r="R3083" s="80"/>
      <c r="S3083" s="166"/>
      <c r="T3083" s="164"/>
      <c r="U3083" s="167"/>
      <c r="V3083" s="168"/>
      <c r="W3083" s="12" t="str">
        <f t="shared" si="554"/>
        <v>Mqtt1</v>
      </c>
      <c r="X3083" s="222"/>
      <c r="Y3083" s="6" t="str">
        <f t="shared" si="555"/>
        <v>power-tag/washer-1</v>
      </c>
      <c r="Z3083" s="106" t="str" cm="1">
        <f t="array" ref="Z3083">IF(COUNTIF(N3083,"spare"),"","$."&amp;_xlfn.REGEXEXTRACT(J3083,"PT\d+[FQ]\d+_(.*)", 2))</f>
        <v>$.RMS_Current_Phase_C</v>
      </c>
      <c r="AA3083" s="12">
        <v>1</v>
      </c>
      <c r="AB3083" s="6" t="s">
        <v>195</v>
      </c>
      <c r="AC3083" s="106">
        <v>3004</v>
      </c>
      <c r="AJ3083" s="80"/>
      <c r="AK3083" s="116" t="s">
        <v>1693</v>
      </c>
      <c r="AN3083" s="80"/>
      <c r="AO3083" s="80"/>
      <c r="AP3083" s="80"/>
      <c r="AQ3083" s="80"/>
      <c r="AR3083" s="130"/>
      <c r="AS3083" s="80"/>
      <c r="AT3083" s="7"/>
      <c r="AU3083" s="7"/>
      <c r="AV3083" s="169"/>
      <c r="AW3083" s="170"/>
      <c r="AX3083" s="140"/>
      <c r="AY3083" s="150"/>
      <c r="AZ3083" s="171"/>
      <c r="BA3083" s="171"/>
      <c r="BB3083" s="150" t="str">
        <f t="shared" si="556"/>
        <v/>
      </c>
      <c r="BC3083" s="172"/>
      <c r="BD3083" s="169"/>
      <c r="BE3083" s="169"/>
      <c r="BF3083" s="169"/>
      <c r="BG3083" s="169"/>
      <c r="BH3083" s="169"/>
      <c r="BI3083" s="169"/>
      <c r="BJ3083" s="169"/>
      <c r="BK3083" s="169"/>
      <c r="BL3083" s="169"/>
      <c r="BM3083" s="169"/>
      <c r="BN3083" s="169"/>
      <c r="BO3083" s="169"/>
      <c r="BP3083" s="169"/>
      <c r="BQ3083" s="169"/>
      <c r="BS3083" s="6"/>
      <c r="BT3083" s="11"/>
      <c r="BU3083" s="6"/>
      <c r="BV3083" s="6"/>
    </row>
    <row r="3084" spans="1:74" ht="15.75" x14ac:dyDescent="0.25">
      <c r="A3084" s="52" t="s">
        <v>7908</v>
      </c>
      <c r="B3084" s="56"/>
      <c r="C3084" s="7" t="s">
        <v>118</v>
      </c>
      <c r="D3084" s="7" t="s">
        <v>6921</v>
      </c>
      <c r="E3084" s="7"/>
      <c r="F3084" s="64"/>
      <c r="G3084" s="6"/>
      <c r="H3084" s="6"/>
      <c r="I3084" s="10" t="s">
        <v>110</v>
      </c>
      <c r="J3084" s="11" t="s">
        <v>4357</v>
      </c>
      <c r="K3084" s="220" t="s">
        <v>601</v>
      </c>
      <c r="L3084" s="180"/>
      <c r="M3084" s="180">
        <v>1000</v>
      </c>
      <c r="N3084" s="80" t="s">
        <v>7217</v>
      </c>
      <c r="O3084" s="165"/>
      <c r="P3084" s="80" t="s">
        <v>5956</v>
      </c>
      <c r="Q3084" s="80"/>
      <c r="R3084" s="80"/>
      <c r="S3084" s="166"/>
      <c r="T3084" s="164"/>
      <c r="U3084" s="167"/>
      <c r="V3084" s="168"/>
      <c r="W3084" s="12" t="str">
        <f t="shared" si="554"/>
        <v>Mqtt1</v>
      </c>
      <c r="X3084" s="222"/>
      <c r="Y3084" s="6" t="str">
        <f t="shared" si="555"/>
        <v>power-tag/washer-1</v>
      </c>
      <c r="Z3084" s="106" t="str" cm="1">
        <f t="array" ref="Z3084">IF(COUNTIF(N3084,"spare"),"","$."&amp;_xlfn.REGEXEXTRACT(J3084,"PT\d+[FQ]\d+_(.*)", 2))</f>
        <v>$.RMS_Current_Phase_Neut</v>
      </c>
      <c r="AA3084" s="12">
        <v>1</v>
      </c>
      <c r="AB3084" s="6" t="s">
        <v>195</v>
      </c>
      <c r="AC3084" s="106">
        <v>3006</v>
      </c>
      <c r="AJ3084" s="80"/>
      <c r="AK3084" s="116" t="s">
        <v>1693</v>
      </c>
      <c r="AN3084" s="80"/>
      <c r="AO3084" s="80"/>
      <c r="AP3084" s="80"/>
      <c r="AQ3084" s="80"/>
      <c r="AR3084" s="130"/>
      <c r="AS3084" s="80"/>
      <c r="AT3084" s="7"/>
      <c r="AU3084" s="7"/>
      <c r="AV3084" s="169"/>
      <c r="AW3084" s="170"/>
      <c r="AX3084" s="140"/>
      <c r="AY3084" s="150"/>
      <c r="AZ3084" s="171"/>
      <c r="BA3084" s="171"/>
      <c r="BB3084" s="150" t="str">
        <f t="shared" si="556"/>
        <v/>
      </c>
      <c r="BC3084" s="172"/>
      <c r="BD3084" s="169"/>
      <c r="BE3084" s="169"/>
      <c r="BF3084" s="169"/>
      <c r="BG3084" s="169"/>
      <c r="BH3084" s="169"/>
      <c r="BI3084" s="169"/>
      <c r="BJ3084" s="169"/>
      <c r="BK3084" s="169"/>
      <c r="BL3084" s="169"/>
      <c r="BM3084" s="169"/>
      <c r="BN3084" s="169"/>
      <c r="BO3084" s="169"/>
      <c r="BP3084" s="169"/>
      <c r="BQ3084" s="169"/>
      <c r="BS3084" s="6"/>
      <c r="BT3084" s="11"/>
      <c r="BU3084" s="6"/>
      <c r="BV3084" s="6"/>
    </row>
    <row r="3085" spans="1:74" ht="15.75" x14ac:dyDescent="0.25">
      <c r="A3085" s="52" t="s">
        <v>7908</v>
      </c>
      <c r="B3085" s="56"/>
      <c r="C3085" s="7" t="s">
        <v>118</v>
      </c>
      <c r="D3085" s="7" t="s">
        <v>6921</v>
      </c>
      <c r="E3085" s="7"/>
      <c r="F3085" s="64"/>
      <c r="G3085" s="6"/>
      <c r="H3085" s="6"/>
      <c r="I3085" s="10" t="s">
        <v>110</v>
      </c>
      <c r="J3085" s="11" t="s">
        <v>7694</v>
      </c>
      <c r="K3085" s="220" t="s">
        <v>601</v>
      </c>
      <c r="L3085" s="180"/>
      <c r="M3085" s="180">
        <v>1000</v>
      </c>
      <c r="N3085" s="80" t="s">
        <v>7217</v>
      </c>
      <c r="O3085" s="165"/>
      <c r="P3085" s="80" t="s">
        <v>5957</v>
      </c>
      <c r="Q3085" s="80"/>
      <c r="R3085" s="80"/>
      <c r="S3085" s="166"/>
      <c r="T3085" s="164"/>
      <c r="U3085" s="167"/>
      <c r="V3085" s="168"/>
      <c r="W3085" s="12" t="str">
        <f t="shared" si="554"/>
        <v>Mqtt1</v>
      </c>
      <c r="X3085" s="222"/>
      <c r="Y3085" s="6" t="str">
        <f t="shared" si="555"/>
        <v>power-tag/washer-1</v>
      </c>
      <c r="Z3085" s="106" t="str" cm="1">
        <f t="array" ref="Z3085">IF(COUNTIF(N3085,"spare"),"","$."&amp;_xlfn.REGEXEXTRACT(J3085,"PT\d+[FQ]\d+_(.*)", 2))</f>
        <v>$.RMS_Voltage_A_N</v>
      </c>
      <c r="AA3085" s="12">
        <v>1</v>
      </c>
      <c r="AB3085" s="6" t="s">
        <v>195</v>
      </c>
      <c r="AC3085" s="106">
        <v>3028</v>
      </c>
      <c r="AJ3085" s="80"/>
      <c r="AK3085" s="116" t="s">
        <v>1694</v>
      </c>
      <c r="AN3085" s="80"/>
      <c r="AO3085" s="80"/>
      <c r="AP3085" s="80"/>
      <c r="AQ3085" s="80"/>
      <c r="AR3085" s="130"/>
      <c r="AS3085" s="80"/>
      <c r="AT3085" s="7"/>
      <c r="AU3085" s="7"/>
      <c r="AV3085" s="169"/>
      <c r="AW3085" s="170"/>
      <c r="AX3085" s="140"/>
      <c r="AY3085" s="150"/>
      <c r="AZ3085" s="171"/>
      <c r="BA3085" s="171"/>
      <c r="BB3085" s="150" t="str">
        <f t="shared" si="556"/>
        <v/>
      </c>
      <c r="BC3085" s="172"/>
      <c r="BD3085" s="169"/>
      <c r="BE3085" s="169"/>
      <c r="BF3085" s="169"/>
      <c r="BG3085" s="169"/>
      <c r="BH3085" s="169"/>
      <c r="BI3085" s="169"/>
      <c r="BJ3085" s="169"/>
      <c r="BK3085" s="169"/>
      <c r="BL3085" s="169"/>
      <c r="BM3085" s="169"/>
      <c r="BN3085" s="169"/>
      <c r="BO3085" s="169"/>
      <c r="BP3085" s="169"/>
      <c r="BQ3085" s="169"/>
      <c r="BS3085" s="6"/>
      <c r="BT3085" s="11"/>
      <c r="BU3085" s="6"/>
      <c r="BV3085" s="6"/>
    </row>
    <row r="3086" spans="1:74" ht="15.75" x14ac:dyDescent="0.25">
      <c r="A3086" s="52" t="s">
        <v>7908</v>
      </c>
      <c r="B3086" s="56"/>
      <c r="C3086" s="7" t="s">
        <v>118</v>
      </c>
      <c r="D3086" s="7" t="s">
        <v>6921</v>
      </c>
      <c r="E3086" s="7"/>
      <c r="F3086" s="64"/>
      <c r="G3086" s="6"/>
      <c r="H3086" s="6"/>
      <c r="I3086" s="10" t="s">
        <v>110</v>
      </c>
      <c r="J3086" s="11" t="s">
        <v>7695</v>
      </c>
      <c r="K3086" s="220" t="s">
        <v>601</v>
      </c>
      <c r="L3086" s="180"/>
      <c r="M3086" s="180">
        <v>1000</v>
      </c>
      <c r="N3086" s="80" t="s">
        <v>7217</v>
      </c>
      <c r="O3086" s="165"/>
      <c r="P3086" s="80" t="s">
        <v>5958</v>
      </c>
      <c r="Q3086" s="80"/>
      <c r="R3086" s="80"/>
      <c r="S3086" s="166"/>
      <c r="T3086" s="164"/>
      <c r="U3086" s="167"/>
      <c r="V3086" s="168"/>
      <c r="W3086" s="12" t="str">
        <f t="shared" si="554"/>
        <v>Mqtt1</v>
      </c>
      <c r="X3086" s="222"/>
      <c r="Y3086" s="6" t="str">
        <f t="shared" si="555"/>
        <v>power-tag/washer-1</v>
      </c>
      <c r="Z3086" s="106" t="str" cm="1">
        <f t="array" ref="Z3086">IF(COUNTIF(N3086,"spare"),"","$."&amp;_xlfn.REGEXEXTRACT(J3086,"PT\d+[FQ]\d+_(.*)", 2))</f>
        <v>$.RMS_Voltage_B_N</v>
      </c>
      <c r="AA3086" s="12">
        <v>1</v>
      </c>
      <c r="AB3086" s="6" t="s">
        <v>195</v>
      </c>
      <c r="AC3086" s="106">
        <v>3030</v>
      </c>
      <c r="AJ3086" s="80"/>
      <c r="AK3086" s="116" t="s">
        <v>1694</v>
      </c>
      <c r="AN3086" s="80"/>
      <c r="AO3086" s="80"/>
      <c r="AP3086" s="80"/>
      <c r="AQ3086" s="80"/>
      <c r="AR3086" s="130"/>
      <c r="AS3086" s="80"/>
      <c r="AT3086" s="7"/>
      <c r="AU3086" s="7"/>
      <c r="AV3086" s="169"/>
      <c r="AW3086" s="170"/>
      <c r="AX3086" s="140"/>
      <c r="AY3086" s="150"/>
      <c r="AZ3086" s="171"/>
      <c r="BA3086" s="171"/>
      <c r="BB3086" s="150" t="str">
        <f t="shared" si="556"/>
        <v/>
      </c>
      <c r="BC3086" s="172"/>
      <c r="BD3086" s="169"/>
      <c r="BE3086" s="169"/>
      <c r="BF3086" s="169"/>
      <c r="BG3086" s="169"/>
      <c r="BH3086" s="169"/>
      <c r="BI3086" s="169"/>
      <c r="BJ3086" s="169"/>
      <c r="BK3086" s="169"/>
      <c r="BL3086" s="169"/>
      <c r="BM3086" s="169"/>
      <c r="BN3086" s="169"/>
      <c r="BO3086" s="169"/>
      <c r="BP3086" s="169"/>
      <c r="BQ3086" s="169"/>
      <c r="BS3086" s="6"/>
      <c r="BT3086" s="11"/>
      <c r="BU3086" s="6"/>
      <c r="BV3086" s="6"/>
    </row>
    <row r="3087" spans="1:74" ht="15.75" x14ac:dyDescent="0.25">
      <c r="A3087" s="52" t="s">
        <v>7908</v>
      </c>
      <c r="B3087" s="56"/>
      <c r="C3087" s="7" t="s">
        <v>118</v>
      </c>
      <c r="D3087" s="7" t="s">
        <v>6921</v>
      </c>
      <c r="E3087" s="7"/>
      <c r="F3087" s="64"/>
      <c r="G3087" s="6"/>
      <c r="H3087" s="6"/>
      <c r="I3087" s="10" t="s">
        <v>110</v>
      </c>
      <c r="J3087" s="11" t="s">
        <v>7696</v>
      </c>
      <c r="K3087" s="220" t="s">
        <v>601</v>
      </c>
      <c r="L3087" s="180"/>
      <c r="M3087" s="180">
        <v>1000</v>
      </c>
      <c r="N3087" s="80" t="s">
        <v>7217</v>
      </c>
      <c r="O3087" s="165"/>
      <c r="P3087" s="80" t="s">
        <v>5959</v>
      </c>
      <c r="Q3087" s="80"/>
      <c r="R3087" s="80"/>
      <c r="S3087" s="166"/>
      <c r="T3087" s="164"/>
      <c r="U3087" s="167"/>
      <c r="V3087" s="168"/>
      <c r="W3087" s="12" t="str">
        <f t="shared" si="554"/>
        <v>Mqtt1</v>
      </c>
      <c r="X3087" s="222"/>
      <c r="Y3087" s="6" t="str">
        <f t="shared" si="555"/>
        <v>power-tag/washer-1</v>
      </c>
      <c r="Z3087" s="106" t="str" cm="1">
        <f t="array" ref="Z3087">IF(COUNTIF(N3087,"spare"),"","$."&amp;_xlfn.REGEXEXTRACT(J3087,"PT\d+[FQ]\d+_(.*)", 2))</f>
        <v>$.RMS_Voltage_C_N</v>
      </c>
      <c r="AA3087" s="12">
        <v>1</v>
      </c>
      <c r="AB3087" s="6" t="s">
        <v>195</v>
      </c>
      <c r="AC3087" s="106">
        <v>3032</v>
      </c>
      <c r="AJ3087" s="80"/>
      <c r="AK3087" s="116" t="s">
        <v>1694</v>
      </c>
      <c r="AN3087" s="80"/>
      <c r="AO3087" s="80"/>
      <c r="AP3087" s="80"/>
      <c r="AQ3087" s="80"/>
      <c r="AR3087" s="130"/>
      <c r="AS3087" s="80"/>
      <c r="AT3087" s="7"/>
      <c r="AU3087" s="7"/>
      <c r="AV3087" s="169"/>
      <c r="AW3087" s="170"/>
      <c r="AX3087" s="140"/>
      <c r="AY3087" s="150"/>
      <c r="AZ3087" s="171"/>
      <c r="BA3087" s="171"/>
      <c r="BB3087" s="150" t="str">
        <f t="shared" si="556"/>
        <v/>
      </c>
      <c r="BC3087" s="172"/>
      <c r="BD3087" s="169"/>
      <c r="BE3087" s="169"/>
      <c r="BF3087" s="169"/>
      <c r="BG3087" s="169"/>
      <c r="BH3087" s="169"/>
      <c r="BI3087" s="169"/>
      <c r="BJ3087" s="169"/>
      <c r="BK3087" s="169"/>
      <c r="BL3087" s="169"/>
      <c r="BM3087" s="169"/>
      <c r="BN3087" s="169"/>
      <c r="BO3087" s="169"/>
      <c r="BP3087" s="169"/>
      <c r="BQ3087" s="169"/>
      <c r="BS3087" s="6"/>
      <c r="BT3087" s="11"/>
      <c r="BU3087" s="6"/>
      <c r="BV3087" s="6"/>
    </row>
    <row r="3088" spans="1:74" ht="15.75" x14ac:dyDescent="0.25">
      <c r="A3088" s="52" t="s">
        <v>7908</v>
      </c>
      <c r="B3088" s="56"/>
      <c r="C3088" s="7" t="s">
        <v>118</v>
      </c>
      <c r="D3088" s="7" t="s">
        <v>6921</v>
      </c>
      <c r="E3088" s="7"/>
      <c r="F3088" s="64"/>
      <c r="G3088" s="6"/>
      <c r="H3088" s="6"/>
      <c r="I3088" s="10" t="s">
        <v>110</v>
      </c>
      <c r="J3088" s="11" t="s">
        <v>4358</v>
      </c>
      <c r="K3088" s="220" t="s">
        <v>601</v>
      </c>
      <c r="L3088" s="180"/>
      <c r="M3088" s="180">
        <v>1000</v>
      </c>
      <c r="N3088" s="80" t="s">
        <v>7217</v>
      </c>
      <c r="O3088" s="165"/>
      <c r="P3088" s="80" t="s">
        <v>5960</v>
      </c>
      <c r="Q3088" s="80"/>
      <c r="R3088" s="80"/>
      <c r="S3088" s="166"/>
      <c r="T3088" s="164"/>
      <c r="U3088" s="167"/>
      <c r="V3088" s="168"/>
      <c r="W3088" s="12" t="str">
        <f t="shared" si="554"/>
        <v>Mqtt1</v>
      </c>
      <c r="X3088" s="222"/>
      <c r="Y3088" s="6" t="str">
        <f t="shared" si="555"/>
        <v>power-tag/washer-1</v>
      </c>
      <c r="Z3088" s="106" t="str" cm="1">
        <f t="array" ref="Z3088">IF(COUNTIF(N3088,"spare"),"","$."&amp;_xlfn.REGEXEXTRACT(J3088,"PT\d+[FQ]\d+_(.*)", 2))</f>
        <v>$.Active_Power_Phase_A</v>
      </c>
      <c r="AA3088" s="12">
        <v>1</v>
      </c>
      <c r="AB3088" s="6" t="s">
        <v>195</v>
      </c>
      <c r="AC3088" s="106">
        <v>3054</v>
      </c>
      <c r="AJ3088" s="80"/>
      <c r="AK3088" s="116" t="s">
        <v>1695</v>
      </c>
      <c r="AN3088" s="80"/>
      <c r="AO3088" s="80"/>
      <c r="AP3088" s="80"/>
      <c r="AQ3088" s="80"/>
      <c r="AR3088" s="130"/>
      <c r="AS3088" s="80"/>
      <c r="AT3088" s="7"/>
      <c r="AU3088" s="7"/>
      <c r="AV3088" s="169"/>
      <c r="AW3088" s="170"/>
      <c r="AX3088" s="140"/>
      <c r="AY3088" s="150"/>
      <c r="AZ3088" s="171"/>
      <c r="BA3088" s="171"/>
      <c r="BB3088" s="150" t="str">
        <f t="shared" si="556"/>
        <v/>
      </c>
      <c r="BC3088" s="172"/>
      <c r="BD3088" s="169"/>
      <c r="BE3088" s="169"/>
      <c r="BF3088" s="169"/>
      <c r="BG3088" s="169"/>
      <c r="BH3088" s="169"/>
      <c r="BI3088" s="169"/>
      <c r="BJ3088" s="169"/>
      <c r="BK3088" s="169"/>
      <c r="BL3088" s="169"/>
      <c r="BM3088" s="169"/>
      <c r="BN3088" s="169"/>
      <c r="BO3088" s="169"/>
      <c r="BP3088" s="169"/>
      <c r="BQ3088" s="169"/>
      <c r="BS3088" s="6"/>
      <c r="BT3088" s="11"/>
      <c r="BU3088" s="6"/>
      <c r="BV3088" s="6"/>
    </row>
    <row r="3089" spans="1:74" ht="15.75" x14ac:dyDescent="0.25">
      <c r="A3089" s="52" t="s">
        <v>7908</v>
      </c>
      <c r="B3089" s="56"/>
      <c r="C3089" s="7" t="s">
        <v>118</v>
      </c>
      <c r="D3089" s="7" t="s">
        <v>6921</v>
      </c>
      <c r="E3089" s="7"/>
      <c r="F3089" s="64"/>
      <c r="G3089" s="6"/>
      <c r="H3089" s="6"/>
      <c r="I3089" s="10" t="s">
        <v>110</v>
      </c>
      <c r="J3089" s="11" t="s">
        <v>4359</v>
      </c>
      <c r="K3089" s="220" t="s">
        <v>601</v>
      </c>
      <c r="L3089" s="180"/>
      <c r="M3089" s="180">
        <v>1000</v>
      </c>
      <c r="N3089" s="80" t="s">
        <v>7217</v>
      </c>
      <c r="O3089" s="165"/>
      <c r="P3089" s="80" t="s">
        <v>5961</v>
      </c>
      <c r="Q3089" s="80"/>
      <c r="R3089" s="80"/>
      <c r="S3089" s="166"/>
      <c r="T3089" s="164"/>
      <c r="U3089" s="167"/>
      <c r="V3089" s="168"/>
      <c r="W3089" s="12" t="str">
        <f t="shared" si="554"/>
        <v>Mqtt1</v>
      </c>
      <c r="X3089" s="222"/>
      <c r="Y3089" s="6" t="str">
        <f t="shared" si="555"/>
        <v>power-tag/washer-1</v>
      </c>
      <c r="Z3089" s="106" t="str" cm="1">
        <f t="array" ref="Z3089">IF(COUNTIF(N3089,"spare"),"","$."&amp;_xlfn.REGEXEXTRACT(J3089,"PT\d+[FQ]\d+_(.*)", 2))</f>
        <v>$.Active_Power_Phase_B</v>
      </c>
      <c r="AA3089" s="12">
        <v>1</v>
      </c>
      <c r="AB3089" s="6" t="s">
        <v>195</v>
      </c>
      <c r="AC3089" s="106">
        <v>3056</v>
      </c>
      <c r="AJ3089" s="80"/>
      <c r="AK3089" s="116" t="s">
        <v>1695</v>
      </c>
      <c r="AN3089" s="80"/>
      <c r="AO3089" s="80"/>
      <c r="AP3089" s="80"/>
      <c r="AQ3089" s="80"/>
      <c r="AR3089" s="130"/>
      <c r="AS3089" s="80"/>
      <c r="AT3089" s="7"/>
      <c r="AU3089" s="7"/>
      <c r="AV3089" s="169"/>
      <c r="AW3089" s="170"/>
      <c r="AX3089" s="140"/>
      <c r="AY3089" s="150"/>
      <c r="AZ3089" s="171"/>
      <c r="BA3089" s="171"/>
      <c r="BB3089" s="150" t="str">
        <f t="shared" si="556"/>
        <v/>
      </c>
      <c r="BC3089" s="172"/>
      <c r="BD3089" s="169"/>
      <c r="BE3089" s="169"/>
      <c r="BF3089" s="169"/>
      <c r="BG3089" s="169"/>
      <c r="BH3089" s="169"/>
      <c r="BI3089" s="169"/>
      <c r="BJ3089" s="169"/>
      <c r="BK3089" s="169"/>
      <c r="BL3089" s="169"/>
      <c r="BM3089" s="169"/>
      <c r="BN3089" s="169"/>
      <c r="BO3089" s="169"/>
      <c r="BP3089" s="169"/>
      <c r="BQ3089" s="169"/>
      <c r="BS3089" s="6"/>
      <c r="BT3089" s="11"/>
      <c r="BU3089" s="6"/>
      <c r="BV3089" s="6"/>
    </row>
    <row r="3090" spans="1:74" ht="15.75" x14ac:dyDescent="0.25">
      <c r="A3090" s="52" t="s">
        <v>7908</v>
      </c>
      <c r="B3090" s="56"/>
      <c r="C3090" s="7" t="s">
        <v>118</v>
      </c>
      <c r="D3090" s="7" t="s">
        <v>6921</v>
      </c>
      <c r="E3090" s="7"/>
      <c r="F3090" s="64"/>
      <c r="G3090" s="6"/>
      <c r="H3090" s="6"/>
      <c r="I3090" s="10" t="s">
        <v>110</v>
      </c>
      <c r="J3090" s="11" t="s">
        <v>4360</v>
      </c>
      <c r="K3090" s="220" t="s">
        <v>601</v>
      </c>
      <c r="L3090" s="180"/>
      <c r="M3090" s="180">
        <v>1000</v>
      </c>
      <c r="N3090" s="80" t="s">
        <v>7217</v>
      </c>
      <c r="O3090" s="165"/>
      <c r="P3090" s="80" t="s">
        <v>5962</v>
      </c>
      <c r="Q3090" s="80"/>
      <c r="R3090" s="80"/>
      <c r="S3090" s="166"/>
      <c r="T3090" s="164"/>
      <c r="U3090" s="167"/>
      <c r="V3090" s="168"/>
      <c r="W3090" s="12" t="str">
        <f t="shared" si="554"/>
        <v>Mqtt1</v>
      </c>
      <c r="X3090" s="222"/>
      <c r="Y3090" s="6" t="str">
        <f t="shared" si="555"/>
        <v>power-tag/washer-1</v>
      </c>
      <c r="Z3090" s="106" t="str" cm="1">
        <f t="array" ref="Z3090">IF(COUNTIF(N3090,"spare"),"","$."&amp;_xlfn.REGEXEXTRACT(J3090,"PT\d+[FQ]\d+_(.*)", 2))</f>
        <v>$.Active_Power_Phase_C</v>
      </c>
      <c r="AA3090" s="12">
        <v>1</v>
      </c>
      <c r="AB3090" s="6" t="s">
        <v>195</v>
      </c>
      <c r="AC3090" s="106">
        <v>3058</v>
      </c>
      <c r="AJ3090" s="80"/>
      <c r="AK3090" s="116" t="s">
        <v>1695</v>
      </c>
      <c r="AN3090" s="80"/>
      <c r="AO3090" s="80"/>
      <c r="AP3090" s="80"/>
      <c r="AQ3090" s="80"/>
      <c r="AR3090" s="130"/>
      <c r="AS3090" s="80"/>
      <c r="AT3090" s="7"/>
      <c r="AU3090" s="7"/>
      <c r="AV3090" s="169"/>
      <c r="AW3090" s="170"/>
      <c r="AX3090" s="140"/>
      <c r="AY3090" s="150"/>
      <c r="AZ3090" s="171"/>
      <c r="BA3090" s="171"/>
      <c r="BB3090" s="150" t="str">
        <f t="shared" si="556"/>
        <v/>
      </c>
      <c r="BC3090" s="172"/>
      <c r="BD3090" s="169"/>
      <c r="BE3090" s="169"/>
      <c r="BF3090" s="169"/>
      <c r="BG3090" s="169"/>
      <c r="BH3090" s="169"/>
      <c r="BI3090" s="169"/>
      <c r="BJ3090" s="169"/>
      <c r="BK3090" s="169"/>
      <c r="BL3090" s="169"/>
      <c r="BM3090" s="169"/>
      <c r="BN3090" s="169"/>
      <c r="BO3090" s="169"/>
      <c r="BP3090" s="169"/>
      <c r="BQ3090" s="169"/>
      <c r="BS3090" s="6"/>
      <c r="BT3090" s="11"/>
      <c r="BU3090" s="6"/>
      <c r="BV3090" s="6"/>
    </row>
    <row r="3091" spans="1:74" ht="15.75" x14ac:dyDescent="0.25">
      <c r="A3091" s="52" t="s">
        <v>7908</v>
      </c>
      <c r="B3091" s="56"/>
      <c r="C3091" s="7" t="s">
        <v>118</v>
      </c>
      <c r="D3091" s="7" t="s">
        <v>6921</v>
      </c>
      <c r="E3091" s="7"/>
      <c r="F3091" s="64"/>
      <c r="G3091" s="6"/>
      <c r="H3091" s="6"/>
      <c r="I3091" s="10" t="s">
        <v>110</v>
      </c>
      <c r="J3091" s="11" t="s">
        <v>4361</v>
      </c>
      <c r="K3091" s="220" t="s">
        <v>601</v>
      </c>
      <c r="L3091" s="180"/>
      <c r="M3091" s="180">
        <v>1000</v>
      </c>
      <c r="N3091" s="80" t="s">
        <v>7217</v>
      </c>
      <c r="O3091" s="165"/>
      <c r="P3091" s="80" t="s">
        <v>5963</v>
      </c>
      <c r="Q3091" s="80"/>
      <c r="R3091" s="80"/>
      <c r="S3091" s="166"/>
      <c r="T3091" s="164"/>
      <c r="U3091" s="167"/>
      <c r="V3091" s="168"/>
      <c r="W3091" s="12" t="str">
        <f t="shared" si="554"/>
        <v>Mqtt1</v>
      </c>
      <c r="X3091" s="222"/>
      <c r="Y3091" s="6" t="str">
        <f t="shared" si="555"/>
        <v>power-tag/washer-1</v>
      </c>
      <c r="Z3091" s="106" t="str" cm="1">
        <f t="array" ref="Z3091">IF(COUNTIF(N3091,"spare"),"","$."&amp;_xlfn.REGEXEXTRACT(J3091,"PT\d+[FQ]\d+_(.*)", 2))</f>
        <v>$.Total_Active_Power</v>
      </c>
      <c r="AA3091" s="12">
        <v>1</v>
      </c>
      <c r="AB3091" s="6" t="s">
        <v>195</v>
      </c>
      <c r="AC3091" s="106">
        <v>3060</v>
      </c>
      <c r="AJ3091" s="80"/>
      <c r="AK3091" s="116" t="s">
        <v>1695</v>
      </c>
      <c r="AN3091" s="80"/>
      <c r="AO3091" s="80"/>
      <c r="AP3091" s="80"/>
      <c r="AQ3091" s="80"/>
      <c r="AR3091" s="130"/>
      <c r="AS3091" s="80"/>
      <c r="AT3091" s="7"/>
      <c r="AU3091" s="7"/>
      <c r="AV3091" s="169"/>
      <c r="AW3091" s="170"/>
      <c r="AX3091" s="140"/>
      <c r="AY3091" s="150"/>
      <c r="AZ3091" s="171"/>
      <c r="BA3091" s="171"/>
      <c r="BB3091" s="150" t="str">
        <f t="shared" si="556"/>
        <v/>
      </c>
      <c r="BC3091" s="172"/>
      <c r="BD3091" s="169"/>
      <c r="BE3091" s="169"/>
      <c r="BF3091" s="169"/>
      <c r="BG3091" s="169"/>
      <c r="BH3091" s="169"/>
      <c r="BI3091" s="169"/>
      <c r="BJ3091" s="169"/>
      <c r="BK3091" s="169"/>
      <c r="BL3091" s="169"/>
      <c r="BM3091" s="169"/>
      <c r="BN3091" s="169"/>
      <c r="BO3091" s="169"/>
      <c r="BP3091" s="169"/>
      <c r="BQ3091" s="169"/>
      <c r="BS3091" s="6"/>
      <c r="BT3091" s="11"/>
      <c r="BU3091" s="6"/>
      <c r="BV3091" s="6"/>
    </row>
    <row r="3092" spans="1:74" ht="15.75" x14ac:dyDescent="0.25">
      <c r="A3092" s="52" t="s">
        <v>7908</v>
      </c>
      <c r="B3092" s="56"/>
      <c r="C3092" s="7" t="s">
        <v>118</v>
      </c>
      <c r="D3092" s="7" t="s">
        <v>6921</v>
      </c>
      <c r="E3092" s="7"/>
      <c r="F3092" s="64"/>
      <c r="G3092" s="6"/>
      <c r="H3092" s="6"/>
      <c r="I3092" s="10" t="s">
        <v>110</v>
      </c>
      <c r="J3092" s="11" t="s">
        <v>4362</v>
      </c>
      <c r="K3092" s="220" t="s">
        <v>601</v>
      </c>
      <c r="L3092" s="180"/>
      <c r="M3092" s="180">
        <v>1000</v>
      </c>
      <c r="N3092" s="80" t="s">
        <v>7217</v>
      </c>
      <c r="O3092" s="165"/>
      <c r="P3092" s="80" t="s">
        <v>5964</v>
      </c>
      <c r="Q3092" s="80"/>
      <c r="R3092" s="80"/>
      <c r="S3092" s="166"/>
      <c r="T3092" s="164"/>
      <c r="U3092" s="167"/>
      <c r="V3092" s="168"/>
      <c r="W3092" s="12" t="str">
        <f t="shared" si="554"/>
        <v>Mqtt1</v>
      </c>
      <c r="X3092" s="222"/>
      <c r="Y3092" s="6" t="str">
        <f t="shared" si="555"/>
        <v>power-tag/washer-1</v>
      </c>
      <c r="Z3092" s="106" t="str" cm="1">
        <f t="array" ref="Z3092">IF(COUNTIF(N3092,"spare"),"","$."&amp;_xlfn.REGEXEXTRACT(J3092,"PT\d+[FQ]\d+_(.*)", 2))</f>
        <v>$.Power_Factor_Phase_A</v>
      </c>
      <c r="AA3092" s="12">
        <v>1</v>
      </c>
      <c r="AB3092" s="6" t="s">
        <v>195</v>
      </c>
      <c r="AC3092" s="106">
        <v>3078</v>
      </c>
      <c r="AJ3092" s="80"/>
      <c r="AK3092" s="116" t="s">
        <v>1696</v>
      </c>
      <c r="AN3092" s="80"/>
      <c r="AO3092" s="80"/>
      <c r="AP3092" s="80"/>
      <c r="AQ3092" s="80"/>
      <c r="AR3092" s="130"/>
      <c r="AS3092" s="80"/>
      <c r="AT3092" s="7"/>
      <c r="AU3092" s="7"/>
      <c r="AV3092" s="169"/>
      <c r="AW3092" s="170"/>
      <c r="AX3092" s="140"/>
      <c r="AY3092" s="150"/>
      <c r="AZ3092" s="171"/>
      <c r="BA3092" s="171"/>
      <c r="BB3092" s="150" t="str">
        <f t="shared" si="556"/>
        <v/>
      </c>
      <c r="BC3092" s="172"/>
      <c r="BD3092" s="169"/>
      <c r="BE3092" s="169"/>
      <c r="BF3092" s="169"/>
      <c r="BG3092" s="169"/>
      <c r="BH3092" s="169"/>
      <c r="BI3092" s="169"/>
      <c r="BJ3092" s="169"/>
      <c r="BK3092" s="169"/>
      <c r="BL3092" s="169"/>
      <c r="BM3092" s="169"/>
      <c r="BN3092" s="169"/>
      <c r="BO3092" s="169"/>
      <c r="BP3092" s="169"/>
      <c r="BQ3092" s="169"/>
      <c r="BS3092" s="6"/>
      <c r="BT3092" s="11"/>
      <c r="BU3092" s="6"/>
      <c r="BV3092" s="6"/>
    </row>
    <row r="3093" spans="1:74" ht="15.75" x14ac:dyDescent="0.25">
      <c r="A3093" s="52" t="s">
        <v>7908</v>
      </c>
      <c r="B3093" s="56"/>
      <c r="C3093" s="7" t="s">
        <v>118</v>
      </c>
      <c r="D3093" s="7" t="s">
        <v>6921</v>
      </c>
      <c r="E3093" s="7"/>
      <c r="F3093" s="64"/>
      <c r="G3093" s="6"/>
      <c r="H3093" s="6"/>
      <c r="I3093" s="10" t="s">
        <v>110</v>
      </c>
      <c r="J3093" s="11" t="s">
        <v>4363</v>
      </c>
      <c r="K3093" s="220" t="s">
        <v>601</v>
      </c>
      <c r="L3093" s="180"/>
      <c r="M3093" s="180">
        <v>1000</v>
      </c>
      <c r="N3093" s="80" t="s">
        <v>7217</v>
      </c>
      <c r="O3093" s="165"/>
      <c r="P3093" s="80" t="s">
        <v>5965</v>
      </c>
      <c r="Q3093" s="80"/>
      <c r="R3093" s="80"/>
      <c r="S3093" s="166"/>
      <c r="T3093" s="164"/>
      <c r="U3093" s="167"/>
      <c r="V3093" s="168"/>
      <c r="W3093" s="12" t="str">
        <f t="shared" si="554"/>
        <v>Mqtt1</v>
      </c>
      <c r="X3093" s="222"/>
      <c r="Y3093" s="6" t="str">
        <f t="shared" si="555"/>
        <v>power-tag/washer-1</v>
      </c>
      <c r="Z3093" s="106" t="str" cm="1">
        <f t="array" ref="Z3093">IF(COUNTIF(N3093,"spare"),"","$."&amp;_xlfn.REGEXEXTRACT(J3093,"PT\d+[FQ]\d+_(.*)", 2))</f>
        <v>$.Power_Factor_Phase_B</v>
      </c>
      <c r="AA3093" s="12">
        <v>1</v>
      </c>
      <c r="AB3093" s="6" t="s">
        <v>195</v>
      </c>
      <c r="AC3093" s="106">
        <v>3080</v>
      </c>
      <c r="AJ3093" s="80"/>
      <c r="AK3093" s="116" t="s">
        <v>1696</v>
      </c>
      <c r="AN3093" s="80"/>
      <c r="AO3093" s="80"/>
      <c r="AP3093" s="80"/>
      <c r="AQ3093" s="80"/>
      <c r="AR3093" s="130"/>
      <c r="AS3093" s="80"/>
      <c r="AT3093" s="7"/>
      <c r="AU3093" s="7"/>
      <c r="AV3093" s="169"/>
      <c r="AW3093" s="170"/>
      <c r="AX3093" s="140"/>
      <c r="AY3093" s="150"/>
      <c r="AZ3093" s="171"/>
      <c r="BA3093" s="171"/>
      <c r="BB3093" s="150" t="str">
        <f t="shared" si="556"/>
        <v/>
      </c>
      <c r="BC3093" s="172"/>
      <c r="BD3093" s="169"/>
      <c r="BE3093" s="169"/>
      <c r="BF3093" s="169"/>
      <c r="BG3093" s="169"/>
      <c r="BH3093" s="169"/>
      <c r="BI3093" s="169"/>
      <c r="BJ3093" s="169"/>
      <c r="BK3093" s="169"/>
      <c r="BL3093" s="169"/>
      <c r="BM3093" s="169"/>
      <c r="BN3093" s="169"/>
      <c r="BO3093" s="169"/>
      <c r="BP3093" s="169"/>
      <c r="BQ3093" s="169"/>
      <c r="BS3093" s="6"/>
      <c r="BT3093" s="11"/>
      <c r="BU3093" s="6"/>
      <c r="BV3093" s="6"/>
    </row>
    <row r="3094" spans="1:74" ht="15.75" x14ac:dyDescent="0.25">
      <c r="A3094" s="52" t="s">
        <v>7908</v>
      </c>
      <c r="B3094" s="56"/>
      <c r="C3094" s="7" t="s">
        <v>118</v>
      </c>
      <c r="D3094" s="7" t="s">
        <v>6921</v>
      </c>
      <c r="E3094" s="7"/>
      <c r="F3094" s="64"/>
      <c r="G3094" s="6"/>
      <c r="H3094" s="6"/>
      <c r="I3094" s="10" t="s">
        <v>110</v>
      </c>
      <c r="J3094" s="11" t="s">
        <v>4364</v>
      </c>
      <c r="K3094" s="220" t="s">
        <v>601</v>
      </c>
      <c r="L3094" s="180"/>
      <c r="M3094" s="180">
        <v>1000</v>
      </c>
      <c r="N3094" s="80" t="s">
        <v>7217</v>
      </c>
      <c r="O3094" s="165"/>
      <c r="P3094" s="80" t="s">
        <v>5966</v>
      </c>
      <c r="Q3094" s="80"/>
      <c r="R3094" s="80"/>
      <c r="S3094" s="166"/>
      <c r="T3094" s="164"/>
      <c r="U3094" s="167"/>
      <c r="V3094" s="168"/>
      <c r="W3094" s="12" t="str">
        <f t="shared" si="554"/>
        <v>Mqtt1</v>
      </c>
      <c r="X3094" s="222"/>
      <c r="Y3094" s="6" t="str">
        <f t="shared" si="555"/>
        <v>power-tag/washer-1</v>
      </c>
      <c r="Z3094" s="106" t="str" cm="1">
        <f t="array" ref="Z3094">IF(COUNTIF(N3094,"spare"),"","$."&amp;_xlfn.REGEXEXTRACT(J3094,"PT\d+[FQ]\d+_(.*)", 2))</f>
        <v>$.Power_Factor_Phase_C</v>
      </c>
      <c r="AA3094" s="12">
        <v>1</v>
      </c>
      <c r="AB3094" s="6" t="s">
        <v>195</v>
      </c>
      <c r="AC3094" s="106">
        <v>3082</v>
      </c>
      <c r="AJ3094" s="80"/>
      <c r="AK3094" s="116" t="s">
        <v>1696</v>
      </c>
      <c r="AN3094" s="80"/>
      <c r="AO3094" s="80"/>
      <c r="AP3094" s="80"/>
      <c r="AQ3094" s="80"/>
      <c r="AR3094" s="130"/>
      <c r="AS3094" s="80"/>
      <c r="AT3094" s="7"/>
      <c r="AU3094" s="7"/>
      <c r="AV3094" s="169"/>
      <c r="AW3094" s="170"/>
      <c r="AX3094" s="140"/>
      <c r="AY3094" s="150"/>
      <c r="AZ3094" s="171"/>
      <c r="BA3094" s="171"/>
      <c r="BB3094" s="150" t="str">
        <f t="shared" si="556"/>
        <v/>
      </c>
      <c r="BC3094" s="172"/>
      <c r="BD3094" s="169"/>
      <c r="BE3094" s="169"/>
      <c r="BF3094" s="169"/>
      <c r="BG3094" s="169"/>
      <c r="BH3094" s="169"/>
      <c r="BI3094" s="169"/>
      <c r="BJ3094" s="169"/>
      <c r="BK3094" s="169"/>
      <c r="BL3094" s="169"/>
      <c r="BM3094" s="169"/>
      <c r="BN3094" s="169"/>
      <c r="BO3094" s="169"/>
      <c r="BP3094" s="169"/>
      <c r="BQ3094" s="169"/>
      <c r="BS3094" s="6"/>
      <c r="BT3094" s="11"/>
      <c r="BU3094" s="6"/>
      <c r="BV3094" s="6"/>
    </row>
    <row r="3095" spans="1:74" ht="15.75" x14ac:dyDescent="0.25">
      <c r="A3095" s="52" t="s">
        <v>7908</v>
      </c>
      <c r="B3095" s="56"/>
      <c r="C3095" s="7" t="s">
        <v>118</v>
      </c>
      <c r="D3095" s="7" t="s">
        <v>6921</v>
      </c>
      <c r="E3095" s="7"/>
      <c r="F3095" s="64"/>
      <c r="G3095" s="6"/>
      <c r="H3095" s="6"/>
      <c r="I3095" s="10" t="s">
        <v>110</v>
      </c>
      <c r="J3095" s="11" t="s">
        <v>4365</v>
      </c>
      <c r="K3095" s="220" t="s">
        <v>601</v>
      </c>
      <c r="L3095" s="180"/>
      <c r="M3095" s="180">
        <v>1000</v>
      </c>
      <c r="N3095" s="80" t="s">
        <v>7217</v>
      </c>
      <c r="O3095" s="165"/>
      <c r="P3095" s="80" t="s">
        <v>5967</v>
      </c>
      <c r="Q3095" s="80"/>
      <c r="R3095" s="80"/>
      <c r="S3095" s="166"/>
      <c r="T3095" s="164"/>
      <c r="U3095" s="167"/>
      <c r="V3095" s="168"/>
      <c r="W3095" s="12" t="str">
        <f t="shared" si="554"/>
        <v>Mqtt1</v>
      </c>
      <c r="X3095" s="222"/>
      <c r="Y3095" s="6" t="str">
        <f t="shared" si="555"/>
        <v>power-tag/washer-1</v>
      </c>
      <c r="Z3095" s="106" t="str" cm="1">
        <f t="array" ref="Z3095">IF(COUNTIF(N3095,"spare"),"","$."&amp;_xlfn.REGEXEXTRACT(J3095,"PT\d+[FQ]\d+_(.*)", 2))</f>
        <v>$.Total_Power_Factor</v>
      </c>
      <c r="AA3095" s="12">
        <v>1</v>
      </c>
      <c r="AB3095" s="6" t="s">
        <v>195</v>
      </c>
      <c r="AC3095" s="106">
        <v>3084</v>
      </c>
      <c r="AJ3095" s="80"/>
      <c r="AK3095" s="116" t="s">
        <v>1696</v>
      </c>
      <c r="AN3095" s="80"/>
      <c r="AO3095" s="80"/>
      <c r="AP3095" s="80"/>
      <c r="AQ3095" s="80"/>
      <c r="AR3095" s="130"/>
      <c r="AS3095" s="80"/>
      <c r="AT3095" s="7"/>
      <c r="AU3095" s="7"/>
      <c r="AV3095" s="169"/>
      <c r="AW3095" s="170"/>
      <c r="AX3095" s="140"/>
      <c r="AY3095" s="150"/>
      <c r="AZ3095" s="171"/>
      <c r="BA3095" s="171"/>
      <c r="BB3095" s="150" t="str">
        <f t="shared" si="556"/>
        <v/>
      </c>
      <c r="BC3095" s="172"/>
      <c r="BD3095" s="169"/>
      <c r="BE3095" s="169"/>
      <c r="BF3095" s="169"/>
      <c r="BG3095" s="169"/>
      <c r="BH3095" s="169"/>
      <c r="BI3095" s="169"/>
      <c r="BJ3095" s="169"/>
      <c r="BK3095" s="169"/>
      <c r="BL3095" s="169"/>
      <c r="BM3095" s="169"/>
      <c r="BN3095" s="169"/>
      <c r="BO3095" s="169"/>
      <c r="BP3095" s="169"/>
      <c r="BQ3095" s="169"/>
      <c r="BS3095" s="6"/>
      <c r="BT3095" s="11"/>
      <c r="BU3095" s="6"/>
      <c r="BV3095" s="6"/>
    </row>
    <row r="3096" spans="1:74" ht="15.75" x14ac:dyDescent="0.25">
      <c r="A3096" s="52" t="s">
        <v>7908</v>
      </c>
      <c r="B3096" s="56"/>
      <c r="C3096" s="7" t="s">
        <v>118</v>
      </c>
      <c r="D3096" s="7" t="s">
        <v>6921</v>
      </c>
      <c r="E3096" s="7"/>
      <c r="F3096" s="64"/>
      <c r="G3096" s="6"/>
      <c r="H3096" s="6"/>
      <c r="I3096" s="10" t="s">
        <v>110</v>
      </c>
      <c r="J3096" s="11" t="s">
        <v>4366</v>
      </c>
      <c r="K3096" s="220" t="s">
        <v>601</v>
      </c>
      <c r="L3096" s="180"/>
      <c r="M3096" s="180">
        <v>1000</v>
      </c>
      <c r="N3096" s="80" t="s">
        <v>7217</v>
      </c>
      <c r="O3096" s="165"/>
      <c r="P3096" s="80" t="s">
        <v>5968</v>
      </c>
      <c r="Q3096" s="80"/>
      <c r="R3096" s="80"/>
      <c r="S3096" s="166"/>
      <c r="T3096" s="164"/>
      <c r="U3096" s="167"/>
      <c r="V3096" s="168"/>
      <c r="W3096" s="12" t="str">
        <f t="shared" si="554"/>
        <v>Mqtt1</v>
      </c>
      <c r="X3096" s="222"/>
      <c r="Y3096" s="6" t="str">
        <f t="shared" si="555"/>
        <v>power-tag/washer-2</v>
      </c>
      <c r="Z3096" s="106" t="str" cm="1">
        <f t="array" ref="Z3096">IF(COUNTIF(N3096,"spare"),"","$."&amp;_xlfn.REGEXEXTRACT(J3096,"PT\d+[FQ]\d+_(.*)", 2))</f>
        <v>$.RMS_Current_Phase_A</v>
      </c>
      <c r="AA3096" s="12">
        <f>AA3081+1</f>
        <v>2</v>
      </c>
      <c r="AB3096" s="6" t="s">
        <v>195</v>
      </c>
      <c r="AC3096" s="106">
        <v>3000</v>
      </c>
      <c r="AJ3096" s="80"/>
      <c r="AK3096" s="116" t="s">
        <v>1693</v>
      </c>
      <c r="AN3096" s="80"/>
      <c r="AO3096" s="80"/>
      <c r="AP3096" s="80"/>
      <c r="AQ3096" s="80"/>
      <c r="AR3096" s="130"/>
      <c r="AS3096" s="80"/>
      <c r="AT3096" s="7"/>
      <c r="AU3096" s="7"/>
      <c r="AV3096" s="169"/>
      <c r="AW3096" s="170"/>
      <c r="AX3096" s="140"/>
      <c r="AY3096" s="150"/>
      <c r="AZ3096" s="171"/>
      <c r="BA3096" s="171"/>
      <c r="BB3096" s="150" t="str">
        <f t="shared" si="556"/>
        <v/>
      </c>
      <c r="BC3096" s="172"/>
      <c r="BD3096" s="169"/>
      <c r="BE3096" s="169"/>
      <c r="BF3096" s="169"/>
      <c r="BG3096" s="169"/>
      <c r="BH3096" s="169"/>
      <c r="BI3096" s="169"/>
      <c r="BJ3096" s="169"/>
      <c r="BK3096" s="169"/>
      <c r="BL3096" s="169"/>
      <c r="BM3096" s="169"/>
      <c r="BN3096" s="169"/>
      <c r="BO3096" s="169"/>
      <c r="BP3096" s="169"/>
      <c r="BQ3096" s="169"/>
      <c r="BS3096" s="6"/>
      <c r="BT3096" s="11"/>
      <c r="BU3096" s="6"/>
      <c r="BV3096" s="6"/>
    </row>
    <row r="3097" spans="1:74" ht="15.75" x14ac:dyDescent="0.25">
      <c r="A3097" s="52" t="s">
        <v>7908</v>
      </c>
      <c r="B3097" s="56"/>
      <c r="C3097" s="7" t="s">
        <v>118</v>
      </c>
      <c r="D3097" s="7" t="s">
        <v>6921</v>
      </c>
      <c r="E3097" s="7"/>
      <c r="F3097" s="64"/>
      <c r="G3097" s="6"/>
      <c r="H3097" s="6"/>
      <c r="I3097" s="10" t="s">
        <v>110</v>
      </c>
      <c r="J3097" s="11" t="s">
        <v>4367</v>
      </c>
      <c r="K3097" s="220" t="s">
        <v>601</v>
      </c>
      <c r="L3097" s="180"/>
      <c r="M3097" s="180">
        <v>1000</v>
      </c>
      <c r="N3097" s="80" t="s">
        <v>7217</v>
      </c>
      <c r="O3097" s="165"/>
      <c r="P3097" s="80" t="s">
        <v>5969</v>
      </c>
      <c r="Q3097" s="80"/>
      <c r="R3097" s="80"/>
      <c r="S3097" s="166"/>
      <c r="T3097" s="164"/>
      <c r="U3097" s="167"/>
      <c r="V3097" s="168"/>
      <c r="W3097" s="12" t="str">
        <f t="shared" si="554"/>
        <v>Mqtt1</v>
      </c>
      <c r="X3097" s="222"/>
      <c r="Y3097" s="6" t="str">
        <f t="shared" si="555"/>
        <v>power-tag/washer-2</v>
      </c>
      <c r="Z3097" s="106" t="str" cm="1">
        <f t="array" ref="Z3097">IF(COUNTIF(N3097,"spare"),"","$."&amp;_xlfn.REGEXEXTRACT(J3097,"PT\d+[FQ]\d+_(.*)", 2))</f>
        <v>$.RMS_Current_Phase_B</v>
      </c>
      <c r="AA3097" s="12">
        <f t="shared" ref="AA3097:AA3160" si="557">AA3082+1</f>
        <v>2</v>
      </c>
      <c r="AB3097" s="6" t="s">
        <v>195</v>
      </c>
      <c r="AC3097" s="106">
        <v>3002</v>
      </c>
      <c r="AJ3097" s="80"/>
      <c r="AK3097" s="116" t="s">
        <v>1693</v>
      </c>
      <c r="AN3097" s="80"/>
      <c r="AO3097" s="80"/>
      <c r="AP3097" s="80"/>
      <c r="AQ3097" s="80"/>
      <c r="AR3097" s="130"/>
      <c r="AS3097" s="80"/>
      <c r="AT3097" s="7"/>
      <c r="AU3097" s="7"/>
      <c r="AV3097" s="169"/>
      <c r="AW3097" s="170"/>
      <c r="AX3097" s="140"/>
      <c r="AY3097" s="150"/>
      <c r="AZ3097" s="171"/>
      <c r="BA3097" s="171"/>
      <c r="BB3097" s="150" t="str">
        <f t="shared" si="556"/>
        <v/>
      </c>
      <c r="BC3097" s="172"/>
      <c r="BD3097" s="169"/>
      <c r="BE3097" s="169"/>
      <c r="BF3097" s="169"/>
      <c r="BG3097" s="169"/>
      <c r="BH3097" s="169"/>
      <c r="BI3097" s="169"/>
      <c r="BJ3097" s="169"/>
      <c r="BK3097" s="169"/>
      <c r="BL3097" s="169"/>
      <c r="BM3097" s="169"/>
      <c r="BN3097" s="169"/>
      <c r="BO3097" s="169"/>
      <c r="BP3097" s="169"/>
      <c r="BQ3097" s="169"/>
      <c r="BS3097" s="6"/>
      <c r="BT3097" s="11"/>
      <c r="BU3097" s="6"/>
      <c r="BV3097" s="6"/>
    </row>
    <row r="3098" spans="1:74" ht="15.75" x14ac:dyDescent="0.25">
      <c r="A3098" s="52" t="s">
        <v>7908</v>
      </c>
      <c r="B3098" s="56"/>
      <c r="C3098" s="7" t="s">
        <v>118</v>
      </c>
      <c r="D3098" s="7" t="s">
        <v>6921</v>
      </c>
      <c r="E3098" s="7"/>
      <c r="F3098" s="64"/>
      <c r="G3098" s="6"/>
      <c r="H3098" s="6"/>
      <c r="I3098" s="10" t="s">
        <v>110</v>
      </c>
      <c r="J3098" s="11" t="s">
        <v>4368</v>
      </c>
      <c r="K3098" s="220" t="s">
        <v>601</v>
      </c>
      <c r="L3098" s="180"/>
      <c r="M3098" s="180">
        <v>1000</v>
      </c>
      <c r="N3098" s="80" t="s">
        <v>7217</v>
      </c>
      <c r="O3098" s="165"/>
      <c r="P3098" s="80" t="s">
        <v>5970</v>
      </c>
      <c r="Q3098" s="80"/>
      <c r="R3098" s="80"/>
      <c r="S3098" s="166"/>
      <c r="T3098" s="164"/>
      <c r="U3098" s="167"/>
      <c r="V3098" s="168"/>
      <c r="W3098" s="12" t="str">
        <f t="shared" si="554"/>
        <v>Mqtt1</v>
      </c>
      <c r="X3098" s="222"/>
      <c r="Y3098" s="6" t="str">
        <f t="shared" si="555"/>
        <v>power-tag/washer-2</v>
      </c>
      <c r="Z3098" s="106" t="str" cm="1">
        <f t="array" ref="Z3098">IF(COUNTIF(N3098,"spare"),"","$."&amp;_xlfn.REGEXEXTRACT(J3098,"PT\d+[FQ]\d+_(.*)", 2))</f>
        <v>$.RMS_Current_Phase_C</v>
      </c>
      <c r="AA3098" s="12">
        <f t="shared" si="557"/>
        <v>2</v>
      </c>
      <c r="AB3098" s="6" t="s">
        <v>195</v>
      </c>
      <c r="AC3098" s="106">
        <v>3004</v>
      </c>
      <c r="AJ3098" s="80"/>
      <c r="AK3098" s="116" t="s">
        <v>1693</v>
      </c>
      <c r="AN3098" s="80"/>
      <c r="AO3098" s="80"/>
      <c r="AP3098" s="80"/>
      <c r="AQ3098" s="80"/>
      <c r="AR3098" s="130"/>
      <c r="AS3098" s="80"/>
      <c r="AT3098" s="7"/>
      <c r="AU3098" s="7"/>
      <c r="AV3098" s="169"/>
      <c r="AW3098" s="170"/>
      <c r="AX3098" s="140"/>
      <c r="AY3098" s="150"/>
      <c r="AZ3098" s="171"/>
      <c r="BA3098" s="171"/>
      <c r="BB3098" s="150" t="str">
        <f t="shared" si="556"/>
        <v/>
      </c>
      <c r="BC3098" s="172"/>
      <c r="BD3098" s="169"/>
      <c r="BE3098" s="169"/>
      <c r="BF3098" s="169"/>
      <c r="BG3098" s="169"/>
      <c r="BH3098" s="169"/>
      <c r="BI3098" s="169"/>
      <c r="BJ3098" s="169"/>
      <c r="BK3098" s="169"/>
      <c r="BL3098" s="169"/>
      <c r="BM3098" s="169"/>
      <c r="BN3098" s="169"/>
      <c r="BO3098" s="169"/>
      <c r="BP3098" s="169"/>
      <c r="BQ3098" s="169"/>
      <c r="BS3098" s="6"/>
      <c r="BT3098" s="11"/>
      <c r="BU3098" s="6"/>
      <c r="BV3098" s="6"/>
    </row>
    <row r="3099" spans="1:74" ht="15.75" x14ac:dyDescent="0.25">
      <c r="A3099" s="52" t="s">
        <v>7908</v>
      </c>
      <c r="B3099" s="56"/>
      <c r="C3099" s="7" t="s">
        <v>118</v>
      </c>
      <c r="D3099" s="7" t="s">
        <v>6921</v>
      </c>
      <c r="E3099" s="7"/>
      <c r="F3099" s="64"/>
      <c r="G3099" s="6"/>
      <c r="H3099" s="6"/>
      <c r="I3099" s="10" t="s">
        <v>110</v>
      </c>
      <c r="J3099" s="11" t="s">
        <v>4369</v>
      </c>
      <c r="K3099" s="220" t="s">
        <v>601</v>
      </c>
      <c r="L3099" s="180"/>
      <c r="M3099" s="180">
        <v>1000</v>
      </c>
      <c r="N3099" s="80" t="s">
        <v>7217</v>
      </c>
      <c r="O3099" s="165"/>
      <c r="P3099" s="80" t="s">
        <v>5971</v>
      </c>
      <c r="Q3099" s="80"/>
      <c r="R3099" s="80"/>
      <c r="S3099" s="166"/>
      <c r="T3099" s="164"/>
      <c r="U3099" s="167"/>
      <c r="V3099" s="168"/>
      <c r="W3099" s="12" t="str">
        <f t="shared" si="554"/>
        <v>Mqtt1</v>
      </c>
      <c r="X3099" s="222"/>
      <c r="Y3099" s="6" t="str">
        <f t="shared" si="555"/>
        <v>power-tag/washer-2</v>
      </c>
      <c r="Z3099" s="106" t="str" cm="1">
        <f t="array" ref="Z3099">IF(COUNTIF(N3099,"spare"),"","$."&amp;_xlfn.REGEXEXTRACT(J3099,"PT\d+[FQ]\d+_(.*)", 2))</f>
        <v>$.RMS_Current_Phase_Neut</v>
      </c>
      <c r="AA3099" s="12">
        <f t="shared" si="557"/>
        <v>2</v>
      </c>
      <c r="AB3099" s="6" t="s">
        <v>195</v>
      </c>
      <c r="AC3099" s="106">
        <v>3006</v>
      </c>
      <c r="AJ3099" s="80"/>
      <c r="AK3099" s="116" t="s">
        <v>1693</v>
      </c>
      <c r="AN3099" s="80"/>
      <c r="AO3099" s="80"/>
      <c r="AP3099" s="80"/>
      <c r="AQ3099" s="80"/>
      <c r="AR3099" s="130"/>
      <c r="AS3099" s="80"/>
      <c r="AT3099" s="7"/>
      <c r="AU3099" s="7"/>
      <c r="AV3099" s="169"/>
      <c r="AW3099" s="170"/>
      <c r="AX3099" s="140"/>
      <c r="AY3099" s="150"/>
      <c r="AZ3099" s="171"/>
      <c r="BA3099" s="171"/>
      <c r="BB3099" s="150" t="str">
        <f t="shared" si="556"/>
        <v/>
      </c>
      <c r="BC3099" s="172"/>
      <c r="BD3099" s="169"/>
      <c r="BE3099" s="169"/>
      <c r="BF3099" s="169"/>
      <c r="BG3099" s="169"/>
      <c r="BH3099" s="169"/>
      <c r="BI3099" s="169"/>
      <c r="BJ3099" s="169"/>
      <c r="BK3099" s="169"/>
      <c r="BL3099" s="169"/>
      <c r="BM3099" s="169"/>
      <c r="BN3099" s="169"/>
      <c r="BO3099" s="169"/>
      <c r="BP3099" s="169"/>
      <c r="BQ3099" s="169"/>
      <c r="BS3099" s="6"/>
      <c r="BT3099" s="11"/>
      <c r="BU3099" s="6"/>
      <c r="BV3099" s="6"/>
    </row>
    <row r="3100" spans="1:74" ht="15.75" x14ac:dyDescent="0.25">
      <c r="A3100" s="52" t="s">
        <v>7908</v>
      </c>
      <c r="B3100" s="56"/>
      <c r="C3100" s="7" t="s">
        <v>118</v>
      </c>
      <c r="D3100" s="7" t="s">
        <v>6921</v>
      </c>
      <c r="E3100" s="7"/>
      <c r="F3100" s="64"/>
      <c r="G3100" s="6"/>
      <c r="H3100" s="6"/>
      <c r="I3100" s="10" t="s">
        <v>110</v>
      </c>
      <c r="J3100" s="11" t="s">
        <v>7697</v>
      </c>
      <c r="K3100" s="220" t="s">
        <v>601</v>
      </c>
      <c r="L3100" s="180"/>
      <c r="M3100" s="180">
        <v>1000</v>
      </c>
      <c r="N3100" s="80" t="s">
        <v>7217</v>
      </c>
      <c r="O3100" s="165"/>
      <c r="P3100" s="80" t="s">
        <v>5972</v>
      </c>
      <c r="Q3100" s="80"/>
      <c r="R3100" s="80"/>
      <c r="S3100" s="166"/>
      <c r="T3100" s="164"/>
      <c r="U3100" s="167"/>
      <c r="V3100" s="168"/>
      <c r="W3100" s="12" t="str">
        <f t="shared" si="554"/>
        <v>Mqtt1</v>
      </c>
      <c r="X3100" s="222"/>
      <c r="Y3100" s="6" t="str">
        <f t="shared" si="555"/>
        <v>power-tag/washer-2</v>
      </c>
      <c r="Z3100" s="106" t="str" cm="1">
        <f t="array" ref="Z3100">IF(COUNTIF(N3100,"spare"),"","$."&amp;_xlfn.REGEXEXTRACT(J3100,"PT\d+[FQ]\d+_(.*)", 2))</f>
        <v>$.RMS_Voltage_A_N</v>
      </c>
      <c r="AA3100" s="12">
        <f t="shared" si="557"/>
        <v>2</v>
      </c>
      <c r="AB3100" s="6" t="s">
        <v>195</v>
      </c>
      <c r="AC3100" s="106">
        <v>3028</v>
      </c>
      <c r="AJ3100" s="80"/>
      <c r="AK3100" s="116" t="s">
        <v>1694</v>
      </c>
      <c r="AN3100" s="80"/>
      <c r="AO3100" s="80"/>
      <c r="AP3100" s="80"/>
      <c r="AQ3100" s="80"/>
      <c r="AR3100" s="130"/>
      <c r="AS3100" s="80"/>
      <c r="AT3100" s="7"/>
      <c r="AU3100" s="7"/>
      <c r="AV3100" s="169"/>
      <c r="AW3100" s="170"/>
      <c r="AX3100" s="140"/>
      <c r="AY3100" s="150"/>
      <c r="AZ3100" s="171"/>
      <c r="BA3100" s="171"/>
      <c r="BB3100" s="150" t="str">
        <f t="shared" si="556"/>
        <v/>
      </c>
      <c r="BC3100" s="172"/>
      <c r="BD3100" s="169"/>
      <c r="BE3100" s="169"/>
      <c r="BF3100" s="169"/>
      <c r="BG3100" s="169"/>
      <c r="BH3100" s="169"/>
      <c r="BI3100" s="169"/>
      <c r="BJ3100" s="169"/>
      <c r="BK3100" s="169"/>
      <c r="BL3100" s="169"/>
      <c r="BM3100" s="169"/>
      <c r="BN3100" s="169"/>
      <c r="BO3100" s="169"/>
      <c r="BP3100" s="169"/>
      <c r="BQ3100" s="169"/>
      <c r="BS3100" s="6"/>
      <c r="BT3100" s="11"/>
      <c r="BU3100" s="6"/>
      <c r="BV3100" s="6"/>
    </row>
    <row r="3101" spans="1:74" ht="15.75" x14ac:dyDescent="0.25">
      <c r="A3101" s="52" t="s">
        <v>7908</v>
      </c>
      <c r="B3101" s="56"/>
      <c r="C3101" s="7" t="s">
        <v>118</v>
      </c>
      <c r="D3101" s="7" t="s">
        <v>6921</v>
      </c>
      <c r="E3101" s="7"/>
      <c r="F3101" s="64"/>
      <c r="G3101" s="6"/>
      <c r="H3101" s="6"/>
      <c r="I3101" s="10" t="s">
        <v>110</v>
      </c>
      <c r="J3101" s="11" t="s">
        <v>7698</v>
      </c>
      <c r="K3101" s="220" t="s">
        <v>601</v>
      </c>
      <c r="L3101" s="180"/>
      <c r="M3101" s="180">
        <v>1000</v>
      </c>
      <c r="N3101" s="80" t="s">
        <v>7217</v>
      </c>
      <c r="O3101" s="165"/>
      <c r="P3101" s="80" t="s">
        <v>5973</v>
      </c>
      <c r="Q3101" s="80"/>
      <c r="R3101" s="80"/>
      <c r="S3101" s="166"/>
      <c r="T3101" s="164"/>
      <c r="U3101" s="167"/>
      <c r="V3101" s="168"/>
      <c r="W3101" s="12" t="str">
        <f t="shared" si="554"/>
        <v>Mqtt1</v>
      </c>
      <c r="X3101" s="222"/>
      <c r="Y3101" s="6" t="str">
        <f t="shared" si="555"/>
        <v>power-tag/washer-2</v>
      </c>
      <c r="Z3101" s="106" t="str" cm="1">
        <f t="array" ref="Z3101">IF(COUNTIF(N3101,"spare"),"","$."&amp;_xlfn.REGEXEXTRACT(J3101,"PT\d+[FQ]\d+_(.*)", 2))</f>
        <v>$.RMS_Voltage_B_N</v>
      </c>
      <c r="AA3101" s="12">
        <f t="shared" si="557"/>
        <v>2</v>
      </c>
      <c r="AB3101" s="6" t="s">
        <v>195</v>
      </c>
      <c r="AC3101" s="106">
        <v>3030</v>
      </c>
      <c r="AJ3101" s="80"/>
      <c r="AK3101" s="116" t="s">
        <v>1694</v>
      </c>
      <c r="AN3101" s="80"/>
      <c r="AO3101" s="80"/>
      <c r="AP3101" s="80"/>
      <c r="AQ3101" s="80"/>
      <c r="AR3101" s="130"/>
      <c r="AS3101" s="80"/>
      <c r="AT3101" s="7"/>
      <c r="AU3101" s="7"/>
      <c r="AV3101" s="169"/>
      <c r="AW3101" s="170"/>
      <c r="AX3101" s="140"/>
      <c r="AY3101" s="150"/>
      <c r="AZ3101" s="171"/>
      <c r="BA3101" s="171"/>
      <c r="BB3101" s="150" t="str">
        <f t="shared" si="556"/>
        <v/>
      </c>
      <c r="BC3101" s="172"/>
      <c r="BD3101" s="169"/>
      <c r="BE3101" s="169"/>
      <c r="BF3101" s="169"/>
      <c r="BG3101" s="169"/>
      <c r="BH3101" s="169"/>
      <c r="BI3101" s="169"/>
      <c r="BJ3101" s="169"/>
      <c r="BK3101" s="169"/>
      <c r="BL3101" s="169"/>
      <c r="BM3101" s="169"/>
      <c r="BN3101" s="169"/>
      <c r="BO3101" s="169"/>
      <c r="BP3101" s="169"/>
      <c r="BQ3101" s="169"/>
      <c r="BS3101" s="6"/>
      <c r="BT3101" s="11"/>
      <c r="BU3101" s="6"/>
      <c r="BV3101" s="6"/>
    </row>
    <row r="3102" spans="1:74" ht="15.75" x14ac:dyDescent="0.25">
      <c r="A3102" s="52" t="s">
        <v>7908</v>
      </c>
      <c r="B3102" s="56"/>
      <c r="C3102" s="7" t="s">
        <v>118</v>
      </c>
      <c r="D3102" s="7" t="s">
        <v>6921</v>
      </c>
      <c r="E3102" s="7"/>
      <c r="F3102" s="64"/>
      <c r="G3102" s="6"/>
      <c r="H3102" s="6"/>
      <c r="I3102" s="10" t="s">
        <v>110</v>
      </c>
      <c r="J3102" s="11" t="s">
        <v>7699</v>
      </c>
      <c r="K3102" s="220" t="s">
        <v>601</v>
      </c>
      <c r="L3102" s="180"/>
      <c r="M3102" s="180">
        <v>1000</v>
      </c>
      <c r="N3102" s="80" t="s">
        <v>7217</v>
      </c>
      <c r="O3102" s="165"/>
      <c r="P3102" s="80" t="s">
        <v>5974</v>
      </c>
      <c r="Q3102" s="80"/>
      <c r="R3102" s="80"/>
      <c r="S3102" s="166"/>
      <c r="T3102" s="164"/>
      <c r="U3102" s="167"/>
      <c r="V3102" s="168"/>
      <c r="W3102" s="12" t="str">
        <f t="shared" si="554"/>
        <v>Mqtt1</v>
      </c>
      <c r="X3102" s="222"/>
      <c r="Y3102" s="6" t="str">
        <f t="shared" si="555"/>
        <v>power-tag/washer-2</v>
      </c>
      <c r="Z3102" s="106" t="str" cm="1">
        <f t="array" ref="Z3102">IF(COUNTIF(N3102,"spare"),"","$."&amp;_xlfn.REGEXEXTRACT(J3102,"PT\d+[FQ]\d+_(.*)", 2))</f>
        <v>$.RMS_Voltage_C_N</v>
      </c>
      <c r="AA3102" s="12">
        <f t="shared" si="557"/>
        <v>2</v>
      </c>
      <c r="AB3102" s="6" t="s">
        <v>195</v>
      </c>
      <c r="AC3102" s="106">
        <v>3032</v>
      </c>
      <c r="AJ3102" s="80"/>
      <c r="AK3102" s="116" t="s">
        <v>1694</v>
      </c>
      <c r="AN3102" s="80"/>
      <c r="AO3102" s="80"/>
      <c r="AP3102" s="80"/>
      <c r="AQ3102" s="80"/>
      <c r="AR3102" s="130"/>
      <c r="AS3102" s="80"/>
      <c r="AT3102" s="7"/>
      <c r="AU3102" s="7"/>
      <c r="AV3102" s="169"/>
      <c r="AW3102" s="170"/>
      <c r="AX3102" s="140"/>
      <c r="AY3102" s="150"/>
      <c r="AZ3102" s="171"/>
      <c r="BA3102" s="171"/>
      <c r="BB3102" s="150" t="str">
        <f t="shared" si="556"/>
        <v/>
      </c>
      <c r="BC3102" s="172"/>
      <c r="BD3102" s="169"/>
      <c r="BE3102" s="169"/>
      <c r="BF3102" s="169"/>
      <c r="BG3102" s="169"/>
      <c r="BH3102" s="169"/>
      <c r="BI3102" s="169"/>
      <c r="BJ3102" s="169"/>
      <c r="BK3102" s="169"/>
      <c r="BL3102" s="169"/>
      <c r="BM3102" s="169"/>
      <c r="BN3102" s="169"/>
      <c r="BO3102" s="169"/>
      <c r="BP3102" s="169"/>
      <c r="BQ3102" s="169"/>
      <c r="BS3102" s="6"/>
      <c r="BT3102" s="11"/>
      <c r="BU3102" s="6"/>
      <c r="BV3102" s="6"/>
    </row>
    <row r="3103" spans="1:74" ht="15.75" x14ac:dyDescent="0.25">
      <c r="A3103" s="52" t="s">
        <v>7908</v>
      </c>
      <c r="B3103" s="56"/>
      <c r="C3103" s="7" t="s">
        <v>118</v>
      </c>
      <c r="D3103" s="7" t="s">
        <v>6921</v>
      </c>
      <c r="E3103" s="7"/>
      <c r="F3103" s="64"/>
      <c r="G3103" s="6"/>
      <c r="H3103" s="6"/>
      <c r="I3103" s="10" t="s">
        <v>110</v>
      </c>
      <c r="J3103" s="11" t="s">
        <v>4370</v>
      </c>
      <c r="K3103" s="220" t="s">
        <v>601</v>
      </c>
      <c r="L3103" s="180"/>
      <c r="M3103" s="180">
        <v>1000</v>
      </c>
      <c r="N3103" s="80" t="s">
        <v>7217</v>
      </c>
      <c r="O3103" s="165"/>
      <c r="P3103" s="80" t="s">
        <v>5975</v>
      </c>
      <c r="Q3103" s="80"/>
      <c r="R3103" s="80"/>
      <c r="S3103" s="166"/>
      <c r="T3103" s="164"/>
      <c r="U3103" s="167"/>
      <c r="V3103" s="168"/>
      <c r="W3103" s="12" t="str">
        <f t="shared" si="554"/>
        <v>Mqtt1</v>
      </c>
      <c r="X3103" s="222"/>
      <c r="Y3103" s="6" t="str">
        <f t="shared" si="555"/>
        <v>power-tag/washer-2</v>
      </c>
      <c r="Z3103" s="106" t="str" cm="1">
        <f t="array" ref="Z3103">IF(COUNTIF(N3103,"spare"),"","$."&amp;_xlfn.REGEXEXTRACT(J3103,"PT\d+[FQ]\d+_(.*)", 2))</f>
        <v>$.Active_Power_Phase_A</v>
      </c>
      <c r="AA3103" s="12">
        <f t="shared" si="557"/>
        <v>2</v>
      </c>
      <c r="AB3103" s="6" t="s">
        <v>195</v>
      </c>
      <c r="AC3103" s="106">
        <v>3054</v>
      </c>
      <c r="AJ3103" s="80"/>
      <c r="AK3103" s="116" t="s">
        <v>1695</v>
      </c>
      <c r="AN3103" s="80"/>
      <c r="AO3103" s="80"/>
      <c r="AP3103" s="80"/>
      <c r="AQ3103" s="80"/>
      <c r="AR3103" s="130"/>
      <c r="AS3103" s="80"/>
      <c r="AT3103" s="7"/>
      <c r="AU3103" s="7"/>
      <c r="AV3103" s="169"/>
      <c r="AW3103" s="170"/>
      <c r="AX3103" s="140"/>
      <c r="AY3103" s="150"/>
      <c r="AZ3103" s="171"/>
      <c r="BA3103" s="171"/>
      <c r="BB3103" s="150" t="str">
        <f t="shared" si="556"/>
        <v/>
      </c>
      <c r="BC3103" s="172"/>
      <c r="BD3103" s="169"/>
      <c r="BE3103" s="169"/>
      <c r="BF3103" s="169"/>
      <c r="BG3103" s="169"/>
      <c r="BH3103" s="169"/>
      <c r="BI3103" s="169"/>
      <c r="BJ3103" s="169"/>
      <c r="BK3103" s="169"/>
      <c r="BL3103" s="169"/>
      <c r="BM3103" s="169"/>
      <c r="BN3103" s="169"/>
      <c r="BO3103" s="169"/>
      <c r="BP3103" s="169"/>
      <c r="BQ3103" s="169"/>
      <c r="BS3103" s="6"/>
      <c r="BT3103" s="11"/>
      <c r="BU3103" s="6"/>
      <c r="BV3103" s="6"/>
    </row>
    <row r="3104" spans="1:74" ht="15.75" x14ac:dyDescent="0.25">
      <c r="A3104" s="52" t="s">
        <v>7908</v>
      </c>
      <c r="B3104" s="56"/>
      <c r="C3104" s="7" t="s">
        <v>118</v>
      </c>
      <c r="D3104" s="7" t="s">
        <v>6921</v>
      </c>
      <c r="E3104" s="7"/>
      <c r="F3104" s="64"/>
      <c r="G3104" s="6"/>
      <c r="H3104" s="6"/>
      <c r="I3104" s="10" t="s">
        <v>110</v>
      </c>
      <c r="J3104" s="11" t="s">
        <v>4371</v>
      </c>
      <c r="K3104" s="220" t="s">
        <v>601</v>
      </c>
      <c r="L3104" s="180"/>
      <c r="M3104" s="180">
        <v>1000</v>
      </c>
      <c r="N3104" s="80" t="s">
        <v>7217</v>
      </c>
      <c r="O3104" s="165"/>
      <c r="P3104" s="80" t="s">
        <v>5976</v>
      </c>
      <c r="Q3104" s="80"/>
      <c r="R3104" s="80"/>
      <c r="S3104" s="166"/>
      <c r="T3104" s="164"/>
      <c r="U3104" s="167"/>
      <c r="V3104" s="168"/>
      <c r="W3104" s="12" t="str">
        <f t="shared" si="554"/>
        <v>Mqtt1</v>
      </c>
      <c r="X3104" s="222"/>
      <c r="Y3104" s="6" t="str">
        <f t="shared" si="555"/>
        <v>power-tag/washer-2</v>
      </c>
      <c r="Z3104" s="106" t="str" cm="1">
        <f t="array" ref="Z3104">IF(COUNTIF(N3104,"spare"),"","$."&amp;_xlfn.REGEXEXTRACT(J3104,"PT\d+[FQ]\d+_(.*)", 2))</f>
        <v>$.Active_Power_Phase_B</v>
      </c>
      <c r="AA3104" s="12">
        <f t="shared" si="557"/>
        <v>2</v>
      </c>
      <c r="AB3104" s="6" t="s">
        <v>195</v>
      </c>
      <c r="AC3104" s="106">
        <v>3056</v>
      </c>
      <c r="AJ3104" s="80"/>
      <c r="AK3104" s="116" t="s">
        <v>1695</v>
      </c>
      <c r="AN3104" s="80"/>
      <c r="AO3104" s="80"/>
      <c r="AP3104" s="80"/>
      <c r="AQ3104" s="80"/>
      <c r="AR3104" s="130"/>
      <c r="AS3104" s="80"/>
      <c r="AT3104" s="7"/>
      <c r="AU3104" s="7"/>
      <c r="AV3104" s="169"/>
      <c r="AW3104" s="170"/>
      <c r="AX3104" s="140"/>
      <c r="AY3104" s="150"/>
      <c r="AZ3104" s="171"/>
      <c r="BA3104" s="171"/>
      <c r="BB3104" s="150" t="str">
        <f t="shared" si="556"/>
        <v/>
      </c>
      <c r="BC3104" s="172"/>
      <c r="BD3104" s="169"/>
      <c r="BE3104" s="169"/>
      <c r="BF3104" s="169"/>
      <c r="BG3104" s="169"/>
      <c r="BH3104" s="169"/>
      <c r="BI3104" s="169"/>
      <c r="BJ3104" s="169"/>
      <c r="BK3104" s="169"/>
      <c r="BL3104" s="169"/>
      <c r="BM3104" s="169"/>
      <c r="BN3104" s="169"/>
      <c r="BO3104" s="169"/>
      <c r="BP3104" s="169"/>
      <c r="BQ3104" s="169"/>
      <c r="BS3104" s="6"/>
      <c r="BT3104" s="11"/>
      <c r="BU3104" s="6"/>
      <c r="BV3104" s="6"/>
    </row>
    <row r="3105" spans="1:74" ht="15.75" x14ac:dyDescent="0.25">
      <c r="A3105" s="52" t="s">
        <v>7908</v>
      </c>
      <c r="B3105" s="56"/>
      <c r="C3105" s="7" t="s">
        <v>118</v>
      </c>
      <c r="D3105" s="7" t="s">
        <v>6921</v>
      </c>
      <c r="E3105" s="7"/>
      <c r="F3105" s="64"/>
      <c r="G3105" s="6"/>
      <c r="H3105" s="6"/>
      <c r="I3105" s="10" t="s">
        <v>110</v>
      </c>
      <c r="J3105" s="11" t="s">
        <v>4372</v>
      </c>
      <c r="K3105" s="220" t="s">
        <v>601</v>
      </c>
      <c r="L3105" s="180"/>
      <c r="M3105" s="180">
        <v>1000</v>
      </c>
      <c r="N3105" s="80" t="s">
        <v>7217</v>
      </c>
      <c r="O3105" s="165"/>
      <c r="P3105" s="80" t="s">
        <v>5977</v>
      </c>
      <c r="Q3105" s="80"/>
      <c r="R3105" s="80"/>
      <c r="S3105" s="166"/>
      <c r="T3105" s="164"/>
      <c r="U3105" s="167"/>
      <c r="V3105" s="168"/>
      <c r="W3105" s="12" t="str">
        <f t="shared" si="554"/>
        <v>Mqtt1</v>
      </c>
      <c r="X3105" s="222"/>
      <c r="Y3105" s="6" t="str">
        <f t="shared" si="555"/>
        <v>power-tag/washer-2</v>
      </c>
      <c r="Z3105" s="106" t="str" cm="1">
        <f t="array" ref="Z3105">IF(COUNTIF(N3105,"spare"),"","$."&amp;_xlfn.REGEXEXTRACT(J3105,"PT\d+[FQ]\d+_(.*)", 2))</f>
        <v>$.Active_Power_Phase_C</v>
      </c>
      <c r="AA3105" s="12">
        <f t="shared" si="557"/>
        <v>2</v>
      </c>
      <c r="AB3105" s="6" t="s">
        <v>195</v>
      </c>
      <c r="AC3105" s="106">
        <v>3058</v>
      </c>
      <c r="AJ3105" s="80"/>
      <c r="AK3105" s="116" t="s">
        <v>1695</v>
      </c>
      <c r="AN3105" s="80"/>
      <c r="AO3105" s="80"/>
      <c r="AP3105" s="80"/>
      <c r="AQ3105" s="80"/>
      <c r="AR3105" s="130"/>
      <c r="AS3105" s="80"/>
      <c r="AT3105" s="7"/>
      <c r="AU3105" s="7"/>
      <c r="AV3105" s="169"/>
      <c r="AW3105" s="170"/>
      <c r="AX3105" s="140"/>
      <c r="AY3105" s="150"/>
      <c r="AZ3105" s="171"/>
      <c r="BA3105" s="171"/>
      <c r="BB3105" s="150" t="str">
        <f t="shared" si="556"/>
        <v/>
      </c>
      <c r="BC3105" s="172"/>
      <c r="BD3105" s="169"/>
      <c r="BE3105" s="169"/>
      <c r="BF3105" s="169"/>
      <c r="BG3105" s="169"/>
      <c r="BH3105" s="169"/>
      <c r="BI3105" s="169"/>
      <c r="BJ3105" s="169"/>
      <c r="BK3105" s="169"/>
      <c r="BL3105" s="169"/>
      <c r="BM3105" s="169"/>
      <c r="BN3105" s="169"/>
      <c r="BO3105" s="169"/>
      <c r="BP3105" s="169"/>
      <c r="BQ3105" s="169"/>
      <c r="BS3105" s="6"/>
      <c r="BT3105" s="11"/>
      <c r="BU3105" s="6"/>
      <c r="BV3105" s="6"/>
    </row>
    <row r="3106" spans="1:74" ht="15.75" x14ac:dyDescent="0.25">
      <c r="A3106" s="52" t="s">
        <v>7908</v>
      </c>
      <c r="B3106" s="56"/>
      <c r="C3106" s="7" t="s">
        <v>118</v>
      </c>
      <c r="D3106" s="7" t="s">
        <v>6921</v>
      </c>
      <c r="E3106" s="7"/>
      <c r="F3106" s="64"/>
      <c r="G3106" s="6"/>
      <c r="H3106" s="6"/>
      <c r="I3106" s="10" t="s">
        <v>110</v>
      </c>
      <c r="J3106" s="11" t="s">
        <v>4373</v>
      </c>
      <c r="K3106" s="220" t="s">
        <v>601</v>
      </c>
      <c r="L3106" s="180"/>
      <c r="M3106" s="180">
        <v>1000</v>
      </c>
      <c r="N3106" s="80" t="s">
        <v>7217</v>
      </c>
      <c r="O3106" s="165"/>
      <c r="P3106" s="80" t="s">
        <v>5978</v>
      </c>
      <c r="Q3106" s="80"/>
      <c r="R3106" s="80"/>
      <c r="S3106" s="166"/>
      <c r="T3106" s="164"/>
      <c r="U3106" s="167"/>
      <c r="V3106" s="168"/>
      <c r="W3106" s="12" t="str">
        <f t="shared" si="554"/>
        <v>Mqtt1</v>
      </c>
      <c r="X3106" s="222"/>
      <c r="Y3106" s="6" t="str">
        <f t="shared" si="555"/>
        <v>power-tag/washer-2</v>
      </c>
      <c r="Z3106" s="106" t="str" cm="1">
        <f t="array" ref="Z3106">IF(COUNTIF(N3106,"spare"),"","$."&amp;_xlfn.REGEXEXTRACT(J3106,"PT\d+[FQ]\d+_(.*)", 2))</f>
        <v>$.Total_Active_Power</v>
      </c>
      <c r="AA3106" s="12">
        <f t="shared" si="557"/>
        <v>2</v>
      </c>
      <c r="AB3106" s="6" t="s">
        <v>195</v>
      </c>
      <c r="AC3106" s="106">
        <v>3060</v>
      </c>
      <c r="AJ3106" s="80"/>
      <c r="AK3106" s="116" t="s">
        <v>1695</v>
      </c>
      <c r="AN3106" s="80"/>
      <c r="AO3106" s="80"/>
      <c r="AP3106" s="80"/>
      <c r="AQ3106" s="80"/>
      <c r="AR3106" s="130"/>
      <c r="AS3106" s="80"/>
      <c r="AT3106" s="7"/>
      <c r="AU3106" s="7"/>
      <c r="AV3106" s="169"/>
      <c r="AW3106" s="170"/>
      <c r="AX3106" s="140"/>
      <c r="AY3106" s="150"/>
      <c r="AZ3106" s="171"/>
      <c r="BA3106" s="171"/>
      <c r="BB3106" s="150" t="str">
        <f t="shared" si="556"/>
        <v/>
      </c>
      <c r="BC3106" s="172"/>
      <c r="BD3106" s="169"/>
      <c r="BE3106" s="169"/>
      <c r="BF3106" s="169"/>
      <c r="BG3106" s="169"/>
      <c r="BH3106" s="169"/>
      <c r="BI3106" s="169"/>
      <c r="BJ3106" s="169"/>
      <c r="BK3106" s="169"/>
      <c r="BL3106" s="169"/>
      <c r="BM3106" s="169"/>
      <c r="BN3106" s="169"/>
      <c r="BO3106" s="169"/>
      <c r="BP3106" s="169"/>
      <c r="BQ3106" s="169"/>
      <c r="BS3106" s="6"/>
      <c r="BT3106" s="11"/>
      <c r="BU3106" s="6"/>
      <c r="BV3106" s="6"/>
    </row>
    <row r="3107" spans="1:74" ht="15.75" x14ac:dyDescent="0.25">
      <c r="A3107" s="52" t="s">
        <v>7908</v>
      </c>
      <c r="B3107" s="56"/>
      <c r="C3107" s="7" t="s">
        <v>118</v>
      </c>
      <c r="D3107" s="7" t="s">
        <v>6921</v>
      </c>
      <c r="E3107" s="7"/>
      <c r="F3107" s="64"/>
      <c r="G3107" s="6"/>
      <c r="H3107" s="6"/>
      <c r="I3107" s="10" t="s">
        <v>110</v>
      </c>
      <c r="J3107" s="11" t="s">
        <v>4374</v>
      </c>
      <c r="K3107" s="220" t="s">
        <v>601</v>
      </c>
      <c r="L3107" s="180"/>
      <c r="M3107" s="180">
        <v>1000</v>
      </c>
      <c r="N3107" s="80" t="s">
        <v>7217</v>
      </c>
      <c r="O3107" s="165"/>
      <c r="P3107" s="80" t="s">
        <v>5979</v>
      </c>
      <c r="Q3107" s="80"/>
      <c r="R3107" s="80"/>
      <c r="S3107" s="166"/>
      <c r="T3107" s="164"/>
      <c r="U3107" s="167"/>
      <c r="V3107" s="168"/>
      <c r="W3107" s="12" t="str">
        <f t="shared" si="554"/>
        <v>Mqtt1</v>
      </c>
      <c r="X3107" s="222"/>
      <c r="Y3107" s="6" t="str">
        <f t="shared" si="555"/>
        <v>power-tag/washer-2</v>
      </c>
      <c r="Z3107" s="106" t="str" cm="1">
        <f t="array" ref="Z3107">IF(COUNTIF(N3107,"spare"),"","$."&amp;_xlfn.REGEXEXTRACT(J3107,"PT\d+[FQ]\d+_(.*)", 2))</f>
        <v>$.Power_Factor_Phase_A</v>
      </c>
      <c r="AA3107" s="12">
        <f t="shared" si="557"/>
        <v>2</v>
      </c>
      <c r="AB3107" s="6" t="s">
        <v>195</v>
      </c>
      <c r="AC3107" s="106">
        <v>3078</v>
      </c>
      <c r="AJ3107" s="80"/>
      <c r="AK3107" s="116" t="s">
        <v>1696</v>
      </c>
      <c r="AN3107" s="80"/>
      <c r="AO3107" s="80"/>
      <c r="AP3107" s="80"/>
      <c r="AQ3107" s="80"/>
      <c r="AR3107" s="130"/>
      <c r="AS3107" s="80"/>
      <c r="AT3107" s="7"/>
      <c r="AU3107" s="7"/>
      <c r="AV3107" s="169"/>
      <c r="AW3107" s="170"/>
      <c r="AX3107" s="140"/>
      <c r="AY3107" s="150"/>
      <c r="AZ3107" s="171"/>
      <c r="BA3107" s="171"/>
      <c r="BB3107" s="150" t="str">
        <f t="shared" si="556"/>
        <v/>
      </c>
      <c r="BC3107" s="172"/>
      <c r="BD3107" s="169"/>
      <c r="BE3107" s="169"/>
      <c r="BF3107" s="169"/>
      <c r="BG3107" s="169"/>
      <c r="BH3107" s="169"/>
      <c r="BI3107" s="169"/>
      <c r="BJ3107" s="169"/>
      <c r="BK3107" s="169"/>
      <c r="BL3107" s="169"/>
      <c r="BM3107" s="169"/>
      <c r="BN3107" s="169"/>
      <c r="BO3107" s="169"/>
      <c r="BP3107" s="169"/>
      <c r="BQ3107" s="169"/>
      <c r="BS3107" s="6"/>
      <c r="BT3107" s="11"/>
      <c r="BU3107" s="6"/>
      <c r="BV3107" s="6"/>
    </row>
    <row r="3108" spans="1:74" ht="15.75" x14ac:dyDescent="0.25">
      <c r="A3108" s="52" t="s">
        <v>7908</v>
      </c>
      <c r="B3108" s="56"/>
      <c r="C3108" s="7" t="s">
        <v>118</v>
      </c>
      <c r="D3108" s="7" t="s">
        <v>6921</v>
      </c>
      <c r="E3108" s="7"/>
      <c r="F3108" s="64"/>
      <c r="G3108" s="6"/>
      <c r="H3108" s="6"/>
      <c r="I3108" s="10" t="s">
        <v>110</v>
      </c>
      <c r="J3108" s="11" t="s">
        <v>4375</v>
      </c>
      <c r="K3108" s="220" t="s">
        <v>601</v>
      </c>
      <c r="L3108" s="180"/>
      <c r="M3108" s="180">
        <v>1000</v>
      </c>
      <c r="N3108" s="80" t="s">
        <v>7217</v>
      </c>
      <c r="O3108" s="165"/>
      <c r="P3108" s="80" t="s">
        <v>5980</v>
      </c>
      <c r="Q3108" s="80"/>
      <c r="R3108" s="80"/>
      <c r="S3108" s="166"/>
      <c r="T3108" s="164"/>
      <c r="U3108" s="167"/>
      <c r="V3108" s="168"/>
      <c r="W3108" s="12" t="str">
        <f t="shared" si="554"/>
        <v>Mqtt1</v>
      </c>
      <c r="X3108" s="222"/>
      <c r="Y3108" s="6" t="str">
        <f t="shared" si="555"/>
        <v>power-tag/washer-2</v>
      </c>
      <c r="Z3108" s="106" t="str" cm="1">
        <f t="array" ref="Z3108">IF(COUNTIF(N3108,"spare"),"","$."&amp;_xlfn.REGEXEXTRACT(J3108,"PT\d+[FQ]\d+_(.*)", 2))</f>
        <v>$.Power_Factor_Phase_B</v>
      </c>
      <c r="AA3108" s="12">
        <f t="shared" si="557"/>
        <v>2</v>
      </c>
      <c r="AB3108" s="6" t="s">
        <v>195</v>
      </c>
      <c r="AC3108" s="106">
        <v>3080</v>
      </c>
      <c r="AJ3108" s="80"/>
      <c r="AK3108" s="116" t="s">
        <v>1696</v>
      </c>
      <c r="AN3108" s="80"/>
      <c r="AO3108" s="80"/>
      <c r="AP3108" s="80"/>
      <c r="AQ3108" s="80"/>
      <c r="AR3108" s="130"/>
      <c r="AS3108" s="80"/>
      <c r="AT3108" s="7"/>
      <c r="AU3108" s="7"/>
      <c r="AV3108" s="169"/>
      <c r="AW3108" s="170"/>
      <c r="AX3108" s="140"/>
      <c r="AY3108" s="150"/>
      <c r="AZ3108" s="171"/>
      <c r="BA3108" s="171"/>
      <c r="BB3108" s="150" t="str">
        <f t="shared" si="556"/>
        <v/>
      </c>
      <c r="BC3108" s="172"/>
      <c r="BD3108" s="169"/>
      <c r="BE3108" s="169"/>
      <c r="BF3108" s="169"/>
      <c r="BG3108" s="169"/>
      <c r="BH3108" s="169"/>
      <c r="BI3108" s="169"/>
      <c r="BJ3108" s="169"/>
      <c r="BK3108" s="169"/>
      <c r="BL3108" s="169"/>
      <c r="BM3108" s="169"/>
      <c r="BN3108" s="169"/>
      <c r="BO3108" s="169"/>
      <c r="BP3108" s="169"/>
      <c r="BQ3108" s="169"/>
      <c r="BS3108" s="6"/>
      <c r="BT3108" s="11"/>
      <c r="BU3108" s="6"/>
      <c r="BV3108" s="6"/>
    </row>
    <row r="3109" spans="1:74" ht="15.75" x14ac:dyDescent="0.25">
      <c r="A3109" s="52" t="s">
        <v>7908</v>
      </c>
      <c r="B3109" s="56"/>
      <c r="C3109" s="7" t="s">
        <v>118</v>
      </c>
      <c r="D3109" s="7" t="s">
        <v>6921</v>
      </c>
      <c r="E3109" s="7"/>
      <c r="F3109" s="64"/>
      <c r="G3109" s="6"/>
      <c r="H3109" s="6"/>
      <c r="I3109" s="10" t="s">
        <v>110</v>
      </c>
      <c r="J3109" s="11" t="s">
        <v>4376</v>
      </c>
      <c r="K3109" s="220" t="s">
        <v>601</v>
      </c>
      <c r="L3109" s="180"/>
      <c r="M3109" s="180">
        <v>1000</v>
      </c>
      <c r="N3109" s="80" t="s">
        <v>7217</v>
      </c>
      <c r="O3109" s="165"/>
      <c r="P3109" s="80" t="s">
        <v>5981</v>
      </c>
      <c r="Q3109" s="80"/>
      <c r="R3109" s="80"/>
      <c r="S3109" s="166"/>
      <c r="T3109" s="164"/>
      <c r="U3109" s="167"/>
      <c r="V3109" s="168"/>
      <c r="W3109" s="12" t="str">
        <f t="shared" si="554"/>
        <v>Mqtt1</v>
      </c>
      <c r="X3109" s="222"/>
      <c r="Y3109" s="6" t="str">
        <f t="shared" si="555"/>
        <v>power-tag/washer-2</v>
      </c>
      <c r="Z3109" s="106" t="str" cm="1">
        <f t="array" ref="Z3109">IF(COUNTIF(N3109,"spare"),"","$."&amp;_xlfn.REGEXEXTRACT(J3109,"PT\d+[FQ]\d+_(.*)", 2))</f>
        <v>$.Power_Factor_Phase_C</v>
      </c>
      <c r="AA3109" s="12">
        <f t="shared" si="557"/>
        <v>2</v>
      </c>
      <c r="AB3109" s="6" t="s">
        <v>195</v>
      </c>
      <c r="AC3109" s="106">
        <v>3082</v>
      </c>
      <c r="AJ3109" s="80"/>
      <c r="AK3109" s="116" t="s">
        <v>1696</v>
      </c>
      <c r="AN3109" s="80"/>
      <c r="AO3109" s="80"/>
      <c r="AP3109" s="80"/>
      <c r="AQ3109" s="80"/>
      <c r="AR3109" s="130"/>
      <c r="AS3109" s="80"/>
      <c r="AT3109" s="7"/>
      <c r="AU3109" s="7"/>
      <c r="AV3109" s="169"/>
      <c r="AW3109" s="170"/>
      <c r="AX3109" s="140"/>
      <c r="AY3109" s="150"/>
      <c r="AZ3109" s="171"/>
      <c r="BA3109" s="171"/>
      <c r="BB3109" s="150" t="str">
        <f t="shared" si="556"/>
        <v/>
      </c>
      <c r="BC3109" s="172"/>
      <c r="BD3109" s="169"/>
      <c r="BE3109" s="169"/>
      <c r="BF3109" s="169"/>
      <c r="BG3109" s="169"/>
      <c r="BH3109" s="169"/>
      <c r="BI3109" s="169"/>
      <c r="BJ3109" s="169"/>
      <c r="BK3109" s="169"/>
      <c r="BL3109" s="169"/>
      <c r="BM3109" s="169"/>
      <c r="BN3109" s="169"/>
      <c r="BO3109" s="169"/>
      <c r="BP3109" s="169"/>
      <c r="BQ3109" s="169"/>
      <c r="BS3109" s="6"/>
      <c r="BT3109" s="11"/>
      <c r="BU3109" s="6"/>
      <c r="BV3109" s="6"/>
    </row>
    <row r="3110" spans="1:74" ht="15.75" x14ac:dyDescent="0.25">
      <c r="A3110" s="52" t="s">
        <v>7908</v>
      </c>
      <c r="B3110" s="56"/>
      <c r="C3110" s="7" t="s">
        <v>118</v>
      </c>
      <c r="D3110" s="7" t="s">
        <v>6921</v>
      </c>
      <c r="E3110" s="7"/>
      <c r="F3110" s="64"/>
      <c r="G3110" s="6"/>
      <c r="H3110" s="6"/>
      <c r="I3110" s="10" t="s">
        <v>110</v>
      </c>
      <c r="J3110" s="11" t="s">
        <v>4377</v>
      </c>
      <c r="K3110" s="220" t="s">
        <v>601</v>
      </c>
      <c r="L3110" s="180"/>
      <c r="M3110" s="180">
        <v>1000</v>
      </c>
      <c r="N3110" s="80" t="s">
        <v>7217</v>
      </c>
      <c r="O3110" s="165"/>
      <c r="P3110" s="80" t="s">
        <v>5982</v>
      </c>
      <c r="Q3110" s="80"/>
      <c r="R3110" s="80"/>
      <c r="S3110" s="166"/>
      <c r="T3110" s="164"/>
      <c r="U3110" s="167"/>
      <c r="V3110" s="168"/>
      <c r="W3110" s="12" t="str">
        <f t="shared" si="554"/>
        <v>Mqtt1</v>
      </c>
      <c r="X3110" s="222"/>
      <c r="Y3110" s="6" t="str">
        <f t="shared" si="555"/>
        <v>power-tag/washer-2</v>
      </c>
      <c r="Z3110" s="106" t="str" cm="1">
        <f t="array" ref="Z3110">IF(COUNTIF(N3110,"spare"),"","$."&amp;_xlfn.REGEXEXTRACT(J3110,"PT\d+[FQ]\d+_(.*)", 2))</f>
        <v>$.Total_Power_Factor</v>
      </c>
      <c r="AA3110" s="12">
        <f t="shared" si="557"/>
        <v>2</v>
      </c>
      <c r="AB3110" s="6" t="s">
        <v>195</v>
      </c>
      <c r="AC3110" s="106">
        <v>3084</v>
      </c>
      <c r="AJ3110" s="80"/>
      <c r="AK3110" s="116" t="s">
        <v>1696</v>
      </c>
      <c r="AN3110" s="80"/>
      <c r="AO3110" s="80"/>
      <c r="AP3110" s="80"/>
      <c r="AQ3110" s="80"/>
      <c r="AR3110" s="130"/>
      <c r="AS3110" s="80"/>
      <c r="AT3110" s="7"/>
      <c r="AU3110" s="7"/>
      <c r="AV3110" s="169"/>
      <c r="AW3110" s="170"/>
      <c r="AX3110" s="140"/>
      <c r="AY3110" s="150"/>
      <c r="AZ3110" s="171"/>
      <c r="BA3110" s="171"/>
      <c r="BB3110" s="150" t="str">
        <f t="shared" si="556"/>
        <v/>
      </c>
      <c r="BC3110" s="172"/>
      <c r="BD3110" s="169"/>
      <c r="BE3110" s="169"/>
      <c r="BF3110" s="169"/>
      <c r="BG3110" s="169"/>
      <c r="BH3110" s="169"/>
      <c r="BI3110" s="169"/>
      <c r="BJ3110" s="169"/>
      <c r="BK3110" s="169"/>
      <c r="BL3110" s="169"/>
      <c r="BM3110" s="169"/>
      <c r="BN3110" s="169"/>
      <c r="BO3110" s="169"/>
      <c r="BP3110" s="169"/>
      <c r="BQ3110" s="169"/>
      <c r="BS3110" s="6"/>
      <c r="BT3110" s="11"/>
      <c r="BU3110" s="6"/>
      <c r="BV3110" s="6"/>
    </row>
    <row r="3111" spans="1:74" ht="15.75" x14ac:dyDescent="0.25">
      <c r="A3111" s="52" t="s">
        <v>7908</v>
      </c>
      <c r="B3111" s="56"/>
      <c r="C3111" s="7" t="s">
        <v>118</v>
      </c>
      <c r="D3111" s="7" t="s">
        <v>6921</v>
      </c>
      <c r="E3111" s="7"/>
      <c r="F3111" s="64"/>
      <c r="G3111" s="6"/>
      <c r="H3111" s="6"/>
      <c r="I3111" s="10" t="s">
        <v>110</v>
      </c>
      <c r="J3111" s="11" t="s">
        <v>4378</v>
      </c>
      <c r="K3111" s="220" t="s">
        <v>601</v>
      </c>
      <c r="L3111" s="180"/>
      <c r="M3111" s="180">
        <v>1000</v>
      </c>
      <c r="N3111" s="80" t="s">
        <v>7217</v>
      </c>
      <c r="O3111" s="165"/>
      <c r="P3111" s="80" t="s">
        <v>5983</v>
      </c>
      <c r="Q3111" s="80"/>
      <c r="R3111" s="80"/>
      <c r="S3111" s="166"/>
      <c r="T3111" s="164"/>
      <c r="U3111" s="167"/>
      <c r="V3111" s="168"/>
      <c r="W3111" s="12" t="str">
        <f t="shared" si="554"/>
        <v>Mqtt1</v>
      </c>
      <c r="X3111" s="222"/>
      <c r="Y3111" s="6" t="str">
        <f t="shared" si="555"/>
        <v>power-tag/dishwasher-crew-mess</v>
      </c>
      <c r="Z3111" s="106" t="str" cm="1">
        <f t="array" ref="Z3111">IF(COUNTIF(N3111,"spare"),"","$."&amp;_xlfn.REGEXEXTRACT(J3111,"PT\d+[FQ]\d+_(.*)", 2))</f>
        <v>$.RMS_Current_Phase_A</v>
      </c>
      <c r="AA3111" s="12">
        <f>AA3096+1</f>
        <v>3</v>
      </c>
      <c r="AB3111" s="6" t="s">
        <v>195</v>
      </c>
      <c r="AC3111" s="106">
        <v>3000</v>
      </c>
      <c r="AJ3111" s="80"/>
      <c r="AK3111" s="116" t="s">
        <v>1693</v>
      </c>
      <c r="AN3111" s="80"/>
      <c r="AO3111" s="80"/>
      <c r="AP3111" s="80"/>
      <c r="AQ3111" s="80"/>
      <c r="AR3111" s="130"/>
      <c r="AS3111" s="80"/>
      <c r="AT3111" s="7"/>
      <c r="AU3111" s="7"/>
      <c r="AV3111" s="169"/>
      <c r="AW3111" s="170"/>
      <c r="AX3111" s="140"/>
      <c r="AY3111" s="150"/>
      <c r="AZ3111" s="171"/>
      <c r="BA3111" s="171"/>
      <c r="BB3111" s="150" t="str">
        <f t="shared" si="556"/>
        <v/>
      </c>
      <c r="BC3111" s="172"/>
      <c r="BD3111" s="169"/>
      <c r="BE3111" s="169"/>
      <c r="BF3111" s="169"/>
      <c r="BG3111" s="169"/>
      <c r="BH3111" s="169"/>
      <c r="BI3111" s="169"/>
      <c r="BJ3111" s="169"/>
      <c r="BK3111" s="169"/>
      <c r="BL3111" s="169"/>
      <c r="BM3111" s="169"/>
      <c r="BN3111" s="169"/>
      <c r="BO3111" s="169"/>
      <c r="BP3111" s="169"/>
      <c r="BQ3111" s="169"/>
      <c r="BS3111" s="6"/>
      <c r="BT3111" s="11"/>
      <c r="BU3111" s="6"/>
      <c r="BV3111" s="6"/>
    </row>
    <row r="3112" spans="1:74" ht="15.75" x14ac:dyDescent="0.25">
      <c r="A3112" s="52" t="s">
        <v>7908</v>
      </c>
      <c r="B3112" s="56"/>
      <c r="C3112" s="7" t="s">
        <v>118</v>
      </c>
      <c r="D3112" s="7" t="s">
        <v>6921</v>
      </c>
      <c r="E3112" s="7"/>
      <c r="F3112" s="64"/>
      <c r="G3112" s="6"/>
      <c r="H3112" s="6"/>
      <c r="I3112" s="10" t="s">
        <v>110</v>
      </c>
      <c r="J3112" s="11" t="s">
        <v>4379</v>
      </c>
      <c r="K3112" s="220" t="s">
        <v>601</v>
      </c>
      <c r="L3112" s="180"/>
      <c r="M3112" s="180">
        <v>1000</v>
      </c>
      <c r="N3112" s="80" t="s">
        <v>7217</v>
      </c>
      <c r="O3112" s="165"/>
      <c r="P3112" s="80" t="s">
        <v>5984</v>
      </c>
      <c r="Q3112" s="80"/>
      <c r="R3112" s="80"/>
      <c r="S3112" s="166"/>
      <c r="T3112" s="164"/>
      <c r="U3112" s="167"/>
      <c r="V3112" s="168"/>
      <c r="W3112" s="12" t="str">
        <f t="shared" si="554"/>
        <v>Mqtt1</v>
      </c>
      <c r="X3112" s="222"/>
      <c r="Y3112" s="6" t="str">
        <f t="shared" si="555"/>
        <v>power-tag/dishwasher-crew-mess</v>
      </c>
      <c r="Z3112" s="106" t="str" cm="1">
        <f t="array" ref="Z3112">IF(COUNTIF(N3112,"spare"),"","$."&amp;_xlfn.REGEXEXTRACT(J3112,"PT\d+[FQ]\d+_(.*)", 2))</f>
        <v>$.RMS_Current_Phase_B</v>
      </c>
      <c r="AA3112" s="12">
        <f t="shared" si="557"/>
        <v>3</v>
      </c>
      <c r="AB3112" s="6" t="s">
        <v>195</v>
      </c>
      <c r="AC3112" s="106">
        <v>3002</v>
      </c>
      <c r="AJ3112" s="80"/>
      <c r="AK3112" s="116" t="s">
        <v>1693</v>
      </c>
      <c r="AN3112" s="80"/>
      <c r="AO3112" s="80"/>
      <c r="AP3112" s="80"/>
      <c r="AQ3112" s="80"/>
      <c r="AR3112" s="130"/>
      <c r="AS3112" s="80"/>
      <c r="AT3112" s="7"/>
      <c r="AU3112" s="7"/>
      <c r="AV3112" s="169"/>
      <c r="AW3112" s="170"/>
      <c r="AX3112" s="140"/>
      <c r="AY3112" s="150"/>
      <c r="AZ3112" s="171"/>
      <c r="BA3112" s="171"/>
      <c r="BB3112" s="150" t="str">
        <f t="shared" si="556"/>
        <v/>
      </c>
      <c r="BC3112" s="172"/>
      <c r="BD3112" s="169"/>
      <c r="BE3112" s="169"/>
      <c r="BF3112" s="169"/>
      <c r="BG3112" s="169"/>
      <c r="BH3112" s="169"/>
      <c r="BI3112" s="169"/>
      <c r="BJ3112" s="169"/>
      <c r="BK3112" s="169"/>
      <c r="BL3112" s="169"/>
      <c r="BM3112" s="169"/>
      <c r="BN3112" s="169"/>
      <c r="BO3112" s="169"/>
      <c r="BP3112" s="169"/>
      <c r="BQ3112" s="169"/>
      <c r="BS3112" s="6"/>
      <c r="BT3112" s="11"/>
      <c r="BU3112" s="6"/>
      <c r="BV3112" s="6"/>
    </row>
    <row r="3113" spans="1:74" ht="15.75" x14ac:dyDescent="0.25">
      <c r="A3113" s="52" t="s">
        <v>7908</v>
      </c>
      <c r="B3113" s="56"/>
      <c r="C3113" s="7" t="s">
        <v>118</v>
      </c>
      <c r="D3113" s="7" t="s">
        <v>6921</v>
      </c>
      <c r="E3113" s="7"/>
      <c r="F3113" s="64"/>
      <c r="G3113" s="6"/>
      <c r="H3113" s="6"/>
      <c r="I3113" s="10" t="s">
        <v>110</v>
      </c>
      <c r="J3113" s="11" t="s">
        <v>4380</v>
      </c>
      <c r="K3113" s="220" t="s">
        <v>601</v>
      </c>
      <c r="L3113" s="180"/>
      <c r="M3113" s="180">
        <v>1000</v>
      </c>
      <c r="N3113" s="80" t="s">
        <v>7217</v>
      </c>
      <c r="O3113" s="165"/>
      <c r="P3113" s="80" t="s">
        <v>5985</v>
      </c>
      <c r="Q3113" s="80"/>
      <c r="R3113" s="80"/>
      <c r="S3113" s="166"/>
      <c r="T3113" s="164"/>
      <c r="U3113" s="167"/>
      <c r="V3113" s="168"/>
      <c r="W3113" s="12" t="str">
        <f t="shared" si="554"/>
        <v>Mqtt1</v>
      </c>
      <c r="X3113" s="222"/>
      <c r="Y3113" s="6" t="str">
        <f t="shared" si="555"/>
        <v>power-tag/dishwasher-crew-mess</v>
      </c>
      <c r="Z3113" s="106" t="str" cm="1">
        <f t="array" ref="Z3113">IF(COUNTIF(N3113,"spare"),"","$."&amp;_xlfn.REGEXEXTRACT(J3113,"PT\d+[FQ]\d+_(.*)", 2))</f>
        <v>$.RMS_Current_Phase_C</v>
      </c>
      <c r="AA3113" s="12">
        <f t="shared" si="557"/>
        <v>3</v>
      </c>
      <c r="AB3113" s="6" t="s">
        <v>195</v>
      </c>
      <c r="AC3113" s="106">
        <v>3004</v>
      </c>
      <c r="AJ3113" s="80"/>
      <c r="AK3113" s="116" t="s">
        <v>1693</v>
      </c>
      <c r="AN3113" s="80"/>
      <c r="AO3113" s="80"/>
      <c r="AP3113" s="80"/>
      <c r="AQ3113" s="80"/>
      <c r="AR3113" s="130"/>
      <c r="AS3113" s="80"/>
      <c r="AT3113" s="7"/>
      <c r="AU3113" s="7"/>
      <c r="AV3113" s="169"/>
      <c r="AW3113" s="170"/>
      <c r="AX3113" s="140"/>
      <c r="AY3113" s="150"/>
      <c r="AZ3113" s="171"/>
      <c r="BA3113" s="171"/>
      <c r="BB3113" s="150" t="str">
        <f t="shared" si="556"/>
        <v/>
      </c>
      <c r="BC3113" s="172"/>
      <c r="BD3113" s="169"/>
      <c r="BE3113" s="169"/>
      <c r="BF3113" s="169"/>
      <c r="BG3113" s="169"/>
      <c r="BH3113" s="169"/>
      <c r="BI3113" s="169"/>
      <c r="BJ3113" s="169"/>
      <c r="BK3113" s="169"/>
      <c r="BL3113" s="169"/>
      <c r="BM3113" s="169"/>
      <c r="BN3113" s="169"/>
      <c r="BO3113" s="169"/>
      <c r="BP3113" s="169"/>
      <c r="BQ3113" s="169"/>
      <c r="BS3113" s="6"/>
      <c r="BT3113" s="11"/>
      <c r="BU3113" s="6"/>
      <c r="BV3113" s="6"/>
    </row>
    <row r="3114" spans="1:74" ht="15.75" x14ac:dyDescent="0.25">
      <c r="A3114" s="52" t="s">
        <v>7908</v>
      </c>
      <c r="B3114" s="56"/>
      <c r="C3114" s="7" t="s">
        <v>118</v>
      </c>
      <c r="D3114" s="7" t="s">
        <v>6921</v>
      </c>
      <c r="E3114" s="7"/>
      <c r="F3114" s="64"/>
      <c r="G3114" s="6"/>
      <c r="H3114" s="6"/>
      <c r="I3114" s="10" t="s">
        <v>110</v>
      </c>
      <c r="J3114" s="11" t="s">
        <v>4381</v>
      </c>
      <c r="K3114" s="220" t="s">
        <v>601</v>
      </c>
      <c r="L3114" s="180"/>
      <c r="M3114" s="180">
        <v>1000</v>
      </c>
      <c r="N3114" s="80" t="s">
        <v>7217</v>
      </c>
      <c r="O3114" s="165"/>
      <c r="P3114" s="80" t="s">
        <v>5986</v>
      </c>
      <c r="Q3114" s="80"/>
      <c r="R3114" s="80"/>
      <c r="S3114" s="166"/>
      <c r="T3114" s="164"/>
      <c r="U3114" s="167"/>
      <c r="V3114" s="168"/>
      <c r="W3114" s="12" t="str">
        <f t="shared" si="554"/>
        <v>Mqtt1</v>
      </c>
      <c r="X3114" s="222"/>
      <c r="Y3114" s="6" t="str">
        <f t="shared" si="555"/>
        <v>power-tag/dishwasher-crew-mess</v>
      </c>
      <c r="Z3114" s="106" t="str" cm="1">
        <f t="array" ref="Z3114">IF(COUNTIF(N3114,"spare"),"","$."&amp;_xlfn.REGEXEXTRACT(J3114,"PT\d+[FQ]\d+_(.*)", 2))</f>
        <v>$.RMS_Current_Phase_Neut</v>
      </c>
      <c r="AA3114" s="12">
        <f t="shared" si="557"/>
        <v>3</v>
      </c>
      <c r="AB3114" s="6" t="s">
        <v>195</v>
      </c>
      <c r="AC3114" s="106">
        <v>3006</v>
      </c>
      <c r="AJ3114" s="80"/>
      <c r="AK3114" s="116" t="s">
        <v>1693</v>
      </c>
      <c r="AN3114" s="80"/>
      <c r="AO3114" s="80"/>
      <c r="AP3114" s="80"/>
      <c r="AQ3114" s="80"/>
      <c r="AR3114" s="130"/>
      <c r="AS3114" s="80"/>
      <c r="AT3114" s="7"/>
      <c r="AU3114" s="7"/>
      <c r="AV3114" s="169"/>
      <c r="AW3114" s="170"/>
      <c r="AX3114" s="140"/>
      <c r="AY3114" s="150"/>
      <c r="AZ3114" s="171"/>
      <c r="BA3114" s="171"/>
      <c r="BB3114" s="150" t="str">
        <f t="shared" si="556"/>
        <v/>
      </c>
      <c r="BC3114" s="172"/>
      <c r="BD3114" s="169"/>
      <c r="BE3114" s="169"/>
      <c r="BF3114" s="169"/>
      <c r="BG3114" s="169"/>
      <c r="BH3114" s="169"/>
      <c r="BI3114" s="169"/>
      <c r="BJ3114" s="169"/>
      <c r="BK3114" s="169"/>
      <c r="BL3114" s="169"/>
      <c r="BM3114" s="169"/>
      <c r="BN3114" s="169"/>
      <c r="BO3114" s="169"/>
      <c r="BP3114" s="169"/>
      <c r="BQ3114" s="169"/>
      <c r="BS3114" s="6"/>
      <c r="BT3114" s="11"/>
      <c r="BU3114" s="6"/>
      <c r="BV3114" s="6"/>
    </row>
    <row r="3115" spans="1:74" ht="15.75" x14ac:dyDescent="0.25">
      <c r="A3115" s="52" t="s">
        <v>7908</v>
      </c>
      <c r="B3115" s="56"/>
      <c r="C3115" s="7" t="s">
        <v>118</v>
      </c>
      <c r="D3115" s="7" t="s">
        <v>6921</v>
      </c>
      <c r="E3115" s="7"/>
      <c r="F3115" s="64"/>
      <c r="G3115" s="6"/>
      <c r="H3115" s="6"/>
      <c r="I3115" s="10" t="s">
        <v>110</v>
      </c>
      <c r="J3115" s="11" t="s">
        <v>7700</v>
      </c>
      <c r="K3115" s="220" t="s">
        <v>601</v>
      </c>
      <c r="L3115" s="180"/>
      <c r="M3115" s="180">
        <v>1000</v>
      </c>
      <c r="N3115" s="80" t="s">
        <v>7217</v>
      </c>
      <c r="O3115" s="165"/>
      <c r="P3115" s="80" t="s">
        <v>5987</v>
      </c>
      <c r="Q3115" s="80"/>
      <c r="R3115" s="80"/>
      <c r="S3115" s="166"/>
      <c r="T3115" s="164"/>
      <c r="U3115" s="167"/>
      <c r="V3115" s="168"/>
      <c r="W3115" s="12" t="str">
        <f t="shared" si="554"/>
        <v>Mqtt1</v>
      </c>
      <c r="X3115" s="222"/>
      <c r="Y3115" s="6" t="str">
        <f t="shared" si="555"/>
        <v>power-tag/dishwasher-crew-mess</v>
      </c>
      <c r="Z3115" s="106" t="str" cm="1">
        <f t="array" ref="Z3115">IF(COUNTIF(N3115,"spare"),"","$."&amp;_xlfn.REGEXEXTRACT(J3115,"PT\d+[FQ]\d+_(.*)", 2))</f>
        <v>$.RMS_Voltage_A_N</v>
      </c>
      <c r="AA3115" s="12">
        <f t="shared" si="557"/>
        <v>3</v>
      </c>
      <c r="AB3115" s="6" t="s">
        <v>195</v>
      </c>
      <c r="AC3115" s="106">
        <v>3028</v>
      </c>
      <c r="AJ3115" s="80"/>
      <c r="AK3115" s="116" t="s">
        <v>1694</v>
      </c>
      <c r="AN3115" s="80"/>
      <c r="AO3115" s="80"/>
      <c r="AP3115" s="80"/>
      <c r="AQ3115" s="80"/>
      <c r="AR3115" s="130"/>
      <c r="AS3115" s="80"/>
      <c r="AT3115" s="7"/>
      <c r="AU3115" s="7"/>
      <c r="AV3115" s="169"/>
      <c r="AW3115" s="170"/>
      <c r="AX3115" s="140"/>
      <c r="AY3115" s="150"/>
      <c r="AZ3115" s="171"/>
      <c r="BA3115" s="171"/>
      <c r="BB3115" s="150" t="str">
        <f t="shared" si="556"/>
        <v/>
      </c>
      <c r="BC3115" s="172"/>
      <c r="BD3115" s="169"/>
      <c r="BE3115" s="169"/>
      <c r="BF3115" s="169"/>
      <c r="BG3115" s="169"/>
      <c r="BH3115" s="169"/>
      <c r="BI3115" s="169"/>
      <c r="BJ3115" s="169"/>
      <c r="BK3115" s="169"/>
      <c r="BL3115" s="169"/>
      <c r="BM3115" s="169"/>
      <c r="BN3115" s="169"/>
      <c r="BO3115" s="169"/>
      <c r="BP3115" s="169"/>
      <c r="BQ3115" s="169"/>
      <c r="BS3115" s="6"/>
      <c r="BT3115" s="11"/>
      <c r="BU3115" s="6"/>
      <c r="BV3115" s="6"/>
    </row>
    <row r="3116" spans="1:74" ht="15.75" x14ac:dyDescent="0.25">
      <c r="A3116" s="52" t="s">
        <v>7908</v>
      </c>
      <c r="B3116" s="56"/>
      <c r="C3116" s="7" t="s">
        <v>118</v>
      </c>
      <c r="D3116" s="7" t="s">
        <v>6921</v>
      </c>
      <c r="E3116" s="7"/>
      <c r="F3116" s="64"/>
      <c r="G3116" s="6"/>
      <c r="H3116" s="6"/>
      <c r="I3116" s="10" t="s">
        <v>110</v>
      </c>
      <c r="J3116" s="11" t="s">
        <v>7701</v>
      </c>
      <c r="K3116" s="220" t="s">
        <v>601</v>
      </c>
      <c r="L3116" s="180"/>
      <c r="M3116" s="180">
        <v>1000</v>
      </c>
      <c r="N3116" s="80" t="s">
        <v>7217</v>
      </c>
      <c r="O3116" s="165"/>
      <c r="P3116" s="80" t="s">
        <v>5988</v>
      </c>
      <c r="Q3116" s="80"/>
      <c r="R3116" s="80"/>
      <c r="S3116" s="166"/>
      <c r="T3116" s="164"/>
      <c r="U3116" s="167"/>
      <c r="V3116" s="168"/>
      <c r="W3116" s="12" t="str">
        <f t="shared" si="554"/>
        <v>Mqtt1</v>
      </c>
      <c r="X3116" s="222"/>
      <c r="Y3116" s="6" t="str">
        <f t="shared" si="555"/>
        <v>power-tag/dishwasher-crew-mess</v>
      </c>
      <c r="Z3116" s="106" t="str" cm="1">
        <f t="array" ref="Z3116">IF(COUNTIF(N3116,"spare"),"","$."&amp;_xlfn.REGEXEXTRACT(J3116,"PT\d+[FQ]\d+_(.*)", 2))</f>
        <v>$.RMS_Voltage_B_N</v>
      </c>
      <c r="AA3116" s="12">
        <f t="shared" si="557"/>
        <v>3</v>
      </c>
      <c r="AB3116" s="6" t="s">
        <v>195</v>
      </c>
      <c r="AC3116" s="106">
        <v>3030</v>
      </c>
      <c r="AJ3116" s="80"/>
      <c r="AK3116" s="116" t="s">
        <v>1694</v>
      </c>
      <c r="AN3116" s="80"/>
      <c r="AO3116" s="80"/>
      <c r="AP3116" s="80"/>
      <c r="AQ3116" s="80"/>
      <c r="AR3116" s="130"/>
      <c r="AS3116" s="80"/>
      <c r="AT3116" s="7"/>
      <c r="AU3116" s="7"/>
      <c r="AV3116" s="169"/>
      <c r="AW3116" s="170"/>
      <c r="AX3116" s="140"/>
      <c r="AY3116" s="150"/>
      <c r="AZ3116" s="171"/>
      <c r="BA3116" s="171"/>
      <c r="BB3116" s="150" t="str">
        <f t="shared" si="556"/>
        <v/>
      </c>
      <c r="BC3116" s="172"/>
      <c r="BD3116" s="169"/>
      <c r="BE3116" s="169"/>
      <c r="BF3116" s="169"/>
      <c r="BG3116" s="169"/>
      <c r="BH3116" s="169"/>
      <c r="BI3116" s="169"/>
      <c r="BJ3116" s="169"/>
      <c r="BK3116" s="169"/>
      <c r="BL3116" s="169"/>
      <c r="BM3116" s="169"/>
      <c r="BN3116" s="169"/>
      <c r="BO3116" s="169"/>
      <c r="BP3116" s="169"/>
      <c r="BQ3116" s="169"/>
      <c r="BS3116" s="6"/>
      <c r="BT3116" s="11"/>
      <c r="BU3116" s="6"/>
      <c r="BV3116" s="6"/>
    </row>
    <row r="3117" spans="1:74" ht="15.75" x14ac:dyDescent="0.25">
      <c r="A3117" s="52" t="s">
        <v>7908</v>
      </c>
      <c r="B3117" s="56"/>
      <c r="C3117" s="7" t="s">
        <v>118</v>
      </c>
      <c r="D3117" s="7" t="s">
        <v>6921</v>
      </c>
      <c r="E3117" s="7"/>
      <c r="F3117" s="64"/>
      <c r="G3117" s="6"/>
      <c r="H3117" s="6"/>
      <c r="I3117" s="10" t="s">
        <v>110</v>
      </c>
      <c r="J3117" s="11" t="s">
        <v>7702</v>
      </c>
      <c r="K3117" s="220" t="s">
        <v>601</v>
      </c>
      <c r="L3117" s="180"/>
      <c r="M3117" s="180">
        <v>1000</v>
      </c>
      <c r="N3117" s="80" t="s">
        <v>7217</v>
      </c>
      <c r="O3117" s="165"/>
      <c r="P3117" s="80" t="s">
        <v>5989</v>
      </c>
      <c r="Q3117" s="80"/>
      <c r="R3117" s="80"/>
      <c r="S3117" s="166"/>
      <c r="T3117" s="164"/>
      <c r="U3117" s="167"/>
      <c r="V3117" s="168"/>
      <c r="W3117" s="12" t="str">
        <f t="shared" si="554"/>
        <v>Mqtt1</v>
      </c>
      <c r="X3117" s="222"/>
      <c r="Y3117" s="6" t="str">
        <f t="shared" si="555"/>
        <v>power-tag/dishwasher-crew-mess</v>
      </c>
      <c r="Z3117" s="106" t="str" cm="1">
        <f t="array" ref="Z3117">IF(COUNTIF(N3117,"spare"),"","$."&amp;_xlfn.REGEXEXTRACT(J3117,"PT\d+[FQ]\d+_(.*)", 2))</f>
        <v>$.RMS_Voltage_C_N</v>
      </c>
      <c r="AA3117" s="12">
        <f t="shared" si="557"/>
        <v>3</v>
      </c>
      <c r="AB3117" s="6" t="s">
        <v>195</v>
      </c>
      <c r="AC3117" s="106">
        <v>3032</v>
      </c>
      <c r="AJ3117" s="80"/>
      <c r="AK3117" s="116" t="s">
        <v>1694</v>
      </c>
      <c r="AN3117" s="80"/>
      <c r="AO3117" s="80"/>
      <c r="AP3117" s="80"/>
      <c r="AQ3117" s="80"/>
      <c r="AR3117" s="130"/>
      <c r="AS3117" s="80"/>
      <c r="AT3117" s="7"/>
      <c r="AU3117" s="7"/>
      <c r="AV3117" s="169"/>
      <c r="AW3117" s="170"/>
      <c r="AX3117" s="140"/>
      <c r="AY3117" s="150"/>
      <c r="AZ3117" s="171"/>
      <c r="BA3117" s="171"/>
      <c r="BB3117" s="150" t="str">
        <f t="shared" si="556"/>
        <v/>
      </c>
      <c r="BC3117" s="172"/>
      <c r="BD3117" s="169"/>
      <c r="BE3117" s="169"/>
      <c r="BF3117" s="169"/>
      <c r="BG3117" s="169"/>
      <c r="BH3117" s="169"/>
      <c r="BI3117" s="169"/>
      <c r="BJ3117" s="169"/>
      <c r="BK3117" s="169"/>
      <c r="BL3117" s="169"/>
      <c r="BM3117" s="169"/>
      <c r="BN3117" s="169"/>
      <c r="BO3117" s="169"/>
      <c r="BP3117" s="169"/>
      <c r="BQ3117" s="169"/>
      <c r="BS3117" s="6"/>
      <c r="BT3117" s="11"/>
      <c r="BU3117" s="6"/>
      <c r="BV3117" s="6"/>
    </row>
    <row r="3118" spans="1:74" ht="15.75" x14ac:dyDescent="0.25">
      <c r="A3118" s="52" t="s">
        <v>7908</v>
      </c>
      <c r="B3118" s="56"/>
      <c r="C3118" s="7" t="s">
        <v>118</v>
      </c>
      <c r="D3118" s="7" t="s">
        <v>6921</v>
      </c>
      <c r="E3118" s="7"/>
      <c r="F3118" s="64"/>
      <c r="G3118" s="6"/>
      <c r="H3118" s="6"/>
      <c r="I3118" s="10" t="s">
        <v>110</v>
      </c>
      <c r="J3118" s="11" t="s">
        <v>4382</v>
      </c>
      <c r="K3118" s="220" t="s">
        <v>601</v>
      </c>
      <c r="L3118" s="180"/>
      <c r="M3118" s="180">
        <v>1000</v>
      </c>
      <c r="N3118" s="80" t="s">
        <v>7217</v>
      </c>
      <c r="O3118" s="165"/>
      <c r="P3118" s="80" t="s">
        <v>5990</v>
      </c>
      <c r="Q3118" s="80"/>
      <c r="R3118" s="80"/>
      <c r="S3118" s="166"/>
      <c r="T3118" s="164"/>
      <c r="U3118" s="167"/>
      <c r="V3118" s="168"/>
      <c r="W3118" s="12" t="str">
        <f t="shared" si="554"/>
        <v>Mqtt1</v>
      </c>
      <c r="X3118" s="222"/>
      <c r="Y3118" s="6" t="str">
        <f t="shared" si="555"/>
        <v>power-tag/dishwasher-crew-mess</v>
      </c>
      <c r="Z3118" s="106" t="str" cm="1">
        <f t="array" ref="Z3118">IF(COUNTIF(N3118,"spare"),"","$."&amp;_xlfn.REGEXEXTRACT(J3118,"PT\d+[FQ]\d+_(.*)", 2))</f>
        <v>$.Active_Power_Phase_A</v>
      </c>
      <c r="AA3118" s="12">
        <f t="shared" si="557"/>
        <v>3</v>
      </c>
      <c r="AB3118" s="6" t="s">
        <v>195</v>
      </c>
      <c r="AC3118" s="106">
        <v>3054</v>
      </c>
      <c r="AJ3118" s="80"/>
      <c r="AK3118" s="116" t="s">
        <v>1695</v>
      </c>
      <c r="AN3118" s="80"/>
      <c r="AO3118" s="80"/>
      <c r="AP3118" s="80"/>
      <c r="AQ3118" s="80"/>
      <c r="AR3118" s="130"/>
      <c r="AS3118" s="80"/>
      <c r="AT3118" s="7"/>
      <c r="AU3118" s="7"/>
      <c r="AV3118" s="169"/>
      <c r="AW3118" s="170"/>
      <c r="AX3118" s="140"/>
      <c r="AY3118" s="150"/>
      <c r="AZ3118" s="171"/>
      <c r="BA3118" s="171"/>
      <c r="BB3118" s="150" t="str">
        <f t="shared" si="556"/>
        <v/>
      </c>
      <c r="BC3118" s="172"/>
      <c r="BD3118" s="169"/>
      <c r="BE3118" s="169"/>
      <c r="BF3118" s="169"/>
      <c r="BG3118" s="169"/>
      <c r="BH3118" s="169"/>
      <c r="BI3118" s="169"/>
      <c r="BJ3118" s="169"/>
      <c r="BK3118" s="169"/>
      <c r="BL3118" s="169"/>
      <c r="BM3118" s="169"/>
      <c r="BN3118" s="169"/>
      <c r="BO3118" s="169"/>
      <c r="BP3118" s="169"/>
      <c r="BQ3118" s="169"/>
      <c r="BS3118" s="6"/>
      <c r="BT3118" s="11"/>
      <c r="BU3118" s="6"/>
      <c r="BV3118" s="6"/>
    </row>
    <row r="3119" spans="1:74" ht="15.75" x14ac:dyDescent="0.25">
      <c r="A3119" s="52" t="s">
        <v>7908</v>
      </c>
      <c r="B3119" s="56"/>
      <c r="C3119" s="7" t="s">
        <v>118</v>
      </c>
      <c r="D3119" s="7" t="s">
        <v>6921</v>
      </c>
      <c r="E3119" s="7"/>
      <c r="F3119" s="64"/>
      <c r="G3119" s="6"/>
      <c r="H3119" s="6"/>
      <c r="I3119" s="10" t="s">
        <v>110</v>
      </c>
      <c r="J3119" s="11" t="s">
        <v>4383</v>
      </c>
      <c r="K3119" s="220" t="s">
        <v>601</v>
      </c>
      <c r="L3119" s="180"/>
      <c r="M3119" s="180">
        <v>1000</v>
      </c>
      <c r="N3119" s="80" t="s">
        <v>7217</v>
      </c>
      <c r="O3119" s="165"/>
      <c r="P3119" s="80" t="s">
        <v>5991</v>
      </c>
      <c r="Q3119" s="80"/>
      <c r="R3119" s="80"/>
      <c r="S3119" s="166"/>
      <c r="T3119" s="164"/>
      <c r="U3119" s="167"/>
      <c r="V3119" s="168"/>
      <c r="W3119" s="12" t="str">
        <f t="shared" si="554"/>
        <v>Mqtt1</v>
      </c>
      <c r="X3119" s="222"/>
      <c r="Y3119" s="6" t="str">
        <f t="shared" si="555"/>
        <v>power-tag/dishwasher-crew-mess</v>
      </c>
      <c r="Z3119" s="106" t="str" cm="1">
        <f t="array" ref="Z3119">IF(COUNTIF(N3119,"spare"),"","$."&amp;_xlfn.REGEXEXTRACT(J3119,"PT\d+[FQ]\d+_(.*)", 2))</f>
        <v>$.Active_Power_Phase_B</v>
      </c>
      <c r="AA3119" s="12">
        <f t="shared" si="557"/>
        <v>3</v>
      </c>
      <c r="AB3119" s="6" t="s">
        <v>195</v>
      </c>
      <c r="AC3119" s="106">
        <v>3056</v>
      </c>
      <c r="AJ3119" s="80"/>
      <c r="AK3119" s="116" t="s">
        <v>1695</v>
      </c>
      <c r="AN3119" s="80"/>
      <c r="AO3119" s="80"/>
      <c r="AP3119" s="80"/>
      <c r="AQ3119" s="80"/>
      <c r="AR3119" s="130"/>
      <c r="AS3119" s="80"/>
      <c r="AT3119" s="7"/>
      <c r="AU3119" s="7"/>
      <c r="AV3119" s="169"/>
      <c r="AW3119" s="170"/>
      <c r="AX3119" s="140"/>
      <c r="AY3119" s="150"/>
      <c r="AZ3119" s="171"/>
      <c r="BA3119" s="171"/>
      <c r="BB3119" s="150" t="str">
        <f t="shared" si="556"/>
        <v/>
      </c>
      <c r="BC3119" s="172"/>
      <c r="BD3119" s="169"/>
      <c r="BE3119" s="169"/>
      <c r="BF3119" s="169"/>
      <c r="BG3119" s="169"/>
      <c r="BH3119" s="169"/>
      <c r="BI3119" s="169"/>
      <c r="BJ3119" s="169"/>
      <c r="BK3119" s="169"/>
      <c r="BL3119" s="169"/>
      <c r="BM3119" s="169"/>
      <c r="BN3119" s="169"/>
      <c r="BO3119" s="169"/>
      <c r="BP3119" s="169"/>
      <c r="BQ3119" s="169"/>
      <c r="BS3119" s="6"/>
      <c r="BT3119" s="11"/>
      <c r="BU3119" s="6"/>
      <c r="BV3119" s="6"/>
    </row>
    <row r="3120" spans="1:74" ht="15.75" x14ac:dyDescent="0.25">
      <c r="A3120" s="52" t="s">
        <v>7908</v>
      </c>
      <c r="B3120" s="56"/>
      <c r="C3120" s="7" t="s">
        <v>118</v>
      </c>
      <c r="D3120" s="7" t="s">
        <v>6921</v>
      </c>
      <c r="E3120" s="7"/>
      <c r="F3120" s="64"/>
      <c r="G3120" s="6"/>
      <c r="H3120" s="6"/>
      <c r="I3120" s="10" t="s">
        <v>110</v>
      </c>
      <c r="J3120" s="11" t="s">
        <v>4384</v>
      </c>
      <c r="K3120" s="220" t="s">
        <v>601</v>
      </c>
      <c r="L3120" s="180"/>
      <c r="M3120" s="180">
        <v>1000</v>
      </c>
      <c r="N3120" s="80" t="s">
        <v>7217</v>
      </c>
      <c r="O3120" s="165"/>
      <c r="P3120" s="80" t="s">
        <v>5992</v>
      </c>
      <c r="Q3120" s="80"/>
      <c r="R3120" s="80"/>
      <c r="S3120" s="166"/>
      <c r="T3120" s="164"/>
      <c r="U3120" s="167"/>
      <c r="V3120" s="168"/>
      <c r="W3120" s="12" t="str">
        <f t="shared" si="554"/>
        <v>Mqtt1</v>
      </c>
      <c r="X3120" s="222"/>
      <c r="Y3120" s="6" t="str">
        <f t="shared" si="555"/>
        <v>power-tag/dishwasher-crew-mess</v>
      </c>
      <c r="Z3120" s="106" t="str" cm="1">
        <f t="array" ref="Z3120">IF(COUNTIF(N3120,"spare"),"","$."&amp;_xlfn.REGEXEXTRACT(J3120,"PT\d+[FQ]\d+_(.*)", 2))</f>
        <v>$.Active_Power_Phase_C</v>
      </c>
      <c r="AA3120" s="12">
        <f t="shared" si="557"/>
        <v>3</v>
      </c>
      <c r="AB3120" s="6" t="s">
        <v>195</v>
      </c>
      <c r="AC3120" s="106">
        <v>3058</v>
      </c>
      <c r="AJ3120" s="80"/>
      <c r="AK3120" s="116" t="s">
        <v>1695</v>
      </c>
      <c r="AN3120" s="80"/>
      <c r="AO3120" s="80"/>
      <c r="AP3120" s="80"/>
      <c r="AQ3120" s="80"/>
      <c r="AR3120" s="130"/>
      <c r="AS3120" s="80"/>
      <c r="AT3120" s="7"/>
      <c r="AU3120" s="7"/>
      <c r="AV3120" s="169"/>
      <c r="AW3120" s="170"/>
      <c r="AX3120" s="140"/>
      <c r="AY3120" s="150"/>
      <c r="AZ3120" s="171"/>
      <c r="BA3120" s="171"/>
      <c r="BB3120" s="150" t="str">
        <f t="shared" si="556"/>
        <v/>
      </c>
      <c r="BC3120" s="172"/>
      <c r="BD3120" s="169"/>
      <c r="BE3120" s="169"/>
      <c r="BF3120" s="169"/>
      <c r="BG3120" s="169"/>
      <c r="BH3120" s="169"/>
      <c r="BI3120" s="169"/>
      <c r="BJ3120" s="169"/>
      <c r="BK3120" s="169"/>
      <c r="BL3120" s="169"/>
      <c r="BM3120" s="169"/>
      <c r="BN3120" s="169"/>
      <c r="BO3120" s="169"/>
      <c r="BP3120" s="169"/>
      <c r="BQ3120" s="169"/>
      <c r="BS3120" s="6"/>
      <c r="BT3120" s="11"/>
      <c r="BU3120" s="6"/>
      <c r="BV3120" s="6"/>
    </row>
    <row r="3121" spans="1:74" ht="15.75" x14ac:dyDescent="0.25">
      <c r="A3121" s="52" t="s">
        <v>7908</v>
      </c>
      <c r="B3121" s="56"/>
      <c r="C3121" s="7" t="s">
        <v>118</v>
      </c>
      <c r="D3121" s="7" t="s">
        <v>6921</v>
      </c>
      <c r="E3121" s="7"/>
      <c r="F3121" s="64"/>
      <c r="G3121" s="6"/>
      <c r="H3121" s="6"/>
      <c r="I3121" s="10" t="s">
        <v>110</v>
      </c>
      <c r="J3121" s="11" t="s">
        <v>4385</v>
      </c>
      <c r="K3121" s="220" t="s">
        <v>601</v>
      </c>
      <c r="L3121" s="180"/>
      <c r="M3121" s="180">
        <v>1000</v>
      </c>
      <c r="N3121" s="80" t="s">
        <v>7217</v>
      </c>
      <c r="O3121" s="165"/>
      <c r="P3121" s="80" t="s">
        <v>5993</v>
      </c>
      <c r="Q3121" s="80"/>
      <c r="R3121" s="80"/>
      <c r="S3121" s="166"/>
      <c r="T3121" s="164"/>
      <c r="U3121" s="167"/>
      <c r="V3121" s="168"/>
      <c r="W3121" s="12" t="str">
        <f t="shared" si="554"/>
        <v>Mqtt1</v>
      </c>
      <c r="X3121" s="222"/>
      <c r="Y3121" s="6" t="str">
        <f t="shared" si="555"/>
        <v>power-tag/dishwasher-crew-mess</v>
      </c>
      <c r="Z3121" s="106" t="str" cm="1">
        <f t="array" ref="Z3121">IF(COUNTIF(N3121,"spare"),"","$."&amp;_xlfn.REGEXEXTRACT(J3121,"PT\d+[FQ]\d+_(.*)", 2))</f>
        <v>$.Total_Active_Power</v>
      </c>
      <c r="AA3121" s="12">
        <f t="shared" si="557"/>
        <v>3</v>
      </c>
      <c r="AB3121" s="6" t="s">
        <v>195</v>
      </c>
      <c r="AC3121" s="106">
        <v>3060</v>
      </c>
      <c r="AJ3121" s="80"/>
      <c r="AK3121" s="116" t="s">
        <v>1695</v>
      </c>
      <c r="AN3121" s="80"/>
      <c r="AO3121" s="80"/>
      <c r="AP3121" s="80"/>
      <c r="AQ3121" s="80"/>
      <c r="AR3121" s="130"/>
      <c r="AS3121" s="80"/>
      <c r="AT3121" s="7"/>
      <c r="AU3121" s="7"/>
      <c r="AV3121" s="169"/>
      <c r="AW3121" s="170"/>
      <c r="AX3121" s="140"/>
      <c r="AY3121" s="150"/>
      <c r="AZ3121" s="171"/>
      <c r="BA3121" s="171"/>
      <c r="BB3121" s="150" t="str">
        <f t="shared" si="556"/>
        <v/>
      </c>
      <c r="BC3121" s="172"/>
      <c r="BD3121" s="169"/>
      <c r="BE3121" s="169"/>
      <c r="BF3121" s="169"/>
      <c r="BG3121" s="169"/>
      <c r="BH3121" s="169"/>
      <c r="BI3121" s="169"/>
      <c r="BJ3121" s="169"/>
      <c r="BK3121" s="169"/>
      <c r="BL3121" s="169"/>
      <c r="BM3121" s="169"/>
      <c r="BN3121" s="169"/>
      <c r="BO3121" s="169"/>
      <c r="BP3121" s="169"/>
      <c r="BQ3121" s="169"/>
      <c r="BS3121" s="6"/>
      <c r="BT3121" s="11"/>
      <c r="BU3121" s="6"/>
      <c r="BV3121" s="6"/>
    </row>
    <row r="3122" spans="1:74" ht="15.75" x14ac:dyDescent="0.25">
      <c r="A3122" s="52" t="s">
        <v>7908</v>
      </c>
      <c r="B3122" s="56"/>
      <c r="C3122" s="7" t="s">
        <v>118</v>
      </c>
      <c r="D3122" s="7" t="s">
        <v>6921</v>
      </c>
      <c r="E3122" s="7"/>
      <c r="F3122" s="64"/>
      <c r="G3122" s="6"/>
      <c r="H3122" s="6"/>
      <c r="I3122" s="10" t="s">
        <v>110</v>
      </c>
      <c r="J3122" s="11" t="s">
        <v>4386</v>
      </c>
      <c r="K3122" s="220" t="s">
        <v>601</v>
      </c>
      <c r="L3122" s="180"/>
      <c r="M3122" s="180">
        <v>1000</v>
      </c>
      <c r="N3122" s="80" t="s">
        <v>7217</v>
      </c>
      <c r="O3122" s="165"/>
      <c r="P3122" s="80" t="s">
        <v>5994</v>
      </c>
      <c r="Q3122" s="80"/>
      <c r="R3122" s="80"/>
      <c r="S3122" s="166"/>
      <c r="T3122" s="164"/>
      <c r="U3122" s="167"/>
      <c r="V3122" s="168"/>
      <c r="W3122" s="12" t="str">
        <f t="shared" si="554"/>
        <v>Mqtt1</v>
      </c>
      <c r="X3122" s="222"/>
      <c r="Y3122" s="6" t="str">
        <f t="shared" si="555"/>
        <v>power-tag/dishwasher-crew-mess</v>
      </c>
      <c r="Z3122" s="106" t="str" cm="1">
        <f t="array" ref="Z3122">IF(COUNTIF(N3122,"spare"),"","$."&amp;_xlfn.REGEXEXTRACT(J3122,"PT\d+[FQ]\d+_(.*)", 2))</f>
        <v>$.Power_Factor_Phase_A</v>
      </c>
      <c r="AA3122" s="12">
        <f t="shared" si="557"/>
        <v>3</v>
      </c>
      <c r="AB3122" s="6" t="s">
        <v>195</v>
      </c>
      <c r="AC3122" s="106">
        <v>3078</v>
      </c>
      <c r="AJ3122" s="80"/>
      <c r="AK3122" s="116" t="s">
        <v>1696</v>
      </c>
      <c r="AN3122" s="80"/>
      <c r="AO3122" s="80"/>
      <c r="AP3122" s="80"/>
      <c r="AQ3122" s="80"/>
      <c r="AR3122" s="130"/>
      <c r="AS3122" s="80"/>
      <c r="AT3122" s="7"/>
      <c r="AU3122" s="7"/>
      <c r="AV3122" s="169"/>
      <c r="AW3122" s="170"/>
      <c r="AX3122" s="140"/>
      <c r="AY3122" s="150"/>
      <c r="AZ3122" s="171"/>
      <c r="BA3122" s="171"/>
      <c r="BB3122" s="150" t="str">
        <f t="shared" si="556"/>
        <v/>
      </c>
      <c r="BC3122" s="172"/>
      <c r="BD3122" s="169"/>
      <c r="BE3122" s="169"/>
      <c r="BF3122" s="169"/>
      <c r="BG3122" s="169"/>
      <c r="BH3122" s="169"/>
      <c r="BI3122" s="169"/>
      <c r="BJ3122" s="169"/>
      <c r="BK3122" s="169"/>
      <c r="BL3122" s="169"/>
      <c r="BM3122" s="169"/>
      <c r="BN3122" s="169"/>
      <c r="BO3122" s="169"/>
      <c r="BP3122" s="169"/>
      <c r="BQ3122" s="169"/>
      <c r="BS3122" s="6"/>
      <c r="BT3122" s="11"/>
      <c r="BU3122" s="6"/>
      <c r="BV3122" s="6"/>
    </row>
    <row r="3123" spans="1:74" ht="15.75" x14ac:dyDescent="0.25">
      <c r="A3123" s="52" t="s">
        <v>7908</v>
      </c>
      <c r="B3123" s="56"/>
      <c r="C3123" s="7" t="s">
        <v>118</v>
      </c>
      <c r="D3123" s="7" t="s">
        <v>6921</v>
      </c>
      <c r="E3123" s="7"/>
      <c r="F3123" s="64"/>
      <c r="G3123" s="6"/>
      <c r="H3123" s="6"/>
      <c r="I3123" s="10" t="s">
        <v>110</v>
      </c>
      <c r="J3123" s="11" t="s">
        <v>4387</v>
      </c>
      <c r="K3123" s="220" t="s">
        <v>601</v>
      </c>
      <c r="L3123" s="180"/>
      <c r="M3123" s="180">
        <v>1000</v>
      </c>
      <c r="N3123" s="80" t="s">
        <v>7217</v>
      </c>
      <c r="O3123" s="165"/>
      <c r="P3123" s="80" t="s">
        <v>5995</v>
      </c>
      <c r="Q3123" s="80"/>
      <c r="R3123" s="80"/>
      <c r="S3123" s="166"/>
      <c r="T3123" s="164"/>
      <c r="U3123" s="167"/>
      <c r="V3123" s="168"/>
      <c r="W3123" s="12" t="str">
        <f t="shared" si="554"/>
        <v>Mqtt1</v>
      </c>
      <c r="X3123" s="222"/>
      <c r="Y3123" s="6" t="str">
        <f t="shared" si="555"/>
        <v>power-tag/dishwasher-crew-mess</v>
      </c>
      <c r="Z3123" s="106" t="str" cm="1">
        <f t="array" ref="Z3123">IF(COUNTIF(N3123,"spare"),"","$."&amp;_xlfn.REGEXEXTRACT(J3123,"PT\d+[FQ]\d+_(.*)", 2))</f>
        <v>$.Power_Factor_Phase_B</v>
      </c>
      <c r="AA3123" s="12">
        <f t="shared" si="557"/>
        <v>3</v>
      </c>
      <c r="AB3123" s="6" t="s">
        <v>195</v>
      </c>
      <c r="AC3123" s="106">
        <v>3080</v>
      </c>
      <c r="AJ3123" s="80"/>
      <c r="AK3123" s="116" t="s">
        <v>1696</v>
      </c>
      <c r="AN3123" s="80"/>
      <c r="AO3123" s="80"/>
      <c r="AP3123" s="80"/>
      <c r="AQ3123" s="80"/>
      <c r="AR3123" s="130"/>
      <c r="AS3123" s="80"/>
      <c r="AT3123" s="7"/>
      <c r="AU3123" s="7"/>
      <c r="AV3123" s="169"/>
      <c r="AW3123" s="170"/>
      <c r="AX3123" s="140"/>
      <c r="AY3123" s="150"/>
      <c r="AZ3123" s="171"/>
      <c r="BA3123" s="171"/>
      <c r="BB3123" s="150" t="str">
        <f t="shared" si="556"/>
        <v/>
      </c>
      <c r="BC3123" s="172"/>
      <c r="BD3123" s="169"/>
      <c r="BE3123" s="169"/>
      <c r="BF3123" s="169"/>
      <c r="BG3123" s="169"/>
      <c r="BH3123" s="169"/>
      <c r="BI3123" s="169"/>
      <c r="BJ3123" s="169"/>
      <c r="BK3123" s="169"/>
      <c r="BL3123" s="169"/>
      <c r="BM3123" s="169"/>
      <c r="BN3123" s="169"/>
      <c r="BO3123" s="169"/>
      <c r="BP3123" s="169"/>
      <c r="BQ3123" s="169"/>
      <c r="BS3123" s="6"/>
      <c r="BT3123" s="11"/>
      <c r="BU3123" s="6"/>
      <c r="BV3123" s="6"/>
    </row>
    <row r="3124" spans="1:74" ht="15.75" x14ac:dyDescent="0.25">
      <c r="A3124" s="52" t="s">
        <v>7908</v>
      </c>
      <c r="B3124" s="56"/>
      <c r="C3124" s="7" t="s">
        <v>118</v>
      </c>
      <c r="D3124" s="7" t="s">
        <v>6921</v>
      </c>
      <c r="E3124" s="7"/>
      <c r="F3124" s="64"/>
      <c r="G3124" s="6"/>
      <c r="H3124" s="6"/>
      <c r="I3124" s="10" t="s">
        <v>110</v>
      </c>
      <c r="J3124" s="11" t="s">
        <v>4388</v>
      </c>
      <c r="K3124" s="220" t="s">
        <v>601</v>
      </c>
      <c r="L3124" s="180"/>
      <c r="M3124" s="180">
        <v>1000</v>
      </c>
      <c r="N3124" s="80" t="s">
        <v>7217</v>
      </c>
      <c r="O3124" s="165"/>
      <c r="P3124" s="80" t="s">
        <v>5996</v>
      </c>
      <c r="Q3124" s="80"/>
      <c r="R3124" s="80"/>
      <c r="S3124" s="166"/>
      <c r="T3124" s="164"/>
      <c r="U3124" s="167"/>
      <c r="V3124" s="168"/>
      <c r="W3124" s="12" t="str">
        <f t="shared" si="554"/>
        <v>Mqtt1</v>
      </c>
      <c r="X3124" s="222"/>
      <c r="Y3124" s="6" t="str">
        <f t="shared" si="555"/>
        <v>power-tag/dishwasher-crew-mess</v>
      </c>
      <c r="Z3124" s="106" t="str" cm="1">
        <f t="array" ref="Z3124">IF(COUNTIF(N3124,"spare"),"","$."&amp;_xlfn.REGEXEXTRACT(J3124,"PT\d+[FQ]\d+_(.*)", 2))</f>
        <v>$.Power_Factor_Phase_C</v>
      </c>
      <c r="AA3124" s="12">
        <f t="shared" si="557"/>
        <v>3</v>
      </c>
      <c r="AB3124" s="6" t="s">
        <v>195</v>
      </c>
      <c r="AC3124" s="106">
        <v>3082</v>
      </c>
      <c r="AJ3124" s="80"/>
      <c r="AK3124" s="116" t="s">
        <v>1696</v>
      </c>
      <c r="AN3124" s="80"/>
      <c r="AO3124" s="80"/>
      <c r="AP3124" s="80"/>
      <c r="AQ3124" s="80"/>
      <c r="AR3124" s="130"/>
      <c r="AS3124" s="80"/>
      <c r="AT3124" s="7"/>
      <c r="AU3124" s="7"/>
      <c r="AV3124" s="169"/>
      <c r="AW3124" s="170"/>
      <c r="AX3124" s="140"/>
      <c r="AY3124" s="150"/>
      <c r="AZ3124" s="171"/>
      <c r="BA3124" s="171"/>
      <c r="BB3124" s="150" t="str">
        <f t="shared" si="556"/>
        <v/>
      </c>
      <c r="BC3124" s="172"/>
      <c r="BD3124" s="169"/>
      <c r="BE3124" s="169"/>
      <c r="BF3124" s="169"/>
      <c r="BG3124" s="169"/>
      <c r="BH3124" s="169"/>
      <c r="BI3124" s="169"/>
      <c r="BJ3124" s="169"/>
      <c r="BK3124" s="169"/>
      <c r="BL3124" s="169"/>
      <c r="BM3124" s="169"/>
      <c r="BN3124" s="169"/>
      <c r="BO3124" s="169"/>
      <c r="BP3124" s="169"/>
      <c r="BQ3124" s="169"/>
      <c r="BS3124" s="6"/>
      <c r="BT3124" s="11"/>
      <c r="BU3124" s="6"/>
      <c r="BV3124" s="6"/>
    </row>
    <row r="3125" spans="1:74" ht="15.75" x14ac:dyDescent="0.25">
      <c r="A3125" s="52" t="s">
        <v>7908</v>
      </c>
      <c r="B3125" s="56"/>
      <c r="C3125" s="7" t="s">
        <v>118</v>
      </c>
      <c r="D3125" s="7" t="s">
        <v>6921</v>
      </c>
      <c r="E3125" s="7"/>
      <c r="F3125" s="64"/>
      <c r="G3125" s="6"/>
      <c r="H3125" s="6"/>
      <c r="I3125" s="10" t="s">
        <v>110</v>
      </c>
      <c r="J3125" s="11" t="s">
        <v>4389</v>
      </c>
      <c r="K3125" s="220" t="s">
        <v>601</v>
      </c>
      <c r="L3125" s="180"/>
      <c r="M3125" s="180">
        <v>1000</v>
      </c>
      <c r="N3125" s="80" t="s">
        <v>7217</v>
      </c>
      <c r="O3125" s="165"/>
      <c r="P3125" s="80" t="s">
        <v>5997</v>
      </c>
      <c r="Q3125" s="80"/>
      <c r="R3125" s="80"/>
      <c r="S3125" s="166"/>
      <c r="T3125" s="164"/>
      <c r="U3125" s="167"/>
      <c r="V3125" s="168"/>
      <c r="W3125" s="12" t="str">
        <f t="shared" si="554"/>
        <v>Mqtt1</v>
      </c>
      <c r="X3125" s="222"/>
      <c r="Y3125" s="6" t="str">
        <f t="shared" si="555"/>
        <v>power-tag/dishwasher-crew-mess</v>
      </c>
      <c r="Z3125" s="106" t="str" cm="1">
        <f t="array" ref="Z3125">IF(COUNTIF(N3125,"spare"),"","$."&amp;_xlfn.REGEXEXTRACT(J3125,"PT\d+[FQ]\d+_(.*)", 2))</f>
        <v>$.Total_Power_Factor</v>
      </c>
      <c r="AA3125" s="12">
        <f t="shared" si="557"/>
        <v>3</v>
      </c>
      <c r="AB3125" s="6" t="s">
        <v>195</v>
      </c>
      <c r="AC3125" s="106">
        <v>3084</v>
      </c>
      <c r="AJ3125" s="80"/>
      <c r="AK3125" s="116" t="s">
        <v>1696</v>
      </c>
      <c r="AN3125" s="80"/>
      <c r="AO3125" s="80"/>
      <c r="AP3125" s="80"/>
      <c r="AQ3125" s="80"/>
      <c r="AR3125" s="130"/>
      <c r="AS3125" s="80"/>
      <c r="AT3125" s="7"/>
      <c r="AU3125" s="7"/>
      <c r="AV3125" s="169"/>
      <c r="AW3125" s="170"/>
      <c r="AX3125" s="140"/>
      <c r="AY3125" s="150"/>
      <c r="AZ3125" s="171"/>
      <c r="BA3125" s="171"/>
      <c r="BB3125" s="150" t="str">
        <f t="shared" si="556"/>
        <v/>
      </c>
      <c r="BC3125" s="172"/>
      <c r="BD3125" s="169"/>
      <c r="BE3125" s="169"/>
      <c r="BF3125" s="169"/>
      <c r="BG3125" s="169"/>
      <c r="BH3125" s="169"/>
      <c r="BI3125" s="169"/>
      <c r="BJ3125" s="169"/>
      <c r="BK3125" s="169"/>
      <c r="BL3125" s="169"/>
      <c r="BM3125" s="169"/>
      <c r="BN3125" s="169"/>
      <c r="BO3125" s="169"/>
      <c r="BP3125" s="169"/>
      <c r="BQ3125" s="169"/>
      <c r="BS3125" s="6"/>
      <c r="BT3125" s="11"/>
      <c r="BU3125" s="6"/>
      <c r="BV3125" s="6"/>
    </row>
    <row r="3126" spans="1:74" ht="15.75" x14ac:dyDescent="0.25">
      <c r="A3126" s="52" t="s">
        <v>7908</v>
      </c>
      <c r="B3126" s="56"/>
      <c r="C3126" s="7" t="s">
        <v>118</v>
      </c>
      <c r="D3126" s="7" t="s">
        <v>6921</v>
      </c>
      <c r="E3126" s="7"/>
      <c r="F3126" s="64"/>
      <c r="G3126" s="6"/>
      <c r="H3126" s="6"/>
      <c r="I3126" s="10" t="s">
        <v>110</v>
      </c>
      <c r="J3126" s="11" t="s">
        <v>5128</v>
      </c>
      <c r="K3126" s="220" t="s">
        <v>601</v>
      </c>
      <c r="L3126" s="180"/>
      <c r="M3126" s="180">
        <v>1000</v>
      </c>
      <c r="N3126" s="80" t="s">
        <v>7217</v>
      </c>
      <c r="O3126" s="165"/>
      <c r="P3126" s="80" t="s">
        <v>5998</v>
      </c>
      <c r="Q3126" s="80"/>
      <c r="R3126" s="80"/>
      <c r="S3126" s="166"/>
      <c r="T3126" s="164"/>
      <c r="U3126" s="167"/>
      <c r="V3126" s="168"/>
      <c r="W3126" s="12" t="str">
        <f t="shared" si="554"/>
        <v>Mqtt1</v>
      </c>
      <c r="X3126" s="222"/>
      <c r="Y3126" s="6" t="str">
        <f t="shared" si="555"/>
        <v>power-tag/dryer-1-and-dryer-2</v>
      </c>
      <c r="Z3126" s="106" t="str" cm="1">
        <f t="array" ref="Z3126">IF(COUNTIF(N3126,"spare"),"","$."&amp;_xlfn.REGEXEXTRACT(J3126,"PT\d+[FQ]\d+_(.*)", 2))</f>
        <v>$.RMS_Current_Phase_A</v>
      </c>
      <c r="AA3126" s="12">
        <f>AA3111+1</f>
        <v>4</v>
      </c>
      <c r="AB3126" s="6" t="s">
        <v>195</v>
      </c>
      <c r="AC3126" s="106">
        <v>3000</v>
      </c>
      <c r="AJ3126" s="80"/>
      <c r="AK3126" s="116" t="s">
        <v>1693</v>
      </c>
      <c r="AN3126" s="80"/>
      <c r="AO3126" s="80"/>
      <c r="AP3126" s="80"/>
      <c r="AQ3126" s="80"/>
      <c r="AR3126" s="130"/>
      <c r="AS3126" s="80"/>
      <c r="AT3126" s="7"/>
      <c r="AU3126" s="7"/>
      <c r="AV3126" s="169"/>
      <c r="AW3126" s="170"/>
      <c r="AX3126" s="140"/>
      <c r="AY3126" s="150"/>
      <c r="AZ3126" s="171"/>
      <c r="BA3126" s="171"/>
      <c r="BB3126" s="150" t="str">
        <f t="shared" si="556"/>
        <v/>
      </c>
      <c r="BC3126" s="172"/>
      <c r="BD3126" s="169"/>
      <c r="BE3126" s="169"/>
      <c r="BF3126" s="169"/>
      <c r="BG3126" s="169"/>
      <c r="BH3126" s="169"/>
      <c r="BI3126" s="169"/>
      <c r="BJ3126" s="169"/>
      <c r="BK3126" s="169"/>
      <c r="BL3126" s="169"/>
      <c r="BM3126" s="169"/>
      <c r="BN3126" s="169"/>
      <c r="BO3126" s="169"/>
      <c r="BP3126" s="169"/>
      <c r="BQ3126" s="169"/>
      <c r="BS3126" s="6"/>
      <c r="BT3126" s="11"/>
      <c r="BU3126" s="6"/>
      <c r="BV3126" s="6"/>
    </row>
    <row r="3127" spans="1:74" ht="15.75" x14ac:dyDescent="0.25">
      <c r="A3127" s="52" t="s">
        <v>7908</v>
      </c>
      <c r="B3127" s="56"/>
      <c r="C3127" s="7" t="s">
        <v>118</v>
      </c>
      <c r="D3127" s="7" t="s">
        <v>6921</v>
      </c>
      <c r="E3127" s="7"/>
      <c r="F3127" s="64"/>
      <c r="G3127" s="6"/>
      <c r="H3127" s="6"/>
      <c r="I3127" s="10" t="s">
        <v>110</v>
      </c>
      <c r="J3127" s="11" t="s">
        <v>5129</v>
      </c>
      <c r="K3127" s="220" t="s">
        <v>601</v>
      </c>
      <c r="L3127" s="180"/>
      <c r="M3127" s="180">
        <v>1000</v>
      </c>
      <c r="N3127" s="80" t="s">
        <v>7217</v>
      </c>
      <c r="O3127" s="165"/>
      <c r="P3127" s="80" t="s">
        <v>5999</v>
      </c>
      <c r="Q3127" s="80"/>
      <c r="R3127" s="80"/>
      <c r="S3127" s="166"/>
      <c r="T3127" s="164"/>
      <c r="U3127" s="167"/>
      <c r="V3127" s="168"/>
      <c r="W3127" s="12" t="str">
        <f t="shared" si="554"/>
        <v>Mqtt1</v>
      </c>
      <c r="X3127" s="222"/>
      <c r="Y3127" s="6" t="str">
        <f t="shared" si="555"/>
        <v>power-tag/dryer-1-and-dryer-2</v>
      </c>
      <c r="Z3127" s="106" t="str" cm="1">
        <f t="array" ref="Z3127">IF(COUNTIF(N3127,"spare"),"","$."&amp;_xlfn.REGEXEXTRACT(J3127,"PT\d+[FQ]\d+_(.*)", 2))</f>
        <v>$.RMS_Current_Phase_B</v>
      </c>
      <c r="AA3127" s="12">
        <f t="shared" si="557"/>
        <v>4</v>
      </c>
      <c r="AB3127" s="6" t="s">
        <v>195</v>
      </c>
      <c r="AC3127" s="106">
        <v>3002</v>
      </c>
      <c r="AJ3127" s="80"/>
      <c r="AK3127" s="116" t="s">
        <v>1693</v>
      </c>
      <c r="AN3127" s="80"/>
      <c r="AO3127" s="80"/>
      <c r="AP3127" s="80"/>
      <c r="AQ3127" s="80"/>
      <c r="AR3127" s="130"/>
      <c r="AS3127" s="80"/>
      <c r="AT3127" s="7"/>
      <c r="AU3127" s="7"/>
      <c r="AV3127" s="169"/>
      <c r="AW3127" s="170"/>
      <c r="AX3127" s="140"/>
      <c r="AY3127" s="150"/>
      <c r="AZ3127" s="171"/>
      <c r="BA3127" s="171"/>
      <c r="BB3127" s="150" t="str">
        <f t="shared" si="556"/>
        <v/>
      </c>
      <c r="BC3127" s="172"/>
      <c r="BD3127" s="169"/>
      <c r="BE3127" s="169"/>
      <c r="BF3127" s="169"/>
      <c r="BG3127" s="169"/>
      <c r="BH3127" s="169"/>
      <c r="BI3127" s="169"/>
      <c r="BJ3127" s="169"/>
      <c r="BK3127" s="169"/>
      <c r="BL3127" s="169"/>
      <c r="BM3127" s="169"/>
      <c r="BN3127" s="169"/>
      <c r="BO3127" s="169"/>
      <c r="BP3127" s="169"/>
      <c r="BQ3127" s="169"/>
      <c r="BS3127" s="6"/>
      <c r="BT3127" s="11"/>
      <c r="BU3127" s="6"/>
      <c r="BV3127" s="6"/>
    </row>
    <row r="3128" spans="1:74" ht="15.75" x14ac:dyDescent="0.25">
      <c r="A3128" s="52" t="s">
        <v>7908</v>
      </c>
      <c r="B3128" s="56"/>
      <c r="C3128" s="7" t="s">
        <v>118</v>
      </c>
      <c r="D3128" s="7" t="s">
        <v>6921</v>
      </c>
      <c r="E3128" s="7"/>
      <c r="F3128" s="64"/>
      <c r="G3128" s="6"/>
      <c r="H3128" s="6"/>
      <c r="I3128" s="10" t="s">
        <v>110</v>
      </c>
      <c r="J3128" s="11" t="s">
        <v>5130</v>
      </c>
      <c r="K3128" s="220" t="s">
        <v>601</v>
      </c>
      <c r="L3128" s="180"/>
      <c r="M3128" s="180">
        <v>1000</v>
      </c>
      <c r="N3128" s="80" t="s">
        <v>7217</v>
      </c>
      <c r="O3128" s="165"/>
      <c r="P3128" s="80" t="s">
        <v>6000</v>
      </c>
      <c r="Q3128" s="80"/>
      <c r="R3128" s="80"/>
      <c r="S3128" s="166"/>
      <c r="T3128" s="164"/>
      <c r="U3128" s="167"/>
      <c r="V3128" s="168"/>
      <c r="W3128" s="12" t="str">
        <f t="shared" si="554"/>
        <v>Mqtt1</v>
      </c>
      <c r="X3128" s="222"/>
      <c r="Y3128" s="6" t="str">
        <f t="shared" si="555"/>
        <v>power-tag/dryer-1-and-dryer-2</v>
      </c>
      <c r="Z3128" s="106" t="str" cm="1">
        <f t="array" ref="Z3128">IF(COUNTIF(N3128,"spare"),"","$."&amp;_xlfn.REGEXEXTRACT(J3128,"PT\d+[FQ]\d+_(.*)", 2))</f>
        <v>$.RMS_Current_Phase_C</v>
      </c>
      <c r="AA3128" s="12">
        <f t="shared" si="557"/>
        <v>4</v>
      </c>
      <c r="AB3128" s="6" t="s">
        <v>195</v>
      </c>
      <c r="AC3128" s="106">
        <v>3004</v>
      </c>
      <c r="AJ3128" s="80"/>
      <c r="AK3128" s="116" t="s">
        <v>1693</v>
      </c>
      <c r="AN3128" s="80"/>
      <c r="AO3128" s="80"/>
      <c r="AP3128" s="80"/>
      <c r="AQ3128" s="80"/>
      <c r="AR3128" s="130"/>
      <c r="AS3128" s="80"/>
      <c r="AT3128" s="7"/>
      <c r="AU3128" s="7"/>
      <c r="AV3128" s="169"/>
      <c r="AW3128" s="170"/>
      <c r="AX3128" s="140"/>
      <c r="AY3128" s="150"/>
      <c r="AZ3128" s="171"/>
      <c r="BA3128" s="171"/>
      <c r="BB3128" s="150" t="str">
        <f t="shared" si="556"/>
        <v/>
      </c>
      <c r="BC3128" s="172"/>
      <c r="BD3128" s="169"/>
      <c r="BE3128" s="169"/>
      <c r="BF3128" s="169"/>
      <c r="BG3128" s="169"/>
      <c r="BH3128" s="169"/>
      <c r="BI3128" s="169"/>
      <c r="BJ3128" s="169"/>
      <c r="BK3128" s="169"/>
      <c r="BL3128" s="169"/>
      <c r="BM3128" s="169"/>
      <c r="BN3128" s="169"/>
      <c r="BO3128" s="169"/>
      <c r="BP3128" s="169"/>
      <c r="BQ3128" s="169"/>
      <c r="BS3128" s="6"/>
      <c r="BT3128" s="11"/>
      <c r="BU3128" s="6"/>
      <c r="BV3128" s="6"/>
    </row>
    <row r="3129" spans="1:74" ht="15.75" x14ac:dyDescent="0.25">
      <c r="A3129" s="52" t="s">
        <v>7908</v>
      </c>
      <c r="B3129" s="56"/>
      <c r="C3129" s="7" t="s">
        <v>118</v>
      </c>
      <c r="D3129" s="7" t="s">
        <v>6921</v>
      </c>
      <c r="E3129" s="7"/>
      <c r="F3129" s="64"/>
      <c r="G3129" s="6"/>
      <c r="H3129" s="6"/>
      <c r="I3129" s="10" t="s">
        <v>110</v>
      </c>
      <c r="J3129" s="11" t="s">
        <v>5131</v>
      </c>
      <c r="K3129" s="220" t="s">
        <v>601</v>
      </c>
      <c r="L3129" s="180"/>
      <c r="M3129" s="180">
        <v>1000</v>
      </c>
      <c r="N3129" s="80" t="s">
        <v>7217</v>
      </c>
      <c r="O3129" s="165"/>
      <c r="P3129" s="80" t="s">
        <v>6001</v>
      </c>
      <c r="Q3129" s="80"/>
      <c r="R3129" s="80"/>
      <c r="S3129" s="166"/>
      <c r="T3129" s="164"/>
      <c r="U3129" s="167"/>
      <c r="V3129" s="168"/>
      <c r="W3129" s="12" t="str">
        <f t="shared" si="554"/>
        <v>Mqtt1</v>
      </c>
      <c r="X3129" s="222"/>
      <c r="Y3129" s="6" t="str">
        <f t="shared" si="555"/>
        <v>power-tag/dryer-1-and-dryer-2</v>
      </c>
      <c r="Z3129" s="106" t="str" cm="1">
        <f t="array" ref="Z3129">IF(COUNTIF(N3129,"spare"),"","$."&amp;_xlfn.REGEXEXTRACT(J3129,"PT\d+[FQ]\d+_(.*)", 2))</f>
        <v>$.RMS_Current_Phase_Neut</v>
      </c>
      <c r="AA3129" s="12">
        <f t="shared" si="557"/>
        <v>4</v>
      </c>
      <c r="AB3129" s="6" t="s">
        <v>195</v>
      </c>
      <c r="AC3129" s="106">
        <v>3006</v>
      </c>
      <c r="AJ3129" s="80"/>
      <c r="AK3129" s="116" t="s">
        <v>1693</v>
      </c>
      <c r="AN3129" s="80"/>
      <c r="AO3129" s="80"/>
      <c r="AP3129" s="80"/>
      <c r="AQ3129" s="80"/>
      <c r="AR3129" s="130"/>
      <c r="AS3129" s="80"/>
      <c r="AT3129" s="7"/>
      <c r="AU3129" s="7"/>
      <c r="AV3129" s="169"/>
      <c r="AW3129" s="170"/>
      <c r="AX3129" s="140"/>
      <c r="AY3129" s="150"/>
      <c r="AZ3129" s="171"/>
      <c r="BA3129" s="171"/>
      <c r="BB3129" s="150" t="str">
        <f t="shared" si="556"/>
        <v/>
      </c>
      <c r="BC3129" s="172"/>
      <c r="BD3129" s="169"/>
      <c r="BE3129" s="169"/>
      <c r="BF3129" s="169"/>
      <c r="BG3129" s="169"/>
      <c r="BH3129" s="169"/>
      <c r="BI3129" s="169"/>
      <c r="BJ3129" s="169"/>
      <c r="BK3129" s="169"/>
      <c r="BL3129" s="169"/>
      <c r="BM3129" s="169"/>
      <c r="BN3129" s="169"/>
      <c r="BO3129" s="169"/>
      <c r="BP3129" s="169"/>
      <c r="BQ3129" s="169"/>
      <c r="BS3129" s="6"/>
      <c r="BT3129" s="11"/>
      <c r="BU3129" s="6"/>
      <c r="BV3129" s="6"/>
    </row>
    <row r="3130" spans="1:74" ht="15.75" x14ac:dyDescent="0.25">
      <c r="A3130" s="52" t="s">
        <v>7908</v>
      </c>
      <c r="B3130" s="56"/>
      <c r="C3130" s="7" t="s">
        <v>118</v>
      </c>
      <c r="D3130" s="7" t="s">
        <v>6921</v>
      </c>
      <c r="E3130" s="7"/>
      <c r="F3130" s="64"/>
      <c r="G3130" s="6"/>
      <c r="H3130" s="6"/>
      <c r="I3130" s="10" t="s">
        <v>110</v>
      </c>
      <c r="J3130" s="11" t="s">
        <v>7790</v>
      </c>
      <c r="K3130" s="220" t="s">
        <v>601</v>
      </c>
      <c r="L3130" s="180"/>
      <c r="M3130" s="180">
        <v>1000</v>
      </c>
      <c r="N3130" s="80" t="s">
        <v>7217</v>
      </c>
      <c r="O3130" s="165"/>
      <c r="P3130" s="80" t="s">
        <v>6002</v>
      </c>
      <c r="Q3130" s="80"/>
      <c r="R3130" s="80"/>
      <c r="S3130" s="166"/>
      <c r="T3130" s="164"/>
      <c r="U3130" s="167"/>
      <c r="V3130" s="168"/>
      <c r="W3130" s="12" t="str">
        <f t="shared" si="554"/>
        <v>Mqtt1</v>
      </c>
      <c r="X3130" s="222"/>
      <c r="Y3130" s="6" t="str">
        <f t="shared" si="555"/>
        <v>power-tag/dryer-1-and-dryer-2</v>
      </c>
      <c r="Z3130" s="106" t="str" cm="1">
        <f t="array" ref="Z3130">IF(COUNTIF(N3130,"spare"),"","$."&amp;_xlfn.REGEXEXTRACT(J3130,"PT\d+[FQ]\d+_(.*)", 2))</f>
        <v>$.RMS_Voltage_A_N</v>
      </c>
      <c r="AA3130" s="12">
        <f t="shared" si="557"/>
        <v>4</v>
      </c>
      <c r="AB3130" s="6" t="s">
        <v>195</v>
      </c>
      <c r="AC3130" s="106">
        <v>3028</v>
      </c>
      <c r="AJ3130" s="80"/>
      <c r="AK3130" s="116" t="s">
        <v>1694</v>
      </c>
      <c r="AN3130" s="80"/>
      <c r="AO3130" s="80"/>
      <c r="AP3130" s="80"/>
      <c r="AQ3130" s="80"/>
      <c r="AR3130" s="130"/>
      <c r="AS3130" s="80"/>
      <c r="AT3130" s="7"/>
      <c r="AU3130" s="7"/>
      <c r="AV3130" s="169"/>
      <c r="AW3130" s="170"/>
      <c r="AX3130" s="140"/>
      <c r="AY3130" s="150"/>
      <c r="AZ3130" s="171"/>
      <c r="BA3130" s="171"/>
      <c r="BB3130" s="150" t="str">
        <f t="shared" si="556"/>
        <v/>
      </c>
      <c r="BC3130" s="172"/>
      <c r="BD3130" s="169"/>
      <c r="BE3130" s="169"/>
      <c r="BF3130" s="169"/>
      <c r="BG3130" s="169"/>
      <c r="BH3130" s="169"/>
      <c r="BI3130" s="169"/>
      <c r="BJ3130" s="169"/>
      <c r="BK3130" s="169"/>
      <c r="BL3130" s="169"/>
      <c r="BM3130" s="169"/>
      <c r="BN3130" s="169"/>
      <c r="BO3130" s="169"/>
      <c r="BP3130" s="169"/>
      <c r="BQ3130" s="169"/>
      <c r="BS3130" s="6"/>
      <c r="BT3130" s="11"/>
      <c r="BU3130" s="6"/>
      <c r="BV3130" s="6"/>
    </row>
    <row r="3131" spans="1:74" ht="15.75" x14ac:dyDescent="0.25">
      <c r="A3131" s="52" t="s">
        <v>7908</v>
      </c>
      <c r="B3131" s="56"/>
      <c r="C3131" s="7" t="s">
        <v>118</v>
      </c>
      <c r="D3131" s="7" t="s">
        <v>6921</v>
      </c>
      <c r="E3131" s="7"/>
      <c r="F3131" s="64"/>
      <c r="G3131" s="6"/>
      <c r="H3131" s="6"/>
      <c r="I3131" s="10" t="s">
        <v>110</v>
      </c>
      <c r="J3131" s="11" t="s">
        <v>7791</v>
      </c>
      <c r="K3131" s="220" t="s">
        <v>601</v>
      </c>
      <c r="L3131" s="180"/>
      <c r="M3131" s="180">
        <v>1000</v>
      </c>
      <c r="N3131" s="80" t="s">
        <v>7217</v>
      </c>
      <c r="O3131" s="165"/>
      <c r="P3131" s="80" t="s">
        <v>6003</v>
      </c>
      <c r="Q3131" s="80"/>
      <c r="R3131" s="80"/>
      <c r="S3131" s="166"/>
      <c r="T3131" s="164"/>
      <c r="U3131" s="167"/>
      <c r="V3131" s="168"/>
      <c r="W3131" s="12" t="str">
        <f t="shared" si="554"/>
        <v>Mqtt1</v>
      </c>
      <c r="X3131" s="222"/>
      <c r="Y3131" s="6" t="str">
        <f t="shared" si="555"/>
        <v>power-tag/dryer-1-and-dryer-2</v>
      </c>
      <c r="Z3131" s="106" t="str" cm="1">
        <f t="array" ref="Z3131">IF(COUNTIF(N3131,"spare"),"","$."&amp;_xlfn.REGEXEXTRACT(J3131,"PT\d+[FQ]\d+_(.*)", 2))</f>
        <v>$.RMS_Voltage_B_N</v>
      </c>
      <c r="AA3131" s="12">
        <f t="shared" si="557"/>
        <v>4</v>
      </c>
      <c r="AB3131" s="6" t="s">
        <v>195</v>
      </c>
      <c r="AC3131" s="106">
        <v>3030</v>
      </c>
      <c r="AJ3131" s="80"/>
      <c r="AK3131" s="116" t="s">
        <v>1694</v>
      </c>
      <c r="AN3131" s="80"/>
      <c r="AO3131" s="80"/>
      <c r="AP3131" s="80"/>
      <c r="AQ3131" s="80"/>
      <c r="AR3131" s="130"/>
      <c r="AS3131" s="80"/>
      <c r="AT3131" s="7"/>
      <c r="AU3131" s="7"/>
      <c r="AV3131" s="169"/>
      <c r="AW3131" s="170"/>
      <c r="AX3131" s="140"/>
      <c r="AY3131" s="150"/>
      <c r="AZ3131" s="171"/>
      <c r="BA3131" s="171"/>
      <c r="BB3131" s="150" t="str">
        <f t="shared" si="556"/>
        <v/>
      </c>
      <c r="BC3131" s="172"/>
      <c r="BD3131" s="169"/>
      <c r="BE3131" s="169"/>
      <c r="BF3131" s="169"/>
      <c r="BG3131" s="169"/>
      <c r="BH3131" s="169"/>
      <c r="BI3131" s="169"/>
      <c r="BJ3131" s="169"/>
      <c r="BK3131" s="169"/>
      <c r="BL3131" s="169"/>
      <c r="BM3131" s="169"/>
      <c r="BN3131" s="169"/>
      <c r="BO3131" s="169"/>
      <c r="BP3131" s="169"/>
      <c r="BQ3131" s="169"/>
      <c r="BS3131" s="6"/>
      <c r="BT3131" s="11"/>
      <c r="BU3131" s="6"/>
      <c r="BV3131" s="6"/>
    </row>
    <row r="3132" spans="1:74" ht="15.75" x14ac:dyDescent="0.25">
      <c r="A3132" s="52" t="s">
        <v>7908</v>
      </c>
      <c r="B3132" s="56"/>
      <c r="C3132" s="7" t="s">
        <v>118</v>
      </c>
      <c r="D3132" s="7" t="s">
        <v>6921</v>
      </c>
      <c r="E3132" s="7"/>
      <c r="F3132" s="64"/>
      <c r="G3132" s="6"/>
      <c r="H3132" s="6"/>
      <c r="I3132" s="10" t="s">
        <v>110</v>
      </c>
      <c r="J3132" s="11" t="s">
        <v>7792</v>
      </c>
      <c r="K3132" s="220" t="s">
        <v>601</v>
      </c>
      <c r="L3132" s="180"/>
      <c r="M3132" s="180">
        <v>1000</v>
      </c>
      <c r="N3132" s="80" t="s">
        <v>7217</v>
      </c>
      <c r="O3132" s="165"/>
      <c r="P3132" s="80" t="s">
        <v>6004</v>
      </c>
      <c r="Q3132" s="80"/>
      <c r="R3132" s="80"/>
      <c r="S3132" s="166"/>
      <c r="T3132" s="164"/>
      <c r="U3132" s="167"/>
      <c r="V3132" s="168"/>
      <c r="W3132" s="12" t="str">
        <f t="shared" si="554"/>
        <v>Mqtt1</v>
      </c>
      <c r="X3132" s="222"/>
      <c r="Y3132" s="6" t="str">
        <f t="shared" si="555"/>
        <v>power-tag/dryer-1-and-dryer-2</v>
      </c>
      <c r="Z3132" s="106" t="str" cm="1">
        <f t="array" ref="Z3132">IF(COUNTIF(N3132,"spare"),"","$."&amp;_xlfn.REGEXEXTRACT(J3132,"PT\d+[FQ]\d+_(.*)", 2))</f>
        <v>$.RMS_Voltage_C_N</v>
      </c>
      <c r="AA3132" s="12">
        <f t="shared" si="557"/>
        <v>4</v>
      </c>
      <c r="AB3132" s="6" t="s">
        <v>195</v>
      </c>
      <c r="AC3132" s="106">
        <v>3032</v>
      </c>
      <c r="AJ3132" s="80"/>
      <c r="AK3132" s="116" t="s">
        <v>1694</v>
      </c>
      <c r="AN3132" s="80"/>
      <c r="AO3132" s="80"/>
      <c r="AP3132" s="80"/>
      <c r="AQ3132" s="80"/>
      <c r="AR3132" s="130"/>
      <c r="AS3132" s="80"/>
      <c r="AT3132" s="7"/>
      <c r="AU3132" s="7"/>
      <c r="AV3132" s="169"/>
      <c r="AW3132" s="170"/>
      <c r="AX3132" s="140"/>
      <c r="AY3132" s="150"/>
      <c r="AZ3132" s="171"/>
      <c r="BA3132" s="171"/>
      <c r="BB3132" s="150" t="str">
        <f t="shared" si="556"/>
        <v/>
      </c>
      <c r="BC3132" s="172"/>
      <c r="BD3132" s="169"/>
      <c r="BE3132" s="169"/>
      <c r="BF3132" s="169"/>
      <c r="BG3132" s="169"/>
      <c r="BH3132" s="169"/>
      <c r="BI3132" s="169"/>
      <c r="BJ3132" s="169"/>
      <c r="BK3132" s="169"/>
      <c r="BL3132" s="169"/>
      <c r="BM3132" s="169"/>
      <c r="BN3132" s="169"/>
      <c r="BO3132" s="169"/>
      <c r="BP3132" s="169"/>
      <c r="BQ3132" s="169"/>
      <c r="BS3132" s="6"/>
      <c r="BT3132" s="11"/>
      <c r="BU3132" s="6"/>
      <c r="BV3132" s="6"/>
    </row>
    <row r="3133" spans="1:74" ht="15.75" x14ac:dyDescent="0.25">
      <c r="A3133" s="52" t="s">
        <v>7908</v>
      </c>
      <c r="B3133" s="56"/>
      <c r="C3133" s="7" t="s">
        <v>118</v>
      </c>
      <c r="D3133" s="7" t="s">
        <v>6921</v>
      </c>
      <c r="E3133" s="7"/>
      <c r="F3133" s="64"/>
      <c r="G3133" s="6"/>
      <c r="H3133" s="6"/>
      <c r="I3133" s="10" t="s">
        <v>110</v>
      </c>
      <c r="J3133" s="11" t="s">
        <v>5132</v>
      </c>
      <c r="K3133" s="220" t="s">
        <v>601</v>
      </c>
      <c r="L3133" s="180"/>
      <c r="M3133" s="180">
        <v>1000</v>
      </c>
      <c r="N3133" s="80" t="s">
        <v>7217</v>
      </c>
      <c r="O3133" s="165"/>
      <c r="P3133" s="80" t="s">
        <v>6005</v>
      </c>
      <c r="Q3133" s="80"/>
      <c r="R3133" s="80"/>
      <c r="S3133" s="166"/>
      <c r="T3133" s="164"/>
      <c r="U3133" s="167"/>
      <c r="V3133" s="168"/>
      <c r="W3133" s="12" t="str">
        <f t="shared" si="554"/>
        <v>Mqtt1</v>
      </c>
      <c r="X3133" s="222"/>
      <c r="Y3133" s="6" t="str">
        <f t="shared" si="555"/>
        <v>power-tag/dryer-1-and-dryer-2</v>
      </c>
      <c r="Z3133" s="106" t="str" cm="1">
        <f t="array" ref="Z3133">IF(COUNTIF(N3133,"spare"),"","$."&amp;_xlfn.REGEXEXTRACT(J3133,"PT\d+[FQ]\d+_(.*)", 2))</f>
        <v>$.Active_Power_Phase_A</v>
      </c>
      <c r="AA3133" s="12">
        <f t="shared" si="557"/>
        <v>4</v>
      </c>
      <c r="AB3133" s="6" t="s">
        <v>195</v>
      </c>
      <c r="AC3133" s="106">
        <v>3054</v>
      </c>
      <c r="AJ3133" s="80"/>
      <c r="AK3133" s="116" t="s">
        <v>1695</v>
      </c>
      <c r="AN3133" s="80"/>
      <c r="AO3133" s="80"/>
      <c r="AP3133" s="80"/>
      <c r="AQ3133" s="80"/>
      <c r="AR3133" s="130"/>
      <c r="AS3133" s="80"/>
      <c r="AT3133" s="7"/>
      <c r="AU3133" s="7"/>
      <c r="AV3133" s="169"/>
      <c r="AW3133" s="170"/>
      <c r="AX3133" s="140"/>
      <c r="AY3133" s="150"/>
      <c r="AZ3133" s="171"/>
      <c r="BA3133" s="171"/>
      <c r="BB3133" s="150" t="str">
        <f t="shared" si="556"/>
        <v/>
      </c>
      <c r="BC3133" s="172"/>
      <c r="BD3133" s="169"/>
      <c r="BE3133" s="169"/>
      <c r="BF3133" s="169"/>
      <c r="BG3133" s="169"/>
      <c r="BH3133" s="169"/>
      <c r="BI3133" s="169"/>
      <c r="BJ3133" s="169"/>
      <c r="BK3133" s="169"/>
      <c r="BL3133" s="169"/>
      <c r="BM3133" s="169"/>
      <c r="BN3133" s="169"/>
      <c r="BO3133" s="169"/>
      <c r="BP3133" s="169"/>
      <c r="BQ3133" s="169"/>
      <c r="BS3133" s="6"/>
      <c r="BT3133" s="11"/>
      <c r="BU3133" s="6"/>
      <c r="BV3133" s="6"/>
    </row>
    <row r="3134" spans="1:74" ht="15.75" x14ac:dyDescent="0.25">
      <c r="A3134" s="52" t="s">
        <v>7908</v>
      </c>
      <c r="B3134" s="56"/>
      <c r="C3134" s="7" t="s">
        <v>118</v>
      </c>
      <c r="D3134" s="7" t="s">
        <v>6921</v>
      </c>
      <c r="E3134" s="7"/>
      <c r="F3134" s="64"/>
      <c r="G3134" s="6"/>
      <c r="H3134" s="6"/>
      <c r="I3134" s="10" t="s">
        <v>110</v>
      </c>
      <c r="J3134" s="11" t="s">
        <v>5133</v>
      </c>
      <c r="K3134" s="220" t="s">
        <v>601</v>
      </c>
      <c r="L3134" s="180"/>
      <c r="M3134" s="180">
        <v>1000</v>
      </c>
      <c r="N3134" s="80" t="s">
        <v>7217</v>
      </c>
      <c r="O3134" s="165"/>
      <c r="P3134" s="80" t="s">
        <v>6006</v>
      </c>
      <c r="Q3134" s="80"/>
      <c r="R3134" s="80"/>
      <c r="S3134" s="166"/>
      <c r="T3134" s="164"/>
      <c r="U3134" s="167"/>
      <c r="V3134" s="168"/>
      <c r="W3134" s="12" t="str">
        <f t="shared" si="554"/>
        <v>Mqtt1</v>
      </c>
      <c r="X3134" s="222"/>
      <c r="Y3134" s="6" t="str">
        <f t="shared" si="555"/>
        <v>power-tag/dryer-1-and-dryer-2</v>
      </c>
      <c r="Z3134" s="106" t="str" cm="1">
        <f t="array" ref="Z3134">IF(COUNTIF(N3134,"spare"),"","$."&amp;_xlfn.REGEXEXTRACT(J3134,"PT\d+[FQ]\d+_(.*)", 2))</f>
        <v>$.Active_Power_Phase_B</v>
      </c>
      <c r="AA3134" s="12">
        <f t="shared" si="557"/>
        <v>4</v>
      </c>
      <c r="AB3134" s="6" t="s">
        <v>195</v>
      </c>
      <c r="AC3134" s="106">
        <v>3056</v>
      </c>
      <c r="AJ3134" s="80"/>
      <c r="AK3134" s="116" t="s">
        <v>1695</v>
      </c>
      <c r="AN3134" s="80"/>
      <c r="AO3134" s="80"/>
      <c r="AP3134" s="80"/>
      <c r="AQ3134" s="80"/>
      <c r="AR3134" s="130"/>
      <c r="AS3134" s="80"/>
      <c r="AT3134" s="7"/>
      <c r="AU3134" s="7"/>
      <c r="AV3134" s="169"/>
      <c r="AW3134" s="170"/>
      <c r="AX3134" s="140"/>
      <c r="AY3134" s="150"/>
      <c r="AZ3134" s="171"/>
      <c r="BA3134" s="171"/>
      <c r="BB3134" s="150" t="str">
        <f t="shared" si="556"/>
        <v/>
      </c>
      <c r="BC3134" s="172"/>
      <c r="BD3134" s="169"/>
      <c r="BE3134" s="169"/>
      <c r="BF3134" s="169"/>
      <c r="BG3134" s="169"/>
      <c r="BH3134" s="169"/>
      <c r="BI3134" s="169"/>
      <c r="BJ3134" s="169"/>
      <c r="BK3134" s="169"/>
      <c r="BL3134" s="169"/>
      <c r="BM3134" s="169"/>
      <c r="BN3134" s="169"/>
      <c r="BO3134" s="169"/>
      <c r="BP3134" s="169"/>
      <c r="BQ3134" s="169"/>
      <c r="BS3134" s="6"/>
      <c r="BT3134" s="11"/>
      <c r="BU3134" s="6"/>
      <c r="BV3134" s="6"/>
    </row>
    <row r="3135" spans="1:74" ht="15.75" x14ac:dyDescent="0.25">
      <c r="A3135" s="52" t="s">
        <v>7908</v>
      </c>
      <c r="B3135" s="56"/>
      <c r="C3135" s="7" t="s">
        <v>118</v>
      </c>
      <c r="D3135" s="7" t="s">
        <v>6921</v>
      </c>
      <c r="E3135" s="7"/>
      <c r="F3135" s="64"/>
      <c r="G3135" s="6"/>
      <c r="H3135" s="6"/>
      <c r="I3135" s="10" t="s">
        <v>110</v>
      </c>
      <c r="J3135" s="11" t="s">
        <v>5134</v>
      </c>
      <c r="K3135" s="220" t="s">
        <v>601</v>
      </c>
      <c r="L3135" s="180"/>
      <c r="M3135" s="180">
        <v>1000</v>
      </c>
      <c r="N3135" s="80" t="s">
        <v>7217</v>
      </c>
      <c r="O3135" s="165"/>
      <c r="P3135" s="80" t="s">
        <v>6007</v>
      </c>
      <c r="Q3135" s="80"/>
      <c r="R3135" s="80"/>
      <c r="S3135" s="166"/>
      <c r="T3135" s="164"/>
      <c r="U3135" s="167"/>
      <c r="V3135" s="168"/>
      <c r="W3135" s="12" t="str">
        <f t="shared" si="554"/>
        <v>Mqtt1</v>
      </c>
      <c r="X3135" s="222"/>
      <c r="Y3135" s="6" t="str">
        <f t="shared" si="555"/>
        <v>power-tag/dryer-1-and-dryer-2</v>
      </c>
      <c r="Z3135" s="106" t="str" cm="1">
        <f t="array" ref="Z3135">IF(COUNTIF(N3135,"spare"),"","$."&amp;_xlfn.REGEXEXTRACT(J3135,"PT\d+[FQ]\d+_(.*)", 2))</f>
        <v>$.Active_Power_Phase_C</v>
      </c>
      <c r="AA3135" s="12">
        <f t="shared" si="557"/>
        <v>4</v>
      </c>
      <c r="AB3135" s="6" t="s">
        <v>195</v>
      </c>
      <c r="AC3135" s="106">
        <v>3058</v>
      </c>
      <c r="AJ3135" s="80"/>
      <c r="AK3135" s="116" t="s">
        <v>1695</v>
      </c>
      <c r="AN3135" s="80"/>
      <c r="AO3135" s="80"/>
      <c r="AP3135" s="80"/>
      <c r="AQ3135" s="80"/>
      <c r="AR3135" s="130"/>
      <c r="AS3135" s="80"/>
      <c r="AT3135" s="7"/>
      <c r="AU3135" s="7"/>
      <c r="AV3135" s="169"/>
      <c r="AW3135" s="170"/>
      <c r="AX3135" s="140"/>
      <c r="AY3135" s="150"/>
      <c r="AZ3135" s="171"/>
      <c r="BA3135" s="171"/>
      <c r="BB3135" s="150" t="str">
        <f t="shared" si="556"/>
        <v/>
      </c>
      <c r="BC3135" s="172"/>
      <c r="BD3135" s="169"/>
      <c r="BE3135" s="169"/>
      <c r="BF3135" s="169"/>
      <c r="BG3135" s="169"/>
      <c r="BH3135" s="169"/>
      <c r="BI3135" s="169"/>
      <c r="BJ3135" s="169"/>
      <c r="BK3135" s="169"/>
      <c r="BL3135" s="169"/>
      <c r="BM3135" s="169"/>
      <c r="BN3135" s="169"/>
      <c r="BO3135" s="169"/>
      <c r="BP3135" s="169"/>
      <c r="BQ3135" s="169"/>
      <c r="BS3135" s="6"/>
      <c r="BT3135" s="11"/>
      <c r="BU3135" s="6"/>
      <c r="BV3135" s="6"/>
    </row>
    <row r="3136" spans="1:74" ht="15.75" x14ac:dyDescent="0.25">
      <c r="A3136" s="52" t="s">
        <v>7908</v>
      </c>
      <c r="B3136" s="56"/>
      <c r="C3136" s="7" t="s">
        <v>118</v>
      </c>
      <c r="D3136" s="7" t="s">
        <v>6921</v>
      </c>
      <c r="E3136" s="7"/>
      <c r="F3136" s="64"/>
      <c r="G3136" s="6"/>
      <c r="H3136" s="6"/>
      <c r="I3136" s="10" t="s">
        <v>110</v>
      </c>
      <c r="J3136" s="11" t="s">
        <v>5135</v>
      </c>
      <c r="K3136" s="220" t="s">
        <v>601</v>
      </c>
      <c r="L3136" s="180"/>
      <c r="M3136" s="180">
        <v>1000</v>
      </c>
      <c r="N3136" s="80" t="s">
        <v>7217</v>
      </c>
      <c r="O3136" s="165"/>
      <c r="P3136" s="80" t="s">
        <v>6008</v>
      </c>
      <c r="Q3136" s="80"/>
      <c r="R3136" s="80"/>
      <c r="S3136" s="166"/>
      <c r="T3136" s="164"/>
      <c r="U3136" s="167"/>
      <c r="V3136" s="168"/>
      <c r="W3136" s="12" t="str">
        <f t="shared" si="554"/>
        <v>Mqtt1</v>
      </c>
      <c r="X3136" s="222"/>
      <c r="Y3136" s="6" t="str">
        <f t="shared" si="555"/>
        <v>power-tag/dryer-1-and-dryer-2</v>
      </c>
      <c r="Z3136" s="106" t="str" cm="1">
        <f t="array" ref="Z3136">IF(COUNTIF(N3136,"spare"),"","$."&amp;_xlfn.REGEXEXTRACT(J3136,"PT\d+[FQ]\d+_(.*)", 2))</f>
        <v>$.Total_Active_Power</v>
      </c>
      <c r="AA3136" s="12">
        <f t="shared" si="557"/>
        <v>4</v>
      </c>
      <c r="AB3136" s="6" t="s">
        <v>195</v>
      </c>
      <c r="AC3136" s="106">
        <v>3060</v>
      </c>
      <c r="AJ3136" s="80"/>
      <c r="AK3136" s="116" t="s">
        <v>1695</v>
      </c>
      <c r="AN3136" s="80"/>
      <c r="AO3136" s="80"/>
      <c r="AP3136" s="80"/>
      <c r="AQ3136" s="80"/>
      <c r="AR3136" s="130"/>
      <c r="AS3136" s="80"/>
      <c r="AT3136" s="7"/>
      <c r="AU3136" s="7"/>
      <c r="AV3136" s="169"/>
      <c r="AW3136" s="170"/>
      <c r="AX3136" s="140"/>
      <c r="AY3136" s="150"/>
      <c r="AZ3136" s="171"/>
      <c r="BA3136" s="171"/>
      <c r="BB3136" s="150" t="str">
        <f t="shared" si="556"/>
        <v/>
      </c>
      <c r="BC3136" s="172"/>
      <c r="BD3136" s="169"/>
      <c r="BE3136" s="169"/>
      <c r="BF3136" s="169"/>
      <c r="BG3136" s="169"/>
      <c r="BH3136" s="169"/>
      <c r="BI3136" s="169"/>
      <c r="BJ3136" s="169"/>
      <c r="BK3136" s="169"/>
      <c r="BL3136" s="169"/>
      <c r="BM3136" s="169"/>
      <c r="BN3136" s="169"/>
      <c r="BO3136" s="169"/>
      <c r="BP3136" s="169"/>
      <c r="BQ3136" s="169"/>
      <c r="BS3136" s="6"/>
      <c r="BT3136" s="11"/>
      <c r="BU3136" s="6"/>
      <c r="BV3136" s="6"/>
    </row>
    <row r="3137" spans="1:74" ht="15.75" x14ac:dyDescent="0.25">
      <c r="A3137" s="52" t="s">
        <v>7908</v>
      </c>
      <c r="B3137" s="56"/>
      <c r="C3137" s="7" t="s">
        <v>118</v>
      </c>
      <c r="D3137" s="7" t="s">
        <v>6921</v>
      </c>
      <c r="E3137" s="7"/>
      <c r="F3137" s="64"/>
      <c r="G3137" s="6"/>
      <c r="H3137" s="6"/>
      <c r="I3137" s="10" t="s">
        <v>110</v>
      </c>
      <c r="J3137" s="11" t="s">
        <v>5136</v>
      </c>
      <c r="K3137" s="220" t="s">
        <v>601</v>
      </c>
      <c r="L3137" s="180"/>
      <c r="M3137" s="180">
        <v>1000</v>
      </c>
      <c r="N3137" s="80" t="s">
        <v>7217</v>
      </c>
      <c r="O3137" s="165"/>
      <c r="P3137" s="80" t="s">
        <v>6009</v>
      </c>
      <c r="Q3137" s="80"/>
      <c r="R3137" s="80"/>
      <c r="S3137" s="166"/>
      <c r="T3137" s="164"/>
      <c r="U3137" s="167"/>
      <c r="V3137" s="168"/>
      <c r="W3137" s="12" t="str">
        <f t="shared" si="554"/>
        <v>Mqtt1</v>
      </c>
      <c r="X3137" s="222"/>
      <c r="Y3137" s="6" t="str">
        <f t="shared" si="555"/>
        <v>power-tag/dryer-1-and-dryer-2</v>
      </c>
      <c r="Z3137" s="106" t="str" cm="1">
        <f t="array" ref="Z3137">IF(COUNTIF(N3137,"spare"),"","$."&amp;_xlfn.REGEXEXTRACT(J3137,"PT\d+[FQ]\d+_(.*)", 2))</f>
        <v>$.Power_Factor_Phase_A</v>
      </c>
      <c r="AA3137" s="12">
        <f t="shared" si="557"/>
        <v>4</v>
      </c>
      <c r="AB3137" s="6" t="s">
        <v>195</v>
      </c>
      <c r="AC3137" s="106">
        <v>3078</v>
      </c>
      <c r="AJ3137" s="80"/>
      <c r="AK3137" s="116" t="s">
        <v>1696</v>
      </c>
      <c r="AN3137" s="80"/>
      <c r="AO3137" s="80"/>
      <c r="AP3137" s="80"/>
      <c r="AQ3137" s="80"/>
      <c r="AR3137" s="130"/>
      <c r="AS3137" s="80"/>
      <c r="AT3137" s="7"/>
      <c r="AU3137" s="7"/>
      <c r="AV3137" s="169"/>
      <c r="AW3137" s="170"/>
      <c r="AX3137" s="140"/>
      <c r="AY3137" s="150"/>
      <c r="AZ3137" s="171"/>
      <c r="BA3137" s="171"/>
      <c r="BB3137" s="150" t="str">
        <f t="shared" si="556"/>
        <v/>
      </c>
      <c r="BC3137" s="172"/>
      <c r="BD3137" s="169"/>
      <c r="BE3137" s="169"/>
      <c r="BF3137" s="169"/>
      <c r="BG3137" s="169"/>
      <c r="BH3137" s="169"/>
      <c r="BI3137" s="169"/>
      <c r="BJ3137" s="169"/>
      <c r="BK3137" s="169"/>
      <c r="BL3137" s="169"/>
      <c r="BM3137" s="169"/>
      <c r="BN3137" s="169"/>
      <c r="BO3137" s="169"/>
      <c r="BP3137" s="169"/>
      <c r="BQ3137" s="169"/>
      <c r="BS3137" s="6"/>
      <c r="BT3137" s="11"/>
      <c r="BU3137" s="6"/>
      <c r="BV3137" s="6"/>
    </row>
    <row r="3138" spans="1:74" ht="15.75" x14ac:dyDescent="0.25">
      <c r="A3138" s="52" t="s">
        <v>7908</v>
      </c>
      <c r="B3138" s="56"/>
      <c r="C3138" s="7" t="s">
        <v>118</v>
      </c>
      <c r="D3138" s="7" t="s">
        <v>6921</v>
      </c>
      <c r="E3138" s="7"/>
      <c r="F3138" s="64"/>
      <c r="G3138" s="6"/>
      <c r="H3138" s="6"/>
      <c r="I3138" s="10" t="s">
        <v>110</v>
      </c>
      <c r="J3138" s="11" t="s">
        <v>5137</v>
      </c>
      <c r="K3138" s="220" t="s">
        <v>601</v>
      </c>
      <c r="L3138" s="180"/>
      <c r="M3138" s="180">
        <v>1000</v>
      </c>
      <c r="N3138" s="80" t="s">
        <v>7217</v>
      </c>
      <c r="O3138" s="165"/>
      <c r="P3138" s="80" t="s">
        <v>6010</v>
      </c>
      <c r="Q3138" s="80"/>
      <c r="R3138" s="80"/>
      <c r="S3138" s="166"/>
      <c r="T3138" s="164"/>
      <c r="U3138" s="167"/>
      <c r="V3138" s="168"/>
      <c r="W3138" s="12" t="str">
        <f t="shared" si="554"/>
        <v>Mqtt1</v>
      </c>
      <c r="X3138" s="222"/>
      <c r="Y3138" s="6" t="str">
        <f t="shared" si="555"/>
        <v>power-tag/dryer-1-and-dryer-2</v>
      </c>
      <c r="Z3138" s="106" t="str" cm="1">
        <f t="array" ref="Z3138">IF(COUNTIF(N3138,"spare"),"","$."&amp;_xlfn.REGEXEXTRACT(J3138,"PT\d+[FQ]\d+_(.*)", 2))</f>
        <v>$.Power_Factor_Phase_B</v>
      </c>
      <c r="AA3138" s="12">
        <f t="shared" si="557"/>
        <v>4</v>
      </c>
      <c r="AB3138" s="6" t="s">
        <v>195</v>
      </c>
      <c r="AC3138" s="106">
        <v>3080</v>
      </c>
      <c r="AJ3138" s="80"/>
      <c r="AK3138" s="116" t="s">
        <v>1696</v>
      </c>
      <c r="AN3138" s="80"/>
      <c r="AO3138" s="80"/>
      <c r="AP3138" s="80"/>
      <c r="AQ3138" s="80"/>
      <c r="AR3138" s="130"/>
      <c r="AS3138" s="80"/>
      <c r="AT3138" s="7"/>
      <c r="AU3138" s="7"/>
      <c r="AV3138" s="169"/>
      <c r="AW3138" s="170"/>
      <c r="AX3138" s="140"/>
      <c r="AY3138" s="150"/>
      <c r="AZ3138" s="171"/>
      <c r="BA3138" s="171"/>
      <c r="BB3138" s="150" t="str">
        <f t="shared" si="556"/>
        <v/>
      </c>
      <c r="BC3138" s="172"/>
      <c r="BD3138" s="169"/>
      <c r="BE3138" s="169"/>
      <c r="BF3138" s="169"/>
      <c r="BG3138" s="169"/>
      <c r="BH3138" s="169"/>
      <c r="BI3138" s="169"/>
      <c r="BJ3138" s="169"/>
      <c r="BK3138" s="169"/>
      <c r="BL3138" s="169"/>
      <c r="BM3138" s="169"/>
      <c r="BN3138" s="169"/>
      <c r="BO3138" s="169"/>
      <c r="BP3138" s="169"/>
      <c r="BQ3138" s="169"/>
      <c r="BS3138" s="6"/>
      <c r="BT3138" s="11"/>
      <c r="BU3138" s="6"/>
      <c r="BV3138" s="6"/>
    </row>
    <row r="3139" spans="1:74" ht="15.75" x14ac:dyDescent="0.25">
      <c r="A3139" s="52" t="s">
        <v>7908</v>
      </c>
      <c r="B3139" s="56"/>
      <c r="C3139" s="7" t="s">
        <v>118</v>
      </c>
      <c r="D3139" s="7" t="s">
        <v>6921</v>
      </c>
      <c r="E3139" s="7"/>
      <c r="F3139" s="64"/>
      <c r="G3139" s="6"/>
      <c r="H3139" s="6"/>
      <c r="I3139" s="10" t="s">
        <v>110</v>
      </c>
      <c r="J3139" s="11" t="s">
        <v>5138</v>
      </c>
      <c r="K3139" s="220" t="s">
        <v>601</v>
      </c>
      <c r="L3139" s="180"/>
      <c r="M3139" s="180">
        <v>1000</v>
      </c>
      <c r="N3139" s="80" t="s">
        <v>7217</v>
      </c>
      <c r="O3139" s="165"/>
      <c r="P3139" s="80" t="s">
        <v>6011</v>
      </c>
      <c r="Q3139" s="80"/>
      <c r="R3139" s="80"/>
      <c r="S3139" s="166"/>
      <c r="T3139" s="164"/>
      <c r="U3139" s="167"/>
      <c r="V3139" s="168"/>
      <c r="W3139" s="12" t="str">
        <f t="shared" si="554"/>
        <v>Mqtt1</v>
      </c>
      <c r="X3139" s="222"/>
      <c r="Y3139" s="6" t="str">
        <f t="shared" si="555"/>
        <v>power-tag/dryer-1-and-dryer-2</v>
      </c>
      <c r="Z3139" s="106" t="str" cm="1">
        <f t="array" ref="Z3139">IF(COUNTIF(N3139,"spare"),"","$."&amp;_xlfn.REGEXEXTRACT(J3139,"PT\d+[FQ]\d+_(.*)", 2))</f>
        <v>$.Power_Factor_Phase_C</v>
      </c>
      <c r="AA3139" s="12">
        <f t="shared" si="557"/>
        <v>4</v>
      </c>
      <c r="AB3139" s="6" t="s">
        <v>195</v>
      </c>
      <c r="AC3139" s="106">
        <v>3082</v>
      </c>
      <c r="AJ3139" s="80"/>
      <c r="AK3139" s="116" t="s">
        <v>1696</v>
      </c>
      <c r="AN3139" s="80"/>
      <c r="AO3139" s="80"/>
      <c r="AP3139" s="80"/>
      <c r="AQ3139" s="80"/>
      <c r="AR3139" s="130"/>
      <c r="AS3139" s="80"/>
      <c r="AT3139" s="7"/>
      <c r="AU3139" s="7"/>
      <c r="AV3139" s="169"/>
      <c r="AW3139" s="170"/>
      <c r="AX3139" s="140"/>
      <c r="AY3139" s="150"/>
      <c r="AZ3139" s="171"/>
      <c r="BA3139" s="171"/>
      <c r="BB3139" s="150" t="str">
        <f t="shared" si="556"/>
        <v/>
      </c>
      <c r="BC3139" s="172"/>
      <c r="BD3139" s="169"/>
      <c r="BE3139" s="169"/>
      <c r="BF3139" s="169"/>
      <c r="BG3139" s="169"/>
      <c r="BH3139" s="169"/>
      <c r="BI3139" s="169"/>
      <c r="BJ3139" s="169"/>
      <c r="BK3139" s="169"/>
      <c r="BL3139" s="169"/>
      <c r="BM3139" s="169"/>
      <c r="BN3139" s="169"/>
      <c r="BO3139" s="169"/>
      <c r="BP3139" s="169"/>
      <c r="BQ3139" s="169"/>
      <c r="BS3139" s="6"/>
      <c r="BT3139" s="11"/>
      <c r="BU3139" s="6"/>
      <c r="BV3139" s="6"/>
    </row>
    <row r="3140" spans="1:74" ht="15.75" x14ac:dyDescent="0.25">
      <c r="A3140" s="52" t="s">
        <v>7908</v>
      </c>
      <c r="B3140" s="56"/>
      <c r="C3140" s="7" t="s">
        <v>118</v>
      </c>
      <c r="D3140" s="7" t="s">
        <v>6921</v>
      </c>
      <c r="E3140" s="7"/>
      <c r="F3140" s="64"/>
      <c r="G3140" s="6"/>
      <c r="H3140" s="6"/>
      <c r="I3140" s="10" t="s">
        <v>110</v>
      </c>
      <c r="J3140" s="11" t="s">
        <v>5139</v>
      </c>
      <c r="K3140" s="220" t="s">
        <v>601</v>
      </c>
      <c r="L3140" s="180"/>
      <c r="M3140" s="180">
        <v>1000</v>
      </c>
      <c r="N3140" s="80" t="s">
        <v>7217</v>
      </c>
      <c r="O3140" s="165"/>
      <c r="P3140" s="80" t="s">
        <v>6012</v>
      </c>
      <c r="Q3140" s="80"/>
      <c r="R3140" s="80"/>
      <c r="S3140" s="166"/>
      <c r="T3140" s="164"/>
      <c r="U3140" s="167"/>
      <c r="V3140" s="168"/>
      <c r="W3140" s="12" t="str">
        <f t="shared" si="554"/>
        <v>Mqtt1</v>
      </c>
      <c r="X3140" s="222"/>
      <c r="Y3140" s="6" t="str">
        <f t="shared" si="555"/>
        <v>power-tag/dryer-1-and-dryer-2</v>
      </c>
      <c r="Z3140" s="106" t="str" cm="1">
        <f t="array" ref="Z3140">IF(COUNTIF(N3140,"spare"),"","$."&amp;_xlfn.REGEXEXTRACT(J3140,"PT\d+[FQ]\d+_(.*)", 2))</f>
        <v>$.Total_Power_Factor</v>
      </c>
      <c r="AA3140" s="12">
        <f t="shared" si="557"/>
        <v>4</v>
      </c>
      <c r="AB3140" s="6" t="s">
        <v>195</v>
      </c>
      <c r="AC3140" s="106">
        <v>3084</v>
      </c>
      <c r="AJ3140" s="80"/>
      <c r="AK3140" s="116" t="s">
        <v>1696</v>
      </c>
      <c r="AN3140" s="80"/>
      <c r="AO3140" s="80"/>
      <c r="AP3140" s="80"/>
      <c r="AQ3140" s="80"/>
      <c r="AR3140" s="130"/>
      <c r="AS3140" s="80"/>
      <c r="AT3140" s="7"/>
      <c r="AU3140" s="7"/>
      <c r="AV3140" s="169"/>
      <c r="AW3140" s="170"/>
      <c r="AX3140" s="140"/>
      <c r="AY3140" s="150"/>
      <c r="AZ3140" s="171"/>
      <c r="BA3140" s="171"/>
      <c r="BB3140" s="150" t="str">
        <f t="shared" si="556"/>
        <v/>
      </c>
      <c r="BC3140" s="172"/>
      <c r="BD3140" s="169"/>
      <c r="BE3140" s="169"/>
      <c r="BF3140" s="169"/>
      <c r="BG3140" s="169"/>
      <c r="BH3140" s="169"/>
      <c r="BI3140" s="169"/>
      <c r="BJ3140" s="169"/>
      <c r="BK3140" s="169"/>
      <c r="BL3140" s="169"/>
      <c r="BM3140" s="169"/>
      <c r="BN3140" s="169"/>
      <c r="BO3140" s="169"/>
      <c r="BP3140" s="169"/>
      <c r="BQ3140" s="169"/>
      <c r="BS3140" s="6"/>
      <c r="BT3140" s="11"/>
      <c r="BU3140" s="6"/>
      <c r="BV3140" s="6"/>
    </row>
    <row r="3141" spans="1:74" ht="15.75" x14ac:dyDescent="0.25">
      <c r="A3141" s="52" t="s">
        <v>7908</v>
      </c>
      <c r="B3141" s="56"/>
      <c r="C3141" s="7" t="s">
        <v>118</v>
      </c>
      <c r="D3141" s="7" t="s">
        <v>6921</v>
      </c>
      <c r="E3141" s="7"/>
      <c r="F3141" s="64"/>
      <c r="G3141" s="6"/>
      <c r="H3141" s="6"/>
      <c r="I3141" s="10" t="s">
        <v>110</v>
      </c>
      <c r="J3141" s="11" t="s">
        <v>5140</v>
      </c>
      <c r="K3141" s="220" t="s">
        <v>601</v>
      </c>
      <c r="L3141" s="180"/>
      <c r="M3141" s="180">
        <v>1000</v>
      </c>
      <c r="N3141" s="80" t="s">
        <v>7217</v>
      </c>
      <c r="O3141" s="165"/>
      <c r="P3141" s="80" t="s">
        <v>6013</v>
      </c>
      <c r="Q3141" s="80"/>
      <c r="R3141" s="80"/>
      <c r="S3141" s="166"/>
      <c r="T3141" s="164"/>
      <c r="U3141" s="167"/>
      <c r="V3141" s="168"/>
      <c r="W3141" s="12" t="str">
        <f t="shared" si="554"/>
        <v>Mqtt1</v>
      </c>
      <c r="X3141" s="222"/>
      <c r="Y3141" s="6" t="str">
        <f t="shared" si="555"/>
        <v>power-tag/sockets-crew-cabins-ps</v>
      </c>
      <c r="Z3141" s="106" t="str" cm="1">
        <f t="array" ref="Z3141">IF(COUNTIF(N3141,"spare"),"","$."&amp;_xlfn.REGEXEXTRACT(J3141,"PT\d+[FQ]\d+_(.*)", 2))</f>
        <v>$.RMS_Current_Phase_A</v>
      </c>
      <c r="AA3141" s="12">
        <f>AA3126+1</f>
        <v>5</v>
      </c>
      <c r="AB3141" s="6" t="s">
        <v>195</v>
      </c>
      <c r="AC3141" s="106">
        <v>3000</v>
      </c>
      <c r="AJ3141" s="80"/>
      <c r="AK3141" s="116" t="s">
        <v>1693</v>
      </c>
      <c r="AN3141" s="80"/>
      <c r="AO3141" s="80"/>
      <c r="AP3141" s="80"/>
      <c r="AQ3141" s="80"/>
      <c r="AR3141" s="130"/>
      <c r="AS3141" s="80"/>
      <c r="AT3141" s="7"/>
      <c r="AU3141" s="7"/>
      <c r="AV3141" s="169"/>
      <c r="AW3141" s="170"/>
      <c r="AX3141" s="140"/>
      <c r="AY3141" s="150"/>
      <c r="AZ3141" s="171"/>
      <c r="BA3141" s="171"/>
      <c r="BB3141" s="150" t="str">
        <f t="shared" si="556"/>
        <v/>
      </c>
      <c r="BC3141" s="172"/>
      <c r="BD3141" s="169"/>
      <c r="BE3141" s="169"/>
      <c r="BF3141" s="169"/>
      <c r="BG3141" s="169"/>
      <c r="BH3141" s="169"/>
      <c r="BI3141" s="169"/>
      <c r="BJ3141" s="169"/>
      <c r="BK3141" s="169"/>
      <c r="BL3141" s="169"/>
      <c r="BM3141" s="169"/>
      <c r="BN3141" s="169"/>
      <c r="BO3141" s="169"/>
      <c r="BP3141" s="169"/>
      <c r="BQ3141" s="169"/>
      <c r="BS3141" s="6"/>
      <c r="BT3141" s="11"/>
      <c r="BU3141" s="6"/>
      <c r="BV3141" s="6"/>
    </row>
    <row r="3142" spans="1:74" ht="15.75" x14ac:dyDescent="0.25">
      <c r="A3142" s="52" t="s">
        <v>7908</v>
      </c>
      <c r="B3142" s="56"/>
      <c r="C3142" s="7" t="s">
        <v>118</v>
      </c>
      <c r="D3142" s="7" t="s">
        <v>6921</v>
      </c>
      <c r="E3142" s="7"/>
      <c r="F3142" s="64"/>
      <c r="G3142" s="6"/>
      <c r="H3142" s="6"/>
      <c r="I3142" s="10" t="s">
        <v>110</v>
      </c>
      <c r="J3142" s="11" t="s">
        <v>5141</v>
      </c>
      <c r="K3142" s="220" t="s">
        <v>601</v>
      </c>
      <c r="L3142" s="180"/>
      <c r="M3142" s="180">
        <v>1000</v>
      </c>
      <c r="N3142" s="80" t="s">
        <v>7217</v>
      </c>
      <c r="O3142" s="165"/>
      <c r="P3142" s="80" t="s">
        <v>6014</v>
      </c>
      <c r="Q3142" s="80"/>
      <c r="R3142" s="80"/>
      <c r="S3142" s="166"/>
      <c r="T3142" s="164"/>
      <c r="U3142" s="167"/>
      <c r="V3142" s="168"/>
      <c r="W3142" s="12" t="str">
        <f t="shared" si="554"/>
        <v>Mqtt1</v>
      </c>
      <c r="X3142" s="222"/>
      <c r="Y3142" s="6" t="str">
        <f t="shared" si="555"/>
        <v>power-tag/sockets-crew-cabins-ps</v>
      </c>
      <c r="Z3142" s="106" t="str" cm="1">
        <f t="array" ref="Z3142">IF(COUNTIF(N3142,"spare"),"","$."&amp;_xlfn.REGEXEXTRACT(J3142,"PT\d+[FQ]\d+_(.*)", 2))</f>
        <v>$.RMS_Current_Phase_B</v>
      </c>
      <c r="AA3142" s="12">
        <f t="shared" si="557"/>
        <v>5</v>
      </c>
      <c r="AB3142" s="6" t="s">
        <v>195</v>
      </c>
      <c r="AC3142" s="106">
        <v>3002</v>
      </c>
      <c r="AJ3142" s="80"/>
      <c r="AK3142" s="116" t="s">
        <v>1693</v>
      </c>
      <c r="AN3142" s="80"/>
      <c r="AO3142" s="80"/>
      <c r="AP3142" s="80"/>
      <c r="AQ3142" s="80"/>
      <c r="AR3142" s="130"/>
      <c r="AS3142" s="80"/>
      <c r="AT3142" s="7"/>
      <c r="AU3142" s="7"/>
      <c r="AV3142" s="169"/>
      <c r="AW3142" s="170"/>
      <c r="AX3142" s="140"/>
      <c r="AY3142" s="150"/>
      <c r="AZ3142" s="171"/>
      <c r="BA3142" s="171"/>
      <c r="BB3142" s="150" t="str">
        <f t="shared" si="556"/>
        <v/>
      </c>
      <c r="BC3142" s="172"/>
      <c r="BD3142" s="169"/>
      <c r="BE3142" s="169"/>
      <c r="BF3142" s="169"/>
      <c r="BG3142" s="169"/>
      <c r="BH3142" s="169"/>
      <c r="BI3142" s="169"/>
      <c r="BJ3142" s="169"/>
      <c r="BK3142" s="169"/>
      <c r="BL3142" s="169"/>
      <c r="BM3142" s="169"/>
      <c r="BN3142" s="169"/>
      <c r="BO3142" s="169"/>
      <c r="BP3142" s="169"/>
      <c r="BQ3142" s="169"/>
      <c r="BS3142" s="6"/>
      <c r="BT3142" s="11"/>
      <c r="BU3142" s="6"/>
      <c r="BV3142" s="6"/>
    </row>
    <row r="3143" spans="1:74" ht="15.75" x14ac:dyDescent="0.25">
      <c r="A3143" s="52" t="s">
        <v>7908</v>
      </c>
      <c r="B3143" s="56"/>
      <c r="C3143" s="7" t="s">
        <v>118</v>
      </c>
      <c r="D3143" s="7" t="s">
        <v>6921</v>
      </c>
      <c r="E3143" s="7"/>
      <c r="F3143" s="64"/>
      <c r="G3143" s="6"/>
      <c r="H3143" s="6"/>
      <c r="I3143" s="10" t="s">
        <v>110</v>
      </c>
      <c r="J3143" s="11" t="s">
        <v>5142</v>
      </c>
      <c r="K3143" s="220" t="s">
        <v>601</v>
      </c>
      <c r="L3143" s="180"/>
      <c r="M3143" s="180">
        <v>1000</v>
      </c>
      <c r="N3143" s="80" t="s">
        <v>7217</v>
      </c>
      <c r="O3143" s="165"/>
      <c r="P3143" s="80" t="s">
        <v>6015</v>
      </c>
      <c r="Q3143" s="80"/>
      <c r="R3143" s="80"/>
      <c r="S3143" s="166"/>
      <c r="T3143" s="164"/>
      <c r="U3143" s="167"/>
      <c r="V3143" s="168"/>
      <c r="W3143" s="12" t="str">
        <f t="shared" si="554"/>
        <v>Mqtt1</v>
      </c>
      <c r="X3143" s="222"/>
      <c r="Y3143" s="6" t="str">
        <f t="shared" si="555"/>
        <v>power-tag/sockets-crew-cabins-ps</v>
      </c>
      <c r="Z3143" s="106" t="str" cm="1">
        <f t="array" ref="Z3143">IF(COUNTIF(N3143,"spare"),"","$."&amp;_xlfn.REGEXEXTRACT(J3143,"PT\d+[FQ]\d+_(.*)", 2))</f>
        <v>$.RMS_Current_Phase_C</v>
      </c>
      <c r="AA3143" s="12">
        <f t="shared" si="557"/>
        <v>5</v>
      </c>
      <c r="AB3143" s="6" t="s">
        <v>195</v>
      </c>
      <c r="AC3143" s="106">
        <v>3004</v>
      </c>
      <c r="AJ3143" s="80"/>
      <c r="AK3143" s="116" t="s">
        <v>1693</v>
      </c>
      <c r="AN3143" s="80"/>
      <c r="AO3143" s="80"/>
      <c r="AP3143" s="80"/>
      <c r="AQ3143" s="80"/>
      <c r="AR3143" s="130"/>
      <c r="AS3143" s="80"/>
      <c r="AT3143" s="7"/>
      <c r="AU3143" s="7"/>
      <c r="AV3143" s="169"/>
      <c r="AW3143" s="170"/>
      <c r="AX3143" s="140"/>
      <c r="AY3143" s="150"/>
      <c r="AZ3143" s="171"/>
      <c r="BA3143" s="171"/>
      <c r="BB3143" s="150" t="str">
        <f t="shared" si="556"/>
        <v/>
      </c>
      <c r="BC3143" s="172"/>
      <c r="BD3143" s="169"/>
      <c r="BE3143" s="169"/>
      <c r="BF3143" s="169"/>
      <c r="BG3143" s="169"/>
      <c r="BH3143" s="169"/>
      <c r="BI3143" s="169"/>
      <c r="BJ3143" s="169"/>
      <c r="BK3143" s="169"/>
      <c r="BL3143" s="169"/>
      <c r="BM3143" s="169"/>
      <c r="BN3143" s="169"/>
      <c r="BO3143" s="169"/>
      <c r="BP3143" s="169"/>
      <c r="BQ3143" s="169"/>
      <c r="BS3143" s="6"/>
      <c r="BT3143" s="11"/>
      <c r="BU3143" s="6"/>
      <c r="BV3143" s="6"/>
    </row>
    <row r="3144" spans="1:74" ht="15.75" x14ac:dyDescent="0.25">
      <c r="A3144" s="52" t="s">
        <v>7908</v>
      </c>
      <c r="B3144" s="56"/>
      <c r="C3144" s="7" t="s">
        <v>118</v>
      </c>
      <c r="D3144" s="7" t="s">
        <v>6921</v>
      </c>
      <c r="E3144" s="7"/>
      <c r="F3144" s="64"/>
      <c r="G3144" s="6"/>
      <c r="H3144" s="6"/>
      <c r="I3144" s="10" t="s">
        <v>110</v>
      </c>
      <c r="J3144" s="11" t="s">
        <v>5143</v>
      </c>
      <c r="K3144" s="220" t="s">
        <v>601</v>
      </c>
      <c r="L3144" s="180"/>
      <c r="M3144" s="180">
        <v>1000</v>
      </c>
      <c r="N3144" s="80" t="s">
        <v>7217</v>
      </c>
      <c r="O3144" s="165"/>
      <c r="P3144" s="80" t="s">
        <v>6016</v>
      </c>
      <c r="Q3144" s="80"/>
      <c r="R3144" s="80"/>
      <c r="S3144" s="166"/>
      <c r="T3144" s="164"/>
      <c r="U3144" s="167"/>
      <c r="V3144" s="168"/>
      <c r="W3144" s="12" t="str">
        <f t="shared" si="554"/>
        <v>Mqtt1</v>
      </c>
      <c r="X3144" s="222"/>
      <c r="Y3144" s="6" t="str">
        <f t="shared" si="555"/>
        <v>power-tag/sockets-crew-cabins-ps</v>
      </c>
      <c r="Z3144" s="106" t="str" cm="1">
        <f t="array" ref="Z3144">IF(COUNTIF(N3144,"spare"),"","$."&amp;_xlfn.REGEXEXTRACT(J3144,"PT\d+[FQ]\d+_(.*)", 2))</f>
        <v>$.RMS_Current_Phase_Neut</v>
      </c>
      <c r="AA3144" s="12">
        <f t="shared" si="557"/>
        <v>5</v>
      </c>
      <c r="AB3144" s="6" t="s">
        <v>195</v>
      </c>
      <c r="AC3144" s="106">
        <v>3006</v>
      </c>
      <c r="AJ3144" s="80"/>
      <c r="AK3144" s="116" t="s">
        <v>1693</v>
      </c>
      <c r="AN3144" s="80"/>
      <c r="AO3144" s="80"/>
      <c r="AP3144" s="80"/>
      <c r="AQ3144" s="80"/>
      <c r="AR3144" s="130"/>
      <c r="AS3144" s="80"/>
      <c r="AT3144" s="7"/>
      <c r="AU3144" s="7"/>
      <c r="AV3144" s="169"/>
      <c r="AW3144" s="170"/>
      <c r="AX3144" s="140"/>
      <c r="AY3144" s="150"/>
      <c r="AZ3144" s="171"/>
      <c r="BA3144" s="171"/>
      <c r="BB3144" s="150" t="str">
        <f t="shared" si="556"/>
        <v/>
      </c>
      <c r="BC3144" s="172"/>
      <c r="BD3144" s="169"/>
      <c r="BE3144" s="169"/>
      <c r="BF3144" s="169"/>
      <c r="BG3144" s="169"/>
      <c r="BH3144" s="169"/>
      <c r="BI3144" s="169"/>
      <c r="BJ3144" s="169"/>
      <c r="BK3144" s="169"/>
      <c r="BL3144" s="169"/>
      <c r="BM3144" s="169"/>
      <c r="BN3144" s="169"/>
      <c r="BO3144" s="169"/>
      <c r="BP3144" s="169"/>
      <c r="BQ3144" s="169"/>
      <c r="BS3144" s="6"/>
      <c r="BT3144" s="11"/>
      <c r="BU3144" s="6"/>
      <c r="BV3144" s="6"/>
    </row>
    <row r="3145" spans="1:74" ht="15.75" x14ac:dyDescent="0.25">
      <c r="A3145" s="52" t="s">
        <v>7908</v>
      </c>
      <c r="B3145" s="56"/>
      <c r="C3145" s="7" t="s">
        <v>118</v>
      </c>
      <c r="D3145" s="7" t="s">
        <v>6921</v>
      </c>
      <c r="E3145" s="7"/>
      <c r="F3145" s="64"/>
      <c r="G3145" s="6"/>
      <c r="H3145" s="6"/>
      <c r="I3145" s="10" t="s">
        <v>110</v>
      </c>
      <c r="J3145" s="11" t="s">
        <v>7793</v>
      </c>
      <c r="K3145" s="220" t="s">
        <v>601</v>
      </c>
      <c r="L3145" s="180"/>
      <c r="M3145" s="180">
        <v>1000</v>
      </c>
      <c r="N3145" s="80" t="s">
        <v>7217</v>
      </c>
      <c r="O3145" s="165"/>
      <c r="P3145" s="80" t="s">
        <v>6017</v>
      </c>
      <c r="Q3145" s="80"/>
      <c r="R3145" s="80"/>
      <c r="S3145" s="166"/>
      <c r="T3145" s="164"/>
      <c r="U3145" s="167"/>
      <c r="V3145" s="168"/>
      <c r="W3145" s="12" t="str">
        <f t="shared" si="554"/>
        <v>Mqtt1</v>
      </c>
      <c r="X3145" s="222"/>
      <c r="Y3145" s="6" t="str">
        <f t="shared" ref="Y3145:Y3208" si="558">"power-tag/" &amp; LOWER(_xlfn.REGEXREPLACE(_xlfn.REGEXREPLACE(_xlfn.REGEXREPLACE(TRIM(_xlfn.REGEXREPLACE(P3145, " (RMS (Current|Voltage) .+)|(Active Power Phase [ABC])|(Total Active Power)|(Power Factor .+)|(Total Power Factor) *", "")), "[ /\(\)&amp;:\.#]", "-"), "\-+", "-"), "-$", ""))</f>
        <v>power-tag/sockets-crew-cabins-ps</v>
      </c>
      <c r="Z3145" s="106" t="str" cm="1">
        <f t="array" ref="Z3145">IF(COUNTIF(N3145,"spare"),"","$."&amp;_xlfn.REGEXEXTRACT(J3145,"PT\d+[FQ]\d+_(.*)", 2))</f>
        <v>$.RMS_Voltage_A_N</v>
      </c>
      <c r="AA3145" s="12">
        <f t="shared" si="557"/>
        <v>5</v>
      </c>
      <c r="AB3145" s="6" t="s">
        <v>195</v>
      </c>
      <c r="AC3145" s="106">
        <v>3028</v>
      </c>
      <c r="AJ3145" s="80"/>
      <c r="AK3145" s="116" t="s">
        <v>1694</v>
      </c>
      <c r="AN3145" s="80"/>
      <c r="AO3145" s="80"/>
      <c r="AP3145" s="80"/>
      <c r="AQ3145" s="80"/>
      <c r="AR3145" s="130"/>
      <c r="AS3145" s="80"/>
      <c r="AT3145" s="7"/>
      <c r="AU3145" s="7"/>
      <c r="AV3145" s="169"/>
      <c r="AW3145" s="170"/>
      <c r="AX3145" s="140"/>
      <c r="AY3145" s="150"/>
      <c r="AZ3145" s="171"/>
      <c r="BA3145" s="171"/>
      <c r="BB3145" s="150" t="str">
        <f t="shared" si="556"/>
        <v/>
      </c>
      <c r="BC3145" s="172"/>
      <c r="BD3145" s="169"/>
      <c r="BE3145" s="169"/>
      <c r="BF3145" s="169"/>
      <c r="BG3145" s="169"/>
      <c r="BH3145" s="169"/>
      <c r="BI3145" s="169"/>
      <c r="BJ3145" s="169"/>
      <c r="BK3145" s="169"/>
      <c r="BL3145" s="169"/>
      <c r="BM3145" s="169"/>
      <c r="BN3145" s="169"/>
      <c r="BO3145" s="169"/>
      <c r="BP3145" s="169"/>
      <c r="BQ3145" s="169"/>
      <c r="BS3145" s="6"/>
      <c r="BT3145" s="11"/>
      <c r="BU3145" s="6"/>
      <c r="BV3145" s="6"/>
    </row>
    <row r="3146" spans="1:74" ht="15.75" x14ac:dyDescent="0.25">
      <c r="A3146" s="52" t="s">
        <v>7908</v>
      </c>
      <c r="B3146" s="56"/>
      <c r="C3146" s="7" t="s">
        <v>118</v>
      </c>
      <c r="D3146" s="7" t="s">
        <v>6921</v>
      </c>
      <c r="E3146" s="7"/>
      <c r="F3146" s="64"/>
      <c r="G3146" s="6"/>
      <c r="H3146" s="6"/>
      <c r="I3146" s="10" t="s">
        <v>110</v>
      </c>
      <c r="J3146" s="11" t="s">
        <v>7794</v>
      </c>
      <c r="K3146" s="220" t="s">
        <v>601</v>
      </c>
      <c r="L3146" s="180"/>
      <c r="M3146" s="180">
        <v>1000</v>
      </c>
      <c r="N3146" s="80" t="s">
        <v>7217</v>
      </c>
      <c r="O3146" s="165"/>
      <c r="P3146" s="80" t="s">
        <v>6018</v>
      </c>
      <c r="Q3146" s="80"/>
      <c r="R3146" s="80"/>
      <c r="S3146" s="166"/>
      <c r="T3146" s="164"/>
      <c r="U3146" s="167"/>
      <c r="V3146" s="168"/>
      <c r="W3146" s="12" t="str">
        <f t="shared" si="554"/>
        <v>Mqtt1</v>
      </c>
      <c r="X3146" s="222"/>
      <c r="Y3146" s="6" t="str">
        <f t="shared" si="558"/>
        <v>power-tag/sockets-crew-cabins-ps</v>
      </c>
      <c r="Z3146" s="106" t="str" cm="1">
        <f t="array" ref="Z3146">IF(COUNTIF(N3146,"spare"),"","$."&amp;_xlfn.REGEXEXTRACT(J3146,"PT\d+[FQ]\d+_(.*)", 2))</f>
        <v>$.RMS_Voltage_B_N</v>
      </c>
      <c r="AA3146" s="12">
        <f t="shared" si="557"/>
        <v>5</v>
      </c>
      <c r="AB3146" s="6" t="s">
        <v>195</v>
      </c>
      <c r="AC3146" s="106">
        <v>3030</v>
      </c>
      <c r="AJ3146" s="80"/>
      <c r="AK3146" s="116" t="s">
        <v>1694</v>
      </c>
      <c r="AN3146" s="80"/>
      <c r="AO3146" s="80"/>
      <c r="AP3146" s="80"/>
      <c r="AQ3146" s="80"/>
      <c r="AR3146" s="130"/>
      <c r="AS3146" s="80"/>
      <c r="AT3146" s="7"/>
      <c r="AU3146" s="7"/>
      <c r="AV3146" s="169"/>
      <c r="AW3146" s="170"/>
      <c r="AX3146" s="140"/>
      <c r="AY3146" s="150"/>
      <c r="AZ3146" s="171"/>
      <c r="BA3146" s="171"/>
      <c r="BB3146" s="150" t="str">
        <f t="shared" si="556"/>
        <v/>
      </c>
      <c r="BC3146" s="172"/>
      <c r="BD3146" s="169"/>
      <c r="BE3146" s="169"/>
      <c r="BF3146" s="169"/>
      <c r="BG3146" s="169"/>
      <c r="BH3146" s="169"/>
      <c r="BI3146" s="169"/>
      <c r="BJ3146" s="169"/>
      <c r="BK3146" s="169"/>
      <c r="BL3146" s="169"/>
      <c r="BM3146" s="169"/>
      <c r="BN3146" s="169"/>
      <c r="BO3146" s="169"/>
      <c r="BP3146" s="169"/>
      <c r="BQ3146" s="169"/>
      <c r="BS3146" s="6"/>
      <c r="BT3146" s="11"/>
      <c r="BU3146" s="6"/>
      <c r="BV3146" s="6"/>
    </row>
    <row r="3147" spans="1:74" ht="15.75" x14ac:dyDescent="0.25">
      <c r="A3147" s="52" t="s">
        <v>7908</v>
      </c>
      <c r="B3147" s="56"/>
      <c r="C3147" s="7" t="s">
        <v>118</v>
      </c>
      <c r="D3147" s="7" t="s">
        <v>6921</v>
      </c>
      <c r="E3147" s="7"/>
      <c r="F3147" s="64"/>
      <c r="G3147" s="6"/>
      <c r="H3147" s="6"/>
      <c r="I3147" s="10" t="s">
        <v>110</v>
      </c>
      <c r="J3147" s="11" t="s">
        <v>7795</v>
      </c>
      <c r="K3147" s="220" t="s">
        <v>601</v>
      </c>
      <c r="L3147" s="180"/>
      <c r="M3147" s="180">
        <v>1000</v>
      </c>
      <c r="N3147" s="80" t="s">
        <v>7217</v>
      </c>
      <c r="O3147" s="165"/>
      <c r="P3147" s="80" t="s">
        <v>6019</v>
      </c>
      <c r="Q3147" s="80"/>
      <c r="R3147" s="80"/>
      <c r="S3147" s="166"/>
      <c r="T3147" s="164"/>
      <c r="U3147" s="167"/>
      <c r="V3147" s="168"/>
      <c r="W3147" s="12" t="str">
        <f t="shared" si="554"/>
        <v>Mqtt1</v>
      </c>
      <c r="X3147" s="222"/>
      <c r="Y3147" s="6" t="str">
        <f t="shared" si="558"/>
        <v>power-tag/sockets-crew-cabins-ps</v>
      </c>
      <c r="Z3147" s="106" t="str" cm="1">
        <f t="array" ref="Z3147">IF(COUNTIF(N3147,"spare"),"","$."&amp;_xlfn.REGEXEXTRACT(J3147,"PT\d+[FQ]\d+_(.*)", 2))</f>
        <v>$.RMS_Voltage_C_N</v>
      </c>
      <c r="AA3147" s="12">
        <f t="shared" si="557"/>
        <v>5</v>
      </c>
      <c r="AB3147" s="6" t="s">
        <v>195</v>
      </c>
      <c r="AC3147" s="106">
        <v>3032</v>
      </c>
      <c r="AJ3147" s="80"/>
      <c r="AK3147" s="116" t="s">
        <v>1694</v>
      </c>
      <c r="AN3147" s="80"/>
      <c r="AO3147" s="80"/>
      <c r="AP3147" s="80"/>
      <c r="AQ3147" s="80"/>
      <c r="AR3147" s="130"/>
      <c r="AS3147" s="80"/>
      <c r="AT3147" s="7"/>
      <c r="AU3147" s="7"/>
      <c r="AV3147" s="169"/>
      <c r="AW3147" s="170"/>
      <c r="AX3147" s="140"/>
      <c r="AY3147" s="150"/>
      <c r="AZ3147" s="171"/>
      <c r="BA3147" s="171"/>
      <c r="BB3147" s="150" t="str">
        <f t="shared" si="556"/>
        <v/>
      </c>
      <c r="BC3147" s="172"/>
      <c r="BD3147" s="169"/>
      <c r="BE3147" s="169"/>
      <c r="BF3147" s="169"/>
      <c r="BG3147" s="169"/>
      <c r="BH3147" s="169"/>
      <c r="BI3147" s="169"/>
      <c r="BJ3147" s="169"/>
      <c r="BK3147" s="169"/>
      <c r="BL3147" s="169"/>
      <c r="BM3147" s="169"/>
      <c r="BN3147" s="169"/>
      <c r="BO3147" s="169"/>
      <c r="BP3147" s="169"/>
      <c r="BQ3147" s="169"/>
      <c r="BS3147" s="6"/>
      <c r="BT3147" s="11"/>
      <c r="BU3147" s="6"/>
      <c r="BV3147" s="6"/>
    </row>
    <row r="3148" spans="1:74" ht="15.75" x14ac:dyDescent="0.25">
      <c r="A3148" s="52" t="s">
        <v>7908</v>
      </c>
      <c r="B3148" s="56"/>
      <c r="C3148" s="7" t="s">
        <v>118</v>
      </c>
      <c r="D3148" s="7" t="s">
        <v>6921</v>
      </c>
      <c r="E3148" s="7"/>
      <c r="F3148" s="64"/>
      <c r="G3148" s="6"/>
      <c r="H3148" s="6"/>
      <c r="I3148" s="10" t="s">
        <v>110</v>
      </c>
      <c r="J3148" s="11" t="s">
        <v>5144</v>
      </c>
      <c r="K3148" s="220" t="s">
        <v>601</v>
      </c>
      <c r="L3148" s="180"/>
      <c r="M3148" s="180">
        <v>1000</v>
      </c>
      <c r="N3148" s="80" t="s">
        <v>7217</v>
      </c>
      <c r="O3148" s="165"/>
      <c r="P3148" s="80" t="s">
        <v>6020</v>
      </c>
      <c r="Q3148" s="80"/>
      <c r="R3148" s="80"/>
      <c r="S3148" s="166"/>
      <c r="T3148" s="164"/>
      <c r="U3148" s="167"/>
      <c r="V3148" s="168"/>
      <c r="W3148" s="12" t="str">
        <f t="shared" si="554"/>
        <v>Mqtt1</v>
      </c>
      <c r="X3148" s="222"/>
      <c r="Y3148" s="6" t="str">
        <f t="shared" si="558"/>
        <v>power-tag/sockets-crew-cabins-ps</v>
      </c>
      <c r="Z3148" s="106" t="str" cm="1">
        <f t="array" ref="Z3148">IF(COUNTIF(N3148,"spare"),"","$."&amp;_xlfn.REGEXEXTRACT(J3148,"PT\d+[FQ]\d+_(.*)", 2))</f>
        <v>$.Active_Power_Phase_A</v>
      </c>
      <c r="AA3148" s="12">
        <f t="shared" si="557"/>
        <v>5</v>
      </c>
      <c r="AB3148" s="6" t="s">
        <v>195</v>
      </c>
      <c r="AC3148" s="106">
        <v>3054</v>
      </c>
      <c r="AJ3148" s="80"/>
      <c r="AK3148" s="116" t="s">
        <v>1695</v>
      </c>
      <c r="AN3148" s="80"/>
      <c r="AO3148" s="80"/>
      <c r="AP3148" s="80"/>
      <c r="AQ3148" s="80"/>
      <c r="AR3148" s="130"/>
      <c r="AS3148" s="80"/>
      <c r="AT3148" s="7"/>
      <c r="AU3148" s="7"/>
      <c r="AV3148" s="169"/>
      <c r="AW3148" s="170"/>
      <c r="AX3148" s="140"/>
      <c r="AY3148" s="150"/>
      <c r="AZ3148" s="171"/>
      <c r="BA3148" s="171"/>
      <c r="BB3148" s="150" t="str">
        <f t="shared" si="556"/>
        <v/>
      </c>
      <c r="BC3148" s="172"/>
      <c r="BD3148" s="169"/>
      <c r="BE3148" s="169"/>
      <c r="BF3148" s="169"/>
      <c r="BG3148" s="169"/>
      <c r="BH3148" s="169"/>
      <c r="BI3148" s="169"/>
      <c r="BJ3148" s="169"/>
      <c r="BK3148" s="169"/>
      <c r="BL3148" s="169"/>
      <c r="BM3148" s="169"/>
      <c r="BN3148" s="169"/>
      <c r="BO3148" s="169"/>
      <c r="BP3148" s="169"/>
      <c r="BQ3148" s="169"/>
      <c r="BS3148" s="6"/>
      <c r="BT3148" s="11"/>
      <c r="BU3148" s="6"/>
      <c r="BV3148" s="6"/>
    </row>
    <row r="3149" spans="1:74" ht="15.75" x14ac:dyDescent="0.25">
      <c r="A3149" s="52" t="s">
        <v>7908</v>
      </c>
      <c r="B3149" s="56"/>
      <c r="C3149" s="7" t="s">
        <v>118</v>
      </c>
      <c r="D3149" s="7" t="s">
        <v>6921</v>
      </c>
      <c r="E3149" s="7"/>
      <c r="F3149" s="64"/>
      <c r="G3149" s="6"/>
      <c r="H3149" s="6"/>
      <c r="I3149" s="10" t="s">
        <v>110</v>
      </c>
      <c r="J3149" s="11" t="s">
        <v>5145</v>
      </c>
      <c r="K3149" s="220" t="s">
        <v>601</v>
      </c>
      <c r="L3149" s="180"/>
      <c r="M3149" s="180">
        <v>1000</v>
      </c>
      <c r="N3149" s="80" t="s">
        <v>7217</v>
      </c>
      <c r="O3149" s="165"/>
      <c r="P3149" s="80" t="s">
        <v>6021</v>
      </c>
      <c r="Q3149" s="80"/>
      <c r="R3149" s="80"/>
      <c r="S3149" s="166"/>
      <c r="T3149" s="164"/>
      <c r="U3149" s="167"/>
      <c r="V3149" s="168"/>
      <c r="W3149" s="12" t="str">
        <f t="shared" si="554"/>
        <v>Mqtt1</v>
      </c>
      <c r="X3149" s="222"/>
      <c r="Y3149" s="6" t="str">
        <f t="shared" si="558"/>
        <v>power-tag/sockets-crew-cabins-ps</v>
      </c>
      <c r="Z3149" s="106" t="str" cm="1">
        <f t="array" ref="Z3149">IF(COUNTIF(N3149,"spare"),"","$."&amp;_xlfn.REGEXEXTRACT(J3149,"PT\d+[FQ]\d+_(.*)", 2))</f>
        <v>$.Active_Power_Phase_B</v>
      </c>
      <c r="AA3149" s="12">
        <f t="shared" si="557"/>
        <v>5</v>
      </c>
      <c r="AB3149" s="6" t="s">
        <v>195</v>
      </c>
      <c r="AC3149" s="106">
        <v>3056</v>
      </c>
      <c r="AJ3149" s="80"/>
      <c r="AK3149" s="116" t="s">
        <v>1695</v>
      </c>
      <c r="AN3149" s="80"/>
      <c r="AO3149" s="80"/>
      <c r="AP3149" s="80"/>
      <c r="AQ3149" s="80"/>
      <c r="AR3149" s="130"/>
      <c r="AS3149" s="80"/>
      <c r="AT3149" s="7"/>
      <c r="AU3149" s="7"/>
      <c r="AV3149" s="169"/>
      <c r="AW3149" s="170"/>
      <c r="AX3149" s="140"/>
      <c r="AY3149" s="150"/>
      <c r="AZ3149" s="171"/>
      <c r="BA3149" s="171"/>
      <c r="BB3149" s="150" t="str">
        <f t="shared" si="556"/>
        <v/>
      </c>
      <c r="BC3149" s="172"/>
      <c r="BD3149" s="169"/>
      <c r="BE3149" s="169"/>
      <c r="BF3149" s="169"/>
      <c r="BG3149" s="169"/>
      <c r="BH3149" s="169"/>
      <c r="BI3149" s="169"/>
      <c r="BJ3149" s="169"/>
      <c r="BK3149" s="169"/>
      <c r="BL3149" s="169"/>
      <c r="BM3149" s="169"/>
      <c r="BN3149" s="169"/>
      <c r="BO3149" s="169"/>
      <c r="BP3149" s="169"/>
      <c r="BQ3149" s="169"/>
      <c r="BS3149" s="6"/>
      <c r="BT3149" s="11"/>
      <c r="BU3149" s="6"/>
      <c r="BV3149" s="6"/>
    </row>
    <row r="3150" spans="1:74" ht="15.75" x14ac:dyDescent="0.25">
      <c r="A3150" s="52" t="s">
        <v>7908</v>
      </c>
      <c r="B3150" s="56"/>
      <c r="C3150" s="7" t="s">
        <v>118</v>
      </c>
      <c r="D3150" s="7" t="s">
        <v>6921</v>
      </c>
      <c r="E3150" s="7"/>
      <c r="F3150" s="64"/>
      <c r="G3150" s="6"/>
      <c r="H3150" s="6"/>
      <c r="I3150" s="10" t="s">
        <v>110</v>
      </c>
      <c r="J3150" s="11" t="s">
        <v>5146</v>
      </c>
      <c r="K3150" s="220" t="s">
        <v>601</v>
      </c>
      <c r="L3150" s="180"/>
      <c r="M3150" s="180">
        <v>1000</v>
      </c>
      <c r="N3150" s="80" t="s">
        <v>7217</v>
      </c>
      <c r="O3150" s="165"/>
      <c r="P3150" s="80" t="s">
        <v>6022</v>
      </c>
      <c r="Q3150" s="80"/>
      <c r="R3150" s="80"/>
      <c r="S3150" s="166"/>
      <c r="T3150" s="164"/>
      <c r="U3150" s="167"/>
      <c r="V3150" s="168"/>
      <c r="W3150" s="12" t="str">
        <f t="shared" si="554"/>
        <v>Mqtt1</v>
      </c>
      <c r="X3150" s="222"/>
      <c r="Y3150" s="6" t="str">
        <f t="shared" si="558"/>
        <v>power-tag/sockets-crew-cabins-ps</v>
      </c>
      <c r="Z3150" s="106" t="str" cm="1">
        <f t="array" ref="Z3150">IF(COUNTIF(N3150,"spare"),"","$."&amp;_xlfn.REGEXEXTRACT(J3150,"PT\d+[FQ]\d+_(.*)", 2))</f>
        <v>$.Active_Power_Phase_C</v>
      </c>
      <c r="AA3150" s="12">
        <f t="shared" si="557"/>
        <v>5</v>
      </c>
      <c r="AB3150" s="6" t="s">
        <v>195</v>
      </c>
      <c r="AC3150" s="106">
        <v>3058</v>
      </c>
      <c r="AJ3150" s="80"/>
      <c r="AK3150" s="116" t="s">
        <v>1695</v>
      </c>
      <c r="AN3150" s="80"/>
      <c r="AO3150" s="80"/>
      <c r="AP3150" s="80"/>
      <c r="AQ3150" s="80"/>
      <c r="AR3150" s="130"/>
      <c r="AS3150" s="80"/>
      <c r="AT3150" s="7"/>
      <c r="AU3150" s="7"/>
      <c r="AV3150" s="169"/>
      <c r="AW3150" s="170"/>
      <c r="AX3150" s="140"/>
      <c r="AY3150" s="150"/>
      <c r="AZ3150" s="171"/>
      <c r="BA3150" s="171"/>
      <c r="BB3150" s="150" t="str">
        <f t="shared" si="556"/>
        <v/>
      </c>
      <c r="BC3150" s="172"/>
      <c r="BD3150" s="169"/>
      <c r="BE3150" s="169"/>
      <c r="BF3150" s="169"/>
      <c r="BG3150" s="169"/>
      <c r="BH3150" s="169"/>
      <c r="BI3150" s="169"/>
      <c r="BJ3150" s="169"/>
      <c r="BK3150" s="169"/>
      <c r="BL3150" s="169"/>
      <c r="BM3150" s="169"/>
      <c r="BN3150" s="169"/>
      <c r="BO3150" s="169"/>
      <c r="BP3150" s="169"/>
      <c r="BQ3150" s="169"/>
      <c r="BS3150" s="6"/>
      <c r="BT3150" s="11"/>
      <c r="BU3150" s="6"/>
      <c r="BV3150" s="6"/>
    </row>
    <row r="3151" spans="1:74" ht="15.75" x14ac:dyDescent="0.25">
      <c r="A3151" s="52" t="s">
        <v>7908</v>
      </c>
      <c r="B3151" s="56"/>
      <c r="C3151" s="7" t="s">
        <v>118</v>
      </c>
      <c r="D3151" s="7" t="s">
        <v>6921</v>
      </c>
      <c r="E3151" s="7"/>
      <c r="F3151" s="64"/>
      <c r="G3151" s="6"/>
      <c r="H3151" s="6"/>
      <c r="I3151" s="10" t="s">
        <v>110</v>
      </c>
      <c r="J3151" s="11" t="s">
        <v>5147</v>
      </c>
      <c r="K3151" s="220" t="s">
        <v>601</v>
      </c>
      <c r="L3151" s="180"/>
      <c r="M3151" s="180">
        <v>1000</v>
      </c>
      <c r="N3151" s="80" t="s">
        <v>7217</v>
      </c>
      <c r="O3151" s="165"/>
      <c r="P3151" s="80" t="s">
        <v>6023</v>
      </c>
      <c r="Q3151" s="80"/>
      <c r="R3151" s="80"/>
      <c r="S3151" s="166"/>
      <c r="T3151" s="164"/>
      <c r="U3151" s="167"/>
      <c r="V3151" s="168"/>
      <c r="W3151" s="12" t="str">
        <f t="shared" si="554"/>
        <v>Mqtt1</v>
      </c>
      <c r="X3151" s="222"/>
      <c r="Y3151" s="6" t="str">
        <f t="shared" si="558"/>
        <v>power-tag/sockets-crew-cabins-ps</v>
      </c>
      <c r="Z3151" s="106" t="str" cm="1">
        <f t="array" ref="Z3151">IF(COUNTIF(N3151,"spare"),"","$."&amp;_xlfn.REGEXEXTRACT(J3151,"PT\d+[FQ]\d+_(.*)", 2))</f>
        <v>$.Total_Active_Power</v>
      </c>
      <c r="AA3151" s="12">
        <f t="shared" si="557"/>
        <v>5</v>
      </c>
      <c r="AB3151" s="6" t="s">
        <v>195</v>
      </c>
      <c r="AC3151" s="106">
        <v>3060</v>
      </c>
      <c r="AJ3151" s="80"/>
      <c r="AK3151" s="116" t="s">
        <v>1695</v>
      </c>
      <c r="AN3151" s="80"/>
      <c r="AO3151" s="80"/>
      <c r="AP3151" s="80"/>
      <c r="AQ3151" s="80"/>
      <c r="AR3151" s="130"/>
      <c r="AS3151" s="80"/>
      <c r="AT3151" s="7"/>
      <c r="AU3151" s="7"/>
      <c r="AV3151" s="169"/>
      <c r="AW3151" s="170"/>
      <c r="AX3151" s="140"/>
      <c r="AY3151" s="150"/>
      <c r="AZ3151" s="171"/>
      <c r="BA3151" s="171"/>
      <c r="BB3151" s="150" t="str">
        <f t="shared" si="556"/>
        <v/>
      </c>
      <c r="BC3151" s="172"/>
      <c r="BD3151" s="169"/>
      <c r="BE3151" s="169"/>
      <c r="BF3151" s="169"/>
      <c r="BG3151" s="169"/>
      <c r="BH3151" s="169"/>
      <c r="BI3151" s="169"/>
      <c r="BJ3151" s="169"/>
      <c r="BK3151" s="169"/>
      <c r="BL3151" s="169"/>
      <c r="BM3151" s="169"/>
      <c r="BN3151" s="169"/>
      <c r="BO3151" s="169"/>
      <c r="BP3151" s="169"/>
      <c r="BQ3151" s="169"/>
      <c r="BS3151" s="6"/>
      <c r="BT3151" s="11"/>
      <c r="BU3151" s="6"/>
      <c r="BV3151" s="6"/>
    </row>
    <row r="3152" spans="1:74" ht="15.75" x14ac:dyDescent="0.25">
      <c r="A3152" s="52" t="s">
        <v>7908</v>
      </c>
      <c r="B3152" s="56"/>
      <c r="C3152" s="7" t="s">
        <v>118</v>
      </c>
      <c r="D3152" s="7" t="s">
        <v>6921</v>
      </c>
      <c r="E3152" s="7"/>
      <c r="F3152" s="64"/>
      <c r="G3152" s="6"/>
      <c r="H3152" s="6"/>
      <c r="I3152" s="10" t="s">
        <v>110</v>
      </c>
      <c r="J3152" s="11" t="s">
        <v>5148</v>
      </c>
      <c r="K3152" s="220" t="s">
        <v>601</v>
      </c>
      <c r="L3152" s="180"/>
      <c r="M3152" s="180">
        <v>1000</v>
      </c>
      <c r="N3152" s="80" t="s">
        <v>7217</v>
      </c>
      <c r="O3152" s="165"/>
      <c r="P3152" s="80" t="s">
        <v>6024</v>
      </c>
      <c r="Q3152" s="80"/>
      <c r="R3152" s="80"/>
      <c r="S3152" s="166"/>
      <c r="T3152" s="164"/>
      <c r="U3152" s="167"/>
      <c r="V3152" s="168"/>
      <c r="W3152" s="12" t="str">
        <f t="shared" si="554"/>
        <v>Mqtt1</v>
      </c>
      <c r="X3152" s="222"/>
      <c r="Y3152" s="6" t="str">
        <f t="shared" si="558"/>
        <v>power-tag/sockets-crew-cabins-ps</v>
      </c>
      <c r="Z3152" s="106" t="str" cm="1">
        <f t="array" ref="Z3152">IF(COUNTIF(N3152,"spare"),"","$."&amp;_xlfn.REGEXEXTRACT(J3152,"PT\d+[FQ]\d+_(.*)", 2))</f>
        <v>$.Power_Factor_Phase_A</v>
      </c>
      <c r="AA3152" s="12">
        <f t="shared" si="557"/>
        <v>5</v>
      </c>
      <c r="AB3152" s="6" t="s">
        <v>195</v>
      </c>
      <c r="AC3152" s="106">
        <v>3078</v>
      </c>
      <c r="AJ3152" s="80"/>
      <c r="AK3152" s="116" t="s">
        <v>1696</v>
      </c>
      <c r="AN3152" s="80"/>
      <c r="AO3152" s="80"/>
      <c r="AP3152" s="80"/>
      <c r="AQ3152" s="80"/>
      <c r="AR3152" s="130"/>
      <c r="AS3152" s="80"/>
      <c r="AT3152" s="7"/>
      <c r="AU3152" s="7"/>
      <c r="AV3152" s="169"/>
      <c r="AW3152" s="170"/>
      <c r="AX3152" s="140"/>
      <c r="AY3152" s="150"/>
      <c r="AZ3152" s="171"/>
      <c r="BA3152" s="171"/>
      <c r="BB3152" s="150" t="str">
        <f t="shared" si="556"/>
        <v/>
      </c>
      <c r="BC3152" s="172"/>
      <c r="BD3152" s="169"/>
      <c r="BE3152" s="169"/>
      <c r="BF3152" s="169"/>
      <c r="BG3152" s="169"/>
      <c r="BH3152" s="169"/>
      <c r="BI3152" s="169"/>
      <c r="BJ3152" s="169"/>
      <c r="BK3152" s="169"/>
      <c r="BL3152" s="169"/>
      <c r="BM3152" s="169"/>
      <c r="BN3152" s="169"/>
      <c r="BO3152" s="169"/>
      <c r="BP3152" s="169"/>
      <c r="BQ3152" s="169"/>
      <c r="BS3152" s="6"/>
      <c r="BT3152" s="11"/>
      <c r="BU3152" s="6"/>
      <c r="BV3152" s="6"/>
    </row>
    <row r="3153" spans="1:74" ht="15.75" x14ac:dyDescent="0.25">
      <c r="A3153" s="52" t="s">
        <v>7908</v>
      </c>
      <c r="B3153" s="56"/>
      <c r="C3153" s="7" t="s">
        <v>118</v>
      </c>
      <c r="D3153" s="7" t="s">
        <v>6921</v>
      </c>
      <c r="E3153" s="7"/>
      <c r="F3153" s="64"/>
      <c r="G3153" s="6"/>
      <c r="H3153" s="6"/>
      <c r="I3153" s="10" t="s">
        <v>110</v>
      </c>
      <c r="J3153" s="11" t="s">
        <v>5149</v>
      </c>
      <c r="K3153" s="220" t="s">
        <v>601</v>
      </c>
      <c r="L3153" s="180"/>
      <c r="M3153" s="180">
        <v>1000</v>
      </c>
      <c r="N3153" s="80" t="s">
        <v>7217</v>
      </c>
      <c r="O3153" s="165"/>
      <c r="P3153" s="80" t="s">
        <v>6025</v>
      </c>
      <c r="Q3153" s="80"/>
      <c r="R3153" s="80"/>
      <c r="S3153" s="166"/>
      <c r="T3153" s="164"/>
      <c r="U3153" s="167"/>
      <c r="V3153" s="168"/>
      <c r="W3153" s="12" t="str">
        <f t="shared" si="554"/>
        <v>Mqtt1</v>
      </c>
      <c r="X3153" s="222"/>
      <c r="Y3153" s="6" t="str">
        <f t="shared" si="558"/>
        <v>power-tag/sockets-crew-cabins-ps</v>
      </c>
      <c r="Z3153" s="106" t="str" cm="1">
        <f t="array" ref="Z3153">IF(COUNTIF(N3153,"spare"),"","$."&amp;_xlfn.REGEXEXTRACT(J3153,"PT\d+[FQ]\d+_(.*)", 2))</f>
        <v>$.Power_Factor_Phase_B</v>
      </c>
      <c r="AA3153" s="12">
        <f t="shared" si="557"/>
        <v>5</v>
      </c>
      <c r="AB3153" s="6" t="s">
        <v>195</v>
      </c>
      <c r="AC3153" s="106">
        <v>3080</v>
      </c>
      <c r="AJ3153" s="80"/>
      <c r="AK3153" s="116" t="s">
        <v>1696</v>
      </c>
      <c r="AN3153" s="80"/>
      <c r="AO3153" s="80"/>
      <c r="AP3153" s="80"/>
      <c r="AQ3153" s="80"/>
      <c r="AR3153" s="130"/>
      <c r="AS3153" s="80"/>
      <c r="AT3153" s="7"/>
      <c r="AU3153" s="7"/>
      <c r="AV3153" s="169"/>
      <c r="AW3153" s="170"/>
      <c r="AX3153" s="140"/>
      <c r="AY3153" s="150"/>
      <c r="AZ3153" s="171"/>
      <c r="BA3153" s="171"/>
      <c r="BB3153" s="150" t="str">
        <f t="shared" si="556"/>
        <v/>
      </c>
      <c r="BC3153" s="172"/>
      <c r="BD3153" s="169"/>
      <c r="BE3153" s="169"/>
      <c r="BF3153" s="169"/>
      <c r="BG3153" s="169"/>
      <c r="BH3153" s="169"/>
      <c r="BI3153" s="169"/>
      <c r="BJ3153" s="169"/>
      <c r="BK3153" s="169"/>
      <c r="BL3153" s="169"/>
      <c r="BM3153" s="169"/>
      <c r="BN3153" s="169"/>
      <c r="BO3153" s="169"/>
      <c r="BP3153" s="169"/>
      <c r="BQ3153" s="169"/>
      <c r="BS3153" s="6"/>
      <c r="BT3153" s="11"/>
      <c r="BU3153" s="6"/>
      <c r="BV3153" s="6"/>
    </row>
    <row r="3154" spans="1:74" ht="15.75" x14ac:dyDescent="0.25">
      <c r="A3154" s="52" t="s">
        <v>7908</v>
      </c>
      <c r="B3154" s="56"/>
      <c r="C3154" s="7" t="s">
        <v>118</v>
      </c>
      <c r="D3154" s="7" t="s">
        <v>6921</v>
      </c>
      <c r="E3154" s="7"/>
      <c r="F3154" s="64"/>
      <c r="G3154" s="6"/>
      <c r="H3154" s="6"/>
      <c r="I3154" s="10" t="s">
        <v>110</v>
      </c>
      <c r="J3154" s="11" t="s">
        <v>5150</v>
      </c>
      <c r="K3154" s="220" t="s">
        <v>601</v>
      </c>
      <c r="L3154" s="180"/>
      <c r="M3154" s="180">
        <v>1000</v>
      </c>
      <c r="N3154" s="80" t="s">
        <v>7217</v>
      </c>
      <c r="O3154" s="165"/>
      <c r="P3154" s="80" t="s">
        <v>6026</v>
      </c>
      <c r="Q3154" s="80"/>
      <c r="R3154" s="80"/>
      <c r="S3154" s="166"/>
      <c r="T3154" s="164"/>
      <c r="U3154" s="167"/>
      <c r="V3154" s="168"/>
      <c r="W3154" s="12" t="str">
        <f t="shared" si="554"/>
        <v>Mqtt1</v>
      </c>
      <c r="X3154" s="222"/>
      <c r="Y3154" s="6" t="str">
        <f t="shared" si="558"/>
        <v>power-tag/sockets-crew-cabins-ps</v>
      </c>
      <c r="Z3154" s="106" t="str" cm="1">
        <f t="array" ref="Z3154">IF(COUNTIF(N3154,"spare"),"","$."&amp;_xlfn.REGEXEXTRACT(J3154,"PT\d+[FQ]\d+_(.*)", 2))</f>
        <v>$.Power_Factor_Phase_C</v>
      </c>
      <c r="AA3154" s="12">
        <f t="shared" si="557"/>
        <v>5</v>
      </c>
      <c r="AB3154" s="6" t="s">
        <v>195</v>
      </c>
      <c r="AC3154" s="106">
        <v>3082</v>
      </c>
      <c r="AJ3154" s="80"/>
      <c r="AK3154" s="116" t="s">
        <v>1696</v>
      </c>
      <c r="AN3154" s="80"/>
      <c r="AO3154" s="80"/>
      <c r="AP3154" s="80"/>
      <c r="AQ3154" s="80"/>
      <c r="AR3154" s="130"/>
      <c r="AS3154" s="80"/>
      <c r="AT3154" s="7"/>
      <c r="AU3154" s="7"/>
      <c r="AV3154" s="169"/>
      <c r="AW3154" s="170"/>
      <c r="AX3154" s="140"/>
      <c r="AY3154" s="150"/>
      <c r="AZ3154" s="171"/>
      <c r="BA3154" s="171"/>
      <c r="BB3154" s="150" t="str">
        <f t="shared" si="556"/>
        <v/>
      </c>
      <c r="BC3154" s="172"/>
      <c r="BD3154" s="169"/>
      <c r="BE3154" s="169"/>
      <c r="BF3154" s="169"/>
      <c r="BG3154" s="169"/>
      <c r="BH3154" s="169"/>
      <c r="BI3154" s="169"/>
      <c r="BJ3154" s="169"/>
      <c r="BK3154" s="169"/>
      <c r="BL3154" s="169"/>
      <c r="BM3154" s="169"/>
      <c r="BN3154" s="169"/>
      <c r="BO3154" s="169"/>
      <c r="BP3154" s="169"/>
      <c r="BQ3154" s="169"/>
      <c r="BS3154" s="6"/>
      <c r="BT3154" s="11"/>
      <c r="BU3154" s="6"/>
      <c r="BV3154" s="6"/>
    </row>
    <row r="3155" spans="1:74" ht="15.75" x14ac:dyDescent="0.25">
      <c r="A3155" s="52" t="s">
        <v>7908</v>
      </c>
      <c r="B3155" s="56"/>
      <c r="C3155" s="7" t="s">
        <v>118</v>
      </c>
      <c r="D3155" s="7" t="s">
        <v>6921</v>
      </c>
      <c r="E3155" s="7"/>
      <c r="F3155" s="64"/>
      <c r="G3155" s="6"/>
      <c r="H3155" s="6"/>
      <c r="I3155" s="10" t="s">
        <v>110</v>
      </c>
      <c r="J3155" s="11" t="s">
        <v>5151</v>
      </c>
      <c r="K3155" s="220" t="s">
        <v>601</v>
      </c>
      <c r="L3155" s="180"/>
      <c r="M3155" s="180">
        <v>1000</v>
      </c>
      <c r="N3155" s="80" t="s">
        <v>7217</v>
      </c>
      <c r="O3155" s="165"/>
      <c r="P3155" s="80" t="s">
        <v>6027</v>
      </c>
      <c r="Q3155" s="80"/>
      <c r="R3155" s="80"/>
      <c r="S3155" s="166"/>
      <c r="T3155" s="164"/>
      <c r="U3155" s="167"/>
      <c r="V3155" s="168"/>
      <c r="W3155" s="12" t="str">
        <f t="shared" si="554"/>
        <v>Mqtt1</v>
      </c>
      <c r="X3155" s="222"/>
      <c r="Y3155" s="6" t="str">
        <f t="shared" si="558"/>
        <v>power-tag/sockets-crew-cabins-ps</v>
      </c>
      <c r="Z3155" s="106" t="str" cm="1">
        <f t="array" ref="Z3155">IF(COUNTIF(N3155,"spare"),"","$."&amp;_xlfn.REGEXEXTRACT(J3155,"PT\d+[FQ]\d+_(.*)", 2))</f>
        <v>$.Total_Power_Factor</v>
      </c>
      <c r="AA3155" s="12">
        <f t="shared" si="557"/>
        <v>5</v>
      </c>
      <c r="AB3155" s="6" t="s">
        <v>195</v>
      </c>
      <c r="AC3155" s="106">
        <v>3084</v>
      </c>
      <c r="AJ3155" s="80"/>
      <c r="AK3155" s="116" t="s">
        <v>1696</v>
      </c>
      <c r="AN3155" s="80"/>
      <c r="AO3155" s="80"/>
      <c r="AP3155" s="80"/>
      <c r="AQ3155" s="80"/>
      <c r="AR3155" s="130"/>
      <c r="AS3155" s="80"/>
      <c r="AT3155" s="7"/>
      <c r="AU3155" s="7"/>
      <c r="AV3155" s="169"/>
      <c r="AW3155" s="170"/>
      <c r="AX3155" s="140"/>
      <c r="AY3155" s="150"/>
      <c r="AZ3155" s="171"/>
      <c r="BA3155" s="171"/>
      <c r="BB3155" s="150" t="str">
        <f t="shared" si="556"/>
        <v/>
      </c>
      <c r="BC3155" s="172"/>
      <c r="BD3155" s="169"/>
      <c r="BE3155" s="169"/>
      <c r="BF3155" s="169"/>
      <c r="BG3155" s="169"/>
      <c r="BH3155" s="169"/>
      <c r="BI3155" s="169"/>
      <c r="BJ3155" s="169"/>
      <c r="BK3155" s="169"/>
      <c r="BL3155" s="169"/>
      <c r="BM3155" s="169"/>
      <c r="BN3155" s="169"/>
      <c r="BO3155" s="169"/>
      <c r="BP3155" s="169"/>
      <c r="BQ3155" s="169"/>
      <c r="BS3155" s="6"/>
      <c r="BT3155" s="11"/>
      <c r="BU3155" s="6"/>
      <c r="BV3155" s="6"/>
    </row>
    <row r="3156" spans="1:74" ht="15.75" x14ac:dyDescent="0.25">
      <c r="A3156" s="52" t="s">
        <v>7908</v>
      </c>
      <c r="B3156" s="56"/>
      <c r="C3156" s="7" t="s">
        <v>118</v>
      </c>
      <c r="D3156" s="7" t="s">
        <v>6921</v>
      </c>
      <c r="E3156" s="7"/>
      <c r="F3156" s="64"/>
      <c r="G3156" s="6"/>
      <c r="H3156" s="6"/>
      <c r="I3156" s="10" t="s">
        <v>110</v>
      </c>
      <c r="J3156" s="11" t="s">
        <v>5152</v>
      </c>
      <c r="K3156" s="220" t="s">
        <v>601</v>
      </c>
      <c r="L3156" s="180"/>
      <c r="M3156" s="180">
        <v>1000</v>
      </c>
      <c r="N3156" s="80" t="s">
        <v>7217</v>
      </c>
      <c r="O3156" s="165"/>
      <c r="P3156" s="80" t="s">
        <v>6028</v>
      </c>
      <c r="Q3156" s="80"/>
      <c r="R3156" s="80"/>
      <c r="S3156" s="166"/>
      <c r="T3156" s="164"/>
      <c r="U3156" s="167"/>
      <c r="V3156" s="168"/>
      <c r="W3156" s="12" t="str">
        <f t="shared" si="554"/>
        <v>Mqtt1</v>
      </c>
      <c r="X3156" s="222"/>
      <c r="Y3156" s="6" t="str">
        <f t="shared" si="558"/>
        <v>power-tag/sockets-crew-cabins-sb</v>
      </c>
      <c r="Z3156" s="106" t="str" cm="1">
        <f t="array" ref="Z3156">IF(COUNTIF(N3156,"spare"),"","$."&amp;_xlfn.REGEXEXTRACT(J3156,"PT\d+[FQ]\d+_(.*)", 2))</f>
        <v>$.RMS_Current_Phase_A</v>
      </c>
      <c r="AA3156" s="12">
        <f>AA3141+1</f>
        <v>6</v>
      </c>
      <c r="AB3156" s="6" t="s">
        <v>195</v>
      </c>
      <c r="AC3156" s="106">
        <v>3000</v>
      </c>
      <c r="AJ3156" s="80"/>
      <c r="AK3156" s="116" t="s">
        <v>1693</v>
      </c>
      <c r="AN3156" s="80"/>
      <c r="AO3156" s="80"/>
      <c r="AP3156" s="80"/>
      <c r="AQ3156" s="80"/>
      <c r="AR3156" s="130"/>
      <c r="AS3156" s="80"/>
      <c r="AT3156" s="7"/>
      <c r="AU3156" s="7"/>
      <c r="AV3156" s="169"/>
      <c r="AW3156" s="170"/>
      <c r="AX3156" s="140"/>
      <c r="AY3156" s="150"/>
      <c r="AZ3156" s="171"/>
      <c r="BA3156" s="171"/>
      <c r="BB3156" s="150" t="str">
        <f t="shared" si="556"/>
        <v/>
      </c>
      <c r="BC3156" s="172"/>
      <c r="BD3156" s="169"/>
      <c r="BE3156" s="169"/>
      <c r="BF3156" s="169"/>
      <c r="BG3156" s="169"/>
      <c r="BH3156" s="169"/>
      <c r="BI3156" s="169"/>
      <c r="BJ3156" s="169"/>
      <c r="BK3156" s="169"/>
      <c r="BL3156" s="169"/>
      <c r="BM3156" s="169"/>
      <c r="BN3156" s="169"/>
      <c r="BO3156" s="169"/>
      <c r="BP3156" s="169"/>
      <c r="BQ3156" s="169"/>
      <c r="BS3156" s="6"/>
      <c r="BT3156" s="11"/>
      <c r="BU3156" s="6"/>
      <c r="BV3156" s="6"/>
    </row>
    <row r="3157" spans="1:74" ht="15.75" x14ac:dyDescent="0.25">
      <c r="A3157" s="52" t="s">
        <v>7908</v>
      </c>
      <c r="B3157" s="56"/>
      <c r="C3157" s="7" t="s">
        <v>118</v>
      </c>
      <c r="D3157" s="7" t="s">
        <v>6921</v>
      </c>
      <c r="E3157" s="7"/>
      <c r="F3157" s="64"/>
      <c r="G3157" s="6"/>
      <c r="H3157" s="6"/>
      <c r="I3157" s="10" t="s">
        <v>110</v>
      </c>
      <c r="J3157" s="11" t="s">
        <v>5153</v>
      </c>
      <c r="K3157" s="220" t="s">
        <v>601</v>
      </c>
      <c r="L3157" s="180"/>
      <c r="M3157" s="180">
        <v>1000</v>
      </c>
      <c r="N3157" s="80" t="s">
        <v>7217</v>
      </c>
      <c r="O3157" s="165"/>
      <c r="P3157" s="80" t="s">
        <v>6029</v>
      </c>
      <c r="Q3157" s="80"/>
      <c r="R3157" s="80"/>
      <c r="S3157" s="166"/>
      <c r="T3157" s="164"/>
      <c r="U3157" s="167"/>
      <c r="V3157" s="168"/>
      <c r="W3157" s="12" t="str">
        <f t="shared" si="554"/>
        <v>Mqtt1</v>
      </c>
      <c r="X3157" s="222"/>
      <c r="Y3157" s="6" t="str">
        <f t="shared" si="558"/>
        <v>power-tag/sockets-crew-cabins-sb</v>
      </c>
      <c r="Z3157" s="106" t="str" cm="1">
        <f t="array" ref="Z3157">IF(COUNTIF(N3157,"spare"),"","$."&amp;_xlfn.REGEXEXTRACT(J3157,"PT\d+[FQ]\d+_(.*)", 2))</f>
        <v>$.RMS_Current_Phase_B</v>
      </c>
      <c r="AA3157" s="12">
        <f t="shared" si="557"/>
        <v>6</v>
      </c>
      <c r="AB3157" s="6" t="s">
        <v>195</v>
      </c>
      <c r="AC3157" s="106">
        <v>3002</v>
      </c>
      <c r="AJ3157" s="80"/>
      <c r="AK3157" s="116" t="s">
        <v>1693</v>
      </c>
      <c r="AN3157" s="80"/>
      <c r="AO3157" s="80"/>
      <c r="AP3157" s="80"/>
      <c r="AQ3157" s="80"/>
      <c r="AR3157" s="130"/>
      <c r="AS3157" s="80"/>
      <c r="AT3157" s="7"/>
      <c r="AU3157" s="7"/>
      <c r="AV3157" s="169"/>
      <c r="AW3157" s="170"/>
      <c r="AX3157" s="140"/>
      <c r="AY3157" s="150"/>
      <c r="AZ3157" s="171"/>
      <c r="BA3157" s="171"/>
      <c r="BB3157" s="150" t="str">
        <f t="shared" si="556"/>
        <v/>
      </c>
      <c r="BC3157" s="172"/>
      <c r="BD3157" s="169"/>
      <c r="BE3157" s="169"/>
      <c r="BF3157" s="169"/>
      <c r="BG3157" s="169"/>
      <c r="BH3157" s="169"/>
      <c r="BI3157" s="169"/>
      <c r="BJ3157" s="169"/>
      <c r="BK3157" s="169"/>
      <c r="BL3157" s="169"/>
      <c r="BM3157" s="169"/>
      <c r="BN3157" s="169"/>
      <c r="BO3157" s="169"/>
      <c r="BP3157" s="169"/>
      <c r="BQ3157" s="169"/>
      <c r="BS3157" s="6"/>
      <c r="BT3157" s="11"/>
      <c r="BU3157" s="6"/>
      <c r="BV3157" s="6"/>
    </row>
    <row r="3158" spans="1:74" ht="15.75" x14ac:dyDescent="0.25">
      <c r="A3158" s="52" t="s">
        <v>7908</v>
      </c>
      <c r="B3158" s="56"/>
      <c r="C3158" s="7" t="s">
        <v>118</v>
      </c>
      <c r="D3158" s="7" t="s">
        <v>6921</v>
      </c>
      <c r="E3158" s="7"/>
      <c r="F3158" s="64"/>
      <c r="G3158" s="6"/>
      <c r="H3158" s="6"/>
      <c r="I3158" s="10" t="s">
        <v>110</v>
      </c>
      <c r="J3158" s="11" t="s">
        <v>5154</v>
      </c>
      <c r="K3158" s="220" t="s">
        <v>601</v>
      </c>
      <c r="L3158" s="180"/>
      <c r="M3158" s="180">
        <v>1000</v>
      </c>
      <c r="N3158" s="80" t="s">
        <v>7217</v>
      </c>
      <c r="O3158" s="165"/>
      <c r="P3158" s="80" t="s">
        <v>6030</v>
      </c>
      <c r="Q3158" s="80"/>
      <c r="R3158" s="80"/>
      <c r="S3158" s="166"/>
      <c r="T3158" s="164"/>
      <c r="U3158" s="167"/>
      <c r="V3158" s="168"/>
      <c r="W3158" s="12" t="str">
        <f t="shared" si="554"/>
        <v>Mqtt1</v>
      </c>
      <c r="X3158" s="222"/>
      <c r="Y3158" s="6" t="str">
        <f t="shared" si="558"/>
        <v>power-tag/sockets-crew-cabins-sb</v>
      </c>
      <c r="Z3158" s="106" t="str" cm="1">
        <f t="array" ref="Z3158">IF(COUNTIF(N3158,"spare"),"","$."&amp;_xlfn.REGEXEXTRACT(J3158,"PT\d+[FQ]\d+_(.*)", 2))</f>
        <v>$.RMS_Current_Phase_C</v>
      </c>
      <c r="AA3158" s="12">
        <f t="shared" si="557"/>
        <v>6</v>
      </c>
      <c r="AB3158" s="6" t="s">
        <v>195</v>
      </c>
      <c r="AC3158" s="106">
        <v>3004</v>
      </c>
      <c r="AJ3158" s="80"/>
      <c r="AK3158" s="116" t="s">
        <v>1693</v>
      </c>
      <c r="AN3158" s="80"/>
      <c r="AO3158" s="80"/>
      <c r="AP3158" s="80"/>
      <c r="AQ3158" s="80"/>
      <c r="AR3158" s="130"/>
      <c r="AS3158" s="80"/>
      <c r="AT3158" s="7"/>
      <c r="AU3158" s="7"/>
      <c r="AV3158" s="169"/>
      <c r="AW3158" s="170"/>
      <c r="AX3158" s="140"/>
      <c r="AY3158" s="150"/>
      <c r="AZ3158" s="171"/>
      <c r="BA3158" s="171"/>
      <c r="BB3158" s="150" t="str">
        <f t="shared" si="556"/>
        <v/>
      </c>
      <c r="BC3158" s="172"/>
      <c r="BD3158" s="169"/>
      <c r="BE3158" s="169"/>
      <c r="BF3158" s="169"/>
      <c r="BG3158" s="169"/>
      <c r="BH3158" s="169"/>
      <c r="BI3158" s="169"/>
      <c r="BJ3158" s="169"/>
      <c r="BK3158" s="169"/>
      <c r="BL3158" s="169"/>
      <c r="BM3158" s="169"/>
      <c r="BN3158" s="169"/>
      <c r="BO3158" s="169"/>
      <c r="BP3158" s="169"/>
      <c r="BQ3158" s="169"/>
      <c r="BS3158" s="6"/>
      <c r="BT3158" s="11"/>
      <c r="BU3158" s="6"/>
      <c r="BV3158" s="6"/>
    </row>
    <row r="3159" spans="1:74" ht="15.75" x14ac:dyDescent="0.25">
      <c r="A3159" s="52" t="s">
        <v>7908</v>
      </c>
      <c r="B3159" s="56"/>
      <c r="C3159" s="7" t="s">
        <v>118</v>
      </c>
      <c r="D3159" s="7" t="s">
        <v>6921</v>
      </c>
      <c r="E3159" s="7"/>
      <c r="F3159" s="64"/>
      <c r="G3159" s="6"/>
      <c r="H3159" s="6"/>
      <c r="I3159" s="10" t="s">
        <v>110</v>
      </c>
      <c r="J3159" s="11" t="s">
        <v>5155</v>
      </c>
      <c r="K3159" s="220" t="s">
        <v>601</v>
      </c>
      <c r="L3159" s="180"/>
      <c r="M3159" s="180">
        <v>1000</v>
      </c>
      <c r="N3159" s="80" t="s">
        <v>7217</v>
      </c>
      <c r="O3159" s="165"/>
      <c r="P3159" s="80" t="s">
        <v>6031</v>
      </c>
      <c r="Q3159" s="80"/>
      <c r="R3159" s="80"/>
      <c r="S3159" s="166"/>
      <c r="T3159" s="164"/>
      <c r="U3159" s="167"/>
      <c r="V3159" s="168"/>
      <c r="W3159" s="12" t="str">
        <f t="shared" si="554"/>
        <v>Mqtt1</v>
      </c>
      <c r="X3159" s="222"/>
      <c r="Y3159" s="6" t="str">
        <f t="shared" si="558"/>
        <v>power-tag/sockets-crew-cabins-sb</v>
      </c>
      <c r="Z3159" s="106" t="str" cm="1">
        <f t="array" ref="Z3159">IF(COUNTIF(N3159,"spare"),"","$."&amp;_xlfn.REGEXEXTRACT(J3159,"PT\d+[FQ]\d+_(.*)", 2))</f>
        <v>$.RMS_Current_Phase_Neut</v>
      </c>
      <c r="AA3159" s="12">
        <f t="shared" si="557"/>
        <v>6</v>
      </c>
      <c r="AB3159" s="6" t="s">
        <v>195</v>
      </c>
      <c r="AC3159" s="106">
        <v>3006</v>
      </c>
      <c r="AJ3159" s="80"/>
      <c r="AK3159" s="116" t="s">
        <v>1693</v>
      </c>
      <c r="AN3159" s="80"/>
      <c r="AO3159" s="80"/>
      <c r="AP3159" s="80"/>
      <c r="AQ3159" s="80"/>
      <c r="AR3159" s="130"/>
      <c r="AS3159" s="80"/>
      <c r="AT3159" s="7"/>
      <c r="AU3159" s="7"/>
      <c r="AV3159" s="169"/>
      <c r="AW3159" s="170"/>
      <c r="AX3159" s="140"/>
      <c r="AY3159" s="150"/>
      <c r="AZ3159" s="171"/>
      <c r="BA3159" s="171"/>
      <c r="BB3159" s="150" t="str">
        <f t="shared" si="556"/>
        <v/>
      </c>
      <c r="BC3159" s="172"/>
      <c r="BD3159" s="169"/>
      <c r="BE3159" s="169"/>
      <c r="BF3159" s="169"/>
      <c r="BG3159" s="169"/>
      <c r="BH3159" s="169"/>
      <c r="BI3159" s="169"/>
      <c r="BJ3159" s="169"/>
      <c r="BK3159" s="169"/>
      <c r="BL3159" s="169"/>
      <c r="BM3159" s="169"/>
      <c r="BN3159" s="169"/>
      <c r="BO3159" s="169"/>
      <c r="BP3159" s="169"/>
      <c r="BQ3159" s="169"/>
      <c r="BS3159" s="6"/>
      <c r="BT3159" s="11"/>
      <c r="BU3159" s="6"/>
      <c r="BV3159" s="6"/>
    </row>
    <row r="3160" spans="1:74" ht="15.75" x14ac:dyDescent="0.25">
      <c r="A3160" s="52" t="s">
        <v>7908</v>
      </c>
      <c r="B3160" s="56"/>
      <c r="C3160" s="7" t="s">
        <v>118</v>
      </c>
      <c r="D3160" s="7" t="s">
        <v>6921</v>
      </c>
      <c r="E3160" s="7"/>
      <c r="F3160" s="64"/>
      <c r="G3160" s="6"/>
      <c r="H3160" s="6"/>
      <c r="I3160" s="10" t="s">
        <v>110</v>
      </c>
      <c r="J3160" s="11" t="s">
        <v>7796</v>
      </c>
      <c r="K3160" s="220" t="s">
        <v>601</v>
      </c>
      <c r="L3160" s="180"/>
      <c r="M3160" s="180">
        <v>1000</v>
      </c>
      <c r="N3160" s="80" t="s">
        <v>7217</v>
      </c>
      <c r="O3160" s="165"/>
      <c r="P3160" s="80" t="s">
        <v>6032</v>
      </c>
      <c r="Q3160" s="80"/>
      <c r="R3160" s="80"/>
      <c r="S3160" s="166"/>
      <c r="T3160" s="164"/>
      <c r="U3160" s="167"/>
      <c r="V3160" s="168"/>
      <c r="W3160" s="12" t="str">
        <f t="shared" si="554"/>
        <v>Mqtt1</v>
      </c>
      <c r="X3160" s="222"/>
      <c r="Y3160" s="6" t="str">
        <f t="shared" si="558"/>
        <v>power-tag/sockets-crew-cabins-sb</v>
      </c>
      <c r="Z3160" s="106" t="str" cm="1">
        <f t="array" ref="Z3160">IF(COUNTIF(N3160,"spare"),"","$."&amp;_xlfn.REGEXEXTRACT(J3160,"PT\d+[FQ]\d+_(.*)", 2))</f>
        <v>$.RMS_Voltage_A_N</v>
      </c>
      <c r="AA3160" s="12">
        <f t="shared" si="557"/>
        <v>6</v>
      </c>
      <c r="AB3160" s="6" t="s">
        <v>195</v>
      </c>
      <c r="AC3160" s="106">
        <v>3028</v>
      </c>
      <c r="AJ3160" s="80"/>
      <c r="AK3160" s="116" t="s">
        <v>1694</v>
      </c>
      <c r="AN3160" s="80"/>
      <c r="AO3160" s="80"/>
      <c r="AP3160" s="80"/>
      <c r="AQ3160" s="80"/>
      <c r="AR3160" s="130"/>
      <c r="AS3160" s="80"/>
      <c r="AT3160" s="7"/>
      <c r="AU3160" s="7"/>
      <c r="AV3160" s="169"/>
      <c r="AW3160" s="170"/>
      <c r="AX3160" s="140"/>
      <c r="AY3160" s="150"/>
      <c r="AZ3160" s="171"/>
      <c r="BA3160" s="171"/>
      <c r="BB3160" s="150" t="str">
        <f t="shared" si="556"/>
        <v/>
      </c>
      <c r="BC3160" s="172"/>
      <c r="BD3160" s="169"/>
      <c r="BE3160" s="169"/>
      <c r="BF3160" s="169"/>
      <c r="BG3160" s="169"/>
      <c r="BH3160" s="169"/>
      <c r="BI3160" s="169"/>
      <c r="BJ3160" s="169"/>
      <c r="BK3160" s="169"/>
      <c r="BL3160" s="169"/>
      <c r="BM3160" s="169"/>
      <c r="BN3160" s="169"/>
      <c r="BO3160" s="169"/>
      <c r="BP3160" s="169"/>
      <c r="BQ3160" s="169"/>
      <c r="BS3160" s="6"/>
      <c r="BT3160" s="11"/>
      <c r="BU3160" s="6"/>
      <c r="BV3160" s="6"/>
    </row>
    <row r="3161" spans="1:74" ht="15.75" x14ac:dyDescent="0.25">
      <c r="A3161" s="52" t="s">
        <v>7908</v>
      </c>
      <c r="B3161" s="56"/>
      <c r="C3161" s="7" t="s">
        <v>118</v>
      </c>
      <c r="D3161" s="7" t="s">
        <v>6921</v>
      </c>
      <c r="E3161" s="7"/>
      <c r="F3161" s="64"/>
      <c r="G3161" s="6"/>
      <c r="H3161" s="6"/>
      <c r="I3161" s="10" t="s">
        <v>110</v>
      </c>
      <c r="J3161" s="11" t="s">
        <v>7797</v>
      </c>
      <c r="K3161" s="220" t="s">
        <v>601</v>
      </c>
      <c r="L3161" s="180"/>
      <c r="M3161" s="180">
        <v>1000</v>
      </c>
      <c r="N3161" s="80" t="s">
        <v>7217</v>
      </c>
      <c r="O3161" s="165"/>
      <c r="P3161" s="80" t="s">
        <v>6033</v>
      </c>
      <c r="Q3161" s="80"/>
      <c r="R3161" s="80"/>
      <c r="S3161" s="166"/>
      <c r="T3161" s="164"/>
      <c r="U3161" s="167"/>
      <c r="V3161" s="168"/>
      <c r="W3161" s="12" t="str">
        <f t="shared" si="554"/>
        <v>Mqtt1</v>
      </c>
      <c r="X3161" s="222"/>
      <c r="Y3161" s="6" t="str">
        <f t="shared" si="558"/>
        <v>power-tag/sockets-crew-cabins-sb</v>
      </c>
      <c r="Z3161" s="106" t="str" cm="1">
        <f t="array" ref="Z3161">IF(COUNTIF(N3161,"spare"),"","$."&amp;_xlfn.REGEXEXTRACT(J3161,"PT\d+[FQ]\d+_(.*)", 2))</f>
        <v>$.RMS_Voltage_B_N</v>
      </c>
      <c r="AA3161" s="12">
        <f t="shared" ref="AA3161:AA3224" si="559">AA3146+1</f>
        <v>6</v>
      </c>
      <c r="AB3161" s="6" t="s">
        <v>195</v>
      </c>
      <c r="AC3161" s="106">
        <v>3030</v>
      </c>
      <c r="AJ3161" s="80"/>
      <c r="AK3161" s="116" t="s">
        <v>1694</v>
      </c>
      <c r="AN3161" s="80"/>
      <c r="AO3161" s="80"/>
      <c r="AP3161" s="80"/>
      <c r="AQ3161" s="80"/>
      <c r="AR3161" s="130"/>
      <c r="AS3161" s="80"/>
      <c r="AT3161" s="7"/>
      <c r="AU3161" s="7"/>
      <c r="AV3161" s="169"/>
      <c r="AW3161" s="170"/>
      <c r="AX3161" s="140"/>
      <c r="AY3161" s="150"/>
      <c r="AZ3161" s="171"/>
      <c r="BA3161" s="171"/>
      <c r="BB3161" s="150" t="str">
        <f t="shared" si="556"/>
        <v/>
      </c>
      <c r="BC3161" s="172"/>
      <c r="BD3161" s="169"/>
      <c r="BE3161" s="169"/>
      <c r="BF3161" s="169"/>
      <c r="BG3161" s="169"/>
      <c r="BH3161" s="169"/>
      <c r="BI3161" s="169"/>
      <c r="BJ3161" s="169"/>
      <c r="BK3161" s="169"/>
      <c r="BL3161" s="169"/>
      <c r="BM3161" s="169"/>
      <c r="BN3161" s="169"/>
      <c r="BO3161" s="169"/>
      <c r="BP3161" s="169"/>
      <c r="BQ3161" s="169"/>
      <c r="BS3161" s="6"/>
      <c r="BT3161" s="11"/>
      <c r="BU3161" s="6"/>
      <c r="BV3161" s="6"/>
    </row>
    <row r="3162" spans="1:74" ht="15.75" x14ac:dyDescent="0.25">
      <c r="A3162" s="52" t="s">
        <v>7908</v>
      </c>
      <c r="B3162" s="56"/>
      <c r="C3162" s="7" t="s">
        <v>118</v>
      </c>
      <c r="D3162" s="7" t="s">
        <v>6921</v>
      </c>
      <c r="E3162" s="7"/>
      <c r="F3162" s="64"/>
      <c r="G3162" s="6"/>
      <c r="H3162" s="6"/>
      <c r="I3162" s="10" t="s">
        <v>110</v>
      </c>
      <c r="J3162" s="11" t="s">
        <v>7798</v>
      </c>
      <c r="K3162" s="220" t="s">
        <v>601</v>
      </c>
      <c r="L3162" s="180"/>
      <c r="M3162" s="180">
        <v>1000</v>
      </c>
      <c r="N3162" s="80" t="s">
        <v>7217</v>
      </c>
      <c r="O3162" s="165"/>
      <c r="P3162" s="80" t="s">
        <v>6034</v>
      </c>
      <c r="Q3162" s="80"/>
      <c r="R3162" s="80"/>
      <c r="S3162" s="166"/>
      <c r="T3162" s="164"/>
      <c r="U3162" s="167"/>
      <c r="V3162" s="168"/>
      <c r="W3162" s="12" t="str">
        <f t="shared" si="554"/>
        <v>Mqtt1</v>
      </c>
      <c r="X3162" s="222"/>
      <c r="Y3162" s="6" t="str">
        <f t="shared" si="558"/>
        <v>power-tag/sockets-crew-cabins-sb</v>
      </c>
      <c r="Z3162" s="106" t="str" cm="1">
        <f t="array" ref="Z3162">IF(COUNTIF(N3162,"spare"),"","$."&amp;_xlfn.REGEXEXTRACT(J3162,"PT\d+[FQ]\d+_(.*)", 2))</f>
        <v>$.RMS_Voltage_C_N</v>
      </c>
      <c r="AA3162" s="12">
        <f t="shared" si="559"/>
        <v>6</v>
      </c>
      <c r="AB3162" s="6" t="s">
        <v>195</v>
      </c>
      <c r="AC3162" s="106">
        <v>3032</v>
      </c>
      <c r="AJ3162" s="80"/>
      <c r="AK3162" s="116" t="s">
        <v>1694</v>
      </c>
      <c r="AN3162" s="80"/>
      <c r="AO3162" s="80"/>
      <c r="AP3162" s="80"/>
      <c r="AQ3162" s="80"/>
      <c r="AR3162" s="130"/>
      <c r="AS3162" s="80"/>
      <c r="AT3162" s="7"/>
      <c r="AU3162" s="7"/>
      <c r="AV3162" s="169"/>
      <c r="AW3162" s="170"/>
      <c r="AX3162" s="140"/>
      <c r="AY3162" s="150"/>
      <c r="AZ3162" s="171"/>
      <c r="BA3162" s="171"/>
      <c r="BB3162" s="150" t="str">
        <f t="shared" si="556"/>
        <v/>
      </c>
      <c r="BC3162" s="172"/>
      <c r="BD3162" s="169"/>
      <c r="BE3162" s="169"/>
      <c r="BF3162" s="169"/>
      <c r="BG3162" s="169"/>
      <c r="BH3162" s="169"/>
      <c r="BI3162" s="169"/>
      <c r="BJ3162" s="169"/>
      <c r="BK3162" s="169"/>
      <c r="BL3162" s="169"/>
      <c r="BM3162" s="169"/>
      <c r="BN3162" s="169"/>
      <c r="BO3162" s="169"/>
      <c r="BP3162" s="169"/>
      <c r="BQ3162" s="169"/>
      <c r="BS3162" s="6"/>
      <c r="BT3162" s="11"/>
      <c r="BU3162" s="6"/>
      <c r="BV3162" s="6"/>
    </row>
    <row r="3163" spans="1:74" ht="15.75" x14ac:dyDescent="0.25">
      <c r="A3163" s="52" t="s">
        <v>7908</v>
      </c>
      <c r="B3163" s="56"/>
      <c r="C3163" s="7" t="s">
        <v>118</v>
      </c>
      <c r="D3163" s="7" t="s">
        <v>6921</v>
      </c>
      <c r="E3163" s="7"/>
      <c r="F3163" s="64"/>
      <c r="G3163" s="6"/>
      <c r="H3163" s="6"/>
      <c r="I3163" s="10" t="s">
        <v>110</v>
      </c>
      <c r="J3163" s="11" t="s">
        <v>5156</v>
      </c>
      <c r="K3163" s="220" t="s">
        <v>601</v>
      </c>
      <c r="L3163" s="180"/>
      <c r="M3163" s="180">
        <v>1000</v>
      </c>
      <c r="N3163" s="80" t="s">
        <v>7217</v>
      </c>
      <c r="O3163" s="165"/>
      <c r="P3163" s="80" t="s">
        <v>6035</v>
      </c>
      <c r="Q3163" s="80"/>
      <c r="R3163" s="80"/>
      <c r="S3163" s="166"/>
      <c r="T3163" s="164"/>
      <c r="U3163" s="167"/>
      <c r="V3163" s="168"/>
      <c r="W3163" s="12" t="str">
        <f t="shared" si="554"/>
        <v>Mqtt1</v>
      </c>
      <c r="X3163" s="222"/>
      <c r="Y3163" s="6" t="str">
        <f t="shared" si="558"/>
        <v>power-tag/sockets-crew-cabins-sb</v>
      </c>
      <c r="Z3163" s="106" t="str" cm="1">
        <f t="array" ref="Z3163">IF(COUNTIF(N3163,"spare"),"","$."&amp;_xlfn.REGEXEXTRACT(J3163,"PT\d+[FQ]\d+_(.*)", 2))</f>
        <v>$.Active_Power_Phase_A</v>
      </c>
      <c r="AA3163" s="12">
        <f t="shared" si="559"/>
        <v>6</v>
      </c>
      <c r="AB3163" s="6" t="s">
        <v>195</v>
      </c>
      <c r="AC3163" s="106">
        <v>3054</v>
      </c>
      <c r="AJ3163" s="80"/>
      <c r="AK3163" s="116" t="s">
        <v>1695</v>
      </c>
      <c r="AN3163" s="80"/>
      <c r="AO3163" s="80"/>
      <c r="AP3163" s="80"/>
      <c r="AQ3163" s="80"/>
      <c r="AR3163" s="130"/>
      <c r="AS3163" s="80"/>
      <c r="AT3163" s="7"/>
      <c r="AU3163" s="7"/>
      <c r="AV3163" s="169"/>
      <c r="AW3163" s="170"/>
      <c r="AX3163" s="140"/>
      <c r="AY3163" s="150"/>
      <c r="AZ3163" s="171"/>
      <c r="BA3163" s="171"/>
      <c r="BB3163" s="150" t="str">
        <f t="shared" si="556"/>
        <v/>
      </c>
      <c r="BC3163" s="172"/>
      <c r="BD3163" s="169"/>
      <c r="BE3163" s="169"/>
      <c r="BF3163" s="169"/>
      <c r="BG3163" s="169"/>
      <c r="BH3163" s="169"/>
      <c r="BI3163" s="169"/>
      <c r="BJ3163" s="169"/>
      <c r="BK3163" s="169"/>
      <c r="BL3163" s="169"/>
      <c r="BM3163" s="169"/>
      <c r="BN3163" s="169"/>
      <c r="BO3163" s="169"/>
      <c r="BP3163" s="169"/>
      <c r="BQ3163" s="169"/>
      <c r="BS3163" s="6"/>
      <c r="BT3163" s="11"/>
      <c r="BU3163" s="6"/>
      <c r="BV3163" s="6"/>
    </row>
    <row r="3164" spans="1:74" ht="15.75" x14ac:dyDescent="0.25">
      <c r="A3164" s="52" t="s">
        <v>7908</v>
      </c>
      <c r="B3164" s="56"/>
      <c r="C3164" s="7" t="s">
        <v>118</v>
      </c>
      <c r="D3164" s="7" t="s">
        <v>6921</v>
      </c>
      <c r="E3164" s="7"/>
      <c r="F3164" s="64"/>
      <c r="G3164" s="6"/>
      <c r="H3164" s="6"/>
      <c r="I3164" s="10" t="s">
        <v>110</v>
      </c>
      <c r="J3164" s="11" t="s">
        <v>5157</v>
      </c>
      <c r="K3164" s="220" t="s">
        <v>601</v>
      </c>
      <c r="L3164" s="180"/>
      <c r="M3164" s="180">
        <v>1000</v>
      </c>
      <c r="N3164" s="80" t="s">
        <v>7217</v>
      </c>
      <c r="O3164" s="165"/>
      <c r="P3164" s="80" t="s">
        <v>6036</v>
      </c>
      <c r="Q3164" s="80"/>
      <c r="R3164" s="80"/>
      <c r="S3164" s="166"/>
      <c r="T3164" s="164"/>
      <c r="U3164" s="167"/>
      <c r="V3164" s="168"/>
      <c r="W3164" s="12" t="str">
        <f t="shared" si="554"/>
        <v>Mqtt1</v>
      </c>
      <c r="X3164" s="222"/>
      <c r="Y3164" s="6" t="str">
        <f t="shared" si="558"/>
        <v>power-tag/sockets-crew-cabins-sb</v>
      </c>
      <c r="Z3164" s="106" t="str" cm="1">
        <f t="array" ref="Z3164">IF(COUNTIF(N3164,"spare"),"","$."&amp;_xlfn.REGEXEXTRACT(J3164,"PT\d+[FQ]\d+_(.*)", 2))</f>
        <v>$.Active_Power_Phase_B</v>
      </c>
      <c r="AA3164" s="12">
        <f t="shared" si="559"/>
        <v>6</v>
      </c>
      <c r="AB3164" s="6" t="s">
        <v>195</v>
      </c>
      <c r="AC3164" s="106">
        <v>3056</v>
      </c>
      <c r="AJ3164" s="80"/>
      <c r="AK3164" s="116" t="s">
        <v>1695</v>
      </c>
      <c r="AN3164" s="80"/>
      <c r="AO3164" s="80"/>
      <c r="AP3164" s="80"/>
      <c r="AQ3164" s="80"/>
      <c r="AR3164" s="130"/>
      <c r="AS3164" s="80"/>
      <c r="AT3164" s="7"/>
      <c r="AU3164" s="7"/>
      <c r="AV3164" s="169"/>
      <c r="AW3164" s="170"/>
      <c r="AX3164" s="140"/>
      <c r="AY3164" s="150"/>
      <c r="AZ3164" s="171"/>
      <c r="BA3164" s="171"/>
      <c r="BB3164" s="150" t="str">
        <f t="shared" si="556"/>
        <v/>
      </c>
      <c r="BC3164" s="172"/>
      <c r="BD3164" s="169"/>
      <c r="BE3164" s="169"/>
      <c r="BF3164" s="169"/>
      <c r="BG3164" s="169"/>
      <c r="BH3164" s="169"/>
      <c r="BI3164" s="169"/>
      <c r="BJ3164" s="169"/>
      <c r="BK3164" s="169"/>
      <c r="BL3164" s="169"/>
      <c r="BM3164" s="169"/>
      <c r="BN3164" s="169"/>
      <c r="BO3164" s="169"/>
      <c r="BP3164" s="169"/>
      <c r="BQ3164" s="169"/>
      <c r="BS3164" s="6"/>
      <c r="BT3164" s="11"/>
      <c r="BU3164" s="6"/>
      <c r="BV3164" s="6"/>
    </row>
    <row r="3165" spans="1:74" ht="15.75" x14ac:dyDescent="0.25">
      <c r="A3165" s="52" t="s">
        <v>7908</v>
      </c>
      <c r="B3165" s="56"/>
      <c r="C3165" s="7" t="s">
        <v>118</v>
      </c>
      <c r="D3165" s="7" t="s">
        <v>6921</v>
      </c>
      <c r="E3165" s="7"/>
      <c r="F3165" s="64"/>
      <c r="G3165" s="6"/>
      <c r="H3165" s="6"/>
      <c r="I3165" s="10" t="s">
        <v>110</v>
      </c>
      <c r="J3165" s="11" t="s">
        <v>5158</v>
      </c>
      <c r="K3165" s="220" t="s">
        <v>601</v>
      </c>
      <c r="L3165" s="180"/>
      <c r="M3165" s="180">
        <v>1000</v>
      </c>
      <c r="N3165" s="80" t="s">
        <v>7217</v>
      </c>
      <c r="O3165" s="165"/>
      <c r="P3165" s="80" t="s">
        <v>6037</v>
      </c>
      <c r="Q3165" s="80"/>
      <c r="R3165" s="80"/>
      <c r="S3165" s="166"/>
      <c r="T3165" s="164"/>
      <c r="U3165" s="167"/>
      <c r="V3165" s="168"/>
      <c r="W3165" s="12" t="str">
        <f t="shared" si="554"/>
        <v>Mqtt1</v>
      </c>
      <c r="X3165" s="222"/>
      <c r="Y3165" s="6" t="str">
        <f t="shared" si="558"/>
        <v>power-tag/sockets-crew-cabins-sb</v>
      </c>
      <c r="Z3165" s="106" t="str" cm="1">
        <f t="array" ref="Z3165">IF(COUNTIF(N3165,"spare"),"","$."&amp;_xlfn.REGEXEXTRACT(J3165,"PT\d+[FQ]\d+_(.*)", 2))</f>
        <v>$.Active_Power_Phase_C</v>
      </c>
      <c r="AA3165" s="12">
        <f t="shared" si="559"/>
        <v>6</v>
      </c>
      <c r="AB3165" s="6" t="s">
        <v>195</v>
      </c>
      <c r="AC3165" s="106">
        <v>3058</v>
      </c>
      <c r="AJ3165" s="80"/>
      <c r="AK3165" s="116" t="s">
        <v>1695</v>
      </c>
      <c r="AN3165" s="80"/>
      <c r="AO3165" s="80"/>
      <c r="AP3165" s="80"/>
      <c r="AQ3165" s="80"/>
      <c r="AR3165" s="130"/>
      <c r="AS3165" s="80"/>
      <c r="AT3165" s="7"/>
      <c r="AU3165" s="7"/>
      <c r="AV3165" s="169"/>
      <c r="AW3165" s="170"/>
      <c r="AX3165" s="140"/>
      <c r="AY3165" s="150"/>
      <c r="AZ3165" s="171"/>
      <c r="BA3165" s="171"/>
      <c r="BB3165" s="150" t="str">
        <f t="shared" si="556"/>
        <v/>
      </c>
      <c r="BC3165" s="172"/>
      <c r="BD3165" s="169"/>
      <c r="BE3165" s="169"/>
      <c r="BF3165" s="169"/>
      <c r="BG3165" s="169"/>
      <c r="BH3165" s="169"/>
      <c r="BI3165" s="169"/>
      <c r="BJ3165" s="169"/>
      <c r="BK3165" s="169"/>
      <c r="BL3165" s="169"/>
      <c r="BM3165" s="169"/>
      <c r="BN3165" s="169"/>
      <c r="BO3165" s="169"/>
      <c r="BP3165" s="169"/>
      <c r="BQ3165" s="169"/>
      <c r="BS3165" s="6"/>
      <c r="BT3165" s="11"/>
      <c r="BU3165" s="6"/>
      <c r="BV3165" s="6"/>
    </row>
    <row r="3166" spans="1:74" ht="15.75" x14ac:dyDescent="0.25">
      <c r="A3166" s="52" t="s">
        <v>7908</v>
      </c>
      <c r="B3166" s="56"/>
      <c r="C3166" s="7" t="s">
        <v>118</v>
      </c>
      <c r="D3166" s="7" t="s">
        <v>6921</v>
      </c>
      <c r="E3166" s="7"/>
      <c r="F3166" s="64"/>
      <c r="G3166" s="6"/>
      <c r="H3166" s="6"/>
      <c r="I3166" s="10" t="s">
        <v>110</v>
      </c>
      <c r="J3166" s="11" t="s">
        <v>5159</v>
      </c>
      <c r="K3166" s="220" t="s">
        <v>601</v>
      </c>
      <c r="L3166" s="180"/>
      <c r="M3166" s="180">
        <v>1000</v>
      </c>
      <c r="N3166" s="80" t="s">
        <v>7217</v>
      </c>
      <c r="O3166" s="165"/>
      <c r="P3166" s="80" t="s">
        <v>6038</v>
      </c>
      <c r="Q3166" s="80"/>
      <c r="R3166" s="80"/>
      <c r="S3166" s="166"/>
      <c r="T3166" s="164"/>
      <c r="U3166" s="167"/>
      <c r="V3166" s="168"/>
      <c r="W3166" s="12" t="str">
        <f t="shared" si="554"/>
        <v>Mqtt1</v>
      </c>
      <c r="X3166" s="222"/>
      <c r="Y3166" s="6" t="str">
        <f t="shared" si="558"/>
        <v>power-tag/sockets-crew-cabins-sb</v>
      </c>
      <c r="Z3166" s="106" t="str" cm="1">
        <f t="array" ref="Z3166">IF(COUNTIF(N3166,"spare"),"","$."&amp;_xlfn.REGEXEXTRACT(J3166,"PT\d+[FQ]\d+_(.*)", 2))</f>
        <v>$.Total_Active_Power</v>
      </c>
      <c r="AA3166" s="12">
        <f t="shared" si="559"/>
        <v>6</v>
      </c>
      <c r="AB3166" s="6" t="s">
        <v>195</v>
      </c>
      <c r="AC3166" s="106">
        <v>3060</v>
      </c>
      <c r="AJ3166" s="80"/>
      <c r="AK3166" s="116" t="s">
        <v>1695</v>
      </c>
      <c r="AN3166" s="80"/>
      <c r="AO3166" s="80"/>
      <c r="AP3166" s="80"/>
      <c r="AQ3166" s="80"/>
      <c r="AR3166" s="130"/>
      <c r="AS3166" s="80"/>
      <c r="AT3166" s="7"/>
      <c r="AU3166" s="7"/>
      <c r="AV3166" s="169"/>
      <c r="AW3166" s="170"/>
      <c r="AX3166" s="140"/>
      <c r="AY3166" s="150"/>
      <c r="AZ3166" s="171"/>
      <c r="BA3166" s="171"/>
      <c r="BB3166" s="150" t="str">
        <f t="shared" si="556"/>
        <v/>
      </c>
      <c r="BC3166" s="172"/>
      <c r="BD3166" s="169"/>
      <c r="BE3166" s="169"/>
      <c r="BF3166" s="169"/>
      <c r="BG3166" s="169"/>
      <c r="BH3166" s="169"/>
      <c r="BI3166" s="169"/>
      <c r="BJ3166" s="169"/>
      <c r="BK3166" s="169"/>
      <c r="BL3166" s="169"/>
      <c r="BM3166" s="169"/>
      <c r="BN3166" s="169"/>
      <c r="BO3166" s="169"/>
      <c r="BP3166" s="169"/>
      <c r="BQ3166" s="169"/>
      <c r="BS3166" s="6"/>
      <c r="BT3166" s="11"/>
      <c r="BU3166" s="6"/>
      <c r="BV3166" s="6"/>
    </row>
    <row r="3167" spans="1:74" ht="15.75" x14ac:dyDescent="0.25">
      <c r="A3167" s="52" t="s">
        <v>7908</v>
      </c>
      <c r="B3167" s="56"/>
      <c r="C3167" s="7" t="s">
        <v>118</v>
      </c>
      <c r="D3167" s="7" t="s">
        <v>6921</v>
      </c>
      <c r="E3167" s="7"/>
      <c r="F3167" s="64"/>
      <c r="G3167" s="6"/>
      <c r="H3167" s="6"/>
      <c r="I3167" s="10" t="s">
        <v>110</v>
      </c>
      <c r="J3167" s="11" t="s">
        <v>5160</v>
      </c>
      <c r="K3167" s="220" t="s">
        <v>601</v>
      </c>
      <c r="L3167" s="180"/>
      <c r="M3167" s="180">
        <v>1000</v>
      </c>
      <c r="N3167" s="80" t="s">
        <v>7217</v>
      </c>
      <c r="O3167" s="165"/>
      <c r="P3167" s="80" t="s">
        <v>6039</v>
      </c>
      <c r="Q3167" s="80"/>
      <c r="R3167" s="80"/>
      <c r="S3167" s="166"/>
      <c r="T3167" s="164"/>
      <c r="U3167" s="167"/>
      <c r="V3167" s="168"/>
      <c r="W3167" s="12" t="str">
        <f t="shared" si="554"/>
        <v>Mqtt1</v>
      </c>
      <c r="X3167" s="222"/>
      <c r="Y3167" s="6" t="str">
        <f t="shared" si="558"/>
        <v>power-tag/sockets-crew-cabins-sb</v>
      </c>
      <c r="Z3167" s="106" t="str" cm="1">
        <f t="array" ref="Z3167">IF(COUNTIF(N3167,"spare"),"","$."&amp;_xlfn.REGEXEXTRACT(J3167,"PT\d+[FQ]\d+_(.*)", 2))</f>
        <v>$.Power_Factor_Phase_A</v>
      </c>
      <c r="AA3167" s="12">
        <f t="shared" si="559"/>
        <v>6</v>
      </c>
      <c r="AB3167" s="6" t="s">
        <v>195</v>
      </c>
      <c r="AC3167" s="106">
        <v>3078</v>
      </c>
      <c r="AJ3167" s="80"/>
      <c r="AK3167" s="116" t="s">
        <v>1696</v>
      </c>
      <c r="AN3167" s="80"/>
      <c r="AO3167" s="80"/>
      <c r="AP3167" s="80"/>
      <c r="AQ3167" s="80"/>
      <c r="AR3167" s="130"/>
      <c r="AS3167" s="80"/>
      <c r="AT3167" s="7"/>
      <c r="AU3167" s="7"/>
      <c r="AV3167" s="169"/>
      <c r="AW3167" s="170"/>
      <c r="AX3167" s="140"/>
      <c r="AY3167" s="150"/>
      <c r="AZ3167" s="171"/>
      <c r="BA3167" s="171"/>
      <c r="BB3167" s="150" t="str">
        <f t="shared" si="556"/>
        <v/>
      </c>
      <c r="BC3167" s="172"/>
      <c r="BD3167" s="169"/>
      <c r="BE3167" s="169"/>
      <c r="BF3167" s="169"/>
      <c r="BG3167" s="169"/>
      <c r="BH3167" s="169"/>
      <c r="BI3167" s="169"/>
      <c r="BJ3167" s="169"/>
      <c r="BK3167" s="169"/>
      <c r="BL3167" s="169"/>
      <c r="BM3167" s="169"/>
      <c r="BN3167" s="169"/>
      <c r="BO3167" s="169"/>
      <c r="BP3167" s="169"/>
      <c r="BQ3167" s="169"/>
      <c r="BS3167" s="6"/>
      <c r="BT3167" s="11"/>
      <c r="BU3167" s="6"/>
      <c r="BV3167" s="6"/>
    </row>
    <row r="3168" spans="1:74" ht="15.75" x14ac:dyDescent="0.25">
      <c r="A3168" s="52" t="s">
        <v>7908</v>
      </c>
      <c r="B3168" s="56"/>
      <c r="C3168" s="7" t="s">
        <v>118</v>
      </c>
      <c r="D3168" s="7" t="s">
        <v>6921</v>
      </c>
      <c r="E3168" s="7"/>
      <c r="F3168" s="64"/>
      <c r="G3168" s="6"/>
      <c r="H3168" s="6"/>
      <c r="I3168" s="10" t="s">
        <v>110</v>
      </c>
      <c r="J3168" s="11" t="s">
        <v>5161</v>
      </c>
      <c r="K3168" s="220" t="s">
        <v>601</v>
      </c>
      <c r="L3168" s="180"/>
      <c r="M3168" s="180">
        <v>1000</v>
      </c>
      <c r="N3168" s="80" t="s">
        <v>7217</v>
      </c>
      <c r="O3168" s="165"/>
      <c r="P3168" s="80" t="s">
        <v>6040</v>
      </c>
      <c r="Q3168" s="80"/>
      <c r="R3168" s="80"/>
      <c r="S3168" s="166"/>
      <c r="T3168" s="164"/>
      <c r="U3168" s="167"/>
      <c r="V3168" s="168"/>
      <c r="W3168" s="12" t="str">
        <f t="shared" si="554"/>
        <v>Mqtt1</v>
      </c>
      <c r="X3168" s="222"/>
      <c r="Y3168" s="6" t="str">
        <f t="shared" si="558"/>
        <v>power-tag/sockets-crew-cabins-sb</v>
      </c>
      <c r="Z3168" s="106" t="str" cm="1">
        <f t="array" ref="Z3168">IF(COUNTIF(N3168,"spare"),"","$."&amp;_xlfn.REGEXEXTRACT(J3168,"PT\d+[FQ]\d+_(.*)", 2))</f>
        <v>$.Power_Factor_Phase_B</v>
      </c>
      <c r="AA3168" s="12">
        <f t="shared" si="559"/>
        <v>6</v>
      </c>
      <c r="AB3168" s="6" t="s">
        <v>195</v>
      </c>
      <c r="AC3168" s="106">
        <v>3080</v>
      </c>
      <c r="AJ3168" s="80"/>
      <c r="AK3168" s="116" t="s">
        <v>1696</v>
      </c>
      <c r="AN3168" s="80"/>
      <c r="AO3168" s="80"/>
      <c r="AP3168" s="80"/>
      <c r="AQ3168" s="80"/>
      <c r="AR3168" s="130"/>
      <c r="AS3168" s="80"/>
      <c r="AT3168" s="7"/>
      <c r="AU3168" s="7"/>
      <c r="AV3168" s="169"/>
      <c r="AW3168" s="170"/>
      <c r="AX3168" s="140"/>
      <c r="AY3168" s="150"/>
      <c r="AZ3168" s="171"/>
      <c r="BA3168" s="171"/>
      <c r="BB3168" s="150" t="str">
        <f t="shared" si="556"/>
        <v/>
      </c>
      <c r="BC3168" s="172"/>
      <c r="BD3168" s="169"/>
      <c r="BE3168" s="169"/>
      <c r="BF3168" s="169"/>
      <c r="BG3168" s="169"/>
      <c r="BH3168" s="169"/>
      <c r="BI3168" s="169"/>
      <c r="BJ3168" s="169"/>
      <c r="BK3168" s="169"/>
      <c r="BL3168" s="169"/>
      <c r="BM3168" s="169"/>
      <c r="BN3168" s="169"/>
      <c r="BO3168" s="169"/>
      <c r="BP3168" s="169"/>
      <c r="BQ3168" s="169"/>
      <c r="BS3168" s="6"/>
      <c r="BT3168" s="11"/>
      <c r="BU3168" s="6"/>
      <c r="BV3168" s="6"/>
    </row>
    <row r="3169" spans="1:74" ht="15.75" x14ac:dyDescent="0.25">
      <c r="A3169" s="52" t="s">
        <v>7908</v>
      </c>
      <c r="B3169" s="56"/>
      <c r="C3169" s="7" t="s">
        <v>118</v>
      </c>
      <c r="D3169" s="7" t="s">
        <v>6921</v>
      </c>
      <c r="E3169" s="7"/>
      <c r="F3169" s="64"/>
      <c r="G3169" s="6"/>
      <c r="H3169" s="6"/>
      <c r="I3169" s="10" t="s">
        <v>110</v>
      </c>
      <c r="J3169" s="11" t="s">
        <v>5162</v>
      </c>
      <c r="K3169" s="220" t="s">
        <v>601</v>
      </c>
      <c r="L3169" s="180"/>
      <c r="M3169" s="180">
        <v>1000</v>
      </c>
      <c r="N3169" s="80" t="s">
        <v>7217</v>
      </c>
      <c r="O3169" s="165"/>
      <c r="P3169" s="80" t="s">
        <v>6041</v>
      </c>
      <c r="Q3169" s="80"/>
      <c r="R3169" s="80"/>
      <c r="S3169" s="166"/>
      <c r="T3169" s="164"/>
      <c r="U3169" s="167"/>
      <c r="V3169" s="168"/>
      <c r="W3169" s="12" t="str">
        <f t="shared" si="554"/>
        <v>Mqtt1</v>
      </c>
      <c r="X3169" s="222"/>
      <c r="Y3169" s="6" t="str">
        <f t="shared" si="558"/>
        <v>power-tag/sockets-crew-cabins-sb</v>
      </c>
      <c r="Z3169" s="106" t="str" cm="1">
        <f t="array" ref="Z3169">IF(COUNTIF(N3169,"spare"),"","$."&amp;_xlfn.REGEXEXTRACT(J3169,"PT\d+[FQ]\d+_(.*)", 2))</f>
        <v>$.Power_Factor_Phase_C</v>
      </c>
      <c r="AA3169" s="12">
        <f t="shared" si="559"/>
        <v>6</v>
      </c>
      <c r="AB3169" s="6" t="s">
        <v>195</v>
      </c>
      <c r="AC3169" s="106">
        <v>3082</v>
      </c>
      <c r="AJ3169" s="80"/>
      <c r="AK3169" s="116" t="s">
        <v>1696</v>
      </c>
      <c r="AN3169" s="80"/>
      <c r="AO3169" s="80"/>
      <c r="AP3169" s="80"/>
      <c r="AQ3169" s="80"/>
      <c r="AR3169" s="130"/>
      <c r="AS3169" s="80"/>
      <c r="AT3169" s="7"/>
      <c r="AU3169" s="7"/>
      <c r="AV3169" s="169"/>
      <c r="AW3169" s="170"/>
      <c r="AX3169" s="140"/>
      <c r="AY3169" s="150"/>
      <c r="AZ3169" s="171"/>
      <c r="BA3169" s="171"/>
      <c r="BB3169" s="150" t="str">
        <f t="shared" si="556"/>
        <v/>
      </c>
      <c r="BC3169" s="172"/>
      <c r="BD3169" s="169"/>
      <c r="BE3169" s="169"/>
      <c r="BF3169" s="169"/>
      <c r="BG3169" s="169"/>
      <c r="BH3169" s="169"/>
      <c r="BI3169" s="169"/>
      <c r="BJ3169" s="169"/>
      <c r="BK3169" s="169"/>
      <c r="BL3169" s="169"/>
      <c r="BM3169" s="169"/>
      <c r="BN3169" s="169"/>
      <c r="BO3169" s="169"/>
      <c r="BP3169" s="169"/>
      <c r="BQ3169" s="169"/>
      <c r="BS3169" s="6"/>
      <c r="BT3169" s="11"/>
      <c r="BU3169" s="6"/>
      <c r="BV3169" s="6"/>
    </row>
    <row r="3170" spans="1:74" ht="15.75" x14ac:dyDescent="0.25">
      <c r="A3170" s="52" t="s">
        <v>7908</v>
      </c>
      <c r="B3170" s="56"/>
      <c r="C3170" s="7" t="s">
        <v>118</v>
      </c>
      <c r="D3170" s="7" t="s">
        <v>6921</v>
      </c>
      <c r="E3170" s="7"/>
      <c r="F3170" s="64"/>
      <c r="G3170" s="6"/>
      <c r="H3170" s="6"/>
      <c r="I3170" s="10" t="s">
        <v>110</v>
      </c>
      <c r="J3170" s="11" t="s">
        <v>5163</v>
      </c>
      <c r="K3170" s="220" t="s">
        <v>601</v>
      </c>
      <c r="L3170" s="180"/>
      <c r="M3170" s="180">
        <v>1000</v>
      </c>
      <c r="N3170" s="80" t="s">
        <v>7217</v>
      </c>
      <c r="O3170" s="165"/>
      <c r="P3170" s="80" t="s">
        <v>6042</v>
      </c>
      <c r="Q3170" s="80"/>
      <c r="R3170" s="80"/>
      <c r="S3170" s="166"/>
      <c r="T3170" s="164"/>
      <c r="U3170" s="167"/>
      <c r="V3170" s="168"/>
      <c r="W3170" s="12" t="str">
        <f t="shared" si="554"/>
        <v>Mqtt1</v>
      </c>
      <c r="X3170" s="222"/>
      <c r="Y3170" s="6" t="str">
        <f t="shared" si="558"/>
        <v>power-tag/sockets-crew-cabins-sb</v>
      </c>
      <c r="Z3170" s="106" t="str" cm="1">
        <f t="array" ref="Z3170">IF(COUNTIF(N3170,"spare"),"","$."&amp;_xlfn.REGEXEXTRACT(J3170,"PT\d+[FQ]\d+_(.*)", 2))</f>
        <v>$.Total_Power_Factor</v>
      </c>
      <c r="AA3170" s="12">
        <f t="shared" si="559"/>
        <v>6</v>
      </c>
      <c r="AB3170" s="6" t="s">
        <v>195</v>
      </c>
      <c r="AC3170" s="106">
        <v>3084</v>
      </c>
      <c r="AJ3170" s="80"/>
      <c r="AK3170" s="116" t="s">
        <v>1696</v>
      </c>
      <c r="AN3170" s="80"/>
      <c r="AO3170" s="80"/>
      <c r="AP3170" s="80"/>
      <c r="AQ3170" s="80"/>
      <c r="AR3170" s="130"/>
      <c r="AS3170" s="80"/>
      <c r="AT3170" s="7"/>
      <c r="AU3170" s="7"/>
      <c r="AV3170" s="169"/>
      <c r="AW3170" s="170"/>
      <c r="AX3170" s="140"/>
      <c r="AY3170" s="150"/>
      <c r="AZ3170" s="171"/>
      <c r="BA3170" s="171"/>
      <c r="BB3170" s="150" t="str">
        <f t="shared" si="556"/>
        <v/>
      </c>
      <c r="BC3170" s="172"/>
      <c r="BD3170" s="169"/>
      <c r="BE3170" s="169"/>
      <c r="BF3170" s="169"/>
      <c r="BG3170" s="169"/>
      <c r="BH3170" s="169"/>
      <c r="BI3170" s="169"/>
      <c r="BJ3170" s="169"/>
      <c r="BK3170" s="169"/>
      <c r="BL3170" s="169"/>
      <c r="BM3170" s="169"/>
      <c r="BN3170" s="169"/>
      <c r="BO3170" s="169"/>
      <c r="BP3170" s="169"/>
      <c r="BQ3170" s="169"/>
      <c r="BS3170" s="6"/>
      <c r="BT3170" s="11"/>
      <c r="BU3170" s="6"/>
      <c r="BV3170" s="6"/>
    </row>
    <row r="3171" spans="1:74" ht="15.75" x14ac:dyDescent="0.25">
      <c r="A3171" s="52" t="s">
        <v>7908</v>
      </c>
      <c r="B3171" s="56"/>
      <c r="C3171" s="7" t="s">
        <v>118</v>
      </c>
      <c r="D3171" s="7" t="s">
        <v>6921</v>
      </c>
      <c r="E3171" s="7"/>
      <c r="F3171" s="64"/>
      <c r="G3171" s="6"/>
      <c r="H3171" s="6"/>
      <c r="I3171" s="10" t="s">
        <v>110</v>
      </c>
      <c r="J3171" s="11" t="s">
        <v>5164</v>
      </c>
      <c r="K3171" s="220" t="s">
        <v>601</v>
      </c>
      <c r="L3171" s="180"/>
      <c r="M3171" s="180">
        <v>1000</v>
      </c>
      <c r="N3171" s="80" t="s">
        <v>7217</v>
      </c>
      <c r="O3171" s="165"/>
      <c r="P3171" s="80" t="s">
        <v>6043</v>
      </c>
      <c r="Q3171" s="80"/>
      <c r="R3171" s="80"/>
      <c r="S3171" s="166"/>
      <c r="T3171" s="164"/>
      <c r="U3171" s="167"/>
      <c r="V3171" s="168"/>
      <c r="W3171" s="12" t="str">
        <f t="shared" si="554"/>
        <v>Mqtt1</v>
      </c>
      <c r="X3171" s="222"/>
      <c r="Y3171" s="6" t="str">
        <f t="shared" si="558"/>
        <v>power-tag/mfhf-ssb-main-supply</v>
      </c>
      <c r="Z3171" s="106" t="str" cm="1">
        <f t="array" ref="Z3171">IF(COUNTIF(N3171,"spare"),"","$."&amp;_xlfn.REGEXEXTRACT(J3171,"PT\d+[FQ]\d+_(.*)", 2))</f>
        <v>$.RMS_Current_Phase_A</v>
      </c>
      <c r="AA3171" s="12">
        <f>AA3156+1</f>
        <v>7</v>
      </c>
      <c r="AB3171" s="6" t="s">
        <v>195</v>
      </c>
      <c r="AC3171" s="106">
        <v>3000</v>
      </c>
      <c r="AJ3171" s="80"/>
      <c r="AK3171" s="116" t="s">
        <v>1693</v>
      </c>
      <c r="AN3171" s="80"/>
      <c r="AO3171" s="80"/>
      <c r="AP3171" s="80"/>
      <c r="AQ3171" s="80"/>
      <c r="AR3171" s="130"/>
      <c r="AS3171" s="80"/>
      <c r="AT3171" s="7"/>
      <c r="AU3171" s="7"/>
      <c r="AV3171" s="169"/>
      <c r="AW3171" s="170"/>
      <c r="AX3171" s="140"/>
      <c r="AY3171" s="150"/>
      <c r="AZ3171" s="171"/>
      <c r="BA3171" s="171"/>
      <c r="BB3171" s="150" t="str">
        <f t="shared" si="556"/>
        <v/>
      </c>
      <c r="BC3171" s="172"/>
      <c r="BD3171" s="169"/>
      <c r="BE3171" s="169"/>
      <c r="BF3171" s="169"/>
      <c r="BG3171" s="169"/>
      <c r="BH3171" s="169"/>
      <c r="BI3171" s="169"/>
      <c r="BJ3171" s="169"/>
      <c r="BK3171" s="169"/>
      <c r="BL3171" s="169"/>
      <c r="BM3171" s="169"/>
      <c r="BN3171" s="169"/>
      <c r="BO3171" s="169"/>
      <c r="BP3171" s="169"/>
      <c r="BQ3171" s="169"/>
      <c r="BS3171" s="6"/>
      <c r="BT3171" s="11"/>
      <c r="BU3171" s="6"/>
      <c r="BV3171" s="6"/>
    </row>
    <row r="3172" spans="1:74" ht="15.75" x14ac:dyDescent="0.25">
      <c r="A3172" s="52" t="s">
        <v>7908</v>
      </c>
      <c r="B3172" s="56"/>
      <c r="C3172" s="7" t="s">
        <v>118</v>
      </c>
      <c r="D3172" s="7" t="s">
        <v>6921</v>
      </c>
      <c r="E3172" s="7"/>
      <c r="F3172" s="64"/>
      <c r="G3172" s="6"/>
      <c r="H3172" s="6"/>
      <c r="I3172" s="10" t="s">
        <v>110</v>
      </c>
      <c r="J3172" s="11" t="s">
        <v>5165</v>
      </c>
      <c r="K3172" s="220" t="s">
        <v>601</v>
      </c>
      <c r="L3172" s="180"/>
      <c r="M3172" s="180">
        <v>1000</v>
      </c>
      <c r="N3172" s="80" t="s">
        <v>7217</v>
      </c>
      <c r="O3172" s="165"/>
      <c r="P3172" s="80" t="s">
        <v>6044</v>
      </c>
      <c r="Q3172" s="80"/>
      <c r="R3172" s="80"/>
      <c r="S3172" s="166"/>
      <c r="T3172" s="164"/>
      <c r="U3172" s="167"/>
      <c r="V3172" s="168"/>
      <c r="W3172" s="12" t="str">
        <f t="shared" si="554"/>
        <v>Mqtt1</v>
      </c>
      <c r="X3172" s="222"/>
      <c r="Y3172" s="6" t="str">
        <f t="shared" si="558"/>
        <v>power-tag/mfhf-ssb-main-supply</v>
      </c>
      <c r="Z3172" s="106" t="str" cm="1">
        <f t="array" ref="Z3172">IF(COUNTIF(N3172,"spare"),"","$."&amp;_xlfn.REGEXEXTRACT(J3172,"PT\d+[FQ]\d+_(.*)", 2))</f>
        <v>$.RMS_Current_Phase_B</v>
      </c>
      <c r="AA3172" s="12">
        <f t="shared" si="559"/>
        <v>7</v>
      </c>
      <c r="AB3172" s="6" t="s">
        <v>195</v>
      </c>
      <c r="AC3172" s="106">
        <v>3002</v>
      </c>
      <c r="AJ3172" s="80"/>
      <c r="AK3172" s="116" t="s">
        <v>1693</v>
      </c>
      <c r="AN3172" s="80"/>
      <c r="AO3172" s="80"/>
      <c r="AP3172" s="80"/>
      <c r="AQ3172" s="80"/>
      <c r="AR3172" s="130"/>
      <c r="AS3172" s="80"/>
      <c r="AT3172" s="7"/>
      <c r="AU3172" s="7"/>
      <c r="AV3172" s="169"/>
      <c r="AW3172" s="170"/>
      <c r="AX3172" s="140"/>
      <c r="AY3172" s="150"/>
      <c r="AZ3172" s="171"/>
      <c r="BA3172" s="171"/>
      <c r="BB3172" s="150" t="str">
        <f t="shared" si="556"/>
        <v/>
      </c>
      <c r="BC3172" s="172"/>
      <c r="BD3172" s="169"/>
      <c r="BE3172" s="169"/>
      <c r="BF3172" s="169"/>
      <c r="BG3172" s="169"/>
      <c r="BH3172" s="169"/>
      <c r="BI3172" s="169"/>
      <c r="BJ3172" s="169"/>
      <c r="BK3172" s="169"/>
      <c r="BL3172" s="169"/>
      <c r="BM3172" s="169"/>
      <c r="BN3172" s="169"/>
      <c r="BO3172" s="169"/>
      <c r="BP3172" s="169"/>
      <c r="BQ3172" s="169"/>
      <c r="BS3172" s="6"/>
      <c r="BT3172" s="11"/>
      <c r="BU3172" s="6"/>
      <c r="BV3172" s="6"/>
    </row>
    <row r="3173" spans="1:74" ht="15.75" x14ac:dyDescent="0.25">
      <c r="A3173" s="52" t="s">
        <v>7908</v>
      </c>
      <c r="B3173" s="56"/>
      <c r="C3173" s="7" t="s">
        <v>118</v>
      </c>
      <c r="D3173" s="7" t="s">
        <v>6921</v>
      </c>
      <c r="E3173" s="7"/>
      <c r="F3173" s="64"/>
      <c r="G3173" s="6"/>
      <c r="H3173" s="6"/>
      <c r="I3173" s="10" t="s">
        <v>110</v>
      </c>
      <c r="J3173" s="11" t="s">
        <v>5166</v>
      </c>
      <c r="K3173" s="220" t="s">
        <v>601</v>
      </c>
      <c r="L3173" s="180"/>
      <c r="M3173" s="180">
        <v>1000</v>
      </c>
      <c r="N3173" s="80" t="s">
        <v>7217</v>
      </c>
      <c r="O3173" s="165"/>
      <c r="P3173" s="80" t="s">
        <v>6045</v>
      </c>
      <c r="Q3173" s="80"/>
      <c r="R3173" s="80"/>
      <c r="S3173" s="166"/>
      <c r="T3173" s="164"/>
      <c r="U3173" s="167"/>
      <c r="V3173" s="168"/>
      <c r="W3173" s="12" t="str">
        <f t="shared" si="554"/>
        <v>Mqtt1</v>
      </c>
      <c r="X3173" s="222"/>
      <c r="Y3173" s="6" t="str">
        <f t="shared" si="558"/>
        <v>power-tag/mfhf-ssb-main-supply</v>
      </c>
      <c r="Z3173" s="106" t="str" cm="1">
        <f t="array" ref="Z3173">IF(COUNTIF(N3173,"spare"),"","$."&amp;_xlfn.REGEXEXTRACT(J3173,"PT\d+[FQ]\d+_(.*)", 2))</f>
        <v>$.RMS_Current_Phase_C</v>
      </c>
      <c r="AA3173" s="12">
        <f t="shared" si="559"/>
        <v>7</v>
      </c>
      <c r="AB3173" s="6" t="s">
        <v>195</v>
      </c>
      <c r="AC3173" s="106">
        <v>3004</v>
      </c>
      <c r="AJ3173" s="80"/>
      <c r="AK3173" s="116" t="s">
        <v>1693</v>
      </c>
      <c r="AN3173" s="80"/>
      <c r="AO3173" s="80"/>
      <c r="AP3173" s="80"/>
      <c r="AQ3173" s="80"/>
      <c r="AR3173" s="130"/>
      <c r="AS3173" s="80"/>
      <c r="AT3173" s="7"/>
      <c r="AU3173" s="7"/>
      <c r="AV3173" s="169"/>
      <c r="AW3173" s="170"/>
      <c r="AX3173" s="140"/>
      <c r="AY3173" s="150"/>
      <c r="AZ3173" s="171"/>
      <c r="BA3173" s="171"/>
      <c r="BB3173" s="150" t="str">
        <f t="shared" si="556"/>
        <v/>
      </c>
      <c r="BC3173" s="172"/>
      <c r="BD3173" s="169"/>
      <c r="BE3173" s="169"/>
      <c r="BF3173" s="169"/>
      <c r="BG3173" s="169"/>
      <c r="BH3173" s="169"/>
      <c r="BI3173" s="169"/>
      <c r="BJ3173" s="169"/>
      <c r="BK3173" s="169"/>
      <c r="BL3173" s="169"/>
      <c r="BM3173" s="169"/>
      <c r="BN3173" s="169"/>
      <c r="BO3173" s="169"/>
      <c r="BP3173" s="169"/>
      <c r="BQ3173" s="169"/>
      <c r="BS3173" s="6"/>
      <c r="BT3173" s="11"/>
      <c r="BU3173" s="6"/>
      <c r="BV3173" s="6"/>
    </row>
    <row r="3174" spans="1:74" ht="15.75" x14ac:dyDescent="0.25">
      <c r="A3174" s="52" t="s">
        <v>7908</v>
      </c>
      <c r="B3174" s="56"/>
      <c r="C3174" s="7" t="s">
        <v>118</v>
      </c>
      <c r="D3174" s="7" t="s">
        <v>6921</v>
      </c>
      <c r="E3174" s="7"/>
      <c r="F3174" s="64"/>
      <c r="G3174" s="6"/>
      <c r="H3174" s="6"/>
      <c r="I3174" s="10" t="s">
        <v>110</v>
      </c>
      <c r="J3174" s="11" t="s">
        <v>5167</v>
      </c>
      <c r="K3174" s="220" t="s">
        <v>601</v>
      </c>
      <c r="L3174" s="180"/>
      <c r="M3174" s="180">
        <v>1000</v>
      </c>
      <c r="N3174" s="80" t="s">
        <v>7217</v>
      </c>
      <c r="O3174" s="165"/>
      <c r="P3174" s="80" t="s">
        <v>6046</v>
      </c>
      <c r="Q3174" s="80"/>
      <c r="R3174" s="80"/>
      <c r="S3174" s="166"/>
      <c r="T3174" s="164"/>
      <c r="U3174" s="167"/>
      <c r="V3174" s="168"/>
      <c r="W3174" s="12" t="str">
        <f t="shared" si="554"/>
        <v>Mqtt1</v>
      </c>
      <c r="X3174" s="222"/>
      <c r="Y3174" s="6" t="str">
        <f t="shared" si="558"/>
        <v>power-tag/mfhf-ssb-main-supply</v>
      </c>
      <c r="Z3174" s="106" t="str" cm="1">
        <f t="array" ref="Z3174">IF(COUNTIF(N3174,"spare"),"","$."&amp;_xlfn.REGEXEXTRACT(J3174,"PT\d+[FQ]\d+_(.*)", 2))</f>
        <v>$.RMS_Current_Phase_Neut</v>
      </c>
      <c r="AA3174" s="12">
        <f t="shared" si="559"/>
        <v>7</v>
      </c>
      <c r="AB3174" s="6" t="s">
        <v>195</v>
      </c>
      <c r="AC3174" s="106">
        <v>3006</v>
      </c>
      <c r="AJ3174" s="80"/>
      <c r="AK3174" s="116" t="s">
        <v>1693</v>
      </c>
      <c r="AN3174" s="80"/>
      <c r="AO3174" s="80"/>
      <c r="AP3174" s="80"/>
      <c r="AQ3174" s="80"/>
      <c r="AR3174" s="130"/>
      <c r="AS3174" s="80"/>
      <c r="AT3174" s="7"/>
      <c r="AU3174" s="7"/>
      <c r="AV3174" s="169"/>
      <c r="AW3174" s="170"/>
      <c r="AX3174" s="140"/>
      <c r="AY3174" s="150"/>
      <c r="AZ3174" s="171"/>
      <c r="BA3174" s="171"/>
      <c r="BB3174" s="150" t="str">
        <f t="shared" si="556"/>
        <v/>
      </c>
      <c r="BC3174" s="172"/>
      <c r="BD3174" s="169"/>
      <c r="BE3174" s="169"/>
      <c r="BF3174" s="169"/>
      <c r="BG3174" s="169"/>
      <c r="BH3174" s="169"/>
      <c r="BI3174" s="169"/>
      <c r="BJ3174" s="169"/>
      <c r="BK3174" s="169"/>
      <c r="BL3174" s="169"/>
      <c r="BM3174" s="169"/>
      <c r="BN3174" s="169"/>
      <c r="BO3174" s="169"/>
      <c r="BP3174" s="169"/>
      <c r="BQ3174" s="169"/>
      <c r="BS3174" s="6"/>
      <c r="BT3174" s="11"/>
      <c r="BU3174" s="6"/>
      <c r="BV3174" s="6"/>
    </row>
    <row r="3175" spans="1:74" ht="15.75" x14ac:dyDescent="0.25">
      <c r="A3175" s="52" t="s">
        <v>7908</v>
      </c>
      <c r="B3175" s="56"/>
      <c r="C3175" s="7" t="s">
        <v>118</v>
      </c>
      <c r="D3175" s="7" t="s">
        <v>6921</v>
      </c>
      <c r="E3175" s="7"/>
      <c r="F3175" s="64"/>
      <c r="G3175" s="6"/>
      <c r="H3175" s="6"/>
      <c r="I3175" s="10" t="s">
        <v>110</v>
      </c>
      <c r="J3175" s="11" t="s">
        <v>7799</v>
      </c>
      <c r="K3175" s="220" t="s">
        <v>601</v>
      </c>
      <c r="L3175" s="180"/>
      <c r="M3175" s="180">
        <v>1000</v>
      </c>
      <c r="N3175" s="80" t="s">
        <v>7217</v>
      </c>
      <c r="O3175" s="165"/>
      <c r="P3175" s="80" t="s">
        <v>6047</v>
      </c>
      <c r="Q3175" s="80"/>
      <c r="R3175" s="80"/>
      <c r="S3175" s="166"/>
      <c r="T3175" s="164"/>
      <c r="U3175" s="167"/>
      <c r="V3175" s="168"/>
      <c r="W3175" s="12" t="str">
        <f t="shared" si="554"/>
        <v>Mqtt1</v>
      </c>
      <c r="X3175" s="222"/>
      <c r="Y3175" s="6" t="str">
        <f t="shared" si="558"/>
        <v>power-tag/mfhf-ssb-main-supply</v>
      </c>
      <c r="Z3175" s="106" t="str" cm="1">
        <f t="array" ref="Z3175">IF(COUNTIF(N3175,"spare"),"","$."&amp;_xlfn.REGEXEXTRACT(J3175,"PT\d+[FQ]\d+_(.*)", 2))</f>
        <v>$.RMS_Voltage_A_N</v>
      </c>
      <c r="AA3175" s="12">
        <f t="shared" si="559"/>
        <v>7</v>
      </c>
      <c r="AB3175" s="6" t="s">
        <v>195</v>
      </c>
      <c r="AC3175" s="106">
        <v>3028</v>
      </c>
      <c r="AJ3175" s="80"/>
      <c r="AK3175" s="116" t="s">
        <v>1694</v>
      </c>
      <c r="AN3175" s="80"/>
      <c r="AO3175" s="80"/>
      <c r="AP3175" s="80"/>
      <c r="AQ3175" s="80"/>
      <c r="AR3175" s="130"/>
      <c r="AS3175" s="80"/>
      <c r="AT3175" s="7"/>
      <c r="AU3175" s="7"/>
      <c r="AV3175" s="169"/>
      <c r="AW3175" s="170"/>
      <c r="AX3175" s="140"/>
      <c r="AY3175" s="150"/>
      <c r="AZ3175" s="171"/>
      <c r="BA3175" s="171"/>
      <c r="BB3175" s="150" t="str">
        <f t="shared" si="556"/>
        <v/>
      </c>
      <c r="BC3175" s="172"/>
      <c r="BD3175" s="169"/>
      <c r="BE3175" s="169"/>
      <c r="BF3175" s="169"/>
      <c r="BG3175" s="169"/>
      <c r="BH3175" s="169"/>
      <c r="BI3175" s="169"/>
      <c r="BJ3175" s="169"/>
      <c r="BK3175" s="169"/>
      <c r="BL3175" s="169"/>
      <c r="BM3175" s="169"/>
      <c r="BN3175" s="169"/>
      <c r="BO3175" s="169"/>
      <c r="BP3175" s="169"/>
      <c r="BQ3175" s="169"/>
      <c r="BS3175" s="6"/>
      <c r="BT3175" s="11"/>
      <c r="BU3175" s="6"/>
      <c r="BV3175" s="6"/>
    </row>
    <row r="3176" spans="1:74" ht="15.75" x14ac:dyDescent="0.25">
      <c r="A3176" s="52" t="s">
        <v>7908</v>
      </c>
      <c r="B3176" s="56"/>
      <c r="C3176" s="7" t="s">
        <v>118</v>
      </c>
      <c r="D3176" s="7" t="s">
        <v>6921</v>
      </c>
      <c r="E3176" s="7"/>
      <c r="F3176" s="64"/>
      <c r="G3176" s="6"/>
      <c r="H3176" s="6"/>
      <c r="I3176" s="10" t="s">
        <v>110</v>
      </c>
      <c r="J3176" s="11" t="s">
        <v>7800</v>
      </c>
      <c r="K3176" s="220" t="s">
        <v>601</v>
      </c>
      <c r="L3176" s="180"/>
      <c r="M3176" s="180">
        <v>1000</v>
      </c>
      <c r="N3176" s="80" t="s">
        <v>7217</v>
      </c>
      <c r="O3176" s="165"/>
      <c r="P3176" s="80" t="s">
        <v>6048</v>
      </c>
      <c r="Q3176" s="80"/>
      <c r="R3176" s="80"/>
      <c r="S3176" s="166"/>
      <c r="T3176" s="164"/>
      <c r="U3176" s="167"/>
      <c r="V3176" s="168"/>
      <c r="W3176" s="12" t="str">
        <f t="shared" si="554"/>
        <v>Mqtt1</v>
      </c>
      <c r="X3176" s="222"/>
      <c r="Y3176" s="6" t="str">
        <f t="shared" si="558"/>
        <v>power-tag/mfhf-ssb-main-supply</v>
      </c>
      <c r="Z3176" s="106" t="str" cm="1">
        <f t="array" ref="Z3176">IF(COUNTIF(N3176,"spare"),"","$."&amp;_xlfn.REGEXEXTRACT(J3176,"PT\d+[FQ]\d+_(.*)", 2))</f>
        <v>$.RMS_Voltage_B_N</v>
      </c>
      <c r="AA3176" s="12">
        <f t="shared" si="559"/>
        <v>7</v>
      </c>
      <c r="AB3176" s="6" t="s">
        <v>195</v>
      </c>
      <c r="AC3176" s="106">
        <v>3030</v>
      </c>
      <c r="AJ3176" s="80"/>
      <c r="AK3176" s="116" t="s">
        <v>1694</v>
      </c>
      <c r="AN3176" s="80"/>
      <c r="AO3176" s="80"/>
      <c r="AP3176" s="80"/>
      <c r="AQ3176" s="80"/>
      <c r="AR3176" s="130"/>
      <c r="AS3176" s="80"/>
      <c r="AT3176" s="7"/>
      <c r="AU3176" s="7"/>
      <c r="AV3176" s="169"/>
      <c r="AW3176" s="170"/>
      <c r="AX3176" s="140"/>
      <c r="AY3176" s="150"/>
      <c r="AZ3176" s="171"/>
      <c r="BA3176" s="171"/>
      <c r="BB3176" s="150" t="str">
        <f t="shared" si="556"/>
        <v/>
      </c>
      <c r="BC3176" s="172"/>
      <c r="BD3176" s="169"/>
      <c r="BE3176" s="169"/>
      <c r="BF3176" s="169"/>
      <c r="BG3176" s="169"/>
      <c r="BH3176" s="169"/>
      <c r="BI3176" s="169"/>
      <c r="BJ3176" s="169"/>
      <c r="BK3176" s="169"/>
      <c r="BL3176" s="169"/>
      <c r="BM3176" s="169"/>
      <c r="BN3176" s="169"/>
      <c r="BO3176" s="169"/>
      <c r="BP3176" s="169"/>
      <c r="BQ3176" s="169"/>
      <c r="BS3176" s="6"/>
      <c r="BT3176" s="11"/>
      <c r="BU3176" s="6"/>
      <c r="BV3176" s="6"/>
    </row>
    <row r="3177" spans="1:74" ht="15.75" x14ac:dyDescent="0.25">
      <c r="A3177" s="52" t="s">
        <v>7908</v>
      </c>
      <c r="B3177" s="56"/>
      <c r="C3177" s="7" t="s">
        <v>118</v>
      </c>
      <c r="D3177" s="7" t="s">
        <v>6921</v>
      </c>
      <c r="E3177" s="7"/>
      <c r="F3177" s="64"/>
      <c r="G3177" s="6"/>
      <c r="H3177" s="6"/>
      <c r="I3177" s="10" t="s">
        <v>110</v>
      </c>
      <c r="J3177" s="11" t="s">
        <v>7801</v>
      </c>
      <c r="K3177" s="220" t="s">
        <v>601</v>
      </c>
      <c r="L3177" s="180"/>
      <c r="M3177" s="180">
        <v>1000</v>
      </c>
      <c r="N3177" s="80" t="s">
        <v>7217</v>
      </c>
      <c r="O3177" s="165"/>
      <c r="P3177" s="80" t="s">
        <v>6049</v>
      </c>
      <c r="Q3177" s="80"/>
      <c r="R3177" s="80"/>
      <c r="S3177" s="166"/>
      <c r="T3177" s="164"/>
      <c r="U3177" s="167"/>
      <c r="V3177" s="168"/>
      <c r="W3177" s="12" t="str">
        <f t="shared" si="554"/>
        <v>Mqtt1</v>
      </c>
      <c r="X3177" s="222"/>
      <c r="Y3177" s="6" t="str">
        <f t="shared" si="558"/>
        <v>power-tag/mfhf-ssb-main-supply</v>
      </c>
      <c r="Z3177" s="106" t="str" cm="1">
        <f t="array" ref="Z3177">IF(COUNTIF(N3177,"spare"),"","$."&amp;_xlfn.REGEXEXTRACT(J3177,"PT\d+[FQ]\d+_(.*)", 2))</f>
        <v>$.RMS_Voltage_C_N</v>
      </c>
      <c r="AA3177" s="12">
        <f t="shared" si="559"/>
        <v>7</v>
      </c>
      <c r="AB3177" s="6" t="s">
        <v>195</v>
      </c>
      <c r="AC3177" s="106">
        <v>3032</v>
      </c>
      <c r="AJ3177" s="80"/>
      <c r="AK3177" s="116" t="s">
        <v>1694</v>
      </c>
      <c r="AN3177" s="80"/>
      <c r="AO3177" s="80"/>
      <c r="AP3177" s="80"/>
      <c r="AQ3177" s="80"/>
      <c r="AR3177" s="130"/>
      <c r="AS3177" s="80"/>
      <c r="AT3177" s="7"/>
      <c r="AU3177" s="7"/>
      <c r="AV3177" s="169"/>
      <c r="AW3177" s="170"/>
      <c r="AX3177" s="140"/>
      <c r="AY3177" s="150"/>
      <c r="AZ3177" s="171"/>
      <c r="BA3177" s="171"/>
      <c r="BB3177" s="150" t="str">
        <f t="shared" si="556"/>
        <v/>
      </c>
      <c r="BC3177" s="172"/>
      <c r="BD3177" s="169"/>
      <c r="BE3177" s="169"/>
      <c r="BF3177" s="169"/>
      <c r="BG3177" s="169"/>
      <c r="BH3177" s="169"/>
      <c r="BI3177" s="169"/>
      <c r="BJ3177" s="169"/>
      <c r="BK3177" s="169"/>
      <c r="BL3177" s="169"/>
      <c r="BM3177" s="169"/>
      <c r="BN3177" s="169"/>
      <c r="BO3177" s="169"/>
      <c r="BP3177" s="169"/>
      <c r="BQ3177" s="169"/>
      <c r="BS3177" s="6"/>
      <c r="BT3177" s="11"/>
      <c r="BU3177" s="6"/>
      <c r="BV3177" s="6"/>
    </row>
    <row r="3178" spans="1:74" ht="15.75" x14ac:dyDescent="0.25">
      <c r="A3178" s="52" t="s">
        <v>7908</v>
      </c>
      <c r="B3178" s="56"/>
      <c r="C3178" s="7" t="s">
        <v>118</v>
      </c>
      <c r="D3178" s="7" t="s">
        <v>6921</v>
      </c>
      <c r="E3178" s="7"/>
      <c r="F3178" s="64"/>
      <c r="G3178" s="6"/>
      <c r="H3178" s="6"/>
      <c r="I3178" s="10" t="s">
        <v>110</v>
      </c>
      <c r="J3178" s="11" t="s">
        <v>5168</v>
      </c>
      <c r="K3178" s="220" t="s">
        <v>601</v>
      </c>
      <c r="L3178" s="180"/>
      <c r="M3178" s="180">
        <v>1000</v>
      </c>
      <c r="N3178" s="80" t="s">
        <v>7217</v>
      </c>
      <c r="O3178" s="165"/>
      <c r="P3178" s="80" t="s">
        <v>6050</v>
      </c>
      <c r="Q3178" s="80"/>
      <c r="R3178" s="80"/>
      <c r="S3178" s="166"/>
      <c r="T3178" s="164"/>
      <c r="U3178" s="167"/>
      <c r="V3178" s="168"/>
      <c r="W3178" s="12" t="str">
        <f t="shared" si="554"/>
        <v>Mqtt1</v>
      </c>
      <c r="X3178" s="222"/>
      <c r="Y3178" s="6" t="str">
        <f t="shared" si="558"/>
        <v>power-tag/mfhf-ssb-main-supply</v>
      </c>
      <c r="Z3178" s="106" t="str" cm="1">
        <f t="array" ref="Z3178">IF(COUNTIF(N3178,"spare"),"","$."&amp;_xlfn.REGEXEXTRACT(J3178,"PT\d+[FQ]\d+_(.*)", 2))</f>
        <v>$.Active_Power_Phase_A</v>
      </c>
      <c r="AA3178" s="12">
        <f t="shared" si="559"/>
        <v>7</v>
      </c>
      <c r="AB3178" s="6" t="s">
        <v>195</v>
      </c>
      <c r="AC3178" s="106">
        <v>3054</v>
      </c>
      <c r="AJ3178" s="80"/>
      <c r="AK3178" s="116" t="s">
        <v>1695</v>
      </c>
      <c r="AN3178" s="80"/>
      <c r="AO3178" s="80"/>
      <c r="AP3178" s="80"/>
      <c r="AQ3178" s="80"/>
      <c r="AR3178" s="130"/>
      <c r="AS3178" s="80"/>
      <c r="AT3178" s="7"/>
      <c r="AU3178" s="7"/>
      <c r="AV3178" s="169"/>
      <c r="AW3178" s="170"/>
      <c r="AX3178" s="140"/>
      <c r="AY3178" s="150"/>
      <c r="AZ3178" s="171"/>
      <c r="BA3178" s="171"/>
      <c r="BB3178" s="150" t="str">
        <f t="shared" si="556"/>
        <v/>
      </c>
      <c r="BC3178" s="172"/>
      <c r="BD3178" s="169"/>
      <c r="BE3178" s="169"/>
      <c r="BF3178" s="169"/>
      <c r="BG3178" s="169"/>
      <c r="BH3178" s="169"/>
      <c r="BI3178" s="169"/>
      <c r="BJ3178" s="169"/>
      <c r="BK3178" s="169"/>
      <c r="BL3178" s="169"/>
      <c r="BM3178" s="169"/>
      <c r="BN3178" s="169"/>
      <c r="BO3178" s="169"/>
      <c r="BP3178" s="169"/>
      <c r="BQ3178" s="169"/>
      <c r="BS3178" s="6"/>
      <c r="BT3178" s="11"/>
      <c r="BU3178" s="6"/>
      <c r="BV3178" s="6"/>
    </row>
    <row r="3179" spans="1:74" ht="15.75" x14ac:dyDescent="0.25">
      <c r="A3179" s="52" t="s">
        <v>7908</v>
      </c>
      <c r="B3179" s="56"/>
      <c r="C3179" s="7" t="s">
        <v>118</v>
      </c>
      <c r="D3179" s="7" t="s">
        <v>6921</v>
      </c>
      <c r="E3179" s="7"/>
      <c r="F3179" s="64"/>
      <c r="G3179" s="6"/>
      <c r="H3179" s="6"/>
      <c r="I3179" s="10" t="s">
        <v>110</v>
      </c>
      <c r="J3179" s="11" t="s">
        <v>5169</v>
      </c>
      <c r="K3179" s="220" t="s">
        <v>601</v>
      </c>
      <c r="L3179" s="180"/>
      <c r="M3179" s="180">
        <v>1000</v>
      </c>
      <c r="N3179" s="80" t="s">
        <v>7217</v>
      </c>
      <c r="O3179" s="165"/>
      <c r="P3179" s="80" t="s">
        <v>6051</v>
      </c>
      <c r="Q3179" s="80"/>
      <c r="R3179" s="80"/>
      <c r="S3179" s="166"/>
      <c r="T3179" s="164"/>
      <c r="U3179" s="167"/>
      <c r="V3179" s="168"/>
      <c r="W3179" s="12" t="str">
        <f t="shared" si="554"/>
        <v>Mqtt1</v>
      </c>
      <c r="X3179" s="222"/>
      <c r="Y3179" s="6" t="str">
        <f t="shared" si="558"/>
        <v>power-tag/mfhf-ssb-main-supply</v>
      </c>
      <c r="Z3179" s="106" t="str" cm="1">
        <f t="array" ref="Z3179">IF(COUNTIF(N3179,"spare"),"","$."&amp;_xlfn.REGEXEXTRACT(J3179,"PT\d+[FQ]\d+_(.*)", 2))</f>
        <v>$.Active_Power_Phase_B</v>
      </c>
      <c r="AA3179" s="12">
        <f t="shared" si="559"/>
        <v>7</v>
      </c>
      <c r="AB3179" s="6" t="s">
        <v>195</v>
      </c>
      <c r="AC3179" s="106">
        <v>3056</v>
      </c>
      <c r="AJ3179" s="80"/>
      <c r="AK3179" s="116" t="s">
        <v>1695</v>
      </c>
      <c r="AN3179" s="80"/>
      <c r="AO3179" s="80"/>
      <c r="AP3179" s="80"/>
      <c r="AQ3179" s="80"/>
      <c r="AR3179" s="130"/>
      <c r="AS3179" s="80"/>
      <c r="AT3179" s="7"/>
      <c r="AU3179" s="7"/>
      <c r="AV3179" s="169"/>
      <c r="AW3179" s="170"/>
      <c r="AX3179" s="140"/>
      <c r="AY3179" s="150"/>
      <c r="AZ3179" s="171"/>
      <c r="BA3179" s="171"/>
      <c r="BB3179" s="150" t="str">
        <f t="shared" si="556"/>
        <v/>
      </c>
      <c r="BC3179" s="172"/>
      <c r="BD3179" s="169"/>
      <c r="BE3179" s="169"/>
      <c r="BF3179" s="169"/>
      <c r="BG3179" s="169"/>
      <c r="BH3179" s="169"/>
      <c r="BI3179" s="169"/>
      <c r="BJ3179" s="169"/>
      <c r="BK3179" s="169"/>
      <c r="BL3179" s="169"/>
      <c r="BM3179" s="169"/>
      <c r="BN3179" s="169"/>
      <c r="BO3179" s="169"/>
      <c r="BP3179" s="169"/>
      <c r="BQ3179" s="169"/>
      <c r="BS3179" s="6"/>
      <c r="BT3179" s="11"/>
      <c r="BU3179" s="6"/>
      <c r="BV3179" s="6"/>
    </row>
    <row r="3180" spans="1:74" ht="15.75" x14ac:dyDescent="0.25">
      <c r="A3180" s="52" t="s">
        <v>7908</v>
      </c>
      <c r="B3180" s="56"/>
      <c r="C3180" s="7" t="s">
        <v>118</v>
      </c>
      <c r="D3180" s="7" t="s">
        <v>6921</v>
      </c>
      <c r="E3180" s="7"/>
      <c r="F3180" s="64"/>
      <c r="G3180" s="6"/>
      <c r="H3180" s="6"/>
      <c r="I3180" s="10" t="s">
        <v>110</v>
      </c>
      <c r="J3180" s="11" t="s">
        <v>5170</v>
      </c>
      <c r="K3180" s="220" t="s">
        <v>601</v>
      </c>
      <c r="L3180" s="180"/>
      <c r="M3180" s="180">
        <v>1000</v>
      </c>
      <c r="N3180" s="80" t="s">
        <v>7217</v>
      </c>
      <c r="O3180" s="165"/>
      <c r="P3180" s="80" t="s">
        <v>6052</v>
      </c>
      <c r="Q3180" s="80"/>
      <c r="R3180" s="80"/>
      <c r="S3180" s="166"/>
      <c r="T3180" s="164"/>
      <c r="U3180" s="167"/>
      <c r="V3180" s="168"/>
      <c r="W3180" s="12" t="str">
        <f t="shared" si="554"/>
        <v>Mqtt1</v>
      </c>
      <c r="X3180" s="222"/>
      <c r="Y3180" s="6" t="str">
        <f t="shared" si="558"/>
        <v>power-tag/mfhf-ssb-main-supply</v>
      </c>
      <c r="Z3180" s="106" t="str" cm="1">
        <f t="array" ref="Z3180">IF(COUNTIF(N3180,"spare"),"","$."&amp;_xlfn.REGEXEXTRACT(J3180,"PT\d+[FQ]\d+_(.*)", 2))</f>
        <v>$.Active_Power_Phase_C</v>
      </c>
      <c r="AA3180" s="12">
        <f t="shared" si="559"/>
        <v>7</v>
      </c>
      <c r="AB3180" s="6" t="s">
        <v>195</v>
      </c>
      <c r="AC3180" s="106">
        <v>3058</v>
      </c>
      <c r="AJ3180" s="80"/>
      <c r="AK3180" s="116" t="s">
        <v>1695</v>
      </c>
      <c r="AN3180" s="80"/>
      <c r="AO3180" s="80"/>
      <c r="AP3180" s="80"/>
      <c r="AQ3180" s="80"/>
      <c r="AR3180" s="130"/>
      <c r="AS3180" s="80"/>
      <c r="AT3180" s="7"/>
      <c r="AU3180" s="7"/>
      <c r="AV3180" s="169"/>
      <c r="AW3180" s="170"/>
      <c r="AX3180" s="140"/>
      <c r="AY3180" s="150"/>
      <c r="AZ3180" s="171"/>
      <c r="BA3180" s="171"/>
      <c r="BB3180" s="150" t="str">
        <f t="shared" si="556"/>
        <v/>
      </c>
      <c r="BC3180" s="172"/>
      <c r="BD3180" s="169"/>
      <c r="BE3180" s="169"/>
      <c r="BF3180" s="169"/>
      <c r="BG3180" s="169"/>
      <c r="BH3180" s="169"/>
      <c r="BI3180" s="169"/>
      <c r="BJ3180" s="169"/>
      <c r="BK3180" s="169"/>
      <c r="BL3180" s="169"/>
      <c r="BM3180" s="169"/>
      <c r="BN3180" s="169"/>
      <c r="BO3180" s="169"/>
      <c r="BP3180" s="169"/>
      <c r="BQ3180" s="169"/>
      <c r="BS3180" s="6"/>
      <c r="BT3180" s="11"/>
      <c r="BU3180" s="6"/>
      <c r="BV3180" s="6"/>
    </row>
    <row r="3181" spans="1:74" ht="15.75" x14ac:dyDescent="0.25">
      <c r="A3181" s="52" t="s">
        <v>7908</v>
      </c>
      <c r="B3181" s="56"/>
      <c r="C3181" s="7" t="s">
        <v>118</v>
      </c>
      <c r="D3181" s="7" t="s">
        <v>6921</v>
      </c>
      <c r="E3181" s="7"/>
      <c r="F3181" s="64"/>
      <c r="G3181" s="6"/>
      <c r="H3181" s="6"/>
      <c r="I3181" s="10" t="s">
        <v>110</v>
      </c>
      <c r="J3181" s="11" t="s">
        <v>5171</v>
      </c>
      <c r="K3181" s="220" t="s">
        <v>601</v>
      </c>
      <c r="L3181" s="180"/>
      <c r="M3181" s="180">
        <v>1000</v>
      </c>
      <c r="N3181" s="80" t="s">
        <v>7217</v>
      </c>
      <c r="O3181" s="165"/>
      <c r="P3181" s="80" t="s">
        <v>6053</v>
      </c>
      <c r="Q3181" s="80"/>
      <c r="R3181" s="80"/>
      <c r="S3181" s="166"/>
      <c r="T3181" s="164"/>
      <c r="U3181" s="167"/>
      <c r="V3181" s="168"/>
      <c r="W3181" s="12" t="str">
        <f t="shared" si="554"/>
        <v>Mqtt1</v>
      </c>
      <c r="X3181" s="222"/>
      <c r="Y3181" s="6" t="str">
        <f t="shared" si="558"/>
        <v>power-tag/mfhf-ssb-main-supply</v>
      </c>
      <c r="Z3181" s="106" t="str" cm="1">
        <f t="array" ref="Z3181">IF(COUNTIF(N3181,"spare"),"","$."&amp;_xlfn.REGEXEXTRACT(J3181,"PT\d+[FQ]\d+_(.*)", 2))</f>
        <v>$.Total_Active_Power</v>
      </c>
      <c r="AA3181" s="12">
        <f t="shared" si="559"/>
        <v>7</v>
      </c>
      <c r="AB3181" s="6" t="s">
        <v>195</v>
      </c>
      <c r="AC3181" s="106">
        <v>3060</v>
      </c>
      <c r="AJ3181" s="80"/>
      <c r="AK3181" s="116" t="s">
        <v>1695</v>
      </c>
      <c r="AN3181" s="80"/>
      <c r="AO3181" s="80"/>
      <c r="AP3181" s="80"/>
      <c r="AQ3181" s="80"/>
      <c r="AR3181" s="130"/>
      <c r="AS3181" s="80"/>
      <c r="AT3181" s="7"/>
      <c r="AU3181" s="7"/>
      <c r="AV3181" s="169"/>
      <c r="AW3181" s="170"/>
      <c r="AX3181" s="140"/>
      <c r="AY3181" s="150"/>
      <c r="AZ3181" s="171"/>
      <c r="BA3181" s="171"/>
      <c r="BB3181" s="150" t="str">
        <f t="shared" si="556"/>
        <v/>
      </c>
      <c r="BC3181" s="172"/>
      <c r="BD3181" s="169"/>
      <c r="BE3181" s="169"/>
      <c r="BF3181" s="169"/>
      <c r="BG3181" s="169"/>
      <c r="BH3181" s="169"/>
      <c r="BI3181" s="169"/>
      <c r="BJ3181" s="169"/>
      <c r="BK3181" s="169"/>
      <c r="BL3181" s="169"/>
      <c r="BM3181" s="169"/>
      <c r="BN3181" s="169"/>
      <c r="BO3181" s="169"/>
      <c r="BP3181" s="169"/>
      <c r="BQ3181" s="169"/>
      <c r="BS3181" s="6"/>
      <c r="BT3181" s="11"/>
      <c r="BU3181" s="6"/>
      <c r="BV3181" s="6"/>
    </row>
    <row r="3182" spans="1:74" ht="15.75" x14ac:dyDescent="0.25">
      <c r="A3182" s="52" t="s">
        <v>7908</v>
      </c>
      <c r="B3182" s="56"/>
      <c r="C3182" s="7" t="s">
        <v>118</v>
      </c>
      <c r="D3182" s="7" t="s">
        <v>6921</v>
      </c>
      <c r="E3182" s="7"/>
      <c r="F3182" s="64"/>
      <c r="G3182" s="6"/>
      <c r="H3182" s="6"/>
      <c r="I3182" s="10" t="s">
        <v>110</v>
      </c>
      <c r="J3182" s="11" t="s">
        <v>5172</v>
      </c>
      <c r="K3182" s="220" t="s">
        <v>601</v>
      </c>
      <c r="L3182" s="180"/>
      <c r="M3182" s="180">
        <v>1000</v>
      </c>
      <c r="N3182" s="80" t="s">
        <v>7217</v>
      </c>
      <c r="O3182" s="165"/>
      <c r="P3182" s="80" t="s">
        <v>6054</v>
      </c>
      <c r="Q3182" s="80"/>
      <c r="R3182" s="80"/>
      <c r="S3182" s="166"/>
      <c r="T3182" s="164"/>
      <c r="U3182" s="167"/>
      <c r="V3182" s="168"/>
      <c r="W3182" s="12" t="str">
        <f t="shared" si="554"/>
        <v>Mqtt1</v>
      </c>
      <c r="X3182" s="222"/>
      <c r="Y3182" s="6" t="str">
        <f t="shared" si="558"/>
        <v>power-tag/mfhf-ssb-main-supply</v>
      </c>
      <c r="Z3182" s="106" t="str" cm="1">
        <f t="array" ref="Z3182">IF(COUNTIF(N3182,"spare"),"","$."&amp;_xlfn.REGEXEXTRACT(J3182,"PT\d+[FQ]\d+_(.*)", 2))</f>
        <v>$.Power_Factor_Phase_A</v>
      </c>
      <c r="AA3182" s="12">
        <f t="shared" si="559"/>
        <v>7</v>
      </c>
      <c r="AB3182" s="6" t="s">
        <v>195</v>
      </c>
      <c r="AC3182" s="106">
        <v>3078</v>
      </c>
      <c r="AJ3182" s="80"/>
      <c r="AK3182" s="116" t="s">
        <v>1696</v>
      </c>
      <c r="AN3182" s="80"/>
      <c r="AO3182" s="80"/>
      <c r="AP3182" s="80"/>
      <c r="AQ3182" s="80"/>
      <c r="AR3182" s="130"/>
      <c r="AS3182" s="80"/>
      <c r="AT3182" s="7"/>
      <c r="AU3182" s="7"/>
      <c r="AV3182" s="169"/>
      <c r="AW3182" s="170"/>
      <c r="AX3182" s="140"/>
      <c r="AY3182" s="150"/>
      <c r="AZ3182" s="171"/>
      <c r="BA3182" s="171"/>
      <c r="BB3182" s="150" t="str">
        <f t="shared" si="556"/>
        <v/>
      </c>
      <c r="BC3182" s="172"/>
      <c r="BD3182" s="169"/>
      <c r="BE3182" s="169"/>
      <c r="BF3182" s="169"/>
      <c r="BG3182" s="169"/>
      <c r="BH3182" s="169"/>
      <c r="BI3182" s="169"/>
      <c r="BJ3182" s="169"/>
      <c r="BK3182" s="169"/>
      <c r="BL3182" s="169"/>
      <c r="BM3182" s="169"/>
      <c r="BN3182" s="169"/>
      <c r="BO3182" s="169"/>
      <c r="BP3182" s="169"/>
      <c r="BQ3182" s="169"/>
      <c r="BS3182" s="6"/>
      <c r="BT3182" s="11"/>
      <c r="BU3182" s="6"/>
      <c r="BV3182" s="6"/>
    </row>
    <row r="3183" spans="1:74" ht="15.75" x14ac:dyDescent="0.25">
      <c r="A3183" s="52" t="s">
        <v>7908</v>
      </c>
      <c r="B3183" s="56"/>
      <c r="C3183" s="7" t="s">
        <v>118</v>
      </c>
      <c r="D3183" s="7" t="s">
        <v>6921</v>
      </c>
      <c r="E3183" s="7"/>
      <c r="F3183" s="64"/>
      <c r="G3183" s="6"/>
      <c r="H3183" s="6"/>
      <c r="I3183" s="10" t="s">
        <v>110</v>
      </c>
      <c r="J3183" s="11" t="s">
        <v>5173</v>
      </c>
      <c r="K3183" s="220" t="s">
        <v>601</v>
      </c>
      <c r="L3183" s="180"/>
      <c r="M3183" s="180">
        <v>1000</v>
      </c>
      <c r="N3183" s="80" t="s">
        <v>7217</v>
      </c>
      <c r="O3183" s="165"/>
      <c r="P3183" s="80" t="s">
        <v>6055</v>
      </c>
      <c r="Q3183" s="80"/>
      <c r="R3183" s="80"/>
      <c r="S3183" s="166"/>
      <c r="T3183" s="164"/>
      <c r="U3183" s="167"/>
      <c r="V3183" s="168"/>
      <c r="W3183" s="12" t="str">
        <f t="shared" si="554"/>
        <v>Mqtt1</v>
      </c>
      <c r="X3183" s="222"/>
      <c r="Y3183" s="6" t="str">
        <f t="shared" si="558"/>
        <v>power-tag/mfhf-ssb-main-supply</v>
      </c>
      <c r="Z3183" s="106" t="str" cm="1">
        <f t="array" ref="Z3183">IF(COUNTIF(N3183,"spare"),"","$."&amp;_xlfn.REGEXEXTRACT(J3183,"PT\d+[FQ]\d+_(.*)", 2))</f>
        <v>$.Power_Factor_Phase_B</v>
      </c>
      <c r="AA3183" s="12">
        <f t="shared" si="559"/>
        <v>7</v>
      </c>
      <c r="AB3183" s="6" t="s">
        <v>195</v>
      </c>
      <c r="AC3183" s="106">
        <v>3080</v>
      </c>
      <c r="AJ3183" s="80"/>
      <c r="AK3183" s="116" t="s">
        <v>1696</v>
      </c>
      <c r="AN3183" s="80"/>
      <c r="AO3183" s="80"/>
      <c r="AP3183" s="80"/>
      <c r="AQ3183" s="80"/>
      <c r="AR3183" s="130"/>
      <c r="AS3183" s="80"/>
      <c r="AT3183" s="7"/>
      <c r="AU3183" s="7"/>
      <c r="AV3183" s="169"/>
      <c r="AW3183" s="170"/>
      <c r="AX3183" s="140"/>
      <c r="AY3183" s="150"/>
      <c r="AZ3183" s="171"/>
      <c r="BA3183" s="171"/>
      <c r="BB3183" s="150" t="str">
        <f t="shared" si="556"/>
        <v/>
      </c>
      <c r="BC3183" s="172"/>
      <c r="BD3183" s="169"/>
      <c r="BE3183" s="169"/>
      <c r="BF3183" s="169"/>
      <c r="BG3183" s="169"/>
      <c r="BH3183" s="169"/>
      <c r="BI3183" s="169"/>
      <c r="BJ3183" s="169"/>
      <c r="BK3183" s="169"/>
      <c r="BL3183" s="169"/>
      <c r="BM3183" s="169"/>
      <c r="BN3183" s="169"/>
      <c r="BO3183" s="169"/>
      <c r="BP3183" s="169"/>
      <c r="BQ3183" s="169"/>
      <c r="BS3183" s="6"/>
      <c r="BT3183" s="11"/>
      <c r="BU3183" s="6"/>
      <c r="BV3183" s="6"/>
    </row>
    <row r="3184" spans="1:74" ht="15.75" x14ac:dyDescent="0.25">
      <c r="A3184" s="52" t="s">
        <v>7908</v>
      </c>
      <c r="B3184" s="56"/>
      <c r="C3184" s="7" t="s">
        <v>118</v>
      </c>
      <c r="D3184" s="7" t="s">
        <v>6921</v>
      </c>
      <c r="E3184" s="7"/>
      <c r="F3184" s="64"/>
      <c r="G3184" s="6"/>
      <c r="H3184" s="6"/>
      <c r="I3184" s="10" t="s">
        <v>110</v>
      </c>
      <c r="J3184" s="11" t="s">
        <v>5174</v>
      </c>
      <c r="K3184" s="220" t="s">
        <v>601</v>
      </c>
      <c r="L3184" s="180"/>
      <c r="M3184" s="180">
        <v>1000</v>
      </c>
      <c r="N3184" s="80" t="s">
        <v>7217</v>
      </c>
      <c r="O3184" s="165"/>
      <c r="P3184" s="80" t="s">
        <v>6056</v>
      </c>
      <c r="Q3184" s="80"/>
      <c r="R3184" s="80"/>
      <c r="S3184" s="166"/>
      <c r="T3184" s="164"/>
      <c r="U3184" s="167"/>
      <c r="V3184" s="168"/>
      <c r="W3184" s="12" t="str">
        <f t="shared" si="554"/>
        <v>Mqtt1</v>
      </c>
      <c r="X3184" s="222"/>
      <c r="Y3184" s="6" t="str">
        <f t="shared" si="558"/>
        <v>power-tag/mfhf-ssb-main-supply</v>
      </c>
      <c r="Z3184" s="106" t="str" cm="1">
        <f t="array" ref="Z3184">IF(COUNTIF(N3184,"spare"),"","$."&amp;_xlfn.REGEXEXTRACT(J3184,"PT\d+[FQ]\d+_(.*)", 2))</f>
        <v>$.Power_Factor_Phase_C</v>
      </c>
      <c r="AA3184" s="12">
        <f t="shared" si="559"/>
        <v>7</v>
      </c>
      <c r="AB3184" s="6" t="s">
        <v>195</v>
      </c>
      <c r="AC3184" s="106">
        <v>3082</v>
      </c>
      <c r="AJ3184" s="80"/>
      <c r="AK3184" s="116" t="s">
        <v>1696</v>
      </c>
      <c r="AN3184" s="80"/>
      <c r="AO3184" s="80"/>
      <c r="AP3184" s="80"/>
      <c r="AQ3184" s="80"/>
      <c r="AR3184" s="130"/>
      <c r="AS3184" s="80"/>
      <c r="AT3184" s="7"/>
      <c r="AU3184" s="7"/>
      <c r="AV3184" s="169"/>
      <c r="AW3184" s="170"/>
      <c r="AX3184" s="140"/>
      <c r="AY3184" s="150"/>
      <c r="AZ3184" s="171"/>
      <c r="BA3184" s="171"/>
      <c r="BB3184" s="150" t="str">
        <f t="shared" si="556"/>
        <v/>
      </c>
      <c r="BC3184" s="172"/>
      <c r="BD3184" s="169"/>
      <c r="BE3184" s="169"/>
      <c r="BF3184" s="169"/>
      <c r="BG3184" s="169"/>
      <c r="BH3184" s="169"/>
      <c r="BI3184" s="169"/>
      <c r="BJ3184" s="169"/>
      <c r="BK3184" s="169"/>
      <c r="BL3184" s="169"/>
      <c r="BM3184" s="169"/>
      <c r="BN3184" s="169"/>
      <c r="BO3184" s="169"/>
      <c r="BP3184" s="169"/>
      <c r="BQ3184" s="169"/>
      <c r="BS3184" s="6"/>
      <c r="BT3184" s="11"/>
      <c r="BU3184" s="6"/>
      <c r="BV3184" s="6"/>
    </row>
    <row r="3185" spans="1:74" ht="15.75" x14ac:dyDescent="0.25">
      <c r="A3185" s="52" t="s">
        <v>7908</v>
      </c>
      <c r="B3185" s="56"/>
      <c r="C3185" s="7" t="s">
        <v>118</v>
      </c>
      <c r="D3185" s="7" t="s">
        <v>6921</v>
      </c>
      <c r="E3185" s="7"/>
      <c r="F3185" s="64"/>
      <c r="G3185" s="6"/>
      <c r="H3185" s="6"/>
      <c r="I3185" s="10" t="s">
        <v>110</v>
      </c>
      <c r="J3185" s="11" t="s">
        <v>5175</v>
      </c>
      <c r="K3185" s="220" t="s">
        <v>601</v>
      </c>
      <c r="L3185" s="180"/>
      <c r="M3185" s="180">
        <v>1000</v>
      </c>
      <c r="N3185" s="80" t="s">
        <v>7217</v>
      </c>
      <c r="O3185" s="165"/>
      <c r="P3185" s="80" t="s">
        <v>6057</v>
      </c>
      <c r="Q3185" s="80"/>
      <c r="R3185" s="80"/>
      <c r="S3185" s="166"/>
      <c r="T3185" s="164"/>
      <c r="U3185" s="167"/>
      <c r="V3185" s="168"/>
      <c r="W3185" s="12" t="str">
        <f t="shared" si="554"/>
        <v>Mqtt1</v>
      </c>
      <c r="X3185" s="222"/>
      <c r="Y3185" s="6" t="str">
        <f t="shared" si="558"/>
        <v>power-tag/mfhf-ssb-main-supply</v>
      </c>
      <c r="Z3185" s="106" t="str" cm="1">
        <f t="array" ref="Z3185">IF(COUNTIF(N3185,"spare"),"","$."&amp;_xlfn.REGEXEXTRACT(J3185,"PT\d+[FQ]\d+_(.*)", 2))</f>
        <v>$.Total_Power_Factor</v>
      </c>
      <c r="AA3185" s="12">
        <f t="shared" si="559"/>
        <v>7</v>
      </c>
      <c r="AB3185" s="6" t="s">
        <v>195</v>
      </c>
      <c r="AC3185" s="106">
        <v>3084</v>
      </c>
      <c r="AJ3185" s="80"/>
      <c r="AK3185" s="116" t="s">
        <v>1696</v>
      </c>
      <c r="AN3185" s="80"/>
      <c r="AO3185" s="80"/>
      <c r="AP3185" s="80"/>
      <c r="AQ3185" s="80"/>
      <c r="AR3185" s="130"/>
      <c r="AS3185" s="80"/>
      <c r="AT3185" s="7"/>
      <c r="AU3185" s="7"/>
      <c r="AV3185" s="169"/>
      <c r="AW3185" s="170"/>
      <c r="AX3185" s="140"/>
      <c r="AY3185" s="150"/>
      <c r="AZ3185" s="171"/>
      <c r="BA3185" s="171"/>
      <c r="BB3185" s="150" t="str">
        <f t="shared" si="556"/>
        <v/>
      </c>
      <c r="BC3185" s="172"/>
      <c r="BD3185" s="169"/>
      <c r="BE3185" s="169"/>
      <c r="BF3185" s="169"/>
      <c r="BG3185" s="169"/>
      <c r="BH3185" s="169"/>
      <c r="BI3185" s="169"/>
      <c r="BJ3185" s="169"/>
      <c r="BK3185" s="169"/>
      <c r="BL3185" s="169"/>
      <c r="BM3185" s="169"/>
      <c r="BN3185" s="169"/>
      <c r="BO3185" s="169"/>
      <c r="BP3185" s="169"/>
      <c r="BQ3185" s="169"/>
      <c r="BS3185" s="6"/>
      <c r="BT3185" s="11"/>
      <c r="BU3185" s="6"/>
      <c r="BV3185" s="6"/>
    </row>
    <row r="3186" spans="1:74" ht="15.75" x14ac:dyDescent="0.25">
      <c r="A3186" s="52" t="s">
        <v>7908</v>
      </c>
      <c r="B3186" s="56"/>
      <c r="C3186" s="7" t="s">
        <v>118</v>
      </c>
      <c r="D3186" s="7" t="s">
        <v>6921</v>
      </c>
      <c r="E3186" s="7"/>
      <c r="F3186" s="64"/>
      <c r="G3186" s="6"/>
      <c r="H3186" s="6"/>
      <c r="I3186" s="10" t="s">
        <v>110</v>
      </c>
      <c r="J3186" s="11" t="s">
        <v>5176</v>
      </c>
      <c r="K3186" s="220" t="s">
        <v>601</v>
      </c>
      <c r="L3186" s="180"/>
      <c r="M3186" s="180">
        <v>1000</v>
      </c>
      <c r="N3186" s="80" t="s">
        <v>7217</v>
      </c>
      <c r="O3186" s="165"/>
      <c r="P3186" s="80" t="s">
        <v>6058</v>
      </c>
      <c r="Q3186" s="80"/>
      <c r="R3186" s="80"/>
      <c r="S3186" s="166"/>
      <c r="T3186" s="164"/>
      <c r="U3186" s="167"/>
      <c r="V3186" s="168"/>
      <c r="W3186" s="12" t="str">
        <f t="shared" si="554"/>
        <v>Mqtt1</v>
      </c>
      <c r="X3186" s="222"/>
      <c r="Y3186" s="6" t="str">
        <f t="shared" si="558"/>
        <v>power-tag/sliding-door-crew-corridor</v>
      </c>
      <c r="Z3186" s="106" t="str" cm="1">
        <f t="array" ref="Z3186">IF(COUNTIF(N3186,"spare"),"","$."&amp;_xlfn.REGEXEXTRACT(J3186,"PT\d+[FQ]\d+_(.*)", 2))</f>
        <v>$.RMS_Current_Phase_A</v>
      </c>
      <c r="AA3186" s="12">
        <f>AA3171+1</f>
        <v>8</v>
      </c>
      <c r="AB3186" s="6" t="s">
        <v>195</v>
      </c>
      <c r="AC3186" s="106">
        <v>3000</v>
      </c>
      <c r="AJ3186" s="80"/>
      <c r="AK3186" s="116" t="s">
        <v>1693</v>
      </c>
      <c r="AN3186" s="80"/>
      <c r="AO3186" s="80"/>
      <c r="AP3186" s="80"/>
      <c r="AQ3186" s="80"/>
      <c r="AR3186" s="130"/>
      <c r="AS3186" s="80"/>
      <c r="AT3186" s="7"/>
      <c r="AU3186" s="7"/>
      <c r="AV3186" s="169"/>
      <c r="AW3186" s="170"/>
      <c r="AX3186" s="140"/>
      <c r="AY3186" s="150"/>
      <c r="AZ3186" s="171"/>
      <c r="BA3186" s="171"/>
      <c r="BB3186" s="150" t="str">
        <f t="shared" si="556"/>
        <v/>
      </c>
      <c r="BC3186" s="172"/>
      <c r="BD3186" s="169"/>
      <c r="BE3186" s="169"/>
      <c r="BF3186" s="169"/>
      <c r="BG3186" s="169"/>
      <c r="BH3186" s="169"/>
      <c r="BI3186" s="169"/>
      <c r="BJ3186" s="169"/>
      <c r="BK3186" s="169"/>
      <c r="BL3186" s="169"/>
      <c r="BM3186" s="169"/>
      <c r="BN3186" s="169"/>
      <c r="BO3186" s="169"/>
      <c r="BP3186" s="169"/>
      <c r="BQ3186" s="169"/>
      <c r="BS3186" s="6"/>
      <c r="BT3186" s="11"/>
      <c r="BU3186" s="6"/>
      <c r="BV3186" s="6"/>
    </row>
    <row r="3187" spans="1:74" ht="15.75" x14ac:dyDescent="0.25">
      <c r="A3187" s="52" t="s">
        <v>7908</v>
      </c>
      <c r="B3187" s="56"/>
      <c r="C3187" s="7" t="s">
        <v>118</v>
      </c>
      <c r="D3187" s="7" t="s">
        <v>6921</v>
      </c>
      <c r="E3187" s="7"/>
      <c r="F3187" s="64"/>
      <c r="G3187" s="6"/>
      <c r="H3187" s="6"/>
      <c r="I3187" s="10" t="s">
        <v>110</v>
      </c>
      <c r="J3187" s="11" t="s">
        <v>5177</v>
      </c>
      <c r="K3187" s="220" t="s">
        <v>601</v>
      </c>
      <c r="L3187" s="180"/>
      <c r="M3187" s="180">
        <v>1000</v>
      </c>
      <c r="N3187" s="80" t="s">
        <v>7217</v>
      </c>
      <c r="O3187" s="165"/>
      <c r="P3187" s="80" t="s">
        <v>6059</v>
      </c>
      <c r="Q3187" s="80"/>
      <c r="R3187" s="80"/>
      <c r="S3187" s="166"/>
      <c r="T3187" s="164"/>
      <c r="U3187" s="167"/>
      <c r="V3187" s="168"/>
      <c r="W3187" s="12" t="str">
        <f t="shared" si="554"/>
        <v>Mqtt1</v>
      </c>
      <c r="X3187" s="222"/>
      <c r="Y3187" s="6" t="str">
        <f t="shared" si="558"/>
        <v>power-tag/sliding-door-crew-corridor</v>
      </c>
      <c r="Z3187" s="106" t="str" cm="1">
        <f t="array" ref="Z3187">IF(COUNTIF(N3187,"spare"),"","$."&amp;_xlfn.REGEXEXTRACT(J3187,"PT\d+[FQ]\d+_(.*)", 2))</f>
        <v>$.RMS_Current_Phase_B</v>
      </c>
      <c r="AA3187" s="12">
        <f t="shared" si="559"/>
        <v>8</v>
      </c>
      <c r="AB3187" s="6" t="s">
        <v>195</v>
      </c>
      <c r="AC3187" s="106">
        <v>3002</v>
      </c>
      <c r="AJ3187" s="80"/>
      <c r="AK3187" s="116" t="s">
        <v>1693</v>
      </c>
      <c r="AN3187" s="80"/>
      <c r="AO3187" s="80"/>
      <c r="AP3187" s="80"/>
      <c r="AQ3187" s="80"/>
      <c r="AR3187" s="130"/>
      <c r="AS3187" s="80"/>
      <c r="AT3187" s="7"/>
      <c r="AU3187" s="7"/>
      <c r="AV3187" s="169"/>
      <c r="AW3187" s="170"/>
      <c r="AX3187" s="140"/>
      <c r="AY3187" s="150"/>
      <c r="AZ3187" s="171"/>
      <c r="BA3187" s="171"/>
      <c r="BB3187" s="150" t="str">
        <f t="shared" si="556"/>
        <v/>
      </c>
      <c r="BC3187" s="172"/>
      <c r="BD3187" s="169"/>
      <c r="BE3187" s="169"/>
      <c r="BF3187" s="169"/>
      <c r="BG3187" s="169"/>
      <c r="BH3187" s="169"/>
      <c r="BI3187" s="169"/>
      <c r="BJ3187" s="169"/>
      <c r="BK3187" s="169"/>
      <c r="BL3187" s="169"/>
      <c r="BM3187" s="169"/>
      <c r="BN3187" s="169"/>
      <c r="BO3187" s="169"/>
      <c r="BP3187" s="169"/>
      <c r="BQ3187" s="169"/>
      <c r="BS3187" s="6"/>
      <c r="BT3187" s="11"/>
      <c r="BU3187" s="6"/>
      <c r="BV3187" s="6"/>
    </row>
    <row r="3188" spans="1:74" ht="15.75" x14ac:dyDescent="0.25">
      <c r="A3188" s="52" t="s">
        <v>7908</v>
      </c>
      <c r="B3188" s="56"/>
      <c r="C3188" s="7" t="s">
        <v>118</v>
      </c>
      <c r="D3188" s="7" t="s">
        <v>6921</v>
      </c>
      <c r="E3188" s="7"/>
      <c r="F3188" s="64"/>
      <c r="G3188" s="6"/>
      <c r="H3188" s="6"/>
      <c r="I3188" s="10" t="s">
        <v>110</v>
      </c>
      <c r="J3188" s="11" t="s">
        <v>5178</v>
      </c>
      <c r="K3188" s="220" t="s">
        <v>601</v>
      </c>
      <c r="L3188" s="180"/>
      <c r="M3188" s="180">
        <v>1000</v>
      </c>
      <c r="N3188" s="80" t="s">
        <v>7217</v>
      </c>
      <c r="O3188" s="165"/>
      <c r="P3188" s="80" t="s">
        <v>6060</v>
      </c>
      <c r="Q3188" s="80"/>
      <c r="R3188" s="80"/>
      <c r="S3188" s="166"/>
      <c r="T3188" s="164"/>
      <c r="U3188" s="167"/>
      <c r="V3188" s="168"/>
      <c r="W3188" s="12" t="str">
        <f t="shared" si="554"/>
        <v>Mqtt1</v>
      </c>
      <c r="X3188" s="222"/>
      <c r="Y3188" s="6" t="str">
        <f t="shared" si="558"/>
        <v>power-tag/sliding-door-crew-corridor</v>
      </c>
      <c r="Z3188" s="106" t="str" cm="1">
        <f t="array" ref="Z3188">IF(COUNTIF(N3188,"spare"),"","$."&amp;_xlfn.REGEXEXTRACT(J3188,"PT\d+[FQ]\d+_(.*)", 2))</f>
        <v>$.RMS_Current_Phase_C</v>
      </c>
      <c r="AA3188" s="12">
        <f t="shared" si="559"/>
        <v>8</v>
      </c>
      <c r="AB3188" s="6" t="s">
        <v>195</v>
      </c>
      <c r="AC3188" s="106">
        <v>3004</v>
      </c>
      <c r="AJ3188" s="80"/>
      <c r="AK3188" s="116" t="s">
        <v>1693</v>
      </c>
      <c r="AN3188" s="80"/>
      <c r="AO3188" s="80"/>
      <c r="AP3188" s="80"/>
      <c r="AQ3188" s="80"/>
      <c r="AR3188" s="130"/>
      <c r="AS3188" s="80"/>
      <c r="AT3188" s="7"/>
      <c r="AU3188" s="7"/>
      <c r="AV3188" s="169"/>
      <c r="AW3188" s="170"/>
      <c r="AX3188" s="140"/>
      <c r="AY3188" s="150"/>
      <c r="AZ3188" s="171"/>
      <c r="BA3188" s="171"/>
      <c r="BB3188" s="150" t="str">
        <f t="shared" si="556"/>
        <v/>
      </c>
      <c r="BC3188" s="172"/>
      <c r="BD3188" s="169"/>
      <c r="BE3188" s="169"/>
      <c r="BF3188" s="169"/>
      <c r="BG3188" s="169"/>
      <c r="BH3188" s="169"/>
      <c r="BI3188" s="169"/>
      <c r="BJ3188" s="169"/>
      <c r="BK3188" s="169"/>
      <c r="BL3188" s="169"/>
      <c r="BM3188" s="169"/>
      <c r="BN3188" s="169"/>
      <c r="BO3188" s="169"/>
      <c r="BP3188" s="169"/>
      <c r="BQ3188" s="169"/>
      <c r="BS3188" s="6"/>
      <c r="BT3188" s="11"/>
      <c r="BU3188" s="6"/>
      <c r="BV3188" s="6"/>
    </row>
    <row r="3189" spans="1:74" ht="15.75" x14ac:dyDescent="0.25">
      <c r="A3189" s="52" t="s">
        <v>7908</v>
      </c>
      <c r="B3189" s="56"/>
      <c r="C3189" s="7" t="s">
        <v>118</v>
      </c>
      <c r="D3189" s="7" t="s">
        <v>6921</v>
      </c>
      <c r="E3189" s="7"/>
      <c r="F3189" s="64"/>
      <c r="G3189" s="6"/>
      <c r="H3189" s="6"/>
      <c r="I3189" s="10" t="s">
        <v>110</v>
      </c>
      <c r="J3189" s="11" t="s">
        <v>5179</v>
      </c>
      <c r="K3189" s="220" t="s">
        <v>601</v>
      </c>
      <c r="L3189" s="180"/>
      <c r="M3189" s="180">
        <v>1000</v>
      </c>
      <c r="N3189" s="80" t="s">
        <v>7217</v>
      </c>
      <c r="O3189" s="165"/>
      <c r="P3189" s="80" t="s">
        <v>6061</v>
      </c>
      <c r="Q3189" s="80"/>
      <c r="R3189" s="80"/>
      <c r="S3189" s="166"/>
      <c r="T3189" s="164"/>
      <c r="U3189" s="167"/>
      <c r="V3189" s="168"/>
      <c r="W3189" s="12" t="str">
        <f t="shared" si="554"/>
        <v>Mqtt1</v>
      </c>
      <c r="X3189" s="222"/>
      <c r="Y3189" s="6" t="str">
        <f t="shared" si="558"/>
        <v>power-tag/sliding-door-crew-corridor</v>
      </c>
      <c r="Z3189" s="106" t="str" cm="1">
        <f t="array" ref="Z3189">IF(COUNTIF(N3189,"spare"),"","$."&amp;_xlfn.REGEXEXTRACT(J3189,"PT\d+[FQ]\d+_(.*)", 2))</f>
        <v>$.RMS_Current_Phase_Neut</v>
      </c>
      <c r="AA3189" s="12">
        <f t="shared" si="559"/>
        <v>8</v>
      </c>
      <c r="AB3189" s="6" t="s">
        <v>195</v>
      </c>
      <c r="AC3189" s="106">
        <v>3006</v>
      </c>
      <c r="AJ3189" s="80"/>
      <c r="AK3189" s="116" t="s">
        <v>1693</v>
      </c>
      <c r="AN3189" s="80"/>
      <c r="AO3189" s="80"/>
      <c r="AP3189" s="80"/>
      <c r="AQ3189" s="80"/>
      <c r="AR3189" s="130"/>
      <c r="AS3189" s="80"/>
      <c r="AT3189" s="7"/>
      <c r="AU3189" s="7"/>
      <c r="AV3189" s="169"/>
      <c r="AW3189" s="170"/>
      <c r="AX3189" s="140"/>
      <c r="AY3189" s="150"/>
      <c r="AZ3189" s="171"/>
      <c r="BA3189" s="171"/>
      <c r="BB3189" s="150" t="str">
        <f t="shared" si="556"/>
        <v/>
      </c>
      <c r="BC3189" s="172"/>
      <c r="BD3189" s="169"/>
      <c r="BE3189" s="169"/>
      <c r="BF3189" s="169"/>
      <c r="BG3189" s="169"/>
      <c r="BH3189" s="169"/>
      <c r="BI3189" s="169"/>
      <c r="BJ3189" s="169"/>
      <c r="BK3189" s="169"/>
      <c r="BL3189" s="169"/>
      <c r="BM3189" s="169"/>
      <c r="BN3189" s="169"/>
      <c r="BO3189" s="169"/>
      <c r="BP3189" s="169"/>
      <c r="BQ3189" s="169"/>
      <c r="BS3189" s="6"/>
      <c r="BT3189" s="11"/>
      <c r="BU3189" s="6"/>
      <c r="BV3189" s="6"/>
    </row>
    <row r="3190" spans="1:74" ht="15.75" x14ac:dyDescent="0.25">
      <c r="A3190" s="52" t="s">
        <v>7908</v>
      </c>
      <c r="B3190" s="56"/>
      <c r="C3190" s="7" t="s">
        <v>118</v>
      </c>
      <c r="D3190" s="7" t="s">
        <v>6921</v>
      </c>
      <c r="E3190" s="7"/>
      <c r="F3190" s="64"/>
      <c r="G3190" s="6"/>
      <c r="H3190" s="6"/>
      <c r="I3190" s="10" t="s">
        <v>110</v>
      </c>
      <c r="J3190" s="11" t="s">
        <v>7802</v>
      </c>
      <c r="K3190" s="220" t="s">
        <v>601</v>
      </c>
      <c r="L3190" s="180"/>
      <c r="M3190" s="180">
        <v>1000</v>
      </c>
      <c r="N3190" s="80" t="s">
        <v>7217</v>
      </c>
      <c r="O3190" s="165"/>
      <c r="P3190" s="80" t="s">
        <v>6062</v>
      </c>
      <c r="Q3190" s="80"/>
      <c r="R3190" s="80"/>
      <c r="S3190" s="166"/>
      <c r="T3190" s="164"/>
      <c r="U3190" s="167"/>
      <c r="V3190" s="168"/>
      <c r="W3190" s="12" t="str">
        <f t="shared" si="554"/>
        <v>Mqtt1</v>
      </c>
      <c r="X3190" s="222"/>
      <c r="Y3190" s="6" t="str">
        <f t="shared" si="558"/>
        <v>power-tag/sliding-door-crew-corridor</v>
      </c>
      <c r="Z3190" s="106" t="str" cm="1">
        <f t="array" ref="Z3190">IF(COUNTIF(N3190,"spare"),"","$."&amp;_xlfn.REGEXEXTRACT(J3190,"PT\d+[FQ]\d+_(.*)", 2))</f>
        <v>$.RMS_Voltage_A_N</v>
      </c>
      <c r="AA3190" s="12">
        <f t="shared" si="559"/>
        <v>8</v>
      </c>
      <c r="AB3190" s="6" t="s">
        <v>195</v>
      </c>
      <c r="AC3190" s="106">
        <v>3028</v>
      </c>
      <c r="AJ3190" s="80"/>
      <c r="AK3190" s="116" t="s">
        <v>1694</v>
      </c>
      <c r="AN3190" s="80"/>
      <c r="AO3190" s="80"/>
      <c r="AP3190" s="80"/>
      <c r="AQ3190" s="80"/>
      <c r="AR3190" s="130"/>
      <c r="AS3190" s="80"/>
      <c r="AT3190" s="7"/>
      <c r="AU3190" s="7"/>
      <c r="AV3190" s="169"/>
      <c r="AW3190" s="170"/>
      <c r="AX3190" s="140"/>
      <c r="AY3190" s="150"/>
      <c r="AZ3190" s="171"/>
      <c r="BA3190" s="171"/>
      <c r="BB3190" s="150" t="str">
        <f t="shared" si="556"/>
        <v/>
      </c>
      <c r="BC3190" s="172"/>
      <c r="BD3190" s="169"/>
      <c r="BE3190" s="169"/>
      <c r="BF3190" s="169"/>
      <c r="BG3190" s="169"/>
      <c r="BH3190" s="169"/>
      <c r="BI3190" s="169"/>
      <c r="BJ3190" s="169"/>
      <c r="BK3190" s="169"/>
      <c r="BL3190" s="169"/>
      <c r="BM3190" s="169"/>
      <c r="BN3190" s="169"/>
      <c r="BO3190" s="169"/>
      <c r="BP3190" s="169"/>
      <c r="BQ3190" s="169"/>
      <c r="BS3190" s="6"/>
      <c r="BT3190" s="11"/>
      <c r="BU3190" s="6"/>
      <c r="BV3190" s="6"/>
    </row>
    <row r="3191" spans="1:74" ht="15.75" x14ac:dyDescent="0.25">
      <c r="A3191" s="52" t="s">
        <v>7908</v>
      </c>
      <c r="B3191" s="56"/>
      <c r="C3191" s="7" t="s">
        <v>118</v>
      </c>
      <c r="D3191" s="7" t="s">
        <v>6921</v>
      </c>
      <c r="E3191" s="7"/>
      <c r="F3191" s="64"/>
      <c r="G3191" s="6"/>
      <c r="H3191" s="6"/>
      <c r="I3191" s="10" t="s">
        <v>110</v>
      </c>
      <c r="J3191" s="11" t="s">
        <v>7803</v>
      </c>
      <c r="K3191" s="220" t="s">
        <v>601</v>
      </c>
      <c r="L3191" s="180"/>
      <c r="M3191" s="180">
        <v>1000</v>
      </c>
      <c r="N3191" s="80" t="s">
        <v>7217</v>
      </c>
      <c r="O3191" s="165"/>
      <c r="P3191" s="80" t="s">
        <v>6063</v>
      </c>
      <c r="Q3191" s="80"/>
      <c r="R3191" s="80"/>
      <c r="S3191" s="166"/>
      <c r="T3191" s="164"/>
      <c r="U3191" s="167"/>
      <c r="V3191" s="168"/>
      <c r="W3191" s="12" t="str">
        <f t="shared" si="554"/>
        <v>Mqtt1</v>
      </c>
      <c r="X3191" s="222"/>
      <c r="Y3191" s="6" t="str">
        <f t="shared" si="558"/>
        <v>power-tag/sliding-door-crew-corridor</v>
      </c>
      <c r="Z3191" s="106" t="str" cm="1">
        <f t="array" ref="Z3191">IF(COUNTIF(N3191,"spare"),"","$."&amp;_xlfn.REGEXEXTRACT(J3191,"PT\d+[FQ]\d+_(.*)", 2))</f>
        <v>$.RMS_Voltage_B_N</v>
      </c>
      <c r="AA3191" s="12">
        <f t="shared" si="559"/>
        <v>8</v>
      </c>
      <c r="AB3191" s="6" t="s">
        <v>195</v>
      </c>
      <c r="AC3191" s="106">
        <v>3030</v>
      </c>
      <c r="AJ3191" s="80"/>
      <c r="AK3191" s="116" t="s">
        <v>1694</v>
      </c>
      <c r="AN3191" s="80"/>
      <c r="AO3191" s="80"/>
      <c r="AP3191" s="80"/>
      <c r="AQ3191" s="80"/>
      <c r="AR3191" s="130"/>
      <c r="AS3191" s="80"/>
      <c r="AT3191" s="7"/>
      <c r="AU3191" s="7"/>
      <c r="AV3191" s="169"/>
      <c r="AW3191" s="170"/>
      <c r="AX3191" s="140"/>
      <c r="AY3191" s="150"/>
      <c r="AZ3191" s="171"/>
      <c r="BA3191" s="171"/>
      <c r="BB3191" s="150" t="str">
        <f t="shared" si="556"/>
        <v/>
      </c>
      <c r="BC3191" s="172"/>
      <c r="BD3191" s="169"/>
      <c r="BE3191" s="169"/>
      <c r="BF3191" s="169"/>
      <c r="BG3191" s="169"/>
      <c r="BH3191" s="169"/>
      <c r="BI3191" s="169"/>
      <c r="BJ3191" s="169"/>
      <c r="BK3191" s="169"/>
      <c r="BL3191" s="169"/>
      <c r="BM3191" s="169"/>
      <c r="BN3191" s="169"/>
      <c r="BO3191" s="169"/>
      <c r="BP3191" s="169"/>
      <c r="BQ3191" s="169"/>
      <c r="BS3191" s="6"/>
      <c r="BT3191" s="11"/>
      <c r="BU3191" s="6"/>
      <c r="BV3191" s="6"/>
    </row>
    <row r="3192" spans="1:74" ht="15.75" x14ac:dyDescent="0.25">
      <c r="A3192" s="52" t="s">
        <v>7908</v>
      </c>
      <c r="B3192" s="56"/>
      <c r="C3192" s="7" t="s">
        <v>118</v>
      </c>
      <c r="D3192" s="7" t="s">
        <v>6921</v>
      </c>
      <c r="E3192" s="7"/>
      <c r="F3192" s="64"/>
      <c r="G3192" s="6"/>
      <c r="H3192" s="6"/>
      <c r="I3192" s="10" t="s">
        <v>110</v>
      </c>
      <c r="J3192" s="11" t="s">
        <v>7804</v>
      </c>
      <c r="K3192" s="220" t="s">
        <v>601</v>
      </c>
      <c r="L3192" s="180"/>
      <c r="M3192" s="180">
        <v>1000</v>
      </c>
      <c r="N3192" s="80" t="s">
        <v>7217</v>
      </c>
      <c r="O3192" s="165"/>
      <c r="P3192" s="80" t="s">
        <v>6064</v>
      </c>
      <c r="Q3192" s="80"/>
      <c r="R3192" s="80"/>
      <c r="S3192" s="166"/>
      <c r="T3192" s="164"/>
      <c r="U3192" s="167"/>
      <c r="V3192" s="168"/>
      <c r="W3192" s="12" t="str">
        <f t="shared" si="554"/>
        <v>Mqtt1</v>
      </c>
      <c r="X3192" s="222"/>
      <c r="Y3192" s="6" t="str">
        <f t="shared" si="558"/>
        <v>power-tag/sliding-door-crew-corridor</v>
      </c>
      <c r="Z3192" s="106" t="str" cm="1">
        <f t="array" ref="Z3192">IF(COUNTIF(N3192,"spare"),"","$."&amp;_xlfn.REGEXEXTRACT(J3192,"PT\d+[FQ]\d+_(.*)", 2))</f>
        <v>$.RMS_Voltage_C_N</v>
      </c>
      <c r="AA3192" s="12">
        <f t="shared" si="559"/>
        <v>8</v>
      </c>
      <c r="AB3192" s="6" t="s">
        <v>195</v>
      </c>
      <c r="AC3192" s="106">
        <v>3032</v>
      </c>
      <c r="AJ3192" s="80"/>
      <c r="AK3192" s="116" t="s">
        <v>1694</v>
      </c>
      <c r="AN3192" s="80"/>
      <c r="AO3192" s="80"/>
      <c r="AP3192" s="80"/>
      <c r="AQ3192" s="80"/>
      <c r="AR3192" s="130"/>
      <c r="AS3192" s="80"/>
      <c r="AT3192" s="7"/>
      <c r="AU3192" s="7"/>
      <c r="AV3192" s="169"/>
      <c r="AW3192" s="170"/>
      <c r="AX3192" s="140"/>
      <c r="AY3192" s="150"/>
      <c r="AZ3192" s="171"/>
      <c r="BA3192" s="171"/>
      <c r="BB3192" s="150" t="str">
        <f t="shared" si="556"/>
        <v/>
      </c>
      <c r="BC3192" s="172"/>
      <c r="BD3192" s="169"/>
      <c r="BE3192" s="169"/>
      <c r="BF3192" s="169"/>
      <c r="BG3192" s="169"/>
      <c r="BH3192" s="169"/>
      <c r="BI3192" s="169"/>
      <c r="BJ3192" s="169"/>
      <c r="BK3192" s="169"/>
      <c r="BL3192" s="169"/>
      <c r="BM3192" s="169"/>
      <c r="BN3192" s="169"/>
      <c r="BO3192" s="169"/>
      <c r="BP3192" s="169"/>
      <c r="BQ3192" s="169"/>
      <c r="BS3192" s="6"/>
      <c r="BT3192" s="11"/>
      <c r="BU3192" s="6"/>
      <c r="BV3192" s="6"/>
    </row>
    <row r="3193" spans="1:74" ht="15.75" x14ac:dyDescent="0.25">
      <c r="A3193" s="52" t="s">
        <v>7908</v>
      </c>
      <c r="B3193" s="56"/>
      <c r="C3193" s="7" t="s">
        <v>118</v>
      </c>
      <c r="D3193" s="7" t="s">
        <v>6921</v>
      </c>
      <c r="E3193" s="7"/>
      <c r="F3193" s="64"/>
      <c r="G3193" s="6"/>
      <c r="H3193" s="6"/>
      <c r="I3193" s="10" t="s">
        <v>110</v>
      </c>
      <c r="J3193" s="11" t="s">
        <v>5180</v>
      </c>
      <c r="K3193" s="220" t="s">
        <v>601</v>
      </c>
      <c r="L3193" s="180"/>
      <c r="M3193" s="180">
        <v>1000</v>
      </c>
      <c r="N3193" s="80" t="s">
        <v>7217</v>
      </c>
      <c r="O3193" s="165"/>
      <c r="P3193" s="80" t="s">
        <v>6065</v>
      </c>
      <c r="Q3193" s="80"/>
      <c r="R3193" s="80"/>
      <c r="S3193" s="166"/>
      <c r="T3193" s="164"/>
      <c r="U3193" s="167"/>
      <c r="V3193" s="168"/>
      <c r="W3193" s="12" t="str">
        <f t="shared" si="554"/>
        <v>Mqtt1</v>
      </c>
      <c r="X3193" s="222"/>
      <c r="Y3193" s="6" t="str">
        <f t="shared" si="558"/>
        <v>power-tag/sliding-door-crew-corridor</v>
      </c>
      <c r="Z3193" s="106" t="str" cm="1">
        <f t="array" ref="Z3193">IF(COUNTIF(N3193,"spare"),"","$."&amp;_xlfn.REGEXEXTRACT(J3193,"PT\d+[FQ]\d+_(.*)", 2))</f>
        <v>$.Active_Power_Phase_A</v>
      </c>
      <c r="AA3193" s="12">
        <f t="shared" si="559"/>
        <v>8</v>
      </c>
      <c r="AB3193" s="6" t="s">
        <v>195</v>
      </c>
      <c r="AC3193" s="106">
        <v>3054</v>
      </c>
      <c r="AJ3193" s="80"/>
      <c r="AK3193" s="116" t="s">
        <v>1695</v>
      </c>
      <c r="AN3193" s="80"/>
      <c r="AO3193" s="80"/>
      <c r="AP3193" s="80"/>
      <c r="AQ3193" s="80"/>
      <c r="AR3193" s="130"/>
      <c r="AS3193" s="80"/>
      <c r="AT3193" s="7"/>
      <c r="AU3193" s="7"/>
      <c r="AV3193" s="169"/>
      <c r="AW3193" s="170"/>
      <c r="AX3193" s="140"/>
      <c r="AY3193" s="150"/>
      <c r="AZ3193" s="171"/>
      <c r="BA3193" s="171"/>
      <c r="BB3193" s="150" t="str">
        <f t="shared" si="556"/>
        <v/>
      </c>
      <c r="BC3193" s="172"/>
      <c r="BD3193" s="169"/>
      <c r="BE3193" s="169"/>
      <c r="BF3193" s="169"/>
      <c r="BG3193" s="169"/>
      <c r="BH3193" s="169"/>
      <c r="BI3193" s="169"/>
      <c r="BJ3193" s="169"/>
      <c r="BK3193" s="169"/>
      <c r="BL3193" s="169"/>
      <c r="BM3193" s="169"/>
      <c r="BN3193" s="169"/>
      <c r="BO3193" s="169"/>
      <c r="BP3193" s="169"/>
      <c r="BQ3193" s="169"/>
      <c r="BS3193" s="6"/>
      <c r="BT3193" s="11"/>
      <c r="BU3193" s="6"/>
      <c r="BV3193" s="6"/>
    </row>
    <row r="3194" spans="1:74" ht="15.75" x14ac:dyDescent="0.25">
      <c r="A3194" s="52" t="s">
        <v>7908</v>
      </c>
      <c r="B3194" s="56"/>
      <c r="C3194" s="7" t="s">
        <v>118</v>
      </c>
      <c r="D3194" s="7" t="s">
        <v>6921</v>
      </c>
      <c r="E3194" s="7"/>
      <c r="F3194" s="64"/>
      <c r="G3194" s="6"/>
      <c r="H3194" s="6"/>
      <c r="I3194" s="10" t="s">
        <v>110</v>
      </c>
      <c r="J3194" s="11" t="s">
        <v>5181</v>
      </c>
      <c r="K3194" s="220" t="s">
        <v>601</v>
      </c>
      <c r="L3194" s="180"/>
      <c r="M3194" s="180">
        <v>1000</v>
      </c>
      <c r="N3194" s="80" t="s">
        <v>7217</v>
      </c>
      <c r="O3194" s="165"/>
      <c r="P3194" s="80" t="s">
        <v>6066</v>
      </c>
      <c r="Q3194" s="80"/>
      <c r="R3194" s="80"/>
      <c r="S3194" s="166"/>
      <c r="T3194" s="164"/>
      <c r="U3194" s="167"/>
      <c r="V3194" s="168"/>
      <c r="W3194" s="12" t="str">
        <f t="shared" si="554"/>
        <v>Mqtt1</v>
      </c>
      <c r="X3194" s="222"/>
      <c r="Y3194" s="6" t="str">
        <f t="shared" si="558"/>
        <v>power-tag/sliding-door-crew-corridor</v>
      </c>
      <c r="Z3194" s="106" t="str" cm="1">
        <f t="array" ref="Z3194">IF(COUNTIF(N3194,"spare"),"","$."&amp;_xlfn.REGEXEXTRACT(J3194,"PT\d+[FQ]\d+_(.*)", 2))</f>
        <v>$.Active_Power_Phase_B</v>
      </c>
      <c r="AA3194" s="12">
        <f t="shared" si="559"/>
        <v>8</v>
      </c>
      <c r="AB3194" s="6" t="s">
        <v>195</v>
      </c>
      <c r="AC3194" s="106">
        <v>3056</v>
      </c>
      <c r="AJ3194" s="80"/>
      <c r="AK3194" s="116" t="s">
        <v>1695</v>
      </c>
      <c r="AN3194" s="80"/>
      <c r="AO3194" s="80"/>
      <c r="AP3194" s="80"/>
      <c r="AQ3194" s="80"/>
      <c r="AR3194" s="130"/>
      <c r="AS3194" s="80"/>
      <c r="AT3194" s="7"/>
      <c r="AU3194" s="7"/>
      <c r="AV3194" s="169"/>
      <c r="AW3194" s="170"/>
      <c r="AX3194" s="140"/>
      <c r="AY3194" s="150"/>
      <c r="AZ3194" s="171"/>
      <c r="BA3194" s="171"/>
      <c r="BB3194" s="150" t="str">
        <f t="shared" si="556"/>
        <v/>
      </c>
      <c r="BC3194" s="172"/>
      <c r="BD3194" s="169"/>
      <c r="BE3194" s="169"/>
      <c r="BF3194" s="169"/>
      <c r="BG3194" s="169"/>
      <c r="BH3194" s="169"/>
      <c r="BI3194" s="169"/>
      <c r="BJ3194" s="169"/>
      <c r="BK3194" s="169"/>
      <c r="BL3194" s="169"/>
      <c r="BM3194" s="169"/>
      <c r="BN3194" s="169"/>
      <c r="BO3194" s="169"/>
      <c r="BP3194" s="169"/>
      <c r="BQ3194" s="169"/>
      <c r="BS3194" s="6"/>
      <c r="BT3194" s="11"/>
      <c r="BU3194" s="6"/>
      <c r="BV3194" s="6"/>
    </row>
    <row r="3195" spans="1:74" ht="15.75" x14ac:dyDescent="0.25">
      <c r="A3195" s="52" t="s">
        <v>7908</v>
      </c>
      <c r="B3195" s="56"/>
      <c r="C3195" s="7" t="s">
        <v>118</v>
      </c>
      <c r="D3195" s="7" t="s">
        <v>6921</v>
      </c>
      <c r="E3195" s="7"/>
      <c r="F3195" s="64"/>
      <c r="G3195" s="6"/>
      <c r="H3195" s="6"/>
      <c r="I3195" s="10" t="s">
        <v>110</v>
      </c>
      <c r="J3195" s="11" t="s">
        <v>5182</v>
      </c>
      <c r="K3195" s="220" t="s">
        <v>601</v>
      </c>
      <c r="L3195" s="180"/>
      <c r="M3195" s="180">
        <v>1000</v>
      </c>
      <c r="N3195" s="80" t="s">
        <v>7217</v>
      </c>
      <c r="O3195" s="165"/>
      <c r="P3195" s="80" t="s">
        <v>6067</v>
      </c>
      <c r="Q3195" s="80"/>
      <c r="R3195" s="80"/>
      <c r="S3195" s="166"/>
      <c r="T3195" s="164"/>
      <c r="U3195" s="167"/>
      <c r="V3195" s="168"/>
      <c r="W3195" s="12" t="str">
        <f t="shared" si="554"/>
        <v>Mqtt1</v>
      </c>
      <c r="X3195" s="222"/>
      <c r="Y3195" s="6" t="str">
        <f t="shared" si="558"/>
        <v>power-tag/sliding-door-crew-corridor</v>
      </c>
      <c r="Z3195" s="106" t="str" cm="1">
        <f t="array" ref="Z3195">IF(COUNTIF(N3195,"spare"),"","$."&amp;_xlfn.REGEXEXTRACT(J3195,"PT\d+[FQ]\d+_(.*)", 2))</f>
        <v>$.Active_Power_Phase_C</v>
      </c>
      <c r="AA3195" s="12">
        <f t="shared" si="559"/>
        <v>8</v>
      </c>
      <c r="AB3195" s="6" t="s">
        <v>195</v>
      </c>
      <c r="AC3195" s="106">
        <v>3058</v>
      </c>
      <c r="AJ3195" s="80"/>
      <c r="AK3195" s="116" t="s">
        <v>1695</v>
      </c>
      <c r="AN3195" s="80"/>
      <c r="AO3195" s="80"/>
      <c r="AP3195" s="80"/>
      <c r="AQ3195" s="80"/>
      <c r="AR3195" s="130"/>
      <c r="AS3195" s="80"/>
      <c r="AT3195" s="7"/>
      <c r="AU3195" s="7"/>
      <c r="AV3195" s="169"/>
      <c r="AW3195" s="170"/>
      <c r="AX3195" s="140"/>
      <c r="AY3195" s="150"/>
      <c r="AZ3195" s="171"/>
      <c r="BA3195" s="171"/>
      <c r="BB3195" s="150" t="str">
        <f t="shared" si="556"/>
        <v/>
      </c>
      <c r="BC3195" s="172"/>
      <c r="BD3195" s="169"/>
      <c r="BE3195" s="169"/>
      <c r="BF3195" s="169"/>
      <c r="BG3195" s="169"/>
      <c r="BH3195" s="169"/>
      <c r="BI3195" s="169"/>
      <c r="BJ3195" s="169"/>
      <c r="BK3195" s="169"/>
      <c r="BL3195" s="169"/>
      <c r="BM3195" s="169"/>
      <c r="BN3195" s="169"/>
      <c r="BO3195" s="169"/>
      <c r="BP3195" s="169"/>
      <c r="BQ3195" s="169"/>
      <c r="BS3195" s="6"/>
      <c r="BT3195" s="11"/>
      <c r="BU3195" s="6"/>
      <c r="BV3195" s="6"/>
    </row>
    <row r="3196" spans="1:74" ht="15.75" x14ac:dyDescent="0.25">
      <c r="A3196" s="52" t="s">
        <v>7908</v>
      </c>
      <c r="B3196" s="56"/>
      <c r="C3196" s="7" t="s">
        <v>118</v>
      </c>
      <c r="D3196" s="7" t="s">
        <v>6921</v>
      </c>
      <c r="E3196" s="7"/>
      <c r="F3196" s="64"/>
      <c r="G3196" s="6"/>
      <c r="H3196" s="6"/>
      <c r="I3196" s="10" t="s">
        <v>110</v>
      </c>
      <c r="J3196" s="11" t="s">
        <v>5183</v>
      </c>
      <c r="K3196" s="220" t="s">
        <v>601</v>
      </c>
      <c r="L3196" s="180"/>
      <c r="M3196" s="180">
        <v>1000</v>
      </c>
      <c r="N3196" s="80" t="s">
        <v>7217</v>
      </c>
      <c r="O3196" s="165"/>
      <c r="P3196" s="80" t="s">
        <v>6068</v>
      </c>
      <c r="Q3196" s="80"/>
      <c r="R3196" s="80"/>
      <c r="S3196" s="166"/>
      <c r="T3196" s="164"/>
      <c r="U3196" s="167"/>
      <c r="V3196" s="168"/>
      <c r="W3196" s="12" t="str">
        <f t="shared" si="554"/>
        <v>Mqtt1</v>
      </c>
      <c r="X3196" s="222"/>
      <c r="Y3196" s="6" t="str">
        <f t="shared" si="558"/>
        <v>power-tag/sliding-door-crew-corridor</v>
      </c>
      <c r="Z3196" s="106" t="str" cm="1">
        <f t="array" ref="Z3196">IF(COUNTIF(N3196,"spare"),"","$."&amp;_xlfn.REGEXEXTRACT(J3196,"PT\d+[FQ]\d+_(.*)", 2))</f>
        <v>$.Total_Active_Power</v>
      </c>
      <c r="AA3196" s="12">
        <f t="shared" si="559"/>
        <v>8</v>
      </c>
      <c r="AB3196" s="6" t="s">
        <v>195</v>
      </c>
      <c r="AC3196" s="106">
        <v>3060</v>
      </c>
      <c r="AJ3196" s="80"/>
      <c r="AK3196" s="116" t="s">
        <v>1695</v>
      </c>
      <c r="AN3196" s="80"/>
      <c r="AO3196" s="80"/>
      <c r="AP3196" s="80"/>
      <c r="AQ3196" s="80"/>
      <c r="AR3196" s="130"/>
      <c r="AS3196" s="80"/>
      <c r="AT3196" s="7"/>
      <c r="AU3196" s="7"/>
      <c r="AV3196" s="169"/>
      <c r="AW3196" s="170"/>
      <c r="AX3196" s="140"/>
      <c r="AY3196" s="150"/>
      <c r="AZ3196" s="171"/>
      <c r="BA3196" s="171"/>
      <c r="BB3196" s="150" t="str">
        <f t="shared" si="556"/>
        <v/>
      </c>
      <c r="BC3196" s="172"/>
      <c r="BD3196" s="169"/>
      <c r="BE3196" s="169"/>
      <c r="BF3196" s="169"/>
      <c r="BG3196" s="169"/>
      <c r="BH3196" s="169"/>
      <c r="BI3196" s="169"/>
      <c r="BJ3196" s="169"/>
      <c r="BK3196" s="169"/>
      <c r="BL3196" s="169"/>
      <c r="BM3196" s="169"/>
      <c r="BN3196" s="169"/>
      <c r="BO3196" s="169"/>
      <c r="BP3196" s="169"/>
      <c r="BQ3196" s="169"/>
      <c r="BS3196" s="6"/>
      <c r="BT3196" s="11"/>
      <c r="BU3196" s="6"/>
      <c r="BV3196" s="6"/>
    </row>
    <row r="3197" spans="1:74" ht="15.75" x14ac:dyDescent="0.25">
      <c r="A3197" s="52" t="s">
        <v>7908</v>
      </c>
      <c r="B3197" s="56"/>
      <c r="C3197" s="7" t="s">
        <v>118</v>
      </c>
      <c r="D3197" s="7" t="s">
        <v>6921</v>
      </c>
      <c r="E3197" s="7"/>
      <c r="F3197" s="64"/>
      <c r="G3197" s="6"/>
      <c r="H3197" s="6"/>
      <c r="I3197" s="10" t="s">
        <v>110</v>
      </c>
      <c r="J3197" s="11" t="s">
        <v>5184</v>
      </c>
      <c r="K3197" s="220" t="s">
        <v>601</v>
      </c>
      <c r="L3197" s="180"/>
      <c r="M3197" s="180">
        <v>1000</v>
      </c>
      <c r="N3197" s="80" t="s">
        <v>7217</v>
      </c>
      <c r="O3197" s="165"/>
      <c r="P3197" s="80" t="s">
        <v>6069</v>
      </c>
      <c r="Q3197" s="80"/>
      <c r="R3197" s="80"/>
      <c r="S3197" s="166"/>
      <c r="T3197" s="164"/>
      <c r="U3197" s="167"/>
      <c r="V3197" s="168"/>
      <c r="W3197" s="12" t="str">
        <f t="shared" si="554"/>
        <v>Mqtt1</v>
      </c>
      <c r="X3197" s="222"/>
      <c r="Y3197" s="6" t="str">
        <f t="shared" si="558"/>
        <v>power-tag/sliding-door-crew-corridor</v>
      </c>
      <c r="Z3197" s="106" t="str" cm="1">
        <f t="array" ref="Z3197">IF(COUNTIF(N3197,"spare"),"","$."&amp;_xlfn.REGEXEXTRACT(J3197,"PT\d+[FQ]\d+_(.*)", 2))</f>
        <v>$.Power_Factor_Phase_A</v>
      </c>
      <c r="AA3197" s="12">
        <f t="shared" si="559"/>
        <v>8</v>
      </c>
      <c r="AB3197" s="6" t="s">
        <v>195</v>
      </c>
      <c r="AC3197" s="106">
        <v>3078</v>
      </c>
      <c r="AJ3197" s="80"/>
      <c r="AK3197" s="116" t="s">
        <v>1696</v>
      </c>
      <c r="AN3197" s="80"/>
      <c r="AO3197" s="80"/>
      <c r="AP3197" s="80"/>
      <c r="AQ3197" s="80"/>
      <c r="AR3197" s="130"/>
      <c r="AS3197" s="80"/>
      <c r="AT3197" s="7"/>
      <c r="AU3197" s="7"/>
      <c r="AV3197" s="169"/>
      <c r="AW3197" s="170"/>
      <c r="AX3197" s="140"/>
      <c r="AY3197" s="150"/>
      <c r="AZ3197" s="171"/>
      <c r="BA3197" s="171"/>
      <c r="BB3197" s="150" t="str">
        <f t="shared" si="556"/>
        <v/>
      </c>
      <c r="BC3197" s="172"/>
      <c r="BD3197" s="169"/>
      <c r="BE3197" s="169"/>
      <c r="BF3197" s="169"/>
      <c r="BG3197" s="169"/>
      <c r="BH3197" s="169"/>
      <c r="BI3197" s="169"/>
      <c r="BJ3197" s="169"/>
      <c r="BK3197" s="169"/>
      <c r="BL3197" s="169"/>
      <c r="BM3197" s="169"/>
      <c r="BN3197" s="169"/>
      <c r="BO3197" s="169"/>
      <c r="BP3197" s="169"/>
      <c r="BQ3197" s="169"/>
      <c r="BS3197" s="6"/>
      <c r="BT3197" s="11"/>
      <c r="BU3197" s="6"/>
      <c r="BV3197" s="6"/>
    </row>
    <row r="3198" spans="1:74" ht="15.75" x14ac:dyDescent="0.25">
      <c r="A3198" s="52" t="s">
        <v>7908</v>
      </c>
      <c r="B3198" s="56"/>
      <c r="C3198" s="7" t="s">
        <v>118</v>
      </c>
      <c r="D3198" s="7" t="s">
        <v>6921</v>
      </c>
      <c r="E3198" s="7"/>
      <c r="F3198" s="64"/>
      <c r="G3198" s="6"/>
      <c r="H3198" s="6"/>
      <c r="I3198" s="10" t="s">
        <v>110</v>
      </c>
      <c r="J3198" s="11" t="s">
        <v>5185</v>
      </c>
      <c r="K3198" s="220" t="s">
        <v>601</v>
      </c>
      <c r="L3198" s="180"/>
      <c r="M3198" s="180">
        <v>1000</v>
      </c>
      <c r="N3198" s="80" t="s">
        <v>7217</v>
      </c>
      <c r="O3198" s="165"/>
      <c r="P3198" s="80" t="s">
        <v>6070</v>
      </c>
      <c r="Q3198" s="80"/>
      <c r="R3198" s="80"/>
      <c r="S3198" s="166"/>
      <c r="T3198" s="164"/>
      <c r="U3198" s="167"/>
      <c r="V3198" s="168"/>
      <c r="W3198" s="12" t="str">
        <f t="shared" si="554"/>
        <v>Mqtt1</v>
      </c>
      <c r="X3198" s="222"/>
      <c r="Y3198" s="6" t="str">
        <f t="shared" si="558"/>
        <v>power-tag/sliding-door-crew-corridor</v>
      </c>
      <c r="Z3198" s="106" t="str" cm="1">
        <f t="array" ref="Z3198">IF(COUNTIF(N3198,"spare"),"","$."&amp;_xlfn.REGEXEXTRACT(J3198,"PT\d+[FQ]\d+_(.*)", 2))</f>
        <v>$.Power_Factor_Phase_B</v>
      </c>
      <c r="AA3198" s="12">
        <f t="shared" si="559"/>
        <v>8</v>
      </c>
      <c r="AB3198" s="6" t="s">
        <v>195</v>
      </c>
      <c r="AC3198" s="106">
        <v>3080</v>
      </c>
      <c r="AJ3198" s="80"/>
      <c r="AK3198" s="116" t="s">
        <v>1696</v>
      </c>
      <c r="AN3198" s="80"/>
      <c r="AO3198" s="80"/>
      <c r="AP3198" s="80"/>
      <c r="AQ3198" s="80"/>
      <c r="AR3198" s="130"/>
      <c r="AS3198" s="80"/>
      <c r="AT3198" s="7"/>
      <c r="AU3198" s="7"/>
      <c r="AV3198" s="169"/>
      <c r="AW3198" s="170"/>
      <c r="AX3198" s="140"/>
      <c r="AY3198" s="150"/>
      <c r="AZ3198" s="171"/>
      <c r="BA3198" s="171"/>
      <c r="BB3198" s="150" t="str">
        <f t="shared" si="556"/>
        <v/>
      </c>
      <c r="BC3198" s="172"/>
      <c r="BD3198" s="169"/>
      <c r="BE3198" s="169"/>
      <c r="BF3198" s="169"/>
      <c r="BG3198" s="169"/>
      <c r="BH3198" s="169"/>
      <c r="BI3198" s="169"/>
      <c r="BJ3198" s="169"/>
      <c r="BK3198" s="169"/>
      <c r="BL3198" s="169"/>
      <c r="BM3198" s="169"/>
      <c r="BN3198" s="169"/>
      <c r="BO3198" s="169"/>
      <c r="BP3198" s="169"/>
      <c r="BQ3198" s="169"/>
      <c r="BS3198" s="6"/>
      <c r="BT3198" s="11"/>
      <c r="BU3198" s="6"/>
      <c r="BV3198" s="6"/>
    </row>
    <row r="3199" spans="1:74" ht="15.75" x14ac:dyDescent="0.25">
      <c r="A3199" s="52" t="s">
        <v>7908</v>
      </c>
      <c r="B3199" s="56"/>
      <c r="C3199" s="7" t="s">
        <v>118</v>
      </c>
      <c r="D3199" s="7" t="s">
        <v>6921</v>
      </c>
      <c r="E3199" s="7"/>
      <c r="F3199" s="64"/>
      <c r="G3199" s="6"/>
      <c r="H3199" s="6"/>
      <c r="I3199" s="10" t="s">
        <v>110</v>
      </c>
      <c r="J3199" s="11" t="s">
        <v>5186</v>
      </c>
      <c r="K3199" s="220" t="s">
        <v>601</v>
      </c>
      <c r="L3199" s="180"/>
      <c r="M3199" s="180">
        <v>1000</v>
      </c>
      <c r="N3199" s="80" t="s">
        <v>7217</v>
      </c>
      <c r="O3199" s="165"/>
      <c r="P3199" s="80" t="s">
        <v>6071</v>
      </c>
      <c r="Q3199" s="80"/>
      <c r="R3199" s="80"/>
      <c r="S3199" s="166"/>
      <c r="T3199" s="164"/>
      <c r="U3199" s="167"/>
      <c r="V3199" s="168"/>
      <c r="W3199" s="12" t="str">
        <f t="shared" si="554"/>
        <v>Mqtt1</v>
      </c>
      <c r="X3199" s="222"/>
      <c r="Y3199" s="6" t="str">
        <f t="shared" si="558"/>
        <v>power-tag/sliding-door-crew-corridor</v>
      </c>
      <c r="Z3199" s="106" t="str" cm="1">
        <f t="array" ref="Z3199">IF(COUNTIF(N3199,"spare"),"","$."&amp;_xlfn.REGEXEXTRACT(J3199,"PT\d+[FQ]\d+_(.*)", 2))</f>
        <v>$.Power_Factor_Phase_C</v>
      </c>
      <c r="AA3199" s="12">
        <f t="shared" si="559"/>
        <v>8</v>
      </c>
      <c r="AB3199" s="6" t="s">
        <v>195</v>
      </c>
      <c r="AC3199" s="106">
        <v>3082</v>
      </c>
      <c r="AJ3199" s="80"/>
      <c r="AK3199" s="116" t="s">
        <v>1696</v>
      </c>
      <c r="AN3199" s="80"/>
      <c r="AO3199" s="80"/>
      <c r="AP3199" s="80"/>
      <c r="AQ3199" s="80"/>
      <c r="AR3199" s="130"/>
      <c r="AS3199" s="80"/>
      <c r="AT3199" s="7"/>
      <c r="AU3199" s="7"/>
      <c r="AV3199" s="169"/>
      <c r="AW3199" s="170"/>
      <c r="AX3199" s="140"/>
      <c r="AY3199" s="150"/>
      <c r="AZ3199" s="171"/>
      <c r="BA3199" s="171"/>
      <c r="BB3199" s="150" t="str">
        <f t="shared" si="556"/>
        <v/>
      </c>
      <c r="BC3199" s="172"/>
      <c r="BD3199" s="169"/>
      <c r="BE3199" s="169"/>
      <c r="BF3199" s="169"/>
      <c r="BG3199" s="169"/>
      <c r="BH3199" s="169"/>
      <c r="BI3199" s="169"/>
      <c r="BJ3199" s="169"/>
      <c r="BK3199" s="169"/>
      <c r="BL3199" s="169"/>
      <c r="BM3199" s="169"/>
      <c r="BN3199" s="169"/>
      <c r="BO3199" s="169"/>
      <c r="BP3199" s="169"/>
      <c r="BQ3199" s="169"/>
      <c r="BS3199" s="6"/>
      <c r="BT3199" s="11"/>
      <c r="BU3199" s="6"/>
      <c r="BV3199" s="6"/>
    </row>
    <row r="3200" spans="1:74" ht="15.75" x14ac:dyDescent="0.25">
      <c r="A3200" s="52" t="s">
        <v>7908</v>
      </c>
      <c r="B3200" s="56"/>
      <c r="C3200" s="7" t="s">
        <v>118</v>
      </c>
      <c r="D3200" s="7" t="s">
        <v>6921</v>
      </c>
      <c r="E3200" s="7"/>
      <c r="F3200" s="64"/>
      <c r="G3200" s="6"/>
      <c r="H3200" s="6"/>
      <c r="I3200" s="10" t="s">
        <v>110</v>
      </c>
      <c r="J3200" s="11" t="s">
        <v>5187</v>
      </c>
      <c r="K3200" s="220" t="s">
        <v>601</v>
      </c>
      <c r="L3200" s="180"/>
      <c r="M3200" s="180">
        <v>1000</v>
      </c>
      <c r="N3200" s="80" t="s">
        <v>7217</v>
      </c>
      <c r="O3200" s="165"/>
      <c r="P3200" s="80" t="s">
        <v>6072</v>
      </c>
      <c r="Q3200" s="80"/>
      <c r="R3200" s="80"/>
      <c r="S3200" s="166"/>
      <c r="T3200" s="164"/>
      <c r="U3200" s="167"/>
      <c r="V3200" s="168"/>
      <c r="W3200" s="12" t="str">
        <f t="shared" si="554"/>
        <v>Mqtt1</v>
      </c>
      <c r="X3200" s="222"/>
      <c r="Y3200" s="6" t="str">
        <f t="shared" si="558"/>
        <v>power-tag/sliding-door-crew-corridor</v>
      </c>
      <c r="Z3200" s="106" t="str" cm="1">
        <f t="array" ref="Z3200">IF(COUNTIF(N3200,"spare"),"","$."&amp;_xlfn.REGEXEXTRACT(J3200,"PT\d+[FQ]\d+_(.*)", 2))</f>
        <v>$.Total_Power_Factor</v>
      </c>
      <c r="AA3200" s="12">
        <f t="shared" si="559"/>
        <v>8</v>
      </c>
      <c r="AB3200" s="6" t="s">
        <v>195</v>
      </c>
      <c r="AC3200" s="106">
        <v>3084</v>
      </c>
      <c r="AJ3200" s="80"/>
      <c r="AK3200" s="116" t="s">
        <v>1696</v>
      </c>
      <c r="AN3200" s="80"/>
      <c r="AO3200" s="80"/>
      <c r="AP3200" s="80"/>
      <c r="AQ3200" s="80"/>
      <c r="AR3200" s="130"/>
      <c r="AS3200" s="80"/>
      <c r="AT3200" s="7"/>
      <c r="AU3200" s="7"/>
      <c r="AV3200" s="169"/>
      <c r="AW3200" s="170"/>
      <c r="AX3200" s="140"/>
      <c r="AY3200" s="150"/>
      <c r="AZ3200" s="171"/>
      <c r="BA3200" s="171"/>
      <c r="BB3200" s="150" t="str">
        <f t="shared" si="556"/>
        <v/>
      </c>
      <c r="BC3200" s="172"/>
      <c r="BD3200" s="169"/>
      <c r="BE3200" s="169"/>
      <c r="BF3200" s="169"/>
      <c r="BG3200" s="169"/>
      <c r="BH3200" s="169"/>
      <c r="BI3200" s="169"/>
      <c r="BJ3200" s="169"/>
      <c r="BK3200" s="169"/>
      <c r="BL3200" s="169"/>
      <c r="BM3200" s="169"/>
      <c r="BN3200" s="169"/>
      <c r="BO3200" s="169"/>
      <c r="BP3200" s="169"/>
      <c r="BQ3200" s="169"/>
      <c r="BS3200" s="6"/>
      <c r="BT3200" s="11"/>
      <c r="BU3200" s="6"/>
      <c r="BV3200" s="6"/>
    </row>
    <row r="3201" spans="1:74" ht="15.75" x14ac:dyDescent="0.25">
      <c r="A3201" s="52" t="s">
        <v>7908</v>
      </c>
      <c r="B3201" s="56"/>
      <c r="C3201" s="7" t="s">
        <v>118</v>
      </c>
      <c r="D3201" s="7" t="s">
        <v>6921</v>
      </c>
      <c r="E3201" s="7"/>
      <c r="F3201" s="64"/>
      <c r="G3201" s="6"/>
      <c r="H3201" s="6"/>
      <c r="I3201" s="10" t="s">
        <v>110</v>
      </c>
      <c r="J3201" s="11" t="s">
        <v>5188</v>
      </c>
      <c r="K3201" s="220" t="s">
        <v>601</v>
      </c>
      <c r="L3201" s="180"/>
      <c r="M3201" s="180">
        <v>1000</v>
      </c>
      <c r="N3201" s="80" t="s">
        <v>7217</v>
      </c>
      <c r="O3201" s="165"/>
      <c r="P3201" s="80" t="s">
        <v>6073</v>
      </c>
      <c r="Q3201" s="80"/>
      <c r="R3201" s="80"/>
      <c r="S3201" s="166"/>
      <c r="T3201" s="164"/>
      <c r="U3201" s="167"/>
      <c r="V3201" s="168"/>
      <c r="W3201" s="12" t="str">
        <f t="shared" si="554"/>
        <v>Mqtt1</v>
      </c>
      <c r="X3201" s="222"/>
      <c r="Y3201" s="6" t="str">
        <f t="shared" si="558"/>
        <v>power-tag/crew-mess-jb</v>
      </c>
      <c r="Z3201" s="106" t="str" cm="1">
        <f t="array" ref="Z3201">IF(COUNTIF(N3201,"spare"),"","$."&amp;_xlfn.REGEXEXTRACT(J3201,"PT\d+[FQ]\d+_(.*)", 2))</f>
        <v>$.RMS_Current_Phase_A</v>
      </c>
      <c r="AA3201" s="12">
        <f>AA3186+1</f>
        <v>9</v>
      </c>
      <c r="AB3201" s="6" t="s">
        <v>195</v>
      </c>
      <c r="AC3201" s="106">
        <v>3000</v>
      </c>
      <c r="AJ3201" s="80"/>
      <c r="AK3201" s="116" t="s">
        <v>1693</v>
      </c>
      <c r="AN3201" s="80"/>
      <c r="AO3201" s="80"/>
      <c r="AP3201" s="80"/>
      <c r="AQ3201" s="80"/>
      <c r="AR3201" s="130"/>
      <c r="AS3201" s="80"/>
      <c r="AT3201" s="7"/>
      <c r="AU3201" s="7"/>
      <c r="AV3201" s="169"/>
      <c r="AW3201" s="170"/>
      <c r="AX3201" s="140"/>
      <c r="AY3201" s="150"/>
      <c r="AZ3201" s="171"/>
      <c r="BA3201" s="171"/>
      <c r="BB3201" s="150" t="str">
        <f t="shared" si="556"/>
        <v/>
      </c>
      <c r="BC3201" s="172"/>
      <c r="BD3201" s="169"/>
      <c r="BE3201" s="169"/>
      <c r="BF3201" s="169"/>
      <c r="BG3201" s="169"/>
      <c r="BH3201" s="169"/>
      <c r="BI3201" s="169"/>
      <c r="BJ3201" s="169"/>
      <c r="BK3201" s="169"/>
      <c r="BL3201" s="169"/>
      <c r="BM3201" s="169"/>
      <c r="BN3201" s="169"/>
      <c r="BO3201" s="169"/>
      <c r="BP3201" s="169"/>
      <c r="BQ3201" s="169"/>
      <c r="BS3201" s="6"/>
      <c r="BT3201" s="11"/>
      <c r="BU3201" s="6"/>
      <c r="BV3201" s="6"/>
    </row>
    <row r="3202" spans="1:74" ht="15.75" x14ac:dyDescent="0.25">
      <c r="A3202" s="52" t="s">
        <v>7908</v>
      </c>
      <c r="B3202" s="56"/>
      <c r="C3202" s="7" t="s">
        <v>118</v>
      </c>
      <c r="D3202" s="7" t="s">
        <v>6921</v>
      </c>
      <c r="E3202" s="7"/>
      <c r="F3202" s="64"/>
      <c r="G3202" s="6"/>
      <c r="H3202" s="6"/>
      <c r="I3202" s="10" t="s">
        <v>110</v>
      </c>
      <c r="J3202" s="11" t="s">
        <v>5189</v>
      </c>
      <c r="K3202" s="220" t="s">
        <v>601</v>
      </c>
      <c r="L3202" s="180"/>
      <c r="M3202" s="180">
        <v>1000</v>
      </c>
      <c r="N3202" s="80" t="s">
        <v>7217</v>
      </c>
      <c r="O3202" s="165"/>
      <c r="P3202" s="80" t="s">
        <v>6074</v>
      </c>
      <c r="Q3202" s="80"/>
      <c r="R3202" s="80"/>
      <c r="S3202" s="166"/>
      <c r="T3202" s="164"/>
      <c r="U3202" s="167"/>
      <c r="V3202" s="168"/>
      <c r="W3202" s="12" t="str">
        <f t="shared" si="554"/>
        <v>Mqtt1</v>
      </c>
      <c r="X3202" s="222"/>
      <c r="Y3202" s="6" t="str">
        <f t="shared" si="558"/>
        <v>power-tag/crew-mess-jb</v>
      </c>
      <c r="Z3202" s="106" t="str" cm="1">
        <f t="array" ref="Z3202">IF(COUNTIF(N3202,"spare"),"","$."&amp;_xlfn.REGEXEXTRACT(J3202,"PT\d+[FQ]\d+_(.*)", 2))</f>
        <v>$.RMS_Current_Phase_B</v>
      </c>
      <c r="AA3202" s="12">
        <f t="shared" si="559"/>
        <v>9</v>
      </c>
      <c r="AB3202" s="6" t="s">
        <v>195</v>
      </c>
      <c r="AC3202" s="106">
        <v>3002</v>
      </c>
      <c r="AJ3202" s="80"/>
      <c r="AK3202" s="116" t="s">
        <v>1693</v>
      </c>
      <c r="AN3202" s="80"/>
      <c r="AO3202" s="80"/>
      <c r="AP3202" s="80"/>
      <c r="AQ3202" s="80"/>
      <c r="AR3202" s="130"/>
      <c r="AS3202" s="80"/>
      <c r="AT3202" s="7"/>
      <c r="AU3202" s="7"/>
      <c r="AV3202" s="169"/>
      <c r="AW3202" s="170"/>
      <c r="AX3202" s="140"/>
      <c r="AY3202" s="150"/>
      <c r="AZ3202" s="171"/>
      <c r="BA3202" s="171"/>
      <c r="BB3202" s="150" t="str">
        <f t="shared" si="556"/>
        <v/>
      </c>
      <c r="BC3202" s="172"/>
      <c r="BD3202" s="169"/>
      <c r="BE3202" s="169"/>
      <c r="BF3202" s="169"/>
      <c r="BG3202" s="169"/>
      <c r="BH3202" s="169"/>
      <c r="BI3202" s="169"/>
      <c r="BJ3202" s="169"/>
      <c r="BK3202" s="169"/>
      <c r="BL3202" s="169"/>
      <c r="BM3202" s="169"/>
      <c r="BN3202" s="169"/>
      <c r="BO3202" s="169"/>
      <c r="BP3202" s="169"/>
      <c r="BQ3202" s="169"/>
      <c r="BS3202" s="6"/>
      <c r="BT3202" s="11"/>
      <c r="BU3202" s="6"/>
      <c r="BV3202" s="6"/>
    </row>
    <row r="3203" spans="1:74" ht="15.75" x14ac:dyDescent="0.25">
      <c r="A3203" s="52" t="s">
        <v>7908</v>
      </c>
      <c r="B3203" s="56"/>
      <c r="C3203" s="7" t="s">
        <v>118</v>
      </c>
      <c r="D3203" s="7" t="s">
        <v>6921</v>
      </c>
      <c r="E3203" s="7"/>
      <c r="F3203" s="64"/>
      <c r="G3203" s="6"/>
      <c r="H3203" s="6"/>
      <c r="I3203" s="10" t="s">
        <v>110</v>
      </c>
      <c r="J3203" s="11" t="s">
        <v>5190</v>
      </c>
      <c r="K3203" s="220" t="s">
        <v>601</v>
      </c>
      <c r="L3203" s="180"/>
      <c r="M3203" s="180">
        <v>1000</v>
      </c>
      <c r="N3203" s="80" t="s">
        <v>7217</v>
      </c>
      <c r="O3203" s="165"/>
      <c r="P3203" s="80" t="s">
        <v>6075</v>
      </c>
      <c r="Q3203" s="80"/>
      <c r="R3203" s="80"/>
      <c r="S3203" s="166"/>
      <c r="T3203" s="164"/>
      <c r="U3203" s="167"/>
      <c r="V3203" s="168"/>
      <c r="W3203" s="12" t="str">
        <f t="shared" si="554"/>
        <v>Mqtt1</v>
      </c>
      <c r="X3203" s="222"/>
      <c r="Y3203" s="6" t="str">
        <f t="shared" si="558"/>
        <v>power-tag/crew-mess-jb</v>
      </c>
      <c r="Z3203" s="106" t="str" cm="1">
        <f t="array" ref="Z3203">IF(COUNTIF(N3203,"spare"),"","$."&amp;_xlfn.REGEXEXTRACT(J3203,"PT\d+[FQ]\d+_(.*)", 2))</f>
        <v>$.RMS_Current_Phase_C</v>
      </c>
      <c r="AA3203" s="12">
        <f t="shared" si="559"/>
        <v>9</v>
      </c>
      <c r="AB3203" s="6" t="s">
        <v>195</v>
      </c>
      <c r="AC3203" s="106">
        <v>3004</v>
      </c>
      <c r="AJ3203" s="80"/>
      <c r="AK3203" s="116" t="s">
        <v>1693</v>
      </c>
      <c r="AN3203" s="80"/>
      <c r="AO3203" s="80"/>
      <c r="AP3203" s="80"/>
      <c r="AQ3203" s="80"/>
      <c r="AR3203" s="130"/>
      <c r="AS3203" s="80"/>
      <c r="AT3203" s="7"/>
      <c r="AU3203" s="7"/>
      <c r="AV3203" s="169"/>
      <c r="AW3203" s="170"/>
      <c r="AX3203" s="140"/>
      <c r="AY3203" s="150"/>
      <c r="AZ3203" s="171"/>
      <c r="BA3203" s="171"/>
      <c r="BB3203" s="150" t="str">
        <f t="shared" si="556"/>
        <v/>
      </c>
      <c r="BC3203" s="172"/>
      <c r="BD3203" s="169"/>
      <c r="BE3203" s="169"/>
      <c r="BF3203" s="169"/>
      <c r="BG3203" s="169"/>
      <c r="BH3203" s="169"/>
      <c r="BI3203" s="169"/>
      <c r="BJ3203" s="169"/>
      <c r="BK3203" s="169"/>
      <c r="BL3203" s="169"/>
      <c r="BM3203" s="169"/>
      <c r="BN3203" s="169"/>
      <c r="BO3203" s="169"/>
      <c r="BP3203" s="169"/>
      <c r="BQ3203" s="169"/>
      <c r="BS3203" s="6"/>
      <c r="BT3203" s="11"/>
      <c r="BU3203" s="6"/>
      <c r="BV3203" s="6"/>
    </row>
    <row r="3204" spans="1:74" ht="15.75" x14ac:dyDescent="0.25">
      <c r="A3204" s="52" t="s">
        <v>7908</v>
      </c>
      <c r="B3204" s="56"/>
      <c r="C3204" s="7" t="s">
        <v>118</v>
      </c>
      <c r="D3204" s="7" t="s">
        <v>6921</v>
      </c>
      <c r="E3204" s="7"/>
      <c r="F3204" s="64"/>
      <c r="G3204" s="6"/>
      <c r="H3204" s="6"/>
      <c r="I3204" s="10" t="s">
        <v>110</v>
      </c>
      <c r="J3204" s="11" t="s">
        <v>5191</v>
      </c>
      <c r="K3204" s="220" t="s">
        <v>601</v>
      </c>
      <c r="L3204" s="180"/>
      <c r="M3204" s="180">
        <v>1000</v>
      </c>
      <c r="N3204" s="80" t="s">
        <v>7217</v>
      </c>
      <c r="O3204" s="165"/>
      <c r="P3204" s="80" t="s">
        <v>6076</v>
      </c>
      <c r="Q3204" s="80"/>
      <c r="R3204" s="80"/>
      <c r="S3204" s="166"/>
      <c r="T3204" s="164"/>
      <c r="U3204" s="167"/>
      <c r="V3204" s="168"/>
      <c r="W3204" s="12" t="str">
        <f t="shared" si="554"/>
        <v>Mqtt1</v>
      </c>
      <c r="X3204" s="222"/>
      <c r="Y3204" s="6" t="str">
        <f t="shared" si="558"/>
        <v>power-tag/crew-mess-jb</v>
      </c>
      <c r="Z3204" s="106" t="str" cm="1">
        <f t="array" ref="Z3204">IF(COUNTIF(N3204,"spare"),"","$."&amp;_xlfn.REGEXEXTRACT(J3204,"PT\d+[FQ]\d+_(.*)", 2))</f>
        <v>$.RMS_Current_Phase_Neut</v>
      </c>
      <c r="AA3204" s="12">
        <f t="shared" si="559"/>
        <v>9</v>
      </c>
      <c r="AB3204" s="6" t="s">
        <v>195</v>
      </c>
      <c r="AC3204" s="106">
        <v>3006</v>
      </c>
      <c r="AJ3204" s="80"/>
      <c r="AK3204" s="116" t="s">
        <v>1693</v>
      </c>
      <c r="AN3204" s="80"/>
      <c r="AO3204" s="80"/>
      <c r="AP3204" s="80"/>
      <c r="AQ3204" s="80"/>
      <c r="AR3204" s="130"/>
      <c r="AS3204" s="80"/>
      <c r="AT3204" s="7"/>
      <c r="AU3204" s="7"/>
      <c r="AV3204" s="169"/>
      <c r="AW3204" s="170"/>
      <c r="AX3204" s="140"/>
      <c r="AY3204" s="150"/>
      <c r="AZ3204" s="171"/>
      <c r="BA3204" s="171"/>
      <c r="BB3204" s="150" t="str">
        <f t="shared" si="556"/>
        <v/>
      </c>
      <c r="BC3204" s="172"/>
      <c r="BD3204" s="169"/>
      <c r="BE3204" s="169"/>
      <c r="BF3204" s="169"/>
      <c r="BG3204" s="169"/>
      <c r="BH3204" s="169"/>
      <c r="BI3204" s="169"/>
      <c r="BJ3204" s="169"/>
      <c r="BK3204" s="169"/>
      <c r="BL3204" s="169"/>
      <c r="BM3204" s="169"/>
      <c r="BN3204" s="169"/>
      <c r="BO3204" s="169"/>
      <c r="BP3204" s="169"/>
      <c r="BQ3204" s="169"/>
      <c r="BS3204" s="6"/>
      <c r="BT3204" s="11"/>
      <c r="BU3204" s="6"/>
      <c r="BV3204" s="6"/>
    </row>
    <row r="3205" spans="1:74" ht="15.75" x14ac:dyDescent="0.25">
      <c r="A3205" s="52" t="s">
        <v>7908</v>
      </c>
      <c r="B3205" s="56"/>
      <c r="C3205" s="7" t="s">
        <v>118</v>
      </c>
      <c r="D3205" s="7" t="s">
        <v>6921</v>
      </c>
      <c r="E3205" s="7"/>
      <c r="F3205" s="64"/>
      <c r="G3205" s="6"/>
      <c r="H3205" s="6"/>
      <c r="I3205" s="10" t="s">
        <v>110</v>
      </c>
      <c r="J3205" s="11" t="s">
        <v>7805</v>
      </c>
      <c r="K3205" s="220" t="s">
        <v>601</v>
      </c>
      <c r="L3205" s="180"/>
      <c r="M3205" s="180">
        <v>1000</v>
      </c>
      <c r="N3205" s="80" t="s">
        <v>7217</v>
      </c>
      <c r="O3205" s="165"/>
      <c r="P3205" s="80" t="s">
        <v>6077</v>
      </c>
      <c r="Q3205" s="80"/>
      <c r="R3205" s="80"/>
      <c r="S3205" s="166"/>
      <c r="T3205" s="164"/>
      <c r="U3205" s="167"/>
      <c r="V3205" s="168"/>
      <c r="W3205" s="12" t="str">
        <f t="shared" si="554"/>
        <v>Mqtt1</v>
      </c>
      <c r="X3205" s="222"/>
      <c r="Y3205" s="6" t="str">
        <f t="shared" si="558"/>
        <v>power-tag/crew-mess-jb</v>
      </c>
      <c r="Z3205" s="106" t="str" cm="1">
        <f t="array" ref="Z3205">IF(COUNTIF(N3205,"spare"),"","$."&amp;_xlfn.REGEXEXTRACT(J3205,"PT\d+[FQ]\d+_(.*)", 2))</f>
        <v>$.RMS_Voltage_A_N</v>
      </c>
      <c r="AA3205" s="12">
        <f t="shared" si="559"/>
        <v>9</v>
      </c>
      <c r="AB3205" s="6" t="s">
        <v>195</v>
      </c>
      <c r="AC3205" s="106">
        <v>3028</v>
      </c>
      <c r="AJ3205" s="80"/>
      <c r="AK3205" s="116" t="s">
        <v>1694</v>
      </c>
      <c r="AN3205" s="80"/>
      <c r="AO3205" s="80"/>
      <c r="AP3205" s="80"/>
      <c r="AQ3205" s="80"/>
      <c r="AR3205" s="130"/>
      <c r="AS3205" s="80"/>
      <c r="AT3205" s="7"/>
      <c r="AU3205" s="7"/>
      <c r="AV3205" s="169"/>
      <c r="AW3205" s="170"/>
      <c r="AX3205" s="140"/>
      <c r="AY3205" s="150"/>
      <c r="AZ3205" s="171"/>
      <c r="BA3205" s="171"/>
      <c r="BB3205" s="150" t="str">
        <f t="shared" si="556"/>
        <v/>
      </c>
      <c r="BC3205" s="172"/>
      <c r="BD3205" s="169"/>
      <c r="BE3205" s="169"/>
      <c r="BF3205" s="169"/>
      <c r="BG3205" s="169"/>
      <c r="BH3205" s="169"/>
      <c r="BI3205" s="169"/>
      <c r="BJ3205" s="169"/>
      <c r="BK3205" s="169"/>
      <c r="BL3205" s="169"/>
      <c r="BM3205" s="169"/>
      <c r="BN3205" s="169"/>
      <c r="BO3205" s="169"/>
      <c r="BP3205" s="169"/>
      <c r="BQ3205" s="169"/>
      <c r="BS3205" s="6"/>
      <c r="BT3205" s="11"/>
      <c r="BU3205" s="6"/>
      <c r="BV3205" s="6"/>
    </row>
    <row r="3206" spans="1:74" ht="15.75" x14ac:dyDescent="0.25">
      <c r="A3206" s="52" t="s">
        <v>7908</v>
      </c>
      <c r="B3206" s="56"/>
      <c r="C3206" s="7" t="s">
        <v>118</v>
      </c>
      <c r="D3206" s="7" t="s">
        <v>6921</v>
      </c>
      <c r="E3206" s="7"/>
      <c r="F3206" s="64"/>
      <c r="G3206" s="6"/>
      <c r="H3206" s="6"/>
      <c r="I3206" s="10" t="s">
        <v>110</v>
      </c>
      <c r="J3206" s="11" t="s">
        <v>7806</v>
      </c>
      <c r="K3206" s="220" t="s">
        <v>601</v>
      </c>
      <c r="L3206" s="180"/>
      <c r="M3206" s="180">
        <v>1000</v>
      </c>
      <c r="N3206" s="80" t="s">
        <v>7217</v>
      </c>
      <c r="O3206" s="165"/>
      <c r="P3206" s="80" t="s">
        <v>6078</v>
      </c>
      <c r="Q3206" s="80"/>
      <c r="R3206" s="80"/>
      <c r="S3206" s="166"/>
      <c r="T3206" s="164"/>
      <c r="U3206" s="167"/>
      <c r="V3206" s="168"/>
      <c r="W3206" s="12" t="str">
        <f t="shared" si="554"/>
        <v>Mqtt1</v>
      </c>
      <c r="X3206" s="222"/>
      <c r="Y3206" s="6" t="str">
        <f t="shared" si="558"/>
        <v>power-tag/crew-mess-jb</v>
      </c>
      <c r="Z3206" s="106" t="str" cm="1">
        <f t="array" ref="Z3206">IF(COUNTIF(N3206,"spare"),"","$."&amp;_xlfn.REGEXEXTRACT(J3206,"PT\d+[FQ]\d+_(.*)", 2))</f>
        <v>$.RMS_Voltage_B_N</v>
      </c>
      <c r="AA3206" s="12">
        <f t="shared" si="559"/>
        <v>9</v>
      </c>
      <c r="AB3206" s="6" t="s">
        <v>195</v>
      </c>
      <c r="AC3206" s="106">
        <v>3030</v>
      </c>
      <c r="AJ3206" s="80"/>
      <c r="AK3206" s="116" t="s">
        <v>1694</v>
      </c>
      <c r="AN3206" s="80"/>
      <c r="AO3206" s="80"/>
      <c r="AP3206" s="80"/>
      <c r="AQ3206" s="80"/>
      <c r="AR3206" s="130"/>
      <c r="AS3206" s="80"/>
      <c r="AT3206" s="7"/>
      <c r="AU3206" s="7"/>
      <c r="AV3206" s="169"/>
      <c r="AW3206" s="170"/>
      <c r="AX3206" s="140"/>
      <c r="AY3206" s="150"/>
      <c r="AZ3206" s="171"/>
      <c r="BA3206" s="171"/>
      <c r="BB3206" s="150" t="str">
        <f t="shared" si="556"/>
        <v/>
      </c>
      <c r="BC3206" s="172"/>
      <c r="BD3206" s="169"/>
      <c r="BE3206" s="169"/>
      <c r="BF3206" s="169"/>
      <c r="BG3206" s="169"/>
      <c r="BH3206" s="169"/>
      <c r="BI3206" s="169"/>
      <c r="BJ3206" s="169"/>
      <c r="BK3206" s="169"/>
      <c r="BL3206" s="169"/>
      <c r="BM3206" s="169"/>
      <c r="BN3206" s="169"/>
      <c r="BO3206" s="169"/>
      <c r="BP3206" s="169"/>
      <c r="BQ3206" s="169"/>
      <c r="BS3206" s="6"/>
      <c r="BT3206" s="11"/>
      <c r="BU3206" s="6"/>
      <c r="BV3206" s="6"/>
    </row>
    <row r="3207" spans="1:74" ht="15.75" x14ac:dyDescent="0.25">
      <c r="A3207" s="52" t="s">
        <v>7908</v>
      </c>
      <c r="B3207" s="56"/>
      <c r="C3207" s="7" t="s">
        <v>118</v>
      </c>
      <c r="D3207" s="7" t="s">
        <v>6921</v>
      </c>
      <c r="E3207" s="7"/>
      <c r="F3207" s="64"/>
      <c r="G3207" s="6"/>
      <c r="H3207" s="6"/>
      <c r="I3207" s="10" t="s">
        <v>110</v>
      </c>
      <c r="J3207" s="11" t="s">
        <v>7807</v>
      </c>
      <c r="K3207" s="220" t="s">
        <v>601</v>
      </c>
      <c r="L3207" s="180"/>
      <c r="M3207" s="180">
        <v>1000</v>
      </c>
      <c r="N3207" s="80" t="s">
        <v>7217</v>
      </c>
      <c r="O3207" s="165"/>
      <c r="P3207" s="80" t="s">
        <v>6079</v>
      </c>
      <c r="Q3207" s="80"/>
      <c r="R3207" s="80"/>
      <c r="S3207" s="166"/>
      <c r="T3207" s="164"/>
      <c r="U3207" s="167"/>
      <c r="V3207" s="168"/>
      <c r="W3207" s="12" t="str">
        <f t="shared" si="554"/>
        <v>Mqtt1</v>
      </c>
      <c r="X3207" s="222"/>
      <c r="Y3207" s="6" t="str">
        <f t="shared" si="558"/>
        <v>power-tag/crew-mess-jb</v>
      </c>
      <c r="Z3207" s="106" t="str" cm="1">
        <f t="array" ref="Z3207">IF(COUNTIF(N3207,"spare"),"","$."&amp;_xlfn.REGEXEXTRACT(J3207,"PT\d+[FQ]\d+_(.*)", 2))</f>
        <v>$.RMS_Voltage_C_N</v>
      </c>
      <c r="AA3207" s="12">
        <f t="shared" si="559"/>
        <v>9</v>
      </c>
      <c r="AB3207" s="6" t="s">
        <v>195</v>
      </c>
      <c r="AC3207" s="106">
        <v>3032</v>
      </c>
      <c r="AJ3207" s="80"/>
      <c r="AK3207" s="116" t="s">
        <v>1694</v>
      </c>
      <c r="AN3207" s="80"/>
      <c r="AO3207" s="80"/>
      <c r="AP3207" s="80"/>
      <c r="AQ3207" s="80"/>
      <c r="AR3207" s="130"/>
      <c r="AS3207" s="80"/>
      <c r="AT3207" s="7"/>
      <c r="AU3207" s="7"/>
      <c r="AV3207" s="169"/>
      <c r="AW3207" s="170"/>
      <c r="AX3207" s="140"/>
      <c r="AY3207" s="150"/>
      <c r="AZ3207" s="171"/>
      <c r="BA3207" s="171"/>
      <c r="BB3207" s="150" t="str">
        <f t="shared" si="556"/>
        <v/>
      </c>
      <c r="BC3207" s="172"/>
      <c r="BD3207" s="169"/>
      <c r="BE3207" s="169"/>
      <c r="BF3207" s="169"/>
      <c r="BG3207" s="169"/>
      <c r="BH3207" s="169"/>
      <c r="BI3207" s="169"/>
      <c r="BJ3207" s="169"/>
      <c r="BK3207" s="169"/>
      <c r="BL3207" s="169"/>
      <c r="BM3207" s="169"/>
      <c r="BN3207" s="169"/>
      <c r="BO3207" s="169"/>
      <c r="BP3207" s="169"/>
      <c r="BQ3207" s="169"/>
      <c r="BS3207" s="6"/>
      <c r="BT3207" s="11"/>
      <c r="BU3207" s="6"/>
      <c r="BV3207" s="6"/>
    </row>
    <row r="3208" spans="1:74" ht="15.75" x14ac:dyDescent="0.25">
      <c r="A3208" s="52" t="s">
        <v>7908</v>
      </c>
      <c r="B3208" s="56"/>
      <c r="C3208" s="7" t="s">
        <v>118</v>
      </c>
      <c r="D3208" s="7" t="s">
        <v>6921</v>
      </c>
      <c r="E3208" s="7"/>
      <c r="F3208" s="64"/>
      <c r="G3208" s="6"/>
      <c r="H3208" s="6"/>
      <c r="I3208" s="10" t="s">
        <v>110</v>
      </c>
      <c r="J3208" s="11" t="s">
        <v>5192</v>
      </c>
      <c r="K3208" s="220" t="s">
        <v>601</v>
      </c>
      <c r="L3208" s="180"/>
      <c r="M3208" s="180">
        <v>1000</v>
      </c>
      <c r="N3208" s="80" t="s">
        <v>7217</v>
      </c>
      <c r="O3208" s="165"/>
      <c r="P3208" s="80" t="s">
        <v>6080</v>
      </c>
      <c r="Q3208" s="80"/>
      <c r="R3208" s="80"/>
      <c r="S3208" s="166"/>
      <c r="T3208" s="164"/>
      <c r="U3208" s="167"/>
      <c r="V3208" s="168"/>
      <c r="W3208" s="12" t="str">
        <f t="shared" si="554"/>
        <v>Mqtt1</v>
      </c>
      <c r="X3208" s="222"/>
      <c r="Y3208" s="6" t="str">
        <f t="shared" si="558"/>
        <v>power-tag/crew-mess-jb</v>
      </c>
      <c r="Z3208" s="106" t="str" cm="1">
        <f t="array" ref="Z3208">IF(COUNTIF(N3208,"spare"),"","$."&amp;_xlfn.REGEXEXTRACT(J3208,"PT\d+[FQ]\d+_(.*)", 2))</f>
        <v>$.Active_Power_Phase_A</v>
      </c>
      <c r="AA3208" s="12">
        <f t="shared" si="559"/>
        <v>9</v>
      </c>
      <c r="AB3208" s="6" t="s">
        <v>195</v>
      </c>
      <c r="AC3208" s="106">
        <v>3054</v>
      </c>
      <c r="AJ3208" s="80"/>
      <c r="AK3208" s="116" t="s">
        <v>1695</v>
      </c>
      <c r="AN3208" s="80"/>
      <c r="AO3208" s="80"/>
      <c r="AP3208" s="80"/>
      <c r="AQ3208" s="80"/>
      <c r="AR3208" s="130"/>
      <c r="AS3208" s="80"/>
      <c r="AT3208" s="7"/>
      <c r="AU3208" s="7"/>
      <c r="AV3208" s="169"/>
      <c r="AW3208" s="170"/>
      <c r="AX3208" s="140"/>
      <c r="AY3208" s="150"/>
      <c r="AZ3208" s="171"/>
      <c r="BA3208" s="171"/>
      <c r="BB3208" s="150" t="str">
        <f t="shared" si="556"/>
        <v/>
      </c>
      <c r="BC3208" s="172"/>
      <c r="BD3208" s="169"/>
      <c r="BE3208" s="169"/>
      <c r="BF3208" s="169"/>
      <c r="BG3208" s="169"/>
      <c r="BH3208" s="169"/>
      <c r="BI3208" s="169"/>
      <c r="BJ3208" s="169"/>
      <c r="BK3208" s="169"/>
      <c r="BL3208" s="169"/>
      <c r="BM3208" s="169"/>
      <c r="BN3208" s="169"/>
      <c r="BO3208" s="169"/>
      <c r="BP3208" s="169"/>
      <c r="BQ3208" s="169"/>
      <c r="BS3208" s="6"/>
      <c r="BT3208" s="11"/>
      <c r="BU3208" s="6"/>
      <c r="BV3208" s="6"/>
    </row>
    <row r="3209" spans="1:74" ht="15.75" x14ac:dyDescent="0.25">
      <c r="A3209" s="52" t="s">
        <v>7908</v>
      </c>
      <c r="B3209" s="56"/>
      <c r="C3209" s="7" t="s">
        <v>118</v>
      </c>
      <c r="D3209" s="7" t="s">
        <v>6921</v>
      </c>
      <c r="E3209" s="7"/>
      <c r="F3209" s="64"/>
      <c r="G3209" s="6"/>
      <c r="H3209" s="6"/>
      <c r="I3209" s="10" t="s">
        <v>110</v>
      </c>
      <c r="J3209" s="11" t="s">
        <v>5193</v>
      </c>
      <c r="K3209" s="220" t="s">
        <v>601</v>
      </c>
      <c r="L3209" s="180"/>
      <c r="M3209" s="180">
        <v>1000</v>
      </c>
      <c r="N3209" s="80" t="s">
        <v>7217</v>
      </c>
      <c r="O3209" s="165"/>
      <c r="P3209" s="80" t="s">
        <v>6081</v>
      </c>
      <c r="Q3209" s="80"/>
      <c r="R3209" s="80"/>
      <c r="S3209" s="166"/>
      <c r="T3209" s="164"/>
      <c r="U3209" s="167"/>
      <c r="V3209" s="168"/>
      <c r="W3209" s="12" t="str">
        <f t="shared" si="554"/>
        <v>Mqtt1</v>
      </c>
      <c r="X3209" s="222"/>
      <c r="Y3209" s="6" t="str">
        <f t="shared" ref="Y3209:Y3272" si="560">"power-tag/" &amp; LOWER(_xlfn.REGEXREPLACE(_xlfn.REGEXREPLACE(_xlfn.REGEXREPLACE(TRIM(_xlfn.REGEXREPLACE(P3209, " (RMS (Current|Voltage) .+)|(Active Power Phase [ABC])|(Total Active Power)|(Power Factor .+)|(Total Power Factor) *", "")), "[ /\(\)&amp;:\.#]", "-"), "\-+", "-"), "-$", ""))</f>
        <v>power-tag/crew-mess-jb</v>
      </c>
      <c r="Z3209" s="106" t="str" cm="1">
        <f t="array" ref="Z3209">IF(COUNTIF(N3209,"spare"),"","$."&amp;_xlfn.REGEXEXTRACT(J3209,"PT\d+[FQ]\d+_(.*)", 2))</f>
        <v>$.Active_Power_Phase_B</v>
      </c>
      <c r="AA3209" s="12">
        <f t="shared" si="559"/>
        <v>9</v>
      </c>
      <c r="AB3209" s="6" t="s">
        <v>195</v>
      </c>
      <c r="AC3209" s="106">
        <v>3056</v>
      </c>
      <c r="AJ3209" s="80"/>
      <c r="AK3209" s="116" t="s">
        <v>1695</v>
      </c>
      <c r="AN3209" s="80"/>
      <c r="AO3209" s="80"/>
      <c r="AP3209" s="80"/>
      <c r="AQ3209" s="80"/>
      <c r="AR3209" s="130"/>
      <c r="AS3209" s="80"/>
      <c r="AT3209" s="7"/>
      <c r="AU3209" s="7"/>
      <c r="AV3209" s="169"/>
      <c r="AW3209" s="170"/>
      <c r="AX3209" s="140"/>
      <c r="AY3209" s="150"/>
      <c r="AZ3209" s="171"/>
      <c r="BA3209" s="171"/>
      <c r="BB3209" s="150" t="str">
        <f t="shared" si="556"/>
        <v/>
      </c>
      <c r="BC3209" s="172"/>
      <c r="BD3209" s="169"/>
      <c r="BE3209" s="169"/>
      <c r="BF3209" s="169"/>
      <c r="BG3209" s="169"/>
      <c r="BH3209" s="169"/>
      <c r="BI3209" s="169"/>
      <c r="BJ3209" s="169"/>
      <c r="BK3209" s="169"/>
      <c r="BL3209" s="169"/>
      <c r="BM3209" s="169"/>
      <c r="BN3209" s="169"/>
      <c r="BO3209" s="169"/>
      <c r="BP3209" s="169"/>
      <c r="BQ3209" s="169"/>
      <c r="BS3209" s="6"/>
      <c r="BT3209" s="11"/>
      <c r="BU3209" s="6"/>
      <c r="BV3209" s="6"/>
    </row>
    <row r="3210" spans="1:74" ht="15.75" x14ac:dyDescent="0.25">
      <c r="A3210" s="52" t="s">
        <v>7908</v>
      </c>
      <c r="B3210" s="56"/>
      <c r="C3210" s="7" t="s">
        <v>118</v>
      </c>
      <c r="D3210" s="7" t="s">
        <v>6921</v>
      </c>
      <c r="E3210" s="7"/>
      <c r="F3210" s="64"/>
      <c r="G3210" s="6"/>
      <c r="H3210" s="6"/>
      <c r="I3210" s="10" t="s">
        <v>110</v>
      </c>
      <c r="J3210" s="11" t="s">
        <v>5194</v>
      </c>
      <c r="K3210" s="220" t="s">
        <v>601</v>
      </c>
      <c r="L3210" s="180"/>
      <c r="M3210" s="180">
        <v>1000</v>
      </c>
      <c r="N3210" s="80" t="s">
        <v>7217</v>
      </c>
      <c r="O3210" s="165"/>
      <c r="P3210" s="80" t="s">
        <v>6082</v>
      </c>
      <c r="Q3210" s="80"/>
      <c r="R3210" s="80"/>
      <c r="S3210" s="166"/>
      <c r="T3210" s="164"/>
      <c r="U3210" s="167"/>
      <c r="V3210" s="168"/>
      <c r="W3210" s="12" t="str">
        <f t="shared" si="554"/>
        <v>Mqtt1</v>
      </c>
      <c r="X3210" s="222"/>
      <c r="Y3210" s="6" t="str">
        <f t="shared" si="560"/>
        <v>power-tag/crew-mess-jb</v>
      </c>
      <c r="Z3210" s="106" t="str" cm="1">
        <f t="array" ref="Z3210">IF(COUNTIF(N3210,"spare"),"","$."&amp;_xlfn.REGEXEXTRACT(J3210,"PT\d+[FQ]\d+_(.*)", 2))</f>
        <v>$.Active_Power_Phase_C</v>
      </c>
      <c r="AA3210" s="12">
        <f t="shared" si="559"/>
        <v>9</v>
      </c>
      <c r="AB3210" s="6" t="s">
        <v>195</v>
      </c>
      <c r="AC3210" s="106">
        <v>3058</v>
      </c>
      <c r="AJ3210" s="80"/>
      <c r="AK3210" s="116" t="s">
        <v>1695</v>
      </c>
      <c r="AN3210" s="80"/>
      <c r="AO3210" s="80"/>
      <c r="AP3210" s="80"/>
      <c r="AQ3210" s="80"/>
      <c r="AR3210" s="130"/>
      <c r="AS3210" s="80"/>
      <c r="AT3210" s="7"/>
      <c r="AU3210" s="7"/>
      <c r="AV3210" s="169"/>
      <c r="AW3210" s="170"/>
      <c r="AX3210" s="140"/>
      <c r="AY3210" s="150"/>
      <c r="AZ3210" s="171"/>
      <c r="BA3210" s="171"/>
      <c r="BB3210" s="150" t="str">
        <f t="shared" si="556"/>
        <v/>
      </c>
      <c r="BC3210" s="172"/>
      <c r="BD3210" s="169"/>
      <c r="BE3210" s="169"/>
      <c r="BF3210" s="169"/>
      <c r="BG3210" s="169"/>
      <c r="BH3210" s="169"/>
      <c r="BI3210" s="169"/>
      <c r="BJ3210" s="169"/>
      <c r="BK3210" s="169"/>
      <c r="BL3210" s="169"/>
      <c r="BM3210" s="169"/>
      <c r="BN3210" s="169"/>
      <c r="BO3210" s="169"/>
      <c r="BP3210" s="169"/>
      <c r="BQ3210" s="169"/>
      <c r="BS3210" s="6"/>
      <c r="BT3210" s="11"/>
      <c r="BU3210" s="6"/>
      <c r="BV3210" s="6"/>
    </row>
    <row r="3211" spans="1:74" ht="15.75" x14ac:dyDescent="0.25">
      <c r="A3211" s="52" t="s">
        <v>7908</v>
      </c>
      <c r="B3211" s="56"/>
      <c r="C3211" s="7" t="s">
        <v>118</v>
      </c>
      <c r="D3211" s="7" t="s">
        <v>6921</v>
      </c>
      <c r="E3211" s="7"/>
      <c r="F3211" s="64"/>
      <c r="G3211" s="6"/>
      <c r="H3211" s="6"/>
      <c r="I3211" s="10" t="s">
        <v>110</v>
      </c>
      <c r="J3211" s="11" t="s">
        <v>5195</v>
      </c>
      <c r="K3211" s="220" t="s">
        <v>601</v>
      </c>
      <c r="L3211" s="180"/>
      <c r="M3211" s="180">
        <v>1000</v>
      </c>
      <c r="N3211" s="80" t="s">
        <v>7217</v>
      </c>
      <c r="O3211" s="165"/>
      <c r="P3211" s="80" t="s">
        <v>6083</v>
      </c>
      <c r="Q3211" s="80"/>
      <c r="R3211" s="80"/>
      <c r="S3211" s="166"/>
      <c r="T3211" s="164"/>
      <c r="U3211" s="167"/>
      <c r="V3211" s="168"/>
      <c r="W3211" s="12" t="str">
        <f t="shared" si="554"/>
        <v>Mqtt1</v>
      </c>
      <c r="X3211" s="222"/>
      <c r="Y3211" s="6" t="str">
        <f t="shared" si="560"/>
        <v>power-tag/crew-mess-jb</v>
      </c>
      <c r="Z3211" s="106" t="str" cm="1">
        <f t="array" ref="Z3211">IF(COUNTIF(N3211,"spare"),"","$."&amp;_xlfn.REGEXEXTRACT(J3211,"PT\d+[FQ]\d+_(.*)", 2))</f>
        <v>$.Total_Active_Power</v>
      </c>
      <c r="AA3211" s="12">
        <f t="shared" si="559"/>
        <v>9</v>
      </c>
      <c r="AB3211" s="6" t="s">
        <v>195</v>
      </c>
      <c r="AC3211" s="106">
        <v>3060</v>
      </c>
      <c r="AJ3211" s="80"/>
      <c r="AK3211" s="116" t="s">
        <v>1695</v>
      </c>
      <c r="AN3211" s="80"/>
      <c r="AO3211" s="80"/>
      <c r="AP3211" s="80"/>
      <c r="AQ3211" s="80"/>
      <c r="AR3211" s="130"/>
      <c r="AS3211" s="80"/>
      <c r="AT3211" s="7"/>
      <c r="AU3211" s="7"/>
      <c r="AV3211" s="169"/>
      <c r="AW3211" s="170"/>
      <c r="AX3211" s="140"/>
      <c r="AY3211" s="150"/>
      <c r="AZ3211" s="171"/>
      <c r="BA3211" s="171"/>
      <c r="BB3211" s="150" t="str">
        <f t="shared" si="556"/>
        <v/>
      </c>
      <c r="BC3211" s="172"/>
      <c r="BD3211" s="169"/>
      <c r="BE3211" s="169"/>
      <c r="BF3211" s="169"/>
      <c r="BG3211" s="169"/>
      <c r="BH3211" s="169"/>
      <c r="BI3211" s="169"/>
      <c r="BJ3211" s="169"/>
      <c r="BK3211" s="169"/>
      <c r="BL3211" s="169"/>
      <c r="BM3211" s="169"/>
      <c r="BN3211" s="169"/>
      <c r="BO3211" s="169"/>
      <c r="BP3211" s="169"/>
      <c r="BQ3211" s="169"/>
      <c r="BS3211" s="6"/>
      <c r="BT3211" s="11"/>
      <c r="BU3211" s="6"/>
      <c r="BV3211" s="6"/>
    </row>
    <row r="3212" spans="1:74" ht="15.75" x14ac:dyDescent="0.25">
      <c r="A3212" s="52" t="s">
        <v>7908</v>
      </c>
      <c r="B3212" s="56"/>
      <c r="C3212" s="7" t="s">
        <v>118</v>
      </c>
      <c r="D3212" s="7" t="s">
        <v>6921</v>
      </c>
      <c r="E3212" s="7"/>
      <c r="F3212" s="64"/>
      <c r="G3212" s="6"/>
      <c r="H3212" s="6"/>
      <c r="I3212" s="10" t="s">
        <v>110</v>
      </c>
      <c r="J3212" s="11" t="s">
        <v>5196</v>
      </c>
      <c r="K3212" s="220" t="s">
        <v>601</v>
      </c>
      <c r="L3212" s="180"/>
      <c r="M3212" s="180">
        <v>1000</v>
      </c>
      <c r="N3212" s="80" t="s">
        <v>7217</v>
      </c>
      <c r="O3212" s="165"/>
      <c r="P3212" s="80" t="s">
        <v>6084</v>
      </c>
      <c r="Q3212" s="80"/>
      <c r="R3212" s="80"/>
      <c r="S3212" s="166"/>
      <c r="T3212" s="164"/>
      <c r="U3212" s="167"/>
      <c r="V3212" s="168"/>
      <c r="W3212" s="12" t="str">
        <f t="shared" si="554"/>
        <v>Mqtt1</v>
      </c>
      <c r="X3212" s="222"/>
      <c r="Y3212" s="6" t="str">
        <f t="shared" si="560"/>
        <v>power-tag/crew-mess-jb</v>
      </c>
      <c r="Z3212" s="106" t="str" cm="1">
        <f t="array" ref="Z3212">IF(COUNTIF(N3212,"spare"),"","$."&amp;_xlfn.REGEXEXTRACT(J3212,"PT\d+[FQ]\d+_(.*)", 2))</f>
        <v>$.Power_Factor_Phase_A</v>
      </c>
      <c r="AA3212" s="12">
        <f t="shared" si="559"/>
        <v>9</v>
      </c>
      <c r="AB3212" s="6" t="s">
        <v>195</v>
      </c>
      <c r="AC3212" s="106">
        <v>3078</v>
      </c>
      <c r="AJ3212" s="80"/>
      <c r="AK3212" s="116" t="s">
        <v>1696</v>
      </c>
      <c r="AN3212" s="80"/>
      <c r="AO3212" s="80"/>
      <c r="AP3212" s="80"/>
      <c r="AQ3212" s="80"/>
      <c r="AR3212" s="130"/>
      <c r="AS3212" s="80"/>
      <c r="AT3212" s="7"/>
      <c r="AU3212" s="7"/>
      <c r="AV3212" s="169"/>
      <c r="AW3212" s="170"/>
      <c r="AX3212" s="140"/>
      <c r="AY3212" s="150"/>
      <c r="AZ3212" s="171"/>
      <c r="BA3212" s="171"/>
      <c r="BB3212" s="150" t="str">
        <f t="shared" si="556"/>
        <v/>
      </c>
      <c r="BC3212" s="172"/>
      <c r="BD3212" s="169"/>
      <c r="BE3212" s="169"/>
      <c r="BF3212" s="169"/>
      <c r="BG3212" s="169"/>
      <c r="BH3212" s="169"/>
      <c r="BI3212" s="169"/>
      <c r="BJ3212" s="169"/>
      <c r="BK3212" s="169"/>
      <c r="BL3212" s="169"/>
      <c r="BM3212" s="169"/>
      <c r="BN3212" s="169"/>
      <c r="BO3212" s="169"/>
      <c r="BP3212" s="169"/>
      <c r="BQ3212" s="169"/>
      <c r="BS3212" s="6"/>
      <c r="BT3212" s="11"/>
      <c r="BU3212" s="6"/>
      <c r="BV3212" s="6"/>
    </row>
    <row r="3213" spans="1:74" ht="15.75" x14ac:dyDescent="0.25">
      <c r="A3213" s="52" t="s">
        <v>7908</v>
      </c>
      <c r="B3213" s="56"/>
      <c r="C3213" s="7" t="s">
        <v>118</v>
      </c>
      <c r="D3213" s="7" t="s">
        <v>6921</v>
      </c>
      <c r="E3213" s="7"/>
      <c r="F3213" s="64"/>
      <c r="G3213" s="6"/>
      <c r="H3213" s="6"/>
      <c r="I3213" s="10" t="s">
        <v>110</v>
      </c>
      <c r="J3213" s="11" t="s">
        <v>5197</v>
      </c>
      <c r="K3213" s="220" t="s">
        <v>601</v>
      </c>
      <c r="L3213" s="180"/>
      <c r="M3213" s="180">
        <v>1000</v>
      </c>
      <c r="N3213" s="80" t="s">
        <v>7217</v>
      </c>
      <c r="O3213" s="165"/>
      <c r="P3213" s="80" t="s">
        <v>6085</v>
      </c>
      <c r="Q3213" s="80"/>
      <c r="R3213" s="80"/>
      <c r="S3213" s="166"/>
      <c r="T3213" s="164"/>
      <c r="U3213" s="167"/>
      <c r="V3213" s="168"/>
      <c r="W3213" s="12" t="str">
        <f t="shared" si="554"/>
        <v>Mqtt1</v>
      </c>
      <c r="X3213" s="222"/>
      <c r="Y3213" s="6" t="str">
        <f t="shared" si="560"/>
        <v>power-tag/crew-mess-jb</v>
      </c>
      <c r="Z3213" s="106" t="str" cm="1">
        <f t="array" ref="Z3213">IF(COUNTIF(N3213,"spare"),"","$."&amp;_xlfn.REGEXEXTRACT(J3213,"PT\d+[FQ]\d+_(.*)", 2))</f>
        <v>$.Power_Factor_Phase_B</v>
      </c>
      <c r="AA3213" s="12">
        <f t="shared" si="559"/>
        <v>9</v>
      </c>
      <c r="AB3213" s="6" t="s">
        <v>195</v>
      </c>
      <c r="AC3213" s="106">
        <v>3080</v>
      </c>
      <c r="AJ3213" s="80"/>
      <c r="AK3213" s="116" t="s">
        <v>1696</v>
      </c>
      <c r="AN3213" s="80"/>
      <c r="AO3213" s="80"/>
      <c r="AP3213" s="80"/>
      <c r="AQ3213" s="80"/>
      <c r="AR3213" s="130"/>
      <c r="AS3213" s="80"/>
      <c r="AT3213" s="7"/>
      <c r="AU3213" s="7"/>
      <c r="AV3213" s="169"/>
      <c r="AW3213" s="170"/>
      <c r="AX3213" s="140"/>
      <c r="AY3213" s="150"/>
      <c r="AZ3213" s="171"/>
      <c r="BA3213" s="171"/>
      <c r="BB3213" s="150" t="str">
        <f t="shared" si="556"/>
        <v/>
      </c>
      <c r="BC3213" s="172"/>
      <c r="BD3213" s="169"/>
      <c r="BE3213" s="169"/>
      <c r="BF3213" s="169"/>
      <c r="BG3213" s="169"/>
      <c r="BH3213" s="169"/>
      <c r="BI3213" s="169"/>
      <c r="BJ3213" s="169"/>
      <c r="BK3213" s="169"/>
      <c r="BL3213" s="169"/>
      <c r="BM3213" s="169"/>
      <c r="BN3213" s="169"/>
      <c r="BO3213" s="169"/>
      <c r="BP3213" s="169"/>
      <c r="BQ3213" s="169"/>
      <c r="BS3213" s="6"/>
      <c r="BT3213" s="11"/>
      <c r="BU3213" s="6"/>
      <c r="BV3213" s="6"/>
    </row>
    <row r="3214" spans="1:74" ht="15.75" x14ac:dyDescent="0.25">
      <c r="A3214" s="52" t="s">
        <v>7908</v>
      </c>
      <c r="B3214" s="56"/>
      <c r="C3214" s="7" t="s">
        <v>118</v>
      </c>
      <c r="D3214" s="7" t="s">
        <v>6921</v>
      </c>
      <c r="E3214" s="7"/>
      <c r="F3214" s="64"/>
      <c r="G3214" s="6"/>
      <c r="H3214" s="6"/>
      <c r="I3214" s="10" t="s">
        <v>110</v>
      </c>
      <c r="J3214" s="11" t="s">
        <v>5198</v>
      </c>
      <c r="K3214" s="220" t="s">
        <v>601</v>
      </c>
      <c r="L3214" s="180"/>
      <c r="M3214" s="180">
        <v>1000</v>
      </c>
      <c r="N3214" s="80" t="s">
        <v>7217</v>
      </c>
      <c r="O3214" s="165"/>
      <c r="P3214" s="80" t="s">
        <v>6086</v>
      </c>
      <c r="Q3214" s="80"/>
      <c r="R3214" s="80"/>
      <c r="S3214" s="166"/>
      <c r="T3214" s="164"/>
      <c r="U3214" s="167"/>
      <c r="V3214" s="168"/>
      <c r="W3214" s="12" t="str">
        <f t="shared" si="554"/>
        <v>Mqtt1</v>
      </c>
      <c r="X3214" s="222"/>
      <c r="Y3214" s="6" t="str">
        <f t="shared" si="560"/>
        <v>power-tag/crew-mess-jb</v>
      </c>
      <c r="Z3214" s="106" t="str" cm="1">
        <f t="array" ref="Z3214">IF(COUNTIF(N3214,"spare"),"","$."&amp;_xlfn.REGEXEXTRACT(J3214,"PT\d+[FQ]\d+_(.*)", 2))</f>
        <v>$.Power_Factor_Phase_C</v>
      </c>
      <c r="AA3214" s="12">
        <f t="shared" si="559"/>
        <v>9</v>
      </c>
      <c r="AB3214" s="6" t="s">
        <v>195</v>
      </c>
      <c r="AC3214" s="106">
        <v>3082</v>
      </c>
      <c r="AJ3214" s="80"/>
      <c r="AK3214" s="116" t="s">
        <v>1696</v>
      </c>
      <c r="AN3214" s="80"/>
      <c r="AO3214" s="80"/>
      <c r="AP3214" s="80"/>
      <c r="AQ3214" s="80"/>
      <c r="AR3214" s="130"/>
      <c r="AS3214" s="80"/>
      <c r="AT3214" s="7"/>
      <c r="AU3214" s="7"/>
      <c r="AV3214" s="169"/>
      <c r="AW3214" s="170"/>
      <c r="AX3214" s="140"/>
      <c r="AY3214" s="150"/>
      <c r="AZ3214" s="171"/>
      <c r="BA3214" s="171"/>
      <c r="BB3214" s="150" t="str">
        <f t="shared" si="556"/>
        <v/>
      </c>
      <c r="BC3214" s="172"/>
      <c r="BD3214" s="169"/>
      <c r="BE3214" s="169"/>
      <c r="BF3214" s="169"/>
      <c r="BG3214" s="169"/>
      <c r="BH3214" s="169"/>
      <c r="BI3214" s="169"/>
      <c r="BJ3214" s="169"/>
      <c r="BK3214" s="169"/>
      <c r="BL3214" s="169"/>
      <c r="BM3214" s="169"/>
      <c r="BN3214" s="169"/>
      <c r="BO3214" s="169"/>
      <c r="BP3214" s="169"/>
      <c r="BQ3214" s="169"/>
      <c r="BS3214" s="6"/>
      <c r="BT3214" s="11"/>
      <c r="BU3214" s="6"/>
      <c r="BV3214" s="6"/>
    </row>
    <row r="3215" spans="1:74" ht="15.75" x14ac:dyDescent="0.25">
      <c r="A3215" s="52" t="s">
        <v>7908</v>
      </c>
      <c r="B3215" s="56"/>
      <c r="C3215" s="7" t="s">
        <v>118</v>
      </c>
      <c r="D3215" s="7" t="s">
        <v>6921</v>
      </c>
      <c r="E3215" s="7"/>
      <c r="F3215" s="64"/>
      <c r="G3215" s="6"/>
      <c r="H3215" s="6"/>
      <c r="I3215" s="10" t="s">
        <v>110</v>
      </c>
      <c r="J3215" s="11" t="s">
        <v>5199</v>
      </c>
      <c r="K3215" s="220" t="s">
        <v>601</v>
      </c>
      <c r="L3215" s="180"/>
      <c r="M3215" s="180">
        <v>1000</v>
      </c>
      <c r="N3215" s="80" t="s">
        <v>7217</v>
      </c>
      <c r="O3215" s="165"/>
      <c r="P3215" s="80" t="s">
        <v>6087</v>
      </c>
      <c r="Q3215" s="80"/>
      <c r="R3215" s="80"/>
      <c r="S3215" s="166"/>
      <c r="T3215" s="164"/>
      <c r="U3215" s="167"/>
      <c r="V3215" s="168"/>
      <c r="W3215" s="12" t="str">
        <f t="shared" si="554"/>
        <v>Mqtt1</v>
      </c>
      <c r="X3215" s="222"/>
      <c r="Y3215" s="6" t="str">
        <f t="shared" si="560"/>
        <v>power-tag/crew-mess-jb</v>
      </c>
      <c r="Z3215" s="106" t="str" cm="1">
        <f t="array" ref="Z3215">IF(COUNTIF(N3215,"spare"),"","$."&amp;_xlfn.REGEXEXTRACT(J3215,"PT\d+[FQ]\d+_(.*)", 2))</f>
        <v>$.Total_Power_Factor</v>
      </c>
      <c r="AA3215" s="12">
        <f t="shared" si="559"/>
        <v>9</v>
      </c>
      <c r="AB3215" s="6" t="s">
        <v>195</v>
      </c>
      <c r="AC3215" s="106">
        <v>3084</v>
      </c>
      <c r="AJ3215" s="80"/>
      <c r="AK3215" s="116" t="s">
        <v>1696</v>
      </c>
      <c r="AN3215" s="80"/>
      <c r="AO3215" s="80"/>
      <c r="AP3215" s="80"/>
      <c r="AQ3215" s="80"/>
      <c r="AR3215" s="130"/>
      <c r="AS3215" s="80"/>
      <c r="AT3215" s="7"/>
      <c r="AU3215" s="7"/>
      <c r="AV3215" s="169"/>
      <c r="AW3215" s="170"/>
      <c r="AX3215" s="140"/>
      <c r="AY3215" s="150"/>
      <c r="AZ3215" s="171"/>
      <c r="BA3215" s="171"/>
      <c r="BB3215" s="150" t="str">
        <f t="shared" si="556"/>
        <v/>
      </c>
      <c r="BC3215" s="172"/>
      <c r="BD3215" s="169"/>
      <c r="BE3215" s="169"/>
      <c r="BF3215" s="169"/>
      <c r="BG3215" s="169"/>
      <c r="BH3215" s="169"/>
      <c r="BI3215" s="169"/>
      <c r="BJ3215" s="169"/>
      <c r="BK3215" s="169"/>
      <c r="BL3215" s="169"/>
      <c r="BM3215" s="169"/>
      <c r="BN3215" s="169"/>
      <c r="BO3215" s="169"/>
      <c r="BP3215" s="169"/>
      <c r="BQ3215" s="169"/>
      <c r="BS3215" s="6"/>
      <c r="BT3215" s="11"/>
      <c r="BU3215" s="6"/>
      <c r="BV3215" s="6"/>
    </row>
    <row r="3216" spans="1:74" ht="15.75" x14ac:dyDescent="0.25">
      <c r="A3216" s="52" t="s">
        <v>7908</v>
      </c>
      <c r="B3216" s="56"/>
      <c r="C3216" s="7" t="s">
        <v>118</v>
      </c>
      <c r="D3216" s="7" t="s">
        <v>6921</v>
      </c>
      <c r="E3216" s="7"/>
      <c r="F3216" s="64"/>
      <c r="G3216" s="6"/>
      <c r="H3216" s="6"/>
      <c r="I3216" s="10" t="s">
        <v>110</v>
      </c>
      <c r="J3216" s="11" t="s">
        <v>4390</v>
      </c>
      <c r="K3216" s="220" t="s">
        <v>601</v>
      </c>
      <c r="L3216" s="180"/>
      <c r="M3216" s="180">
        <v>1000</v>
      </c>
      <c r="N3216" s="80" t="s">
        <v>7217</v>
      </c>
      <c r="O3216" s="165"/>
      <c r="P3216" s="80" t="s">
        <v>6088</v>
      </c>
      <c r="Q3216" s="80"/>
      <c r="R3216" s="80"/>
      <c r="S3216" s="166"/>
      <c r="T3216" s="164"/>
      <c r="U3216" s="167"/>
      <c r="V3216" s="168"/>
      <c r="W3216" s="12" t="str">
        <f t="shared" si="554"/>
        <v>Mqtt1</v>
      </c>
      <c r="X3216" s="222"/>
      <c r="Y3216" s="6" t="str">
        <f t="shared" si="560"/>
        <v>power-tag/interiour-siding-door-galley-fwd</v>
      </c>
      <c r="Z3216" s="106" t="str" cm="1">
        <f t="array" ref="Z3216">IF(COUNTIF(N3216,"spare"),"","$."&amp;_xlfn.REGEXEXTRACT(J3216,"PT\d+[FQ]\d+_(.*)", 2))</f>
        <v>$.RMS_Current_Phase_A</v>
      </c>
      <c r="AA3216" s="12">
        <f>AA3201+1</f>
        <v>10</v>
      </c>
      <c r="AB3216" s="6" t="s">
        <v>195</v>
      </c>
      <c r="AC3216" s="106">
        <v>3000</v>
      </c>
      <c r="AJ3216" s="80"/>
      <c r="AK3216" s="116" t="s">
        <v>1693</v>
      </c>
      <c r="AN3216" s="80"/>
      <c r="AO3216" s="80"/>
      <c r="AP3216" s="80"/>
      <c r="AQ3216" s="80"/>
      <c r="AR3216" s="130"/>
      <c r="AS3216" s="80"/>
      <c r="AT3216" s="7"/>
      <c r="AU3216" s="7"/>
      <c r="AV3216" s="169"/>
      <c r="AW3216" s="170"/>
      <c r="AX3216" s="140"/>
      <c r="AY3216" s="150"/>
      <c r="AZ3216" s="171"/>
      <c r="BA3216" s="171"/>
      <c r="BB3216" s="150" t="str">
        <f t="shared" si="556"/>
        <v/>
      </c>
      <c r="BC3216" s="172"/>
      <c r="BD3216" s="169"/>
      <c r="BE3216" s="169"/>
      <c r="BF3216" s="169"/>
      <c r="BG3216" s="169"/>
      <c r="BH3216" s="169"/>
      <c r="BI3216" s="169"/>
      <c r="BJ3216" s="169"/>
      <c r="BK3216" s="169"/>
      <c r="BL3216" s="169"/>
      <c r="BM3216" s="169"/>
      <c r="BN3216" s="169"/>
      <c r="BO3216" s="169"/>
      <c r="BP3216" s="169"/>
      <c r="BQ3216" s="169"/>
      <c r="BS3216" s="6"/>
      <c r="BT3216" s="11"/>
      <c r="BU3216" s="6"/>
      <c r="BV3216" s="6"/>
    </row>
    <row r="3217" spans="1:74" ht="15.75" x14ac:dyDescent="0.25">
      <c r="A3217" s="52" t="s">
        <v>7908</v>
      </c>
      <c r="B3217" s="56"/>
      <c r="C3217" s="7" t="s">
        <v>118</v>
      </c>
      <c r="D3217" s="7" t="s">
        <v>6921</v>
      </c>
      <c r="E3217" s="7"/>
      <c r="F3217" s="64"/>
      <c r="G3217" s="6"/>
      <c r="H3217" s="6"/>
      <c r="I3217" s="10" t="s">
        <v>110</v>
      </c>
      <c r="J3217" s="11" t="s">
        <v>4391</v>
      </c>
      <c r="K3217" s="220" t="s">
        <v>601</v>
      </c>
      <c r="L3217" s="180"/>
      <c r="M3217" s="180">
        <v>1000</v>
      </c>
      <c r="N3217" s="80" t="s">
        <v>7217</v>
      </c>
      <c r="O3217" s="165"/>
      <c r="P3217" s="80" t="s">
        <v>6089</v>
      </c>
      <c r="Q3217" s="80"/>
      <c r="R3217" s="80"/>
      <c r="S3217" s="166"/>
      <c r="T3217" s="164"/>
      <c r="U3217" s="167"/>
      <c r="V3217" s="168"/>
      <c r="W3217" s="12" t="str">
        <f t="shared" si="554"/>
        <v>Mqtt1</v>
      </c>
      <c r="X3217" s="222"/>
      <c r="Y3217" s="6" t="str">
        <f t="shared" si="560"/>
        <v>power-tag/interiour-siding-door-galley-fwd</v>
      </c>
      <c r="Z3217" s="106" t="str" cm="1">
        <f t="array" ref="Z3217">IF(COUNTIF(N3217,"spare"),"","$."&amp;_xlfn.REGEXEXTRACT(J3217,"PT\d+[FQ]\d+_(.*)", 2))</f>
        <v>$.RMS_Current_Phase_B</v>
      </c>
      <c r="AA3217" s="12">
        <f t="shared" si="559"/>
        <v>10</v>
      </c>
      <c r="AB3217" s="6" t="s">
        <v>195</v>
      </c>
      <c r="AC3217" s="106">
        <v>3002</v>
      </c>
      <c r="AJ3217" s="80"/>
      <c r="AK3217" s="116" t="s">
        <v>1693</v>
      </c>
      <c r="AN3217" s="80"/>
      <c r="AO3217" s="80"/>
      <c r="AP3217" s="80"/>
      <c r="AQ3217" s="80"/>
      <c r="AR3217" s="130"/>
      <c r="AS3217" s="80"/>
      <c r="AT3217" s="7"/>
      <c r="AU3217" s="7"/>
      <c r="AV3217" s="169"/>
      <c r="AW3217" s="170"/>
      <c r="AX3217" s="140"/>
      <c r="AY3217" s="150"/>
      <c r="AZ3217" s="171"/>
      <c r="BA3217" s="171"/>
      <c r="BB3217" s="150" t="str">
        <f t="shared" si="556"/>
        <v/>
      </c>
      <c r="BC3217" s="172"/>
      <c r="BD3217" s="169"/>
      <c r="BE3217" s="169"/>
      <c r="BF3217" s="169"/>
      <c r="BG3217" s="169"/>
      <c r="BH3217" s="169"/>
      <c r="BI3217" s="169"/>
      <c r="BJ3217" s="169"/>
      <c r="BK3217" s="169"/>
      <c r="BL3217" s="169"/>
      <c r="BM3217" s="169"/>
      <c r="BN3217" s="169"/>
      <c r="BO3217" s="169"/>
      <c r="BP3217" s="169"/>
      <c r="BQ3217" s="169"/>
      <c r="BS3217" s="6"/>
      <c r="BT3217" s="11"/>
      <c r="BU3217" s="6"/>
      <c r="BV3217" s="6"/>
    </row>
    <row r="3218" spans="1:74" ht="15.75" x14ac:dyDescent="0.25">
      <c r="A3218" s="52" t="s">
        <v>7908</v>
      </c>
      <c r="B3218" s="56"/>
      <c r="C3218" s="7" t="s">
        <v>118</v>
      </c>
      <c r="D3218" s="7" t="s">
        <v>6921</v>
      </c>
      <c r="E3218" s="7"/>
      <c r="F3218" s="64"/>
      <c r="G3218" s="6"/>
      <c r="H3218" s="6"/>
      <c r="I3218" s="10" t="s">
        <v>110</v>
      </c>
      <c r="J3218" s="11" t="s">
        <v>4392</v>
      </c>
      <c r="K3218" s="220" t="s">
        <v>601</v>
      </c>
      <c r="L3218" s="180"/>
      <c r="M3218" s="180">
        <v>1000</v>
      </c>
      <c r="N3218" s="80" t="s">
        <v>7217</v>
      </c>
      <c r="O3218" s="165"/>
      <c r="P3218" s="80" t="s">
        <v>6090</v>
      </c>
      <c r="Q3218" s="80"/>
      <c r="R3218" s="80"/>
      <c r="S3218" s="166"/>
      <c r="T3218" s="164"/>
      <c r="U3218" s="167"/>
      <c r="V3218" s="168"/>
      <c r="W3218" s="12" t="str">
        <f t="shared" si="554"/>
        <v>Mqtt1</v>
      </c>
      <c r="X3218" s="222"/>
      <c r="Y3218" s="6" t="str">
        <f t="shared" si="560"/>
        <v>power-tag/interiour-siding-door-galley-fwd</v>
      </c>
      <c r="Z3218" s="106" t="str" cm="1">
        <f t="array" ref="Z3218">IF(COUNTIF(N3218,"spare"),"","$."&amp;_xlfn.REGEXEXTRACT(J3218,"PT\d+[FQ]\d+_(.*)", 2))</f>
        <v>$.RMS_Current_Phase_C</v>
      </c>
      <c r="AA3218" s="12">
        <f t="shared" si="559"/>
        <v>10</v>
      </c>
      <c r="AB3218" s="6" t="s">
        <v>195</v>
      </c>
      <c r="AC3218" s="106">
        <v>3004</v>
      </c>
      <c r="AJ3218" s="80"/>
      <c r="AK3218" s="116" t="s">
        <v>1693</v>
      </c>
      <c r="AN3218" s="80"/>
      <c r="AO3218" s="80"/>
      <c r="AP3218" s="80"/>
      <c r="AQ3218" s="80"/>
      <c r="AR3218" s="130"/>
      <c r="AS3218" s="80"/>
      <c r="AT3218" s="7"/>
      <c r="AU3218" s="7"/>
      <c r="AV3218" s="169"/>
      <c r="AW3218" s="170"/>
      <c r="AX3218" s="140"/>
      <c r="AY3218" s="150"/>
      <c r="AZ3218" s="171"/>
      <c r="BA3218" s="171"/>
      <c r="BB3218" s="150" t="str">
        <f t="shared" si="556"/>
        <v/>
      </c>
      <c r="BC3218" s="172"/>
      <c r="BD3218" s="169"/>
      <c r="BE3218" s="169"/>
      <c r="BF3218" s="169"/>
      <c r="BG3218" s="169"/>
      <c r="BH3218" s="169"/>
      <c r="BI3218" s="169"/>
      <c r="BJ3218" s="169"/>
      <c r="BK3218" s="169"/>
      <c r="BL3218" s="169"/>
      <c r="BM3218" s="169"/>
      <c r="BN3218" s="169"/>
      <c r="BO3218" s="169"/>
      <c r="BP3218" s="169"/>
      <c r="BQ3218" s="169"/>
      <c r="BS3218" s="6"/>
      <c r="BT3218" s="11"/>
      <c r="BU3218" s="6"/>
      <c r="BV3218" s="6"/>
    </row>
    <row r="3219" spans="1:74" ht="15.75" x14ac:dyDescent="0.25">
      <c r="A3219" s="52" t="s">
        <v>7908</v>
      </c>
      <c r="B3219" s="56"/>
      <c r="C3219" s="7" t="s">
        <v>118</v>
      </c>
      <c r="D3219" s="7" t="s">
        <v>6921</v>
      </c>
      <c r="E3219" s="7"/>
      <c r="F3219" s="64"/>
      <c r="G3219" s="6"/>
      <c r="H3219" s="6"/>
      <c r="I3219" s="10" t="s">
        <v>110</v>
      </c>
      <c r="J3219" s="11" t="s">
        <v>4393</v>
      </c>
      <c r="K3219" s="220" t="s">
        <v>601</v>
      </c>
      <c r="L3219" s="180"/>
      <c r="M3219" s="180">
        <v>1000</v>
      </c>
      <c r="N3219" s="80" t="s">
        <v>7217</v>
      </c>
      <c r="O3219" s="165"/>
      <c r="P3219" s="80" t="s">
        <v>6091</v>
      </c>
      <c r="Q3219" s="80"/>
      <c r="R3219" s="80"/>
      <c r="S3219" s="166"/>
      <c r="T3219" s="164"/>
      <c r="U3219" s="167"/>
      <c r="V3219" s="168"/>
      <c r="W3219" s="12" t="str">
        <f t="shared" si="554"/>
        <v>Mqtt1</v>
      </c>
      <c r="X3219" s="222"/>
      <c r="Y3219" s="6" t="str">
        <f t="shared" si="560"/>
        <v>power-tag/interiour-siding-door-galley-fwd</v>
      </c>
      <c r="Z3219" s="106" t="str" cm="1">
        <f t="array" ref="Z3219">IF(COUNTIF(N3219,"spare"),"","$."&amp;_xlfn.REGEXEXTRACT(J3219,"PT\d+[FQ]\d+_(.*)", 2))</f>
        <v>$.RMS_Current_Phase_Neut</v>
      </c>
      <c r="AA3219" s="12">
        <f t="shared" si="559"/>
        <v>10</v>
      </c>
      <c r="AB3219" s="6" t="s">
        <v>195</v>
      </c>
      <c r="AC3219" s="106">
        <v>3006</v>
      </c>
      <c r="AJ3219" s="80"/>
      <c r="AK3219" s="116" t="s">
        <v>1693</v>
      </c>
      <c r="AN3219" s="80"/>
      <c r="AO3219" s="80"/>
      <c r="AP3219" s="80"/>
      <c r="AQ3219" s="80"/>
      <c r="AR3219" s="130"/>
      <c r="AS3219" s="80"/>
      <c r="AT3219" s="7"/>
      <c r="AU3219" s="7"/>
      <c r="AV3219" s="169"/>
      <c r="AW3219" s="170"/>
      <c r="AX3219" s="140"/>
      <c r="AY3219" s="150"/>
      <c r="AZ3219" s="171"/>
      <c r="BA3219" s="171"/>
      <c r="BB3219" s="150" t="str">
        <f t="shared" si="556"/>
        <v/>
      </c>
      <c r="BC3219" s="172"/>
      <c r="BD3219" s="169"/>
      <c r="BE3219" s="169"/>
      <c r="BF3219" s="169"/>
      <c r="BG3219" s="169"/>
      <c r="BH3219" s="169"/>
      <c r="BI3219" s="169"/>
      <c r="BJ3219" s="169"/>
      <c r="BK3219" s="169"/>
      <c r="BL3219" s="169"/>
      <c r="BM3219" s="169"/>
      <c r="BN3219" s="169"/>
      <c r="BO3219" s="169"/>
      <c r="BP3219" s="169"/>
      <c r="BQ3219" s="169"/>
      <c r="BS3219" s="6"/>
      <c r="BT3219" s="11"/>
      <c r="BU3219" s="6"/>
      <c r="BV3219" s="6"/>
    </row>
    <row r="3220" spans="1:74" ht="15.75" x14ac:dyDescent="0.25">
      <c r="A3220" s="52" t="s">
        <v>7908</v>
      </c>
      <c r="B3220" s="56"/>
      <c r="C3220" s="7" t="s">
        <v>118</v>
      </c>
      <c r="D3220" s="7" t="s">
        <v>6921</v>
      </c>
      <c r="E3220" s="7"/>
      <c r="F3220" s="64"/>
      <c r="G3220" s="6"/>
      <c r="H3220" s="6"/>
      <c r="I3220" s="10" t="s">
        <v>110</v>
      </c>
      <c r="J3220" s="11" t="s">
        <v>7703</v>
      </c>
      <c r="K3220" s="220" t="s">
        <v>601</v>
      </c>
      <c r="L3220" s="180"/>
      <c r="M3220" s="180">
        <v>1000</v>
      </c>
      <c r="N3220" s="80" t="s">
        <v>7217</v>
      </c>
      <c r="O3220" s="165"/>
      <c r="P3220" s="80" t="s">
        <v>6092</v>
      </c>
      <c r="Q3220" s="80"/>
      <c r="R3220" s="80"/>
      <c r="S3220" s="166"/>
      <c r="T3220" s="164"/>
      <c r="U3220" s="167"/>
      <c r="V3220" s="168"/>
      <c r="W3220" s="12" t="str">
        <f t="shared" si="554"/>
        <v>Mqtt1</v>
      </c>
      <c r="X3220" s="222"/>
      <c r="Y3220" s="6" t="str">
        <f t="shared" si="560"/>
        <v>power-tag/interiour-siding-door-galley-fwd</v>
      </c>
      <c r="Z3220" s="106" t="str" cm="1">
        <f t="array" ref="Z3220">IF(COUNTIF(N3220,"spare"),"","$."&amp;_xlfn.REGEXEXTRACT(J3220,"PT\d+[FQ]\d+_(.*)", 2))</f>
        <v>$.RMS_Voltage_A_N</v>
      </c>
      <c r="AA3220" s="12">
        <f t="shared" si="559"/>
        <v>10</v>
      </c>
      <c r="AB3220" s="6" t="s">
        <v>195</v>
      </c>
      <c r="AC3220" s="106">
        <v>3028</v>
      </c>
      <c r="AJ3220" s="80"/>
      <c r="AK3220" s="116" t="s">
        <v>1694</v>
      </c>
      <c r="AN3220" s="80"/>
      <c r="AO3220" s="80"/>
      <c r="AP3220" s="80"/>
      <c r="AQ3220" s="80"/>
      <c r="AR3220" s="130"/>
      <c r="AS3220" s="80"/>
      <c r="AT3220" s="7"/>
      <c r="AU3220" s="7"/>
      <c r="AV3220" s="169"/>
      <c r="AW3220" s="170"/>
      <c r="AX3220" s="140"/>
      <c r="AY3220" s="150"/>
      <c r="AZ3220" s="171"/>
      <c r="BA3220" s="171"/>
      <c r="BB3220" s="150" t="str">
        <f t="shared" si="556"/>
        <v/>
      </c>
      <c r="BC3220" s="172"/>
      <c r="BD3220" s="169"/>
      <c r="BE3220" s="169"/>
      <c r="BF3220" s="169"/>
      <c r="BG3220" s="169"/>
      <c r="BH3220" s="169"/>
      <c r="BI3220" s="169"/>
      <c r="BJ3220" s="169"/>
      <c r="BK3220" s="169"/>
      <c r="BL3220" s="169"/>
      <c r="BM3220" s="169"/>
      <c r="BN3220" s="169"/>
      <c r="BO3220" s="169"/>
      <c r="BP3220" s="169"/>
      <c r="BQ3220" s="169"/>
      <c r="BS3220" s="6"/>
      <c r="BT3220" s="11"/>
      <c r="BU3220" s="6"/>
      <c r="BV3220" s="6"/>
    </row>
    <row r="3221" spans="1:74" ht="15.75" x14ac:dyDescent="0.25">
      <c r="A3221" s="52" t="s">
        <v>7908</v>
      </c>
      <c r="B3221" s="56"/>
      <c r="C3221" s="7" t="s">
        <v>118</v>
      </c>
      <c r="D3221" s="7" t="s">
        <v>6921</v>
      </c>
      <c r="E3221" s="7"/>
      <c r="F3221" s="64"/>
      <c r="G3221" s="6"/>
      <c r="H3221" s="6"/>
      <c r="I3221" s="10" t="s">
        <v>110</v>
      </c>
      <c r="J3221" s="11" t="s">
        <v>7704</v>
      </c>
      <c r="K3221" s="220" t="s">
        <v>601</v>
      </c>
      <c r="L3221" s="180"/>
      <c r="M3221" s="180">
        <v>1000</v>
      </c>
      <c r="N3221" s="80" t="s">
        <v>7217</v>
      </c>
      <c r="O3221" s="165"/>
      <c r="P3221" s="80" t="s">
        <v>6093</v>
      </c>
      <c r="Q3221" s="80"/>
      <c r="R3221" s="80"/>
      <c r="S3221" s="166"/>
      <c r="T3221" s="164"/>
      <c r="U3221" s="167"/>
      <c r="V3221" s="168"/>
      <c r="W3221" s="12" t="str">
        <f t="shared" si="554"/>
        <v>Mqtt1</v>
      </c>
      <c r="X3221" s="222"/>
      <c r="Y3221" s="6" t="str">
        <f t="shared" si="560"/>
        <v>power-tag/interiour-siding-door-galley-fwd</v>
      </c>
      <c r="Z3221" s="106" t="str" cm="1">
        <f t="array" ref="Z3221">IF(COUNTIF(N3221,"spare"),"","$."&amp;_xlfn.REGEXEXTRACT(J3221,"PT\d+[FQ]\d+_(.*)", 2))</f>
        <v>$.RMS_Voltage_B_N</v>
      </c>
      <c r="AA3221" s="12">
        <f t="shared" si="559"/>
        <v>10</v>
      </c>
      <c r="AB3221" s="6" t="s">
        <v>195</v>
      </c>
      <c r="AC3221" s="106">
        <v>3030</v>
      </c>
      <c r="AJ3221" s="80"/>
      <c r="AK3221" s="116" t="s">
        <v>1694</v>
      </c>
      <c r="AN3221" s="80"/>
      <c r="AO3221" s="80"/>
      <c r="AP3221" s="80"/>
      <c r="AQ3221" s="80"/>
      <c r="AR3221" s="130"/>
      <c r="AS3221" s="80"/>
      <c r="AT3221" s="7"/>
      <c r="AU3221" s="7"/>
      <c r="AV3221" s="169"/>
      <c r="AW3221" s="170"/>
      <c r="AX3221" s="140"/>
      <c r="AY3221" s="150"/>
      <c r="AZ3221" s="171"/>
      <c r="BA3221" s="171"/>
      <c r="BB3221" s="150" t="str">
        <f t="shared" si="556"/>
        <v/>
      </c>
      <c r="BC3221" s="172"/>
      <c r="BD3221" s="169"/>
      <c r="BE3221" s="169"/>
      <c r="BF3221" s="169"/>
      <c r="BG3221" s="169"/>
      <c r="BH3221" s="169"/>
      <c r="BI3221" s="169"/>
      <c r="BJ3221" s="169"/>
      <c r="BK3221" s="169"/>
      <c r="BL3221" s="169"/>
      <c r="BM3221" s="169"/>
      <c r="BN3221" s="169"/>
      <c r="BO3221" s="169"/>
      <c r="BP3221" s="169"/>
      <c r="BQ3221" s="169"/>
      <c r="BS3221" s="6"/>
      <c r="BT3221" s="11"/>
      <c r="BU3221" s="6"/>
      <c r="BV3221" s="6"/>
    </row>
    <row r="3222" spans="1:74" ht="15.75" x14ac:dyDescent="0.25">
      <c r="A3222" s="52" t="s">
        <v>7908</v>
      </c>
      <c r="B3222" s="56"/>
      <c r="C3222" s="7" t="s">
        <v>118</v>
      </c>
      <c r="D3222" s="7" t="s">
        <v>6921</v>
      </c>
      <c r="E3222" s="7"/>
      <c r="F3222" s="64"/>
      <c r="G3222" s="6"/>
      <c r="H3222" s="6"/>
      <c r="I3222" s="10" t="s">
        <v>110</v>
      </c>
      <c r="J3222" s="11" t="s">
        <v>7705</v>
      </c>
      <c r="K3222" s="220" t="s">
        <v>601</v>
      </c>
      <c r="L3222" s="180"/>
      <c r="M3222" s="180">
        <v>1000</v>
      </c>
      <c r="N3222" s="80" t="s">
        <v>7217</v>
      </c>
      <c r="O3222" s="165"/>
      <c r="P3222" s="80" t="s">
        <v>6094</v>
      </c>
      <c r="Q3222" s="80"/>
      <c r="R3222" s="80"/>
      <c r="S3222" s="166"/>
      <c r="T3222" s="164"/>
      <c r="U3222" s="167"/>
      <c r="V3222" s="168"/>
      <c r="W3222" s="12" t="str">
        <f t="shared" si="554"/>
        <v>Mqtt1</v>
      </c>
      <c r="X3222" s="222"/>
      <c r="Y3222" s="6" t="str">
        <f t="shared" si="560"/>
        <v>power-tag/interiour-siding-door-galley-fwd</v>
      </c>
      <c r="Z3222" s="106" t="str" cm="1">
        <f t="array" ref="Z3222">IF(COUNTIF(N3222,"spare"),"","$."&amp;_xlfn.REGEXEXTRACT(J3222,"PT\d+[FQ]\d+_(.*)", 2))</f>
        <v>$.RMS_Voltage_C_N</v>
      </c>
      <c r="AA3222" s="12">
        <f t="shared" si="559"/>
        <v>10</v>
      </c>
      <c r="AB3222" s="6" t="s">
        <v>195</v>
      </c>
      <c r="AC3222" s="106">
        <v>3032</v>
      </c>
      <c r="AJ3222" s="80"/>
      <c r="AK3222" s="116" t="s">
        <v>1694</v>
      </c>
      <c r="AN3222" s="80"/>
      <c r="AO3222" s="80"/>
      <c r="AP3222" s="80"/>
      <c r="AQ3222" s="80"/>
      <c r="AR3222" s="130"/>
      <c r="AS3222" s="80"/>
      <c r="AT3222" s="7"/>
      <c r="AU3222" s="7"/>
      <c r="AV3222" s="169"/>
      <c r="AW3222" s="170"/>
      <c r="AX3222" s="140"/>
      <c r="AY3222" s="150"/>
      <c r="AZ3222" s="171"/>
      <c r="BA3222" s="171"/>
      <c r="BB3222" s="150" t="str">
        <f t="shared" si="556"/>
        <v/>
      </c>
      <c r="BC3222" s="172"/>
      <c r="BD3222" s="169"/>
      <c r="BE3222" s="169"/>
      <c r="BF3222" s="169"/>
      <c r="BG3222" s="169"/>
      <c r="BH3222" s="169"/>
      <c r="BI3222" s="169"/>
      <c r="BJ3222" s="169"/>
      <c r="BK3222" s="169"/>
      <c r="BL3222" s="169"/>
      <c r="BM3222" s="169"/>
      <c r="BN3222" s="169"/>
      <c r="BO3222" s="169"/>
      <c r="BP3222" s="169"/>
      <c r="BQ3222" s="169"/>
      <c r="BS3222" s="6"/>
      <c r="BT3222" s="11"/>
      <c r="BU3222" s="6"/>
      <c r="BV3222" s="6"/>
    </row>
    <row r="3223" spans="1:74" ht="15.75" x14ac:dyDescent="0.25">
      <c r="A3223" s="52" t="s">
        <v>7908</v>
      </c>
      <c r="B3223" s="56"/>
      <c r="C3223" s="7" t="s">
        <v>118</v>
      </c>
      <c r="D3223" s="7" t="s">
        <v>6921</v>
      </c>
      <c r="E3223" s="7"/>
      <c r="F3223" s="64"/>
      <c r="G3223" s="6"/>
      <c r="H3223" s="6"/>
      <c r="I3223" s="10" t="s">
        <v>110</v>
      </c>
      <c r="J3223" s="11" t="s">
        <v>4394</v>
      </c>
      <c r="K3223" s="220" t="s">
        <v>601</v>
      </c>
      <c r="L3223" s="180"/>
      <c r="M3223" s="180">
        <v>1000</v>
      </c>
      <c r="N3223" s="80" t="s">
        <v>7217</v>
      </c>
      <c r="O3223" s="165"/>
      <c r="P3223" s="80" t="s">
        <v>6095</v>
      </c>
      <c r="Q3223" s="80"/>
      <c r="R3223" s="80"/>
      <c r="S3223" s="166"/>
      <c r="T3223" s="164"/>
      <c r="U3223" s="167"/>
      <c r="V3223" s="168"/>
      <c r="W3223" s="12" t="str">
        <f t="shared" si="554"/>
        <v>Mqtt1</v>
      </c>
      <c r="X3223" s="222"/>
      <c r="Y3223" s="6" t="str">
        <f t="shared" si="560"/>
        <v>power-tag/interiour-siding-door-galley-fwd</v>
      </c>
      <c r="Z3223" s="106" t="str" cm="1">
        <f t="array" ref="Z3223">IF(COUNTIF(N3223,"spare"),"","$."&amp;_xlfn.REGEXEXTRACT(J3223,"PT\d+[FQ]\d+_(.*)", 2))</f>
        <v>$.Active_Power_Phase_A</v>
      </c>
      <c r="AA3223" s="12">
        <f t="shared" si="559"/>
        <v>10</v>
      </c>
      <c r="AB3223" s="6" t="s">
        <v>195</v>
      </c>
      <c r="AC3223" s="106">
        <v>3054</v>
      </c>
      <c r="AJ3223" s="80"/>
      <c r="AK3223" s="116" t="s">
        <v>1695</v>
      </c>
      <c r="AN3223" s="80"/>
      <c r="AO3223" s="80"/>
      <c r="AP3223" s="80"/>
      <c r="AQ3223" s="80"/>
      <c r="AR3223" s="130"/>
      <c r="AS3223" s="80"/>
      <c r="AT3223" s="7"/>
      <c r="AU3223" s="7"/>
      <c r="AV3223" s="169"/>
      <c r="AW3223" s="170"/>
      <c r="AX3223" s="140"/>
      <c r="AY3223" s="150"/>
      <c r="AZ3223" s="171"/>
      <c r="BA3223" s="171"/>
      <c r="BB3223" s="150" t="str">
        <f t="shared" si="556"/>
        <v/>
      </c>
      <c r="BC3223" s="172"/>
      <c r="BD3223" s="169"/>
      <c r="BE3223" s="169"/>
      <c r="BF3223" s="169"/>
      <c r="BG3223" s="169"/>
      <c r="BH3223" s="169"/>
      <c r="BI3223" s="169"/>
      <c r="BJ3223" s="169"/>
      <c r="BK3223" s="169"/>
      <c r="BL3223" s="169"/>
      <c r="BM3223" s="169"/>
      <c r="BN3223" s="169"/>
      <c r="BO3223" s="169"/>
      <c r="BP3223" s="169"/>
      <c r="BQ3223" s="169"/>
      <c r="BS3223" s="6"/>
      <c r="BT3223" s="11"/>
      <c r="BU3223" s="6"/>
      <c r="BV3223" s="6"/>
    </row>
    <row r="3224" spans="1:74" ht="15.75" x14ac:dyDescent="0.25">
      <c r="A3224" s="52" t="s">
        <v>7908</v>
      </c>
      <c r="B3224" s="56"/>
      <c r="C3224" s="7" t="s">
        <v>118</v>
      </c>
      <c r="D3224" s="7" t="s">
        <v>6921</v>
      </c>
      <c r="E3224" s="7"/>
      <c r="F3224" s="64"/>
      <c r="G3224" s="6"/>
      <c r="H3224" s="6"/>
      <c r="I3224" s="10" t="s">
        <v>110</v>
      </c>
      <c r="J3224" s="11" t="s">
        <v>4395</v>
      </c>
      <c r="K3224" s="220" t="s">
        <v>601</v>
      </c>
      <c r="L3224" s="180"/>
      <c r="M3224" s="180">
        <v>1000</v>
      </c>
      <c r="N3224" s="80" t="s">
        <v>7217</v>
      </c>
      <c r="O3224" s="165"/>
      <c r="P3224" s="80" t="s">
        <v>6096</v>
      </c>
      <c r="Q3224" s="80"/>
      <c r="R3224" s="80"/>
      <c r="S3224" s="166"/>
      <c r="T3224" s="164"/>
      <c r="U3224" s="167"/>
      <c r="V3224" s="168"/>
      <c r="W3224" s="12" t="str">
        <f t="shared" si="554"/>
        <v>Mqtt1</v>
      </c>
      <c r="X3224" s="222"/>
      <c r="Y3224" s="6" t="str">
        <f t="shared" si="560"/>
        <v>power-tag/interiour-siding-door-galley-fwd</v>
      </c>
      <c r="Z3224" s="106" t="str" cm="1">
        <f t="array" ref="Z3224">IF(COUNTIF(N3224,"spare"),"","$."&amp;_xlfn.REGEXEXTRACT(J3224,"PT\d+[FQ]\d+_(.*)", 2))</f>
        <v>$.Active_Power_Phase_B</v>
      </c>
      <c r="AA3224" s="12">
        <f t="shared" si="559"/>
        <v>10</v>
      </c>
      <c r="AB3224" s="6" t="s">
        <v>195</v>
      </c>
      <c r="AC3224" s="106">
        <v>3056</v>
      </c>
      <c r="AJ3224" s="80"/>
      <c r="AK3224" s="116" t="s">
        <v>1695</v>
      </c>
      <c r="AN3224" s="80"/>
      <c r="AO3224" s="80"/>
      <c r="AP3224" s="80"/>
      <c r="AQ3224" s="80"/>
      <c r="AR3224" s="130"/>
      <c r="AS3224" s="80"/>
      <c r="AT3224" s="7"/>
      <c r="AU3224" s="7"/>
      <c r="AV3224" s="169"/>
      <c r="AW3224" s="170"/>
      <c r="AX3224" s="140"/>
      <c r="AY3224" s="150"/>
      <c r="AZ3224" s="171"/>
      <c r="BA3224" s="171"/>
      <c r="BB3224" s="150" t="str">
        <f t="shared" si="556"/>
        <v/>
      </c>
      <c r="BC3224" s="172"/>
      <c r="BD3224" s="169"/>
      <c r="BE3224" s="169"/>
      <c r="BF3224" s="169"/>
      <c r="BG3224" s="169"/>
      <c r="BH3224" s="169"/>
      <c r="BI3224" s="169"/>
      <c r="BJ3224" s="169"/>
      <c r="BK3224" s="169"/>
      <c r="BL3224" s="169"/>
      <c r="BM3224" s="169"/>
      <c r="BN3224" s="169"/>
      <c r="BO3224" s="169"/>
      <c r="BP3224" s="169"/>
      <c r="BQ3224" s="169"/>
      <c r="BS3224" s="6"/>
      <c r="BT3224" s="11"/>
      <c r="BU3224" s="6"/>
      <c r="BV3224" s="6"/>
    </row>
    <row r="3225" spans="1:74" ht="15.75" x14ac:dyDescent="0.25">
      <c r="A3225" s="52" t="s">
        <v>7908</v>
      </c>
      <c r="B3225" s="56"/>
      <c r="C3225" s="7" t="s">
        <v>118</v>
      </c>
      <c r="D3225" s="7" t="s">
        <v>6921</v>
      </c>
      <c r="E3225" s="7"/>
      <c r="F3225" s="64"/>
      <c r="G3225" s="6"/>
      <c r="H3225" s="6"/>
      <c r="I3225" s="10" t="s">
        <v>110</v>
      </c>
      <c r="J3225" s="11" t="s">
        <v>4396</v>
      </c>
      <c r="K3225" s="220" t="s">
        <v>601</v>
      </c>
      <c r="L3225" s="180"/>
      <c r="M3225" s="180">
        <v>1000</v>
      </c>
      <c r="N3225" s="80" t="s">
        <v>7217</v>
      </c>
      <c r="O3225" s="165"/>
      <c r="P3225" s="80" t="s">
        <v>6097</v>
      </c>
      <c r="Q3225" s="80"/>
      <c r="R3225" s="80"/>
      <c r="S3225" s="166"/>
      <c r="T3225" s="164"/>
      <c r="U3225" s="167"/>
      <c r="V3225" s="168"/>
      <c r="W3225" s="12" t="str">
        <f t="shared" si="554"/>
        <v>Mqtt1</v>
      </c>
      <c r="X3225" s="222"/>
      <c r="Y3225" s="6" t="str">
        <f t="shared" si="560"/>
        <v>power-tag/interiour-siding-door-galley-fwd</v>
      </c>
      <c r="Z3225" s="106" t="str" cm="1">
        <f t="array" ref="Z3225">IF(COUNTIF(N3225,"spare"),"","$."&amp;_xlfn.REGEXEXTRACT(J3225,"PT\d+[FQ]\d+_(.*)", 2))</f>
        <v>$.Active_Power_Phase_C</v>
      </c>
      <c r="AA3225" s="12">
        <f t="shared" ref="AA3225:AA3260" si="561">AA3210+1</f>
        <v>10</v>
      </c>
      <c r="AB3225" s="6" t="s">
        <v>195</v>
      </c>
      <c r="AC3225" s="106">
        <v>3058</v>
      </c>
      <c r="AJ3225" s="80"/>
      <c r="AK3225" s="116" t="s">
        <v>1695</v>
      </c>
      <c r="AN3225" s="80"/>
      <c r="AO3225" s="80"/>
      <c r="AP3225" s="80"/>
      <c r="AQ3225" s="80"/>
      <c r="AR3225" s="130"/>
      <c r="AS3225" s="80"/>
      <c r="AT3225" s="7"/>
      <c r="AU3225" s="7"/>
      <c r="AV3225" s="169"/>
      <c r="AW3225" s="170"/>
      <c r="AX3225" s="140"/>
      <c r="AY3225" s="150"/>
      <c r="AZ3225" s="171"/>
      <c r="BA3225" s="171"/>
      <c r="BB3225" s="150" t="str">
        <f t="shared" si="556"/>
        <v/>
      </c>
      <c r="BC3225" s="172"/>
      <c r="BD3225" s="169"/>
      <c r="BE3225" s="169"/>
      <c r="BF3225" s="169"/>
      <c r="BG3225" s="169"/>
      <c r="BH3225" s="169"/>
      <c r="BI3225" s="169"/>
      <c r="BJ3225" s="169"/>
      <c r="BK3225" s="169"/>
      <c r="BL3225" s="169"/>
      <c r="BM3225" s="169"/>
      <c r="BN3225" s="169"/>
      <c r="BO3225" s="169"/>
      <c r="BP3225" s="169"/>
      <c r="BQ3225" s="169"/>
      <c r="BS3225" s="6"/>
      <c r="BT3225" s="11"/>
      <c r="BU3225" s="6"/>
      <c r="BV3225" s="6"/>
    </row>
    <row r="3226" spans="1:74" ht="15.75" x14ac:dyDescent="0.25">
      <c r="A3226" s="52" t="s">
        <v>7908</v>
      </c>
      <c r="B3226" s="56"/>
      <c r="C3226" s="7" t="s">
        <v>118</v>
      </c>
      <c r="D3226" s="7" t="s">
        <v>6921</v>
      </c>
      <c r="E3226" s="7"/>
      <c r="F3226" s="64"/>
      <c r="G3226" s="6"/>
      <c r="H3226" s="6"/>
      <c r="I3226" s="10" t="s">
        <v>110</v>
      </c>
      <c r="J3226" s="11" t="s">
        <v>4397</v>
      </c>
      <c r="K3226" s="220" t="s">
        <v>601</v>
      </c>
      <c r="L3226" s="180"/>
      <c r="M3226" s="180">
        <v>1000</v>
      </c>
      <c r="N3226" s="80" t="s">
        <v>7217</v>
      </c>
      <c r="O3226" s="165"/>
      <c r="P3226" s="80" t="s">
        <v>6098</v>
      </c>
      <c r="Q3226" s="80"/>
      <c r="R3226" s="80"/>
      <c r="S3226" s="166"/>
      <c r="T3226" s="164"/>
      <c r="U3226" s="167"/>
      <c r="V3226" s="168"/>
      <c r="W3226" s="12" t="str">
        <f t="shared" si="554"/>
        <v>Mqtt1</v>
      </c>
      <c r="X3226" s="222"/>
      <c r="Y3226" s="6" t="str">
        <f t="shared" si="560"/>
        <v>power-tag/interiour-siding-door-galley-fwd</v>
      </c>
      <c r="Z3226" s="106" t="str" cm="1">
        <f t="array" ref="Z3226">IF(COUNTIF(N3226,"spare"),"","$."&amp;_xlfn.REGEXEXTRACT(J3226,"PT\d+[FQ]\d+_(.*)", 2))</f>
        <v>$.Total_Active_Power</v>
      </c>
      <c r="AA3226" s="12">
        <f t="shared" si="561"/>
        <v>10</v>
      </c>
      <c r="AB3226" s="6" t="s">
        <v>195</v>
      </c>
      <c r="AC3226" s="106">
        <v>3060</v>
      </c>
      <c r="AJ3226" s="80"/>
      <c r="AK3226" s="116" t="s">
        <v>1695</v>
      </c>
      <c r="AN3226" s="80"/>
      <c r="AO3226" s="80"/>
      <c r="AP3226" s="80"/>
      <c r="AQ3226" s="80"/>
      <c r="AR3226" s="130"/>
      <c r="AS3226" s="80"/>
      <c r="AT3226" s="7"/>
      <c r="AU3226" s="7"/>
      <c r="AV3226" s="169"/>
      <c r="AW3226" s="170"/>
      <c r="AX3226" s="140"/>
      <c r="AY3226" s="150"/>
      <c r="AZ3226" s="171"/>
      <c r="BA3226" s="171"/>
      <c r="BB3226" s="150" t="str">
        <f t="shared" si="556"/>
        <v/>
      </c>
      <c r="BC3226" s="172"/>
      <c r="BD3226" s="169"/>
      <c r="BE3226" s="169"/>
      <c r="BF3226" s="169"/>
      <c r="BG3226" s="169"/>
      <c r="BH3226" s="169"/>
      <c r="BI3226" s="169"/>
      <c r="BJ3226" s="169"/>
      <c r="BK3226" s="169"/>
      <c r="BL3226" s="169"/>
      <c r="BM3226" s="169"/>
      <c r="BN3226" s="169"/>
      <c r="BO3226" s="169"/>
      <c r="BP3226" s="169"/>
      <c r="BQ3226" s="169"/>
      <c r="BS3226" s="6"/>
      <c r="BT3226" s="11"/>
      <c r="BU3226" s="6"/>
      <c r="BV3226" s="6"/>
    </row>
    <row r="3227" spans="1:74" ht="15.75" x14ac:dyDescent="0.25">
      <c r="A3227" s="52" t="s">
        <v>7908</v>
      </c>
      <c r="B3227" s="56"/>
      <c r="C3227" s="7" t="s">
        <v>118</v>
      </c>
      <c r="D3227" s="7" t="s">
        <v>6921</v>
      </c>
      <c r="E3227" s="7"/>
      <c r="F3227" s="64"/>
      <c r="G3227" s="6"/>
      <c r="H3227" s="6"/>
      <c r="I3227" s="10" t="s">
        <v>110</v>
      </c>
      <c r="J3227" s="11" t="s">
        <v>4398</v>
      </c>
      <c r="K3227" s="220" t="s">
        <v>601</v>
      </c>
      <c r="L3227" s="180"/>
      <c r="M3227" s="180">
        <v>1000</v>
      </c>
      <c r="N3227" s="80" t="s">
        <v>7217</v>
      </c>
      <c r="O3227" s="165"/>
      <c r="P3227" s="80" t="s">
        <v>6099</v>
      </c>
      <c r="Q3227" s="80"/>
      <c r="R3227" s="80"/>
      <c r="S3227" s="166"/>
      <c r="T3227" s="164"/>
      <c r="U3227" s="167"/>
      <c r="V3227" s="168"/>
      <c r="W3227" s="12" t="str">
        <f t="shared" si="554"/>
        <v>Mqtt1</v>
      </c>
      <c r="X3227" s="222"/>
      <c r="Y3227" s="6" t="str">
        <f t="shared" si="560"/>
        <v>power-tag/interiour-siding-door-galley-fwd</v>
      </c>
      <c r="Z3227" s="106" t="str" cm="1">
        <f t="array" ref="Z3227">IF(COUNTIF(N3227,"spare"),"","$."&amp;_xlfn.REGEXEXTRACT(J3227,"PT\d+[FQ]\d+_(.*)", 2))</f>
        <v>$.Power_Factor_Phase_A</v>
      </c>
      <c r="AA3227" s="12">
        <f t="shared" si="561"/>
        <v>10</v>
      </c>
      <c r="AB3227" s="6" t="s">
        <v>195</v>
      </c>
      <c r="AC3227" s="106">
        <v>3078</v>
      </c>
      <c r="AJ3227" s="80"/>
      <c r="AK3227" s="116" t="s">
        <v>1696</v>
      </c>
      <c r="AN3227" s="80"/>
      <c r="AO3227" s="80"/>
      <c r="AP3227" s="80"/>
      <c r="AQ3227" s="80"/>
      <c r="AR3227" s="130"/>
      <c r="AS3227" s="80"/>
      <c r="AT3227" s="7"/>
      <c r="AU3227" s="7"/>
      <c r="AV3227" s="169"/>
      <c r="AW3227" s="170"/>
      <c r="AX3227" s="140"/>
      <c r="AY3227" s="150"/>
      <c r="AZ3227" s="171"/>
      <c r="BA3227" s="171"/>
      <c r="BB3227" s="150" t="str">
        <f t="shared" si="556"/>
        <v/>
      </c>
      <c r="BC3227" s="172"/>
      <c r="BD3227" s="169"/>
      <c r="BE3227" s="169"/>
      <c r="BF3227" s="169"/>
      <c r="BG3227" s="169"/>
      <c r="BH3227" s="169"/>
      <c r="BI3227" s="169"/>
      <c r="BJ3227" s="169"/>
      <c r="BK3227" s="169"/>
      <c r="BL3227" s="169"/>
      <c r="BM3227" s="169"/>
      <c r="BN3227" s="169"/>
      <c r="BO3227" s="169"/>
      <c r="BP3227" s="169"/>
      <c r="BQ3227" s="169"/>
      <c r="BS3227" s="6"/>
      <c r="BT3227" s="11"/>
      <c r="BU3227" s="6"/>
      <c r="BV3227" s="6"/>
    </row>
    <row r="3228" spans="1:74" ht="15.75" x14ac:dyDescent="0.25">
      <c r="A3228" s="52" t="s">
        <v>7908</v>
      </c>
      <c r="B3228" s="56"/>
      <c r="C3228" s="7" t="s">
        <v>118</v>
      </c>
      <c r="D3228" s="7" t="s">
        <v>6921</v>
      </c>
      <c r="E3228" s="7"/>
      <c r="F3228" s="64"/>
      <c r="G3228" s="6"/>
      <c r="H3228" s="6"/>
      <c r="I3228" s="10" t="s">
        <v>110</v>
      </c>
      <c r="J3228" s="11" t="s">
        <v>4399</v>
      </c>
      <c r="K3228" s="220" t="s">
        <v>601</v>
      </c>
      <c r="L3228" s="180"/>
      <c r="M3228" s="180">
        <v>1000</v>
      </c>
      <c r="N3228" s="80" t="s">
        <v>7217</v>
      </c>
      <c r="O3228" s="165"/>
      <c r="P3228" s="80" t="s">
        <v>6100</v>
      </c>
      <c r="Q3228" s="80"/>
      <c r="R3228" s="80"/>
      <c r="S3228" s="166"/>
      <c r="T3228" s="164"/>
      <c r="U3228" s="167"/>
      <c r="V3228" s="168"/>
      <c r="W3228" s="12" t="str">
        <f t="shared" si="554"/>
        <v>Mqtt1</v>
      </c>
      <c r="X3228" s="222"/>
      <c r="Y3228" s="6" t="str">
        <f t="shared" si="560"/>
        <v>power-tag/interiour-siding-door-galley-fwd</v>
      </c>
      <c r="Z3228" s="106" t="str" cm="1">
        <f t="array" ref="Z3228">IF(COUNTIF(N3228,"spare"),"","$."&amp;_xlfn.REGEXEXTRACT(J3228,"PT\d+[FQ]\d+_(.*)", 2))</f>
        <v>$.Power_Factor_Phase_B</v>
      </c>
      <c r="AA3228" s="12">
        <f t="shared" si="561"/>
        <v>10</v>
      </c>
      <c r="AB3228" s="6" t="s">
        <v>195</v>
      </c>
      <c r="AC3228" s="106">
        <v>3080</v>
      </c>
      <c r="AJ3228" s="80"/>
      <c r="AK3228" s="116" t="s">
        <v>1696</v>
      </c>
      <c r="AN3228" s="80"/>
      <c r="AO3228" s="80"/>
      <c r="AP3228" s="80"/>
      <c r="AQ3228" s="80"/>
      <c r="AR3228" s="130"/>
      <c r="AS3228" s="80"/>
      <c r="AT3228" s="7"/>
      <c r="AU3228" s="7"/>
      <c r="AV3228" s="169"/>
      <c r="AW3228" s="170"/>
      <c r="AX3228" s="140"/>
      <c r="AY3228" s="150"/>
      <c r="AZ3228" s="171"/>
      <c r="BA3228" s="171"/>
      <c r="BB3228" s="150" t="str">
        <f t="shared" si="556"/>
        <v/>
      </c>
      <c r="BC3228" s="172"/>
      <c r="BD3228" s="169"/>
      <c r="BE3228" s="169"/>
      <c r="BF3228" s="169"/>
      <c r="BG3228" s="169"/>
      <c r="BH3228" s="169"/>
      <c r="BI3228" s="169"/>
      <c r="BJ3228" s="169"/>
      <c r="BK3228" s="169"/>
      <c r="BL3228" s="169"/>
      <c r="BM3228" s="169"/>
      <c r="BN3228" s="169"/>
      <c r="BO3228" s="169"/>
      <c r="BP3228" s="169"/>
      <c r="BQ3228" s="169"/>
      <c r="BS3228" s="6"/>
      <c r="BT3228" s="11"/>
      <c r="BU3228" s="6"/>
      <c r="BV3228" s="6"/>
    </row>
    <row r="3229" spans="1:74" ht="15.75" x14ac:dyDescent="0.25">
      <c r="A3229" s="52" t="s">
        <v>7908</v>
      </c>
      <c r="B3229" s="56"/>
      <c r="C3229" s="7" t="s">
        <v>118</v>
      </c>
      <c r="D3229" s="7" t="s">
        <v>6921</v>
      </c>
      <c r="E3229" s="7"/>
      <c r="F3229" s="64"/>
      <c r="G3229" s="6"/>
      <c r="H3229" s="6"/>
      <c r="I3229" s="10" t="s">
        <v>110</v>
      </c>
      <c r="J3229" s="11" t="s">
        <v>4400</v>
      </c>
      <c r="K3229" s="220" t="s">
        <v>601</v>
      </c>
      <c r="L3229" s="180"/>
      <c r="M3229" s="180">
        <v>1000</v>
      </c>
      <c r="N3229" s="80" t="s">
        <v>7217</v>
      </c>
      <c r="O3229" s="165"/>
      <c r="P3229" s="80" t="s">
        <v>6101</v>
      </c>
      <c r="Q3229" s="80"/>
      <c r="R3229" s="80"/>
      <c r="S3229" s="166"/>
      <c r="T3229" s="164"/>
      <c r="U3229" s="167"/>
      <c r="V3229" s="168"/>
      <c r="W3229" s="12" t="str">
        <f t="shared" si="554"/>
        <v>Mqtt1</v>
      </c>
      <c r="X3229" s="222"/>
      <c r="Y3229" s="6" t="str">
        <f t="shared" si="560"/>
        <v>power-tag/interiour-siding-door-galley-fwd</v>
      </c>
      <c r="Z3229" s="106" t="str" cm="1">
        <f t="array" ref="Z3229">IF(COUNTIF(N3229,"spare"),"","$."&amp;_xlfn.REGEXEXTRACT(J3229,"PT\d+[FQ]\d+_(.*)", 2))</f>
        <v>$.Power_Factor_Phase_C</v>
      </c>
      <c r="AA3229" s="12">
        <f t="shared" si="561"/>
        <v>10</v>
      </c>
      <c r="AB3229" s="6" t="s">
        <v>195</v>
      </c>
      <c r="AC3229" s="106">
        <v>3082</v>
      </c>
      <c r="AJ3229" s="80"/>
      <c r="AK3229" s="116" t="s">
        <v>1696</v>
      </c>
      <c r="AN3229" s="80"/>
      <c r="AO3229" s="80"/>
      <c r="AP3229" s="80"/>
      <c r="AQ3229" s="80"/>
      <c r="AR3229" s="130"/>
      <c r="AS3229" s="80"/>
      <c r="AT3229" s="7"/>
      <c r="AU3229" s="7"/>
      <c r="AV3229" s="169"/>
      <c r="AW3229" s="170"/>
      <c r="AX3229" s="140"/>
      <c r="AY3229" s="150"/>
      <c r="AZ3229" s="171"/>
      <c r="BA3229" s="171"/>
      <c r="BB3229" s="150" t="str">
        <f t="shared" si="556"/>
        <v/>
      </c>
      <c r="BC3229" s="172"/>
      <c r="BD3229" s="169"/>
      <c r="BE3229" s="169"/>
      <c r="BF3229" s="169"/>
      <c r="BG3229" s="169"/>
      <c r="BH3229" s="169"/>
      <c r="BI3229" s="169"/>
      <c r="BJ3229" s="169"/>
      <c r="BK3229" s="169"/>
      <c r="BL3229" s="169"/>
      <c r="BM3229" s="169"/>
      <c r="BN3229" s="169"/>
      <c r="BO3229" s="169"/>
      <c r="BP3229" s="169"/>
      <c r="BQ3229" s="169"/>
      <c r="BS3229" s="6"/>
      <c r="BT3229" s="11"/>
      <c r="BU3229" s="6"/>
      <c r="BV3229" s="6"/>
    </row>
    <row r="3230" spans="1:74" ht="15.75" x14ac:dyDescent="0.25">
      <c r="A3230" s="52" t="s">
        <v>7908</v>
      </c>
      <c r="B3230" s="56"/>
      <c r="C3230" s="7" t="s">
        <v>118</v>
      </c>
      <c r="D3230" s="7" t="s">
        <v>6921</v>
      </c>
      <c r="E3230" s="7"/>
      <c r="F3230" s="64"/>
      <c r="G3230" s="6"/>
      <c r="H3230" s="6"/>
      <c r="I3230" s="10" t="s">
        <v>110</v>
      </c>
      <c r="J3230" s="11" t="s">
        <v>4401</v>
      </c>
      <c r="K3230" s="220" t="s">
        <v>601</v>
      </c>
      <c r="L3230" s="180"/>
      <c r="M3230" s="180">
        <v>1000</v>
      </c>
      <c r="N3230" s="80" t="s">
        <v>7217</v>
      </c>
      <c r="O3230" s="165"/>
      <c r="P3230" s="80" t="s">
        <v>6102</v>
      </c>
      <c r="Q3230" s="80"/>
      <c r="R3230" s="80"/>
      <c r="S3230" s="166"/>
      <c r="T3230" s="164"/>
      <c r="U3230" s="167"/>
      <c r="V3230" s="168"/>
      <c r="W3230" s="12" t="str">
        <f t="shared" si="554"/>
        <v>Mqtt1</v>
      </c>
      <c r="X3230" s="222"/>
      <c r="Y3230" s="6" t="str">
        <f t="shared" si="560"/>
        <v>power-tag/interiour-siding-door-galley-fwd</v>
      </c>
      <c r="Z3230" s="106" t="str" cm="1">
        <f t="array" ref="Z3230">IF(COUNTIF(N3230,"spare"),"","$."&amp;_xlfn.REGEXEXTRACT(J3230,"PT\d+[FQ]\d+_(.*)", 2))</f>
        <v>$.Total_Power_Factor</v>
      </c>
      <c r="AA3230" s="12">
        <f t="shared" si="561"/>
        <v>10</v>
      </c>
      <c r="AB3230" s="6" t="s">
        <v>195</v>
      </c>
      <c r="AC3230" s="106">
        <v>3084</v>
      </c>
      <c r="AJ3230" s="80"/>
      <c r="AK3230" s="116" t="s">
        <v>1696</v>
      </c>
      <c r="AN3230" s="80"/>
      <c r="AO3230" s="80"/>
      <c r="AP3230" s="80"/>
      <c r="AQ3230" s="80"/>
      <c r="AR3230" s="130"/>
      <c r="AS3230" s="80"/>
      <c r="AT3230" s="7"/>
      <c r="AU3230" s="7"/>
      <c r="AV3230" s="169"/>
      <c r="AW3230" s="170"/>
      <c r="AX3230" s="140"/>
      <c r="AY3230" s="150"/>
      <c r="AZ3230" s="171"/>
      <c r="BA3230" s="171"/>
      <c r="BB3230" s="150" t="str">
        <f t="shared" si="556"/>
        <v/>
      </c>
      <c r="BC3230" s="172"/>
      <c r="BD3230" s="169"/>
      <c r="BE3230" s="169"/>
      <c r="BF3230" s="169"/>
      <c r="BG3230" s="169"/>
      <c r="BH3230" s="169"/>
      <c r="BI3230" s="169"/>
      <c r="BJ3230" s="169"/>
      <c r="BK3230" s="169"/>
      <c r="BL3230" s="169"/>
      <c r="BM3230" s="169"/>
      <c r="BN3230" s="169"/>
      <c r="BO3230" s="169"/>
      <c r="BP3230" s="169"/>
      <c r="BQ3230" s="169"/>
      <c r="BS3230" s="6"/>
      <c r="BT3230" s="11"/>
      <c r="BU3230" s="6"/>
      <c r="BV3230" s="6"/>
    </row>
    <row r="3231" spans="1:74" ht="15.75" x14ac:dyDescent="0.25">
      <c r="A3231" s="52" t="s">
        <v>7908</v>
      </c>
      <c r="B3231" s="56"/>
      <c r="C3231" s="7" t="s">
        <v>118</v>
      </c>
      <c r="D3231" s="7" t="s">
        <v>6921</v>
      </c>
      <c r="E3231" s="7"/>
      <c r="F3231" s="64"/>
      <c r="G3231" s="6"/>
      <c r="H3231" s="6"/>
      <c r="I3231" s="10" t="s">
        <v>110</v>
      </c>
      <c r="J3231" s="11" t="s">
        <v>4402</v>
      </c>
      <c r="K3231" s="220" t="s">
        <v>601</v>
      </c>
      <c r="L3231" s="180"/>
      <c r="M3231" s="180">
        <v>1000</v>
      </c>
      <c r="N3231" s="80" t="s">
        <v>7217</v>
      </c>
      <c r="O3231" s="165"/>
      <c r="P3231" s="80" t="s">
        <v>6103</v>
      </c>
      <c r="Q3231" s="80"/>
      <c r="R3231" s="80"/>
      <c r="S3231" s="166"/>
      <c r="T3231" s="164"/>
      <c r="U3231" s="167"/>
      <c r="V3231" s="168"/>
      <c r="W3231" s="12" t="str">
        <f t="shared" si="554"/>
        <v>Mqtt1</v>
      </c>
      <c r="X3231" s="222"/>
      <c r="Y3231" s="6" t="str">
        <f t="shared" si="560"/>
        <v>power-tag/interiour-siding-door-galley-aft</v>
      </c>
      <c r="Z3231" s="106" t="str" cm="1">
        <f t="array" ref="Z3231">IF(COUNTIF(N3231,"spare"),"","$."&amp;_xlfn.REGEXEXTRACT(J3231,"PT\d+[FQ]\d+_(.*)", 2))</f>
        <v>$.RMS_Current_Phase_A</v>
      </c>
      <c r="AA3231" s="12">
        <f>AA3216+1</f>
        <v>11</v>
      </c>
      <c r="AB3231" s="6" t="s">
        <v>195</v>
      </c>
      <c r="AC3231" s="106">
        <v>3000</v>
      </c>
      <c r="AJ3231" s="80"/>
      <c r="AK3231" s="116" t="s">
        <v>1693</v>
      </c>
      <c r="AN3231" s="80"/>
      <c r="AO3231" s="80"/>
      <c r="AP3231" s="80"/>
      <c r="AQ3231" s="80"/>
      <c r="AR3231" s="130"/>
      <c r="AS3231" s="80"/>
      <c r="AT3231" s="7"/>
      <c r="AU3231" s="7"/>
      <c r="AV3231" s="169"/>
      <c r="AW3231" s="170"/>
      <c r="AX3231" s="140"/>
      <c r="AY3231" s="150"/>
      <c r="AZ3231" s="171"/>
      <c r="BA3231" s="171"/>
      <c r="BB3231" s="150" t="str">
        <f t="shared" si="556"/>
        <v/>
      </c>
      <c r="BC3231" s="172"/>
      <c r="BD3231" s="169"/>
      <c r="BE3231" s="169"/>
      <c r="BF3231" s="169"/>
      <c r="BG3231" s="169"/>
      <c r="BH3231" s="169"/>
      <c r="BI3231" s="169"/>
      <c r="BJ3231" s="169"/>
      <c r="BK3231" s="169"/>
      <c r="BL3231" s="169"/>
      <c r="BM3231" s="169"/>
      <c r="BN3231" s="169"/>
      <c r="BO3231" s="169"/>
      <c r="BP3231" s="169"/>
      <c r="BQ3231" s="169"/>
      <c r="BS3231" s="6"/>
      <c r="BT3231" s="11"/>
      <c r="BU3231" s="6"/>
      <c r="BV3231" s="6"/>
    </row>
    <row r="3232" spans="1:74" ht="15.75" x14ac:dyDescent="0.25">
      <c r="A3232" s="52" t="s">
        <v>7908</v>
      </c>
      <c r="B3232" s="56"/>
      <c r="C3232" s="7" t="s">
        <v>118</v>
      </c>
      <c r="D3232" s="7" t="s">
        <v>6921</v>
      </c>
      <c r="E3232" s="7"/>
      <c r="F3232" s="64"/>
      <c r="G3232" s="6"/>
      <c r="H3232" s="6"/>
      <c r="I3232" s="10" t="s">
        <v>110</v>
      </c>
      <c r="J3232" s="11" t="s">
        <v>4403</v>
      </c>
      <c r="K3232" s="220" t="s">
        <v>601</v>
      </c>
      <c r="L3232" s="180"/>
      <c r="M3232" s="180">
        <v>1000</v>
      </c>
      <c r="N3232" s="80" t="s">
        <v>7217</v>
      </c>
      <c r="O3232" s="165"/>
      <c r="P3232" s="80" t="s">
        <v>6104</v>
      </c>
      <c r="Q3232" s="80"/>
      <c r="R3232" s="80"/>
      <c r="S3232" s="166"/>
      <c r="T3232" s="164"/>
      <c r="U3232" s="167"/>
      <c r="V3232" s="168"/>
      <c r="W3232" s="12" t="str">
        <f t="shared" si="554"/>
        <v>Mqtt1</v>
      </c>
      <c r="X3232" s="222"/>
      <c r="Y3232" s="6" t="str">
        <f t="shared" si="560"/>
        <v>power-tag/interiour-siding-door-galley-aft</v>
      </c>
      <c r="Z3232" s="106" t="str" cm="1">
        <f t="array" ref="Z3232">IF(COUNTIF(N3232,"spare"),"","$."&amp;_xlfn.REGEXEXTRACT(J3232,"PT\d+[FQ]\d+_(.*)", 2))</f>
        <v>$.RMS_Current_Phase_B</v>
      </c>
      <c r="AA3232" s="12">
        <f t="shared" si="561"/>
        <v>11</v>
      </c>
      <c r="AB3232" s="6" t="s">
        <v>195</v>
      </c>
      <c r="AC3232" s="106">
        <v>3002</v>
      </c>
      <c r="AJ3232" s="80"/>
      <c r="AK3232" s="116" t="s">
        <v>1693</v>
      </c>
      <c r="AN3232" s="80"/>
      <c r="AO3232" s="80"/>
      <c r="AP3232" s="80"/>
      <c r="AQ3232" s="80"/>
      <c r="AR3232" s="130"/>
      <c r="AS3232" s="80"/>
      <c r="AT3232" s="7"/>
      <c r="AU3232" s="7"/>
      <c r="AV3232" s="169"/>
      <c r="AW3232" s="170"/>
      <c r="AX3232" s="140"/>
      <c r="AY3232" s="150"/>
      <c r="AZ3232" s="171"/>
      <c r="BA3232" s="171"/>
      <c r="BB3232" s="150" t="str">
        <f t="shared" si="556"/>
        <v/>
      </c>
      <c r="BC3232" s="172"/>
      <c r="BD3232" s="169"/>
      <c r="BE3232" s="169"/>
      <c r="BF3232" s="169"/>
      <c r="BG3232" s="169"/>
      <c r="BH3232" s="169"/>
      <c r="BI3232" s="169"/>
      <c r="BJ3232" s="169"/>
      <c r="BK3232" s="169"/>
      <c r="BL3232" s="169"/>
      <c r="BM3232" s="169"/>
      <c r="BN3232" s="169"/>
      <c r="BO3232" s="169"/>
      <c r="BP3232" s="169"/>
      <c r="BQ3232" s="169"/>
      <c r="BS3232" s="6"/>
      <c r="BT3232" s="11"/>
      <c r="BU3232" s="6"/>
      <c r="BV3232" s="6"/>
    </row>
    <row r="3233" spans="1:74" ht="15.75" x14ac:dyDescent="0.25">
      <c r="A3233" s="52" t="s">
        <v>7908</v>
      </c>
      <c r="B3233" s="56"/>
      <c r="C3233" s="7" t="s">
        <v>118</v>
      </c>
      <c r="D3233" s="7" t="s">
        <v>6921</v>
      </c>
      <c r="E3233" s="7"/>
      <c r="F3233" s="64"/>
      <c r="G3233" s="6"/>
      <c r="H3233" s="6"/>
      <c r="I3233" s="10" t="s">
        <v>110</v>
      </c>
      <c r="J3233" s="11" t="s">
        <v>4404</v>
      </c>
      <c r="K3233" s="220" t="s">
        <v>601</v>
      </c>
      <c r="L3233" s="180"/>
      <c r="M3233" s="180">
        <v>1000</v>
      </c>
      <c r="N3233" s="80" t="s">
        <v>7217</v>
      </c>
      <c r="O3233" s="165"/>
      <c r="P3233" s="80" t="s">
        <v>6105</v>
      </c>
      <c r="Q3233" s="80"/>
      <c r="R3233" s="80"/>
      <c r="S3233" s="166"/>
      <c r="T3233" s="164"/>
      <c r="U3233" s="167"/>
      <c r="V3233" s="168"/>
      <c r="W3233" s="12" t="str">
        <f t="shared" si="554"/>
        <v>Mqtt1</v>
      </c>
      <c r="X3233" s="222"/>
      <c r="Y3233" s="6" t="str">
        <f t="shared" si="560"/>
        <v>power-tag/interiour-siding-door-galley-aft</v>
      </c>
      <c r="Z3233" s="106" t="str" cm="1">
        <f t="array" ref="Z3233">IF(COUNTIF(N3233,"spare"),"","$."&amp;_xlfn.REGEXEXTRACT(J3233,"PT\d+[FQ]\d+_(.*)", 2))</f>
        <v>$.RMS_Current_Phase_C</v>
      </c>
      <c r="AA3233" s="12">
        <f t="shared" si="561"/>
        <v>11</v>
      </c>
      <c r="AB3233" s="6" t="s">
        <v>195</v>
      </c>
      <c r="AC3233" s="106">
        <v>3004</v>
      </c>
      <c r="AJ3233" s="80"/>
      <c r="AK3233" s="116" t="s">
        <v>1693</v>
      </c>
      <c r="AN3233" s="80"/>
      <c r="AO3233" s="80"/>
      <c r="AP3233" s="80"/>
      <c r="AQ3233" s="80"/>
      <c r="AR3233" s="130"/>
      <c r="AS3233" s="80"/>
      <c r="AT3233" s="7"/>
      <c r="AU3233" s="7"/>
      <c r="AV3233" s="169"/>
      <c r="AW3233" s="170"/>
      <c r="AX3233" s="140"/>
      <c r="AY3233" s="150"/>
      <c r="AZ3233" s="171"/>
      <c r="BA3233" s="171"/>
      <c r="BB3233" s="150" t="str">
        <f t="shared" si="556"/>
        <v/>
      </c>
      <c r="BC3233" s="172"/>
      <c r="BD3233" s="169"/>
      <c r="BE3233" s="169"/>
      <c r="BF3233" s="169"/>
      <c r="BG3233" s="169"/>
      <c r="BH3233" s="169"/>
      <c r="BI3233" s="169"/>
      <c r="BJ3233" s="169"/>
      <c r="BK3233" s="169"/>
      <c r="BL3233" s="169"/>
      <c r="BM3233" s="169"/>
      <c r="BN3233" s="169"/>
      <c r="BO3233" s="169"/>
      <c r="BP3233" s="169"/>
      <c r="BQ3233" s="169"/>
      <c r="BS3233" s="6"/>
      <c r="BT3233" s="11"/>
      <c r="BU3233" s="6"/>
      <c r="BV3233" s="6"/>
    </row>
    <row r="3234" spans="1:74" ht="15.75" x14ac:dyDescent="0.25">
      <c r="A3234" s="52" t="s">
        <v>7908</v>
      </c>
      <c r="B3234" s="56"/>
      <c r="C3234" s="7" t="s">
        <v>118</v>
      </c>
      <c r="D3234" s="7" t="s">
        <v>6921</v>
      </c>
      <c r="E3234" s="7"/>
      <c r="F3234" s="64"/>
      <c r="G3234" s="6"/>
      <c r="H3234" s="6"/>
      <c r="I3234" s="10" t="s">
        <v>110</v>
      </c>
      <c r="J3234" s="11" t="s">
        <v>4405</v>
      </c>
      <c r="K3234" s="220" t="s">
        <v>601</v>
      </c>
      <c r="L3234" s="180"/>
      <c r="M3234" s="180">
        <v>1000</v>
      </c>
      <c r="N3234" s="80" t="s">
        <v>7217</v>
      </c>
      <c r="O3234" s="165"/>
      <c r="P3234" s="80" t="s">
        <v>6106</v>
      </c>
      <c r="Q3234" s="80"/>
      <c r="R3234" s="80"/>
      <c r="S3234" s="166"/>
      <c r="T3234" s="164"/>
      <c r="U3234" s="167"/>
      <c r="V3234" s="168"/>
      <c r="W3234" s="12" t="str">
        <f t="shared" si="554"/>
        <v>Mqtt1</v>
      </c>
      <c r="X3234" s="222"/>
      <c r="Y3234" s="6" t="str">
        <f t="shared" si="560"/>
        <v>power-tag/interiour-siding-door-galley-aft</v>
      </c>
      <c r="Z3234" s="106" t="str" cm="1">
        <f t="array" ref="Z3234">IF(COUNTIF(N3234,"spare"),"","$."&amp;_xlfn.REGEXEXTRACT(J3234,"PT\d+[FQ]\d+_(.*)", 2))</f>
        <v>$.RMS_Current_Phase_Neut</v>
      </c>
      <c r="AA3234" s="12">
        <f t="shared" si="561"/>
        <v>11</v>
      </c>
      <c r="AB3234" s="6" t="s">
        <v>195</v>
      </c>
      <c r="AC3234" s="106">
        <v>3006</v>
      </c>
      <c r="AJ3234" s="80"/>
      <c r="AK3234" s="116" t="s">
        <v>1693</v>
      </c>
      <c r="AN3234" s="80"/>
      <c r="AO3234" s="80"/>
      <c r="AP3234" s="80"/>
      <c r="AQ3234" s="80"/>
      <c r="AR3234" s="130"/>
      <c r="AS3234" s="80"/>
      <c r="AT3234" s="7"/>
      <c r="AU3234" s="7"/>
      <c r="AV3234" s="169"/>
      <c r="AW3234" s="170"/>
      <c r="AX3234" s="140"/>
      <c r="AY3234" s="150"/>
      <c r="AZ3234" s="171"/>
      <c r="BA3234" s="171"/>
      <c r="BB3234" s="150" t="str">
        <f t="shared" si="556"/>
        <v/>
      </c>
      <c r="BC3234" s="172"/>
      <c r="BD3234" s="169"/>
      <c r="BE3234" s="169"/>
      <c r="BF3234" s="169"/>
      <c r="BG3234" s="169"/>
      <c r="BH3234" s="169"/>
      <c r="BI3234" s="169"/>
      <c r="BJ3234" s="169"/>
      <c r="BK3234" s="169"/>
      <c r="BL3234" s="169"/>
      <c r="BM3234" s="169"/>
      <c r="BN3234" s="169"/>
      <c r="BO3234" s="169"/>
      <c r="BP3234" s="169"/>
      <c r="BQ3234" s="169"/>
      <c r="BS3234" s="6"/>
      <c r="BT3234" s="11"/>
      <c r="BU3234" s="6"/>
      <c r="BV3234" s="6"/>
    </row>
    <row r="3235" spans="1:74" ht="15.75" x14ac:dyDescent="0.25">
      <c r="A3235" s="52" t="s">
        <v>7908</v>
      </c>
      <c r="B3235" s="56"/>
      <c r="C3235" s="7" t="s">
        <v>118</v>
      </c>
      <c r="D3235" s="7" t="s">
        <v>6921</v>
      </c>
      <c r="E3235" s="7"/>
      <c r="F3235" s="64"/>
      <c r="G3235" s="6"/>
      <c r="H3235" s="6"/>
      <c r="I3235" s="10" t="s">
        <v>110</v>
      </c>
      <c r="J3235" s="11" t="s">
        <v>7706</v>
      </c>
      <c r="K3235" s="220" t="s">
        <v>601</v>
      </c>
      <c r="L3235" s="180"/>
      <c r="M3235" s="180">
        <v>1000</v>
      </c>
      <c r="N3235" s="80" t="s">
        <v>7217</v>
      </c>
      <c r="O3235" s="165"/>
      <c r="P3235" s="80" t="s">
        <v>6107</v>
      </c>
      <c r="Q3235" s="80"/>
      <c r="R3235" s="80"/>
      <c r="S3235" s="166"/>
      <c r="T3235" s="164"/>
      <c r="U3235" s="167"/>
      <c r="V3235" s="168"/>
      <c r="W3235" s="12" t="str">
        <f t="shared" ref="W3235:W3298" si="562">IF(COUNTIF(N3235,"spare"),"","Mqtt1")</f>
        <v>Mqtt1</v>
      </c>
      <c r="X3235" s="222"/>
      <c r="Y3235" s="6" t="str">
        <f t="shared" si="560"/>
        <v>power-tag/interiour-siding-door-galley-aft</v>
      </c>
      <c r="Z3235" s="106" t="str" cm="1">
        <f t="array" ref="Z3235">IF(COUNTIF(N3235,"spare"),"","$."&amp;_xlfn.REGEXEXTRACT(J3235,"PT\d+[FQ]\d+_(.*)", 2))</f>
        <v>$.RMS_Voltage_A_N</v>
      </c>
      <c r="AA3235" s="12">
        <f t="shared" si="561"/>
        <v>11</v>
      </c>
      <c r="AB3235" s="6" t="s">
        <v>195</v>
      </c>
      <c r="AC3235" s="106">
        <v>3028</v>
      </c>
      <c r="AJ3235" s="80"/>
      <c r="AK3235" s="116" t="s">
        <v>1694</v>
      </c>
      <c r="AN3235" s="80"/>
      <c r="AO3235" s="80"/>
      <c r="AP3235" s="80"/>
      <c r="AQ3235" s="80"/>
      <c r="AR3235" s="130"/>
      <c r="AS3235" s="80"/>
      <c r="AT3235" s="7"/>
      <c r="AU3235" s="7"/>
      <c r="AV3235" s="169"/>
      <c r="AW3235" s="170"/>
      <c r="AX3235" s="140"/>
      <c r="AY3235" s="150"/>
      <c r="AZ3235" s="171"/>
      <c r="BA3235" s="171"/>
      <c r="BB3235" s="150" t="str">
        <f t="shared" ref="BB3235:BB3298" si="563">IF(ISNUMBER(AM3235),"1","")</f>
        <v/>
      </c>
      <c r="BC3235" s="172"/>
      <c r="BD3235" s="169"/>
      <c r="BE3235" s="169"/>
      <c r="BF3235" s="169"/>
      <c r="BG3235" s="169"/>
      <c r="BH3235" s="169"/>
      <c r="BI3235" s="169"/>
      <c r="BJ3235" s="169"/>
      <c r="BK3235" s="169"/>
      <c r="BL3235" s="169"/>
      <c r="BM3235" s="169"/>
      <c r="BN3235" s="169"/>
      <c r="BO3235" s="169"/>
      <c r="BP3235" s="169"/>
      <c r="BQ3235" s="169"/>
      <c r="BS3235" s="6"/>
      <c r="BT3235" s="11"/>
      <c r="BU3235" s="6"/>
      <c r="BV3235" s="6"/>
    </row>
    <row r="3236" spans="1:74" ht="15.75" x14ac:dyDescent="0.25">
      <c r="A3236" s="52" t="s">
        <v>7908</v>
      </c>
      <c r="B3236" s="56"/>
      <c r="C3236" s="7" t="s">
        <v>118</v>
      </c>
      <c r="D3236" s="7" t="s">
        <v>6921</v>
      </c>
      <c r="E3236" s="7"/>
      <c r="F3236" s="64"/>
      <c r="G3236" s="6"/>
      <c r="H3236" s="6"/>
      <c r="I3236" s="10" t="s">
        <v>110</v>
      </c>
      <c r="J3236" s="11" t="s">
        <v>7707</v>
      </c>
      <c r="K3236" s="220" t="s">
        <v>601</v>
      </c>
      <c r="L3236" s="180"/>
      <c r="M3236" s="180">
        <v>1000</v>
      </c>
      <c r="N3236" s="80" t="s">
        <v>7217</v>
      </c>
      <c r="O3236" s="165"/>
      <c r="P3236" s="80" t="s">
        <v>6108</v>
      </c>
      <c r="Q3236" s="80"/>
      <c r="R3236" s="80"/>
      <c r="S3236" s="166"/>
      <c r="T3236" s="164"/>
      <c r="U3236" s="167"/>
      <c r="V3236" s="168"/>
      <c r="W3236" s="12" t="str">
        <f t="shared" si="562"/>
        <v>Mqtt1</v>
      </c>
      <c r="X3236" s="222"/>
      <c r="Y3236" s="6" t="str">
        <f t="shared" si="560"/>
        <v>power-tag/interiour-siding-door-galley-aft</v>
      </c>
      <c r="Z3236" s="106" t="str" cm="1">
        <f t="array" ref="Z3236">IF(COUNTIF(N3236,"spare"),"","$."&amp;_xlfn.REGEXEXTRACT(J3236,"PT\d+[FQ]\d+_(.*)", 2))</f>
        <v>$.RMS_Voltage_B_N</v>
      </c>
      <c r="AA3236" s="12">
        <f t="shared" si="561"/>
        <v>11</v>
      </c>
      <c r="AB3236" s="6" t="s">
        <v>195</v>
      </c>
      <c r="AC3236" s="106">
        <v>3030</v>
      </c>
      <c r="AJ3236" s="80"/>
      <c r="AK3236" s="116" t="s">
        <v>1694</v>
      </c>
      <c r="AN3236" s="80"/>
      <c r="AO3236" s="80"/>
      <c r="AP3236" s="80"/>
      <c r="AQ3236" s="80"/>
      <c r="AR3236" s="130"/>
      <c r="AS3236" s="80"/>
      <c r="AT3236" s="7"/>
      <c r="AU3236" s="7"/>
      <c r="AV3236" s="169"/>
      <c r="AW3236" s="170"/>
      <c r="AX3236" s="140"/>
      <c r="AY3236" s="150"/>
      <c r="AZ3236" s="171"/>
      <c r="BA3236" s="171"/>
      <c r="BB3236" s="150" t="str">
        <f t="shared" si="563"/>
        <v/>
      </c>
      <c r="BC3236" s="172"/>
      <c r="BD3236" s="169"/>
      <c r="BE3236" s="169"/>
      <c r="BF3236" s="169"/>
      <c r="BG3236" s="169"/>
      <c r="BH3236" s="169"/>
      <c r="BI3236" s="169"/>
      <c r="BJ3236" s="169"/>
      <c r="BK3236" s="169"/>
      <c r="BL3236" s="169"/>
      <c r="BM3236" s="169"/>
      <c r="BN3236" s="169"/>
      <c r="BO3236" s="169"/>
      <c r="BP3236" s="169"/>
      <c r="BQ3236" s="169"/>
      <c r="BS3236" s="6"/>
      <c r="BT3236" s="11"/>
      <c r="BU3236" s="6"/>
      <c r="BV3236" s="6"/>
    </row>
    <row r="3237" spans="1:74" ht="15.75" x14ac:dyDescent="0.25">
      <c r="A3237" s="52" t="s">
        <v>7908</v>
      </c>
      <c r="B3237" s="56"/>
      <c r="C3237" s="7" t="s">
        <v>118</v>
      </c>
      <c r="D3237" s="7" t="s">
        <v>6921</v>
      </c>
      <c r="E3237" s="7"/>
      <c r="F3237" s="64"/>
      <c r="G3237" s="6"/>
      <c r="H3237" s="6"/>
      <c r="I3237" s="10" t="s">
        <v>110</v>
      </c>
      <c r="J3237" s="11" t="s">
        <v>7708</v>
      </c>
      <c r="K3237" s="220" t="s">
        <v>601</v>
      </c>
      <c r="L3237" s="180"/>
      <c r="M3237" s="180">
        <v>1000</v>
      </c>
      <c r="N3237" s="80" t="s">
        <v>7217</v>
      </c>
      <c r="O3237" s="165"/>
      <c r="P3237" s="80" t="s">
        <v>6109</v>
      </c>
      <c r="Q3237" s="80"/>
      <c r="R3237" s="80"/>
      <c r="S3237" s="166"/>
      <c r="T3237" s="164"/>
      <c r="U3237" s="167"/>
      <c r="V3237" s="168"/>
      <c r="W3237" s="12" t="str">
        <f t="shared" si="562"/>
        <v>Mqtt1</v>
      </c>
      <c r="X3237" s="222"/>
      <c r="Y3237" s="6" t="str">
        <f t="shared" si="560"/>
        <v>power-tag/interiour-siding-door-galley-aft</v>
      </c>
      <c r="Z3237" s="106" t="str" cm="1">
        <f t="array" ref="Z3237">IF(COUNTIF(N3237,"spare"),"","$."&amp;_xlfn.REGEXEXTRACT(J3237,"PT\d+[FQ]\d+_(.*)", 2))</f>
        <v>$.RMS_Voltage_C_N</v>
      </c>
      <c r="AA3237" s="12">
        <f t="shared" si="561"/>
        <v>11</v>
      </c>
      <c r="AB3237" s="6" t="s">
        <v>195</v>
      </c>
      <c r="AC3237" s="106">
        <v>3032</v>
      </c>
      <c r="AJ3237" s="80"/>
      <c r="AK3237" s="116" t="s">
        <v>1694</v>
      </c>
      <c r="AN3237" s="80"/>
      <c r="AO3237" s="80"/>
      <c r="AP3237" s="80"/>
      <c r="AQ3237" s="80"/>
      <c r="AR3237" s="130"/>
      <c r="AS3237" s="80"/>
      <c r="AT3237" s="7"/>
      <c r="AU3237" s="7"/>
      <c r="AV3237" s="169"/>
      <c r="AW3237" s="170"/>
      <c r="AX3237" s="140"/>
      <c r="AY3237" s="150"/>
      <c r="AZ3237" s="171"/>
      <c r="BA3237" s="171"/>
      <c r="BB3237" s="150" t="str">
        <f t="shared" si="563"/>
        <v/>
      </c>
      <c r="BC3237" s="172"/>
      <c r="BD3237" s="169"/>
      <c r="BE3237" s="169"/>
      <c r="BF3237" s="169"/>
      <c r="BG3237" s="169"/>
      <c r="BH3237" s="169"/>
      <c r="BI3237" s="169"/>
      <c r="BJ3237" s="169"/>
      <c r="BK3237" s="169"/>
      <c r="BL3237" s="169"/>
      <c r="BM3237" s="169"/>
      <c r="BN3237" s="169"/>
      <c r="BO3237" s="169"/>
      <c r="BP3237" s="169"/>
      <c r="BQ3237" s="169"/>
      <c r="BS3237" s="6"/>
      <c r="BT3237" s="11"/>
      <c r="BU3237" s="6"/>
      <c r="BV3237" s="6"/>
    </row>
    <row r="3238" spans="1:74" ht="15.75" x14ac:dyDescent="0.25">
      <c r="A3238" s="52" t="s">
        <v>7908</v>
      </c>
      <c r="B3238" s="56"/>
      <c r="C3238" s="7" t="s">
        <v>118</v>
      </c>
      <c r="D3238" s="7" t="s">
        <v>6921</v>
      </c>
      <c r="E3238" s="7"/>
      <c r="F3238" s="64"/>
      <c r="G3238" s="6"/>
      <c r="H3238" s="6"/>
      <c r="I3238" s="10" t="s">
        <v>110</v>
      </c>
      <c r="J3238" s="11" t="s">
        <v>4406</v>
      </c>
      <c r="K3238" s="220" t="s">
        <v>601</v>
      </c>
      <c r="L3238" s="180"/>
      <c r="M3238" s="180">
        <v>1000</v>
      </c>
      <c r="N3238" s="80" t="s">
        <v>7217</v>
      </c>
      <c r="O3238" s="165"/>
      <c r="P3238" s="80" t="s">
        <v>6110</v>
      </c>
      <c r="Q3238" s="80"/>
      <c r="R3238" s="80"/>
      <c r="S3238" s="166"/>
      <c r="T3238" s="164"/>
      <c r="U3238" s="167"/>
      <c r="V3238" s="168"/>
      <c r="W3238" s="12" t="str">
        <f t="shared" si="562"/>
        <v>Mqtt1</v>
      </c>
      <c r="X3238" s="222"/>
      <c r="Y3238" s="6" t="str">
        <f t="shared" si="560"/>
        <v>power-tag/interiour-siding-door-galley-aft</v>
      </c>
      <c r="Z3238" s="106" t="str" cm="1">
        <f t="array" ref="Z3238">IF(COUNTIF(N3238,"spare"),"","$."&amp;_xlfn.REGEXEXTRACT(J3238,"PT\d+[FQ]\d+_(.*)", 2))</f>
        <v>$.Active_Power_Phase_A</v>
      </c>
      <c r="AA3238" s="12">
        <f t="shared" si="561"/>
        <v>11</v>
      </c>
      <c r="AB3238" s="6" t="s">
        <v>195</v>
      </c>
      <c r="AC3238" s="106">
        <v>3054</v>
      </c>
      <c r="AJ3238" s="80"/>
      <c r="AK3238" s="116" t="s">
        <v>1695</v>
      </c>
      <c r="AN3238" s="80"/>
      <c r="AO3238" s="80"/>
      <c r="AP3238" s="80"/>
      <c r="AQ3238" s="80"/>
      <c r="AR3238" s="130"/>
      <c r="AS3238" s="80"/>
      <c r="AT3238" s="7"/>
      <c r="AU3238" s="7"/>
      <c r="AV3238" s="169"/>
      <c r="AW3238" s="170"/>
      <c r="AX3238" s="140"/>
      <c r="AY3238" s="150"/>
      <c r="AZ3238" s="171"/>
      <c r="BA3238" s="171"/>
      <c r="BB3238" s="150" t="str">
        <f t="shared" si="563"/>
        <v/>
      </c>
      <c r="BC3238" s="172"/>
      <c r="BD3238" s="169"/>
      <c r="BE3238" s="169"/>
      <c r="BF3238" s="169"/>
      <c r="BG3238" s="169"/>
      <c r="BH3238" s="169"/>
      <c r="BI3238" s="169"/>
      <c r="BJ3238" s="169"/>
      <c r="BK3238" s="169"/>
      <c r="BL3238" s="169"/>
      <c r="BM3238" s="169"/>
      <c r="BN3238" s="169"/>
      <c r="BO3238" s="169"/>
      <c r="BP3238" s="169"/>
      <c r="BQ3238" s="169"/>
      <c r="BS3238" s="6"/>
      <c r="BT3238" s="11"/>
      <c r="BU3238" s="6"/>
      <c r="BV3238" s="6"/>
    </row>
    <row r="3239" spans="1:74" ht="15.75" x14ac:dyDescent="0.25">
      <c r="A3239" s="52" t="s">
        <v>7908</v>
      </c>
      <c r="B3239" s="56"/>
      <c r="C3239" s="7" t="s">
        <v>118</v>
      </c>
      <c r="D3239" s="7" t="s">
        <v>6921</v>
      </c>
      <c r="E3239" s="7"/>
      <c r="F3239" s="64"/>
      <c r="G3239" s="6"/>
      <c r="H3239" s="6"/>
      <c r="I3239" s="10" t="s">
        <v>110</v>
      </c>
      <c r="J3239" s="11" t="s">
        <v>4407</v>
      </c>
      <c r="K3239" s="220" t="s">
        <v>601</v>
      </c>
      <c r="L3239" s="180"/>
      <c r="M3239" s="180">
        <v>1000</v>
      </c>
      <c r="N3239" s="80" t="s">
        <v>7217</v>
      </c>
      <c r="O3239" s="165"/>
      <c r="P3239" s="80" t="s">
        <v>6111</v>
      </c>
      <c r="Q3239" s="80"/>
      <c r="R3239" s="80"/>
      <c r="S3239" s="166"/>
      <c r="T3239" s="164"/>
      <c r="U3239" s="167"/>
      <c r="V3239" s="168"/>
      <c r="W3239" s="12" t="str">
        <f t="shared" si="562"/>
        <v>Mqtt1</v>
      </c>
      <c r="X3239" s="222"/>
      <c r="Y3239" s="6" t="str">
        <f t="shared" si="560"/>
        <v>power-tag/interiour-siding-door-galley-aft</v>
      </c>
      <c r="Z3239" s="106" t="str" cm="1">
        <f t="array" ref="Z3239">IF(COUNTIF(N3239,"spare"),"","$."&amp;_xlfn.REGEXEXTRACT(J3239,"PT\d+[FQ]\d+_(.*)", 2))</f>
        <v>$.Active_Power_Phase_B</v>
      </c>
      <c r="AA3239" s="12">
        <f t="shared" si="561"/>
        <v>11</v>
      </c>
      <c r="AB3239" s="6" t="s">
        <v>195</v>
      </c>
      <c r="AC3239" s="106">
        <v>3056</v>
      </c>
      <c r="AJ3239" s="80"/>
      <c r="AK3239" s="116" t="s">
        <v>1695</v>
      </c>
      <c r="AN3239" s="80"/>
      <c r="AO3239" s="80"/>
      <c r="AP3239" s="80"/>
      <c r="AQ3239" s="80"/>
      <c r="AR3239" s="130"/>
      <c r="AS3239" s="80"/>
      <c r="AT3239" s="7"/>
      <c r="AU3239" s="7"/>
      <c r="AV3239" s="169"/>
      <c r="AW3239" s="170"/>
      <c r="AX3239" s="140"/>
      <c r="AY3239" s="150"/>
      <c r="AZ3239" s="171"/>
      <c r="BA3239" s="171"/>
      <c r="BB3239" s="150" t="str">
        <f t="shared" si="563"/>
        <v/>
      </c>
      <c r="BC3239" s="172"/>
      <c r="BD3239" s="169"/>
      <c r="BE3239" s="169"/>
      <c r="BF3239" s="169"/>
      <c r="BG3239" s="169"/>
      <c r="BH3239" s="169"/>
      <c r="BI3239" s="169"/>
      <c r="BJ3239" s="169"/>
      <c r="BK3239" s="169"/>
      <c r="BL3239" s="169"/>
      <c r="BM3239" s="169"/>
      <c r="BN3239" s="169"/>
      <c r="BO3239" s="169"/>
      <c r="BP3239" s="169"/>
      <c r="BQ3239" s="169"/>
      <c r="BS3239" s="6"/>
      <c r="BT3239" s="11"/>
      <c r="BU3239" s="6"/>
      <c r="BV3239" s="6"/>
    </row>
    <row r="3240" spans="1:74" ht="15.75" x14ac:dyDescent="0.25">
      <c r="A3240" s="52" t="s">
        <v>7908</v>
      </c>
      <c r="B3240" s="56"/>
      <c r="C3240" s="7" t="s">
        <v>118</v>
      </c>
      <c r="D3240" s="7" t="s">
        <v>6921</v>
      </c>
      <c r="E3240" s="7"/>
      <c r="F3240" s="64"/>
      <c r="G3240" s="6"/>
      <c r="H3240" s="6"/>
      <c r="I3240" s="10" t="s">
        <v>110</v>
      </c>
      <c r="J3240" s="11" t="s">
        <v>4408</v>
      </c>
      <c r="K3240" s="220" t="s">
        <v>601</v>
      </c>
      <c r="L3240" s="180"/>
      <c r="M3240" s="180">
        <v>1000</v>
      </c>
      <c r="N3240" s="80" t="s">
        <v>7217</v>
      </c>
      <c r="O3240" s="165"/>
      <c r="P3240" s="80" t="s">
        <v>6112</v>
      </c>
      <c r="Q3240" s="80"/>
      <c r="R3240" s="80"/>
      <c r="S3240" s="166"/>
      <c r="T3240" s="164"/>
      <c r="U3240" s="167"/>
      <c r="V3240" s="168"/>
      <c r="W3240" s="12" t="str">
        <f t="shared" si="562"/>
        <v>Mqtt1</v>
      </c>
      <c r="X3240" s="222"/>
      <c r="Y3240" s="6" t="str">
        <f t="shared" si="560"/>
        <v>power-tag/interiour-siding-door-galley-aft</v>
      </c>
      <c r="Z3240" s="106" t="str" cm="1">
        <f t="array" ref="Z3240">IF(COUNTIF(N3240,"spare"),"","$."&amp;_xlfn.REGEXEXTRACT(J3240,"PT\d+[FQ]\d+_(.*)", 2))</f>
        <v>$.Active_Power_Phase_C</v>
      </c>
      <c r="AA3240" s="12">
        <f t="shared" si="561"/>
        <v>11</v>
      </c>
      <c r="AB3240" s="6" t="s">
        <v>195</v>
      </c>
      <c r="AC3240" s="106">
        <v>3058</v>
      </c>
      <c r="AJ3240" s="80"/>
      <c r="AK3240" s="116" t="s">
        <v>1695</v>
      </c>
      <c r="AN3240" s="80"/>
      <c r="AO3240" s="80"/>
      <c r="AP3240" s="80"/>
      <c r="AQ3240" s="80"/>
      <c r="AR3240" s="130"/>
      <c r="AS3240" s="80"/>
      <c r="AT3240" s="7"/>
      <c r="AU3240" s="7"/>
      <c r="AV3240" s="169"/>
      <c r="AW3240" s="170"/>
      <c r="AX3240" s="140"/>
      <c r="AY3240" s="150"/>
      <c r="AZ3240" s="171"/>
      <c r="BA3240" s="171"/>
      <c r="BB3240" s="150" t="str">
        <f t="shared" si="563"/>
        <v/>
      </c>
      <c r="BC3240" s="172"/>
      <c r="BD3240" s="169"/>
      <c r="BE3240" s="169"/>
      <c r="BF3240" s="169"/>
      <c r="BG3240" s="169"/>
      <c r="BH3240" s="169"/>
      <c r="BI3240" s="169"/>
      <c r="BJ3240" s="169"/>
      <c r="BK3240" s="169"/>
      <c r="BL3240" s="169"/>
      <c r="BM3240" s="169"/>
      <c r="BN3240" s="169"/>
      <c r="BO3240" s="169"/>
      <c r="BP3240" s="169"/>
      <c r="BQ3240" s="169"/>
      <c r="BS3240" s="6"/>
      <c r="BT3240" s="11"/>
      <c r="BU3240" s="6"/>
      <c r="BV3240" s="6"/>
    </row>
    <row r="3241" spans="1:74" ht="15.75" x14ac:dyDescent="0.25">
      <c r="A3241" s="52" t="s">
        <v>7908</v>
      </c>
      <c r="B3241" s="56"/>
      <c r="C3241" s="7" t="s">
        <v>118</v>
      </c>
      <c r="D3241" s="7" t="s">
        <v>6921</v>
      </c>
      <c r="E3241" s="7"/>
      <c r="F3241" s="64"/>
      <c r="G3241" s="6"/>
      <c r="H3241" s="6"/>
      <c r="I3241" s="10" t="s">
        <v>110</v>
      </c>
      <c r="J3241" s="11" t="s">
        <v>4409</v>
      </c>
      <c r="K3241" s="220" t="s">
        <v>601</v>
      </c>
      <c r="L3241" s="180"/>
      <c r="M3241" s="180">
        <v>1000</v>
      </c>
      <c r="N3241" s="80" t="s">
        <v>7217</v>
      </c>
      <c r="O3241" s="165"/>
      <c r="P3241" s="80" t="s">
        <v>6113</v>
      </c>
      <c r="Q3241" s="80"/>
      <c r="R3241" s="80"/>
      <c r="S3241" s="166"/>
      <c r="T3241" s="164"/>
      <c r="U3241" s="167"/>
      <c r="V3241" s="168"/>
      <c r="W3241" s="12" t="str">
        <f t="shared" si="562"/>
        <v>Mqtt1</v>
      </c>
      <c r="X3241" s="222"/>
      <c r="Y3241" s="6" t="str">
        <f t="shared" si="560"/>
        <v>power-tag/interiour-siding-door-galley-aft</v>
      </c>
      <c r="Z3241" s="106" t="str" cm="1">
        <f t="array" ref="Z3241">IF(COUNTIF(N3241,"spare"),"","$."&amp;_xlfn.REGEXEXTRACT(J3241,"PT\d+[FQ]\d+_(.*)", 2))</f>
        <v>$.Total_Active_Power</v>
      </c>
      <c r="AA3241" s="12">
        <f t="shared" si="561"/>
        <v>11</v>
      </c>
      <c r="AB3241" s="6" t="s">
        <v>195</v>
      </c>
      <c r="AC3241" s="106">
        <v>3060</v>
      </c>
      <c r="AJ3241" s="80"/>
      <c r="AK3241" s="116" t="s">
        <v>1695</v>
      </c>
      <c r="AN3241" s="80"/>
      <c r="AO3241" s="80"/>
      <c r="AP3241" s="80"/>
      <c r="AQ3241" s="80"/>
      <c r="AR3241" s="130"/>
      <c r="AS3241" s="80"/>
      <c r="AT3241" s="7"/>
      <c r="AU3241" s="7"/>
      <c r="AV3241" s="169"/>
      <c r="AW3241" s="170"/>
      <c r="AX3241" s="140"/>
      <c r="AY3241" s="150"/>
      <c r="AZ3241" s="171"/>
      <c r="BA3241" s="171"/>
      <c r="BB3241" s="150" t="str">
        <f t="shared" si="563"/>
        <v/>
      </c>
      <c r="BC3241" s="172"/>
      <c r="BD3241" s="169"/>
      <c r="BE3241" s="169"/>
      <c r="BF3241" s="169"/>
      <c r="BG3241" s="169"/>
      <c r="BH3241" s="169"/>
      <c r="BI3241" s="169"/>
      <c r="BJ3241" s="169"/>
      <c r="BK3241" s="169"/>
      <c r="BL3241" s="169"/>
      <c r="BM3241" s="169"/>
      <c r="BN3241" s="169"/>
      <c r="BO3241" s="169"/>
      <c r="BP3241" s="169"/>
      <c r="BQ3241" s="169"/>
      <c r="BS3241" s="6"/>
      <c r="BT3241" s="11"/>
      <c r="BU3241" s="6"/>
      <c r="BV3241" s="6"/>
    </row>
    <row r="3242" spans="1:74" ht="15.75" x14ac:dyDescent="0.25">
      <c r="A3242" s="52" t="s">
        <v>7908</v>
      </c>
      <c r="B3242" s="56"/>
      <c r="C3242" s="7" t="s">
        <v>118</v>
      </c>
      <c r="D3242" s="7" t="s">
        <v>6921</v>
      </c>
      <c r="E3242" s="7"/>
      <c r="F3242" s="64"/>
      <c r="G3242" s="6"/>
      <c r="H3242" s="6"/>
      <c r="I3242" s="10" t="s">
        <v>110</v>
      </c>
      <c r="J3242" s="11" t="s">
        <v>4410</v>
      </c>
      <c r="K3242" s="220" t="s">
        <v>601</v>
      </c>
      <c r="L3242" s="180"/>
      <c r="M3242" s="180">
        <v>1000</v>
      </c>
      <c r="N3242" s="80" t="s">
        <v>7217</v>
      </c>
      <c r="O3242" s="165"/>
      <c r="P3242" s="80" t="s">
        <v>6114</v>
      </c>
      <c r="Q3242" s="80"/>
      <c r="R3242" s="80"/>
      <c r="S3242" s="166"/>
      <c r="T3242" s="164"/>
      <c r="U3242" s="167"/>
      <c r="V3242" s="168"/>
      <c r="W3242" s="12" t="str">
        <f t="shared" si="562"/>
        <v>Mqtt1</v>
      </c>
      <c r="X3242" s="222"/>
      <c r="Y3242" s="6" t="str">
        <f t="shared" si="560"/>
        <v>power-tag/interiour-siding-door-galley-aft</v>
      </c>
      <c r="Z3242" s="106" t="str" cm="1">
        <f t="array" ref="Z3242">IF(COUNTIF(N3242,"spare"),"","$."&amp;_xlfn.REGEXEXTRACT(J3242,"PT\d+[FQ]\d+_(.*)", 2))</f>
        <v>$.Power_Factor_Phase_A</v>
      </c>
      <c r="AA3242" s="12">
        <f t="shared" si="561"/>
        <v>11</v>
      </c>
      <c r="AB3242" s="6" t="s">
        <v>195</v>
      </c>
      <c r="AC3242" s="106">
        <v>3078</v>
      </c>
      <c r="AJ3242" s="80"/>
      <c r="AK3242" s="116" t="s">
        <v>1696</v>
      </c>
      <c r="AN3242" s="80"/>
      <c r="AO3242" s="80"/>
      <c r="AP3242" s="80"/>
      <c r="AQ3242" s="80"/>
      <c r="AR3242" s="130"/>
      <c r="AS3242" s="80"/>
      <c r="AT3242" s="7"/>
      <c r="AU3242" s="7"/>
      <c r="AV3242" s="169"/>
      <c r="AW3242" s="170"/>
      <c r="AX3242" s="140"/>
      <c r="AY3242" s="150"/>
      <c r="AZ3242" s="171"/>
      <c r="BA3242" s="171"/>
      <c r="BB3242" s="150" t="str">
        <f t="shared" si="563"/>
        <v/>
      </c>
      <c r="BC3242" s="172"/>
      <c r="BD3242" s="169"/>
      <c r="BE3242" s="169"/>
      <c r="BF3242" s="169"/>
      <c r="BG3242" s="169"/>
      <c r="BH3242" s="169"/>
      <c r="BI3242" s="169"/>
      <c r="BJ3242" s="169"/>
      <c r="BK3242" s="169"/>
      <c r="BL3242" s="169"/>
      <c r="BM3242" s="169"/>
      <c r="BN3242" s="169"/>
      <c r="BO3242" s="169"/>
      <c r="BP3242" s="169"/>
      <c r="BQ3242" s="169"/>
      <c r="BS3242" s="6"/>
      <c r="BT3242" s="11"/>
      <c r="BU3242" s="6"/>
      <c r="BV3242" s="6"/>
    </row>
    <row r="3243" spans="1:74" ht="15.75" x14ac:dyDescent="0.25">
      <c r="A3243" s="52" t="s">
        <v>7908</v>
      </c>
      <c r="B3243" s="56"/>
      <c r="C3243" s="7" t="s">
        <v>118</v>
      </c>
      <c r="D3243" s="7" t="s">
        <v>6921</v>
      </c>
      <c r="E3243" s="7"/>
      <c r="F3243" s="64"/>
      <c r="G3243" s="6"/>
      <c r="H3243" s="6"/>
      <c r="I3243" s="10" t="s">
        <v>110</v>
      </c>
      <c r="J3243" s="11" t="s">
        <v>4411</v>
      </c>
      <c r="K3243" s="220" t="s">
        <v>601</v>
      </c>
      <c r="L3243" s="180"/>
      <c r="M3243" s="180">
        <v>1000</v>
      </c>
      <c r="N3243" s="80" t="s">
        <v>7217</v>
      </c>
      <c r="O3243" s="165"/>
      <c r="P3243" s="80" t="s">
        <v>6115</v>
      </c>
      <c r="Q3243" s="80"/>
      <c r="R3243" s="80"/>
      <c r="S3243" s="166"/>
      <c r="T3243" s="164"/>
      <c r="U3243" s="167"/>
      <c r="V3243" s="168"/>
      <c r="W3243" s="12" t="str">
        <f t="shared" si="562"/>
        <v>Mqtt1</v>
      </c>
      <c r="X3243" s="222"/>
      <c r="Y3243" s="6" t="str">
        <f t="shared" si="560"/>
        <v>power-tag/interiour-siding-door-galley-aft</v>
      </c>
      <c r="Z3243" s="106" t="str" cm="1">
        <f t="array" ref="Z3243">IF(COUNTIF(N3243,"spare"),"","$."&amp;_xlfn.REGEXEXTRACT(J3243,"PT\d+[FQ]\d+_(.*)", 2))</f>
        <v>$.Power_Factor_Phase_B</v>
      </c>
      <c r="AA3243" s="12">
        <f t="shared" si="561"/>
        <v>11</v>
      </c>
      <c r="AB3243" s="6" t="s">
        <v>195</v>
      </c>
      <c r="AC3243" s="106">
        <v>3080</v>
      </c>
      <c r="AJ3243" s="80"/>
      <c r="AK3243" s="116" t="s">
        <v>1696</v>
      </c>
      <c r="AN3243" s="80"/>
      <c r="AO3243" s="80"/>
      <c r="AP3243" s="80"/>
      <c r="AQ3243" s="80"/>
      <c r="AR3243" s="130"/>
      <c r="AS3243" s="80"/>
      <c r="AT3243" s="7"/>
      <c r="AU3243" s="7"/>
      <c r="AV3243" s="169"/>
      <c r="AW3243" s="170"/>
      <c r="AX3243" s="140"/>
      <c r="AY3243" s="150"/>
      <c r="AZ3243" s="171"/>
      <c r="BA3243" s="171"/>
      <c r="BB3243" s="150" t="str">
        <f t="shared" si="563"/>
        <v/>
      </c>
      <c r="BC3243" s="172"/>
      <c r="BD3243" s="169"/>
      <c r="BE3243" s="169"/>
      <c r="BF3243" s="169"/>
      <c r="BG3243" s="169"/>
      <c r="BH3243" s="169"/>
      <c r="BI3243" s="169"/>
      <c r="BJ3243" s="169"/>
      <c r="BK3243" s="169"/>
      <c r="BL3243" s="169"/>
      <c r="BM3243" s="169"/>
      <c r="BN3243" s="169"/>
      <c r="BO3243" s="169"/>
      <c r="BP3243" s="169"/>
      <c r="BQ3243" s="169"/>
      <c r="BS3243" s="6"/>
      <c r="BT3243" s="11"/>
      <c r="BU3243" s="6"/>
      <c r="BV3243" s="6"/>
    </row>
    <row r="3244" spans="1:74" ht="15.75" x14ac:dyDescent="0.25">
      <c r="A3244" s="52" t="s">
        <v>7908</v>
      </c>
      <c r="B3244" s="56"/>
      <c r="C3244" s="7" t="s">
        <v>118</v>
      </c>
      <c r="D3244" s="7" t="s">
        <v>6921</v>
      </c>
      <c r="E3244" s="7"/>
      <c r="F3244" s="64"/>
      <c r="G3244" s="6"/>
      <c r="H3244" s="6"/>
      <c r="I3244" s="10" t="s">
        <v>110</v>
      </c>
      <c r="J3244" s="11" t="s">
        <v>4412</v>
      </c>
      <c r="K3244" s="220" t="s">
        <v>601</v>
      </c>
      <c r="L3244" s="180"/>
      <c r="M3244" s="180">
        <v>1000</v>
      </c>
      <c r="N3244" s="80" t="s">
        <v>7217</v>
      </c>
      <c r="O3244" s="165"/>
      <c r="P3244" s="80" t="s">
        <v>6116</v>
      </c>
      <c r="Q3244" s="80"/>
      <c r="R3244" s="80"/>
      <c r="S3244" s="166"/>
      <c r="T3244" s="164"/>
      <c r="U3244" s="167"/>
      <c r="V3244" s="168"/>
      <c r="W3244" s="12" t="str">
        <f t="shared" si="562"/>
        <v>Mqtt1</v>
      </c>
      <c r="X3244" s="222"/>
      <c r="Y3244" s="6" t="str">
        <f t="shared" si="560"/>
        <v>power-tag/interiour-siding-door-galley-aft</v>
      </c>
      <c r="Z3244" s="106" t="str" cm="1">
        <f t="array" ref="Z3244">IF(COUNTIF(N3244,"spare"),"","$."&amp;_xlfn.REGEXEXTRACT(J3244,"PT\d+[FQ]\d+_(.*)", 2))</f>
        <v>$.Power_Factor_Phase_C</v>
      </c>
      <c r="AA3244" s="12">
        <f t="shared" si="561"/>
        <v>11</v>
      </c>
      <c r="AB3244" s="6" t="s">
        <v>195</v>
      </c>
      <c r="AC3244" s="106">
        <v>3082</v>
      </c>
      <c r="AJ3244" s="80"/>
      <c r="AK3244" s="116" t="s">
        <v>1696</v>
      </c>
      <c r="AN3244" s="80"/>
      <c r="AO3244" s="80"/>
      <c r="AP3244" s="80"/>
      <c r="AQ3244" s="80"/>
      <c r="AR3244" s="130"/>
      <c r="AS3244" s="80"/>
      <c r="AT3244" s="7"/>
      <c r="AU3244" s="7"/>
      <c r="AV3244" s="169"/>
      <c r="AW3244" s="170"/>
      <c r="AX3244" s="140"/>
      <c r="AY3244" s="150"/>
      <c r="AZ3244" s="171"/>
      <c r="BA3244" s="171"/>
      <c r="BB3244" s="150" t="str">
        <f t="shared" si="563"/>
        <v/>
      </c>
      <c r="BC3244" s="172"/>
      <c r="BD3244" s="169"/>
      <c r="BE3244" s="169"/>
      <c r="BF3244" s="169"/>
      <c r="BG3244" s="169"/>
      <c r="BH3244" s="169"/>
      <c r="BI3244" s="169"/>
      <c r="BJ3244" s="169"/>
      <c r="BK3244" s="169"/>
      <c r="BL3244" s="169"/>
      <c r="BM3244" s="169"/>
      <c r="BN3244" s="169"/>
      <c r="BO3244" s="169"/>
      <c r="BP3244" s="169"/>
      <c r="BQ3244" s="169"/>
      <c r="BS3244" s="6"/>
      <c r="BT3244" s="11"/>
      <c r="BU3244" s="6"/>
      <c r="BV3244" s="6"/>
    </row>
    <row r="3245" spans="1:74" ht="15.75" x14ac:dyDescent="0.25">
      <c r="A3245" s="52" t="s">
        <v>7908</v>
      </c>
      <c r="B3245" s="56"/>
      <c r="C3245" s="7" t="s">
        <v>118</v>
      </c>
      <c r="D3245" s="7" t="s">
        <v>6921</v>
      </c>
      <c r="E3245" s="7"/>
      <c r="F3245" s="64"/>
      <c r="G3245" s="6"/>
      <c r="H3245" s="6"/>
      <c r="I3245" s="10" t="s">
        <v>110</v>
      </c>
      <c r="J3245" s="11" t="s">
        <v>4413</v>
      </c>
      <c r="K3245" s="220" t="s">
        <v>601</v>
      </c>
      <c r="L3245" s="180"/>
      <c r="M3245" s="180">
        <v>1000</v>
      </c>
      <c r="N3245" s="80" t="s">
        <v>7217</v>
      </c>
      <c r="O3245" s="165"/>
      <c r="P3245" s="80" t="s">
        <v>6117</v>
      </c>
      <c r="Q3245" s="80"/>
      <c r="R3245" s="80"/>
      <c r="S3245" s="166"/>
      <c r="T3245" s="164"/>
      <c r="U3245" s="167"/>
      <c r="V3245" s="168"/>
      <c r="W3245" s="12" t="str">
        <f t="shared" si="562"/>
        <v>Mqtt1</v>
      </c>
      <c r="X3245" s="222"/>
      <c r="Y3245" s="6" t="str">
        <f t="shared" si="560"/>
        <v>power-tag/interiour-siding-door-galley-aft</v>
      </c>
      <c r="Z3245" s="106" t="str" cm="1">
        <f t="array" ref="Z3245">IF(COUNTIF(N3245,"spare"),"","$."&amp;_xlfn.REGEXEXTRACT(J3245,"PT\d+[FQ]\d+_(.*)", 2))</f>
        <v>$.Total_Power_Factor</v>
      </c>
      <c r="AA3245" s="12">
        <f t="shared" si="561"/>
        <v>11</v>
      </c>
      <c r="AB3245" s="6" t="s">
        <v>195</v>
      </c>
      <c r="AC3245" s="106">
        <v>3084</v>
      </c>
      <c r="AJ3245" s="80"/>
      <c r="AK3245" s="116" t="s">
        <v>1696</v>
      </c>
      <c r="AN3245" s="80"/>
      <c r="AO3245" s="80"/>
      <c r="AP3245" s="80"/>
      <c r="AQ3245" s="80"/>
      <c r="AR3245" s="130"/>
      <c r="AS3245" s="80"/>
      <c r="AT3245" s="7"/>
      <c r="AU3245" s="7"/>
      <c r="AV3245" s="169"/>
      <c r="AW3245" s="170"/>
      <c r="AX3245" s="140"/>
      <c r="AY3245" s="150"/>
      <c r="AZ3245" s="171"/>
      <c r="BA3245" s="171"/>
      <c r="BB3245" s="150" t="str">
        <f t="shared" si="563"/>
        <v/>
      </c>
      <c r="BC3245" s="172"/>
      <c r="BD3245" s="169"/>
      <c r="BE3245" s="169"/>
      <c r="BF3245" s="169"/>
      <c r="BG3245" s="169"/>
      <c r="BH3245" s="169"/>
      <c r="BI3245" s="169"/>
      <c r="BJ3245" s="169"/>
      <c r="BK3245" s="169"/>
      <c r="BL3245" s="169"/>
      <c r="BM3245" s="169"/>
      <c r="BN3245" s="169"/>
      <c r="BO3245" s="169"/>
      <c r="BP3245" s="169"/>
      <c r="BQ3245" s="169"/>
      <c r="BS3245" s="6"/>
      <c r="BT3245" s="11"/>
      <c r="BU3245" s="6"/>
      <c r="BV3245" s="6"/>
    </row>
    <row r="3246" spans="1:74" ht="15.75" x14ac:dyDescent="0.25">
      <c r="A3246" s="52" t="s">
        <v>7908</v>
      </c>
      <c r="B3246" s="56"/>
      <c r="C3246" s="7" t="s">
        <v>118</v>
      </c>
      <c r="D3246" s="7" t="s">
        <v>6921</v>
      </c>
      <c r="E3246" s="7"/>
      <c r="F3246" s="64"/>
      <c r="G3246" s="6"/>
      <c r="H3246" s="6"/>
      <c r="I3246" s="10" t="s">
        <v>110</v>
      </c>
      <c r="J3246" s="11" t="s">
        <v>4414</v>
      </c>
      <c r="K3246" s="220" t="s">
        <v>601</v>
      </c>
      <c r="L3246" s="180"/>
      <c r="M3246" s="180">
        <v>1000</v>
      </c>
      <c r="N3246" s="80" t="s">
        <v>7217</v>
      </c>
      <c r="O3246" s="165"/>
      <c r="P3246" s="80" t="s">
        <v>6118</v>
      </c>
      <c r="Q3246" s="80"/>
      <c r="R3246" s="80"/>
      <c r="S3246" s="166"/>
      <c r="T3246" s="164"/>
      <c r="U3246" s="167"/>
      <c r="V3246" s="168"/>
      <c r="W3246" s="12" t="str">
        <f t="shared" si="562"/>
        <v>Mqtt1</v>
      </c>
      <c r="X3246" s="222"/>
      <c r="Y3246" s="6" t="str">
        <f t="shared" si="560"/>
        <v>power-tag/main-companion-way-door-system</v>
      </c>
      <c r="Z3246" s="106" t="str" cm="1">
        <f t="array" ref="Z3246">IF(COUNTIF(N3246,"spare"),"","$."&amp;_xlfn.REGEXEXTRACT(J3246,"PT\d+[FQ]\d+_(.*)", 2))</f>
        <v>$.RMS_Current_Phase_A</v>
      </c>
      <c r="AA3246" s="12">
        <f>AA3231+1</f>
        <v>12</v>
      </c>
      <c r="AB3246" s="6" t="s">
        <v>195</v>
      </c>
      <c r="AC3246" s="106">
        <v>3000</v>
      </c>
      <c r="AJ3246" s="80"/>
      <c r="AK3246" s="116" t="s">
        <v>1693</v>
      </c>
      <c r="AN3246" s="80"/>
      <c r="AO3246" s="80"/>
      <c r="AP3246" s="80"/>
      <c r="AQ3246" s="80"/>
      <c r="AR3246" s="130"/>
      <c r="AS3246" s="80"/>
      <c r="AT3246" s="7"/>
      <c r="AU3246" s="7"/>
      <c r="AV3246" s="169"/>
      <c r="AW3246" s="170"/>
      <c r="AX3246" s="140"/>
      <c r="AY3246" s="150"/>
      <c r="AZ3246" s="171"/>
      <c r="BA3246" s="171"/>
      <c r="BB3246" s="150" t="str">
        <f t="shared" si="563"/>
        <v/>
      </c>
      <c r="BC3246" s="172"/>
      <c r="BD3246" s="169"/>
      <c r="BE3246" s="169"/>
      <c r="BF3246" s="169"/>
      <c r="BG3246" s="169"/>
      <c r="BH3246" s="169"/>
      <c r="BI3246" s="169"/>
      <c r="BJ3246" s="169"/>
      <c r="BK3246" s="169"/>
      <c r="BL3246" s="169"/>
      <c r="BM3246" s="169"/>
      <c r="BN3246" s="169"/>
      <c r="BO3246" s="169"/>
      <c r="BP3246" s="169"/>
      <c r="BQ3246" s="169"/>
      <c r="BS3246" s="6"/>
      <c r="BT3246" s="11"/>
      <c r="BU3246" s="6"/>
      <c r="BV3246" s="6"/>
    </row>
    <row r="3247" spans="1:74" ht="15.75" x14ac:dyDescent="0.25">
      <c r="A3247" s="52" t="s">
        <v>7908</v>
      </c>
      <c r="B3247" s="56"/>
      <c r="C3247" s="7" t="s">
        <v>118</v>
      </c>
      <c r="D3247" s="7" t="s">
        <v>6921</v>
      </c>
      <c r="E3247" s="7"/>
      <c r="F3247" s="64"/>
      <c r="G3247" s="6"/>
      <c r="H3247" s="6"/>
      <c r="I3247" s="10" t="s">
        <v>110</v>
      </c>
      <c r="J3247" s="11" t="s">
        <v>4415</v>
      </c>
      <c r="K3247" s="220" t="s">
        <v>601</v>
      </c>
      <c r="L3247" s="180"/>
      <c r="M3247" s="180">
        <v>1000</v>
      </c>
      <c r="N3247" s="80" t="s">
        <v>7217</v>
      </c>
      <c r="O3247" s="165"/>
      <c r="P3247" s="80" t="s">
        <v>6119</v>
      </c>
      <c r="Q3247" s="80"/>
      <c r="R3247" s="80"/>
      <c r="S3247" s="166"/>
      <c r="T3247" s="164"/>
      <c r="U3247" s="167"/>
      <c r="V3247" s="168"/>
      <c r="W3247" s="12" t="str">
        <f t="shared" si="562"/>
        <v>Mqtt1</v>
      </c>
      <c r="X3247" s="222"/>
      <c r="Y3247" s="6" t="str">
        <f t="shared" si="560"/>
        <v>power-tag/main-companion-way-door-system</v>
      </c>
      <c r="Z3247" s="106" t="str" cm="1">
        <f t="array" ref="Z3247">IF(COUNTIF(N3247,"spare"),"","$."&amp;_xlfn.REGEXEXTRACT(J3247,"PT\d+[FQ]\d+_(.*)", 2))</f>
        <v>$.RMS_Current_Phase_B</v>
      </c>
      <c r="AA3247" s="12">
        <f t="shared" si="561"/>
        <v>12</v>
      </c>
      <c r="AB3247" s="6" t="s">
        <v>195</v>
      </c>
      <c r="AC3247" s="106">
        <v>3002</v>
      </c>
      <c r="AJ3247" s="80"/>
      <c r="AK3247" s="116" t="s">
        <v>1693</v>
      </c>
      <c r="AN3247" s="80"/>
      <c r="AO3247" s="80"/>
      <c r="AP3247" s="80"/>
      <c r="AQ3247" s="80"/>
      <c r="AR3247" s="130"/>
      <c r="AS3247" s="80"/>
      <c r="AT3247" s="7"/>
      <c r="AU3247" s="7"/>
      <c r="AV3247" s="169"/>
      <c r="AW3247" s="170"/>
      <c r="AX3247" s="140"/>
      <c r="AY3247" s="150"/>
      <c r="AZ3247" s="171"/>
      <c r="BA3247" s="171"/>
      <c r="BB3247" s="150" t="str">
        <f t="shared" si="563"/>
        <v/>
      </c>
      <c r="BC3247" s="172"/>
      <c r="BD3247" s="169"/>
      <c r="BE3247" s="169"/>
      <c r="BF3247" s="169"/>
      <c r="BG3247" s="169"/>
      <c r="BH3247" s="169"/>
      <c r="BI3247" s="169"/>
      <c r="BJ3247" s="169"/>
      <c r="BK3247" s="169"/>
      <c r="BL3247" s="169"/>
      <c r="BM3247" s="169"/>
      <c r="BN3247" s="169"/>
      <c r="BO3247" s="169"/>
      <c r="BP3247" s="169"/>
      <c r="BQ3247" s="169"/>
      <c r="BS3247" s="6"/>
      <c r="BT3247" s="11"/>
      <c r="BU3247" s="6"/>
      <c r="BV3247" s="6"/>
    </row>
    <row r="3248" spans="1:74" ht="15.75" x14ac:dyDescent="0.25">
      <c r="A3248" s="52" t="s">
        <v>7908</v>
      </c>
      <c r="B3248" s="56"/>
      <c r="C3248" s="7" t="s">
        <v>118</v>
      </c>
      <c r="D3248" s="7" t="s">
        <v>6921</v>
      </c>
      <c r="E3248" s="7"/>
      <c r="F3248" s="64"/>
      <c r="G3248" s="6"/>
      <c r="H3248" s="6"/>
      <c r="I3248" s="10" t="s">
        <v>110</v>
      </c>
      <c r="J3248" s="11" t="s">
        <v>4416</v>
      </c>
      <c r="K3248" s="220" t="s">
        <v>601</v>
      </c>
      <c r="L3248" s="180"/>
      <c r="M3248" s="180">
        <v>1000</v>
      </c>
      <c r="N3248" s="80" t="s">
        <v>7217</v>
      </c>
      <c r="O3248" s="165"/>
      <c r="P3248" s="80" t="s">
        <v>6120</v>
      </c>
      <c r="Q3248" s="80"/>
      <c r="R3248" s="80"/>
      <c r="S3248" s="166"/>
      <c r="T3248" s="164"/>
      <c r="U3248" s="167"/>
      <c r="V3248" s="168"/>
      <c r="W3248" s="12" t="str">
        <f t="shared" si="562"/>
        <v>Mqtt1</v>
      </c>
      <c r="X3248" s="222"/>
      <c r="Y3248" s="6" t="str">
        <f t="shared" si="560"/>
        <v>power-tag/main-companion-way-door-system</v>
      </c>
      <c r="Z3248" s="106" t="str" cm="1">
        <f t="array" ref="Z3248">IF(COUNTIF(N3248,"spare"),"","$."&amp;_xlfn.REGEXEXTRACT(J3248,"PT\d+[FQ]\d+_(.*)", 2))</f>
        <v>$.RMS_Current_Phase_C</v>
      </c>
      <c r="AA3248" s="12">
        <f t="shared" si="561"/>
        <v>12</v>
      </c>
      <c r="AB3248" s="6" t="s">
        <v>195</v>
      </c>
      <c r="AC3248" s="106">
        <v>3004</v>
      </c>
      <c r="AJ3248" s="80"/>
      <c r="AK3248" s="116" t="s">
        <v>1693</v>
      </c>
      <c r="AN3248" s="80"/>
      <c r="AO3248" s="80"/>
      <c r="AP3248" s="80"/>
      <c r="AQ3248" s="80"/>
      <c r="AR3248" s="130"/>
      <c r="AS3248" s="80"/>
      <c r="AT3248" s="7"/>
      <c r="AU3248" s="7"/>
      <c r="AV3248" s="169"/>
      <c r="AW3248" s="170"/>
      <c r="AX3248" s="140"/>
      <c r="AY3248" s="150"/>
      <c r="AZ3248" s="171"/>
      <c r="BA3248" s="171"/>
      <c r="BB3248" s="150" t="str">
        <f t="shared" si="563"/>
        <v/>
      </c>
      <c r="BC3248" s="172"/>
      <c r="BD3248" s="169"/>
      <c r="BE3248" s="169"/>
      <c r="BF3248" s="169"/>
      <c r="BG3248" s="169"/>
      <c r="BH3248" s="169"/>
      <c r="BI3248" s="169"/>
      <c r="BJ3248" s="169"/>
      <c r="BK3248" s="169"/>
      <c r="BL3248" s="169"/>
      <c r="BM3248" s="169"/>
      <c r="BN3248" s="169"/>
      <c r="BO3248" s="169"/>
      <c r="BP3248" s="169"/>
      <c r="BQ3248" s="169"/>
      <c r="BS3248" s="6"/>
      <c r="BT3248" s="11"/>
      <c r="BU3248" s="6"/>
      <c r="BV3248" s="6"/>
    </row>
    <row r="3249" spans="1:74" ht="15.75" x14ac:dyDescent="0.25">
      <c r="A3249" s="52" t="s">
        <v>7908</v>
      </c>
      <c r="B3249" s="56"/>
      <c r="C3249" s="7" t="s">
        <v>118</v>
      </c>
      <c r="D3249" s="7" t="s">
        <v>6921</v>
      </c>
      <c r="E3249" s="7"/>
      <c r="F3249" s="64"/>
      <c r="G3249" s="6"/>
      <c r="H3249" s="6"/>
      <c r="I3249" s="10" t="s">
        <v>110</v>
      </c>
      <c r="J3249" s="11" t="s">
        <v>4417</v>
      </c>
      <c r="K3249" s="220" t="s">
        <v>601</v>
      </c>
      <c r="L3249" s="180"/>
      <c r="M3249" s="180">
        <v>1000</v>
      </c>
      <c r="N3249" s="80" t="s">
        <v>7217</v>
      </c>
      <c r="O3249" s="165"/>
      <c r="P3249" s="80" t="s">
        <v>6121</v>
      </c>
      <c r="Q3249" s="80"/>
      <c r="R3249" s="80"/>
      <c r="S3249" s="166"/>
      <c r="T3249" s="164"/>
      <c r="U3249" s="167"/>
      <c r="V3249" s="168"/>
      <c r="W3249" s="12" t="str">
        <f t="shared" si="562"/>
        <v>Mqtt1</v>
      </c>
      <c r="X3249" s="222"/>
      <c r="Y3249" s="6" t="str">
        <f t="shared" si="560"/>
        <v>power-tag/main-companion-way-door-system</v>
      </c>
      <c r="Z3249" s="106" t="str" cm="1">
        <f t="array" ref="Z3249">IF(COUNTIF(N3249,"spare"),"","$."&amp;_xlfn.REGEXEXTRACT(J3249,"PT\d+[FQ]\d+_(.*)", 2))</f>
        <v>$.RMS_Current_Phase_Neut</v>
      </c>
      <c r="AA3249" s="12">
        <f t="shared" si="561"/>
        <v>12</v>
      </c>
      <c r="AB3249" s="6" t="s">
        <v>195</v>
      </c>
      <c r="AC3249" s="106">
        <v>3006</v>
      </c>
      <c r="AJ3249" s="80"/>
      <c r="AK3249" s="116" t="s">
        <v>1693</v>
      </c>
      <c r="AN3249" s="80"/>
      <c r="AO3249" s="80"/>
      <c r="AP3249" s="80"/>
      <c r="AQ3249" s="80"/>
      <c r="AR3249" s="130"/>
      <c r="AS3249" s="80"/>
      <c r="AT3249" s="7"/>
      <c r="AU3249" s="7"/>
      <c r="AV3249" s="169"/>
      <c r="AW3249" s="170"/>
      <c r="AX3249" s="140"/>
      <c r="AY3249" s="150"/>
      <c r="AZ3249" s="171"/>
      <c r="BA3249" s="171"/>
      <c r="BB3249" s="150" t="str">
        <f t="shared" si="563"/>
        <v/>
      </c>
      <c r="BC3249" s="172"/>
      <c r="BD3249" s="169"/>
      <c r="BE3249" s="169"/>
      <c r="BF3249" s="169"/>
      <c r="BG3249" s="169"/>
      <c r="BH3249" s="169"/>
      <c r="BI3249" s="169"/>
      <c r="BJ3249" s="169"/>
      <c r="BK3249" s="169"/>
      <c r="BL3249" s="169"/>
      <c r="BM3249" s="169"/>
      <c r="BN3249" s="169"/>
      <c r="BO3249" s="169"/>
      <c r="BP3249" s="169"/>
      <c r="BQ3249" s="169"/>
      <c r="BS3249" s="6"/>
      <c r="BT3249" s="11"/>
      <c r="BU3249" s="6"/>
      <c r="BV3249" s="6"/>
    </row>
    <row r="3250" spans="1:74" ht="15.75" x14ac:dyDescent="0.25">
      <c r="A3250" s="52" t="s">
        <v>7908</v>
      </c>
      <c r="B3250" s="56"/>
      <c r="C3250" s="7" t="s">
        <v>118</v>
      </c>
      <c r="D3250" s="7" t="s">
        <v>6921</v>
      </c>
      <c r="E3250" s="7"/>
      <c r="F3250" s="64"/>
      <c r="G3250" s="6"/>
      <c r="H3250" s="6"/>
      <c r="I3250" s="10" t="s">
        <v>110</v>
      </c>
      <c r="J3250" s="11" t="s">
        <v>7709</v>
      </c>
      <c r="K3250" s="220" t="s">
        <v>601</v>
      </c>
      <c r="L3250" s="180"/>
      <c r="M3250" s="180">
        <v>1000</v>
      </c>
      <c r="N3250" s="80" t="s">
        <v>7217</v>
      </c>
      <c r="O3250" s="165"/>
      <c r="P3250" s="80" t="s">
        <v>6122</v>
      </c>
      <c r="Q3250" s="80"/>
      <c r="R3250" s="80"/>
      <c r="S3250" s="166"/>
      <c r="T3250" s="164"/>
      <c r="U3250" s="167"/>
      <c r="V3250" s="168"/>
      <c r="W3250" s="12" t="str">
        <f t="shared" si="562"/>
        <v>Mqtt1</v>
      </c>
      <c r="X3250" s="222"/>
      <c r="Y3250" s="6" t="str">
        <f t="shared" si="560"/>
        <v>power-tag/main-companion-way-door-system</v>
      </c>
      <c r="Z3250" s="106" t="str" cm="1">
        <f t="array" ref="Z3250">IF(COUNTIF(N3250,"spare"),"","$."&amp;_xlfn.REGEXEXTRACT(J3250,"PT\d+[FQ]\d+_(.*)", 2))</f>
        <v>$.RMS_Voltage_A_N</v>
      </c>
      <c r="AA3250" s="12">
        <f t="shared" si="561"/>
        <v>12</v>
      </c>
      <c r="AB3250" s="6" t="s">
        <v>195</v>
      </c>
      <c r="AC3250" s="106">
        <v>3028</v>
      </c>
      <c r="AJ3250" s="80"/>
      <c r="AK3250" s="116" t="s">
        <v>1694</v>
      </c>
      <c r="AN3250" s="80"/>
      <c r="AO3250" s="80"/>
      <c r="AP3250" s="80"/>
      <c r="AQ3250" s="80"/>
      <c r="AR3250" s="130"/>
      <c r="AS3250" s="80"/>
      <c r="AT3250" s="7"/>
      <c r="AU3250" s="7"/>
      <c r="AV3250" s="169"/>
      <c r="AW3250" s="170"/>
      <c r="AX3250" s="140"/>
      <c r="AY3250" s="150"/>
      <c r="AZ3250" s="171"/>
      <c r="BA3250" s="171"/>
      <c r="BB3250" s="150" t="str">
        <f t="shared" si="563"/>
        <v/>
      </c>
      <c r="BC3250" s="172"/>
      <c r="BD3250" s="169"/>
      <c r="BE3250" s="169"/>
      <c r="BF3250" s="169"/>
      <c r="BG3250" s="169"/>
      <c r="BH3250" s="169"/>
      <c r="BI3250" s="169"/>
      <c r="BJ3250" s="169"/>
      <c r="BK3250" s="169"/>
      <c r="BL3250" s="169"/>
      <c r="BM3250" s="169"/>
      <c r="BN3250" s="169"/>
      <c r="BO3250" s="169"/>
      <c r="BP3250" s="169"/>
      <c r="BQ3250" s="169"/>
      <c r="BS3250" s="6"/>
      <c r="BT3250" s="11"/>
      <c r="BU3250" s="6"/>
      <c r="BV3250" s="6"/>
    </row>
    <row r="3251" spans="1:74" ht="15.75" x14ac:dyDescent="0.25">
      <c r="A3251" s="52" t="s">
        <v>7908</v>
      </c>
      <c r="B3251" s="56"/>
      <c r="C3251" s="7" t="s">
        <v>118</v>
      </c>
      <c r="D3251" s="7" t="s">
        <v>6921</v>
      </c>
      <c r="E3251" s="7"/>
      <c r="F3251" s="64"/>
      <c r="G3251" s="6"/>
      <c r="H3251" s="6"/>
      <c r="I3251" s="10" t="s">
        <v>110</v>
      </c>
      <c r="J3251" s="11" t="s">
        <v>7710</v>
      </c>
      <c r="K3251" s="220" t="s">
        <v>601</v>
      </c>
      <c r="L3251" s="180"/>
      <c r="M3251" s="180">
        <v>1000</v>
      </c>
      <c r="N3251" s="80" t="s">
        <v>7217</v>
      </c>
      <c r="O3251" s="165"/>
      <c r="P3251" s="80" t="s">
        <v>6123</v>
      </c>
      <c r="Q3251" s="80"/>
      <c r="R3251" s="80"/>
      <c r="S3251" s="166"/>
      <c r="T3251" s="164"/>
      <c r="U3251" s="167"/>
      <c r="V3251" s="168"/>
      <c r="W3251" s="12" t="str">
        <f t="shared" si="562"/>
        <v>Mqtt1</v>
      </c>
      <c r="X3251" s="222"/>
      <c r="Y3251" s="6" t="str">
        <f t="shared" si="560"/>
        <v>power-tag/main-companion-way-door-system</v>
      </c>
      <c r="Z3251" s="106" t="str" cm="1">
        <f t="array" ref="Z3251">IF(COUNTIF(N3251,"spare"),"","$."&amp;_xlfn.REGEXEXTRACT(J3251,"PT\d+[FQ]\d+_(.*)", 2))</f>
        <v>$.RMS_Voltage_B_N</v>
      </c>
      <c r="AA3251" s="12">
        <f t="shared" si="561"/>
        <v>12</v>
      </c>
      <c r="AB3251" s="6" t="s">
        <v>195</v>
      </c>
      <c r="AC3251" s="106">
        <v>3030</v>
      </c>
      <c r="AJ3251" s="80"/>
      <c r="AK3251" s="116" t="s">
        <v>1694</v>
      </c>
      <c r="AN3251" s="80"/>
      <c r="AO3251" s="80"/>
      <c r="AP3251" s="80"/>
      <c r="AQ3251" s="80"/>
      <c r="AR3251" s="130"/>
      <c r="AS3251" s="80"/>
      <c r="AT3251" s="7"/>
      <c r="AU3251" s="7"/>
      <c r="AV3251" s="169"/>
      <c r="AW3251" s="170"/>
      <c r="AX3251" s="140"/>
      <c r="AY3251" s="150"/>
      <c r="AZ3251" s="171"/>
      <c r="BA3251" s="171"/>
      <c r="BB3251" s="150" t="str">
        <f t="shared" si="563"/>
        <v/>
      </c>
      <c r="BC3251" s="172"/>
      <c r="BD3251" s="169"/>
      <c r="BE3251" s="169"/>
      <c r="BF3251" s="169"/>
      <c r="BG3251" s="169"/>
      <c r="BH3251" s="169"/>
      <c r="BI3251" s="169"/>
      <c r="BJ3251" s="169"/>
      <c r="BK3251" s="169"/>
      <c r="BL3251" s="169"/>
      <c r="BM3251" s="169"/>
      <c r="BN3251" s="169"/>
      <c r="BO3251" s="169"/>
      <c r="BP3251" s="169"/>
      <c r="BQ3251" s="169"/>
      <c r="BS3251" s="6"/>
      <c r="BT3251" s="11"/>
      <c r="BU3251" s="6"/>
      <c r="BV3251" s="6"/>
    </row>
    <row r="3252" spans="1:74" ht="15.75" x14ac:dyDescent="0.25">
      <c r="A3252" s="52" t="s">
        <v>7908</v>
      </c>
      <c r="B3252" s="56"/>
      <c r="C3252" s="7" t="s">
        <v>118</v>
      </c>
      <c r="D3252" s="7" t="s">
        <v>6921</v>
      </c>
      <c r="E3252" s="7"/>
      <c r="F3252" s="64"/>
      <c r="G3252" s="6"/>
      <c r="H3252" s="6"/>
      <c r="I3252" s="10" t="s">
        <v>110</v>
      </c>
      <c r="J3252" s="11" t="s">
        <v>7711</v>
      </c>
      <c r="K3252" s="220" t="s">
        <v>601</v>
      </c>
      <c r="L3252" s="180"/>
      <c r="M3252" s="180">
        <v>1000</v>
      </c>
      <c r="N3252" s="80" t="s">
        <v>7217</v>
      </c>
      <c r="O3252" s="165"/>
      <c r="P3252" s="80" t="s">
        <v>6124</v>
      </c>
      <c r="Q3252" s="80"/>
      <c r="R3252" s="80"/>
      <c r="S3252" s="166"/>
      <c r="T3252" s="164"/>
      <c r="U3252" s="167"/>
      <c r="V3252" s="168"/>
      <c r="W3252" s="12" t="str">
        <f t="shared" si="562"/>
        <v>Mqtt1</v>
      </c>
      <c r="X3252" s="222"/>
      <c r="Y3252" s="6" t="str">
        <f t="shared" si="560"/>
        <v>power-tag/main-companion-way-door-system</v>
      </c>
      <c r="Z3252" s="106" t="str" cm="1">
        <f t="array" ref="Z3252">IF(COUNTIF(N3252,"spare"),"","$."&amp;_xlfn.REGEXEXTRACT(J3252,"PT\d+[FQ]\d+_(.*)", 2))</f>
        <v>$.RMS_Voltage_C_N</v>
      </c>
      <c r="AA3252" s="12">
        <f t="shared" si="561"/>
        <v>12</v>
      </c>
      <c r="AB3252" s="6" t="s">
        <v>195</v>
      </c>
      <c r="AC3252" s="106">
        <v>3032</v>
      </c>
      <c r="AJ3252" s="80"/>
      <c r="AK3252" s="116" t="s">
        <v>1694</v>
      </c>
      <c r="AN3252" s="80"/>
      <c r="AO3252" s="80"/>
      <c r="AP3252" s="80"/>
      <c r="AQ3252" s="80"/>
      <c r="AR3252" s="130"/>
      <c r="AS3252" s="80"/>
      <c r="AT3252" s="7"/>
      <c r="AU3252" s="7"/>
      <c r="AV3252" s="169"/>
      <c r="AW3252" s="170"/>
      <c r="AX3252" s="140"/>
      <c r="AY3252" s="150"/>
      <c r="AZ3252" s="171"/>
      <c r="BA3252" s="171"/>
      <c r="BB3252" s="150" t="str">
        <f t="shared" si="563"/>
        <v/>
      </c>
      <c r="BC3252" s="172"/>
      <c r="BD3252" s="169"/>
      <c r="BE3252" s="169"/>
      <c r="BF3252" s="169"/>
      <c r="BG3252" s="169"/>
      <c r="BH3252" s="169"/>
      <c r="BI3252" s="169"/>
      <c r="BJ3252" s="169"/>
      <c r="BK3252" s="169"/>
      <c r="BL3252" s="169"/>
      <c r="BM3252" s="169"/>
      <c r="BN3252" s="169"/>
      <c r="BO3252" s="169"/>
      <c r="BP3252" s="169"/>
      <c r="BQ3252" s="169"/>
      <c r="BS3252" s="6"/>
      <c r="BT3252" s="11"/>
      <c r="BU3252" s="6"/>
      <c r="BV3252" s="6"/>
    </row>
    <row r="3253" spans="1:74" ht="15.75" x14ac:dyDescent="0.25">
      <c r="A3253" s="52" t="s">
        <v>7908</v>
      </c>
      <c r="B3253" s="56"/>
      <c r="C3253" s="7" t="s">
        <v>118</v>
      </c>
      <c r="D3253" s="7" t="s">
        <v>6921</v>
      </c>
      <c r="E3253" s="7"/>
      <c r="F3253" s="64"/>
      <c r="G3253" s="6"/>
      <c r="H3253" s="6"/>
      <c r="I3253" s="10" t="s">
        <v>110</v>
      </c>
      <c r="J3253" s="11" t="s">
        <v>4418</v>
      </c>
      <c r="K3253" s="220" t="s">
        <v>601</v>
      </c>
      <c r="L3253" s="180"/>
      <c r="M3253" s="180">
        <v>1000</v>
      </c>
      <c r="N3253" s="80" t="s">
        <v>7217</v>
      </c>
      <c r="O3253" s="165"/>
      <c r="P3253" s="80" t="s">
        <v>6125</v>
      </c>
      <c r="Q3253" s="80"/>
      <c r="R3253" s="80"/>
      <c r="S3253" s="166"/>
      <c r="T3253" s="164"/>
      <c r="U3253" s="167"/>
      <c r="V3253" s="168"/>
      <c r="W3253" s="12" t="str">
        <f t="shared" si="562"/>
        <v>Mqtt1</v>
      </c>
      <c r="X3253" s="222"/>
      <c r="Y3253" s="6" t="str">
        <f t="shared" si="560"/>
        <v>power-tag/main-companion-way-door-system</v>
      </c>
      <c r="Z3253" s="106" t="str" cm="1">
        <f t="array" ref="Z3253">IF(COUNTIF(N3253,"spare"),"","$."&amp;_xlfn.REGEXEXTRACT(J3253,"PT\d+[FQ]\d+_(.*)", 2))</f>
        <v>$.Active_Power_Phase_A</v>
      </c>
      <c r="AA3253" s="12">
        <f t="shared" si="561"/>
        <v>12</v>
      </c>
      <c r="AB3253" s="6" t="s">
        <v>195</v>
      </c>
      <c r="AC3253" s="106">
        <v>3054</v>
      </c>
      <c r="AJ3253" s="80"/>
      <c r="AK3253" s="116" t="s">
        <v>1695</v>
      </c>
      <c r="AN3253" s="80"/>
      <c r="AO3253" s="80"/>
      <c r="AP3253" s="80"/>
      <c r="AQ3253" s="80"/>
      <c r="AR3253" s="130"/>
      <c r="AS3253" s="80"/>
      <c r="AT3253" s="7"/>
      <c r="AU3253" s="7"/>
      <c r="AV3253" s="169"/>
      <c r="AW3253" s="170"/>
      <c r="AX3253" s="140"/>
      <c r="AY3253" s="150"/>
      <c r="AZ3253" s="171"/>
      <c r="BA3253" s="171"/>
      <c r="BB3253" s="150" t="str">
        <f t="shared" si="563"/>
        <v/>
      </c>
      <c r="BC3253" s="172"/>
      <c r="BD3253" s="169"/>
      <c r="BE3253" s="169"/>
      <c r="BF3253" s="169"/>
      <c r="BG3253" s="169"/>
      <c r="BH3253" s="169"/>
      <c r="BI3253" s="169"/>
      <c r="BJ3253" s="169"/>
      <c r="BK3253" s="169"/>
      <c r="BL3253" s="169"/>
      <c r="BM3253" s="169"/>
      <c r="BN3253" s="169"/>
      <c r="BO3253" s="169"/>
      <c r="BP3253" s="169"/>
      <c r="BQ3253" s="169"/>
      <c r="BS3253" s="6"/>
      <c r="BT3253" s="11"/>
      <c r="BU3253" s="6"/>
      <c r="BV3253" s="6"/>
    </row>
    <row r="3254" spans="1:74" ht="15.75" x14ac:dyDescent="0.25">
      <c r="A3254" s="52" t="s">
        <v>7908</v>
      </c>
      <c r="B3254" s="56"/>
      <c r="C3254" s="7" t="s">
        <v>118</v>
      </c>
      <c r="D3254" s="7" t="s">
        <v>6921</v>
      </c>
      <c r="E3254" s="7"/>
      <c r="F3254" s="64"/>
      <c r="G3254" s="6"/>
      <c r="H3254" s="6"/>
      <c r="I3254" s="10" t="s">
        <v>110</v>
      </c>
      <c r="J3254" s="11" t="s">
        <v>4419</v>
      </c>
      <c r="K3254" s="220" t="s">
        <v>601</v>
      </c>
      <c r="L3254" s="180"/>
      <c r="M3254" s="180">
        <v>1000</v>
      </c>
      <c r="N3254" s="80" t="s">
        <v>7217</v>
      </c>
      <c r="O3254" s="165"/>
      <c r="P3254" s="80" t="s">
        <v>6126</v>
      </c>
      <c r="Q3254" s="80"/>
      <c r="R3254" s="80"/>
      <c r="S3254" s="166"/>
      <c r="T3254" s="164"/>
      <c r="U3254" s="167"/>
      <c r="V3254" s="168"/>
      <c r="W3254" s="12" t="str">
        <f t="shared" si="562"/>
        <v>Mqtt1</v>
      </c>
      <c r="X3254" s="222"/>
      <c r="Y3254" s="6" t="str">
        <f t="shared" si="560"/>
        <v>power-tag/main-companion-way-door-system</v>
      </c>
      <c r="Z3254" s="106" t="str" cm="1">
        <f t="array" ref="Z3254">IF(COUNTIF(N3254,"spare"),"","$."&amp;_xlfn.REGEXEXTRACT(J3254,"PT\d+[FQ]\d+_(.*)", 2))</f>
        <v>$.Active_Power_Phase_B</v>
      </c>
      <c r="AA3254" s="12">
        <f t="shared" si="561"/>
        <v>12</v>
      </c>
      <c r="AB3254" s="6" t="s">
        <v>195</v>
      </c>
      <c r="AC3254" s="106">
        <v>3056</v>
      </c>
      <c r="AJ3254" s="80"/>
      <c r="AK3254" s="116" t="s">
        <v>1695</v>
      </c>
      <c r="AN3254" s="80"/>
      <c r="AO3254" s="80"/>
      <c r="AP3254" s="80"/>
      <c r="AQ3254" s="80"/>
      <c r="AR3254" s="130"/>
      <c r="AS3254" s="80"/>
      <c r="AT3254" s="7"/>
      <c r="AU3254" s="7"/>
      <c r="AV3254" s="169"/>
      <c r="AW3254" s="170"/>
      <c r="AX3254" s="140"/>
      <c r="AY3254" s="150"/>
      <c r="AZ3254" s="171"/>
      <c r="BA3254" s="171"/>
      <c r="BB3254" s="150" t="str">
        <f t="shared" si="563"/>
        <v/>
      </c>
      <c r="BC3254" s="172"/>
      <c r="BD3254" s="169"/>
      <c r="BE3254" s="169"/>
      <c r="BF3254" s="169"/>
      <c r="BG3254" s="169"/>
      <c r="BH3254" s="169"/>
      <c r="BI3254" s="169"/>
      <c r="BJ3254" s="169"/>
      <c r="BK3254" s="169"/>
      <c r="BL3254" s="169"/>
      <c r="BM3254" s="169"/>
      <c r="BN3254" s="169"/>
      <c r="BO3254" s="169"/>
      <c r="BP3254" s="169"/>
      <c r="BQ3254" s="169"/>
      <c r="BS3254" s="6"/>
      <c r="BT3254" s="11"/>
      <c r="BU3254" s="6"/>
      <c r="BV3254" s="6"/>
    </row>
    <row r="3255" spans="1:74" ht="15.75" x14ac:dyDescent="0.25">
      <c r="A3255" s="52" t="s">
        <v>7908</v>
      </c>
      <c r="B3255" s="56"/>
      <c r="C3255" s="7" t="s">
        <v>118</v>
      </c>
      <c r="D3255" s="7" t="s">
        <v>6921</v>
      </c>
      <c r="E3255" s="7"/>
      <c r="F3255" s="64"/>
      <c r="G3255" s="6"/>
      <c r="H3255" s="6"/>
      <c r="I3255" s="10" t="s">
        <v>110</v>
      </c>
      <c r="J3255" s="11" t="s">
        <v>4420</v>
      </c>
      <c r="K3255" s="220" t="s">
        <v>601</v>
      </c>
      <c r="L3255" s="180"/>
      <c r="M3255" s="180">
        <v>1000</v>
      </c>
      <c r="N3255" s="80" t="s">
        <v>7217</v>
      </c>
      <c r="O3255" s="165"/>
      <c r="P3255" s="80" t="s">
        <v>6127</v>
      </c>
      <c r="Q3255" s="80"/>
      <c r="R3255" s="80"/>
      <c r="S3255" s="166"/>
      <c r="T3255" s="164"/>
      <c r="U3255" s="167"/>
      <c r="V3255" s="168"/>
      <c r="W3255" s="12" t="str">
        <f t="shared" si="562"/>
        <v>Mqtt1</v>
      </c>
      <c r="X3255" s="222"/>
      <c r="Y3255" s="6" t="str">
        <f t="shared" si="560"/>
        <v>power-tag/main-companion-way-door-system</v>
      </c>
      <c r="Z3255" s="106" t="str" cm="1">
        <f t="array" ref="Z3255">IF(COUNTIF(N3255,"spare"),"","$."&amp;_xlfn.REGEXEXTRACT(J3255,"PT\d+[FQ]\d+_(.*)", 2))</f>
        <v>$.Active_Power_Phase_C</v>
      </c>
      <c r="AA3255" s="12">
        <f t="shared" si="561"/>
        <v>12</v>
      </c>
      <c r="AB3255" s="6" t="s">
        <v>195</v>
      </c>
      <c r="AC3255" s="106">
        <v>3058</v>
      </c>
      <c r="AJ3255" s="80"/>
      <c r="AK3255" s="116" t="s">
        <v>1695</v>
      </c>
      <c r="AN3255" s="80"/>
      <c r="AO3255" s="80"/>
      <c r="AP3255" s="80"/>
      <c r="AQ3255" s="80"/>
      <c r="AR3255" s="130"/>
      <c r="AS3255" s="80"/>
      <c r="AT3255" s="7"/>
      <c r="AU3255" s="7"/>
      <c r="AV3255" s="169"/>
      <c r="AW3255" s="170"/>
      <c r="AX3255" s="140"/>
      <c r="AY3255" s="150"/>
      <c r="AZ3255" s="171"/>
      <c r="BA3255" s="171"/>
      <c r="BB3255" s="150" t="str">
        <f t="shared" si="563"/>
        <v/>
      </c>
      <c r="BC3255" s="172"/>
      <c r="BD3255" s="169"/>
      <c r="BE3255" s="169"/>
      <c r="BF3255" s="169"/>
      <c r="BG3255" s="169"/>
      <c r="BH3255" s="169"/>
      <c r="BI3255" s="169"/>
      <c r="BJ3255" s="169"/>
      <c r="BK3255" s="169"/>
      <c r="BL3255" s="169"/>
      <c r="BM3255" s="169"/>
      <c r="BN3255" s="169"/>
      <c r="BO3255" s="169"/>
      <c r="BP3255" s="169"/>
      <c r="BQ3255" s="169"/>
      <c r="BS3255" s="6"/>
      <c r="BT3255" s="11"/>
      <c r="BU3255" s="6"/>
      <c r="BV3255" s="6"/>
    </row>
    <row r="3256" spans="1:74" ht="15.75" x14ac:dyDescent="0.25">
      <c r="A3256" s="52" t="s">
        <v>7908</v>
      </c>
      <c r="B3256" s="56"/>
      <c r="C3256" s="7" t="s">
        <v>118</v>
      </c>
      <c r="D3256" s="7" t="s">
        <v>6921</v>
      </c>
      <c r="E3256" s="7"/>
      <c r="F3256" s="64"/>
      <c r="G3256" s="6"/>
      <c r="H3256" s="6"/>
      <c r="I3256" s="10" t="s">
        <v>110</v>
      </c>
      <c r="J3256" s="11" t="s">
        <v>4421</v>
      </c>
      <c r="K3256" s="220" t="s">
        <v>601</v>
      </c>
      <c r="L3256" s="180"/>
      <c r="M3256" s="180">
        <v>1000</v>
      </c>
      <c r="N3256" s="80" t="s">
        <v>7217</v>
      </c>
      <c r="O3256" s="165"/>
      <c r="P3256" s="80" t="s">
        <v>6128</v>
      </c>
      <c r="Q3256" s="80"/>
      <c r="R3256" s="80"/>
      <c r="S3256" s="166"/>
      <c r="T3256" s="164"/>
      <c r="U3256" s="167"/>
      <c r="V3256" s="168"/>
      <c r="W3256" s="12" t="str">
        <f t="shared" si="562"/>
        <v>Mqtt1</v>
      </c>
      <c r="X3256" s="222"/>
      <c r="Y3256" s="6" t="str">
        <f t="shared" si="560"/>
        <v>power-tag/main-companion-way-door-system</v>
      </c>
      <c r="Z3256" s="106" t="str" cm="1">
        <f t="array" ref="Z3256">IF(COUNTIF(N3256,"spare"),"","$."&amp;_xlfn.REGEXEXTRACT(J3256,"PT\d+[FQ]\d+_(.*)", 2))</f>
        <v>$.Total_Active_Power</v>
      </c>
      <c r="AA3256" s="12">
        <f t="shared" si="561"/>
        <v>12</v>
      </c>
      <c r="AB3256" s="6" t="s">
        <v>195</v>
      </c>
      <c r="AC3256" s="106">
        <v>3060</v>
      </c>
      <c r="AJ3256" s="80"/>
      <c r="AK3256" s="116" t="s">
        <v>1695</v>
      </c>
      <c r="AN3256" s="80"/>
      <c r="AO3256" s="80"/>
      <c r="AP3256" s="80"/>
      <c r="AQ3256" s="80"/>
      <c r="AR3256" s="130"/>
      <c r="AS3256" s="80"/>
      <c r="AT3256" s="7"/>
      <c r="AU3256" s="7"/>
      <c r="AV3256" s="169"/>
      <c r="AW3256" s="170"/>
      <c r="AX3256" s="140"/>
      <c r="AY3256" s="150"/>
      <c r="AZ3256" s="171"/>
      <c r="BA3256" s="171"/>
      <c r="BB3256" s="150" t="str">
        <f t="shared" si="563"/>
        <v/>
      </c>
      <c r="BC3256" s="172"/>
      <c r="BD3256" s="169"/>
      <c r="BE3256" s="169"/>
      <c r="BF3256" s="169"/>
      <c r="BG3256" s="169"/>
      <c r="BH3256" s="169"/>
      <c r="BI3256" s="169"/>
      <c r="BJ3256" s="169"/>
      <c r="BK3256" s="169"/>
      <c r="BL3256" s="169"/>
      <c r="BM3256" s="169"/>
      <c r="BN3256" s="169"/>
      <c r="BO3256" s="169"/>
      <c r="BP3256" s="169"/>
      <c r="BQ3256" s="169"/>
      <c r="BS3256" s="6"/>
      <c r="BT3256" s="11"/>
      <c r="BU3256" s="6"/>
      <c r="BV3256" s="6"/>
    </row>
    <row r="3257" spans="1:74" ht="15.75" x14ac:dyDescent="0.25">
      <c r="A3257" s="52" t="s">
        <v>7908</v>
      </c>
      <c r="B3257" s="56"/>
      <c r="C3257" s="7" t="s">
        <v>118</v>
      </c>
      <c r="D3257" s="7" t="s">
        <v>6921</v>
      </c>
      <c r="E3257" s="7"/>
      <c r="F3257" s="64"/>
      <c r="G3257" s="6"/>
      <c r="H3257" s="6"/>
      <c r="I3257" s="10" t="s">
        <v>110</v>
      </c>
      <c r="J3257" s="11" t="s">
        <v>4422</v>
      </c>
      <c r="K3257" s="220" t="s">
        <v>601</v>
      </c>
      <c r="L3257" s="180"/>
      <c r="M3257" s="180">
        <v>1000</v>
      </c>
      <c r="N3257" s="80" t="s">
        <v>7217</v>
      </c>
      <c r="O3257" s="165"/>
      <c r="P3257" s="80" t="s">
        <v>6129</v>
      </c>
      <c r="Q3257" s="80"/>
      <c r="R3257" s="80"/>
      <c r="S3257" s="166"/>
      <c r="T3257" s="164"/>
      <c r="U3257" s="167"/>
      <c r="V3257" s="168"/>
      <c r="W3257" s="12" t="str">
        <f t="shared" si="562"/>
        <v>Mqtt1</v>
      </c>
      <c r="X3257" s="222"/>
      <c r="Y3257" s="6" t="str">
        <f t="shared" si="560"/>
        <v>power-tag/main-companion-way-door-system</v>
      </c>
      <c r="Z3257" s="106" t="str" cm="1">
        <f t="array" ref="Z3257">IF(COUNTIF(N3257,"spare"),"","$."&amp;_xlfn.REGEXEXTRACT(J3257,"PT\d+[FQ]\d+_(.*)", 2))</f>
        <v>$.Power_Factor_Phase_A</v>
      </c>
      <c r="AA3257" s="12">
        <f t="shared" si="561"/>
        <v>12</v>
      </c>
      <c r="AB3257" s="6" t="s">
        <v>195</v>
      </c>
      <c r="AC3257" s="106">
        <v>3078</v>
      </c>
      <c r="AJ3257" s="80"/>
      <c r="AK3257" s="116" t="s">
        <v>1696</v>
      </c>
      <c r="AN3257" s="80"/>
      <c r="AO3257" s="80"/>
      <c r="AP3257" s="80"/>
      <c r="AQ3257" s="80"/>
      <c r="AR3257" s="130"/>
      <c r="AS3257" s="80"/>
      <c r="AT3257" s="7"/>
      <c r="AU3257" s="7"/>
      <c r="AV3257" s="169"/>
      <c r="AW3257" s="170"/>
      <c r="AX3257" s="140"/>
      <c r="AY3257" s="150"/>
      <c r="AZ3257" s="171"/>
      <c r="BA3257" s="171"/>
      <c r="BB3257" s="150" t="str">
        <f t="shared" si="563"/>
        <v/>
      </c>
      <c r="BC3257" s="172"/>
      <c r="BD3257" s="169"/>
      <c r="BE3257" s="169"/>
      <c r="BF3257" s="169"/>
      <c r="BG3257" s="169"/>
      <c r="BH3257" s="169"/>
      <c r="BI3257" s="169"/>
      <c r="BJ3257" s="169"/>
      <c r="BK3257" s="169"/>
      <c r="BL3257" s="169"/>
      <c r="BM3257" s="169"/>
      <c r="BN3257" s="169"/>
      <c r="BO3257" s="169"/>
      <c r="BP3257" s="169"/>
      <c r="BQ3257" s="169"/>
      <c r="BS3257" s="6"/>
      <c r="BT3257" s="11"/>
      <c r="BU3257" s="6"/>
      <c r="BV3257" s="6"/>
    </row>
    <row r="3258" spans="1:74" ht="15.75" x14ac:dyDescent="0.25">
      <c r="A3258" s="52" t="s">
        <v>7908</v>
      </c>
      <c r="B3258" s="56"/>
      <c r="C3258" s="7" t="s">
        <v>118</v>
      </c>
      <c r="D3258" s="7" t="s">
        <v>6921</v>
      </c>
      <c r="E3258" s="7"/>
      <c r="F3258" s="64"/>
      <c r="G3258" s="6"/>
      <c r="H3258" s="6"/>
      <c r="I3258" s="10" t="s">
        <v>110</v>
      </c>
      <c r="J3258" s="11" t="s">
        <v>4423</v>
      </c>
      <c r="K3258" s="220" t="s">
        <v>601</v>
      </c>
      <c r="L3258" s="180"/>
      <c r="M3258" s="180">
        <v>1000</v>
      </c>
      <c r="N3258" s="80" t="s">
        <v>7217</v>
      </c>
      <c r="O3258" s="165"/>
      <c r="P3258" s="80" t="s">
        <v>6130</v>
      </c>
      <c r="Q3258" s="80"/>
      <c r="R3258" s="80"/>
      <c r="S3258" s="166"/>
      <c r="T3258" s="164"/>
      <c r="U3258" s="167"/>
      <c r="V3258" s="168"/>
      <c r="W3258" s="12" t="str">
        <f t="shared" si="562"/>
        <v>Mqtt1</v>
      </c>
      <c r="X3258" s="222"/>
      <c r="Y3258" s="6" t="str">
        <f t="shared" si="560"/>
        <v>power-tag/main-companion-way-door-system</v>
      </c>
      <c r="Z3258" s="106" t="str" cm="1">
        <f t="array" ref="Z3258">IF(COUNTIF(N3258,"spare"),"","$."&amp;_xlfn.REGEXEXTRACT(J3258,"PT\d+[FQ]\d+_(.*)", 2))</f>
        <v>$.Power_Factor_Phase_B</v>
      </c>
      <c r="AA3258" s="12">
        <f t="shared" si="561"/>
        <v>12</v>
      </c>
      <c r="AB3258" s="6" t="s">
        <v>195</v>
      </c>
      <c r="AC3258" s="106">
        <v>3080</v>
      </c>
      <c r="AJ3258" s="80"/>
      <c r="AK3258" s="116" t="s">
        <v>1696</v>
      </c>
      <c r="AN3258" s="80"/>
      <c r="AO3258" s="80"/>
      <c r="AP3258" s="80"/>
      <c r="AQ3258" s="80"/>
      <c r="AR3258" s="130"/>
      <c r="AS3258" s="80"/>
      <c r="AT3258" s="7"/>
      <c r="AU3258" s="7"/>
      <c r="AV3258" s="169"/>
      <c r="AW3258" s="170"/>
      <c r="AX3258" s="140"/>
      <c r="AY3258" s="150"/>
      <c r="AZ3258" s="171"/>
      <c r="BA3258" s="171"/>
      <c r="BB3258" s="150" t="str">
        <f t="shared" si="563"/>
        <v/>
      </c>
      <c r="BC3258" s="172"/>
      <c r="BD3258" s="169"/>
      <c r="BE3258" s="169"/>
      <c r="BF3258" s="169"/>
      <c r="BG3258" s="169"/>
      <c r="BH3258" s="169"/>
      <c r="BI3258" s="169"/>
      <c r="BJ3258" s="169"/>
      <c r="BK3258" s="169"/>
      <c r="BL3258" s="169"/>
      <c r="BM3258" s="169"/>
      <c r="BN3258" s="169"/>
      <c r="BO3258" s="169"/>
      <c r="BP3258" s="169"/>
      <c r="BQ3258" s="169"/>
      <c r="BS3258" s="6"/>
      <c r="BT3258" s="11"/>
      <c r="BU3258" s="6"/>
      <c r="BV3258" s="6"/>
    </row>
    <row r="3259" spans="1:74" ht="15.75" x14ac:dyDescent="0.25">
      <c r="A3259" s="52" t="s">
        <v>7908</v>
      </c>
      <c r="B3259" s="56"/>
      <c r="C3259" s="7" t="s">
        <v>118</v>
      </c>
      <c r="D3259" s="7" t="s">
        <v>6921</v>
      </c>
      <c r="E3259" s="7"/>
      <c r="F3259" s="64"/>
      <c r="G3259" s="6"/>
      <c r="H3259" s="6"/>
      <c r="I3259" s="10" t="s">
        <v>110</v>
      </c>
      <c r="J3259" s="11" t="s">
        <v>4424</v>
      </c>
      <c r="K3259" s="220" t="s">
        <v>601</v>
      </c>
      <c r="L3259" s="180"/>
      <c r="M3259" s="180">
        <v>1000</v>
      </c>
      <c r="N3259" s="80" t="s">
        <v>7217</v>
      </c>
      <c r="O3259" s="165"/>
      <c r="P3259" s="80" t="s">
        <v>6131</v>
      </c>
      <c r="Q3259" s="80"/>
      <c r="R3259" s="80"/>
      <c r="S3259" s="166"/>
      <c r="T3259" s="164"/>
      <c r="U3259" s="167"/>
      <c r="V3259" s="168"/>
      <c r="W3259" s="12" t="str">
        <f t="shared" si="562"/>
        <v>Mqtt1</v>
      </c>
      <c r="X3259" s="222"/>
      <c r="Y3259" s="6" t="str">
        <f t="shared" si="560"/>
        <v>power-tag/main-companion-way-door-system</v>
      </c>
      <c r="Z3259" s="106" t="str" cm="1">
        <f t="array" ref="Z3259">IF(COUNTIF(N3259,"spare"),"","$."&amp;_xlfn.REGEXEXTRACT(J3259,"PT\d+[FQ]\d+_(.*)", 2))</f>
        <v>$.Power_Factor_Phase_C</v>
      </c>
      <c r="AA3259" s="12">
        <f t="shared" si="561"/>
        <v>12</v>
      </c>
      <c r="AB3259" s="6" t="s">
        <v>195</v>
      </c>
      <c r="AC3259" s="106">
        <v>3082</v>
      </c>
      <c r="AJ3259" s="80"/>
      <c r="AK3259" s="116" t="s">
        <v>1696</v>
      </c>
      <c r="AN3259" s="80"/>
      <c r="AO3259" s="80"/>
      <c r="AP3259" s="80"/>
      <c r="AQ3259" s="80"/>
      <c r="AR3259" s="130"/>
      <c r="AS3259" s="80"/>
      <c r="AT3259" s="7"/>
      <c r="AU3259" s="7"/>
      <c r="AV3259" s="169"/>
      <c r="AW3259" s="170"/>
      <c r="AX3259" s="140"/>
      <c r="AY3259" s="150"/>
      <c r="AZ3259" s="171"/>
      <c r="BA3259" s="171"/>
      <c r="BB3259" s="150" t="str">
        <f t="shared" si="563"/>
        <v/>
      </c>
      <c r="BC3259" s="172"/>
      <c r="BD3259" s="169"/>
      <c r="BE3259" s="169"/>
      <c r="BF3259" s="169"/>
      <c r="BG3259" s="169"/>
      <c r="BH3259" s="169"/>
      <c r="BI3259" s="169"/>
      <c r="BJ3259" s="169"/>
      <c r="BK3259" s="169"/>
      <c r="BL3259" s="169"/>
      <c r="BM3259" s="169"/>
      <c r="BN3259" s="169"/>
      <c r="BO3259" s="169"/>
      <c r="BP3259" s="169"/>
      <c r="BQ3259" s="169"/>
      <c r="BS3259" s="6"/>
      <c r="BT3259" s="11"/>
      <c r="BU3259" s="6"/>
      <c r="BV3259" s="6"/>
    </row>
    <row r="3260" spans="1:74" ht="15.75" x14ac:dyDescent="0.25">
      <c r="A3260" s="52" t="s">
        <v>7908</v>
      </c>
      <c r="B3260" s="56"/>
      <c r="C3260" s="7" t="s">
        <v>118</v>
      </c>
      <c r="D3260" s="7" t="s">
        <v>6921</v>
      </c>
      <c r="E3260" s="7"/>
      <c r="F3260" s="64"/>
      <c r="G3260" s="6"/>
      <c r="H3260" s="6"/>
      <c r="I3260" s="10" t="s">
        <v>110</v>
      </c>
      <c r="J3260" s="11" t="s">
        <v>4425</v>
      </c>
      <c r="K3260" s="220" t="s">
        <v>601</v>
      </c>
      <c r="L3260" s="180"/>
      <c r="M3260" s="180">
        <v>1000</v>
      </c>
      <c r="N3260" s="80" t="s">
        <v>7217</v>
      </c>
      <c r="O3260" s="165"/>
      <c r="P3260" s="80" t="s">
        <v>6132</v>
      </c>
      <c r="Q3260" s="80"/>
      <c r="R3260" s="80"/>
      <c r="S3260" s="166"/>
      <c r="T3260" s="164"/>
      <c r="U3260" s="167"/>
      <c r="V3260" s="168"/>
      <c r="W3260" s="12" t="str">
        <f t="shared" si="562"/>
        <v>Mqtt1</v>
      </c>
      <c r="X3260" s="222"/>
      <c r="Y3260" s="6" t="str">
        <f t="shared" si="560"/>
        <v>power-tag/main-companion-way-door-system</v>
      </c>
      <c r="Z3260" s="106" t="str" cm="1">
        <f t="array" ref="Z3260">IF(COUNTIF(N3260,"spare"),"","$."&amp;_xlfn.REGEXEXTRACT(J3260,"PT\d+[FQ]\d+_(.*)", 2))</f>
        <v>$.Total_Power_Factor</v>
      </c>
      <c r="AA3260" s="12">
        <f t="shared" si="561"/>
        <v>12</v>
      </c>
      <c r="AB3260" s="6" t="s">
        <v>195</v>
      </c>
      <c r="AC3260" s="106">
        <v>3084</v>
      </c>
      <c r="AJ3260" s="80"/>
      <c r="AK3260" s="116" t="s">
        <v>1696</v>
      </c>
      <c r="AN3260" s="80"/>
      <c r="AO3260" s="80"/>
      <c r="AP3260" s="80"/>
      <c r="AQ3260" s="80"/>
      <c r="AR3260" s="130"/>
      <c r="AS3260" s="80"/>
      <c r="AT3260" s="7"/>
      <c r="AU3260" s="7"/>
      <c r="AV3260" s="169"/>
      <c r="AW3260" s="170"/>
      <c r="AX3260" s="140"/>
      <c r="AY3260" s="150"/>
      <c r="AZ3260" s="171"/>
      <c r="BA3260" s="171"/>
      <c r="BB3260" s="150" t="str">
        <f t="shared" si="563"/>
        <v/>
      </c>
      <c r="BC3260" s="172"/>
      <c r="BD3260" s="169"/>
      <c r="BE3260" s="169"/>
      <c r="BF3260" s="169"/>
      <c r="BG3260" s="169"/>
      <c r="BH3260" s="169"/>
      <c r="BI3260" s="169"/>
      <c r="BJ3260" s="169"/>
      <c r="BK3260" s="169"/>
      <c r="BL3260" s="169"/>
      <c r="BM3260" s="169"/>
      <c r="BN3260" s="169"/>
      <c r="BO3260" s="169"/>
      <c r="BP3260" s="169"/>
      <c r="BQ3260" s="169"/>
      <c r="BS3260" s="6"/>
      <c r="BT3260" s="11"/>
      <c r="BU3260" s="6"/>
      <c r="BV3260" s="6"/>
    </row>
    <row r="3261" spans="1:74" ht="15.75" x14ac:dyDescent="0.25">
      <c r="A3261" s="52" t="s">
        <v>7908</v>
      </c>
      <c r="B3261" s="56"/>
      <c r="C3261" s="7" t="s">
        <v>118</v>
      </c>
      <c r="D3261" s="7" t="s">
        <v>6921</v>
      </c>
      <c r="E3261" s="7"/>
      <c r="F3261" s="64"/>
      <c r="G3261" s="6"/>
      <c r="H3261" s="6"/>
      <c r="I3261" s="10" t="s">
        <v>110</v>
      </c>
      <c r="J3261" s="11" t="s">
        <v>4426</v>
      </c>
      <c r="K3261" s="220" t="s">
        <v>601</v>
      </c>
      <c r="L3261" s="180"/>
      <c r="M3261" s="180">
        <v>1000</v>
      </c>
      <c r="N3261" s="80" t="s">
        <v>7217</v>
      </c>
      <c r="O3261" s="165"/>
      <c r="P3261" s="80" t="s">
        <v>6133</v>
      </c>
      <c r="Q3261" s="80"/>
      <c r="R3261" s="80"/>
      <c r="S3261" s="166"/>
      <c r="T3261" s="164"/>
      <c r="U3261" s="167"/>
      <c r="V3261" s="168"/>
      <c r="W3261" s="12" t="str">
        <f t="shared" si="562"/>
        <v>Mqtt1</v>
      </c>
      <c r="X3261" s="222"/>
      <c r="Y3261" s="6" t="str">
        <f t="shared" si="560"/>
        <v>power-tag/entrance-door-aft-deckhouse</v>
      </c>
      <c r="Z3261" s="106" t="str" cm="1">
        <f t="array" ref="Z3261">IF(COUNTIF(N3261,"spare"),"","$."&amp;_xlfn.REGEXEXTRACT(J3261,"PT\d+[FQ]\d+_(.*)", 2))</f>
        <v>$.RMS_Current_Phase_A</v>
      </c>
      <c r="AA3261" s="12">
        <f>AA3246+1</f>
        <v>13</v>
      </c>
      <c r="AB3261" s="6" t="s">
        <v>195</v>
      </c>
      <c r="AC3261" s="106">
        <v>3000</v>
      </c>
      <c r="AJ3261" s="80"/>
      <c r="AK3261" s="116" t="s">
        <v>1693</v>
      </c>
      <c r="AN3261" s="80"/>
      <c r="AO3261" s="80"/>
      <c r="AP3261" s="80"/>
      <c r="AQ3261" s="80"/>
      <c r="AR3261" s="130"/>
      <c r="AS3261" s="80"/>
      <c r="AT3261" s="7"/>
      <c r="AU3261" s="7"/>
      <c r="AV3261" s="169"/>
      <c r="AW3261" s="170"/>
      <c r="AX3261" s="140"/>
      <c r="AY3261" s="150"/>
      <c r="AZ3261" s="171"/>
      <c r="BA3261" s="171"/>
      <c r="BB3261" s="150" t="str">
        <f t="shared" si="563"/>
        <v/>
      </c>
      <c r="BC3261" s="172"/>
      <c r="BD3261" s="169"/>
      <c r="BE3261" s="169"/>
      <c r="BF3261" s="169"/>
      <c r="BG3261" s="169"/>
      <c r="BH3261" s="169"/>
      <c r="BI3261" s="169"/>
      <c r="BJ3261" s="169"/>
      <c r="BK3261" s="169"/>
      <c r="BL3261" s="169"/>
      <c r="BM3261" s="169"/>
      <c r="BN3261" s="169"/>
      <c r="BO3261" s="169"/>
      <c r="BP3261" s="169"/>
      <c r="BQ3261" s="169"/>
      <c r="BS3261" s="6"/>
      <c r="BT3261" s="11"/>
      <c r="BU3261" s="6"/>
      <c r="BV3261" s="6"/>
    </row>
    <row r="3262" spans="1:74" ht="15.75" x14ac:dyDescent="0.25">
      <c r="A3262" s="52" t="s">
        <v>7908</v>
      </c>
      <c r="B3262" s="56"/>
      <c r="C3262" s="7" t="s">
        <v>118</v>
      </c>
      <c r="D3262" s="7" t="s">
        <v>6921</v>
      </c>
      <c r="E3262" s="7"/>
      <c r="F3262" s="64"/>
      <c r="G3262" s="6"/>
      <c r="H3262" s="6"/>
      <c r="I3262" s="10" t="s">
        <v>110</v>
      </c>
      <c r="J3262" s="11" t="s">
        <v>4427</v>
      </c>
      <c r="K3262" s="220" t="s">
        <v>601</v>
      </c>
      <c r="L3262" s="180"/>
      <c r="M3262" s="180">
        <v>1000</v>
      </c>
      <c r="N3262" s="80" t="s">
        <v>7217</v>
      </c>
      <c r="O3262" s="165"/>
      <c r="P3262" s="80" t="s">
        <v>6134</v>
      </c>
      <c r="Q3262" s="80"/>
      <c r="R3262" s="80"/>
      <c r="S3262" s="166"/>
      <c r="T3262" s="164"/>
      <c r="U3262" s="167"/>
      <c r="V3262" s="168"/>
      <c r="W3262" s="12" t="str">
        <f t="shared" si="562"/>
        <v>Mqtt1</v>
      </c>
      <c r="X3262" s="222"/>
      <c r="Y3262" s="6" t="str">
        <f t="shared" si="560"/>
        <v>power-tag/entrance-door-aft-deckhouse</v>
      </c>
      <c r="Z3262" s="106" t="str" cm="1">
        <f t="array" ref="Z3262">IF(COUNTIF(N3262,"spare"),"","$."&amp;_xlfn.REGEXEXTRACT(J3262,"PT\d+[FQ]\d+_(.*)", 2))</f>
        <v>$.RMS_Current_Phase_B</v>
      </c>
      <c r="AA3262" s="12">
        <f t="shared" ref="AA3262:AA3325" si="564">AA3247+1</f>
        <v>13</v>
      </c>
      <c r="AB3262" s="6" t="s">
        <v>195</v>
      </c>
      <c r="AC3262" s="106">
        <v>3002</v>
      </c>
      <c r="AJ3262" s="80"/>
      <c r="AK3262" s="116" t="s">
        <v>1693</v>
      </c>
      <c r="AN3262" s="80"/>
      <c r="AO3262" s="80"/>
      <c r="AP3262" s="80"/>
      <c r="AQ3262" s="80"/>
      <c r="AR3262" s="130"/>
      <c r="AS3262" s="80"/>
      <c r="AT3262" s="7"/>
      <c r="AU3262" s="7"/>
      <c r="AV3262" s="169"/>
      <c r="AW3262" s="170"/>
      <c r="AX3262" s="140"/>
      <c r="AY3262" s="150"/>
      <c r="AZ3262" s="171"/>
      <c r="BA3262" s="171"/>
      <c r="BB3262" s="150" t="str">
        <f t="shared" si="563"/>
        <v/>
      </c>
      <c r="BC3262" s="172"/>
      <c r="BD3262" s="169"/>
      <c r="BE3262" s="169"/>
      <c r="BF3262" s="169"/>
      <c r="BG3262" s="169"/>
      <c r="BH3262" s="169"/>
      <c r="BI3262" s="169"/>
      <c r="BJ3262" s="169"/>
      <c r="BK3262" s="169"/>
      <c r="BL3262" s="169"/>
      <c r="BM3262" s="169"/>
      <c r="BN3262" s="169"/>
      <c r="BO3262" s="169"/>
      <c r="BP3262" s="169"/>
      <c r="BQ3262" s="169"/>
      <c r="BS3262" s="6"/>
      <c r="BT3262" s="11"/>
      <c r="BU3262" s="6"/>
      <c r="BV3262" s="6"/>
    </row>
    <row r="3263" spans="1:74" ht="15.75" x14ac:dyDescent="0.25">
      <c r="A3263" s="52" t="s">
        <v>7908</v>
      </c>
      <c r="B3263" s="56"/>
      <c r="C3263" s="7" t="s">
        <v>118</v>
      </c>
      <c r="D3263" s="7" t="s">
        <v>6921</v>
      </c>
      <c r="E3263" s="7"/>
      <c r="F3263" s="64"/>
      <c r="G3263" s="6"/>
      <c r="H3263" s="6"/>
      <c r="I3263" s="10" t="s">
        <v>110</v>
      </c>
      <c r="J3263" s="11" t="s">
        <v>4428</v>
      </c>
      <c r="K3263" s="220" t="s">
        <v>601</v>
      </c>
      <c r="L3263" s="180"/>
      <c r="M3263" s="180">
        <v>1000</v>
      </c>
      <c r="N3263" s="80" t="s">
        <v>7217</v>
      </c>
      <c r="O3263" s="165"/>
      <c r="P3263" s="80" t="s">
        <v>6135</v>
      </c>
      <c r="Q3263" s="80"/>
      <c r="R3263" s="80"/>
      <c r="S3263" s="166"/>
      <c r="T3263" s="164"/>
      <c r="U3263" s="167"/>
      <c r="V3263" s="168"/>
      <c r="W3263" s="12" t="str">
        <f t="shared" si="562"/>
        <v>Mqtt1</v>
      </c>
      <c r="X3263" s="222"/>
      <c r="Y3263" s="6" t="str">
        <f t="shared" si="560"/>
        <v>power-tag/entrance-door-aft-deckhouse</v>
      </c>
      <c r="Z3263" s="106" t="str" cm="1">
        <f t="array" ref="Z3263">IF(COUNTIF(N3263,"spare"),"","$."&amp;_xlfn.REGEXEXTRACT(J3263,"PT\d+[FQ]\d+_(.*)", 2))</f>
        <v>$.RMS_Current_Phase_C</v>
      </c>
      <c r="AA3263" s="12">
        <f t="shared" si="564"/>
        <v>13</v>
      </c>
      <c r="AB3263" s="6" t="s">
        <v>195</v>
      </c>
      <c r="AC3263" s="106">
        <v>3004</v>
      </c>
      <c r="AJ3263" s="80"/>
      <c r="AK3263" s="116" t="s">
        <v>1693</v>
      </c>
      <c r="AN3263" s="80"/>
      <c r="AO3263" s="80"/>
      <c r="AP3263" s="80"/>
      <c r="AQ3263" s="80"/>
      <c r="AR3263" s="130"/>
      <c r="AS3263" s="80"/>
      <c r="AT3263" s="7"/>
      <c r="AU3263" s="7"/>
      <c r="AV3263" s="169"/>
      <c r="AW3263" s="170"/>
      <c r="AX3263" s="140"/>
      <c r="AY3263" s="150"/>
      <c r="AZ3263" s="171"/>
      <c r="BA3263" s="171"/>
      <c r="BB3263" s="150" t="str">
        <f t="shared" si="563"/>
        <v/>
      </c>
      <c r="BC3263" s="172"/>
      <c r="BD3263" s="169"/>
      <c r="BE3263" s="169"/>
      <c r="BF3263" s="169"/>
      <c r="BG3263" s="169"/>
      <c r="BH3263" s="169"/>
      <c r="BI3263" s="169"/>
      <c r="BJ3263" s="169"/>
      <c r="BK3263" s="169"/>
      <c r="BL3263" s="169"/>
      <c r="BM3263" s="169"/>
      <c r="BN3263" s="169"/>
      <c r="BO3263" s="169"/>
      <c r="BP3263" s="169"/>
      <c r="BQ3263" s="169"/>
      <c r="BS3263" s="6"/>
      <c r="BT3263" s="11"/>
      <c r="BU3263" s="6"/>
      <c r="BV3263" s="6"/>
    </row>
    <row r="3264" spans="1:74" ht="15.75" x14ac:dyDescent="0.25">
      <c r="A3264" s="52" t="s">
        <v>7908</v>
      </c>
      <c r="B3264" s="56"/>
      <c r="C3264" s="7" t="s">
        <v>118</v>
      </c>
      <c r="D3264" s="7" t="s">
        <v>6921</v>
      </c>
      <c r="E3264" s="7"/>
      <c r="F3264" s="64"/>
      <c r="G3264" s="6"/>
      <c r="H3264" s="6"/>
      <c r="I3264" s="10" t="s">
        <v>110</v>
      </c>
      <c r="J3264" s="11" t="s">
        <v>4429</v>
      </c>
      <c r="K3264" s="220" t="s">
        <v>601</v>
      </c>
      <c r="L3264" s="180"/>
      <c r="M3264" s="180">
        <v>1000</v>
      </c>
      <c r="N3264" s="80" t="s">
        <v>7217</v>
      </c>
      <c r="O3264" s="165"/>
      <c r="P3264" s="80" t="s">
        <v>6136</v>
      </c>
      <c r="Q3264" s="80"/>
      <c r="R3264" s="80"/>
      <c r="S3264" s="166"/>
      <c r="T3264" s="164"/>
      <c r="U3264" s="167"/>
      <c r="V3264" s="168"/>
      <c r="W3264" s="12" t="str">
        <f t="shared" si="562"/>
        <v>Mqtt1</v>
      </c>
      <c r="X3264" s="222"/>
      <c r="Y3264" s="6" t="str">
        <f t="shared" si="560"/>
        <v>power-tag/entrance-door-aft-deckhouse</v>
      </c>
      <c r="Z3264" s="106" t="str" cm="1">
        <f t="array" ref="Z3264">IF(COUNTIF(N3264,"spare"),"","$."&amp;_xlfn.REGEXEXTRACT(J3264,"PT\d+[FQ]\d+_(.*)", 2))</f>
        <v>$.RMS_Current_Phase_Neut</v>
      </c>
      <c r="AA3264" s="12">
        <f t="shared" si="564"/>
        <v>13</v>
      </c>
      <c r="AB3264" s="6" t="s">
        <v>195</v>
      </c>
      <c r="AC3264" s="106">
        <v>3006</v>
      </c>
      <c r="AJ3264" s="80"/>
      <c r="AK3264" s="116" t="s">
        <v>1693</v>
      </c>
      <c r="AN3264" s="80"/>
      <c r="AO3264" s="80"/>
      <c r="AP3264" s="80"/>
      <c r="AQ3264" s="80"/>
      <c r="AR3264" s="130"/>
      <c r="AS3264" s="80"/>
      <c r="AT3264" s="7"/>
      <c r="AU3264" s="7"/>
      <c r="AV3264" s="169"/>
      <c r="AW3264" s="170"/>
      <c r="AX3264" s="140"/>
      <c r="AY3264" s="150"/>
      <c r="AZ3264" s="171"/>
      <c r="BA3264" s="171"/>
      <c r="BB3264" s="150" t="str">
        <f t="shared" si="563"/>
        <v/>
      </c>
      <c r="BC3264" s="172"/>
      <c r="BD3264" s="169"/>
      <c r="BE3264" s="169"/>
      <c r="BF3264" s="169"/>
      <c r="BG3264" s="169"/>
      <c r="BH3264" s="169"/>
      <c r="BI3264" s="169"/>
      <c r="BJ3264" s="169"/>
      <c r="BK3264" s="169"/>
      <c r="BL3264" s="169"/>
      <c r="BM3264" s="169"/>
      <c r="BN3264" s="169"/>
      <c r="BO3264" s="169"/>
      <c r="BP3264" s="169"/>
      <c r="BQ3264" s="169"/>
      <c r="BS3264" s="6"/>
      <c r="BT3264" s="11"/>
      <c r="BU3264" s="6"/>
      <c r="BV3264" s="6"/>
    </row>
    <row r="3265" spans="1:74" ht="15.75" x14ac:dyDescent="0.25">
      <c r="A3265" s="52" t="s">
        <v>7908</v>
      </c>
      <c r="B3265" s="56"/>
      <c r="C3265" s="7" t="s">
        <v>118</v>
      </c>
      <c r="D3265" s="7" t="s">
        <v>6921</v>
      </c>
      <c r="E3265" s="7"/>
      <c r="F3265" s="64"/>
      <c r="G3265" s="6"/>
      <c r="H3265" s="6"/>
      <c r="I3265" s="10" t="s">
        <v>110</v>
      </c>
      <c r="J3265" s="11" t="s">
        <v>7712</v>
      </c>
      <c r="K3265" s="220" t="s">
        <v>601</v>
      </c>
      <c r="L3265" s="180"/>
      <c r="M3265" s="180">
        <v>1000</v>
      </c>
      <c r="N3265" s="80" t="s">
        <v>7217</v>
      </c>
      <c r="O3265" s="165"/>
      <c r="P3265" s="80" t="s">
        <v>6137</v>
      </c>
      <c r="Q3265" s="80"/>
      <c r="R3265" s="80"/>
      <c r="S3265" s="166"/>
      <c r="T3265" s="164"/>
      <c r="U3265" s="167"/>
      <c r="V3265" s="168"/>
      <c r="W3265" s="12" t="str">
        <f t="shared" si="562"/>
        <v>Mqtt1</v>
      </c>
      <c r="X3265" s="222"/>
      <c r="Y3265" s="6" t="str">
        <f t="shared" si="560"/>
        <v>power-tag/entrance-door-aft-deckhouse</v>
      </c>
      <c r="Z3265" s="106" t="str" cm="1">
        <f t="array" ref="Z3265">IF(COUNTIF(N3265,"spare"),"","$."&amp;_xlfn.REGEXEXTRACT(J3265,"PT\d+[FQ]\d+_(.*)", 2))</f>
        <v>$.RMS_Voltage_A_N</v>
      </c>
      <c r="AA3265" s="12">
        <f t="shared" si="564"/>
        <v>13</v>
      </c>
      <c r="AB3265" s="6" t="s">
        <v>195</v>
      </c>
      <c r="AC3265" s="106">
        <v>3028</v>
      </c>
      <c r="AJ3265" s="80"/>
      <c r="AK3265" s="116" t="s">
        <v>1694</v>
      </c>
      <c r="AN3265" s="80"/>
      <c r="AO3265" s="80"/>
      <c r="AP3265" s="80"/>
      <c r="AQ3265" s="80"/>
      <c r="AR3265" s="130"/>
      <c r="AS3265" s="80"/>
      <c r="AT3265" s="7"/>
      <c r="AU3265" s="7"/>
      <c r="AV3265" s="169"/>
      <c r="AW3265" s="170"/>
      <c r="AX3265" s="140"/>
      <c r="AY3265" s="150"/>
      <c r="AZ3265" s="171"/>
      <c r="BA3265" s="171"/>
      <c r="BB3265" s="150" t="str">
        <f t="shared" si="563"/>
        <v/>
      </c>
      <c r="BC3265" s="172"/>
      <c r="BD3265" s="169"/>
      <c r="BE3265" s="169"/>
      <c r="BF3265" s="169"/>
      <c r="BG3265" s="169"/>
      <c r="BH3265" s="169"/>
      <c r="BI3265" s="169"/>
      <c r="BJ3265" s="169"/>
      <c r="BK3265" s="169"/>
      <c r="BL3265" s="169"/>
      <c r="BM3265" s="169"/>
      <c r="BN3265" s="169"/>
      <c r="BO3265" s="169"/>
      <c r="BP3265" s="169"/>
      <c r="BQ3265" s="169"/>
      <c r="BS3265" s="6"/>
      <c r="BT3265" s="11"/>
      <c r="BU3265" s="6"/>
      <c r="BV3265" s="6"/>
    </row>
    <row r="3266" spans="1:74" ht="15.75" x14ac:dyDescent="0.25">
      <c r="A3266" s="52" t="s">
        <v>7908</v>
      </c>
      <c r="B3266" s="56"/>
      <c r="C3266" s="7" t="s">
        <v>118</v>
      </c>
      <c r="D3266" s="7" t="s">
        <v>6921</v>
      </c>
      <c r="E3266" s="7"/>
      <c r="F3266" s="64"/>
      <c r="G3266" s="6"/>
      <c r="H3266" s="6"/>
      <c r="I3266" s="10" t="s">
        <v>110</v>
      </c>
      <c r="J3266" s="11" t="s">
        <v>7713</v>
      </c>
      <c r="K3266" s="220" t="s">
        <v>601</v>
      </c>
      <c r="L3266" s="180"/>
      <c r="M3266" s="180">
        <v>1000</v>
      </c>
      <c r="N3266" s="80" t="s">
        <v>7217</v>
      </c>
      <c r="O3266" s="165"/>
      <c r="P3266" s="80" t="s">
        <v>6138</v>
      </c>
      <c r="Q3266" s="80"/>
      <c r="R3266" s="80"/>
      <c r="S3266" s="166"/>
      <c r="T3266" s="164"/>
      <c r="U3266" s="167"/>
      <c r="V3266" s="168"/>
      <c r="W3266" s="12" t="str">
        <f t="shared" si="562"/>
        <v>Mqtt1</v>
      </c>
      <c r="X3266" s="222"/>
      <c r="Y3266" s="6" t="str">
        <f t="shared" si="560"/>
        <v>power-tag/entrance-door-aft-deckhouse</v>
      </c>
      <c r="Z3266" s="106" t="str" cm="1">
        <f t="array" ref="Z3266">IF(COUNTIF(N3266,"spare"),"","$."&amp;_xlfn.REGEXEXTRACT(J3266,"PT\d+[FQ]\d+_(.*)", 2))</f>
        <v>$.RMS_Voltage_B_N</v>
      </c>
      <c r="AA3266" s="12">
        <f t="shared" si="564"/>
        <v>13</v>
      </c>
      <c r="AB3266" s="6" t="s">
        <v>195</v>
      </c>
      <c r="AC3266" s="106">
        <v>3030</v>
      </c>
      <c r="AJ3266" s="80"/>
      <c r="AK3266" s="116" t="s">
        <v>1694</v>
      </c>
      <c r="AN3266" s="80"/>
      <c r="AO3266" s="80"/>
      <c r="AP3266" s="80"/>
      <c r="AQ3266" s="80"/>
      <c r="AR3266" s="130"/>
      <c r="AS3266" s="80"/>
      <c r="AT3266" s="7"/>
      <c r="AU3266" s="7"/>
      <c r="AV3266" s="169"/>
      <c r="AW3266" s="170"/>
      <c r="AX3266" s="140"/>
      <c r="AY3266" s="150"/>
      <c r="AZ3266" s="171"/>
      <c r="BA3266" s="171"/>
      <c r="BB3266" s="150" t="str">
        <f t="shared" si="563"/>
        <v/>
      </c>
      <c r="BC3266" s="172"/>
      <c r="BD3266" s="169"/>
      <c r="BE3266" s="169"/>
      <c r="BF3266" s="169"/>
      <c r="BG3266" s="169"/>
      <c r="BH3266" s="169"/>
      <c r="BI3266" s="169"/>
      <c r="BJ3266" s="169"/>
      <c r="BK3266" s="169"/>
      <c r="BL3266" s="169"/>
      <c r="BM3266" s="169"/>
      <c r="BN3266" s="169"/>
      <c r="BO3266" s="169"/>
      <c r="BP3266" s="169"/>
      <c r="BQ3266" s="169"/>
      <c r="BS3266" s="6"/>
      <c r="BT3266" s="11"/>
      <c r="BU3266" s="6"/>
      <c r="BV3266" s="6"/>
    </row>
    <row r="3267" spans="1:74" ht="15.75" x14ac:dyDescent="0.25">
      <c r="A3267" s="52" t="s">
        <v>7908</v>
      </c>
      <c r="B3267" s="56"/>
      <c r="C3267" s="7" t="s">
        <v>118</v>
      </c>
      <c r="D3267" s="7" t="s">
        <v>6921</v>
      </c>
      <c r="E3267" s="7"/>
      <c r="F3267" s="64"/>
      <c r="G3267" s="6"/>
      <c r="H3267" s="6"/>
      <c r="I3267" s="10" t="s">
        <v>110</v>
      </c>
      <c r="J3267" s="11" t="s">
        <v>7714</v>
      </c>
      <c r="K3267" s="220" t="s">
        <v>601</v>
      </c>
      <c r="L3267" s="180"/>
      <c r="M3267" s="180">
        <v>1000</v>
      </c>
      <c r="N3267" s="80" t="s">
        <v>7217</v>
      </c>
      <c r="O3267" s="165"/>
      <c r="P3267" s="80" t="s">
        <v>6139</v>
      </c>
      <c r="Q3267" s="80"/>
      <c r="R3267" s="80"/>
      <c r="S3267" s="166"/>
      <c r="T3267" s="164"/>
      <c r="U3267" s="167"/>
      <c r="V3267" s="168"/>
      <c r="W3267" s="12" t="str">
        <f t="shared" si="562"/>
        <v>Mqtt1</v>
      </c>
      <c r="X3267" s="222"/>
      <c r="Y3267" s="6" t="str">
        <f t="shared" si="560"/>
        <v>power-tag/entrance-door-aft-deckhouse</v>
      </c>
      <c r="Z3267" s="106" t="str" cm="1">
        <f t="array" ref="Z3267">IF(COUNTIF(N3267,"spare"),"","$."&amp;_xlfn.REGEXEXTRACT(J3267,"PT\d+[FQ]\d+_(.*)", 2))</f>
        <v>$.RMS_Voltage_C_N</v>
      </c>
      <c r="AA3267" s="12">
        <f t="shared" si="564"/>
        <v>13</v>
      </c>
      <c r="AB3267" s="6" t="s">
        <v>195</v>
      </c>
      <c r="AC3267" s="106">
        <v>3032</v>
      </c>
      <c r="AJ3267" s="80"/>
      <c r="AK3267" s="116" t="s">
        <v>1694</v>
      </c>
      <c r="AN3267" s="80"/>
      <c r="AO3267" s="80"/>
      <c r="AP3267" s="80"/>
      <c r="AQ3267" s="80"/>
      <c r="AR3267" s="130"/>
      <c r="AS3267" s="80"/>
      <c r="AT3267" s="7"/>
      <c r="AU3267" s="7"/>
      <c r="AV3267" s="169"/>
      <c r="AW3267" s="170"/>
      <c r="AX3267" s="140"/>
      <c r="AY3267" s="150"/>
      <c r="AZ3267" s="171"/>
      <c r="BA3267" s="171"/>
      <c r="BB3267" s="150" t="str">
        <f t="shared" si="563"/>
        <v/>
      </c>
      <c r="BC3267" s="172"/>
      <c r="BD3267" s="169"/>
      <c r="BE3267" s="169"/>
      <c r="BF3267" s="169"/>
      <c r="BG3267" s="169"/>
      <c r="BH3267" s="169"/>
      <c r="BI3267" s="169"/>
      <c r="BJ3267" s="169"/>
      <c r="BK3267" s="169"/>
      <c r="BL3267" s="169"/>
      <c r="BM3267" s="169"/>
      <c r="BN3267" s="169"/>
      <c r="BO3267" s="169"/>
      <c r="BP3267" s="169"/>
      <c r="BQ3267" s="169"/>
      <c r="BS3267" s="6"/>
      <c r="BT3267" s="11"/>
      <c r="BU3267" s="6"/>
      <c r="BV3267" s="6"/>
    </row>
    <row r="3268" spans="1:74" ht="15.75" x14ac:dyDescent="0.25">
      <c r="A3268" s="52" t="s">
        <v>7908</v>
      </c>
      <c r="B3268" s="56"/>
      <c r="C3268" s="7" t="s">
        <v>118</v>
      </c>
      <c r="D3268" s="7" t="s">
        <v>6921</v>
      </c>
      <c r="E3268" s="7"/>
      <c r="F3268" s="64"/>
      <c r="G3268" s="6"/>
      <c r="H3268" s="6"/>
      <c r="I3268" s="10" t="s">
        <v>110</v>
      </c>
      <c r="J3268" s="11" t="s">
        <v>4430</v>
      </c>
      <c r="K3268" s="220" t="s">
        <v>601</v>
      </c>
      <c r="L3268" s="180"/>
      <c r="M3268" s="180">
        <v>1000</v>
      </c>
      <c r="N3268" s="80" t="s">
        <v>7217</v>
      </c>
      <c r="O3268" s="165"/>
      <c r="P3268" s="80" t="s">
        <v>6140</v>
      </c>
      <c r="Q3268" s="80"/>
      <c r="R3268" s="80"/>
      <c r="S3268" s="166"/>
      <c r="T3268" s="164"/>
      <c r="U3268" s="167"/>
      <c r="V3268" s="168"/>
      <c r="W3268" s="12" t="str">
        <f t="shared" si="562"/>
        <v>Mqtt1</v>
      </c>
      <c r="X3268" s="222"/>
      <c r="Y3268" s="6" t="str">
        <f t="shared" si="560"/>
        <v>power-tag/entrance-door-aft-deckhouse</v>
      </c>
      <c r="Z3268" s="106" t="str" cm="1">
        <f t="array" ref="Z3268">IF(COUNTIF(N3268,"spare"),"","$."&amp;_xlfn.REGEXEXTRACT(J3268,"PT\d+[FQ]\d+_(.*)", 2))</f>
        <v>$.Active_Power_Phase_A</v>
      </c>
      <c r="AA3268" s="12">
        <f t="shared" si="564"/>
        <v>13</v>
      </c>
      <c r="AB3268" s="6" t="s">
        <v>195</v>
      </c>
      <c r="AC3268" s="106">
        <v>3054</v>
      </c>
      <c r="AJ3268" s="80"/>
      <c r="AK3268" s="116" t="s">
        <v>1695</v>
      </c>
      <c r="AN3268" s="80"/>
      <c r="AO3268" s="80"/>
      <c r="AP3268" s="80"/>
      <c r="AQ3268" s="80"/>
      <c r="AR3268" s="130"/>
      <c r="AS3268" s="80"/>
      <c r="AT3268" s="7"/>
      <c r="AU3268" s="7"/>
      <c r="AV3268" s="169"/>
      <c r="AW3268" s="170"/>
      <c r="AX3268" s="140"/>
      <c r="AY3268" s="150"/>
      <c r="AZ3268" s="171"/>
      <c r="BA3268" s="171"/>
      <c r="BB3268" s="150" t="str">
        <f t="shared" si="563"/>
        <v/>
      </c>
      <c r="BC3268" s="172"/>
      <c r="BD3268" s="169"/>
      <c r="BE3268" s="169"/>
      <c r="BF3268" s="169"/>
      <c r="BG3268" s="169"/>
      <c r="BH3268" s="169"/>
      <c r="BI3268" s="169"/>
      <c r="BJ3268" s="169"/>
      <c r="BK3268" s="169"/>
      <c r="BL3268" s="169"/>
      <c r="BM3268" s="169"/>
      <c r="BN3268" s="169"/>
      <c r="BO3268" s="169"/>
      <c r="BP3268" s="169"/>
      <c r="BQ3268" s="169"/>
      <c r="BS3268" s="6"/>
      <c r="BT3268" s="11"/>
      <c r="BU3268" s="6"/>
      <c r="BV3268" s="6"/>
    </row>
    <row r="3269" spans="1:74" ht="15.75" x14ac:dyDescent="0.25">
      <c r="A3269" s="52" t="s">
        <v>7908</v>
      </c>
      <c r="B3269" s="56"/>
      <c r="C3269" s="7" t="s">
        <v>118</v>
      </c>
      <c r="D3269" s="7" t="s">
        <v>6921</v>
      </c>
      <c r="E3269" s="7"/>
      <c r="F3269" s="64"/>
      <c r="G3269" s="6"/>
      <c r="H3269" s="6"/>
      <c r="I3269" s="10" t="s">
        <v>110</v>
      </c>
      <c r="J3269" s="11" t="s">
        <v>4431</v>
      </c>
      <c r="K3269" s="220" t="s">
        <v>601</v>
      </c>
      <c r="L3269" s="180"/>
      <c r="M3269" s="180">
        <v>1000</v>
      </c>
      <c r="N3269" s="80" t="s">
        <v>7217</v>
      </c>
      <c r="O3269" s="165"/>
      <c r="P3269" s="80" t="s">
        <v>6141</v>
      </c>
      <c r="Q3269" s="80"/>
      <c r="R3269" s="80"/>
      <c r="S3269" s="166"/>
      <c r="T3269" s="164"/>
      <c r="U3269" s="167"/>
      <c r="V3269" s="168"/>
      <c r="W3269" s="12" t="str">
        <f t="shared" si="562"/>
        <v>Mqtt1</v>
      </c>
      <c r="X3269" s="222"/>
      <c r="Y3269" s="6" t="str">
        <f t="shared" si="560"/>
        <v>power-tag/entrance-door-aft-deckhouse</v>
      </c>
      <c r="Z3269" s="106" t="str" cm="1">
        <f t="array" ref="Z3269">IF(COUNTIF(N3269,"spare"),"","$."&amp;_xlfn.REGEXEXTRACT(J3269,"PT\d+[FQ]\d+_(.*)", 2))</f>
        <v>$.Active_Power_Phase_B</v>
      </c>
      <c r="AA3269" s="12">
        <f t="shared" si="564"/>
        <v>13</v>
      </c>
      <c r="AB3269" s="6" t="s">
        <v>195</v>
      </c>
      <c r="AC3269" s="106">
        <v>3056</v>
      </c>
      <c r="AJ3269" s="80"/>
      <c r="AK3269" s="116" t="s">
        <v>1695</v>
      </c>
      <c r="AN3269" s="80"/>
      <c r="AO3269" s="80"/>
      <c r="AP3269" s="80"/>
      <c r="AQ3269" s="80"/>
      <c r="AR3269" s="130"/>
      <c r="AS3269" s="80"/>
      <c r="AT3269" s="7"/>
      <c r="AU3269" s="7"/>
      <c r="AV3269" s="169"/>
      <c r="AW3269" s="170"/>
      <c r="AX3269" s="140"/>
      <c r="AY3269" s="150"/>
      <c r="AZ3269" s="171"/>
      <c r="BA3269" s="171"/>
      <c r="BB3269" s="150" t="str">
        <f t="shared" si="563"/>
        <v/>
      </c>
      <c r="BC3269" s="172"/>
      <c r="BD3269" s="169"/>
      <c r="BE3269" s="169"/>
      <c r="BF3269" s="169"/>
      <c r="BG3269" s="169"/>
      <c r="BH3269" s="169"/>
      <c r="BI3269" s="169"/>
      <c r="BJ3269" s="169"/>
      <c r="BK3269" s="169"/>
      <c r="BL3269" s="169"/>
      <c r="BM3269" s="169"/>
      <c r="BN3269" s="169"/>
      <c r="BO3269" s="169"/>
      <c r="BP3269" s="169"/>
      <c r="BQ3269" s="169"/>
      <c r="BS3269" s="6"/>
      <c r="BT3269" s="11"/>
      <c r="BU3269" s="6"/>
      <c r="BV3269" s="6"/>
    </row>
    <row r="3270" spans="1:74" ht="15.75" x14ac:dyDescent="0.25">
      <c r="A3270" s="52" t="s">
        <v>7908</v>
      </c>
      <c r="B3270" s="56"/>
      <c r="C3270" s="7" t="s">
        <v>118</v>
      </c>
      <c r="D3270" s="7" t="s">
        <v>6921</v>
      </c>
      <c r="E3270" s="7"/>
      <c r="F3270" s="64"/>
      <c r="G3270" s="6"/>
      <c r="H3270" s="6"/>
      <c r="I3270" s="10" t="s">
        <v>110</v>
      </c>
      <c r="J3270" s="11" t="s">
        <v>4432</v>
      </c>
      <c r="K3270" s="220" t="s">
        <v>601</v>
      </c>
      <c r="L3270" s="180"/>
      <c r="M3270" s="180">
        <v>1000</v>
      </c>
      <c r="N3270" s="80" t="s">
        <v>7217</v>
      </c>
      <c r="O3270" s="165"/>
      <c r="P3270" s="80" t="s">
        <v>6142</v>
      </c>
      <c r="Q3270" s="80"/>
      <c r="R3270" s="80"/>
      <c r="S3270" s="166"/>
      <c r="T3270" s="164"/>
      <c r="U3270" s="167"/>
      <c r="V3270" s="168"/>
      <c r="W3270" s="12" t="str">
        <f t="shared" si="562"/>
        <v>Mqtt1</v>
      </c>
      <c r="X3270" s="222"/>
      <c r="Y3270" s="6" t="str">
        <f t="shared" si="560"/>
        <v>power-tag/entrance-door-aft-deckhouse</v>
      </c>
      <c r="Z3270" s="106" t="str" cm="1">
        <f t="array" ref="Z3270">IF(COUNTIF(N3270,"spare"),"","$."&amp;_xlfn.REGEXEXTRACT(J3270,"PT\d+[FQ]\d+_(.*)", 2))</f>
        <v>$.Active_Power_Phase_C</v>
      </c>
      <c r="AA3270" s="12">
        <f t="shared" si="564"/>
        <v>13</v>
      </c>
      <c r="AB3270" s="6" t="s">
        <v>195</v>
      </c>
      <c r="AC3270" s="106">
        <v>3058</v>
      </c>
      <c r="AJ3270" s="80"/>
      <c r="AK3270" s="116" t="s">
        <v>1695</v>
      </c>
      <c r="AN3270" s="80"/>
      <c r="AO3270" s="80"/>
      <c r="AP3270" s="80"/>
      <c r="AQ3270" s="80"/>
      <c r="AR3270" s="130"/>
      <c r="AS3270" s="80"/>
      <c r="AT3270" s="7"/>
      <c r="AU3270" s="7"/>
      <c r="AV3270" s="169"/>
      <c r="AW3270" s="170"/>
      <c r="AX3270" s="140"/>
      <c r="AY3270" s="150"/>
      <c r="AZ3270" s="171"/>
      <c r="BA3270" s="171"/>
      <c r="BB3270" s="150" t="str">
        <f t="shared" si="563"/>
        <v/>
      </c>
      <c r="BC3270" s="172"/>
      <c r="BD3270" s="169"/>
      <c r="BE3270" s="169"/>
      <c r="BF3270" s="169"/>
      <c r="BG3270" s="169"/>
      <c r="BH3270" s="169"/>
      <c r="BI3270" s="169"/>
      <c r="BJ3270" s="169"/>
      <c r="BK3270" s="169"/>
      <c r="BL3270" s="169"/>
      <c r="BM3270" s="169"/>
      <c r="BN3270" s="169"/>
      <c r="BO3270" s="169"/>
      <c r="BP3270" s="169"/>
      <c r="BQ3270" s="169"/>
      <c r="BS3270" s="6"/>
      <c r="BT3270" s="11"/>
      <c r="BU3270" s="6"/>
      <c r="BV3270" s="6"/>
    </row>
    <row r="3271" spans="1:74" ht="15.75" x14ac:dyDescent="0.25">
      <c r="A3271" s="52" t="s">
        <v>7908</v>
      </c>
      <c r="B3271" s="56"/>
      <c r="C3271" s="7" t="s">
        <v>118</v>
      </c>
      <c r="D3271" s="7" t="s">
        <v>6921</v>
      </c>
      <c r="E3271" s="7"/>
      <c r="F3271" s="64"/>
      <c r="G3271" s="6"/>
      <c r="H3271" s="6"/>
      <c r="I3271" s="10" t="s">
        <v>110</v>
      </c>
      <c r="J3271" s="11" t="s">
        <v>4433</v>
      </c>
      <c r="K3271" s="220" t="s">
        <v>601</v>
      </c>
      <c r="L3271" s="180"/>
      <c r="M3271" s="180">
        <v>1000</v>
      </c>
      <c r="N3271" s="80" t="s">
        <v>7217</v>
      </c>
      <c r="O3271" s="165"/>
      <c r="P3271" s="80" t="s">
        <v>6143</v>
      </c>
      <c r="Q3271" s="80"/>
      <c r="R3271" s="80"/>
      <c r="S3271" s="166"/>
      <c r="T3271" s="164"/>
      <c r="U3271" s="167"/>
      <c r="V3271" s="168"/>
      <c r="W3271" s="12" t="str">
        <f t="shared" si="562"/>
        <v>Mqtt1</v>
      </c>
      <c r="X3271" s="222"/>
      <c r="Y3271" s="6" t="str">
        <f t="shared" si="560"/>
        <v>power-tag/entrance-door-aft-deckhouse</v>
      </c>
      <c r="Z3271" s="106" t="str" cm="1">
        <f t="array" ref="Z3271">IF(COUNTIF(N3271,"spare"),"","$."&amp;_xlfn.REGEXEXTRACT(J3271,"PT\d+[FQ]\d+_(.*)", 2))</f>
        <v>$.Total_Active_Power</v>
      </c>
      <c r="AA3271" s="12">
        <f t="shared" si="564"/>
        <v>13</v>
      </c>
      <c r="AB3271" s="6" t="s">
        <v>195</v>
      </c>
      <c r="AC3271" s="106">
        <v>3060</v>
      </c>
      <c r="AJ3271" s="80"/>
      <c r="AK3271" s="116" t="s">
        <v>1695</v>
      </c>
      <c r="AN3271" s="80"/>
      <c r="AO3271" s="80"/>
      <c r="AP3271" s="80"/>
      <c r="AQ3271" s="80"/>
      <c r="AR3271" s="130"/>
      <c r="AS3271" s="80"/>
      <c r="AT3271" s="7"/>
      <c r="AU3271" s="7"/>
      <c r="AV3271" s="169"/>
      <c r="AW3271" s="170"/>
      <c r="AX3271" s="140"/>
      <c r="AY3271" s="150"/>
      <c r="AZ3271" s="171"/>
      <c r="BA3271" s="171"/>
      <c r="BB3271" s="150" t="str">
        <f t="shared" si="563"/>
        <v/>
      </c>
      <c r="BC3271" s="172"/>
      <c r="BD3271" s="169"/>
      <c r="BE3271" s="169"/>
      <c r="BF3271" s="169"/>
      <c r="BG3271" s="169"/>
      <c r="BH3271" s="169"/>
      <c r="BI3271" s="169"/>
      <c r="BJ3271" s="169"/>
      <c r="BK3271" s="169"/>
      <c r="BL3271" s="169"/>
      <c r="BM3271" s="169"/>
      <c r="BN3271" s="169"/>
      <c r="BO3271" s="169"/>
      <c r="BP3271" s="169"/>
      <c r="BQ3271" s="169"/>
      <c r="BS3271" s="6"/>
      <c r="BT3271" s="11"/>
      <c r="BU3271" s="6"/>
      <c r="BV3271" s="6"/>
    </row>
    <row r="3272" spans="1:74" ht="15.75" x14ac:dyDescent="0.25">
      <c r="A3272" s="52" t="s">
        <v>7908</v>
      </c>
      <c r="B3272" s="56"/>
      <c r="C3272" s="7" t="s">
        <v>118</v>
      </c>
      <c r="D3272" s="7" t="s">
        <v>6921</v>
      </c>
      <c r="E3272" s="7"/>
      <c r="F3272" s="64"/>
      <c r="G3272" s="6"/>
      <c r="H3272" s="6"/>
      <c r="I3272" s="10" t="s">
        <v>110</v>
      </c>
      <c r="J3272" s="11" t="s">
        <v>4434</v>
      </c>
      <c r="K3272" s="220" t="s">
        <v>601</v>
      </c>
      <c r="L3272" s="180"/>
      <c r="M3272" s="180">
        <v>1000</v>
      </c>
      <c r="N3272" s="80" t="s">
        <v>7217</v>
      </c>
      <c r="O3272" s="165"/>
      <c r="P3272" s="80" t="s">
        <v>6144</v>
      </c>
      <c r="Q3272" s="80"/>
      <c r="R3272" s="80"/>
      <c r="S3272" s="166"/>
      <c r="T3272" s="164"/>
      <c r="U3272" s="167"/>
      <c r="V3272" s="168"/>
      <c r="W3272" s="12" t="str">
        <f t="shared" si="562"/>
        <v>Mqtt1</v>
      </c>
      <c r="X3272" s="222"/>
      <c r="Y3272" s="6" t="str">
        <f t="shared" si="560"/>
        <v>power-tag/entrance-door-aft-deckhouse</v>
      </c>
      <c r="Z3272" s="106" t="str" cm="1">
        <f t="array" ref="Z3272">IF(COUNTIF(N3272,"spare"),"","$."&amp;_xlfn.REGEXEXTRACT(J3272,"PT\d+[FQ]\d+_(.*)", 2))</f>
        <v>$.Power_Factor_Phase_A</v>
      </c>
      <c r="AA3272" s="12">
        <f t="shared" si="564"/>
        <v>13</v>
      </c>
      <c r="AB3272" s="6" t="s">
        <v>195</v>
      </c>
      <c r="AC3272" s="106">
        <v>3078</v>
      </c>
      <c r="AJ3272" s="80"/>
      <c r="AK3272" s="116" t="s">
        <v>1696</v>
      </c>
      <c r="AN3272" s="80"/>
      <c r="AO3272" s="80"/>
      <c r="AP3272" s="80"/>
      <c r="AQ3272" s="80"/>
      <c r="AR3272" s="130"/>
      <c r="AS3272" s="80"/>
      <c r="AT3272" s="7"/>
      <c r="AU3272" s="7"/>
      <c r="AV3272" s="169"/>
      <c r="AW3272" s="170"/>
      <c r="AX3272" s="140"/>
      <c r="AY3272" s="150"/>
      <c r="AZ3272" s="171"/>
      <c r="BA3272" s="171"/>
      <c r="BB3272" s="150" t="str">
        <f t="shared" si="563"/>
        <v/>
      </c>
      <c r="BC3272" s="172"/>
      <c r="BD3272" s="169"/>
      <c r="BE3272" s="169"/>
      <c r="BF3272" s="169"/>
      <c r="BG3272" s="169"/>
      <c r="BH3272" s="169"/>
      <c r="BI3272" s="169"/>
      <c r="BJ3272" s="169"/>
      <c r="BK3272" s="169"/>
      <c r="BL3272" s="169"/>
      <c r="BM3272" s="169"/>
      <c r="BN3272" s="169"/>
      <c r="BO3272" s="169"/>
      <c r="BP3272" s="169"/>
      <c r="BQ3272" s="169"/>
      <c r="BS3272" s="6"/>
      <c r="BT3272" s="11"/>
      <c r="BU3272" s="6"/>
      <c r="BV3272" s="6"/>
    </row>
    <row r="3273" spans="1:74" ht="15.75" x14ac:dyDescent="0.25">
      <c r="A3273" s="52" t="s">
        <v>7908</v>
      </c>
      <c r="B3273" s="56"/>
      <c r="C3273" s="7" t="s">
        <v>118</v>
      </c>
      <c r="D3273" s="7" t="s">
        <v>6921</v>
      </c>
      <c r="E3273" s="7"/>
      <c r="F3273" s="64"/>
      <c r="G3273" s="6"/>
      <c r="H3273" s="6"/>
      <c r="I3273" s="10" t="s">
        <v>110</v>
      </c>
      <c r="J3273" s="11" t="s">
        <v>4435</v>
      </c>
      <c r="K3273" s="220" t="s">
        <v>601</v>
      </c>
      <c r="L3273" s="180"/>
      <c r="M3273" s="180">
        <v>1000</v>
      </c>
      <c r="N3273" s="80" t="s">
        <v>7217</v>
      </c>
      <c r="O3273" s="165"/>
      <c r="P3273" s="80" t="s">
        <v>6145</v>
      </c>
      <c r="Q3273" s="80"/>
      <c r="R3273" s="80"/>
      <c r="S3273" s="166"/>
      <c r="T3273" s="164"/>
      <c r="U3273" s="167"/>
      <c r="V3273" s="168"/>
      <c r="W3273" s="12" t="str">
        <f t="shared" si="562"/>
        <v>Mqtt1</v>
      </c>
      <c r="X3273" s="222"/>
      <c r="Y3273" s="6" t="str">
        <f t="shared" ref="Y3273:Y3336" si="565">"power-tag/" &amp; LOWER(_xlfn.REGEXREPLACE(_xlfn.REGEXREPLACE(_xlfn.REGEXREPLACE(TRIM(_xlfn.REGEXREPLACE(P3273, " (RMS (Current|Voltage) .+)|(Active Power Phase [ABC])|(Total Active Power)|(Power Factor .+)|(Total Power Factor) *", "")), "[ /\(\)&amp;:\.#]", "-"), "\-+", "-"), "-$", ""))</f>
        <v>power-tag/entrance-door-aft-deckhouse</v>
      </c>
      <c r="Z3273" s="106" t="str" cm="1">
        <f t="array" ref="Z3273">IF(COUNTIF(N3273,"spare"),"","$."&amp;_xlfn.REGEXEXTRACT(J3273,"PT\d+[FQ]\d+_(.*)", 2))</f>
        <v>$.Power_Factor_Phase_B</v>
      </c>
      <c r="AA3273" s="12">
        <f t="shared" si="564"/>
        <v>13</v>
      </c>
      <c r="AB3273" s="6" t="s">
        <v>195</v>
      </c>
      <c r="AC3273" s="106">
        <v>3080</v>
      </c>
      <c r="AJ3273" s="80"/>
      <c r="AK3273" s="116" t="s">
        <v>1696</v>
      </c>
      <c r="AN3273" s="80"/>
      <c r="AO3273" s="80"/>
      <c r="AP3273" s="80"/>
      <c r="AQ3273" s="80"/>
      <c r="AR3273" s="130"/>
      <c r="AS3273" s="80"/>
      <c r="AT3273" s="7"/>
      <c r="AU3273" s="7"/>
      <c r="AV3273" s="169"/>
      <c r="AW3273" s="170"/>
      <c r="AX3273" s="140"/>
      <c r="AY3273" s="150"/>
      <c r="AZ3273" s="171"/>
      <c r="BA3273" s="171"/>
      <c r="BB3273" s="150" t="str">
        <f t="shared" si="563"/>
        <v/>
      </c>
      <c r="BC3273" s="172"/>
      <c r="BD3273" s="169"/>
      <c r="BE3273" s="169"/>
      <c r="BF3273" s="169"/>
      <c r="BG3273" s="169"/>
      <c r="BH3273" s="169"/>
      <c r="BI3273" s="169"/>
      <c r="BJ3273" s="169"/>
      <c r="BK3273" s="169"/>
      <c r="BL3273" s="169"/>
      <c r="BM3273" s="169"/>
      <c r="BN3273" s="169"/>
      <c r="BO3273" s="169"/>
      <c r="BP3273" s="169"/>
      <c r="BQ3273" s="169"/>
      <c r="BS3273" s="6"/>
      <c r="BT3273" s="11"/>
      <c r="BU3273" s="6"/>
      <c r="BV3273" s="6"/>
    </row>
    <row r="3274" spans="1:74" ht="15.75" x14ac:dyDescent="0.25">
      <c r="A3274" s="52" t="s">
        <v>7908</v>
      </c>
      <c r="B3274" s="56"/>
      <c r="C3274" s="7" t="s">
        <v>118</v>
      </c>
      <c r="D3274" s="7" t="s">
        <v>6921</v>
      </c>
      <c r="E3274" s="7"/>
      <c r="F3274" s="64"/>
      <c r="G3274" s="6"/>
      <c r="H3274" s="6"/>
      <c r="I3274" s="10" t="s">
        <v>110</v>
      </c>
      <c r="J3274" s="11" t="s">
        <v>4436</v>
      </c>
      <c r="K3274" s="220" t="s">
        <v>601</v>
      </c>
      <c r="L3274" s="180"/>
      <c r="M3274" s="180">
        <v>1000</v>
      </c>
      <c r="N3274" s="80" t="s">
        <v>7217</v>
      </c>
      <c r="O3274" s="165"/>
      <c r="P3274" s="80" t="s">
        <v>6146</v>
      </c>
      <c r="Q3274" s="80"/>
      <c r="R3274" s="80"/>
      <c r="S3274" s="166"/>
      <c r="T3274" s="164"/>
      <c r="U3274" s="167"/>
      <c r="V3274" s="168"/>
      <c r="W3274" s="12" t="str">
        <f t="shared" si="562"/>
        <v>Mqtt1</v>
      </c>
      <c r="X3274" s="222"/>
      <c r="Y3274" s="6" t="str">
        <f t="shared" si="565"/>
        <v>power-tag/entrance-door-aft-deckhouse</v>
      </c>
      <c r="Z3274" s="106" t="str" cm="1">
        <f t="array" ref="Z3274">IF(COUNTIF(N3274,"spare"),"","$."&amp;_xlfn.REGEXEXTRACT(J3274,"PT\d+[FQ]\d+_(.*)", 2))</f>
        <v>$.Power_Factor_Phase_C</v>
      </c>
      <c r="AA3274" s="12">
        <f t="shared" si="564"/>
        <v>13</v>
      </c>
      <c r="AB3274" s="6" t="s">
        <v>195</v>
      </c>
      <c r="AC3274" s="106">
        <v>3082</v>
      </c>
      <c r="AJ3274" s="80"/>
      <c r="AK3274" s="116" t="s">
        <v>1696</v>
      </c>
      <c r="AN3274" s="80"/>
      <c r="AO3274" s="80"/>
      <c r="AP3274" s="80"/>
      <c r="AQ3274" s="80"/>
      <c r="AR3274" s="130"/>
      <c r="AS3274" s="80"/>
      <c r="AT3274" s="7"/>
      <c r="AU3274" s="7"/>
      <c r="AV3274" s="169"/>
      <c r="AW3274" s="170"/>
      <c r="AX3274" s="140"/>
      <c r="AY3274" s="150"/>
      <c r="AZ3274" s="171"/>
      <c r="BA3274" s="171"/>
      <c r="BB3274" s="150" t="str">
        <f t="shared" si="563"/>
        <v/>
      </c>
      <c r="BC3274" s="172"/>
      <c r="BD3274" s="169"/>
      <c r="BE3274" s="169"/>
      <c r="BF3274" s="169"/>
      <c r="BG3274" s="169"/>
      <c r="BH3274" s="169"/>
      <c r="BI3274" s="169"/>
      <c r="BJ3274" s="169"/>
      <c r="BK3274" s="169"/>
      <c r="BL3274" s="169"/>
      <c r="BM3274" s="169"/>
      <c r="BN3274" s="169"/>
      <c r="BO3274" s="169"/>
      <c r="BP3274" s="169"/>
      <c r="BQ3274" s="169"/>
      <c r="BS3274" s="6"/>
      <c r="BT3274" s="11"/>
      <c r="BU3274" s="6"/>
      <c r="BV3274" s="6"/>
    </row>
    <row r="3275" spans="1:74" ht="15.75" x14ac:dyDescent="0.25">
      <c r="A3275" s="52" t="s">
        <v>7908</v>
      </c>
      <c r="B3275" s="56"/>
      <c r="C3275" s="7" t="s">
        <v>118</v>
      </c>
      <c r="D3275" s="7" t="s">
        <v>6921</v>
      </c>
      <c r="E3275" s="7"/>
      <c r="F3275" s="64"/>
      <c r="G3275" s="6"/>
      <c r="H3275" s="6"/>
      <c r="I3275" s="10" t="s">
        <v>110</v>
      </c>
      <c r="J3275" s="11" t="s">
        <v>4437</v>
      </c>
      <c r="K3275" s="220" t="s">
        <v>601</v>
      </c>
      <c r="L3275" s="180"/>
      <c r="M3275" s="180">
        <v>1000</v>
      </c>
      <c r="N3275" s="80" t="s">
        <v>7217</v>
      </c>
      <c r="O3275" s="165"/>
      <c r="P3275" s="80" t="s">
        <v>6147</v>
      </c>
      <c r="Q3275" s="80"/>
      <c r="R3275" s="80"/>
      <c r="S3275" s="166"/>
      <c r="T3275" s="164"/>
      <c r="U3275" s="167"/>
      <c r="V3275" s="168"/>
      <c r="W3275" s="12" t="str">
        <f t="shared" si="562"/>
        <v>Mqtt1</v>
      </c>
      <c r="X3275" s="222"/>
      <c r="Y3275" s="6" t="str">
        <f t="shared" si="565"/>
        <v>power-tag/entrance-door-aft-deckhouse</v>
      </c>
      <c r="Z3275" s="106" t="str" cm="1">
        <f t="array" ref="Z3275">IF(COUNTIF(N3275,"spare"),"","$."&amp;_xlfn.REGEXEXTRACT(J3275,"PT\d+[FQ]\d+_(.*)", 2))</f>
        <v>$.Total_Power_Factor</v>
      </c>
      <c r="AA3275" s="12">
        <f t="shared" si="564"/>
        <v>13</v>
      </c>
      <c r="AB3275" s="6" t="s">
        <v>195</v>
      </c>
      <c r="AC3275" s="106">
        <v>3084</v>
      </c>
      <c r="AJ3275" s="80"/>
      <c r="AK3275" s="116" t="s">
        <v>1696</v>
      </c>
      <c r="AN3275" s="80"/>
      <c r="AO3275" s="80"/>
      <c r="AP3275" s="80"/>
      <c r="AQ3275" s="80"/>
      <c r="AR3275" s="130"/>
      <c r="AS3275" s="80"/>
      <c r="AT3275" s="7"/>
      <c r="AU3275" s="7"/>
      <c r="AV3275" s="169"/>
      <c r="AW3275" s="170"/>
      <c r="AX3275" s="140"/>
      <c r="AY3275" s="150"/>
      <c r="AZ3275" s="171"/>
      <c r="BA3275" s="171"/>
      <c r="BB3275" s="150" t="str">
        <f t="shared" si="563"/>
        <v/>
      </c>
      <c r="BC3275" s="172"/>
      <c r="BD3275" s="169"/>
      <c r="BE3275" s="169"/>
      <c r="BF3275" s="169"/>
      <c r="BG3275" s="169"/>
      <c r="BH3275" s="169"/>
      <c r="BI3275" s="169"/>
      <c r="BJ3275" s="169"/>
      <c r="BK3275" s="169"/>
      <c r="BL3275" s="169"/>
      <c r="BM3275" s="169"/>
      <c r="BN3275" s="169"/>
      <c r="BO3275" s="169"/>
      <c r="BP3275" s="169"/>
      <c r="BQ3275" s="169"/>
      <c r="BS3275" s="6"/>
      <c r="BT3275" s="11"/>
      <c r="BU3275" s="6"/>
      <c r="BV3275" s="6"/>
    </row>
    <row r="3276" spans="1:74" ht="15.75" x14ac:dyDescent="0.25">
      <c r="A3276" s="52" t="s">
        <v>7908</v>
      </c>
      <c r="B3276" s="56"/>
      <c r="C3276" s="7" t="s">
        <v>118</v>
      </c>
      <c r="D3276" s="7" t="s">
        <v>6921</v>
      </c>
      <c r="E3276" s="7"/>
      <c r="F3276" s="64"/>
      <c r="G3276" s="6"/>
      <c r="H3276" s="6"/>
      <c r="I3276" s="10" t="s">
        <v>110</v>
      </c>
      <c r="J3276" s="11" t="s">
        <v>4438</v>
      </c>
      <c r="K3276" s="220" t="s">
        <v>601</v>
      </c>
      <c r="L3276" s="180"/>
      <c r="M3276" s="180">
        <v>1000</v>
      </c>
      <c r="N3276" s="80" t="s">
        <v>7217</v>
      </c>
      <c r="O3276" s="165"/>
      <c r="P3276" s="80" t="s">
        <v>6148</v>
      </c>
      <c r="Q3276" s="80"/>
      <c r="R3276" s="80"/>
      <c r="S3276" s="166"/>
      <c r="T3276" s="164"/>
      <c r="U3276" s="167"/>
      <c r="V3276" s="168"/>
      <c r="W3276" s="12" t="str">
        <f t="shared" si="562"/>
        <v>Mqtt1</v>
      </c>
      <c r="X3276" s="222"/>
      <c r="Y3276" s="6" t="str">
        <f t="shared" si="565"/>
        <v>power-tag/door-crew-entrance</v>
      </c>
      <c r="Z3276" s="106" t="str" cm="1">
        <f t="array" ref="Z3276">IF(COUNTIF(N3276,"spare"),"","$."&amp;_xlfn.REGEXEXTRACT(J3276,"PT\d+[FQ]\d+_(.*)", 2))</f>
        <v>$.RMS_Current_Phase_A</v>
      </c>
      <c r="AA3276" s="12">
        <f>AA3261+1</f>
        <v>14</v>
      </c>
      <c r="AB3276" s="6" t="s">
        <v>195</v>
      </c>
      <c r="AC3276" s="106">
        <v>3000</v>
      </c>
      <c r="AJ3276" s="80"/>
      <c r="AK3276" s="116" t="s">
        <v>1693</v>
      </c>
      <c r="AN3276" s="80"/>
      <c r="AO3276" s="80"/>
      <c r="AP3276" s="80"/>
      <c r="AQ3276" s="80"/>
      <c r="AR3276" s="130"/>
      <c r="AS3276" s="80"/>
      <c r="AT3276" s="7"/>
      <c r="AU3276" s="7"/>
      <c r="AV3276" s="169"/>
      <c r="AW3276" s="170"/>
      <c r="AX3276" s="140"/>
      <c r="AY3276" s="150"/>
      <c r="AZ3276" s="171"/>
      <c r="BA3276" s="171"/>
      <c r="BB3276" s="150" t="str">
        <f t="shared" si="563"/>
        <v/>
      </c>
      <c r="BC3276" s="172"/>
      <c r="BD3276" s="169"/>
      <c r="BE3276" s="169"/>
      <c r="BF3276" s="169"/>
      <c r="BG3276" s="169"/>
      <c r="BH3276" s="169"/>
      <c r="BI3276" s="169"/>
      <c r="BJ3276" s="169"/>
      <c r="BK3276" s="169"/>
      <c r="BL3276" s="169"/>
      <c r="BM3276" s="169"/>
      <c r="BN3276" s="169"/>
      <c r="BO3276" s="169"/>
      <c r="BP3276" s="169"/>
      <c r="BQ3276" s="169"/>
      <c r="BS3276" s="6"/>
      <c r="BT3276" s="11"/>
      <c r="BU3276" s="6"/>
      <c r="BV3276" s="6"/>
    </row>
    <row r="3277" spans="1:74" ht="15.75" x14ac:dyDescent="0.25">
      <c r="A3277" s="52" t="s">
        <v>7908</v>
      </c>
      <c r="B3277" s="56"/>
      <c r="C3277" s="7" t="s">
        <v>118</v>
      </c>
      <c r="D3277" s="7" t="s">
        <v>6921</v>
      </c>
      <c r="E3277" s="7"/>
      <c r="F3277" s="64"/>
      <c r="G3277" s="6"/>
      <c r="H3277" s="6"/>
      <c r="I3277" s="10" t="s">
        <v>110</v>
      </c>
      <c r="J3277" s="11" t="s">
        <v>4439</v>
      </c>
      <c r="K3277" s="220" t="s">
        <v>601</v>
      </c>
      <c r="L3277" s="180"/>
      <c r="M3277" s="180">
        <v>1000</v>
      </c>
      <c r="N3277" s="80" t="s">
        <v>7217</v>
      </c>
      <c r="O3277" s="165"/>
      <c r="P3277" s="80" t="s">
        <v>6149</v>
      </c>
      <c r="Q3277" s="80"/>
      <c r="R3277" s="80"/>
      <c r="S3277" s="166"/>
      <c r="T3277" s="164"/>
      <c r="U3277" s="167"/>
      <c r="V3277" s="168"/>
      <c r="W3277" s="12" t="str">
        <f t="shared" si="562"/>
        <v>Mqtt1</v>
      </c>
      <c r="X3277" s="222"/>
      <c r="Y3277" s="6" t="str">
        <f t="shared" si="565"/>
        <v>power-tag/door-crew-entrance</v>
      </c>
      <c r="Z3277" s="106" t="str" cm="1">
        <f t="array" ref="Z3277">IF(COUNTIF(N3277,"spare"),"","$."&amp;_xlfn.REGEXEXTRACT(J3277,"PT\d+[FQ]\d+_(.*)", 2))</f>
        <v>$.RMS_Current_Phase_B</v>
      </c>
      <c r="AA3277" s="12">
        <f t="shared" si="564"/>
        <v>14</v>
      </c>
      <c r="AB3277" s="6" t="s">
        <v>195</v>
      </c>
      <c r="AC3277" s="106">
        <v>3002</v>
      </c>
      <c r="AJ3277" s="80"/>
      <c r="AK3277" s="116" t="s">
        <v>1693</v>
      </c>
      <c r="AN3277" s="80"/>
      <c r="AO3277" s="80"/>
      <c r="AP3277" s="80"/>
      <c r="AQ3277" s="80"/>
      <c r="AR3277" s="130"/>
      <c r="AS3277" s="80"/>
      <c r="AT3277" s="7"/>
      <c r="AU3277" s="7"/>
      <c r="AV3277" s="169"/>
      <c r="AW3277" s="170"/>
      <c r="AX3277" s="140"/>
      <c r="AY3277" s="150"/>
      <c r="AZ3277" s="171"/>
      <c r="BA3277" s="171"/>
      <c r="BB3277" s="150" t="str">
        <f t="shared" si="563"/>
        <v/>
      </c>
      <c r="BC3277" s="172"/>
      <c r="BD3277" s="169"/>
      <c r="BE3277" s="169"/>
      <c r="BF3277" s="169"/>
      <c r="BG3277" s="169"/>
      <c r="BH3277" s="169"/>
      <c r="BI3277" s="169"/>
      <c r="BJ3277" s="169"/>
      <c r="BK3277" s="169"/>
      <c r="BL3277" s="169"/>
      <c r="BM3277" s="169"/>
      <c r="BN3277" s="169"/>
      <c r="BO3277" s="169"/>
      <c r="BP3277" s="169"/>
      <c r="BQ3277" s="169"/>
      <c r="BS3277" s="6"/>
      <c r="BT3277" s="11"/>
      <c r="BU3277" s="6"/>
      <c r="BV3277" s="6"/>
    </row>
    <row r="3278" spans="1:74" ht="15.75" x14ac:dyDescent="0.25">
      <c r="A3278" s="52" t="s">
        <v>7908</v>
      </c>
      <c r="B3278" s="56"/>
      <c r="C3278" s="7" t="s">
        <v>118</v>
      </c>
      <c r="D3278" s="7" t="s">
        <v>6921</v>
      </c>
      <c r="E3278" s="7"/>
      <c r="F3278" s="64"/>
      <c r="G3278" s="6"/>
      <c r="H3278" s="6"/>
      <c r="I3278" s="10" t="s">
        <v>110</v>
      </c>
      <c r="J3278" s="11" t="s">
        <v>4440</v>
      </c>
      <c r="K3278" s="220" t="s">
        <v>601</v>
      </c>
      <c r="L3278" s="180"/>
      <c r="M3278" s="180">
        <v>1000</v>
      </c>
      <c r="N3278" s="80" t="s">
        <v>7217</v>
      </c>
      <c r="O3278" s="165"/>
      <c r="P3278" s="80" t="s">
        <v>6150</v>
      </c>
      <c r="Q3278" s="80"/>
      <c r="R3278" s="80"/>
      <c r="S3278" s="166"/>
      <c r="T3278" s="164"/>
      <c r="U3278" s="167"/>
      <c r="V3278" s="168"/>
      <c r="W3278" s="12" t="str">
        <f t="shared" si="562"/>
        <v>Mqtt1</v>
      </c>
      <c r="X3278" s="222"/>
      <c r="Y3278" s="6" t="str">
        <f t="shared" si="565"/>
        <v>power-tag/door-crew-entrance</v>
      </c>
      <c r="Z3278" s="106" t="str" cm="1">
        <f t="array" ref="Z3278">IF(COUNTIF(N3278,"spare"),"","$."&amp;_xlfn.REGEXEXTRACT(J3278,"PT\d+[FQ]\d+_(.*)", 2))</f>
        <v>$.RMS_Current_Phase_C</v>
      </c>
      <c r="AA3278" s="12">
        <f t="shared" si="564"/>
        <v>14</v>
      </c>
      <c r="AB3278" s="6" t="s">
        <v>195</v>
      </c>
      <c r="AC3278" s="106">
        <v>3004</v>
      </c>
      <c r="AJ3278" s="80"/>
      <c r="AK3278" s="116" t="s">
        <v>1693</v>
      </c>
      <c r="AN3278" s="80"/>
      <c r="AO3278" s="80"/>
      <c r="AP3278" s="80"/>
      <c r="AQ3278" s="80"/>
      <c r="AR3278" s="130"/>
      <c r="AS3278" s="80"/>
      <c r="AT3278" s="7"/>
      <c r="AU3278" s="7"/>
      <c r="AV3278" s="169"/>
      <c r="AW3278" s="170"/>
      <c r="AX3278" s="140"/>
      <c r="AY3278" s="150"/>
      <c r="AZ3278" s="171"/>
      <c r="BA3278" s="171"/>
      <c r="BB3278" s="150" t="str">
        <f t="shared" si="563"/>
        <v/>
      </c>
      <c r="BC3278" s="172"/>
      <c r="BD3278" s="169"/>
      <c r="BE3278" s="169"/>
      <c r="BF3278" s="169"/>
      <c r="BG3278" s="169"/>
      <c r="BH3278" s="169"/>
      <c r="BI3278" s="169"/>
      <c r="BJ3278" s="169"/>
      <c r="BK3278" s="169"/>
      <c r="BL3278" s="169"/>
      <c r="BM3278" s="169"/>
      <c r="BN3278" s="169"/>
      <c r="BO3278" s="169"/>
      <c r="BP3278" s="169"/>
      <c r="BQ3278" s="169"/>
      <c r="BS3278" s="6"/>
      <c r="BT3278" s="11"/>
      <c r="BU3278" s="6"/>
      <c r="BV3278" s="6"/>
    </row>
    <row r="3279" spans="1:74" ht="15.75" x14ac:dyDescent="0.25">
      <c r="A3279" s="52" t="s">
        <v>7908</v>
      </c>
      <c r="B3279" s="56"/>
      <c r="C3279" s="7" t="s">
        <v>118</v>
      </c>
      <c r="D3279" s="7" t="s">
        <v>6921</v>
      </c>
      <c r="E3279" s="7"/>
      <c r="F3279" s="64"/>
      <c r="G3279" s="6"/>
      <c r="H3279" s="6"/>
      <c r="I3279" s="10" t="s">
        <v>110</v>
      </c>
      <c r="J3279" s="11" t="s">
        <v>4441</v>
      </c>
      <c r="K3279" s="220" t="s">
        <v>601</v>
      </c>
      <c r="L3279" s="180"/>
      <c r="M3279" s="180">
        <v>1000</v>
      </c>
      <c r="N3279" s="80" t="s">
        <v>7217</v>
      </c>
      <c r="O3279" s="165"/>
      <c r="P3279" s="80" t="s">
        <v>6151</v>
      </c>
      <c r="Q3279" s="80"/>
      <c r="R3279" s="80"/>
      <c r="S3279" s="166"/>
      <c r="T3279" s="164"/>
      <c r="U3279" s="167"/>
      <c r="V3279" s="168"/>
      <c r="W3279" s="12" t="str">
        <f t="shared" si="562"/>
        <v>Mqtt1</v>
      </c>
      <c r="X3279" s="222"/>
      <c r="Y3279" s="6" t="str">
        <f t="shared" si="565"/>
        <v>power-tag/door-crew-entrance</v>
      </c>
      <c r="Z3279" s="106" t="str" cm="1">
        <f t="array" ref="Z3279">IF(COUNTIF(N3279,"spare"),"","$."&amp;_xlfn.REGEXEXTRACT(J3279,"PT\d+[FQ]\d+_(.*)", 2))</f>
        <v>$.RMS_Current_Phase_Neut</v>
      </c>
      <c r="AA3279" s="12">
        <f t="shared" si="564"/>
        <v>14</v>
      </c>
      <c r="AB3279" s="6" t="s">
        <v>195</v>
      </c>
      <c r="AC3279" s="106">
        <v>3006</v>
      </c>
      <c r="AJ3279" s="80"/>
      <c r="AK3279" s="116" t="s">
        <v>1693</v>
      </c>
      <c r="AN3279" s="80"/>
      <c r="AO3279" s="80"/>
      <c r="AP3279" s="80"/>
      <c r="AQ3279" s="80"/>
      <c r="AR3279" s="130"/>
      <c r="AS3279" s="80"/>
      <c r="AT3279" s="7"/>
      <c r="AU3279" s="7"/>
      <c r="AV3279" s="169"/>
      <c r="AW3279" s="170"/>
      <c r="AX3279" s="140"/>
      <c r="AY3279" s="150"/>
      <c r="AZ3279" s="171"/>
      <c r="BA3279" s="171"/>
      <c r="BB3279" s="150" t="str">
        <f t="shared" si="563"/>
        <v/>
      </c>
      <c r="BC3279" s="172"/>
      <c r="BD3279" s="169"/>
      <c r="BE3279" s="169"/>
      <c r="BF3279" s="169"/>
      <c r="BG3279" s="169"/>
      <c r="BH3279" s="169"/>
      <c r="BI3279" s="169"/>
      <c r="BJ3279" s="169"/>
      <c r="BK3279" s="169"/>
      <c r="BL3279" s="169"/>
      <c r="BM3279" s="169"/>
      <c r="BN3279" s="169"/>
      <c r="BO3279" s="169"/>
      <c r="BP3279" s="169"/>
      <c r="BQ3279" s="169"/>
      <c r="BS3279" s="6"/>
      <c r="BT3279" s="11"/>
      <c r="BU3279" s="6"/>
      <c r="BV3279" s="6"/>
    </row>
    <row r="3280" spans="1:74" ht="15.75" x14ac:dyDescent="0.25">
      <c r="A3280" s="52" t="s">
        <v>7908</v>
      </c>
      <c r="B3280" s="56"/>
      <c r="C3280" s="7" t="s">
        <v>118</v>
      </c>
      <c r="D3280" s="7" t="s">
        <v>6921</v>
      </c>
      <c r="E3280" s="7"/>
      <c r="F3280" s="64"/>
      <c r="G3280" s="6"/>
      <c r="H3280" s="6"/>
      <c r="I3280" s="10" t="s">
        <v>110</v>
      </c>
      <c r="J3280" s="11" t="s">
        <v>7715</v>
      </c>
      <c r="K3280" s="220" t="s">
        <v>601</v>
      </c>
      <c r="L3280" s="180"/>
      <c r="M3280" s="180">
        <v>1000</v>
      </c>
      <c r="N3280" s="80" t="s">
        <v>7217</v>
      </c>
      <c r="O3280" s="165"/>
      <c r="P3280" s="80" t="s">
        <v>6152</v>
      </c>
      <c r="Q3280" s="80"/>
      <c r="R3280" s="80"/>
      <c r="S3280" s="166"/>
      <c r="T3280" s="164"/>
      <c r="U3280" s="167"/>
      <c r="V3280" s="168"/>
      <c r="W3280" s="12" t="str">
        <f t="shared" si="562"/>
        <v>Mqtt1</v>
      </c>
      <c r="X3280" s="222"/>
      <c r="Y3280" s="6" t="str">
        <f t="shared" si="565"/>
        <v>power-tag/door-crew-entrance</v>
      </c>
      <c r="Z3280" s="106" t="str" cm="1">
        <f t="array" ref="Z3280">IF(COUNTIF(N3280,"spare"),"","$."&amp;_xlfn.REGEXEXTRACT(J3280,"PT\d+[FQ]\d+_(.*)", 2))</f>
        <v>$.RMS_Voltage_A_N</v>
      </c>
      <c r="AA3280" s="12">
        <f t="shared" si="564"/>
        <v>14</v>
      </c>
      <c r="AB3280" s="6" t="s">
        <v>195</v>
      </c>
      <c r="AC3280" s="106">
        <v>3028</v>
      </c>
      <c r="AJ3280" s="80"/>
      <c r="AK3280" s="116" t="s">
        <v>1694</v>
      </c>
      <c r="AN3280" s="80"/>
      <c r="AO3280" s="80"/>
      <c r="AP3280" s="80"/>
      <c r="AQ3280" s="80"/>
      <c r="AR3280" s="130"/>
      <c r="AS3280" s="80"/>
      <c r="AT3280" s="7"/>
      <c r="AU3280" s="7"/>
      <c r="AV3280" s="169"/>
      <c r="AW3280" s="170"/>
      <c r="AX3280" s="140"/>
      <c r="AY3280" s="150"/>
      <c r="AZ3280" s="171"/>
      <c r="BA3280" s="171"/>
      <c r="BB3280" s="150" t="str">
        <f t="shared" si="563"/>
        <v/>
      </c>
      <c r="BC3280" s="172"/>
      <c r="BD3280" s="169"/>
      <c r="BE3280" s="169"/>
      <c r="BF3280" s="169"/>
      <c r="BG3280" s="169"/>
      <c r="BH3280" s="169"/>
      <c r="BI3280" s="169"/>
      <c r="BJ3280" s="169"/>
      <c r="BK3280" s="169"/>
      <c r="BL3280" s="169"/>
      <c r="BM3280" s="169"/>
      <c r="BN3280" s="169"/>
      <c r="BO3280" s="169"/>
      <c r="BP3280" s="169"/>
      <c r="BQ3280" s="169"/>
      <c r="BS3280" s="6"/>
      <c r="BT3280" s="11"/>
      <c r="BU3280" s="6"/>
      <c r="BV3280" s="6"/>
    </row>
    <row r="3281" spans="1:74" ht="15.75" x14ac:dyDescent="0.25">
      <c r="A3281" s="52" t="s">
        <v>7908</v>
      </c>
      <c r="B3281" s="56"/>
      <c r="C3281" s="7" t="s">
        <v>118</v>
      </c>
      <c r="D3281" s="7" t="s">
        <v>6921</v>
      </c>
      <c r="E3281" s="7"/>
      <c r="F3281" s="64"/>
      <c r="G3281" s="6"/>
      <c r="H3281" s="6"/>
      <c r="I3281" s="10" t="s">
        <v>110</v>
      </c>
      <c r="J3281" s="11" t="s">
        <v>7716</v>
      </c>
      <c r="K3281" s="220" t="s">
        <v>601</v>
      </c>
      <c r="L3281" s="180"/>
      <c r="M3281" s="180">
        <v>1000</v>
      </c>
      <c r="N3281" s="80" t="s">
        <v>7217</v>
      </c>
      <c r="O3281" s="165"/>
      <c r="P3281" s="80" t="s">
        <v>6153</v>
      </c>
      <c r="Q3281" s="80"/>
      <c r="R3281" s="80"/>
      <c r="S3281" s="166"/>
      <c r="T3281" s="164"/>
      <c r="U3281" s="167"/>
      <c r="V3281" s="168"/>
      <c r="W3281" s="12" t="str">
        <f t="shared" si="562"/>
        <v>Mqtt1</v>
      </c>
      <c r="X3281" s="222"/>
      <c r="Y3281" s="6" t="str">
        <f t="shared" si="565"/>
        <v>power-tag/door-crew-entrance</v>
      </c>
      <c r="Z3281" s="106" t="str" cm="1">
        <f t="array" ref="Z3281">IF(COUNTIF(N3281,"spare"),"","$."&amp;_xlfn.REGEXEXTRACT(J3281,"PT\d+[FQ]\d+_(.*)", 2))</f>
        <v>$.RMS_Voltage_B_N</v>
      </c>
      <c r="AA3281" s="12">
        <f t="shared" si="564"/>
        <v>14</v>
      </c>
      <c r="AB3281" s="6" t="s">
        <v>195</v>
      </c>
      <c r="AC3281" s="106">
        <v>3030</v>
      </c>
      <c r="AJ3281" s="80"/>
      <c r="AK3281" s="116" t="s">
        <v>1694</v>
      </c>
      <c r="AN3281" s="80"/>
      <c r="AO3281" s="80"/>
      <c r="AP3281" s="80"/>
      <c r="AQ3281" s="80"/>
      <c r="AR3281" s="130"/>
      <c r="AS3281" s="80"/>
      <c r="AT3281" s="7"/>
      <c r="AU3281" s="7"/>
      <c r="AV3281" s="169"/>
      <c r="AW3281" s="170"/>
      <c r="AX3281" s="140"/>
      <c r="AY3281" s="150"/>
      <c r="AZ3281" s="171"/>
      <c r="BA3281" s="171"/>
      <c r="BB3281" s="150" t="str">
        <f t="shared" si="563"/>
        <v/>
      </c>
      <c r="BC3281" s="172"/>
      <c r="BD3281" s="169"/>
      <c r="BE3281" s="169"/>
      <c r="BF3281" s="169"/>
      <c r="BG3281" s="169"/>
      <c r="BH3281" s="169"/>
      <c r="BI3281" s="169"/>
      <c r="BJ3281" s="169"/>
      <c r="BK3281" s="169"/>
      <c r="BL3281" s="169"/>
      <c r="BM3281" s="169"/>
      <c r="BN3281" s="169"/>
      <c r="BO3281" s="169"/>
      <c r="BP3281" s="169"/>
      <c r="BQ3281" s="169"/>
      <c r="BS3281" s="6"/>
      <c r="BT3281" s="11"/>
      <c r="BU3281" s="6"/>
      <c r="BV3281" s="6"/>
    </row>
    <row r="3282" spans="1:74" ht="15.75" x14ac:dyDescent="0.25">
      <c r="A3282" s="52" t="s">
        <v>7908</v>
      </c>
      <c r="B3282" s="56"/>
      <c r="C3282" s="7" t="s">
        <v>118</v>
      </c>
      <c r="D3282" s="7" t="s">
        <v>6921</v>
      </c>
      <c r="E3282" s="7"/>
      <c r="F3282" s="64"/>
      <c r="G3282" s="6"/>
      <c r="H3282" s="6"/>
      <c r="I3282" s="10" t="s">
        <v>110</v>
      </c>
      <c r="J3282" s="11" t="s">
        <v>7717</v>
      </c>
      <c r="K3282" s="220" t="s">
        <v>601</v>
      </c>
      <c r="L3282" s="180"/>
      <c r="M3282" s="180">
        <v>1000</v>
      </c>
      <c r="N3282" s="80" t="s">
        <v>7217</v>
      </c>
      <c r="O3282" s="165"/>
      <c r="P3282" s="80" t="s">
        <v>6154</v>
      </c>
      <c r="Q3282" s="80"/>
      <c r="R3282" s="80"/>
      <c r="S3282" s="166"/>
      <c r="T3282" s="164"/>
      <c r="U3282" s="167"/>
      <c r="V3282" s="168"/>
      <c r="W3282" s="12" t="str">
        <f t="shared" si="562"/>
        <v>Mqtt1</v>
      </c>
      <c r="X3282" s="222"/>
      <c r="Y3282" s="6" t="str">
        <f t="shared" si="565"/>
        <v>power-tag/door-crew-entrance</v>
      </c>
      <c r="Z3282" s="106" t="str" cm="1">
        <f t="array" ref="Z3282">IF(COUNTIF(N3282,"spare"),"","$."&amp;_xlfn.REGEXEXTRACT(J3282,"PT\d+[FQ]\d+_(.*)", 2))</f>
        <v>$.RMS_Voltage_C_N</v>
      </c>
      <c r="AA3282" s="12">
        <f t="shared" si="564"/>
        <v>14</v>
      </c>
      <c r="AB3282" s="6" t="s">
        <v>195</v>
      </c>
      <c r="AC3282" s="106">
        <v>3032</v>
      </c>
      <c r="AJ3282" s="80"/>
      <c r="AK3282" s="116" t="s">
        <v>1694</v>
      </c>
      <c r="AN3282" s="80"/>
      <c r="AO3282" s="80"/>
      <c r="AP3282" s="80"/>
      <c r="AQ3282" s="80"/>
      <c r="AR3282" s="130"/>
      <c r="AS3282" s="80"/>
      <c r="AT3282" s="7"/>
      <c r="AU3282" s="7"/>
      <c r="AV3282" s="169"/>
      <c r="AW3282" s="170"/>
      <c r="AX3282" s="140"/>
      <c r="AY3282" s="150"/>
      <c r="AZ3282" s="171"/>
      <c r="BA3282" s="171"/>
      <c r="BB3282" s="150" t="str">
        <f t="shared" si="563"/>
        <v/>
      </c>
      <c r="BC3282" s="172"/>
      <c r="BD3282" s="169"/>
      <c r="BE3282" s="169"/>
      <c r="BF3282" s="169"/>
      <c r="BG3282" s="169"/>
      <c r="BH3282" s="169"/>
      <c r="BI3282" s="169"/>
      <c r="BJ3282" s="169"/>
      <c r="BK3282" s="169"/>
      <c r="BL3282" s="169"/>
      <c r="BM3282" s="169"/>
      <c r="BN3282" s="169"/>
      <c r="BO3282" s="169"/>
      <c r="BP3282" s="169"/>
      <c r="BQ3282" s="169"/>
      <c r="BS3282" s="6"/>
      <c r="BT3282" s="11"/>
      <c r="BU3282" s="6"/>
      <c r="BV3282" s="6"/>
    </row>
    <row r="3283" spans="1:74" ht="15.75" x14ac:dyDescent="0.25">
      <c r="A3283" s="52" t="s">
        <v>7908</v>
      </c>
      <c r="B3283" s="56"/>
      <c r="C3283" s="7" t="s">
        <v>118</v>
      </c>
      <c r="D3283" s="7" t="s">
        <v>6921</v>
      </c>
      <c r="E3283" s="7"/>
      <c r="F3283" s="64"/>
      <c r="G3283" s="6"/>
      <c r="H3283" s="6"/>
      <c r="I3283" s="10" t="s">
        <v>110</v>
      </c>
      <c r="J3283" s="11" t="s">
        <v>4442</v>
      </c>
      <c r="K3283" s="220" t="s">
        <v>601</v>
      </c>
      <c r="L3283" s="180"/>
      <c r="M3283" s="180">
        <v>1000</v>
      </c>
      <c r="N3283" s="80" t="s">
        <v>7217</v>
      </c>
      <c r="O3283" s="165"/>
      <c r="P3283" s="80" t="s">
        <v>6155</v>
      </c>
      <c r="Q3283" s="80"/>
      <c r="R3283" s="80"/>
      <c r="S3283" s="166"/>
      <c r="T3283" s="164"/>
      <c r="U3283" s="167"/>
      <c r="V3283" s="168"/>
      <c r="W3283" s="12" t="str">
        <f t="shared" si="562"/>
        <v>Mqtt1</v>
      </c>
      <c r="X3283" s="222"/>
      <c r="Y3283" s="6" t="str">
        <f t="shared" si="565"/>
        <v>power-tag/door-crew-entrance</v>
      </c>
      <c r="Z3283" s="106" t="str" cm="1">
        <f t="array" ref="Z3283">IF(COUNTIF(N3283,"spare"),"","$."&amp;_xlfn.REGEXEXTRACT(J3283,"PT\d+[FQ]\d+_(.*)", 2))</f>
        <v>$.Active_Power_Phase_A</v>
      </c>
      <c r="AA3283" s="12">
        <f t="shared" si="564"/>
        <v>14</v>
      </c>
      <c r="AB3283" s="6" t="s">
        <v>195</v>
      </c>
      <c r="AC3283" s="106">
        <v>3054</v>
      </c>
      <c r="AJ3283" s="80"/>
      <c r="AK3283" s="116" t="s">
        <v>1695</v>
      </c>
      <c r="AN3283" s="80"/>
      <c r="AO3283" s="80"/>
      <c r="AP3283" s="80"/>
      <c r="AQ3283" s="80"/>
      <c r="AR3283" s="130"/>
      <c r="AS3283" s="80"/>
      <c r="AT3283" s="7"/>
      <c r="AU3283" s="7"/>
      <c r="AV3283" s="169"/>
      <c r="AW3283" s="170"/>
      <c r="AX3283" s="140"/>
      <c r="AY3283" s="150"/>
      <c r="AZ3283" s="171"/>
      <c r="BA3283" s="171"/>
      <c r="BB3283" s="150" t="str">
        <f t="shared" si="563"/>
        <v/>
      </c>
      <c r="BC3283" s="172"/>
      <c r="BD3283" s="169"/>
      <c r="BE3283" s="169"/>
      <c r="BF3283" s="169"/>
      <c r="BG3283" s="169"/>
      <c r="BH3283" s="169"/>
      <c r="BI3283" s="169"/>
      <c r="BJ3283" s="169"/>
      <c r="BK3283" s="169"/>
      <c r="BL3283" s="169"/>
      <c r="BM3283" s="169"/>
      <c r="BN3283" s="169"/>
      <c r="BO3283" s="169"/>
      <c r="BP3283" s="169"/>
      <c r="BQ3283" s="169"/>
      <c r="BS3283" s="6"/>
      <c r="BT3283" s="11"/>
      <c r="BU3283" s="6"/>
      <c r="BV3283" s="6"/>
    </row>
    <row r="3284" spans="1:74" ht="15.75" x14ac:dyDescent="0.25">
      <c r="A3284" s="52" t="s">
        <v>7908</v>
      </c>
      <c r="B3284" s="56"/>
      <c r="C3284" s="7" t="s">
        <v>118</v>
      </c>
      <c r="D3284" s="7" t="s">
        <v>6921</v>
      </c>
      <c r="E3284" s="7"/>
      <c r="F3284" s="64"/>
      <c r="G3284" s="6"/>
      <c r="H3284" s="6"/>
      <c r="I3284" s="10" t="s">
        <v>110</v>
      </c>
      <c r="J3284" s="11" t="s">
        <v>4443</v>
      </c>
      <c r="K3284" s="220" t="s">
        <v>601</v>
      </c>
      <c r="L3284" s="180"/>
      <c r="M3284" s="180">
        <v>1000</v>
      </c>
      <c r="N3284" s="80" t="s">
        <v>7217</v>
      </c>
      <c r="O3284" s="165"/>
      <c r="P3284" s="80" t="s">
        <v>6156</v>
      </c>
      <c r="Q3284" s="80"/>
      <c r="R3284" s="80"/>
      <c r="S3284" s="166"/>
      <c r="T3284" s="164"/>
      <c r="U3284" s="167"/>
      <c r="V3284" s="168"/>
      <c r="W3284" s="12" t="str">
        <f t="shared" si="562"/>
        <v>Mqtt1</v>
      </c>
      <c r="X3284" s="222"/>
      <c r="Y3284" s="6" t="str">
        <f t="shared" si="565"/>
        <v>power-tag/door-crew-entrance</v>
      </c>
      <c r="Z3284" s="106" t="str" cm="1">
        <f t="array" ref="Z3284">IF(COUNTIF(N3284,"spare"),"","$."&amp;_xlfn.REGEXEXTRACT(J3284,"PT\d+[FQ]\d+_(.*)", 2))</f>
        <v>$.Active_Power_Phase_B</v>
      </c>
      <c r="AA3284" s="12">
        <f t="shared" si="564"/>
        <v>14</v>
      </c>
      <c r="AB3284" s="6" t="s">
        <v>195</v>
      </c>
      <c r="AC3284" s="106">
        <v>3056</v>
      </c>
      <c r="AJ3284" s="80"/>
      <c r="AK3284" s="116" t="s">
        <v>1695</v>
      </c>
      <c r="AN3284" s="80"/>
      <c r="AO3284" s="80"/>
      <c r="AP3284" s="80"/>
      <c r="AQ3284" s="80"/>
      <c r="AR3284" s="130"/>
      <c r="AS3284" s="80"/>
      <c r="AT3284" s="7"/>
      <c r="AU3284" s="7"/>
      <c r="AV3284" s="169"/>
      <c r="AW3284" s="170"/>
      <c r="AX3284" s="140"/>
      <c r="AY3284" s="150"/>
      <c r="AZ3284" s="171"/>
      <c r="BA3284" s="171"/>
      <c r="BB3284" s="150" t="str">
        <f t="shared" si="563"/>
        <v/>
      </c>
      <c r="BC3284" s="172"/>
      <c r="BD3284" s="169"/>
      <c r="BE3284" s="169"/>
      <c r="BF3284" s="169"/>
      <c r="BG3284" s="169"/>
      <c r="BH3284" s="169"/>
      <c r="BI3284" s="169"/>
      <c r="BJ3284" s="169"/>
      <c r="BK3284" s="169"/>
      <c r="BL3284" s="169"/>
      <c r="BM3284" s="169"/>
      <c r="BN3284" s="169"/>
      <c r="BO3284" s="169"/>
      <c r="BP3284" s="169"/>
      <c r="BQ3284" s="169"/>
      <c r="BS3284" s="6"/>
      <c r="BT3284" s="11"/>
      <c r="BU3284" s="6"/>
      <c r="BV3284" s="6"/>
    </row>
    <row r="3285" spans="1:74" ht="15.75" x14ac:dyDescent="0.25">
      <c r="A3285" s="52" t="s">
        <v>7908</v>
      </c>
      <c r="B3285" s="56"/>
      <c r="C3285" s="7" t="s">
        <v>118</v>
      </c>
      <c r="D3285" s="7" t="s">
        <v>6921</v>
      </c>
      <c r="E3285" s="7"/>
      <c r="F3285" s="64"/>
      <c r="G3285" s="6"/>
      <c r="H3285" s="6"/>
      <c r="I3285" s="10" t="s">
        <v>110</v>
      </c>
      <c r="J3285" s="11" t="s">
        <v>4444</v>
      </c>
      <c r="K3285" s="220" t="s">
        <v>601</v>
      </c>
      <c r="L3285" s="180"/>
      <c r="M3285" s="180">
        <v>1000</v>
      </c>
      <c r="N3285" s="80" t="s">
        <v>7217</v>
      </c>
      <c r="O3285" s="165"/>
      <c r="P3285" s="80" t="s">
        <v>6157</v>
      </c>
      <c r="Q3285" s="80"/>
      <c r="R3285" s="80"/>
      <c r="S3285" s="166"/>
      <c r="T3285" s="164"/>
      <c r="U3285" s="167"/>
      <c r="V3285" s="168"/>
      <c r="W3285" s="12" t="str">
        <f t="shared" si="562"/>
        <v>Mqtt1</v>
      </c>
      <c r="X3285" s="222"/>
      <c r="Y3285" s="6" t="str">
        <f t="shared" si="565"/>
        <v>power-tag/door-crew-entrance</v>
      </c>
      <c r="Z3285" s="106" t="str" cm="1">
        <f t="array" ref="Z3285">IF(COUNTIF(N3285,"spare"),"","$."&amp;_xlfn.REGEXEXTRACT(J3285,"PT\d+[FQ]\d+_(.*)", 2))</f>
        <v>$.Active_Power_Phase_C</v>
      </c>
      <c r="AA3285" s="12">
        <f t="shared" si="564"/>
        <v>14</v>
      </c>
      <c r="AB3285" s="6" t="s">
        <v>195</v>
      </c>
      <c r="AC3285" s="106">
        <v>3058</v>
      </c>
      <c r="AJ3285" s="80"/>
      <c r="AK3285" s="116" t="s">
        <v>1695</v>
      </c>
      <c r="AN3285" s="80"/>
      <c r="AO3285" s="80"/>
      <c r="AP3285" s="80"/>
      <c r="AQ3285" s="80"/>
      <c r="AR3285" s="130"/>
      <c r="AS3285" s="80"/>
      <c r="AT3285" s="7"/>
      <c r="AU3285" s="7"/>
      <c r="AV3285" s="169"/>
      <c r="AW3285" s="170"/>
      <c r="AX3285" s="140"/>
      <c r="AY3285" s="150"/>
      <c r="AZ3285" s="171"/>
      <c r="BA3285" s="171"/>
      <c r="BB3285" s="150" t="str">
        <f t="shared" si="563"/>
        <v/>
      </c>
      <c r="BC3285" s="172"/>
      <c r="BD3285" s="169"/>
      <c r="BE3285" s="169"/>
      <c r="BF3285" s="169"/>
      <c r="BG3285" s="169"/>
      <c r="BH3285" s="169"/>
      <c r="BI3285" s="169"/>
      <c r="BJ3285" s="169"/>
      <c r="BK3285" s="169"/>
      <c r="BL3285" s="169"/>
      <c r="BM3285" s="169"/>
      <c r="BN3285" s="169"/>
      <c r="BO3285" s="169"/>
      <c r="BP3285" s="169"/>
      <c r="BQ3285" s="169"/>
      <c r="BS3285" s="6"/>
      <c r="BT3285" s="11"/>
      <c r="BU3285" s="6"/>
      <c r="BV3285" s="6"/>
    </row>
    <row r="3286" spans="1:74" ht="15.75" x14ac:dyDescent="0.25">
      <c r="A3286" s="52" t="s">
        <v>7908</v>
      </c>
      <c r="B3286" s="56"/>
      <c r="C3286" s="7" t="s">
        <v>118</v>
      </c>
      <c r="D3286" s="7" t="s">
        <v>6921</v>
      </c>
      <c r="E3286" s="7"/>
      <c r="F3286" s="64"/>
      <c r="G3286" s="6"/>
      <c r="H3286" s="6"/>
      <c r="I3286" s="10" t="s">
        <v>110</v>
      </c>
      <c r="J3286" s="11" t="s">
        <v>4445</v>
      </c>
      <c r="K3286" s="220" t="s">
        <v>601</v>
      </c>
      <c r="L3286" s="180"/>
      <c r="M3286" s="180">
        <v>1000</v>
      </c>
      <c r="N3286" s="80" t="s">
        <v>7217</v>
      </c>
      <c r="O3286" s="165"/>
      <c r="P3286" s="80" t="s">
        <v>6158</v>
      </c>
      <c r="Q3286" s="80"/>
      <c r="R3286" s="80"/>
      <c r="S3286" s="166"/>
      <c r="T3286" s="164"/>
      <c r="U3286" s="167"/>
      <c r="V3286" s="168"/>
      <c r="W3286" s="12" t="str">
        <f t="shared" si="562"/>
        <v>Mqtt1</v>
      </c>
      <c r="X3286" s="222"/>
      <c r="Y3286" s="6" t="str">
        <f t="shared" si="565"/>
        <v>power-tag/door-crew-entrance</v>
      </c>
      <c r="Z3286" s="106" t="str" cm="1">
        <f t="array" ref="Z3286">IF(COUNTIF(N3286,"spare"),"","$."&amp;_xlfn.REGEXEXTRACT(J3286,"PT\d+[FQ]\d+_(.*)", 2))</f>
        <v>$.Total_Active_Power</v>
      </c>
      <c r="AA3286" s="12">
        <f t="shared" si="564"/>
        <v>14</v>
      </c>
      <c r="AB3286" s="6" t="s">
        <v>195</v>
      </c>
      <c r="AC3286" s="106">
        <v>3060</v>
      </c>
      <c r="AJ3286" s="80"/>
      <c r="AK3286" s="116" t="s">
        <v>1695</v>
      </c>
      <c r="AN3286" s="80"/>
      <c r="AO3286" s="80"/>
      <c r="AP3286" s="80"/>
      <c r="AQ3286" s="80"/>
      <c r="AR3286" s="130"/>
      <c r="AS3286" s="80"/>
      <c r="AT3286" s="7"/>
      <c r="AU3286" s="7"/>
      <c r="AV3286" s="169"/>
      <c r="AW3286" s="170"/>
      <c r="AX3286" s="140"/>
      <c r="AY3286" s="150"/>
      <c r="AZ3286" s="171"/>
      <c r="BA3286" s="171"/>
      <c r="BB3286" s="150" t="str">
        <f t="shared" si="563"/>
        <v/>
      </c>
      <c r="BC3286" s="172"/>
      <c r="BD3286" s="169"/>
      <c r="BE3286" s="169"/>
      <c r="BF3286" s="169"/>
      <c r="BG3286" s="169"/>
      <c r="BH3286" s="169"/>
      <c r="BI3286" s="169"/>
      <c r="BJ3286" s="169"/>
      <c r="BK3286" s="169"/>
      <c r="BL3286" s="169"/>
      <c r="BM3286" s="169"/>
      <c r="BN3286" s="169"/>
      <c r="BO3286" s="169"/>
      <c r="BP3286" s="169"/>
      <c r="BQ3286" s="169"/>
      <c r="BS3286" s="6"/>
      <c r="BT3286" s="11"/>
      <c r="BU3286" s="6"/>
      <c r="BV3286" s="6"/>
    </row>
    <row r="3287" spans="1:74" ht="15.75" x14ac:dyDescent="0.25">
      <c r="A3287" s="52" t="s">
        <v>7908</v>
      </c>
      <c r="B3287" s="56"/>
      <c r="C3287" s="7" t="s">
        <v>118</v>
      </c>
      <c r="D3287" s="7" t="s">
        <v>6921</v>
      </c>
      <c r="E3287" s="7"/>
      <c r="F3287" s="64"/>
      <c r="G3287" s="6"/>
      <c r="H3287" s="6"/>
      <c r="I3287" s="10" t="s">
        <v>110</v>
      </c>
      <c r="J3287" s="11" t="s">
        <v>4446</v>
      </c>
      <c r="K3287" s="220" t="s">
        <v>601</v>
      </c>
      <c r="L3287" s="180"/>
      <c r="M3287" s="180">
        <v>1000</v>
      </c>
      <c r="N3287" s="80" t="s">
        <v>7217</v>
      </c>
      <c r="O3287" s="165"/>
      <c r="P3287" s="80" t="s">
        <v>6159</v>
      </c>
      <c r="Q3287" s="80"/>
      <c r="R3287" s="80"/>
      <c r="S3287" s="166"/>
      <c r="T3287" s="164"/>
      <c r="U3287" s="167"/>
      <c r="V3287" s="168"/>
      <c r="W3287" s="12" t="str">
        <f t="shared" si="562"/>
        <v>Mqtt1</v>
      </c>
      <c r="X3287" s="222"/>
      <c r="Y3287" s="6" t="str">
        <f t="shared" si="565"/>
        <v>power-tag/door-crew-entrance</v>
      </c>
      <c r="Z3287" s="106" t="str" cm="1">
        <f t="array" ref="Z3287">IF(COUNTIF(N3287,"spare"),"","$."&amp;_xlfn.REGEXEXTRACT(J3287,"PT\d+[FQ]\d+_(.*)", 2))</f>
        <v>$.Power_Factor_Phase_A</v>
      </c>
      <c r="AA3287" s="12">
        <f t="shared" si="564"/>
        <v>14</v>
      </c>
      <c r="AB3287" s="6" t="s">
        <v>195</v>
      </c>
      <c r="AC3287" s="106">
        <v>3078</v>
      </c>
      <c r="AJ3287" s="80"/>
      <c r="AK3287" s="116" t="s">
        <v>1696</v>
      </c>
      <c r="AN3287" s="80"/>
      <c r="AO3287" s="80"/>
      <c r="AP3287" s="80"/>
      <c r="AQ3287" s="80"/>
      <c r="AR3287" s="130"/>
      <c r="AS3287" s="80"/>
      <c r="AT3287" s="7"/>
      <c r="AU3287" s="7"/>
      <c r="AV3287" s="169"/>
      <c r="AW3287" s="170"/>
      <c r="AX3287" s="140"/>
      <c r="AY3287" s="150"/>
      <c r="AZ3287" s="171"/>
      <c r="BA3287" s="171"/>
      <c r="BB3287" s="150" t="str">
        <f t="shared" si="563"/>
        <v/>
      </c>
      <c r="BC3287" s="172"/>
      <c r="BD3287" s="169"/>
      <c r="BE3287" s="169"/>
      <c r="BF3287" s="169"/>
      <c r="BG3287" s="169"/>
      <c r="BH3287" s="169"/>
      <c r="BI3287" s="169"/>
      <c r="BJ3287" s="169"/>
      <c r="BK3287" s="169"/>
      <c r="BL3287" s="169"/>
      <c r="BM3287" s="169"/>
      <c r="BN3287" s="169"/>
      <c r="BO3287" s="169"/>
      <c r="BP3287" s="169"/>
      <c r="BQ3287" s="169"/>
      <c r="BS3287" s="6"/>
      <c r="BT3287" s="11"/>
      <c r="BU3287" s="6"/>
      <c r="BV3287" s="6"/>
    </row>
    <row r="3288" spans="1:74" ht="15.75" x14ac:dyDescent="0.25">
      <c r="A3288" s="52" t="s">
        <v>7908</v>
      </c>
      <c r="B3288" s="56"/>
      <c r="C3288" s="7" t="s">
        <v>118</v>
      </c>
      <c r="D3288" s="7" t="s">
        <v>6921</v>
      </c>
      <c r="E3288" s="7"/>
      <c r="F3288" s="64"/>
      <c r="G3288" s="6"/>
      <c r="H3288" s="6"/>
      <c r="I3288" s="10" t="s">
        <v>110</v>
      </c>
      <c r="J3288" s="11" t="s">
        <v>4447</v>
      </c>
      <c r="K3288" s="220" t="s">
        <v>601</v>
      </c>
      <c r="L3288" s="180"/>
      <c r="M3288" s="180">
        <v>1000</v>
      </c>
      <c r="N3288" s="80" t="s">
        <v>7217</v>
      </c>
      <c r="O3288" s="165"/>
      <c r="P3288" s="80" t="s">
        <v>6160</v>
      </c>
      <c r="Q3288" s="80"/>
      <c r="R3288" s="80"/>
      <c r="S3288" s="166"/>
      <c r="T3288" s="164"/>
      <c r="U3288" s="167"/>
      <c r="V3288" s="168"/>
      <c r="W3288" s="12" t="str">
        <f t="shared" si="562"/>
        <v>Mqtt1</v>
      </c>
      <c r="X3288" s="222"/>
      <c r="Y3288" s="6" t="str">
        <f t="shared" si="565"/>
        <v>power-tag/door-crew-entrance</v>
      </c>
      <c r="Z3288" s="106" t="str" cm="1">
        <f t="array" ref="Z3288">IF(COUNTIF(N3288,"spare"),"","$."&amp;_xlfn.REGEXEXTRACT(J3288,"PT\d+[FQ]\d+_(.*)", 2))</f>
        <v>$.Power_Factor_Phase_B</v>
      </c>
      <c r="AA3288" s="12">
        <f t="shared" si="564"/>
        <v>14</v>
      </c>
      <c r="AB3288" s="6" t="s">
        <v>195</v>
      </c>
      <c r="AC3288" s="106">
        <v>3080</v>
      </c>
      <c r="AJ3288" s="80"/>
      <c r="AK3288" s="116" t="s">
        <v>1696</v>
      </c>
      <c r="AN3288" s="80"/>
      <c r="AO3288" s="80"/>
      <c r="AP3288" s="80"/>
      <c r="AQ3288" s="80"/>
      <c r="AR3288" s="130"/>
      <c r="AS3288" s="80"/>
      <c r="AT3288" s="7"/>
      <c r="AU3288" s="7"/>
      <c r="AV3288" s="169"/>
      <c r="AW3288" s="170"/>
      <c r="AX3288" s="140"/>
      <c r="AY3288" s="150"/>
      <c r="AZ3288" s="171"/>
      <c r="BA3288" s="171"/>
      <c r="BB3288" s="150" t="str">
        <f t="shared" si="563"/>
        <v/>
      </c>
      <c r="BC3288" s="172"/>
      <c r="BD3288" s="169"/>
      <c r="BE3288" s="169"/>
      <c r="BF3288" s="169"/>
      <c r="BG3288" s="169"/>
      <c r="BH3288" s="169"/>
      <c r="BI3288" s="169"/>
      <c r="BJ3288" s="169"/>
      <c r="BK3288" s="169"/>
      <c r="BL3288" s="169"/>
      <c r="BM3288" s="169"/>
      <c r="BN3288" s="169"/>
      <c r="BO3288" s="169"/>
      <c r="BP3288" s="169"/>
      <c r="BQ3288" s="169"/>
      <c r="BS3288" s="6"/>
      <c r="BT3288" s="11"/>
      <c r="BU3288" s="6"/>
      <c r="BV3288" s="6"/>
    </row>
    <row r="3289" spans="1:74" ht="15.75" x14ac:dyDescent="0.25">
      <c r="A3289" s="52" t="s">
        <v>7908</v>
      </c>
      <c r="B3289" s="56"/>
      <c r="C3289" s="7" t="s">
        <v>118</v>
      </c>
      <c r="D3289" s="7" t="s">
        <v>6921</v>
      </c>
      <c r="E3289" s="7"/>
      <c r="F3289" s="64"/>
      <c r="G3289" s="6"/>
      <c r="H3289" s="6"/>
      <c r="I3289" s="10" t="s">
        <v>110</v>
      </c>
      <c r="J3289" s="11" t="s">
        <v>4448</v>
      </c>
      <c r="K3289" s="220" t="s">
        <v>601</v>
      </c>
      <c r="L3289" s="180"/>
      <c r="M3289" s="180">
        <v>1000</v>
      </c>
      <c r="N3289" s="80" t="s">
        <v>7217</v>
      </c>
      <c r="O3289" s="165"/>
      <c r="P3289" s="80" t="s">
        <v>6161</v>
      </c>
      <c r="Q3289" s="80"/>
      <c r="R3289" s="80"/>
      <c r="S3289" s="166"/>
      <c r="T3289" s="164"/>
      <c r="U3289" s="167"/>
      <c r="V3289" s="168"/>
      <c r="W3289" s="12" t="str">
        <f t="shared" si="562"/>
        <v>Mqtt1</v>
      </c>
      <c r="X3289" s="222"/>
      <c r="Y3289" s="6" t="str">
        <f t="shared" si="565"/>
        <v>power-tag/door-crew-entrance</v>
      </c>
      <c r="Z3289" s="106" t="str" cm="1">
        <f t="array" ref="Z3289">IF(COUNTIF(N3289,"spare"),"","$."&amp;_xlfn.REGEXEXTRACT(J3289,"PT\d+[FQ]\d+_(.*)", 2))</f>
        <v>$.Power_Factor_Phase_C</v>
      </c>
      <c r="AA3289" s="12">
        <f t="shared" si="564"/>
        <v>14</v>
      </c>
      <c r="AB3289" s="6" t="s">
        <v>195</v>
      </c>
      <c r="AC3289" s="106">
        <v>3082</v>
      </c>
      <c r="AJ3289" s="80"/>
      <c r="AK3289" s="116" t="s">
        <v>1696</v>
      </c>
      <c r="AN3289" s="80"/>
      <c r="AO3289" s="80"/>
      <c r="AP3289" s="80"/>
      <c r="AQ3289" s="80"/>
      <c r="AR3289" s="130"/>
      <c r="AS3289" s="80"/>
      <c r="AT3289" s="7"/>
      <c r="AU3289" s="7"/>
      <c r="AV3289" s="169"/>
      <c r="AW3289" s="170"/>
      <c r="AX3289" s="140"/>
      <c r="AY3289" s="150"/>
      <c r="AZ3289" s="171"/>
      <c r="BA3289" s="171"/>
      <c r="BB3289" s="150" t="str">
        <f t="shared" si="563"/>
        <v/>
      </c>
      <c r="BC3289" s="172"/>
      <c r="BD3289" s="169"/>
      <c r="BE3289" s="169"/>
      <c r="BF3289" s="169"/>
      <c r="BG3289" s="169"/>
      <c r="BH3289" s="169"/>
      <c r="BI3289" s="169"/>
      <c r="BJ3289" s="169"/>
      <c r="BK3289" s="169"/>
      <c r="BL3289" s="169"/>
      <c r="BM3289" s="169"/>
      <c r="BN3289" s="169"/>
      <c r="BO3289" s="169"/>
      <c r="BP3289" s="169"/>
      <c r="BQ3289" s="169"/>
      <c r="BS3289" s="6"/>
      <c r="BT3289" s="11"/>
      <c r="BU3289" s="6"/>
      <c r="BV3289" s="6"/>
    </row>
    <row r="3290" spans="1:74" ht="15.75" x14ac:dyDescent="0.25">
      <c r="A3290" s="52" t="s">
        <v>7908</v>
      </c>
      <c r="B3290" s="56"/>
      <c r="C3290" s="7" t="s">
        <v>118</v>
      </c>
      <c r="D3290" s="7" t="s">
        <v>6921</v>
      </c>
      <c r="E3290" s="7"/>
      <c r="F3290" s="64"/>
      <c r="G3290" s="6"/>
      <c r="H3290" s="6"/>
      <c r="I3290" s="10" t="s">
        <v>110</v>
      </c>
      <c r="J3290" s="11" t="s">
        <v>4449</v>
      </c>
      <c r="K3290" s="220" t="s">
        <v>601</v>
      </c>
      <c r="L3290" s="180"/>
      <c r="M3290" s="180">
        <v>1000</v>
      </c>
      <c r="N3290" s="80" t="s">
        <v>7217</v>
      </c>
      <c r="O3290" s="165"/>
      <c r="P3290" s="80" t="s">
        <v>6162</v>
      </c>
      <c r="Q3290" s="80"/>
      <c r="R3290" s="80"/>
      <c r="S3290" s="166"/>
      <c r="T3290" s="164"/>
      <c r="U3290" s="167"/>
      <c r="V3290" s="168"/>
      <c r="W3290" s="12" t="str">
        <f t="shared" si="562"/>
        <v>Mqtt1</v>
      </c>
      <c r="X3290" s="222"/>
      <c r="Y3290" s="6" t="str">
        <f t="shared" si="565"/>
        <v>power-tag/door-crew-entrance</v>
      </c>
      <c r="Z3290" s="106" t="str" cm="1">
        <f t="array" ref="Z3290">IF(COUNTIF(N3290,"spare"),"","$."&amp;_xlfn.REGEXEXTRACT(J3290,"PT\d+[FQ]\d+_(.*)", 2))</f>
        <v>$.Total_Power_Factor</v>
      </c>
      <c r="AA3290" s="12">
        <f t="shared" si="564"/>
        <v>14</v>
      </c>
      <c r="AB3290" s="6" t="s">
        <v>195</v>
      </c>
      <c r="AC3290" s="106">
        <v>3084</v>
      </c>
      <c r="AJ3290" s="80"/>
      <c r="AK3290" s="116" t="s">
        <v>1696</v>
      </c>
      <c r="AN3290" s="80"/>
      <c r="AO3290" s="80"/>
      <c r="AP3290" s="80"/>
      <c r="AQ3290" s="80"/>
      <c r="AR3290" s="130"/>
      <c r="AS3290" s="80"/>
      <c r="AT3290" s="7"/>
      <c r="AU3290" s="7"/>
      <c r="AV3290" s="169"/>
      <c r="AW3290" s="170"/>
      <c r="AX3290" s="140"/>
      <c r="AY3290" s="150"/>
      <c r="AZ3290" s="171"/>
      <c r="BA3290" s="171"/>
      <c r="BB3290" s="150" t="str">
        <f t="shared" si="563"/>
        <v/>
      </c>
      <c r="BC3290" s="172"/>
      <c r="BD3290" s="169"/>
      <c r="BE3290" s="169"/>
      <c r="BF3290" s="169"/>
      <c r="BG3290" s="169"/>
      <c r="BH3290" s="169"/>
      <c r="BI3290" s="169"/>
      <c r="BJ3290" s="169"/>
      <c r="BK3290" s="169"/>
      <c r="BL3290" s="169"/>
      <c r="BM3290" s="169"/>
      <c r="BN3290" s="169"/>
      <c r="BO3290" s="169"/>
      <c r="BP3290" s="169"/>
      <c r="BQ3290" s="169"/>
      <c r="BS3290" s="6"/>
      <c r="BT3290" s="11"/>
      <c r="BU3290" s="6"/>
      <c r="BV3290" s="6"/>
    </row>
    <row r="3291" spans="1:74" ht="15.75" x14ac:dyDescent="0.25">
      <c r="A3291" s="52" t="s">
        <v>7908</v>
      </c>
      <c r="B3291" s="56"/>
      <c r="C3291" s="7" t="s">
        <v>118</v>
      </c>
      <c r="D3291" s="7" t="s">
        <v>6921</v>
      </c>
      <c r="E3291" s="7"/>
      <c r="F3291" s="64"/>
      <c r="G3291" s="6"/>
      <c r="H3291" s="6"/>
      <c r="I3291" s="10" t="s">
        <v>110</v>
      </c>
      <c r="J3291" s="11" t="s">
        <v>4450</v>
      </c>
      <c r="K3291" s="220" t="s">
        <v>601</v>
      </c>
      <c r="L3291" s="180"/>
      <c r="M3291" s="180">
        <v>1000</v>
      </c>
      <c r="N3291" s="80" t="s">
        <v>7217</v>
      </c>
      <c r="O3291" s="165"/>
      <c r="P3291" s="80" t="s">
        <v>6163</v>
      </c>
      <c r="Q3291" s="80"/>
      <c r="R3291" s="80"/>
      <c r="S3291" s="166"/>
      <c r="T3291" s="164"/>
      <c r="U3291" s="167"/>
      <c r="V3291" s="168"/>
      <c r="W3291" s="12" t="str">
        <f t="shared" si="562"/>
        <v>Mqtt1</v>
      </c>
      <c r="X3291" s="222"/>
      <c r="Y3291" s="6" t="str">
        <f t="shared" si="565"/>
        <v>power-tag/discharge-pump-crew-sb-aft-mid</v>
      </c>
      <c r="Z3291" s="106" t="str" cm="1">
        <f t="array" ref="Z3291">IF(COUNTIF(N3291,"spare"),"","$."&amp;_xlfn.REGEXEXTRACT(J3291,"PT\d+[FQ]\d+_(.*)", 2))</f>
        <v>$.RMS_Current_Phase_A</v>
      </c>
      <c r="AA3291" s="12">
        <f>AA3276+1</f>
        <v>15</v>
      </c>
      <c r="AB3291" s="6" t="s">
        <v>195</v>
      </c>
      <c r="AC3291" s="106">
        <v>3000</v>
      </c>
      <c r="AJ3291" s="80"/>
      <c r="AK3291" s="116" t="s">
        <v>1693</v>
      </c>
      <c r="AN3291" s="80"/>
      <c r="AO3291" s="80"/>
      <c r="AP3291" s="80"/>
      <c r="AQ3291" s="80"/>
      <c r="AR3291" s="130"/>
      <c r="AS3291" s="80"/>
      <c r="AT3291" s="7"/>
      <c r="AU3291" s="7"/>
      <c r="AV3291" s="169"/>
      <c r="AW3291" s="170"/>
      <c r="AX3291" s="140"/>
      <c r="AY3291" s="150"/>
      <c r="AZ3291" s="171"/>
      <c r="BA3291" s="171"/>
      <c r="BB3291" s="150" t="str">
        <f t="shared" si="563"/>
        <v/>
      </c>
      <c r="BC3291" s="172"/>
      <c r="BD3291" s="169"/>
      <c r="BE3291" s="169"/>
      <c r="BF3291" s="169"/>
      <c r="BG3291" s="169"/>
      <c r="BH3291" s="169"/>
      <c r="BI3291" s="169"/>
      <c r="BJ3291" s="169"/>
      <c r="BK3291" s="169"/>
      <c r="BL3291" s="169"/>
      <c r="BM3291" s="169"/>
      <c r="BN3291" s="169"/>
      <c r="BO3291" s="169"/>
      <c r="BP3291" s="169"/>
      <c r="BQ3291" s="169"/>
      <c r="BS3291" s="6"/>
      <c r="BT3291" s="11"/>
      <c r="BU3291" s="6"/>
      <c r="BV3291" s="6"/>
    </row>
    <row r="3292" spans="1:74" ht="15.75" x14ac:dyDescent="0.25">
      <c r="A3292" s="52" t="s">
        <v>7908</v>
      </c>
      <c r="B3292" s="56"/>
      <c r="C3292" s="7" t="s">
        <v>118</v>
      </c>
      <c r="D3292" s="7" t="s">
        <v>6921</v>
      </c>
      <c r="E3292" s="7"/>
      <c r="F3292" s="64"/>
      <c r="G3292" s="6"/>
      <c r="H3292" s="6"/>
      <c r="I3292" s="10" t="s">
        <v>110</v>
      </c>
      <c r="J3292" s="11" t="s">
        <v>4451</v>
      </c>
      <c r="K3292" s="220" t="s">
        <v>601</v>
      </c>
      <c r="L3292" s="180"/>
      <c r="M3292" s="180">
        <v>1000</v>
      </c>
      <c r="N3292" s="80" t="s">
        <v>7217</v>
      </c>
      <c r="O3292" s="165"/>
      <c r="P3292" s="80" t="s">
        <v>6164</v>
      </c>
      <c r="Q3292" s="80"/>
      <c r="R3292" s="80"/>
      <c r="S3292" s="166"/>
      <c r="T3292" s="164"/>
      <c r="U3292" s="167"/>
      <c r="V3292" s="168"/>
      <c r="W3292" s="12" t="str">
        <f t="shared" si="562"/>
        <v>Mqtt1</v>
      </c>
      <c r="X3292" s="222"/>
      <c r="Y3292" s="6" t="str">
        <f t="shared" si="565"/>
        <v>power-tag/discharge-pump-crew-sb-aft-mid</v>
      </c>
      <c r="Z3292" s="106" t="str" cm="1">
        <f t="array" ref="Z3292">IF(COUNTIF(N3292,"spare"),"","$."&amp;_xlfn.REGEXEXTRACT(J3292,"PT\d+[FQ]\d+_(.*)", 2))</f>
        <v>$.RMS_Current_Phase_B</v>
      </c>
      <c r="AA3292" s="12">
        <f t="shared" si="564"/>
        <v>15</v>
      </c>
      <c r="AB3292" s="6" t="s">
        <v>195</v>
      </c>
      <c r="AC3292" s="106">
        <v>3002</v>
      </c>
      <c r="AJ3292" s="80"/>
      <c r="AK3292" s="116" t="s">
        <v>1693</v>
      </c>
      <c r="AN3292" s="80"/>
      <c r="AO3292" s="80"/>
      <c r="AP3292" s="80"/>
      <c r="AQ3292" s="80"/>
      <c r="AR3292" s="130"/>
      <c r="AS3292" s="80"/>
      <c r="AT3292" s="7"/>
      <c r="AU3292" s="7"/>
      <c r="AV3292" s="169"/>
      <c r="AW3292" s="170"/>
      <c r="AX3292" s="140"/>
      <c r="AY3292" s="150"/>
      <c r="AZ3292" s="171"/>
      <c r="BA3292" s="171"/>
      <c r="BB3292" s="150" t="str">
        <f t="shared" si="563"/>
        <v/>
      </c>
      <c r="BC3292" s="172"/>
      <c r="BD3292" s="169"/>
      <c r="BE3292" s="169"/>
      <c r="BF3292" s="169"/>
      <c r="BG3292" s="169"/>
      <c r="BH3292" s="169"/>
      <c r="BI3292" s="169"/>
      <c r="BJ3292" s="169"/>
      <c r="BK3292" s="169"/>
      <c r="BL3292" s="169"/>
      <c r="BM3292" s="169"/>
      <c r="BN3292" s="169"/>
      <c r="BO3292" s="169"/>
      <c r="BP3292" s="169"/>
      <c r="BQ3292" s="169"/>
      <c r="BS3292" s="6"/>
      <c r="BT3292" s="11"/>
      <c r="BU3292" s="6"/>
      <c r="BV3292" s="6"/>
    </row>
    <row r="3293" spans="1:74" ht="15.75" x14ac:dyDescent="0.25">
      <c r="A3293" s="52" t="s">
        <v>7908</v>
      </c>
      <c r="B3293" s="56"/>
      <c r="C3293" s="7" t="s">
        <v>118</v>
      </c>
      <c r="D3293" s="7" t="s">
        <v>6921</v>
      </c>
      <c r="E3293" s="7"/>
      <c r="F3293" s="64"/>
      <c r="G3293" s="6"/>
      <c r="H3293" s="6"/>
      <c r="I3293" s="10" t="s">
        <v>110</v>
      </c>
      <c r="J3293" s="11" t="s">
        <v>4452</v>
      </c>
      <c r="K3293" s="220" t="s">
        <v>601</v>
      </c>
      <c r="L3293" s="180"/>
      <c r="M3293" s="180">
        <v>1000</v>
      </c>
      <c r="N3293" s="80" t="s">
        <v>7217</v>
      </c>
      <c r="O3293" s="165"/>
      <c r="P3293" s="80" t="s">
        <v>6165</v>
      </c>
      <c r="Q3293" s="80"/>
      <c r="R3293" s="80"/>
      <c r="S3293" s="166"/>
      <c r="T3293" s="164"/>
      <c r="U3293" s="167"/>
      <c r="V3293" s="168"/>
      <c r="W3293" s="12" t="str">
        <f t="shared" si="562"/>
        <v>Mqtt1</v>
      </c>
      <c r="X3293" s="222"/>
      <c r="Y3293" s="6" t="str">
        <f t="shared" si="565"/>
        <v>power-tag/discharge-pump-crew-sb-aft-mid</v>
      </c>
      <c r="Z3293" s="106" t="str" cm="1">
        <f t="array" ref="Z3293">IF(COUNTIF(N3293,"spare"),"","$."&amp;_xlfn.REGEXEXTRACT(J3293,"PT\d+[FQ]\d+_(.*)", 2))</f>
        <v>$.RMS_Current_Phase_C</v>
      </c>
      <c r="AA3293" s="12">
        <f t="shared" si="564"/>
        <v>15</v>
      </c>
      <c r="AB3293" s="6" t="s">
        <v>195</v>
      </c>
      <c r="AC3293" s="106">
        <v>3004</v>
      </c>
      <c r="AJ3293" s="80"/>
      <c r="AK3293" s="116" t="s">
        <v>1693</v>
      </c>
      <c r="AN3293" s="80"/>
      <c r="AO3293" s="80"/>
      <c r="AP3293" s="80"/>
      <c r="AQ3293" s="80"/>
      <c r="AR3293" s="130"/>
      <c r="AS3293" s="80"/>
      <c r="AT3293" s="7"/>
      <c r="AU3293" s="7"/>
      <c r="AV3293" s="169"/>
      <c r="AW3293" s="170"/>
      <c r="AX3293" s="140"/>
      <c r="AY3293" s="150"/>
      <c r="AZ3293" s="171"/>
      <c r="BA3293" s="171"/>
      <c r="BB3293" s="150" t="str">
        <f t="shared" si="563"/>
        <v/>
      </c>
      <c r="BC3293" s="172"/>
      <c r="BD3293" s="169"/>
      <c r="BE3293" s="169"/>
      <c r="BF3293" s="169"/>
      <c r="BG3293" s="169"/>
      <c r="BH3293" s="169"/>
      <c r="BI3293" s="169"/>
      <c r="BJ3293" s="169"/>
      <c r="BK3293" s="169"/>
      <c r="BL3293" s="169"/>
      <c r="BM3293" s="169"/>
      <c r="BN3293" s="169"/>
      <c r="BO3293" s="169"/>
      <c r="BP3293" s="169"/>
      <c r="BQ3293" s="169"/>
      <c r="BS3293" s="6"/>
      <c r="BT3293" s="11"/>
      <c r="BU3293" s="6"/>
      <c r="BV3293" s="6"/>
    </row>
    <row r="3294" spans="1:74" ht="15.75" x14ac:dyDescent="0.25">
      <c r="A3294" s="52" t="s">
        <v>7908</v>
      </c>
      <c r="B3294" s="56"/>
      <c r="C3294" s="7" t="s">
        <v>118</v>
      </c>
      <c r="D3294" s="7" t="s">
        <v>6921</v>
      </c>
      <c r="E3294" s="7"/>
      <c r="F3294" s="64"/>
      <c r="G3294" s="6"/>
      <c r="H3294" s="6"/>
      <c r="I3294" s="10" t="s">
        <v>110</v>
      </c>
      <c r="J3294" s="11" t="s">
        <v>4453</v>
      </c>
      <c r="K3294" s="220" t="s">
        <v>601</v>
      </c>
      <c r="L3294" s="180"/>
      <c r="M3294" s="180">
        <v>1000</v>
      </c>
      <c r="N3294" s="80" t="s">
        <v>7217</v>
      </c>
      <c r="O3294" s="165"/>
      <c r="P3294" s="80" t="s">
        <v>6166</v>
      </c>
      <c r="Q3294" s="80"/>
      <c r="R3294" s="80"/>
      <c r="S3294" s="166"/>
      <c r="T3294" s="164"/>
      <c r="U3294" s="167"/>
      <c r="V3294" s="168"/>
      <c r="W3294" s="12" t="str">
        <f t="shared" si="562"/>
        <v>Mqtt1</v>
      </c>
      <c r="X3294" s="222"/>
      <c r="Y3294" s="6" t="str">
        <f t="shared" si="565"/>
        <v>power-tag/discharge-pump-crew-sb-aft-mid</v>
      </c>
      <c r="Z3294" s="106" t="str" cm="1">
        <f t="array" ref="Z3294">IF(COUNTIF(N3294,"spare"),"","$."&amp;_xlfn.REGEXEXTRACT(J3294,"PT\d+[FQ]\d+_(.*)", 2))</f>
        <v>$.RMS_Current_Phase_Neut</v>
      </c>
      <c r="AA3294" s="12">
        <f t="shared" si="564"/>
        <v>15</v>
      </c>
      <c r="AB3294" s="6" t="s">
        <v>195</v>
      </c>
      <c r="AC3294" s="106">
        <v>3006</v>
      </c>
      <c r="AJ3294" s="80"/>
      <c r="AK3294" s="116" t="s">
        <v>1693</v>
      </c>
      <c r="AN3294" s="80"/>
      <c r="AO3294" s="80"/>
      <c r="AP3294" s="80"/>
      <c r="AQ3294" s="80"/>
      <c r="AR3294" s="130"/>
      <c r="AS3294" s="80"/>
      <c r="AT3294" s="7"/>
      <c r="AU3294" s="7"/>
      <c r="AV3294" s="169"/>
      <c r="AW3294" s="170"/>
      <c r="AX3294" s="140"/>
      <c r="AY3294" s="150"/>
      <c r="AZ3294" s="171"/>
      <c r="BA3294" s="171"/>
      <c r="BB3294" s="150" t="str">
        <f t="shared" si="563"/>
        <v/>
      </c>
      <c r="BC3294" s="172"/>
      <c r="BD3294" s="169"/>
      <c r="BE3294" s="169"/>
      <c r="BF3294" s="169"/>
      <c r="BG3294" s="169"/>
      <c r="BH3294" s="169"/>
      <c r="BI3294" s="169"/>
      <c r="BJ3294" s="169"/>
      <c r="BK3294" s="169"/>
      <c r="BL3294" s="169"/>
      <c r="BM3294" s="169"/>
      <c r="BN3294" s="169"/>
      <c r="BO3294" s="169"/>
      <c r="BP3294" s="169"/>
      <c r="BQ3294" s="169"/>
      <c r="BS3294" s="6"/>
      <c r="BT3294" s="11"/>
      <c r="BU3294" s="6"/>
      <c r="BV3294" s="6"/>
    </row>
    <row r="3295" spans="1:74" ht="15.75" x14ac:dyDescent="0.25">
      <c r="A3295" s="52" t="s">
        <v>7908</v>
      </c>
      <c r="B3295" s="56"/>
      <c r="C3295" s="7" t="s">
        <v>118</v>
      </c>
      <c r="D3295" s="7" t="s">
        <v>6921</v>
      </c>
      <c r="E3295" s="7"/>
      <c r="F3295" s="64"/>
      <c r="G3295" s="6"/>
      <c r="H3295" s="6"/>
      <c r="I3295" s="10" t="s">
        <v>110</v>
      </c>
      <c r="J3295" s="11" t="s">
        <v>7718</v>
      </c>
      <c r="K3295" s="220" t="s">
        <v>601</v>
      </c>
      <c r="L3295" s="180"/>
      <c r="M3295" s="180">
        <v>1000</v>
      </c>
      <c r="N3295" s="80" t="s">
        <v>7217</v>
      </c>
      <c r="O3295" s="165"/>
      <c r="P3295" s="80" t="s">
        <v>6167</v>
      </c>
      <c r="Q3295" s="80"/>
      <c r="R3295" s="80"/>
      <c r="S3295" s="166"/>
      <c r="T3295" s="164"/>
      <c r="U3295" s="167"/>
      <c r="V3295" s="168"/>
      <c r="W3295" s="12" t="str">
        <f t="shared" si="562"/>
        <v>Mqtt1</v>
      </c>
      <c r="X3295" s="222"/>
      <c r="Y3295" s="6" t="str">
        <f t="shared" si="565"/>
        <v>power-tag/discharge-pump-crew-sb-aft-mid</v>
      </c>
      <c r="Z3295" s="106" t="str" cm="1">
        <f t="array" ref="Z3295">IF(COUNTIF(N3295,"spare"),"","$."&amp;_xlfn.REGEXEXTRACT(J3295,"PT\d+[FQ]\d+_(.*)", 2))</f>
        <v>$.RMS_Voltage_A_N</v>
      </c>
      <c r="AA3295" s="12">
        <f t="shared" si="564"/>
        <v>15</v>
      </c>
      <c r="AB3295" s="6" t="s">
        <v>195</v>
      </c>
      <c r="AC3295" s="106">
        <v>3028</v>
      </c>
      <c r="AJ3295" s="80"/>
      <c r="AK3295" s="116" t="s">
        <v>1694</v>
      </c>
      <c r="AN3295" s="80"/>
      <c r="AO3295" s="80"/>
      <c r="AP3295" s="80"/>
      <c r="AQ3295" s="80"/>
      <c r="AR3295" s="130"/>
      <c r="AS3295" s="80"/>
      <c r="AT3295" s="7"/>
      <c r="AU3295" s="7"/>
      <c r="AV3295" s="169"/>
      <c r="AW3295" s="170"/>
      <c r="AX3295" s="140"/>
      <c r="AY3295" s="150"/>
      <c r="AZ3295" s="171"/>
      <c r="BA3295" s="171"/>
      <c r="BB3295" s="150" t="str">
        <f t="shared" si="563"/>
        <v/>
      </c>
      <c r="BC3295" s="172"/>
      <c r="BD3295" s="169"/>
      <c r="BE3295" s="169"/>
      <c r="BF3295" s="169"/>
      <c r="BG3295" s="169"/>
      <c r="BH3295" s="169"/>
      <c r="BI3295" s="169"/>
      <c r="BJ3295" s="169"/>
      <c r="BK3295" s="169"/>
      <c r="BL3295" s="169"/>
      <c r="BM3295" s="169"/>
      <c r="BN3295" s="169"/>
      <c r="BO3295" s="169"/>
      <c r="BP3295" s="169"/>
      <c r="BQ3295" s="169"/>
      <c r="BS3295" s="6"/>
      <c r="BT3295" s="11"/>
      <c r="BU3295" s="6"/>
      <c r="BV3295" s="6"/>
    </row>
    <row r="3296" spans="1:74" ht="15.75" x14ac:dyDescent="0.25">
      <c r="A3296" s="52" t="s">
        <v>7908</v>
      </c>
      <c r="B3296" s="56"/>
      <c r="C3296" s="7" t="s">
        <v>118</v>
      </c>
      <c r="D3296" s="7" t="s">
        <v>6921</v>
      </c>
      <c r="E3296" s="7"/>
      <c r="F3296" s="64"/>
      <c r="G3296" s="6"/>
      <c r="H3296" s="6"/>
      <c r="I3296" s="10" t="s">
        <v>110</v>
      </c>
      <c r="J3296" s="11" t="s">
        <v>7719</v>
      </c>
      <c r="K3296" s="220" t="s">
        <v>601</v>
      </c>
      <c r="L3296" s="180"/>
      <c r="M3296" s="180">
        <v>1000</v>
      </c>
      <c r="N3296" s="80" t="s">
        <v>7217</v>
      </c>
      <c r="O3296" s="165"/>
      <c r="P3296" s="80" t="s">
        <v>6168</v>
      </c>
      <c r="Q3296" s="80"/>
      <c r="R3296" s="80"/>
      <c r="S3296" s="166"/>
      <c r="T3296" s="164"/>
      <c r="U3296" s="167"/>
      <c r="V3296" s="168"/>
      <c r="W3296" s="12" t="str">
        <f t="shared" si="562"/>
        <v>Mqtt1</v>
      </c>
      <c r="X3296" s="222"/>
      <c r="Y3296" s="6" t="str">
        <f t="shared" si="565"/>
        <v>power-tag/discharge-pump-crew-sb-aft-mid</v>
      </c>
      <c r="Z3296" s="106" t="str" cm="1">
        <f t="array" ref="Z3296">IF(COUNTIF(N3296,"spare"),"","$."&amp;_xlfn.REGEXEXTRACT(J3296,"PT\d+[FQ]\d+_(.*)", 2))</f>
        <v>$.RMS_Voltage_B_N</v>
      </c>
      <c r="AA3296" s="12">
        <f t="shared" si="564"/>
        <v>15</v>
      </c>
      <c r="AB3296" s="6" t="s">
        <v>195</v>
      </c>
      <c r="AC3296" s="106">
        <v>3030</v>
      </c>
      <c r="AJ3296" s="80"/>
      <c r="AK3296" s="116" t="s">
        <v>1694</v>
      </c>
      <c r="AN3296" s="80"/>
      <c r="AO3296" s="80"/>
      <c r="AP3296" s="80"/>
      <c r="AQ3296" s="80"/>
      <c r="AR3296" s="130"/>
      <c r="AS3296" s="80"/>
      <c r="AT3296" s="7"/>
      <c r="AU3296" s="7"/>
      <c r="AV3296" s="169"/>
      <c r="AW3296" s="170"/>
      <c r="AX3296" s="140"/>
      <c r="AY3296" s="150"/>
      <c r="AZ3296" s="171"/>
      <c r="BA3296" s="171"/>
      <c r="BB3296" s="150" t="str">
        <f t="shared" si="563"/>
        <v/>
      </c>
      <c r="BC3296" s="172"/>
      <c r="BD3296" s="169"/>
      <c r="BE3296" s="169"/>
      <c r="BF3296" s="169"/>
      <c r="BG3296" s="169"/>
      <c r="BH3296" s="169"/>
      <c r="BI3296" s="169"/>
      <c r="BJ3296" s="169"/>
      <c r="BK3296" s="169"/>
      <c r="BL3296" s="169"/>
      <c r="BM3296" s="169"/>
      <c r="BN3296" s="169"/>
      <c r="BO3296" s="169"/>
      <c r="BP3296" s="169"/>
      <c r="BQ3296" s="169"/>
      <c r="BS3296" s="6"/>
      <c r="BT3296" s="11"/>
      <c r="BU3296" s="6"/>
      <c r="BV3296" s="6"/>
    </row>
    <row r="3297" spans="1:74" ht="15.75" x14ac:dyDescent="0.25">
      <c r="A3297" s="52" t="s">
        <v>7908</v>
      </c>
      <c r="B3297" s="56"/>
      <c r="C3297" s="7" t="s">
        <v>118</v>
      </c>
      <c r="D3297" s="7" t="s">
        <v>6921</v>
      </c>
      <c r="E3297" s="7"/>
      <c r="F3297" s="64"/>
      <c r="G3297" s="6"/>
      <c r="H3297" s="6"/>
      <c r="I3297" s="10" t="s">
        <v>110</v>
      </c>
      <c r="J3297" s="11" t="s">
        <v>7720</v>
      </c>
      <c r="K3297" s="220" t="s">
        <v>601</v>
      </c>
      <c r="L3297" s="180"/>
      <c r="M3297" s="180">
        <v>1000</v>
      </c>
      <c r="N3297" s="80" t="s">
        <v>7217</v>
      </c>
      <c r="O3297" s="165"/>
      <c r="P3297" s="80" t="s">
        <v>6169</v>
      </c>
      <c r="Q3297" s="80"/>
      <c r="R3297" s="80"/>
      <c r="S3297" s="166"/>
      <c r="T3297" s="164"/>
      <c r="U3297" s="167"/>
      <c r="V3297" s="168"/>
      <c r="W3297" s="12" t="str">
        <f t="shared" si="562"/>
        <v>Mqtt1</v>
      </c>
      <c r="X3297" s="222"/>
      <c r="Y3297" s="6" t="str">
        <f t="shared" si="565"/>
        <v>power-tag/discharge-pump-crew-sb-aft-mid</v>
      </c>
      <c r="Z3297" s="106" t="str" cm="1">
        <f t="array" ref="Z3297">IF(COUNTIF(N3297,"spare"),"","$."&amp;_xlfn.REGEXEXTRACT(J3297,"PT\d+[FQ]\d+_(.*)", 2))</f>
        <v>$.RMS_Voltage_C_N</v>
      </c>
      <c r="AA3297" s="12">
        <f t="shared" si="564"/>
        <v>15</v>
      </c>
      <c r="AB3297" s="6" t="s">
        <v>195</v>
      </c>
      <c r="AC3297" s="106">
        <v>3032</v>
      </c>
      <c r="AJ3297" s="80"/>
      <c r="AK3297" s="116" t="s">
        <v>1694</v>
      </c>
      <c r="AN3297" s="80"/>
      <c r="AO3297" s="80"/>
      <c r="AP3297" s="80"/>
      <c r="AQ3297" s="80"/>
      <c r="AR3297" s="130"/>
      <c r="AS3297" s="80"/>
      <c r="AT3297" s="7"/>
      <c r="AU3297" s="7"/>
      <c r="AV3297" s="169"/>
      <c r="AW3297" s="170"/>
      <c r="AX3297" s="140"/>
      <c r="AY3297" s="150"/>
      <c r="AZ3297" s="171"/>
      <c r="BA3297" s="171"/>
      <c r="BB3297" s="150" t="str">
        <f t="shared" si="563"/>
        <v/>
      </c>
      <c r="BC3297" s="172"/>
      <c r="BD3297" s="169"/>
      <c r="BE3297" s="169"/>
      <c r="BF3297" s="169"/>
      <c r="BG3297" s="169"/>
      <c r="BH3297" s="169"/>
      <c r="BI3297" s="169"/>
      <c r="BJ3297" s="169"/>
      <c r="BK3297" s="169"/>
      <c r="BL3297" s="169"/>
      <c r="BM3297" s="169"/>
      <c r="BN3297" s="169"/>
      <c r="BO3297" s="169"/>
      <c r="BP3297" s="169"/>
      <c r="BQ3297" s="169"/>
      <c r="BS3297" s="6"/>
      <c r="BT3297" s="11"/>
      <c r="BU3297" s="6"/>
      <c r="BV3297" s="6"/>
    </row>
    <row r="3298" spans="1:74" ht="15.75" x14ac:dyDescent="0.25">
      <c r="A3298" s="52" t="s">
        <v>7908</v>
      </c>
      <c r="B3298" s="56"/>
      <c r="C3298" s="7" t="s">
        <v>118</v>
      </c>
      <c r="D3298" s="7" t="s">
        <v>6921</v>
      </c>
      <c r="E3298" s="7"/>
      <c r="F3298" s="64"/>
      <c r="G3298" s="6"/>
      <c r="H3298" s="6"/>
      <c r="I3298" s="10" t="s">
        <v>110</v>
      </c>
      <c r="J3298" s="11" t="s">
        <v>4454</v>
      </c>
      <c r="K3298" s="220" t="s">
        <v>601</v>
      </c>
      <c r="L3298" s="180"/>
      <c r="M3298" s="180">
        <v>1000</v>
      </c>
      <c r="N3298" s="80" t="s">
        <v>7217</v>
      </c>
      <c r="O3298" s="165"/>
      <c r="P3298" s="80" t="s">
        <v>6170</v>
      </c>
      <c r="Q3298" s="80"/>
      <c r="R3298" s="80"/>
      <c r="S3298" s="166"/>
      <c r="T3298" s="164"/>
      <c r="U3298" s="167"/>
      <c r="V3298" s="168"/>
      <c r="W3298" s="12" t="str">
        <f t="shared" si="562"/>
        <v>Mqtt1</v>
      </c>
      <c r="X3298" s="222"/>
      <c r="Y3298" s="6" t="str">
        <f t="shared" si="565"/>
        <v>power-tag/discharge-pump-crew-sb-aft-mid</v>
      </c>
      <c r="Z3298" s="106" t="str" cm="1">
        <f t="array" ref="Z3298">IF(COUNTIF(N3298,"spare"),"","$."&amp;_xlfn.REGEXEXTRACT(J3298,"PT\d+[FQ]\d+_(.*)", 2))</f>
        <v>$.Active_Power_Phase_A</v>
      </c>
      <c r="AA3298" s="12">
        <f t="shared" si="564"/>
        <v>15</v>
      </c>
      <c r="AB3298" s="6" t="s">
        <v>195</v>
      </c>
      <c r="AC3298" s="106">
        <v>3054</v>
      </c>
      <c r="AJ3298" s="80"/>
      <c r="AK3298" s="116" t="s">
        <v>1695</v>
      </c>
      <c r="AN3298" s="80"/>
      <c r="AO3298" s="80"/>
      <c r="AP3298" s="80"/>
      <c r="AQ3298" s="80"/>
      <c r="AR3298" s="130"/>
      <c r="AS3298" s="80"/>
      <c r="AT3298" s="7"/>
      <c r="AU3298" s="7"/>
      <c r="AV3298" s="169"/>
      <c r="AW3298" s="170"/>
      <c r="AX3298" s="140"/>
      <c r="AY3298" s="150"/>
      <c r="AZ3298" s="171"/>
      <c r="BA3298" s="171"/>
      <c r="BB3298" s="150" t="str">
        <f t="shared" si="563"/>
        <v/>
      </c>
      <c r="BC3298" s="172"/>
      <c r="BD3298" s="169"/>
      <c r="BE3298" s="169"/>
      <c r="BF3298" s="169"/>
      <c r="BG3298" s="169"/>
      <c r="BH3298" s="169"/>
      <c r="BI3298" s="169"/>
      <c r="BJ3298" s="169"/>
      <c r="BK3298" s="169"/>
      <c r="BL3298" s="169"/>
      <c r="BM3298" s="169"/>
      <c r="BN3298" s="169"/>
      <c r="BO3298" s="169"/>
      <c r="BP3298" s="169"/>
      <c r="BQ3298" s="169"/>
      <c r="BS3298" s="6"/>
      <c r="BT3298" s="11"/>
      <c r="BU3298" s="6"/>
      <c r="BV3298" s="6"/>
    </row>
    <row r="3299" spans="1:74" ht="15.75" x14ac:dyDescent="0.25">
      <c r="A3299" s="52" t="s">
        <v>7908</v>
      </c>
      <c r="B3299" s="56"/>
      <c r="C3299" s="7" t="s">
        <v>118</v>
      </c>
      <c r="D3299" s="7" t="s">
        <v>6921</v>
      </c>
      <c r="E3299" s="7"/>
      <c r="F3299" s="64"/>
      <c r="G3299" s="6"/>
      <c r="H3299" s="6"/>
      <c r="I3299" s="10" t="s">
        <v>110</v>
      </c>
      <c r="J3299" s="11" t="s">
        <v>4455</v>
      </c>
      <c r="K3299" s="220" t="s">
        <v>601</v>
      </c>
      <c r="L3299" s="180"/>
      <c r="M3299" s="180">
        <v>1000</v>
      </c>
      <c r="N3299" s="80" t="s">
        <v>7217</v>
      </c>
      <c r="O3299" s="165"/>
      <c r="P3299" s="80" t="s">
        <v>6171</v>
      </c>
      <c r="Q3299" s="80"/>
      <c r="R3299" s="80"/>
      <c r="S3299" s="166"/>
      <c r="T3299" s="164"/>
      <c r="U3299" s="167"/>
      <c r="V3299" s="168"/>
      <c r="W3299" s="12" t="str">
        <f t="shared" ref="W3299:W3362" si="566">IF(COUNTIF(N3299,"spare"),"","Mqtt1")</f>
        <v>Mqtt1</v>
      </c>
      <c r="X3299" s="222"/>
      <c r="Y3299" s="6" t="str">
        <f t="shared" si="565"/>
        <v>power-tag/discharge-pump-crew-sb-aft-mid</v>
      </c>
      <c r="Z3299" s="106" t="str" cm="1">
        <f t="array" ref="Z3299">IF(COUNTIF(N3299,"spare"),"","$."&amp;_xlfn.REGEXEXTRACT(J3299,"PT\d+[FQ]\d+_(.*)", 2))</f>
        <v>$.Active_Power_Phase_B</v>
      </c>
      <c r="AA3299" s="12">
        <f t="shared" si="564"/>
        <v>15</v>
      </c>
      <c r="AB3299" s="6" t="s">
        <v>195</v>
      </c>
      <c r="AC3299" s="106">
        <v>3056</v>
      </c>
      <c r="AJ3299" s="80"/>
      <c r="AK3299" s="116" t="s">
        <v>1695</v>
      </c>
      <c r="AN3299" s="80"/>
      <c r="AO3299" s="80"/>
      <c r="AP3299" s="80"/>
      <c r="AQ3299" s="80"/>
      <c r="AR3299" s="130"/>
      <c r="AS3299" s="80"/>
      <c r="AT3299" s="7"/>
      <c r="AU3299" s="7"/>
      <c r="AV3299" s="169"/>
      <c r="AW3299" s="170"/>
      <c r="AX3299" s="140"/>
      <c r="AY3299" s="150"/>
      <c r="AZ3299" s="171"/>
      <c r="BA3299" s="171"/>
      <c r="BB3299" s="150" t="str">
        <f t="shared" ref="BB3299:BB3362" si="567">IF(ISNUMBER(AM3299),"1","")</f>
        <v/>
      </c>
      <c r="BC3299" s="172"/>
      <c r="BD3299" s="169"/>
      <c r="BE3299" s="169"/>
      <c r="BF3299" s="169"/>
      <c r="BG3299" s="169"/>
      <c r="BH3299" s="169"/>
      <c r="BI3299" s="169"/>
      <c r="BJ3299" s="169"/>
      <c r="BK3299" s="169"/>
      <c r="BL3299" s="169"/>
      <c r="BM3299" s="169"/>
      <c r="BN3299" s="169"/>
      <c r="BO3299" s="169"/>
      <c r="BP3299" s="169"/>
      <c r="BQ3299" s="169"/>
      <c r="BS3299" s="6"/>
      <c r="BT3299" s="11"/>
      <c r="BU3299" s="6"/>
      <c r="BV3299" s="6"/>
    </row>
    <row r="3300" spans="1:74" ht="15.75" x14ac:dyDescent="0.25">
      <c r="A3300" s="52" t="s">
        <v>7908</v>
      </c>
      <c r="B3300" s="56"/>
      <c r="C3300" s="7" t="s">
        <v>118</v>
      </c>
      <c r="D3300" s="7" t="s">
        <v>6921</v>
      </c>
      <c r="E3300" s="7"/>
      <c r="F3300" s="64"/>
      <c r="G3300" s="6"/>
      <c r="H3300" s="6"/>
      <c r="I3300" s="10" t="s">
        <v>110</v>
      </c>
      <c r="J3300" s="11" t="s">
        <v>4456</v>
      </c>
      <c r="K3300" s="220" t="s">
        <v>601</v>
      </c>
      <c r="L3300" s="180"/>
      <c r="M3300" s="180">
        <v>1000</v>
      </c>
      <c r="N3300" s="80" t="s">
        <v>7217</v>
      </c>
      <c r="O3300" s="165"/>
      <c r="P3300" s="80" t="s">
        <v>6172</v>
      </c>
      <c r="Q3300" s="80"/>
      <c r="R3300" s="80"/>
      <c r="S3300" s="166"/>
      <c r="T3300" s="164"/>
      <c r="U3300" s="167"/>
      <c r="V3300" s="168"/>
      <c r="W3300" s="12" t="str">
        <f t="shared" si="566"/>
        <v>Mqtt1</v>
      </c>
      <c r="X3300" s="222"/>
      <c r="Y3300" s="6" t="str">
        <f t="shared" si="565"/>
        <v>power-tag/discharge-pump-crew-sb-aft-mid</v>
      </c>
      <c r="Z3300" s="106" t="str" cm="1">
        <f t="array" ref="Z3300">IF(COUNTIF(N3300,"spare"),"","$."&amp;_xlfn.REGEXEXTRACT(J3300,"PT\d+[FQ]\d+_(.*)", 2))</f>
        <v>$.Active_Power_Phase_C</v>
      </c>
      <c r="AA3300" s="12">
        <f t="shared" si="564"/>
        <v>15</v>
      </c>
      <c r="AB3300" s="6" t="s">
        <v>195</v>
      </c>
      <c r="AC3300" s="106">
        <v>3058</v>
      </c>
      <c r="AJ3300" s="80"/>
      <c r="AK3300" s="116" t="s">
        <v>1695</v>
      </c>
      <c r="AN3300" s="80"/>
      <c r="AO3300" s="80"/>
      <c r="AP3300" s="80"/>
      <c r="AQ3300" s="80"/>
      <c r="AR3300" s="130"/>
      <c r="AS3300" s="80"/>
      <c r="AT3300" s="7"/>
      <c r="AU3300" s="7"/>
      <c r="AV3300" s="169"/>
      <c r="AW3300" s="170"/>
      <c r="AX3300" s="140"/>
      <c r="AY3300" s="150"/>
      <c r="AZ3300" s="171"/>
      <c r="BA3300" s="171"/>
      <c r="BB3300" s="150" t="str">
        <f t="shared" si="567"/>
        <v/>
      </c>
      <c r="BC3300" s="172"/>
      <c r="BD3300" s="169"/>
      <c r="BE3300" s="169"/>
      <c r="BF3300" s="169"/>
      <c r="BG3300" s="169"/>
      <c r="BH3300" s="169"/>
      <c r="BI3300" s="169"/>
      <c r="BJ3300" s="169"/>
      <c r="BK3300" s="169"/>
      <c r="BL3300" s="169"/>
      <c r="BM3300" s="169"/>
      <c r="BN3300" s="169"/>
      <c r="BO3300" s="169"/>
      <c r="BP3300" s="169"/>
      <c r="BQ3300" s="169"/>
      <c r="BS3300" s="6"/>
      <c r="BT3300" s="11"/>
      <c r="BU3300" s="6"/>
      <c r="BV3300" s="6"/>
    </row>
    <row r="3301" spans="1:74" ht="15.75" x14ac:dyDescent="0.25">
      <c r="A3301" s="52" t="s">
        <v>7908</v>
      </c>
      <c r="B3301" s="56"/>
      <c r="C3301" s="7" t="s">
        <v>118</v>
      </c>
      <c r="D3301" s="7" t="s">
        <v>6921</v>
      </c>
      <c r="E3301" s="7"/>
      <c r="F3301" s="64"/>
      <c r="G3301" s="6"/>
      <c r="H3301" s="6"/>
      <c r="I3301" s="10" t="s">
        <v>110</v>
      </c>
      <c r="J3301" s="11" t="s">
        <v>4457</v>
      </c>
      <c r="K3301" s="220" t="s">
        <v>601</v>
      </c>
      <c r="L3301" s="180"/>
      <c r="M3301" s="180">
        <v>1000</v>
      </c>
      <c r="N3301" s="80" t="s">
        <v>7217</v>
      </c>
      <c r="O3301" s="165"/>
      <c r="P3301" s="80" t="s">
        <v>6173</v>
      </c>
      <c r="Q3301" s="80"/>
      <c r="R3301" s="80"/>
      <c r="S3301" s="166"/>
      <c r="T3301" s="164"/>
      <c r="U3301" s="167"/>
      <c r="V3301" s="168"/>
      <c r="W3301" s="12" t="str">
        <f t="shared" si="566"/>
        <v>Mqtt1</v>
      </c>
      <c r="X3301" s="222"/>
      <c r="Y3301" s="6" t="str">
        <f t="shared" si="565"/>
        <v>power-tag/discharge-pump-crew-sb-aft-mid</v>
      </c>
      <c r="Z3301" s="106" t="str" cm="1">
        <f t="array" ref="Z3301">IF(COUNTIF(N3301,"spare"),"","$."&amp;_xlfn.REGEXEXTRACT(J3301,"PT\d+[FQ]\d+_(.*)", 2))</f>
        <v>$.Total_Active_Power</v>
      </c>
      <c r="AA3301" s="12">
        <f t="shared" si="564"/>
        <v>15</v>
      </c>
      <c r="AB3301" s="6" t="s">
        <v>195</v>
      </c>
      <c r="AC3301" s="106">
        <v>3060</v>
      </c>
      <c r="AJ3301" s="80"/>
      <c r="AK3301" s="116" t="s">
        <v>1695</v>
      </c>
      <c r="AN3301" s="80"/>
      <c r="AO3301" s="80"/>
      <c r="AP3301" s="80"/>
      <c r="AQ3301" s="80"/>
      <c r="AR3301" s="130"/>
      <c r="AS3301" s="80"/>
      <c r="AT3301" s="7"/>
      <c r="AU3301" s="7"/>
      <c r="AV3301" s="169"/>
      <c r="AW3301" s="170"/>
      <c r="AX3301" s="140"/>
      <c r="AY3301" s="150"/>
      <c r="AZ3301" s="171"/>
      <c r="BA3301" s="171"/>
      <c r="BB3301" s="150" t="str">
        <f t="shared" si="567"/>
        <v/>
      </c>
      <c r="BC3301" s="172"/>
      <c r="BD3301" s="169"/>
      <c r="BE3301" s="169"/>
      <c r="BF3301" s="169"/>
      <c r="BG3301" s="169"/>
      <c r="BH3301" s="169"/>
      <c r="BI3301" s="169"/>
      <c r="BJ3301" s="169"/>
      <c r="BK3301" s="169"/>
      <c r="BL3301" s="169"/>
      <c r="BM3301" s="169"/>
      <c r="BN3301" s="169"/>
      <c r="BO3301" s="169"/>
      <c r="BP3301" s="169"/>
      <c r="BQ3301" s="169"/>
      <c r="BS3301" s="6"/>
      <c r="BT3301" s="11"/>
      <c r="BU3301" s="6"/>
      <c r="BV3301" s="6"/>
    </row>
    <row r="3302" spans="1:74" ht="15.75" x14ac:dyDescent="0.25">
      <c r="A3302" s="52" t="s">
        <v>7908</v>
      </c>
      <c r="B3302" s="56"/>
      <c r="C3302" s="7" t="s">
        <v>118</v>
      </c>
      <c r="D3302" s="7" t="s">
        <v>6921</v>
      </c>
      <c r="E3302" s="7"/>
      <c r="F3302" s="64"/>
      <c r="G3302" s="6"/>
      <c r="H3302" s="6"/>
      <c r="I3302" s="10" t="s">
        <v>110</v>
      </c>
      <c r="J3302" s="11" t="s">
        <v>4458</v>
      </c>
      <c r="K3302" s="220" t="s">
        <v>601</v>
      </c>
      <c r="L3302" s="180"/>
      <c r="M3302" s="180">
        <v>1000</v>
      </c>
      <c r="N3302" s="80" t="s">
        <v>7217</v>
      </c>
      <c r="O3302" s="165"/>
      <c r="P3302" s="80" t="s">
        <v>6174</v>
      </c>
      <c r="Q3302" s="80"/>
      <c r="R3302" s="80"/>
      <c r="S3302" s="166"/>
      <c r="T3302" s="164"/>
      <c r="U3302" s="167"/>
      <c r="V3302" s="168"/>
      <c r="W3302" s="12" t="str">
        <f t="shared" si="566"/>
        <v>Mqtt1</v>
      </c>
      <c r="X3302" s="222"/>
      <c r="Y3302" s="6" t="str">
        <f t="shared" si="565"/>
        <v>power-tag/discharge-pump-crew-sb-aft-mid</v>
      </c>
      <c r="Z3302" s="106" t="str" cm="1">
        <f t="array" ref="Z3302">IF(COUNTIF(N3302,"spare"),"","$."&amp;_xlfn.REGEXEXTRACT(J3302,"PT\d+[FQ]\d+_(.*)", 2))</f>
        <v>$.Power_Factor_Phase_A</v>
      </c>
      <c r="AA3302" s="12">
        <f t="shared" si="564"/>
        <v>15</v>
      </c>
      <c r="AB3302" s="6" t="s">
        <v>195</v>
      </c>
      <c r="AC3302" s="106">
        <v>3078</v>
      </c>
      <c r="AJ3302" s="80"/>
      <c r="AK3302" s="116" t="s">
        <v>1696</v>
      </c>
      <c r="AN3302" s="80"/>
      <c r="AO3302" s="80"/>
      <c r="AP3302" s="80"/>
      <c r="AQ3302" s="80"/>
      <c r="AR3302" s="130"/>
      <c r="AS3302" s="80"/>
      <c r="AT3302" s="7"/>
      <c r="AU3302" s="7"/>
      <c r="AV3302" s="169"/>
      <c r="AW3302" s="170"/>
      <c r="AX3302" s="140"/>
      <c r="AY3302" s="150"/>
      <c r="AZ3302" s="171"/>
      <c r="BA3302" s="171"/>
      <c r="BB3302" s="150" t="str">
        <f t="shared" si="567"/>
        <v/>
      </c>
      <c r="BC3302" s="172"/>
      <c r="BD3302" s="169"/>
      <c r="BE3302" s="169"/>
      <c r="BF3302" s="169"/>
      <c r="BG3302" s="169"/>
      <c r="BH3302" s="169"/>
      <c r="BI3302" s="169"/>
      <c r="BJ3302" s="169"/>
      <c r="BK3302" s="169"/>
      <c r="BL3302" s="169"/>
      <c r="BM3302" s="169"/>
      <c r="BN3302" s="169"/>
      <c r="BO3302" s="169"/>
      <c r="BP3302" s="169"/>
      <c r="BQ3302" s="169"/>
      <c r="BS3302" s="6"/>
      <c r="BT3302" s="11"/>
      <c r="BU3302" s="6"/>
      <c r="BV3302" s="6"/>
    </row>
    <row r="3303" spans="1:74" ht="15.75" x14ac:dyDescent="0.25">
      <c r="A3303" s="52" t="s">
        <v>7908</v>
      </c>
      <c r="B3303" s="56"/>
      <c r="C3303" s="7" t="s">
        <v>118</v>
      </c>
      <c r="D3303" s="7" t="s">
        <v>6921</v>
      </c>
      <c r="E3303" s="7"/>
      <c r="F3303" s="64"/>
      <c r="G3303" s="6"/>
      <c r="H3303" s="6"/>
      <c r="I3303" s="10" t="s">
        <v>110</v>
      </c>
      <c r="J3303" s="11" t="s">
        <v>4459</v>
      </c>
      <c r="K3303" s="220" t="s">
        <v>601</v>
      </c>
      <c r="L3303" s="180"/>
      <c r="M3303" s="180">
        <v>1000</v>
      </c>
      <c r="N3303" s="80" t="s">
        <v>7217</v>
      </c>
      <c r="O3303" s="165"/>
      <c r="P3303" s="80" t="s">
        <v>6175</v>
      </c>
      <c r="Q3303" s="80"/>
      <c r="R3303" s="80"/>
      <c r="S3303" s="166"/>
      <c r="T3303" s="164"/>
      <c r="U3303" s="167"/>
      <c r="V3303" s="168"/>
      <c r="W3303" s="12" t="str">
        <f t="shared" si="566"/>
        <v>Mqtt1</v>
      </c>
      <c r="X3303" s="222"/>
      <c r="Y3303" s="6" t="str">
        <f t="shared" si="565"/>
        <v>power-tag/discharge-pump-crew-sb-aft-mid</v>
      </c>
      <c r="Z3303" s="106" t="str" cm="1">
        <f t="array" ref="Z3303">IF(COUNTIF(N3303,"spare"),"","$."&amp;_xlfn.REGEXEXTRACT(J3303,"PT\d+[FQ]\d+_(.*)", 2))</f>
        <v>$.Power_Factor_Phase_B</v>
      </c>
      <c r="AA3303" s="12">
        <f t="shared" si="564"/>
        <v>15</v>
      </c>
      <c r="AB3303" s="6" t="s">
        <v>195</v>
      </c>
      <c r="AC3303" s="106">
        <v>3080</v>
      </c>
      <c r="AJ3303" s="80"/>
      <c r="AK3303" s="116" t="s">
        <v>1696</v>
      </c>
      <c r="AN3303" s="80"/>
      <c r="AO3303" s="80"/>
      <c r="AP3303" s="80"/>
      <c r="AQ3303" s="80"/>
      <c r="AR3303" s="130"/>
      <c r="AS3303" s="80"/>
      <c r="AT3303" s="7"/>
      <c r="AU3303" s="7"/>
      <c r="AV3303" s="169"/>
      <c r="AW3303" s="170"/>
      <c r="AX3303" s="140"/>
      <c r="AY3303" s="150"/>
      <c r="AZ3303" s="171"/>
      <c r="BA3303" s="171"/>
      <c r="BB3303" s="150" t="str">
        <f t="shared" si="567"/>
        <v/>
      </c>
      <c r="BC3303" s="172"/>
      <c r="BD3303" s="169"/>
      <c r="BE3303" s="169"/>
      <c r="BF3303" s="169"/>
      <c r="BG3303" s="169"/>
      <c r="BH3303" s="169"/>
      <c r="BI3303" s="169"/>
      <c r="BJ3303" s="169"/>
      <c r="BK3303" s="169"/>
      <c r="BL3303" s="169"/>
      <c r="BM3303" s="169"/>
      <c r="BN3303" s="169"/>
      <c r="BO3303" s="169"/>
      <c r="BP3303" s="169"/>
      <c r="BQ3303" s="169"/>
      <c r="BS3303" s="6"/>
      <c r="BT3303" s="11"/>
      <c r="BU3303" s="6"/>
      <c r="BV3303" s="6"/>
    </row>
    <row r="3304" spans="1:74" ht="15.75" x14ac:dyDescent="0.25">
      <c r="A3304" s="52" t="s">
        <v>7908</v>
      </c>
      <c r="B3304" s="56"/>
      <c r="C3304" s="7" t="s">
        <v>118</v>
      </c>
      <c r="D3304" s="7" t="s">
        <v>6921</v>
      </c>
      <c r="E3304" s="7"/>
      <c r="F3304" s="64"/>
      <c r="G3304" s="6"/>
      <c r="H3304" s="6"/>
      <c r="I3304" s="10" t="s">
        <v>110</v>
      </c>
      <c r="J3304" s="11" t="s">
        <v>4460</v>
      </c>
      <c r="K3304" s="220" t="s">
        <v>601</v>
      </c>
      <c r="L3304" s="180"/>
      <c r="M3304" s="180">
        <v>1000</v>
      </c>
      <c r="N3304" s="80" t="s">
        <v>7217</v>
      </c>
      <c r="O3304" s="165"/>
      <c r="P3304" s="80" t="s">
        <v>6176</v>
      </c>
      <c r="Q3304" s="80"/>
      <c r="R3304" s="80"/>
      <c r="S3304" s="166"/>
      <c r="T3304" s="164"/>
      <c r="U3304" s="167"/>
      <c r="V3304" s="168"/>
      <c r="W3304" s="12" t="str">
        <f t="shared" si="566"/>
        <v>Mqtt1</v>
      </c>
      <c r="X3304" s="222"/>
      <c r="Y3304" s="6" t="str">
        <f t="shared" si="565"/>
        <v>power-tag/discharge-pump-crew-sb-aft-mid</v>
      </c>
      <c r="Z3304" s="106" t="str" cm="1">
        <f t="array" ref="Z3304">IF(COUNTIF(N3304,"spare"),"","$."&amp;_xlfn.REGEXEXTRACT(J3304,"PT\d+[FQ]\d+_(.*)", 2))</f>
        <v>$.Power_Factor_Phase_C</v>
      </c>
      <c r="AA3304" s="12">
        <f t="shared" si="564"/>
        <v>15</v>
      </c>
      <c r="AB3304" s="6" t="s">
        <v>195</v>
      </c>
      <c r="AC3304" s="106">
        <v>3082</v>
      </c>
      <c r="AJ3304" s="80"/>
      <c r="AK3304" s="116" t="s">
        <v>1696</v>
      </c>
      <c r="AN3304" s="80"/>
      <c r="AO3304" s="80"/>
      <c r="AP3304" s="80"/>
      <c r="AQ3304" s="80"/>
      <c r="AR3304" s="130"/>
      <c r="AS3304" s="80"/>
      <c r="AT3304" s="7"/>
      <c r="AU3304" s="7"/>
      <c r="AV3304" s="169"/>
      <c r="AW3304" s="170"/>
      <c r="AX3304" s="140"/>
      <c r="AY3304" s="150"/>
      <c r="AZ3304" s="171"/>
      <c r="BA3304" s="171"/>
      <c r="BB3304" s="150" t="str">
        <f t="shared" si="567"/>
        <v/>
      </c>
      <c r="BC3304" s="172"/>
      <c r="BD3304" s="169"/>
      <c r="BE3304" s="169"/>
      <c r="BF3304" s="169"/>
      <c r="BG3304" s="169"/>
      <c r="BH3304" s="169"/>
      <c r="BI3304" s="169"/>
      <c r="BJ3304" s="169"/>
      <c r="BK3304" s="169"/>
      <c r="BL3304" s="169"/>
      <c r="BM3304" s="169"/>
      <c r="BN3304" s="169"/>
      <c r="BO3304" s="169"/>
      <c r="BP3304" s="169"/>
      <c r="BQ3304" s="169"/>
      <c r="BS3304" s="6"/>
      <c r="BT3304" s="11"/>
      <c r="BU3304" s="6"/>
      <c r="BV3304" s="6"/>
    </row>
    <row r="3305" spans="1:74" ht="15.75" x14ac:dyDescent="0.25">
      <c r="A3305" s="52" t="s">
        <v>7908</v>
      </c>
      <c r="B3305" s="56"/>
      <c r="C3305" s="7" t="s">
        <v>118</v>
      </c>
      <c r="D3305" s="7" t="s">
        <v>6921</v>
      </c>
      <c r="E3305" s="7"/>
      <c r="F3305" s="64"/>
      <c r="G3305" s="6"/>
      <c r="H3305" s="6"/>
      <c r="I3305" s="10" t="s">
        <v>110</v>
      </c>
      <c r="J3305" s="11" t="s">
        <v>4461</v>
      </c>
      <c r="K3305" s="220" t="s">
        <v>601</v>
      </c>
      <c r="L3305" s="180"/>
      <c r="M3305" s="180">
        <v>1000</v>
      </c>
      <c r="N3305" s="80" t="s">
        <v>7217</v>
      </c>
      <c r="O3305" s="165"/>
      <c r="P3305" s="80" t="s">
        <v>6177</v>
      </c>
      <c r="Q3305" s="80"/>
      <c r="R3305" s="80"/>
      <c r="S3305" s="166"/>
      <c r="T3305" s="164"/>
      <c r="U3305" s="167"/>
      <c r="V3305" s="168"/>
      <c r="W3305" s="12" t="str">
        <f t="shared" si="566"/>
        <v>Mqtt1</v>
      </c>
      <c r="X3305" s="222"/>
      <c r="Y3305" s="6" t="str">
        <f t="shared" si="565"/>
        <v>power-tag/discharge-pump-crew-sb-aft-mid</v>
      </c>
      <c r="Z3305" s="106" t="str" cm="1">
        <f t="array" ref="Z3305">IF(COUNTIF(N3305,"spare"),"","$."&amp;_xlfn.REGEXEXTRACT(J3305,"PT\d+[FQ]\d+_(.*)", 2))</f>
        <v>$.Total_Power_Factor</v>
      </c>
      <c r="AA3305" s="12">
        <f t="shared" si="564"/>
        <v>15</v>
      </c>
      <c r="AB3305" s="6" t="s">
        <v>195</v>
      </c>
      <c r="AC3305" s="106">
        <v>3084</v>
      </c>
      <c r="AJ3305" s="80"/>
      <c r="AK3305" s="116" t="s">
        <v>1696</v>
      </c>
      <c r="AN3305" s="80"/>
      <c r="AO3305" s="80"/>
      <c r="AP3305" s="80"/>
      <c r="AQ3305" s="80"/>
      <c r="AR3305" s="130"/>
      <c r="AS3305" s="80"/>
      <c r="AT3305" s="7"/>
      <c r="AU3305" s="7"/>
      <c r="AV3305" s="169"/>
      <c r="AW3305" s="170"/>
      <c r="AX3305" s="140"/>
      <c r="AY3305" s="150"/>
      <c r="AZ3305" s="171"/>
      <c r="BA3305" s="171"/>
      <c r="BB3305" s="150" t="str">
        <f t="shared" si="567"/>
        <v/>
      </c>
      <c r="BC3305" s="172"/>
      <c r="BD3305" s="169"/>
      <c r="BE3305" s="169"/>
      <c r="BF3305" s="169"/>
      <c r="BG3305" s="169"/>
      <c r="BH3305" s="169"/>
      <c r="BI3305" s="169"/>
      <c r="BJ3305" s="169"/>
      <c r="BK3305" s="169"/>
      <c r="BL3305" s="169"/>
      <c r="BM3305" s="169"/>
      <c r="BN3305" s="169"/>
      <c r="BO3305" s="169"/>
      <c r="BP3305" s="169"/>
      <c r="BQ3305" s="169"/>
      <c r="BS3305" s="6"/>
      <c r="BT3305" s="11"/>
      <c r="BU3305" s="6"/>
      <c r="BV3305" s="6"/>
    </row>
    <row r="3306" spans="1:74" ht="15.75" x14ac:dyDescent="0.25">
      <c r="A3306" s="52" t="s">
        <v>7908</v>
      </c>
      <c r="B3306" s="56"/>
      <c r="C3306" s="7" t="s">
        <v>118</v>
      </c>
      <c r="D3306" s="7" t="s">
        <v>6921</v>
      </c>
      <c r="E3306" s="7"/>
      <c r="F3306" s="64"/>
      <c r="G3306" s="6"/>
      <c r="H3306" s="6"/>
      <c r="I3306" s="10" t="s">
        <v>110</v>
      </c>
      <c r="J3306" s="11" t="s">
        <v>4462</v>
      </c>
      <c r="K3306" s="220" t="s">
        <v>601</v>
      </c>
      <c r="L3306" s="180"/>
      <c r="M3306" s="180">
        <v>1000</v>
      </c>
      <c r="N3306" s="80" t="s">
        <v>7217</v>
      </c>
      <c r="O3306" s="165"/>
      <c r="P3306" s="80" t="s">
        <v>6178</v>
      </c>
      <c r="Q3306" s="80"/>
      <c r="R3306" s="80"/>
      <c r="S3306" s="166"/>
      <c r="T3306" s="164"/>
      <c r="U3306" s="167"/>
      <c r="V3306" s="168"/>
      <c r="W3306" s="12" t="str">
        <f t="shared" si="566"/>
        <v>Mqtt1</v>
      </c>
      <c r="X3306" s="222"/>
      <c r="Y3306" s="6" t="str">
        <f t="shared" si="565"/>
        <v>power-tag/discharge-pump-crew-ps-mid-sb-fwd</v>
      </c>
      <c r="Z3306" s="106" t="str" cm="1">
        <f t="array" ref="Z3306">IF(COUNTIF(N3306,"spare"),"","$."&amp;_xlfn.REGEXEXTRACT(J3306,"PT\d+[FQ]\d+_(.*)", 2))</f>
        <v>$.RMS_Current_Phase_A</v>
      </c>
      <c r="AA3306" s="12">
        <f>AA3291+1</f>
        <v>16</v>
      </c>
      <c r="AB3306" s="6" t="s">
        <v>195</v>
      </c>
      <c r="AC3306" s="106">
        <v>3000</v>
      </c>
      <c r="AJ3306" s="80"/>
      <c r="AK3306" s="116" t="s">
        <v>1693</v>
      </c>
      <c r="AN3306" s="80"/>
      <c r="AO3306" s="80"/>
      <c r="AP3306" s="80"/>
      <c r="AQ3306" s="80"/>
      <c r="AR3306" s="130"/>
      <c r="AS3306" s="80"/>
      <c r="AT3306" s="7"/>
      <c r="AU3306" s="7"/>
      <c r="AV3306" s="169"/>
      <c r="AW3306" s="170"/>
      <c r="AX3306" s="140"/>
      <c r="AY3306" s="150"/>
      <c r="AZ3306" s="171"/>
      <c r="BA3306" s="171"/>
      <c r="BB3306" s="150" t="str">
        <f t="shared" si="567"/>
        <v/>
      </c>
      <c r="BC3306" s="172"/>
      <c r="BD3306" s="169"/>
      <c r="BE3306" s="169"/>
      <c r="BF3306" s="169"/>
      <c r="BG3306" s="169"/>
      <c r="BH3306" s="169"/>
      <c r="BI3306" s="169"/>
      <c r="BJ3306" s="169"/>
      <c r="BK3306" s="169"/>
      <c r="BL3306" s="169"/>
      <c r="BM3306" s="169"/>
      <c r="BN3306" s="169"/>
      <c r="BO3306" s="169"/>
      <c r="BP3306" s="169"/>
      <c r="BQ3306" s="169"/>
      <c r="BS3306" s="6"/>
      <c r="BT3306" s="11"/>
      <c r="BU3306" s="6"/>
      <c r="BV3306" s="6"/>
    </row>
    <row r="3307" spans="1:74" ht="15.75" x14ac:dyDescent="0.25">
      <c r="A3307" s="52" t="s">
        <v>7908</v>
      </c>
      <c r="B3307" s="56"/>
      <c r="C3307" s="7" t="s">
        <v>118</v>
      </c>
      <c r="D3307" s="7" t="s">
        <v>6921</v>
      </c>
      <c r="E3307" s="7"/>
      <c r="F3307" s="64"/>
      <c r="G3307" s="6"/>
      <c r="H3307" s="6"/>
      <c r="I3307" s="10" t="s">
        <v>110</v>
      </c>
      <c r="J3307" s="11" t="s">
        <v>4463</v>
      </c>
      <c r="K3307" s="220" t="s">
        <v>601</v>
      </c>
      <c r="L3307" s="180"/>
      <c r="M3307" s="180">
        <v>1000</v>
      </c>
      <c r="N3307" s="80" t="s">
        <v>7217</v>
      </c>
      <c r="O3307" s="165"/>
      <c r="P3307" s="80" t="s">
        <v>6179</v>
      </c>
      <c r="Q3307" s="80"/>
      <c r="R3307" s="80"/>
      <c r="S3307" s="166"/>
      <c r="T3307" s="164"/>
      <c r="U3307" s="167"/>
      <c r="V3307" s="168"/>
      <c r="W3307" s="12" t="str">
        <f t="shared" si="566"/>
        <v>Mqtt1</v>
      </c>
      <c r="X3307" s="222"/>
      <c r="Y3307" s="6" t="str">
        <f t="shared" si="565"/>
        <v>power-tag/discharge-pump-crew-ps-mid-sb-fwd</v>
      </c>
      <c r="Z3307" s="106" t="str" cm="1">
        <f t="array" ref="Z3307">IF(COUNTIF(N3307,"spare"),"","$."&amp;_xlfn.REGEXEXTRACT(J3307,"PT\d+[FQ]\d+_(.*)", 2))</f>
        <v>$.RMS_Current_Phase_B</v>
      </c>
      <c r="AA3307" s="12">
        <f t="shared" si="564"/>
        <v>16</v>
      </c>
      <c r="AB3307" s="6" t="s">
        <v>195</v>
      </c>
      <c r="AC3307" s="106">
        <v>3002</v>
      </c>
      <c r="AJ3307" s="80"/>
      <c r="AK3307" s="116" t="s">
        <v>1693</v>
      </c>
      <c r="AN3307" s="80"/>
      <c r="AO3307" s="80"/>
      <c r="AP3307" s="80"/>
      <c r="AQ3307" s="80"/>
      <c r="AR3307" s="130"/>
      <c r="AS3307" s="80"/>
      <c r="AT3307" s="7"/>
      <c r="AU3307" s="7"/>
      <c r="AV3307" s="169"/>
      <c r="AW3307" s="170"/>
      <c r="AX3307" s="140"/>
      <c r="AY3307" s="150"/>
      <c r="AZ3307" s="171"/>
      <c r="BA3307" s="171"/>
      <c r="BB3307" s="150" t="str">
        <f t="shared" si="567"/>
        <v/>
      </c>
      <c r="BC3307" s="172"/>
      <c r="BD3307" s="169"/>
      <c r="BE3307" s="169"/>
      <c r="BF3307" s="169"/>
      <c r="BG3307" s="169"/>
      <c r="BH3307" s="169"/>
      <c r="BI3307" s="169"/>
      <c r="BJ3307" s="169"/>
      <c r="BK3307" s="169"/>
      <c r="BL3307" s="169"/>
      <c r="BM3307" s="169"/>
      <c r="BN3307" s="169"/>
      <c r="BO3307" s="169"/>
      <c r="BP3307" s="169"/>
      <c r="BQ3307" s="169"/>
      <c r="BS3307" s="6"/>
      <c r="BT3307" s="11"/>
      <c r="BU3307" s="6"/>
      <c r="BV3307" s="6"/>
    </row>
    <row r="3308" spans="1:74" ht="15.75" x14ac:dyDescent="0.25">
      <c r="A3308" s="52" t="s">
        <v>7908</v>
      </c>
      <c r="B3308" s="56"/>
      <c r="C3308" s="7" t="s">
        <v>118</v>
      </c>
      <c r="D3308" s="7" t="s">
        <v>6921</v>
      </c>
      <c r="E3308" s="7"/>
      <c r="F3308" s="64"/>
      <c r="G3308" s="6"/>
      <c r="H3308" s="6"/>
      <c r="I3308" s="10" t="s">
        <v>110</v>
      </c>
      <c r="J3308" s="11" t="s">
        <v>4464</v>
      </c>
      <c r="K3308" s="220" t="s">
        <v>601</v>
      </c>
      <c r="L3308" s="180"/>
      <c r="M3308" s="180">
        <v>1000</v>
      </c>
      <c r="N3308" s="80" t="s">
        <v>7217</v>
      </c>
      <c r="O3308" s="165"/>
      <c r="P3308" s="80" t="s">
        <v>6180</v>
      </c>
      <c r="Q3308" s="80"/>
      <c r="R3308" s="80"/>
      <c r="S3308" s="166"/>
      <c r="T3308" s="164"/>
      <c r="U3308" s="167"/>
      <c r="V3308" s="168"/>
      <c r="W3308" s="12" t="str">
        <f t="shared" si="566"/>
        <v>Mqtt1</v>
      </c>
      <c r="X3308" s="222"/>
      <c r="Y3308" s="6" t="str">
        <f t="shared" si="565"/>
        <v>power-tag/discharge-pump-crew-ps-mid-sb-fwd</v>
      </c>
      <c r="Z3308" s="106" t="str" cm="1">
        <f t="array" ref="Z3308">IF(COUNTIF(N3308,"spare"),"","$."&amp;_xlfn.REGEXEXTRACT(J3308,"PT\d+[FQ]\d+_(.*)", 2))</f>
        <v>$.RMS_Current_Phase_C</v>
      </c>
      <c r="AA3308" s="12">
        <f t="shared" si="564"/>
        <v>16</v>
      </c>
      <c r="AB3308" s="6" t="s">
        <v>195</v>
      </c>
      <c r="AC3308" s="106">
        <v>3004</v>
      </c>
      <c r="AJ3308" s="80"/>
      <c r="AK3308" s="116" t="s">
        <v>1693</v>
      </c>
      <c r="AN3308" s="80"/>
      <c r="AO3308" s="80"/>
      <c r="AP3308" s="80"/>
      <c r="AQ3308" s="80"/>
      <c r="AR3308" s="130"/>
      <c r="AS3308" s="80"/>
      <c r="AT3308" s="7"/>
      <c r="AU3308" s="7"/>
      <c r="AV3308" s="169"/>
      <c r="AW3308" s="170"/>
      <c r="AX3308" s="140"/>
      <c r="AY3308" s="150"/>
      <c r="AZ3308" s="171"/>
      <c r="BA3308" s="171"/>
      <c r="BB3308" s="150" t="str">
        <f t="shared" si="567"/>
        <v/>
      </c>
      <c r="BC3308" s="172"/>
      <c r="BD3308" s="169"/>
      <c r="BE3308" s="169"/>
      <c r="BF3308" s="169"/>
      <c r="BG3308" s="169"/>
      <c r="BH3308" s="169"/>
      <c r="BI3308" s="169"/>
      <c r="BJ3308" s="169"/>
      <c r="BK3308" s="169"/>
      <c r="BL3308" s="169"/>
      <c r="BM3308" s="169"/>
      <c r="BN3308" s="169"/>
      <c r="BO3308" s="169"/>
      <c r="BP3308" s="169"/>
      <c r="BQ3308" s="169"/>
      <c r="BS3308" s="6"/>
      <c r="BT3308" s="11"/>
      <c r="BU3308" s="6"/>
      <c r="BV3308" s="6"/>
    </row>
    <row r="3309" spans="1:74" ht="15.75" x14ac:dyDescent="0.25">
      <c r="A3309" s="52" t="s">
        <v>7908</v>
      </c>
      <c r="B3309" s="56"/>
      <c r="C3309" s="7" t="s">
        <v>118</v>
      </c>
      <c r="D3309" s="7" t="s">
        <v>6921</v>
      </c>
      <c r="E3309" s="7"/>
      <c r="F3309" s="64"/>
      <c r="G3309" s="6"/>
      <c r="H3309" s="6"/>
      <c r="I3309" s="10" t="s">
        <v>110</v>
      </c>
      <c r="J3309" s="11" t="s">
        <v>4465</v>
      </c>
      <c r="K3309" s="220" t="s">
        <v>601</v>
      </c>
      <c r="L3309" s="180"/>
      <c r="M3309" s="180">
        <v>1000</v>
      </c>
      <c r="N3309" s="80" t="s">
        <v>7217</v>
      </c>
      <c r="O3309" s="165"/>
      <c r="P3309" s="80" t="s">
        <v>6181</v>
      </c>
      <c r="Q3309" s="80"/>
      <c r="R3309" s="80"/>
      <c r="S3309" s="166"/>
      <c r="T3309" s="164"/>
      <c r="U3309" s="167"/>
      <c r="V3309" s="168"/>
      <c r="W3309" s="12" t="str">
        <f t="shared" si="566"/>
        <v>Mqtt1</v>
      </c>
      <c r="X3309" s="222"/>
      <c r="Y3309" s="6" t="str">
        <f t="shared" si="565"/>
        <v>power-tag/discharge-pump-crew-ps-mid-sb-fwd</v>
      </c>
      <c r="Z3309" s="106" t="str" cm="1">
        <f t="array" ref="Z3309">IF(COUNTIF(N3309,"spare"),"","$."&amp;_xlfn.REGEXEXTRACT(J3309,"PT\d+[FQ]\d+_(.*)", 2))</f>
        <v>$.RMS_Current_Phase_Neut</v>
      </c>
      <c r="AA3309" s="12">
        <f t="shared" si="564"/>
        <v>16</v>
      </c>
      <c r="AB3309" s="6" t="s">
        <v>195</v>
      </c>
      <c r="AC3309" s="106">
        <v>3006</v>
      </c>
      <c r="AJ3309" s="80"/>
      <c r="AK3309" s="116" t="s">
        <v>1693</v>
      </c>
      <c r="AN3309" s="80"/>
      <c r="AO3309" s="80"/>
      <c r="AP3309" s="80"/>
      <c r="AQ3309" s="80"/>
      <c r="AR3309" s="130"/>
      <c r="AS3309" s="80"/>
      <c r="AT3309" s="7"/>
      <c r="AU3309" s="7"/>
      <c r="AV3309" s="169"/>
      <c r="AW3309" s="170"/>
      <c r="AX3309" s="140"/>
      <c r="AY3309" s="150"/>
      <c r="AZ3309" s="171"/>
      <c r="BA3309" s="171"/>
      <c r="BB3309" s="150" t="str">
        <f t="shared" si="567"/>
        <v/>
      </c>
      <c r="BC3309" s="172"/>
      <c r="BD3309" s="169"/>
      <c r="BE3309" s="169"/>
      <c r="BF3309" s="169"/>
      <c r="BG3309" s="169"/>
      <c r="BH3309" s="169"/>
      <c r="BI3309" s="169"/>
      <c r="BJ3309" s="169"/>
      <c r="BK3309" s="169"/>
      <c r="BL3309" s="169"/>
      <c r="BM3309" s="169"/>
      <c r="BN3309" s="169"/>
      <c r="BO3309" s="169"/>
      <c r="BP3309" s="169"/>
      <c r="BQ3309" s="169"/>
      <c r="BS3309" s="6"/>
      <c r="BT3309" s="11"/>
      <c r="BU3309" s="6"/>
      <c r="BV3309" s="6"/>
    </row>
    <row r="3310" spans="1:74" ht="15.75" x14ac:dyDescent="0.25">
      <c r="A3310" s="52" t="s">
        <v>7908</v>
      </c>
      <c r="B3310" s="56"/>
      <c r="C3310" s="7" t="s">
        <v>118</v>
      </c>
      <c r="D3310" s="7" t="s">
        <v>6921</v>
      </c>
      <c r="E3310" s="7"/>
      <c r="F3310" s="64"/>
      <c r="G3310" s="6"/>
      <c r="H3310" s="6"/>
      <c r="I3310" s="10" t="s">
        <v>110</v>
      </c>
      <c r="J3310" s="11" t="s">
        <v>7721</v>
      </c>
      <c r="K3310" s="220" t="s">
        <v>601</v>
      </c>
      <c r="L3310" s="180"/>
      <c r="M3310" s="180">
        <v>1000</v>
      </c>
      <c r="N3310" s="80" t="s">
        <v>7217</v>
      </c>
      <c r="O3310" s="165"/>
      <c r="P3310" s="80" t="s">
        <v>6182</v>
      </c>
      <c r="Q3310" s="80"/>
      <c r="R3310" s="80"/>
      <c r="S3310" s="166"/>
      <c r="T3310" s="164"/>
      <c r="U3310" s="167"/>
      <c r="V3310" s="168"/>
      <c r="W3310" s="12" t="str">
        <f t="shared" si="566"/>
        <v>Mqtt1</v>
      </c>
      <c r="X3310" s="222"/>
      <c r="Y3310" s="6" t="str">
        <f t="shared" si="565"/>
        <v>power-tag/discharge-pump-crew-ps-mid-sb-fwd</v>
      </c>
      <c r="Z3310" s="106" t="str" cm="1">
        <f t="array" ref="Z3310">IF(COUNTIF(N3310,"spare"),"","$."&amp;_xlfn.REGEXEXTRACT(J3310,"PT\d+[FQ]\d+_(.*)", 2))</f>
        <v>$.RMS_Voltage_A_N</v>
      </c>
      <c r="AA3310" s="12">
        <f t="shared" si="564"/>
        <v>16</v>
      </c>
      <c r="AB3310" s="6" t="s">
        <v>195</v>
      </c>
      <c r="AC3310" s="106">
        <v>3028</v>
      </c>
      <c r="AJ3310" s="80"/>
      <c r="AK3310" s="116" t="s">
        <v>1694</v>
      </c>
      <c r="AN3310" s="80"/>
      <c r="AO3310" s="80"/>
      <c r="AP3310" s="80"/>
      <c r="AQ3310" s="80"/>
      <c r="AR3310" s="130"/>
      <c r="AS3310" s="80"/>
      <c r="AT3310" s="7"/>
      <c r="AU3310" s="7"/>
      <c r="AV3310" s="169"/>
      <c r="AW3310" s="170"/>
      <c r="AX3310" s="140"/>
      <c r="AY3310" s="150"/>
      <c r="AZ3310" s="171"/>
      <c r="BA3310" s="171"/>
      <c r="BB3310" s="150" t="str">
        <f t="shared" si="567"/>
        <v/>
      </c>
      <c r="BC3310" s="172"/>
      <c r="BD3310" s="169"/>
      <c r="BE3310" s="169"/>
      <c r="BF3310" s="169"/>
      <c r="BG3310" s="169"/>
      <c r="BH3310" s="169"/>
      <c r="BI3310" s="169"/>
      <c r="BJ3310" s="169"/>
      <c r="BK3310" s="169"/>
      <c r="BL3310" s="169"/>
      <c r="BM3310" s="169"/>
      <c r="BN3310" s="169"/>
      <c r="BO3310" s="169"/>
      <c r="BP3310" s="169"/>
      <c r="BQ3310" s="169"/>
      <c r="BS3310" s="6"/>
      <c r="BT3310" s="11"/>
      <c r="BU3310" s="6"/>
      <c r="BV3310" s="6"/>
    </row>
    <row r="3311" spans="1:74" ht="15.75" x14ac:dyDescent="0.25">
      <c r="A3311" s="52" t="s">
        <v>7908</v>
      </c>
      <c r="B3311" s="56"/>
      <c r="C3311" s="7" t="s">
        <v>118</v>
      </c>
      <c r="D3311" s="7" t="s">
        <v>6921</v>
      </c>
      <c r="E3311" s="7"/>
      <c r="F3311" s="64"/>
      <c r="G3311" s="6"/>
      <c r="H3311" s="6"/>
      <c r="I3311" s="10" t="s">
        <v>110</v>
      </c>
      <c r="J3311" s="11" t="s">
        <v>7722</v>
      </c>
      <c r="K3311" s="220" t="s">
        <v>601</v>
      </c>
      <c r="L3311" s="180"/>
      <c r="M3311" s="180">
        <v>1000</v>
      </c>
      <c r="N3311" s="80" t="s">
        <v>7217</v>
      </c>
      <c r="O3311" s="165"/>
      <c r="P3311" s="80" t="s">
        <v>6183</v>
      </c>
      <c r="Q3311" s="80"/>
      <c r="R3311" s="80"/>
      <c r="S3311" s="166"/>
      <c r="T3311" s="164"/>
      <c r="U3311" s="167"/>
      <c r="V3311" s="168"/>
      <c r="W3311" s="12" t="str">
        <f t="shared" si="566"/>
        <v>Mqtt1</v>
      </c>
      <c r="X3311" s="222"/>
      <c r="Y3311" s="6" t="str">
        <f t="shared" si="565"/>
        <v>power-tag/discharge-pump-crew-ps-mid-sb-fwd</v>
      </c>
      <c r="Z3311" s="106" t="str" cm="1">
        <f t="array" ref="Z3311">IF(COUNTIF(N3311,"spare"),"","$."&amp;_xlfn.REGEXEXTRACT(J3311,"PT\d+[FQ]\d+_(.*)", 2))</f>
        <v>$.RMS_Voltage_B_N</v>
      </c>
      <c r="AA3311" s="12">
        <f t="shared" si="564"/>
        <v>16</v>
      </c>
      <c r="AB3311" s="6" t="s">
        <v>195</v>
      </c>
      <c r="AC3311" s="106">
        <v>3030</v>
      </c>
      <c r="AJ3311" s="80"/>
      <c r="AK3311" s="116" t="s">
        <v>1694</v>
      </c>
      <c r="AN3311" s="80"/>
      <c r="AO3311" s="80"/>
      <c r="AP3311" s="80"/>
      <c r="AQ3311" s="80"/>
      <c r="AR3311" s="130"/>
      <c r="AS3311" s="80"/>
      <c r="AT3311" s="7"/>
      <c r="AU3311" s="7"/>
      <c r="AV3311" s="169"/>
      <c r="AW3311" s="170"/>
      <c r="AX3311" s="140"/>
      <c r="AY3311" s="150"/>
      <c r="AZ3311" s="171"/>
      <c r="BA3311" s="171"/>
      <c r="BB3311" s="150" t="str">
        <f t="shared" si="567"/>
        <v/>
      </c>
      <c r="BC3311" s="172"/>
      <c r="BD3311" s="169"/>
      <c r="BE3311" s="169"/>
      <c r="BF3311" s="169"/>
      <c r="BG3311" s="169"/>
      <c r="BH3311" s="169"/>
      <c r="BI3311" s="169"/>
      <c r="BJ3311" s="169"/>
      <c r="BK3311" s="169"/>
      <c r="BL3311" s="169"/>
      <c r="BM3311" s="169"/>
      <c r="BN3311" s="169"/>
      <c r="BO3311" s="169"/>
      <c r="BP3311" s="169"/>
      <c r="BQ3311" s="169"/>
      <c r="BS3311" s="6"/>
      <c r="BT3311" s="11"/>
      <c r="BU3311" s="6"/>
      <c r="BV3311" s="6"/>
    </row>
    <row r="3312" spans="1:74" ht="15.75" x14ac:dyDescent="0.25">
      <c r="A3312" s="52" t="s">
        <v>7908</v>
      </c>
      <c r="B3312" s="56"/>
      <c r="C3312" s="7" t="s">
        <v>118</v>
      </c>
      <c r="D3312" s="7" t="s">
        <v>6921</v>
      </c>
      <c r="E3312" s="7"/>
      <c r="F3312" s="64"/>
      <c r="G3312" s="6"/>
      <c r="H3312" s="6"/>
      <c r="I3312" s="10" t="s">
        <v>110</v>
      </c>
      <c r="J3312" s="11" t="s">
        <v>7723</v>
      </c>
      <c r="K3312" s="220" t="s">
        <v>601</v>
      </c>
      <c r="L3312" s="180"/>
      <c r="M3312" s="180">
        <v>1000</v>
      </c>
      <c r="N3312" s="80" t="s">
        <v>7217</v>
      </c>
      <c r="O3312" s="165"/>
      <c r="P3312" s="80" t="s">
        <v>6184</v>
      </c>
      <c r="Q3312" s="80"/>
      <c r="R3312" s="80"/>
      <c r="S3312" s="166"/>
      <c r="T3312" s="164"/>
      <c r="U3312" s="167"/>
      <c r="V3312" s="168"/>
      <c r="W3312" s="12" t="str">
        <f t="shared" si="566"/>
        <v>Mqtt1</v>
      </c>
      <c r="X3312" s="222"/>
      <c r="Y3312" s="6" t="str">
        <f t="shared" si="565"/>
        <v>power-tag/discharge-pump-crew-ps-mid-sb-fwd</v>
      </c>
      <c r="Z3312" s="106" t="str" cm="1">
        <f t="array" ref="Z3312">IF(COUNTIF(N3312,"spare"),"","$."&amp;_xlfn.REGEXEXTRACT(J3312,"PT\d+[FQ]\d+_(.*)", 2))</f>
        <v>$.RMS_Voltage_C_N</v>
      </c>
      <c r="AA3312" s="12">
        <f t="shared" si="564"/>
        <v>16</v>
      </c>
      <c r="AB3312" s="6" t="s">
        <v>195</v>
      </c>
      <c r="AC3312" s="106">
        <v>3032</v>
      </c>
      <c r="AJ3312" s="80"/>
      <c r="AK3312" s="116" t="s">
        <v>1694</v>
      </c>
      <c r="AN3312" s="80"/>
      <c r="AO3312" s="80"/>
      <c r="AP3312" s="80"/>
      <c r="AQ3312" s="80"/>
      <c r="AR3312" s="130"/>
      <c r="AS3312" s="80"/>
      <c r="AT3312" s="7"/>
      <c r="AU3312" s="7"/>
      <c r="AV3312" s="169"/>
      <c r="AW3312" s="170"/>
      <c r="AX3312" s="140"/>
      <c r="AY3312" s="150"/>
      <c r="AZ3312" s="171"/>
      <c r="BA3312" s="171"/>
      <c r="BB3312" s="150" t="str">
        <f t="shared" si="567"/>
        <v/>
      </c>
      <c r="BC3312" s="172"/>
      <c r="BD3312" s="169"/>
      <c r="BE3312" s="169"/>
      <c r="BF3312" s="169"/>
      <c r="BG3312" s="169"/>
      <c r="BH3312" s="169"/>
      <c r="BI3312" s="169"/>
      <c r="BJ3312" s="169"/>
      <c r="BK3312" s="169"/>
      <c r="BL3312" s="169"/>
      <c r="BM3312" s="169"/>
      <c r="BN3312" s="169"/>
      <c r="BO3312" s="169"/>
      <c r="BP3312" s="169"/>
      <c r="BQ3312" s="169"/>
      <c r="BS3312" s="6"/>
      <c r="BT3312" s="11"/>
      <c r="BU3312" s="6"/>
      <c r="BV3312" s="6"/>
    </row>
    <row r="3313" spans="1:74" ht="15.75" x14ac:dyDescent="0.25">
      <c r="A3313" s="52" t="s">
        <v>7908</v>
      </c>
      <c r="B3313" s="56"/>
      <c r="C3313" s="7" t="s">
        <v>118</v>
      </c>
      <c r="D3313" s="7" t="s">
        <v>6921</v>
      </c>
      <c r="E3313" s="7"/>
      <c r="F3313" s="64"/>
      <c r="G3313" s="6"/>
      <c r="H3313" s="6"/>
      <c r="I3313" s="10" t="s">
        <v>110</v>
      </c>
      <c r="J3313" s="11" t="s">
        <v>4466</v>
      </c>
      <c r="K3313" s="220" t="s">
        <v>601</v>
      </c>
      <c r="L3313" s="180"/>
      <c r="M3313" s="180">
        <v>1000</v>
      </c>
      <c r="N3313" s="80" t="s">
        <v>7217</v>
      </c>
      <c r="O3313" s="165"/>
      <c r="P3313" s="80" t="s">
        <v>6185</v>
      </c>
      <c r="Q3313" s="80"/>
      <c r="R3313" s="80"/>
      <c r="S3313" s="166"/>
      <c r="T3313" s="164"/>
      <c r="U3313" s="167"/>
      <c r="V3313" s="168"/>
      <c r="W3313" s="12" t="str">
        <f t="shared" si="566"/>
        <v>Mqtt1</v>
      </c>
      <c r="X3313" s="222"/>
      <c r="Y3313" s="6" t="str">
        <f t="shared" si="565"/>
        <v>power-tag/discharge-pump-crew-ps-mid-sb-fwd</v>
      </c>
      <c r="Z3313" s="106" t="str" cm="1">
        <f t="array" ref="Z3313">IF(COUNTIF(N3313,"spare"),"","$."&amp;_xlfn.REGEXEXTRACT(J3313,"PT\d+[FQ]\d+_(.*)", 2))</f>
        <v>$.Active_Power_Phase_A</v>
      </c>
      <c r="AA3313" s="12">
        <f t="shared" si="564"/>
        <v>16</v>
      </c>
      <c r="AB3313" s="6" t="s">
        <v>195</v>
      </c>
      <c r="AC3313" s="106">
        <v>3054</v>
      </c>
      <c r="AJ3313" s="80"/>
      <c r="AK3313" s="116" t="s">
        <v>1695</v>
      </c>
      <c r="AN3313" s="80"/>
      <c r="AO3313" s="80"/>
      <c r="AP3313" s="80"/>
      <c r="AQ3313" s="80"/>
      <c r="AR3313" s="130"/>
      <c r="AS3313" s="80"/>
      <c r="AT3313" s="7"/>
      <c r="AU3313" s="7"/>
      <c r="AV3313" s="169"/>
      <c r="AW3313" s="170"/>
      <c r="AX3313" s="140"/>
      <c r="AY3313" s="150"/>
      <c r="AZ3313" s="171"/>
      <c r="BA3313" s="171"/>
      <c r="BB3313" s="150" t="str">
        <f t="shared" si="567"/>
        <v/>
      </c>
      <c r="BC3313" s="172"/>
      <c r="BD3313" s="169"/>
      <c r="BE3313" s="169"/>
      <c r="BF3313" s="169"/>
      <c r="BG3313" s="169"/>
      <c r="BH3313" s="169"/>
      <c r="BI3313" s="169"/>
      <c r="BJ3313" s="169"/>
      <c r="BK3313" s="169"/>
      <c r="BL3313" s="169"/>
      <c r="BM3313" s="169"/>
      <c r="BN3313" s="169"/>
      <c r="BO3313" s="169"/>
      <c r="BP3313" s="169"/>
      <c r="BQ3313" s="169"/>
      <c r="BS3313" s="6"/>
      <c r="BT3313" s="11"/>
      <c r="BU3313" s="6"/>
      <c r="BV3313" s="6"/>
    </row>
    <row r="3314" spans="1:74" ht="15.75" x14ac:dyDescent="0.25">
      <c r="A3314" s="52" t="s">
        <v>7908</v>
      </c>
      <c r="B3314" s="56"/>
      <c r="C3314" s="7" t="s">
        <v>118</v>
      </c>
      <c r="D3314" s="7" t="s">
        <v>6921</v>
      </c>
      <c r="E3314" s="7"/>
      <c r="F3314" s="64"/>
      <c r="G3314" s="6"/>
      <c r="H3314" s="6"/>
      <c r="I3314" s="10" t="s">
        <v>110</v>
      </c>
      <c r="J3314" s="11" t="s">
        <v>4467</v>
      </c>
      <c r="K3314" s="220" t="s">
        <v>601</v>
      </c>
      <c r="L3314" s="180"/>
      <c r="M3314" s="180">
        <v>1000</v>
      </c>
      <c r="N3314" s="80" t="s">
        <v>7217</v>
      </c>
      <c r="O3314" s="165"/>
      <c r="P3314" s="80" t="s">
        <v>6186</v>
      </c>
      <c r="Q3314" s="80"/>
      <c r="R3314" s="80"/>
      <c r="S3314" s="166"/>
      <c r="T3314" s="164"/>
      <c r="U3314" s="167"/>
      <c r="V3314" s="168"/>
      <c r="W3314" s="12" t="str">
        <f t="shared" si="566"/>
        <v>Mqtt1</v>
      </c>
      <c r="X3314" s="222"/>
      <c r="Y3314" s="6" t="str">
        <f t="shared" si="565"/>
        <v>power-tag/discharge-pump-crew-ps-mid-sb-fwd</v>
      </c>
      <c r="Z3314" s="106" t="str" cm="1">
        <f t="array" ref="Z3314">IF(COUNTIF(N3314,"spare"),"","$."&amp;_xlfn.REGEXEXTRACT(J3314,"PT\d+[FQ]\d+_(.*)", 2))</f>
        <v>$.Active_Power_Phase_B</v>
      </c>
      <c r="AA3314" s="12">
        <f t="shared" si="564"/>
        <v>16</v>
      </c>
      <c r="AB3314" s="6" t="s">
        <v>195</v>
      </c>
      <c r="AC3314" s="106">
        <v>3056</v>
      </c>
      <c r="AJ3314" s="80"/>
      <c r="AK3314" s="116" t="s">
        <v>1695</v>
      </c>
      <c r="AN3314" s="80"/>
      <c r="AO3314" s="80"/>
      <c r="AP3314" s="80"/>
      <c r="AQ3314" s="80"/>
      <c r="AR3314" s="130"/>
      <c r="AS3314" s="80"/>
      <c r="AT3314" s="7"/>
      <c r="AU3314" s="7"/>
      <c r="AV3314" s="169"/>
      <c r="AW3314" s="170"/>
      <c r="AX3314" s="140"/>
      <c r="AY3314" s="150"/>
      <c r="AZ3314" s="171"/>
      <c r="BA3314" s="171"/>
      <c r="BB3314" s="150" t="str">
        <f t="shared" si="567"/>
        <v/>
      </c>
      <c r="BC3314" s="172"/>
      <c r="BD3314" s="169"/>
      <c r="BE3314" s="169"/>
      <c r="BF3314" s="169"/>
      <c r="BG3314" s="169"/>
      <c r="BH3314" s="169"/>
      <c r="BI3314" s="169"/>
      <c r="BJ3314" s="169"/>
      <c r="BK3314" s="169"/>
      <c r="BL3314" s="169"/>
      <c r="BM3314" s="169"/>
      <c r="BN3314" s="169"/>
      <c r="BO3314" s="169"/>
      <c r="BP3314" s="169"/>
      <c r="BQ3314" s="169"/>
      <c r="BS3314" s="6"/>
      <c r="BT3314" s="11"/>
      <c r="BU3314" s="6"/>
      <c r="BV3314" s="6"/>
    </row>
    <row r="3315" spans="1:74" ht="15.75" x14ac:dyDescent="0.25">
      <c r="A3315" s="52" t="s">
        <v>7908</v>
      </c>
      <c r="B3315" s="56"/>
      <c r="C3315" s="7" t="s">
        <v>118</v>
      </c>
      <c r="D3315" s="7" t="s">
        <v>6921</v>
      </c>
      <c r="E3315" s="7"/>
      <c r="F3315" s="64"/>
      <c r="G3315" s="6"/>
      <c r="H3315" s="6"/>
      <c r="I3315" s="10" t="s">
        <v>110</v>
      </c>
      <c r="J3315" s="11" t="s">
        <v>4468</v>
      </c>
      <c r="K3315" s="220" t="s">
        <v>601</v>
      </c>
      <c r="L3315" s="180"/>
      <c r="M3315" s="180">
        <v>1000</v>
      </c>
      <c r="N3315" s="80" t="s">
        <v>7217</v>
      </c>
      <c r="O3315" s="165"/>
      <c r="P3315" s="80" t="s">
        <v>6187</v>
      </c>
      <c r="Q3315" s="80"/>
      <c r="R3315" s="80"/>
      <c r="S3315" s="166"/>
      <c r="T3315" s="164"/>
      <c r="U3315" s="167"/>
      <c r="V3315" s="168"/>
      <c r="W3315" s="12" t="str">
        <f t="shared" si="566"/>
        <v>Mqtt1</v>
      </c>
      <c r="X3315" s="222"/>
      <c r="Y3315" s="6" t="str">
        <f t="shared" si="565"/>
        <v>power-tag/discharge-pump-crew-ps-mid-sb-fwd</v>
      </c>
      <c r="Z3315" s="106" t="str" cm="1">
        <f t="array" ref="Z3315">IF(COUNTIF(N3315,"spare"),"","$."&amp;_xlfn.REGEXEXTRACT(J3315,"PT\d+[FQ]\d+_(.*)", 2))</f>
        <v>$.Active_Power_Phase_C</v>
      </c>
      <c r="AA3315" s="12">
        <f t="shared" si="564"/>
        <v>16</v>
      </c>
      <c r="AB3315" s="6" t="s">
        <v>195</v>
      </c>
      <c r="AC3315" s="106">
        <v>3058</v>
      </c>
      <c r="AJ3315" s="80"/>
      <c r="AK3315" s="116" t="s">
        <v>1695</v>
      </c>
      <c r="AN3315" s="80"/>
      <c r="AO3315" s="80"/>
      <c r="AP3315" s="80"/>
      <c r="AQ3315" s="80"/>
      <c r="AR3315" s="130"/>
      <c r="AS3315" s="80"/>
      <c r="AT3315" s="7"/>
      <c r="AU3315" s="7"/>
      <c r="AV3315" s="169"/>
      <c r="AW3315" s="170"/>
      <c r="AX3315" s="140"/>
      <c r="AY3315" s="150"/>
      <c r="AZ3315" s="171"/>
      <c r="BA3315" s="171"/>
      <c r="BB3315" s="150" t="str">
        <f t="shared" si="567"/>
        <v/>
      </c>
      <c r="BC3315" s="172"/>
      <c r="BD3315" s="169"/>
      <c r="BE3315" s="169"/>
      <c r="BF3315" s="169"/>
      <c r="BG3315" s="169"/>
      <c r="BH3315" s="169"/>
      <c r="BI3315" s="169"/>
      <c r="BJ3315" s="169"/>
      <c r="BK3315" s="169"/>
      <c r="BL3315" s="169"/>
      <c r="BM3315" s="169"/>
      <c r="BN3315" s="169"/>
      <c r="BO3315" s="169"/>
      <c r="BP3315" s="169"/>
      <c r="BQ3315" s="169"/>
      <c r="BS3315" s="6"/>
      <c r="BT3315" s="11"/>
      <c r="BU3315" s="6"/>
      <c r="BV3315" s="6"/>
    </row>
    <row r="3316" spans="1:74" ht="15.75" x14ac:dyDescent="0.25">
      <c r="A3316" s="52" t="s">
        <v>7908</v>
      </c>
      <c r="B3316" s="56"/>
      <c r="C3316" s="7" t="s">
        <v>118</v>
      </c>
      <c r="D3316" s="7" t="s">
        <v>6921</v>
      </c>
      <c r="E3316" s="7"/>
      <c r="F3316" s="64"/>
      <c r="G3316" s="6"/>
      <c r="H3316" s="6"/>
      <c r="I3316" s="10" t="s">
        <v>110</v>
      </c>
      <c r="J3316" s="11" t="s">
        <v>4469</v>
      </c>
      <c r="K3316" s="220" t="s">
        <v>601</v>
      </c>
      <c r="L3316" s="180"/>
      <c r="M3316" s="180">
        <v>1000</v>
      </c>
      <c r="N3316" s="80" t="s">
        <v>7217</v>
      </c>
      <c r="O3316" s="165"/>
      <c r="P3316" s="80" t="s">
        <v>6188</v>
      </c>
      <c r="Q3316" s="80"/>
      <c r="R3316" s="80"/>
      <c r="S3316" s="166"/>
      <c r="T3316" s="164"/>
      <c r="U3316" s="167"/>
      <c r="V3316" s="168"/>
      <c r="W3316" s="12" t="str">
        <f t="shared" si="566"/>
        <v>Mqtt1</v>
      </c>
      <c r="X3316" s="222"/>
      <c r="Y3316" s="6" t="str">
        <f t="shared" si="565"/>
        <v>power-tag/discharge-pump-crew-ps-mid-sb-fwd</v>
      </c>
      <c r="Z3316" s="106" t="str" cm="1">
        <f t="array" ref="Z3316">IF(COUNTIF(N3316,"spare"),"","$."&amp;_xlfn.REGEXEXTRACT(J3316,"PT\d+[FQ]\d+_(.*)", 2))</f>
        <v>$.Total_Active_Power</v>
      </c>
      <c r="AA3316" s="12">
        <f t="shared" si="564"/>
        <v>16</v>
      </c>
      <c r="AB3316" s="6" t="s">
        <v>195</v>
      </c>
      <c r="AC3316" s="106">
        <v>3060</v>
      </c>
      <c r="AJ3316" s="80"/>
      <c r="AK3316" s="116" t="s">
        <v>1695</v>
      </c>
      <c r="AN3316" s="80"/>
      <c r="AO3316" s="80"/>
      <c r="AP3316" s="80"/>
      <c r="AQ3316" s="80"/>
      <c r="AR3316" s="130"/>
      <c r="AS3316" s="80"/>
      <c r="AT3316" s="7"/>
      <c r="AU3316" s="7"/>
      <c r="AV3316" s="169"/>
      <c r="AW3316" s="170"/>
      <c r="AX3316" s="140"/>
      <c r="AY3316" s="150"/>
      <c r="AZ3316" s="171"/>
      <c r="BA3316" s="171"/>
      <c r="BB3316" s="150" t="str">
        <f t="shared" si="567"/>
        <v/>
      </c>
      <c r="BC3316" s="172"/>
      <c r="BD3316" s="169"/>
      <c r="BE3316" s="169"/>
      <c r="BF3316" s="169"/>
      <c r="BG3316" s="169"/>
      <c r="BH3316" s="169"/>
      <c r="BI3316" s="169"/>
      <c r="BJ3316" s="169"/>
      <c r="BK3316" s="169"/>
      <c r="BL3316" s="169"/>
      <c r="BM3316" s="169"/>
      <c r="BN3316" s="169"/>
      <c r="BO3316" s="169"/>
      <c r="BP3316" s="169"/>
      <c r="BQ3316" s="169"/>
      <c r="BS3316" s="6"/>
      <c r="BT3316" s="11"/>
      <c r="BU3316" s="6"/>
      <c r="BV3316" s="6"/>
    </row>
    <row r="3317" spans="1:74" ht="15.75" x14ac:dyDescent="0.25">
      <c r="A3317" s="52" t="s">
        <v>7908</v>
      </c>
      <c r="B3317" s="56"/>
      <c r="C3317" s="7" t="s">
        <v>118</v>
      </c>
      <c r="D3317" s="7" t="s">
        <v>6921</v>
      </c>
      <c r="E3317" s="7"/>
      <c r="F3317" s="64"/>
      <c r="G3317" s="6"/>
      <c r="H3317" s="6"/>
      <c r="I3317" s="10" t="s">
        <v>110</v>
      </c>
      <c r="J3317" s="11" t="s">
        <v>4470</v>
      </c>
      <c r="K3317" s="220" t="s">
        <v>601</v>
      </c>
      <c r="L3317" s="180"/>
      <c r="M3317" s="180">
        <v>1000</v>
      </c>
      <c r="N3317" s="80" t="s">
        <v>7217</v>
      </c>
      <c r="O3317" s="165"/>
      <c r="P3317" s="80" t="s">
        <v>6189</v>
      </c>
      <c r="Q3317" s="80"/>
      <c r="R3317" s="80"/>
      <c r="S3317" s="166"/>
      <c r="T3317" s="164"/>
      <c r="U3317" s="167"/>
      <c r="V3317" s="168"/>
      <c r="W3317" s="12" t="str">
        <f t="shared" si="566"/>
        <v>Mqtt1</v>
      </c>
      <c r="X3317" s="222"/>
      <c r="Y3317" s="6" t="str">
        <f t="shared" si="565"/>
        <v>power-tag/discharge-pump-crew-ps-mid-sb-fwd</v>
      </c>
      <c r="Z3317" s="106" t="str" cm="1">
        <f t="array" ref="Z3317">IF(COUNTIF(N3317,"spare"),"","$."&amp;_xlfn.REGEXEXTRACT(J3317,"PT\d+[FQ]\d+_(.*)", 2))</f>
        <v>$.Power_Factor_Phase_A</v>
      </c>
      <c r="AA3317" s="12">
        <f t="shared" si="564"/>
        <v>16</v>
      </c>
      <c r="AB3317" s="6" t="s">
        <v>195</v>
      </c>
      <c r="AC3317" s="106">
        <v>3078</v>
      </c>
      <c r="AJ3317" s="80"/>
      <c r="AK3317" s="116" t="s">
        <v>1696</v>
      </c>
      <c r="AN3317" s="80"/>
      <c r="AO3317" s="80"/>
      <c r="AP3317" s="80"/>
      <c r="AQ3317" s="80"/>
      <c r="AR3317" s="130"/>
      <c r="AS3317" s="80"/>
      <c r="AT3317" s="7"/>
      <c r="AU3317" s="7"/>
      <c r="AV3317" s="169"/>
      <c r="AW3317" s="170"/>
      <c r="AX3317" s="140"/>
      <c r="AY3317" s="150"/>
      <c r="AZ3317" s="171"/>
      <c r="BA3317" s="171"/>
      <c r="BB3317" s="150" t="str">
        <f t="shared" si="567"/>
        <v/>
      </c>
      <c r="BC3317" s="172"/>
      <c r="BD3317" s="169"/>
      <c r="BE3317" s="169"/>
      <c r="BF3317" s="169"/>
      <c r="BG3317" s="169"/>
      <c r="BH3317" s="169"/>
      <c r="BI3317" s="169"/>
      <c r="BJ3317" s="169"/>
      <c r="BK3317" s="169"/>
      <c r="BL3317" s="169"/>
      <c r="BM3317" s="169"/>
      <c r="BN3317" s="169"/>
      <c r="BO3317" s="169"/>
      <c r="BP3317" s="169"/>
      <c r="BQ3317" s="169"/>
      <c r="BS3317" s="6"/>
      <c r="BT3317" s="11"/>
      <c r="BU3317" s="6"/>
      <c r="BV3317" s="6"/>
    </row>
    <row r="3318" spans="1:74" ht="15.75" x14ac:dyDescent="0.25">
      <c r="A3318" s="52" t="s">
        <v>7908</v>
      </c>
      <c r="B3318" s="56"/>
      <c r="C3318" s="7" t="s">
        <v>118</v>
      </c>
      <c r="D3318" s="7" t="s">
        <v>6921</v>
      </c>
      <c r="E3318" s="7"/>
      <c r="F3318" s="64"/>
      <c r="G3318" s="6"/>
      <c r="H3318" s="6"/>
      <c r="I3318" s="10" t="s">
        <v>110</v>
      </c>
      <c r="J3318" s="11" t="s">
        <v>4471</v>
      </c>
      <c r="K3318" s="220" t="s">
        <v>601</v>
      </c>
      <c r="L3318" s="180"/>
      <c r="M3318" s="180">
        <v>1000</v>
      </c>
      <c r="N3318" s="80" t="s">
        <v>7217</v>
      </c>
      <c r="O3318" s="165"/>
      <c r="P3318" s="80" t="s">
        <v>6190</v>
      </c>
      <c r="Q3318" s="80"/>
      <c r="R3318" s="80"/>
      <c r="S3318" s="166"/>
      <c r="T3318" s="164"/>
      <c r="U3318" s="167"/>
      <c r="V3318" s="168"/>
      <c r="W3318" s="12" t="str">
        <f t="shared" si="566"/>
        <v>Mqtt1</v>
      </c>
      <c r="X3318" s="222"/>
      <c r="Y3318" s="6" t="str">
        <f t="shared" si="565"/>
        <v>power-tag/discharge-pump-crew-ps-mid-sb-fwd</v>
      </c>
      <c r="Z3318" s="106" t="str" cm="1">
        <f t="array" ref="Z3318">IF(COUNTIF(N3318,"spare"),"","$."&amp;_xlfn.REGEXEXTRACT(J3318,"PT\d+[FQ]\d+_(.*)", 2))</f>
        <v>$.Power_Factor_Phase_B</v>
      </c>
      <c r="AA3318" s="12">
        <f t="shared" si="564"/>
        <v>16</v>
      </c>
      <c r="AB3318" s="6" t="s">
        <v>195</v>
      </c>
      <c r="AC3318" s="106">
        <v>3080</v>
      </c>
      <c r="AJ3318" s="80"/>
      <c r="AK3318" s="116" t="s">
        <v>1696</v>
      </c>
      <c r="AN3318" s="80"/>
      <c r="AO3318" s="80"/>
      <c r="AP3318" s="80"/>
      <c r="AQ3318" s="80"/>
      <c r="AR3318" s="130"/>
      <c r="AS3318" s="80"/>
      <c r="AT3318" s="7"/>
      <c r="AU3318" s="7"/>
      <c r="AV3318" s="169"/>
      <c r="AW3318" s="170"/>
      <c r="AX3318" s="140"/>
      <c r="AY3318" s="150"/>
      <c r="AZ3318" s="171"/>
      <c r="BA3318" s="171"/>
      <c r="BB3318" s="150" t="str">
        <f t="shared" si="567"/>
        <v/>
      </c>
      <c r="BC3318" s="172"/>
      <c r="BD3318" s="169"/>
      <c r="BE3318" s="169"/>
      <c r="BF3318" s="169"/>
      <c r="BG3318" s="169"/>
      <c r="BH3318" s="169"/>
      <c r="BI3318" s="169"/>
      <c r="BJ3318" s="169"/>
      <c r="BK3318" s="169"/>
      <c r="BL3318" s="169"/>
      <c r="BM3318" s="169"/>
      <c r="BN3318" s="169"/>
      <c r="BO3318" s="169"/>
      <c r="BP3318" s="169"/>
      <c r="BQ3318" s="169"/>
      <c r="BS3318" s="6"/>
      <c r="BT3318" s="11"/>
      <c r="BU3318" s="6"/>
      <c r="BV3318" s="6"/>
    </row>
    <row r="3319" spans="1:74" ht="15.75" x14ac:dyDescent="0.25">
      <c r="A3319" s="52" t="s">
        <v>7908</v>
      </c>
      <c r="B3319" s="56"/>
      <c r="C3319" s="7" t="s">
        <v>118</v>
      </c>
      <c r="D3319" s="7" t="s">
        <v>6921</v>
      </c>
      <c r="E3319" s="7"/>
      <c r="F3319" s="64"/>
      <c r="G3319" s="6"/>
      <c r="H3319" s="6"/>
      <c r="I3319" s="10" t="s">
        <v>110</v>
      </c>
      <c r="J3319" s="11" t="s">
        <v>4472</v>
      </c>
      <c r="K3319" s="220" t="s">
        <v>601</v>
      </c>
      <c r="L3319" s="180"/>
      <c r="M3319" s="180">
        <v>1000</v>
      </c>
      <c r="N3319" s="80" t="s">
        <v>7217</v>
      </c>
      <c r="O3319" s="165"/>
      <c r="P3319" s="80" t="s">
        <v>6191</v>
      </c>
      <c r="Q3319" s="80"/>
      <c r="R3319" s="80"/>
      <c r="S3319" s="166"/>
      <c r="T3319" s="164"/>
      <c r="U3319" s="167"/>
      <c r="V3319" s="168"/>
      <c r="W3319" s="12" t="str">
        <f t="shared" si="566"/>
        <v>Mqtt1</v>
      </c>
      <c r="X3319" s="222"/>
      <c r="Y3319" s="6" t="str">
        <f t="shared" si="565"/>
        <v>power-tag/discharge-pump-crew-ps-mid-sb-fwd</v>
      </c>
      <c r="Z3319" s="106" t="str" cm="1">
        <f t="array" ref="Z3319">IF(COUNTIF(N3319,"spare"),"","$."&amp;_xlfn.REGEXEXTRACT(J3319,"PT\d+[FQ]\d+_(.*)", 2))</f>
        <v>$.Power_Factor_Phase_C</v>
      </c>
      <c r="AA3319" s="12">
        <f t="shared" si="564"/>
        <v>16</v>
      </c>
      <c r="AB3319" s="6" t="s">
        <v>195</v>
      </c>
      <c r="AC3319" s="106">
        <v>3082</v>
      </c>
      <c r="AJ3319" s="80"/>
      <c r="AK3319" s="116" t="s">
        <v>1696</v>
      </c>
      <c r="AN3319" s="80"/>
      <c r="AO3319" s="80"/>
      <c r="AP3319" s="80"/>
      <c r="AQ3319" s="80"/>
      <c r="AR3319" s="130"/>
      <c r="AS3319" s="80"/>
      <c r="AT3319" s="7"/>
      <c r="AU3319" s="7"/>
      <c r="AV3319" s="169"/>
      <c r="AW3319" s="170"/>
      <c r="AX3319" s="140"/>
      <c r="AY3319" s="150"/>
      <c r="AZ3319" s="171"/>
      <c r="BA3319" s="171"/>
      <c r="BB3319" s="150" t="str">
        <f t="shared" si="567"/>
        <v/>
      </c>
      <c r="BC3319" s="172"/>
      <c r="BD3319" s="169"/>
      <c r="BE3319" s="169"/>
      <c r="BF3319" s="169"/>
      <c r="BG3319" s="169"/>
      <c r="BH3319" s="169"/>
      <c r="BI3319" s="169"/>
      <c r="BJ3319" s="169"/>
      <c r="BK3319" s="169"/>
      <c r="BL3319" s="169"/>
      <c r="BM3319" s="169"/>
      <c r="BN3319" s="169"/>
      <c r="BO3319" s="169"/>
      <c r="BP3319" s="169"/>
      <c r="BQ3319" s="169"/>
      <c r="BS3319" s="6"/>
      <c r="BT3319" s="11"/>
      <c r="BU3319" s="6"/>
      <c r="BV3319" s="6"/>
    </row>
    <row r="3320" spans="1:74" ht="15.75" x14ac:dyDescent="0.25">
      <c r="A3320" s="52" t="s">
        <v>7908</v>
      </c>
      <c r="B3320" s="56"/>
      <c r="C3320" s="7" t="s">
        <v>118</v>
      </c>
      <c r="D3320" s="7" t="s">
        <v>6921</v>
      </c>
      <c r="E3320" s="7"/>
      <c r="F3320" s="64"/>
      <c r="G3320" s="6"/>
      <c r="H3320" s="6"/>
      <c r="I3320" s="10" t="s">
        <v>110</v>
      </c>
      <c r="J3320" s="11" t="s">
        <v>4473</v>
      </c>
      <c r="K3320" s="220" t="s">
        <v>601</v>
      </c>
      <c r="L3320" s="180"/>
      <c r="M3320" s="180">
        <v>1000</v>
      </c>
      <c r="N3320" s="80" t="s">
        <v>7217</v>
      </c>
      <c r="O3320" s="165"/>
      <c r="P3320" s="80" t="s">
        <v>6192</v>
      </c>
      <c r="Q3320" s="80"/>
      <c r="R3320" s="80"/>
      <c r="S3320" s="166"/>
      <c r="T3320" s="164"/>
      <c r="U3320" s="167"/>
      <c r="V3320" s="168"/>
      <c r="W3320" s="12" t="str">
        <f t="shared" si="566"/>
        <v>Mqtt1</v>
      </c>
      <c r="X3320" s="222"/>
      <c r="Y3320" s="6" t="str">
        <f t="shared" si="565"/>
        <v>power-tag/discharge-pump-crew-ps-mid-sb-fwd</v>
      </c>
      <c r="Z3320" s="106" t="str" cm="1">
        <f t="array" ref="Z3320">IF(COUNTIF(N3320,"spare"),"","$."&amp;_xlfn.REGEXEXTRACT(J3320,"PT\d+[FQ]\d+_(.*)", 2))</f>
        <v>$.Total_Power_Factor</v>
      </c>
      <c r="AA3320" s="12">
        <f t="shared" si="564"/>
        <v>16</v>
      </c>
      <c r="AB3320" s="6" t="s">
        <v>195</v>
      </c>
      <c r="AC3320" s="106">
        <v>3084</v>
      </c>
      <c r="AJ3320" s="80"/>
      <c r="AK3320" s="116" t="s">
        <v>1696</v>
      </c>
      <c r="AN3320" s="80"/>
      <c r="AO3320" s="80"/>
      <c r="AP3320" s="80"/>
      <c r="AQ3320" s="80"/>
      <c r="AR3320" s="130"/>
      <c r="AS3320" s="80"/>
      <c r="AT3320" s="7"/>
      <c r="AU3320" s="7"/>
      <c r="AV3320" s="169"/>
      <c r="AW3320" s="170"/>
      <c r="AX3320" s="140"/>
      <c r="AY3320" s="150"/>
      <c r="AZ3320" s="171"/>
      <c r="BA3320" s="171"/>
      <c r="BB3320" s="150" t="str">
        <f t="shared" si="567"/>
        <v/>
      </c>
      <c r="BC3320" s="172"/>
      <c r="BD3320" s="169"/>
      <c r="BE3320" s="169"/>
      <c r="BF3320" s="169"/>
      <c r="BG3320" s="169"/>
      <c r="BH3320" s="169"/>
      <c r="BI3320" s="169"/>
      <c r="BJ3320" s="169"/>
      <c r="BK3320" s="169"/>
      <c r="BL3320" s="169"/>
      <c r="BM3320" s="169"/>
      <c r="BN3320" s="169"/>
      <c r="BO3320" s="169"/>
      <c r="BP3320" s="169"/>
      <c r="BQ3320" s="169"/>
      <c r="BS3320" s="6"/>
      <c r="BT3320" s="11"/>
      <c r="BU3320" s="6"/>
      <c r="BV3320" s="6"/>
    </row>
    <row r="3321" spans="1:74" ht="15.75" x14ac:dyDescent="0.25">
      <c r="A3321" s="52" t="s">
        <v>7908</v>
      </c>
      <c r="B3321" s="56"/>
      <c r="C3321" s="7" t="s">
        <v>118</v>
      </c>
      <c r="D3321" s="7" t="s">
        <v>6921</v>
      </c>
      <c r="E3321" s="7"/>
      <c r="F3321" s="64"/>
      <c r="G3321" s="6"/>
      <c r="H3321" s="6"/>
      <c r="I3321" s="10" t="s">
        <v>110</v>
      </c>
      <c r="J3321" s="11" t="s">
        <v>4474</v>
      </c>
      <c r="K3321" s="220" t="s">
        <v>601</v>
      </c>
      <c r="L3321" s="180"/>
      <c r="M3321" s="180">
        <v>1000</v>
      </c>
      <c r="N3321" s="80" t="s">
        <v>7217</v>
      </c>
      <c r="O3321" s="165"/>
      <c r="P3321" s="80" t="s">
        <v>6193</v>
      </c>
      <c r="Q3321" s="80"/>
      <c r="R3321" s="80"/>
      <c r="S3321" s="166"/>
      <c r="T3321" s="164"/>
      <c r="U3321" s="167"/>
      <c r="V3321" s="168"/>
      <c r="W3321" s="12" t="str">
        <f t="shared" si="566"/>
        <v>Mqtt1</v>
      </c>
      <c r="X3321" s="222"/>
      <c r="Y3321" s="6" t="str">
        <f t="shared" si="565"/>
        <v>power-tag/circulation-pump-wall-ceiling-cooling-aft</v>
      </c>
      <c r="Z3321" s="106" t="str" cm="1">
        <f t="array" ref="Z3321">IF(COUNTIF(N3321,"spare"),"","$."&amp;_xlfn.REGEXEXTRACT(J3321,"PT\d+[FQ]\d+_(.*)", 2))</f>
        <v>$.RMS_Current_Phase_A</v>
      </c>
      <c r="AA3321" s="12">
        <f>AA3306+1</f>
        <v>17</v>
      </c>
      <c r="AB3321" s="6" t="s">
        <v>195</v>
      </c>
      <c r="AC3321" s="106">
        <v>3000</v>
      </c>
      <c r="AJ3321" s="80"/>
      <c r="AK3321" s="116" t="s">
        <v>1693</v>
      </c>
      <c r="AN3321" s="80"/>
      <c r="AO3321" s="80"/>
      <c r="AP3321" s="80"/>
      <c r="AQ3321" s="80"/>
      <c r="AR3321" s="130"/>
      <c r="AS3321" s="80"/>
      <c r="AT3321" s="7"/>
      <c r="AU3321" s="7"/>
      <c r="AV3321" s="169"/>
      <c r="AW3321" s="170"/>
      <c r="AX3321" s="140"/>
      <c r="AY3321" s="150"/>
      <c r="AZ3321" s="171"/>
      <c r="BA3321" s="171"/>
      <c r="BB3321" s="150" t="str">
        <f t="shared" si="567"/>
        <v/>
      </c>
      <c r="BC3321" s="172"/>
      <c r="BD3321" s="169"/>
      <c r="BE3321" s="169"/>
      <c r="BF3321" s="169"/>
      <c r="BG3321" s="169"/>
      <c r="BH3321" s="169"/>
      <c r="BI3321" s="169"/>
      <c r="BJ3321" s="169"/>
      <c r="BK3321" s="169"/>
      <c r="BL3321" s="169"/>
      <c r="BM3321" s="169"/>
      <c r="BN3321" s="169"/>
      <c r="BO3321" s="169"/>
      <c r="BP3321" s="169"/>
      <c r="BQ3321" s="169"/>
      <c r="BS3321" s="6"/>
      <c r="BT3321" s="11"/>
      <c r="BU3321" s="6"/>
      <c r="BV3321" s="6"/>
    </row>
    <row r="3322" spans="1:74" ht="15.75" x14ac:dyDescent="0.25">
      <c r="A3322" s="52" t="s">
        <v>7908</v>
      </c>
      <c r="B3322" s="56"/>
      <c r="C3322" s="7" t="s">
        <v>118</v>
      </c>
      <c r="D3322" s="7" t="s">
        <v>6921</v>
      </c>
      <c r="E3322" s="7"/>
      <c r="F3322" s="64"/>
      <c r="G3322" s="6"/>
      <c r="H3322" s="6"/>
      <c r="I3322" s="10" t="s">
        <v>110</v>
      </c>
      <c r="J3322" s="11" t="s">
        <v>4475</v>
      </c>
      <c r="K3322" s="220" t="s">
        <v>601</v>
      </c>
      <c r="L3322" s="180"/>
      <c r="M3322" s="180">
        <v>1000</v>
      </c>
      <c r="N3322" s="80" t="s">
        <v>7217</v>
      </c>
      <c r="O3322" s="165"/>
      <c r="P3322" s="80" t="s">
        <v>6194</v>
      </c>
      <c r="Q3322" s="80"/>
      <c r="R3322" s="80"/>
      <c r="S3322" s="166"/>
      <c r="T3322" s="164"/>
      <c r="U3322" s="167"/>
      <c r="V3322" s="168"/>
      <c r="W3322" s="12" t="str">
        <f t="shared" si="566"/>
        <v>Mqtt1</v>
      </c>
      <c r="X3322" s="222"/>
      <c r="Y3322" s="6" t="str">
        <f t="shared" si="565"/>
        <v>power-tag/circulation-pump-wall-ceiling-cooling-aft</v>
      </c>
      <c r="Z3322" s="106" t="str" cm="1">
        <f t="array" ref="Z3322">IF(COUNTIF(N3322,"spare"),"","$."&amp;_xlfn.REGEXEXTRACT(J3322,"PT\d+[FQ]\d+_(.*)", 2))</f>
        <v>$.RMS_Current_Phase_B</v>
      </c>
      <c r="AA3322" s="12">
        <f t="shared" si="564"/>
        <v>17</v>
      </c>
      <c r="AB3322" s="6" t="s">
        <v>195</v>
      </c>
      <c r="AC3322" s="106">
        <v>3002</v>
      </c>
      <c r="AJ3322" s="80"/>
      <c r="AK3322" s="116" t="s">
        <v>1693</v>
      </c>
      <c r="AN3322" s="80"/>
      <c r="AO3322" s="80"/>
      <c r="AP3322" s="80"/>
      <c r="AQ3322" s="80"/>
      <c r="AR3322" s="130"/>
      <c r="AS3322" s="80"/>
      <c r="AT3322" s="7"/>
      <c r="AU3322" s="7"/>
      <c r="AV3322" s="169"/>
      <c r="AW3322" s="170"/>
      <c r="AX3322" s="140"/>
      <c r="AY3322" s="150"/>
      <c r="AZ3322" s="171"/>
      <c r="BA3322" s="171"/>
      <c r="BB3322" s="150" t="str">
        <f t="shared" si="567"/>
        <v/>
      </c>
      <c r="BC3322" s="172"/>
      <c r="BD3322" s="169"/>
      <c r="BE3322" s="169"/>
      <c r="BF3322" s="169"/>
      <c r="BG3322" s="169"/>
      <c r="BH3322" s="169"/>
      <c r="BI3322" s="169"/>
      <c r="BJ3322" s="169"/>
      <c r="BK3322" s="169"/>
      <c r="BL3322" s="169"/>
      <c r="BM3322" s="169"/>
      <c r="BN3322" s="169"/>
      <c r="BO3322" s="169"/>
      <c r="BP3322" s="169"/>
      <c r="BQ3322" s="169"/>
      <c r="BS3322" s="6"/>
      <c r="BT3322" s="11"/>
      <c r="BU3322" s="6"/>
      <c r="BV3322" s="6"/>
    </row>
    <row r="3323" spans="1:74" ht="15.75" x14ac:dyDescent="0.25">
      <c r="A3323" s="52" t="s">
        <v>7908</v>
      </c>
      <c r="B3323" s="56"/>
      <c r="C3323" s="7" t="s">
        <v>118</v>
      </c>
      <c r="D3323" s="7" t="s">
        <v>6921</v>
      </c>
      <c r="E3323" s="7"/>
      <c r="F3323" s="64"/>
      <c r="G3323" s="6"/>
      <c r="H3323" s="6"/>
      <c r="I3323" s="10" t="s">
        <v>110</v>
      </c>
      <c r="J3323" s="11" t="s">
        <v>4476</v>
      </c>
      <c r="K3323" s="220" t="s">
        <v>601</v>
      </c>
      <c r="L3323" s="180"/>
      <c r="M3323" s="180">
        <v>1000</v>
      </c>
      <c r="N3323" s="80" t="s">
        <v>7217</v>
      </c>
      <c r="O3323" s="165"/>
      <c r="P3323" s="80" t="s">
        <v>6195</v>
      </c>
      <c r="Q3323" s="80"/>
      <c r="R3323" s="80"/>
      <c r="S3323" s="166"/>
      <c r="T3323" s="164"/>
      <c r="U3323" s="167"/>
      <c r="V3323" s="168"/>
      <c r="W3323" s="12" t="str">
        <f t="shared" si="566"/>
        <v>Mqtt1</v>
      </c>
      <c r="X3323" s="222"/>
      <c r="Y3323" s="6" t="str">
        <f t="shared" si="565"/>
        <v>power-tag/circulation-pump-wall-ceiling-cooling-aft</v>
      </c>
      <c r="Z3323" s="106" t="str" cm="1">
        <f t="array" ref="Z3323">IF(COUNTIF(N3323,"spare"),"","$."&amp;_xlfn.REGEXEXTRACT(J3323,"PT\d+[FQ]\d+_(.*)", 2))</f>
        <v>$.RMS_Current_Phase_C</v>
      </c>
      <c r="AA3323" s="12">
        <f t="shared" si="564"/>
        <v>17</v>
      </c>
      <c r="AB3323" s="6" t="s">
        <v>195</v>
      </c>
      <c r="AC3323" s="106">
        <v>3004</v>
      </c>
      <c r="AJ3323" s="80"/>
      <c r="AK3323" s="116" t="s">
        <v>1693</v>
      </c>
      <c r="AN3323" s="80"/>
      <c r="AO3323" s="80"/>
      <c r="AP3323" s="80"/>
      <c r="AQ3323" s="80"/>
      <c r="AR3323" s="130"/>
      <c r="AS3323" s="80"/>
      <c r="AT3323" s="7"/>
      <c r="AU3323" s="7"/>
      <c r="AV3323" s="169"/>
      <c r="AW3323" s="170"/>
      <c r="AX3323" s="140"/>
      <c r="AY3323" s="150"/>
      <c r="AZ3323" s="171"/>
      <c r="BA3323" s="171"/>
      <c r="BB3323" s="150" t="str">
        <f t="shared" si="567"/>
        <v/>
      </c>
      <c r="BC3323" s="172"/>
      <c r="BD3323" s="169"/>
      <c r="BE3323" s="169"/>
      <c r="BF3323" s="169"/>
      <c r="BG3323" s="169"/>
      <c r="BH3323" s="169"/>
      <c r="BI3323" s="169"/>
      <c r="BJ3323" s="169"/>
      <c r="BK3323" s="169"/>
      <c r="BL3323" s="169"/>
      <c r="BM3323" s="169"/>
      <c r="BN3323" s="169"/>
      <c r="BO3323" s="169"/>
      <c r="BP3323" s="169"/>
      <c r="BQ3323" s="169"/>
      <c r="BS3323" s="6"/>
      <c r="BT3323" s="11"/>
      <c r="BU3323" s="6"/>
      <c r="BV3323" s="6"/>
    </row>
    <row r="3324" spans="1:74" ht="15.75" x14ac:dyDescent="0.25">
      <c r="A3324" s="52" t="s">
        <v>7908</v>
      </c>
      <c r="B3324" s="56"/>
      <c r="C3324" s="7" t="s">
        <v>118</v>
      </c>
      <c r="D3324" s="7" t="s">
        <v>6921</v>
      </c>
      <c r="E3324" s="7"/>
      <c r="F3324" s="64"/>
      <c r="G3324" s="6"/>
      <c r="H3324" s="6"/>
      <c r="I3324" s="10" t="s">
        <v>110</v>
      </c>
      <c r="J3324" s="11" t="s">
        <v>4477</v>
      </c>
      <c r="K3324" s="220" t="s">
        <v>601</v>
      </c>
      <c r="L3324" s="180"/>
      <c r="M3324" s="180">
        <v>1000</v>
      </c>
      <c r="N3324" s="80" t="s">
        <v>7217</v>
      </c>
      <c r="O3324" s="165"/>
      <c r="P3324" s="80" t="s">
        <v>6196</v>
      </c>
      <c r="Q3324" s="80"/>
      <c r="R3324" s="80"/>
      <c r="S3324" s="166"/>
      <c r="T3324" s="164"/>
      <c r="U3324" s="167"/>
      <c r="V3324" s="168"/>
      <c r="W3324" s="12" t="str">
        <f t="shared" si="566"/>
        <v>Mqtt1</v>
      </c>
      <c r="X3324" s="222"/>
      <c r="Y3324" s="6" t="str">
        <f t="shared" si="565"/>
        <v>power-tag/circulation-pump-wall-ceiling-cooling-aft</v>
      </c>
      <c r="Z3324" s="106" t="str" cm="1">
        <f t="array" ref="Z3324">IF(COUNTIF(N3324,"spare"),"","$."&amp;_xlfn.REGEXEXTRACT(J3324,"PT\d+[FQ]\d+_(.*)", 2))</f>
        <v>$.RMS_Current_Phase_Neut</v>
      </c>
      <c r="AA3324" s="12">
        <f t="shared" si="564"/>
        <v>17</v>
      </c>
      <c r="AB3324" s="6" t="s">
        <v>195</v>
      </c>
      <c r="AC3324" s="106">
        <v>3006</v>
      </c>
      <c r="AJ3324" s="80"/>
      <c r="AK3324" s="116" t="s">
        <v>1693</v>
      </c>
      <c r="AN3324" s="80"/>
      <c r="AO3324" s="80"/>
      <c r="AP3324" s="80"/>
      <c r="AQ3324" s="80"/>
      <c r="AR3324" s="130"/>
      <c r="AS3324" s="80"/>
      <c r="AT3324" s="7"/>
      <c r="AU3324" s="7"/>
      <c r="AV3324" s="169"/>
      <c r="AW3324" s="170"/>
      <c r="AX3324" s="140"/>
      <c r="AY3324" s="150"/>
      <c r="AZ3324" s="171"/>
      <c r="BA3324" s="171"/>
      <c r="BB3324" s="150" t="str">
        <f t="shared" si="567"/>
        <v/>
      </c>
      <c r="BC3324" s="172"/>
      <c r="BD3324" s="169"/>
      <c r="BE3324" s="169"/>
      <c r="BF3324" s="169"/>
      <c r="BG3324" s="169"/>
      <c r="BH3324" s="169"/>
      <c r="BI3324" s="169"/>
      <c r="BJ3324" s="169"/>
      <c r="BK3324" s="169"/>
      <c r="BL3324" s="169"/>
      <c r="BM3324" s="169"/>
      <c r="BN3324" s="169"/>
      <c r="BO3324" s="169"/>
      <c r="BP3324" s="169"/>
      <c r="BQ3324" s="169"/>
      <c r="BS3324" s="6"/>
      <c r="BT3324" s="11"/>
      <c r="BU3324" s="6"/>
      <c r="BV3324" s="6"/>
    </row>
    <row r="3325" spans="1:74" ht="15.75" x14ac:dyDescent="0.25">
      <c r="A3325" s="52" t="s">
        <v>7908</v>
      </c>
      <c r="B3325" s="56"/>
      <c r="C3325" s="7" t="s">
        <v>118</v>
      </c>
      <c r="D3325" s="7" t="s">
        <v>6921</v>
      </c>
      <c r="E3325" s="7"/>
      <c r="F3325" s="64"/>
      <c r="G3325" s="6"/>
      <c r="H3325" s="6"/>
      <c r="I3325" s="10" t="s">
        <v>110</v>
      </c>
      <c r="J3325" s="11" t="s">
        <v>7724</v>
      </c>
      <c r="K3325" s="220" t="s">
        <v>601</v>
      </c>
      <c r="L3325" s="180"/>
      <c r="M3325" s="180">
        <v>1000</v>
      </c>
      <c r="N3325" s="80" t="s">
        <v>7217</v>
      </c>
      <c r="O3325" s="165"/>
      <c r="P3325" s="80" t="s">
        <v>6197</v>
      </c>
      <c r="Q3325" s="80"/>
      <c r="R3325" s="80"/>
      <c r="S3325" s="166"/>
      <c r="T3325" s="164"/>
      <c r="U3325" s="167"/>
      <c r="V3325" s="168"/>
      <c r="W3325" s="12" t="str">
        <f t="shared" si="566"/>
        <v>Mqtt1</v>
      </c>
      <c r="X3325" s="222"/>
      <c r="Y3325" s="6" t="str">
        <f t="shared" si="565"/>
        <v>power-tag/circulation-pump-wall-ceiling-cooling-aft</v>
      </c>
      <c r="Z3325" s="106" t="str" cm="1">
        <f t="array" ref="Z3325">IF(COUNTIF(N3325,"spare"),"","$."&amp;_xlfn.REGEXEXTRACT(J3325,"PT\d+[FQ]\d+_(.*)", 2))</f>
        <v>$.RMS_Voltage_A_N</v>
      </c>
      <c r="AA3325" s="12">
        <f t="shared" si="564"/>
        <v>17</v>
      </c>
      <c r="AB3325" s="6" t="s">
        <v>195</v>
      </c>
      <c r="AC3325" s="106">
        <v>3028</v>
      </c>
      <c r="AJ3325" s="80"/>
      <c r="AK3325" s="116" t="s">
        <v>1694</v>
      </c>
      <c r="AN3325" s="80"/>
      <c r="AO3325" s="80"/>
      <c r="AP3325" s="80"/>
      <c r="AQ3325" s="80"/>
      <c r="AR3325" s="130"/>
      <c r="AS3325" s="80"/>
      <c r="AT3325" s="7"/>
      <c r="AU3325" s="7"/>
      <c r="AV3325" s="169"/>
      <c r="AW3325" s="170"/>
      <c r="AX3325" s="140"/>
      <c r="AY3325" s="150"/>
      <c r="AZ3325" s="171"/>
      <c r="BA3325" s="171"/>
      <c r="BB3325" s="150" t="str">
        <f t="shared" si="567"/>
        <v/>
      </c>
      <c r="BC3325" s="172"/>
      <c r="BD3325" s="169"/>
      <c r="BE3325" s="169"/>
      <c r="BF3325" s="169"/>
      <c r="BG3325" s="169"/>
      <c r="BH3325" s="169"/>
      <c r="BI3325" s="169"/>
      <c r="BJ3325" s="169"/>
      <c r="BK3325" s="169"/>
      <c r="BL3325" s="169"/>
      <c r="BM3325" s="169"/>
      <c r="BN3325" s="169"/>
      <c r="BO3325" s="169"/>
      <c r="BP3325" s="169"/>
      <c r="BQ3325" s="169"/>
      <c r="BS3325" s="6"/>
      <c r="BT3325" s="11"/>
      <c r="BU3325" s="6"/>
      <c r="BV3325" s="6"/>
    </row>
    <row r="3326" spans="1:74" ht="15.75" x14ac:dyDescent="0.25">
      <c r="A3326" s="52" t="s">
        <v>7908</v>
      </c>
      <c r="B3326" s="56"/>
      <c r="C3326" s="7" t="s">
        <v>118</v>
      </c>
      <c r="D3326" s="7" t="s">
        <v>6921</v>
      </c>
      <c r="E3326" s="7"/>
      <c r="F3326" s="64"/>
      <c r="G3326" s="6"/>
      <c r="H3326" s="6"/>
      <c r="I3326" s="10" t="s">
        <v>110</v>
      </c>
      <c r="J3326" s="11" t="s">
        <v>7725</v>
      </c>
      <c r="K3326" s="220" t="s">
        <v>601</v>
      </c>
      <c r="L3326" s="180"/>
      <c r="M3326" s="180">
        <v>1000</v>
      </c>
      <c r="N3326" s="80" t="s">
        <v>7217</v>
      </c>
      <c r="O3326" s="165"/>
      <c r="P3326" s="80" t="s">
        <v>6198</v>
      </c>
      <c r="Q3326" s="80"/>
      <c r="R3326" s="80"/>
      <c r="S3326" s="166"/>
      <c r="T3326" s="164"/>
      <c r="U3326" s="167"/>
      <c r="V3326" s="168"/>
      <c r="W3326" s="12" t="str">
        <f t="shared" si="566"/>
        <v>Mqtt1</v>
      </c>
      <c r="X3326" s="222"/>
      <c r="Y3326" s="6" t="str">
        <f t="shared" si="565"/>
        <v>power-tag/circulation-pump-wall-ceiling-cooling-aft</v>
      </c>
      <c r="Z3326" s="106" t="str" cm="1">
        <f t="array" ref="Z3326">IF(COUNTIF(N3326,"spare"),"","$."&amp;_xlfn.REGEXEXTRACT(J3326,"PT\d+[FQ]\d+_(.*)", 2))</f>
        <v>$.RMS_Voltage_B_N</v>
      </c>
      <c r="AA3326" s="12">
        <f t="shared" ref="AA3326:AA3335" si="568">AA3311+1</f>
        <v>17</v>
      </c>
      <c r="AB3326" s="6" t="s">
        <v>195</v>
      </c>
      <c r="AC3326" s="106">
        <v>3030</v>
      </c>
      <c r="AJ3326" s="80"/>
      <c r="AK3326" s="116" t="s">
        <v>1694</v>
      </c>
      <c r="AN3326" s="80"/>
      <c r="AO3326" s="80"/>
      <c r="AP3326" s="80"/>
      <c r="AQ3326" s="80"/>
      <c r="AR3326" s="130"/>
      <c r="AS3326" s="80"/>
      <c r="AT3326" s="7"/>
      <c r="AU3326" s="7"/>
      <c r="AV3326" s="169"/>
      <c r="AW3326" s="170"/>
      <c r="AX3326" s="140"/>
      <c r="AY3326" s="150"/>
      <c r="AZ3326" s="171"/>
      <c r="BA3326" s="171"/>
      <c r="BB3326" s="150" t="str">
        <f t="shared" si="567"/>
        <v/>
      </c>
      <c r="BC3326" s="172"/>
      <c r="BD3326" s="169"/>
      <c r="BE3326" s="169"/>
      <c r="BF3326" s="169"/>
      <c r="BG3326" s="169"/>
      <c r="BH3326" s="169"/>
      <c r="BI3326" s="169"/>
      <c r="BJ3326" s="169"/>
      <c r="BK3326" s="169"/>
      <c r="BL3326" s="169"/>
      <c r="BM3326" s="169"/>
      <c r="BN3326" s="169"/>
      <c r="BO3326" s="169"/>
      <c r="BP3326" s="169"/>
      <c r="BQ3326" s="169"/>
      <c r="BS3326" s="6"/>
      <c r="BT3326" s="11"/>
      <c r="BU3326" s="6"/>
      <c r="BV3326" s="6"/>
    </row>
    <row r="3327" spans="1:74" ht="15.75" x14ac:dyDescent="0.25">
      <c r="A3327" s="52" t="s">
        <v>7908</v>
      </c>
      <c r="B3327" s="56"/>
      <c r="C3327" s="7" t="s">
        <v>118</v>
      </c>
      <c r="D3327" s="7" t="s">
        <v>6921</v>
      </c>
      <c r="E3327" s="7"/>
      <c r="F3327" s="64"/>
      <c r="G3327" s="6"/>
      <c r="H3327" s="6"/>
      <c r="I3327" s="10" t="s">
        <v>110</v>
      </c>
      <c r="J3327" s="11" t="s">
        <v>7726</v>
      </c>
      <c r="K3327" s="220" t="s">
        <v>601</v>
      </c>
      <c r="L3327" s="180"/>
      <c r="M3327" s="180">
        <v>1000</v>
      </c>
      <c r="N3327" s="80" t="s">
        <v>7217</v>
      </c>
      <c r="O3327" s="165"/>
      <c r="P3327" s="80" t="s">
        <v>6199</v>
      </c>
      <c r="Q3327" s="80"/>
      <c r="R3327" s="80"/>
      <c r="S3327" s="166"/>
      <c r="T3327" s="164"/>
      <c r="U3327" s="167"/>
      <c r="V3327" s="168"/>
      <c r="W3327" s="12" t="str">
        <f t="shared" si="566"/>
        <v>Mqtt1</v>
      </c>
      <c r="X3327" s="222"/>
      <c r="Y3327" s="6" t="str">
        <f t="shared" si="565"/>
        <v>power-tag/circulation-pump-wall-ceiling-cooling-aft</v>
      </c>
      <c r="Z3327" s="106" t="str" cm="1">
        <f t="array" ref="Z3327">IF(COUNTIF(N3327,"spare"),"","$."&amp;_xlfn.REGEXEXTRACT(J3327,"PT\d+[FQ]\d+_(.*)", 2))</f>
        <v>$.RMS_Voltage_C_N</v>
      </c>
      <c r="AA3327" s="12">
        <f t="shared" si="568"/>
        <v>17</v>
      </c>
      <c r="AB3327" s="6" t="s">
        <v>195</v>
      </c>
      <c r="AC3327" s="106">
        <v>3032</v>
      </c>
      <c r="AJ3327" s="80"/>
      <c r="AK3327" s="116" t="s">
        <v>1694</v>
      </c>
      <c r="AN3327" s="80"/>
      <c r="AO3327" s="80"/>
      <c r="AP3327" s="80"/>
      <c r="AQ3327" s="80"/>
      <c r="AR3327" s="130"/>
      <c r="AS3327" s="80"/>
      <c r="AT3327" s="7"/>
      <c r="AU3327" s="7"/>
      <c r="AV3327" s="169"/>
      <c r="AW3327" s="170"/>
      <c r="AX3327" s="140"/>
      <c r="AY3327" s="150"/>
      <c r="AZ3327" s="171"/>
      <c r="BA3327" s="171"/>
      <c r="BB3327" s="150" t="str">
        <f t="shared" si="567"/>
        <v/>
      </c>
      <c r="BC3327" s="172"/>
      <c r="BD3327" s="169"/>
      <c r="BE3327" s="169"/>
      <c r="BF3327" s="169"/>
      <c r="BG3327" s="169"/>
      <c r="BH3327" s="169"/>
      <c r="BI3327" s="169"/>
      <c r="BJ3327" s="169"/>
      <c r="BK3327" s="169"/>
      <c r="BL3327" s="169"/>
      <c r="BM3327" s="169"/>
      <c r="BN3327" s="169"/>
      <c r="BO3327" s="169"/>
      <c r="BP3327" s="169"/>
      <c r="BQ3327" s="169"/>
      <c r="BS3327" s="6"/>
      <c r="BT3327" s="11"/>
      <c r="BU3327" s="6"/>
      <c r="BV3327" s="6"/>
    </row>
    <row r="3328" spans="1:74" ht="15.75" x14ac:dyDescent="0.25">
      <c r="A3328" s="52" t="s">
        <v>7908</v>
      </c>
      <c r="B3328" s="56"/>
      <c r="C3328" s="7" t="s">
        <v>118</v>
      </c>
      <c r="D3328" s="7" t="s">
        <v>6921</v>
      </c>
      <c r="E3328" s="7"/>
      <c r="F3328" s="64"/>
      <c r="G3328" s="6"/>
      <c r="H3328" s="6"/>
      <c r="I3328" s="10" t="s">
        <v>110</v>
      </c>
      <c r="J3328" s="11" t="s">
        <v>4478</v>
      </c>
      <c r="K3328" s="220" t="s">
        <v>601</v>
      </c>
      <c r="L3328" s="180"/>
      <c r="M3328" s="180">
        <v>1000</v>
      </c>
      <c r="N3328" s="80" t="s">
        <v>7217</v>
      </c>
      <c r="O3328" s="165"/>
      <c r="P3328" s="80" t="s">
        <v>6200</v>
      </c>
      <c r="Q3328" s="80"/>
      <c r="R3328" s="80"/>
      <c r="S3328" s="166"/>
      <c r="T3328" s="164"/>
      <c r="U3328" s="167"/>
      <c r="V3328" s="168"/>
      <c r="W3328" s="12" t="str">
        <f t="shared" si="566"/>
        <v>Mqtt1</v>
      </c>
      <c r="X3328" s="222"/>
      <c r="Y3328" s="6" t="str">
        <f t="shared" si="565"/>
        <v>power-tag/circulation-pump-wall-ceiling-cooling-aft</v>
      </c>
      <c r="Z3328" s="106" t="str" cm="1">
        <f t="array" ref="Z3328">IF(COUNTIF(N3328,"spare"),"","$."&amp;_xlfn.REGEXEXTRACT(J3328,"PT\d+[FQ]\d+_(.*)", 2))</f>
        <v>$.Active_Power_Phase_A</v>
      </c>
      <c r="AA3328" s="12">
        <f t="shared" si="568"/>
        <v>17</v>
      </c>
      <c r="AB3328" s="6" t="s">
        <v>195</v>
      </c>
      <c r="AC3328" s="106">
        <v>3054</v>
      </c>
      <c r="AJ3328" s="80"/>
      <c r="AK3328" s="116" t="s">
        <v>1695</v>
      </c>
      <c r="AN3328" s="80"/>
      <c r="AO3328" s="80"/>
      <c r="AP3328" s="80"/>
      <c r="AQ3328" s="80"/>
      <c r="AR3328" s="130"/>
      <c r="AS3328" s="80"/>
      <c r="AT3328" s="7"/>
      <c r="AU3328" s="7"/>
      <c r="AV3328" s="169"/>
      <c r="AW3328" s="170"/>
      <c r="AX3328" s="140"/>
      <c r="AY3328" s="150"/>
      <c r="AZ3328" s="171"/>
      <c r="BA3328" s="171"/>
      <c r="BB3328" s="150" t="str">
        <f t="shared" si="567"/>
        <v/>
      </c>
      <c r="BC3328" s="172"/>
      <c r="BD3328" s="169"/>
      <c r="BE3328" s="169"/>
      <c r="BF3328" s="169"/>
      <c r="BG3328" s="169"/>
      <c r="BH3328" s="169"/>
      <c r="BI3328" s="169"/>
      <c r="BJ3328" s="169"/>
      <c r="BK3328" s="169"/>
      <c r="BL3328" s="169"/>
      <c r="BM3328" s="169"/>
      <c r="BN3328" s="169"/>
      <c r="BO3328" s="169"/>
      <c r="BP3328" s="169"/>
      <c r="BQ3328" s="169"/>
      <c r="BS3328" s="6"/>
      <c r="BT3328" s="11"/>
      <c r="BU3328" s="6"/>
      <c r="BV3328" s="6"/>
    </row>
    <row r="3329" spans="1:74" ht="15.75" x14ac:dyDescent="0.25">
      <c r="A3329" s="52" t="s">
        <v>7908</v>
      </c>
      <c r="B3329" s="56"/>
      <c r="C3329" s="7" t="s">
        <v>118</v>
      </c>
      <c r="D3329" s="7" t="s">
        <v>6921</v>
      </c>
      <c r="E3329" s="7"/>
      <c r="F3329" s="64"/>
      <c r="G3329" s="6"/>
      <c r="H3329" s="6"/>
      <c r="I3329" s="10" t="s">
        <v>110</v>
      </c>
      <c r="J3329" s="11" t="s">
        <v>4479</v>
      </c>
      <c r="K3329" s="220" t="s">
        <v>601</v>
      </c>
      <c r="L3329" s="180"/>
      <c r="M3329" s="180">
        <v>1000</v>
      </c>
      <c r="N3329" s="80" t="s">
        <v>7217</v>
      </c>
      <c r="O3329" s="165"/>
      <c r="P3329" s="80" t="s">
        <v>6201</v>
      </c>
      <c r="Q3329" s="80"/>
      <c r="R3329" s="80"/>
      <c r="S3329" s="166"/>
      <c r="T3329" s="164"/>
      <c r="U3329" s="167"/>
      <c r="V3329" s="168"/>
      <c r="W3329" s="12" t="str">
        <f t="shared" si="566"/>
        <v>Mqtt1</v>
      </c>
      <c r="X3329" s="222"/>
      <c r="Y3329" s="6" t="str">
        <f t="shared" si="565"/>
        <v>power-tag/circulation-pump-wall-ceiling-cooling-aft</v>
      </c>
      <c r="Z3329" s="106" t="str" cm="1">
        <f t="array" ref="Z3329">IF(COUNTIF(N3329,"spare"),"","$."&amp;_xlfn.REGEXEXTRACT(J3329,"PT\d+[FQ]\d+_(.*)", 2))</f>
        <v>$.Active_Power_Phase_B</v>
      </c>
      <c r="AA3329" s="12">
        <f t="shared" si="568"/>
        <v>17</v>
      </c>
      <c r="AB3329" s="6" t="s">
        <v>195</v>
      </c>
      <c r="AC3329" s="106">
        <v>3056</v>
      </c>
      <c r="AJ3329" s="80"/>
      <c r="AK3329" s="116" t="s">
        <v>1695</v>
      </c>
      <c r="AN3329" s="80"/>
      <c r="AO3329" s="80"/>
      <c r="AP3329" s="80"/>
      <c r="AQ3329" s="80"/>
      <c r="AR3329" s="130"/>
      <c r="AS3329" s="80"/>
      <c r="AT3329" s="7"/>
      <c r="AU3329" s="7"/>
      <c r="AV3329" s="169"/>
      <c r="AW3329" s="170"/>
      <c r="AX3329" s="140"/>
      <c r="AY3329" s="150"/>
      <c r="AZ3329" s="171"/>
      <c r="BA3329" s="171"/>
      <c r="BB3329" s="150" t="str">
        <f t="shared" si="567"/>
        <v/>
      </c>
      <c r="BC3329" s="172"/>
      <c r="BD3329" s="169"/>
      <c r="BE3329" s="169"/>
      <c r="BF3329" s="169"/>
      <c r="BG3329" s="169"/>
      <c r="BH3329" s="169"/>
      <c r="BI3329" s="169"/>
      <c r="BJ3329" s="169"/>
      <c r="BK3329" s="169"/>
      <c r="BL3329" s="169"/>
      <c r="BM3329" s="169"/>
      <c r="BN3329" s="169"/>
      <c r="BO3329" s="169"/>
      <c r="BP3329" s="169"/>
      <c r="BQ3329" s="169"/>
      <c r="BS3329" s="6"/>
      <c r="BT3329" s="11"/>
      <c r="BU3329" s="6"/>
      <c r="BV3329" s="6"/>
    </row>
    <row r="3330" spans="1:74" ht="15.75" x14ac:dyDescent="0.25">
      <c r="A3330" s="52" t="s">
        <v>7908</v>
      </c>
      <c r="B3330" s="56"/>
      <c r="C3330" s="7" t="s">
        <v>118</v>
      </c>
      <c r="D3330" s="7" t="s">
        <v>6921</v>
      </c>
      <c r="E3330" s="7"/>
      <c r="F3330" s="64"/>
      <c r="G3330" s="6"/>
      <c r="H3330" s="6"/>
      <c r="I3330" s="10" t="s">
        <v>110</v>
      </c>
      <c r="J3330" s="11" t="s">
        <v>4480</v>
      </c>
      <c r="K3330" s="220" t="s">
        <v>601</v>
      </c>
      <c r="L3330" s="180"/>
      <c r="M3330" s="180">
        <v>1000</v>
      </c>
      <c r="N3330" s="80" t="s">
        <v>7217</v>
      </c>
      <c r="O3330" s="165"/>
      <c r="P3330" s="80" t="s">
        <v>6202</v>
      </c>
      <c r="Q3330" s="80"/>
      <c r="R3330" s="80"/>
      <c r="S3330" s="166"/>
      <c r="T3330" s="164"/>
      <c r="U3330" s="167"/>
      <c r="V3330" s="168"/>
      <c r="W3330" s="12" t="str">
        <f t="shared" si="566"/>
        <v>Mqtt1</v>
      </c>
      <c r="X3330" s="222"/>
      <c r="Y3330" s="6" t="str">
        <f t="shared" si="565"/>
        <v>power-tag/circulation-pump-wall-ceiling-cooling-aft</v>
      </c>
      <c r="Z3330" s="106" t="str" cm="1">
        <f t="array" ref="Z3330">IF(COUNTIF(N3330,"spare"),"","$."&amp;_xlfn.REGEXEXTRACT(J3330,"PT\d+[FQ]\d+_(.*)", 2))</f>
        <v>$.Active_Power_Phase_C</v>
      </c>
      <c r="AA3330" s="12">
        <f t="shared" si="568"/>
        <v>17</v>
      </c>
      <c r="AB3330" s="6" t="s">
        <v>195</v>
      </c>
      <c r="AC3330" s="106">
        <v>3058</v>
      </c>
      <c r="AJ3330" s="80"/>
      <c r="AK3330" s="116" t="s">
        <v>1695</v>
      </c>
      <c r="AN3330" s="80"/>
      <c r="AO3330" s="80"/>
      <c r="AP3330" s="80"/>
      <c r="AQ3330" s="80"/>
      <c r="AR3330" s="130"/>
      <c r="AS3330" s="80"/>
      <c r="AT3330" s="7"/>
      <c r="AU3330" s="7"/>
      <c r="AV3330" s="169"/>
      <c r="AW3330" s="170"/>
      <c r="AX3330" s="140"/>
      <c r="AY3330" s="150"/>
      <c r="AZ3330" s="171"/>
      <c r="BA3330" s="171"/>
      <c r="BB3330" s="150" t="str">
        <f t="shared" si="567"/>
        <v/>
      </c>
      <c r="BC3330" s="172"/>
      <c r="BD3330" s="169"/>
      <c r="BE3330" s="169"/>
      <c r="BF3330" s="169"/>
      <c r="BG3330" s="169"/>
      <c r="BH3330" s="169"/>
      <c r="BI3330" s="169"/>
      <c r="BJ3330" s="169"/>
      <c r="BK3330" s="169"/>
      <c r="BL3330" s="169"/>
      <c r="BM3330" s="169"/>
      <c r="BN3330" s="169"/>
      <c r="BO3330" s="169"/>
      <c r="BP3330" s="169"/>
      <c r="BQ3330" s="169"/>
      <c r="BS3330" s="6"/>
      <c r="BT3330" s="11"/>
      <c r="BU3330" s="6"/>
      <c r="BV3330" s="6"/>
    </row>
    <row r="3331" spans="1:74" ht="15.75" x14ac:dyDescent="0.25">
      <c r="A3331" s="52" t="s">
        <v>7908</v>
      </c>
      <c r="B3331" s="56"/>
      <c r="C3331" s="7" t="s">
        <v>118</v>
      </c>
      <c r="D3331" s="7" t="s">
        <v>6921</v>
      </c>
      <c r="E3331" s="7"/>
      <c r="F3331" s="64"/>
      <c r="G3331" s="6"/>
      <c r="H3331" s="6"/>
      <c r="I3331" s="10" t="s">
        <v>110</v>
      </c>
      <c r="J3331" s="11" t="s">
        <v>4481</v>
      </c>
      <c r="K3331" s="220" t="s">
        <v>601</v>
      </c>
      <c r="L3331" s="180"/>
      <c r="M3331" s="180">
        <v>1000</v>
      </c>
      <c r="N3331" s="80" t="s">
        <v>7217</v>
      </c>
      <c r="O3331" s="165"/>
      <c r="P3331" s="80" t="s">
        <v>6203</v>
      </c>
      <c r="Q3331" s="80"/>
      <c r="R3331" s="80"/>
      <c r="S3331" s="166"/>
      <c r="T3331" s="164"/>
      <c r="U3331" s="167"/>
      <c r="V3331" s="168"/>
      <c r="W3331" s="12" t="str">
        <f t="shared" si="566"/>
        <v>Mqtt1</v>
      </c>
      <c r="X3331" s="222"/>
      <c r="Y3331" s="6" t="str">
        <f t="shared" si="565"/>
        <v>power-tag/circulation-pump-wall-ceiling-cooling-aft</v>
      </c>
      <c r="Z3331" s="106" t="str" cm="1">
        <f t="array" ref="Z3331">IF(COUNTIF(N3331,"spare"),"","$."&amp;_xlfn.REGEXEXTRACT(J3331,"PT\d+[FQ]\d+_(.*)", 2))</f>
        <v>$.Total_Active_Power</v>
      </c>
      <c r="AA3331" s="12">
        <f t="shared" si="568"/>
        <v>17</v>
      </c>
      <c r="AB3331" s="6" t="s">
        <v>195</v>
      </c>
      <c r="AC3331" s="106">
        <v>3060</v>
      </c>
      <c r="AJ3331" s="80"/>
      <c r="AK3331" s="116" t="s">
        <v>1695</v>
      </c>
      <c r="AN3331" s="80"/>
      <c r="AO3331" s="80"/>
      <c r="AP3331" s="80"/>
      <c r="AQ3331" s="80"/>
      <c r="AR3331" s="130"/>
      <c r="AS3331" s="80"/>
      <c r="AT3331" s="7"/>
      <c r="AU3331" s="7"/>
      <c r="AV3331" s="169"/>
      <c r="AW3331" s="170"/>
      <c r="AX3331" s="140"/>
      <c r="AY3331" s="150"/>
      <c r="AZ3331" s="171"/>
      <c r="BA3331" s="171"/>
      <c r="BB3331" s="150" t="str">
        <f t="shared" si="567"/>
        <v/>
      </c>
      <c r="BC3331" s="172"/>
      <c r="BD3331" s="169"/>
      <c r="BE3331" s="169"/>
      <c r="BF3331" s="169"/>
      <c r="BG3331" s="169"/>
      <c r="BH3331" s="169"/>
      <c r="BI3331" s="169"/>
      <c r="BJ3331" s="169"/>
      <c r="BK3331" s="169"/>
      <c r="BL3331" s="169"/>
      <c r="BM3331" s="169"/>
      <c r="BN3331" s="169"/>
      <c r="BO3331" s="169"/>
      <c r="BP3331" s="169"/>
      <c r="BQ3331" s="169"/>
      <c r="BS3331" s="6"/>
      <c r="BT3331" s="11"/>
      <c r="BU3331" s="6"/>
      <c r="BV3331" s="6"/>
    </row>
    <row r="3332" spans="1:74" ht="15.75" x14ac:dyDescent="0.25">
      <c r="A3332" s="52" t="s">
        <v>7908</v>
      </c>
      <c r="B3332" s="56"/>
      <c r="C3332" s="7" t="s">
        <v>118</v>
      </c>
      <c r="D3332" s="7" t="s">
        <v>6921</v>
      </c>
      <c r="E3332" s="7"/>
      <c r="F3332" s="64"/>
      <c r="G3332" s="6"/>
      <c r="H3332" s="6"/>
      <c r="I3332" s="10" t="s">
        <v>110</v>
      </c>
      <c r="J3332" s="11" t="s">
        <v>4482</v>
      </c>
      <c r="K3332" s="220" t="s">
        <v>601</v>
      </c>
      <c r="L3332" s="180"/>
      <c r="M3332" s="180">
        <v>1000</v>
      </c>
      <c r="N3332" s="80" t="s">
        <v>7217</v>
      </c>
      <c r="O3332" s="165"/>
      <c r="P3332" s="80" t="s">
        <v>6204</v>
      </c>
      <c r="Q3332" s="80"/>
      <c r="R3332" s="80"/>
      <c r="S3332" s="166"/>
      <c r="T3332" s="164"/>
      <c r="U3332" s="167"/>
      <c r="V3332" s="168"/>
      <c r="W3332" s="12" t="str">
        <f t="shared" si="566"/>
        <v>Mqtt1</v>
      </c>
      <c r="X3332" s="222"/>
      <c r="Y3332" s="6" t="str">
        <f t="shared" si="565"/>
        <v>power-tag/circulation-pump-wall-ceiling-cooling-aft</v>
      </c>
      <c r="Z3332" s="106" t="str" cm="1">
        <f t="array" ref="Z3332">IF(COUNTIF(N3332,"spare"),"","$."&amp;_xlfn.REGEXEXTRACT(J3332,"PT\d+[FQ]\d+_(.*)", 2))</f>
        <v>$.Power_Factor_Phase_A</v>
      </c>
      <c r="AA3332" s="12">
        <f t="shared" si="568"/>
        <v>17</v>
      </c>
      <c r="AB3332" s="6" t="s">
        <v>195</v>
      </c>
      <c r="AC3332" s="106">
        <v>3078</v>
      </c>
      <c r="AJ3332" s="80"/>
      <c r="AK3332" s="116" t="s">
        <v>1696</v>
      </c>
      <c r="AN3332" s="80"/>
      <c r="AO3332" s="80"/>
      <c r="AP3332" s="80"/>
      <c r="AQ3332" s="80"/>
      <c r="AR3332" s="130"/>
      <c r="AS3332" s="80"/>
      <c r="AT3332" s="7"/>
      <c r="AU3332" s="7"/>
      <c r="AV3332" s="169"/>
      <c r="AW3332" s="170"/>
      <c r="AX3332" s="140"/>
      <c r="AY3332" s="150"/>
      <c r="AZ3332" s="171"/>
      <c r="BA3332" s="171"/>
      <c r="BB3332" s="150" t="str">
        <f t="shared" si="567"/>
        <v/>
      </c>
      <c r="BC3332" s="172"/>
      <c r="BD3332" s="169"/>
      <c r="BE3332" s="169"/>
      <c r="BF3332" s="169"/>
      <c r="BG3332" s="169"/>
      <c r="BH3332" s="169"/>
      <c r="BI3332" s="169"/>
      <c r="BJ3332" s="169"/>
      <c r="BK3332" s="169"/>
      <c r="BL3332" s="169"/>
      <c r="BM3332" s="169"/>
      <c r="BN3332" s="169"/>
      <c r="BO3332" s="169"/>
      <c r="BP3332" s="169"/>
      <c r="BQ3332" s="169"/>
      <c r="BS3332" s="6"/>
      <c r="BT3332" s="11"/>
      <c r="BU3332" s="6"/>
      <c r="BV3332" s="6"/>
    </row>
    <row r="3333" spans="1:74" ht="15.75" x14ac:dyDescent="0.25">
      <c r="A3333" s="52" t="s">
        <v>7908</v>
      </c>
      <c r="B3333" s="56"/>
      <c r="C3333" s="7" t="s">
        <v>118</v>
      </c>
      <c r="D3333" s="7" t="s">
        <v>6921</v>
      </c>
      <c r="E3333" s="7"/>
      <c r="F3333" s="64"/>
      <c r="G3333" s="6"/>
      <c r="H3333" s="6"/>
      <c r="I3333" s="10" t="s">
        <v>110</v>
      </c>
      <c r="J3333" s="11" t="s">
        <v>4483</v>
      </c>
      <c r="K3333" s="220" t="s">
        <v>601</v>
      </c>
      <c r="L3333" s="180"/>
      <c r="M3333" s="180">
        <v>1000</v>
      </c>
      <c r="N3333" s="80" t="s">
        <v>7217</v>
      </c>
      <c r="O3333" s="165"/>
      <c r="P3333" s="80" t="s">
        <v>6205</v>
      </c>
      <c r="Q3333" s="80"/>
      <c r="R3333" s="80"/>
      <c r="S3333" s="166"/>
      <c r="T3333" s="164"/>
      <c r="U3333" s="167"/>
      <c r="V3333" s="168"/>
      <c r="W3333" s="12" t="str">
        <f t="shared" si="566"/>
        <v>Mqtt1</v>
      </c>
      <c r="X3333" s="222"/>
      <c r="Y3333" s="6" t="str">
        <f t="shared" si="565"/>
        <v>power-tag/circulation-pump-wall-ceiling-cooling-aft</v>
      </c>
      <c r="Z3333" s="106" t="str" cm="1">
        <f t="array" ref="Z3333">IF(COUNTIF(N3333,"spare"),"","$."&amp;_xlfn.REGEXEXTRACT(J3333,"PT\d+[FQ]\d+_(.*)", 2))</f>
        <v>$.Power_Factor_Phase_B</v>
      </c>
      <c r="AA3333" s="12">
        <f t="shared" si="568"/>
        <v>17</v>
      </c>
      <c r="AB3333" s="6" t="s">
        <v>195</v>
      </c>
      <c r="AC3333" s="106">
        <v>3080</v>
      </c>
      <c r="AJ3333" s="80"/>
      <c r="AK3333" s="116" t="s">
        <v>1696</v>
      </c>
      <c r="AN3333" s="80"/>
      <c r="AO3333" s="80"/>
      <c r="AP3333" s="80"/>
      <c r="AQ3333" s="80"/>
      <c r="AR3333" s="130"/>
      <c r="AS3333" s="80"/>
      <c r="AT3333" s="7"/>
      <c r="AU3333" s="7"/>
      <c r="AV3333" s="169"/>
      <c r="AW3333" s="170"/>
      <c r="AX3333" s="140"/>
      <c r="AY3333" s="150"/>
      <c r="AZ3333" s="171"/>
      <c r="BA3333" s="171"/>
      <c r="BB3333" s="150" t="str">
        <f t="shared" si="567"/>
        <v/>
      </c>
      <c r="BC3333" s="172"/>
      <c r="BD3333" s="169"/>
      <c r="BE3333" s="169"/>
      <c r="BF3333" s="169"/>
      <c r="BG3333" s="169"/>
      <c r="BH3333" s="169"/>
      <c r="BI3333" s="169"/>
      <c r="BJ3333" s="169"/>
      <c r="BK3333" s="169"/>
      <c r="BL3333" s="169"/>
      <c r="BM3333" s="169"/>
      <c r="BN3333" s="169"/>
      <c r="BO3333" s="169"/>
      <c r="BP3333" s="169"/>
      <c r="BQ3333" s="169"/>
      <c r="BS3333" s="6"/>
      <c r="BT3333" s="11"/>
      <c r="BU3333" s="6"/>
      <c r="BV3333" s="6"/>
    </row>
    <row r="3334" spans="1:74" ht="15.75" x14ac:dyDescent="0.25">
      <c r="A3334" s="52" t="s">
        <v>7908</v>
      </c>
      <c r="B3334" s="56"/>
      <c r="C3334" s="7" t="s">
        <v>118</v>
      </c>
      <c r="D3334" s="7" t="s">
        <v>6921</v>
      </c>
      <c r="E3334" s="7"/>
      <c r="F3334" s="64"/>
      <c r="G3334" s="6"/>
      <c r="H3334" s="6"/>
      <c r="I3334" s="10" t="s">
        <v>110</v>
      </c>
      <c r="J3334" s="11" t="s">
        <v>4484</v>
      </c>
      <c r="K3334" s="220" t="s">
        <v>601</v>
      </c>
      <c r="L3334" s="180"/>
      <c r="M3334" s="180">
        <v>1000</v>
      </c>
      <c r="N3334" s="80" t="s">
        <v>7217</v>
      </c>
      <c r="O3334" s="165"/>
      <c r="P3334" s="80" t="s">
        <v>6206</v>
      </c>
      <c r="Q3334" s="80"/>
      <c r="R3334" s="80"/>
      <c r="S3334" s="166"/>
      <c r="T3334" s="164"/>
      <c r="U3334" s="167"/>
      <c r="V3334" s="168"/>
      <c r="W3334" s="12" t="str">
        <f t="shared" si="566"/>
        <v>Mqtt1</v>
      </c>
      <c r="X3334" s="222"/>
      <c r="Y3334" s="6" t="str">
        <f t="shared" si="565"/>
        <v>power-tag/circulation-pump-wall-ceiling-cooling-aft</v>
      </c>
      <c r="Z3334" s="106" t="str" cm="1">
        <f t="array" ref="Z3334">IF(COUNTIF(N3334,"spare"),"","$."&amp;_xlfn.REGEXEXTRACT(J3334,"PT\d+[FQ]\d+_(.*)", 2))</f>
        <v>$.Power_Factor_Phase_C</v>
      </c>
      <c r="AA3334" s="12">
        <f t="shared" si="568"/>
        <v>17</v>
      </c>
      <c r="AB3334" s="6" t="s">
        <v>195</v>
      </c>
      <c r="AC3334" s="106">
        <v>3082</v>
      </c>
      <c r="AJ3334" s="80"/>
      <c r="AK3334" s="116" t="s">
        <v>1696</v>
      </c>
      <c r="AN3334" s="80"/>
      <c r="AO3334" s="80"/>
      <c r="AP3334" s="80"/>
      <c r="AQ3334" s="80"/>
      <c r="AR3334" s="130"/>
      <c r="AS3334" s="80"/>
      <c r="AT3334" s="7"/>
      <c r="AU3334" s="7"/>
      <c r="AV3334" s="169"/>
      <c r="AW3334" s="170"/>
      <c r="AX3334" s="140"/>
      <c r="AY3334" s="150"/>
      <c r="AZ3334" s="171"/>
      <c r="BA3334" s="171"/>
      <c r="BB3334" s="150" t="str">
        <f t="shared" si="567"/>
        <v/>
      </c>
      <c r="BC3334" s="172"/>
      <c r="BD3334" s="169"/>
      <c r="BE3334" s="169"/>
      <c r="BF3334" s="169"/>
      <c r="BG3334" s="169"/>
      <c r="BH3334" s="169"/>
      <c r="BI3334" s="169"/>
      <c r="BJ3334" s="169"/>
      <c r="BK3334" s="169"/>
      <c r="BL3334" s="169"/>
      <c r="BM3334" s="169"/>
      <c r="BN3334" s="169"/>
      <c r="BO3334" s="169"/>
      <c r="BP3334" s="169"/>
      <c r="BQ3334" s="169"/>
      <c r="BS3334" s="6"/>
      <c r="BT3334" s="11"/>
      <c r="BU3334" s="6"/>
      <c r="BV3334" s="6"/>
    </row>
    <row r="3335" spans="1:74" ht="15.75" x14ac:dyDescent="0.25">
      <c r="A3335" s="52" t="s">
        <v>7908</v>
      </c>
      <c r="B3335" s="56"/>
      <c r="C3335" s="7" t="s">
        <v>118</v>
      </c>
      <c r="D3335" s="7" t="s">
        <v>6921</v>
      </c>
      <c r="E3335" s="7"/>
      <c r="F3335" s="64"/>
      <c r="G3335" s="6"/>
      <c r="H3335" s="6"/>
      <c r="I3335" s="10" t="s">
        <v>110</v>
      </c>
      <c r="J3335" s="11" t="s">
        <v>4485</v>
      </c>
      <c r="K3335" s="220" t="s">
        <v>601</v>
      </c>
      <c r="L3335" s="180"/>
      <c r="M3335" s="180">
        <v>1000</v>
      </c>
      <c r="N3335" s="80" t="s">
        <v>7217</v>
      </c>
      <c r="O3335" s="165"/>
      <c r="P3335" s="80" t="s">
        <v>6207</v>
      </c>
      <c r="Q3335" s="80"/>
      <c r="R3335" s="80"/>
      <c r="S3335" s="166"/>
      <c r="T3335" s="164"/>
      <c r="U3335" s="167"/>
      <c r="V3335" s="168"/>
      <c r="W3335" s="12" t="str">
        <f t="shared" si="566"/>
        <v>Mqtt1</v>
      </c>
      <c r="X3335" s="222"/>
      <c r="Y3335" s="6" t="str">
        <f t="shared" si="565"/>
        <v>power-tag/circulation-pump-wall-ceiling-cooling-aft</v>
      </c>
      <c r="Z3335" s="106" t="str" cm="1">
        <f t="array" ref="Z3335">IF(COUNTIF(N3335,"spare"),"","$."&amp;_xlfn.REGEXEXTRACT(J3335,"PT\d+[FQ]\d+_(.*)", 2))</f>
        <v>$.Total_Power_Factor</v>
      </c>
      <c r="AA3335" s="12">
        <f t="shared" si="568"/>
        <v>17</v>
      </c>
      <c r="AB3335" s="6" t="s">
        <v>195</v>
      </c>
      <c r="AC3335" s="106">
        <v>3084</v>
      </c>
      <c r="AJ3335" s="80"/>
      <c r="AK3335" s="116" t="s">
        <v>1696</v>
      </c>
      <c r="AN3335" s="80"/>
      <c r="AO3335" s="80"/>
      <c r="AP3335" s="80"/>
      <c r="AQ3335" s="80"/>
      <c r="AR3335" s="130"/>
      <c r="AS3335" s="80"/>
      <c r="AT3335" s="7"/>
      <c r="AU3335" s="7"/>
      <c r="AV3335" s="169"/>
      <c r="AW3335" s="170"/>
      <c r="AX3335" s="140"/>
      <c r="AY3335" s="150"/>
      <c r="AZ3335" s="171"/>
      <c r="BA3335" s="171"/>
      <c r="BB3335" s="150" t="str">
        <f t="shared" si="567"/>
        <v/>
      </c>
      <c r="BC3335" s="172"/>
      <c r="BD3335" s="169"/>
      <c r="BE3335" s="169"/>
      <c r="BF3335" s="169"/>
      <c r="BG3335" s="169"/>
      <c r="BH3335" s="169"/>
      <c r="BI3335" s="169"/>
      <c r="BJ3335" s="169"/>
      <c r="BK3335" s="169"/>
      <c r="BL3335" s="169"/>
      <c r="BM3335" s="169"/>
      <c r="BN3335" s="169"/>
      <c r="BO3335" s="169"/>
      <c r="BP3335" s="169"/>
      <c r="BQ3335" s="169"/>
      <c r="BS3335" s="6"/>
      <c r="BT3335" s="11"/>
      <c r="BU3335" s="6"/>
      <c r="BV3335" s="6"/>
    </row>
    <row r="3336" spans="1:74" ht="15.75" x14ac:dyDescent="0.25">
      <c r="A3336" s="52" t="s">
        <v>7908</v>
      </c>
      <c r="B3336" s="56"/>
      <c r="C3336" s="7" t="s">
        <v>118</v>
      </c>
      <c r="D3336" s="7" t="s">
        <v>6921</v>
      </c>
      <c r="E3336" s="7"/>
      <c r="F3336" s="64"/>
      <c r="G3336" s="6"/>
      <c r="H3336" s="6"/>
      <c r="I3336" s="10" t="s">
        <v>110</v>
      </c>
      <c r="J3336" s="11" t="s">
        <v>4486</v>
      </c>
      <c r="K3336" s="220" t="s">
        <v>601</v>
      </c>
      <c r="L3336" s="180"/>
      <c r="M3336" s="180">
        <v>1000</v>
      </c>
      <c r="N3336" s="80" t="s">
        <v>7217</v>
      </c>
      <c r="O3336" s="165"/>
      <c r="P3336" s="80" t="s">
        <v>6208</v>
      </c>
      <c r="Q3336" s="80"/>
      <c r="R3336" s="80"/>
      <c r="S3336" s="166"/>
      <c r="T3336" s="164"/>
      <c r="U3336" s="167"/>
      <c r="V3336" s="168"/>
      <c r="W3336" s="12" t="str">
        <f t="shared" si="566"/>
        <v>Mqtt1</v>
      </c>
      <c r="X3336" s="222"/>
      <c r="Y3336" s="6" t="str">
        <f t="shared" si="565"/>
        <v>power-tag/circulation-pump-wall-ceiling-cooling-fwd</v>
      </c>
      <c r="Z3336" s="106" t="str" cm="1">
        <f t="array" ref="Z3336">IF(COUNTIF(N3336,"spare"),"","$."&amp;_xlfn.REGEXEXTRACT(J3336,"PT\d+[FQ]\d+_(.*)", 2))</f>
        <v>$.RMS_Current_Phase_A</v>
      </c>
      <c r="AA3336" s="12">
        <f>AA3321+1</f>
        <v>18</v>
      </c>
      <c r="AB3336" s="6" t="s">
        <v>195</v>
      </c>
      <c r="AC3336" s="106">
        <v>3000</v>
      </c>
      <c r="AJ3336" s="80"/>
      <c r="AK3336" s="116" t="s">
        <v>1693</v>
      </c>
      <c r="AN3336" s="80"/>
      <c r="AO3336" s="80"/>
      <c r="AP3336" s="80"/>
      <c r="AQ3336" s="80"/>
      <c r="AR3336" s="130"/>
      <c r="AS3336" s="80"/>
      <c r="AT3336" s="7"/>
      <c r="AU3336" s="7"/>
      <c r="AV3336" s="169"/>
      <c r="AW3336" s="170"/>
      <c r="AX3336" s="140"/>
      <c r="AY3336" s="150"/>
      <c r="AZ3336" s="171"/>
      <c r="BA3336" s="171"/>
      <c r="BB3336" s="150" t="str">
        <f t="shared" si="567"/>
        <v/>
      </c>
      <c r="BC3336" s="172"/>
      <c r="BD3336" s="169"/>
      <c r="BE3336" s="169"/>
      <c r="BF3336" s="169"/>
      <c r="BG3336" s="169"/>
      <c r="BH3336" s="169"/>
      <c r="BI3336" s="169"/>
      <c r="BJ3336" s="169"/>
      <c r="BK3336" s="169"/>
      <c r="BL3336" s="169"/>
      <c r="BM3336" s="169"/>
      <c r="BN3336" s="169"/>
      <c r="BO3336" s="169"/>
      <c r="BP3336" s="169"/>
      <c r="BQ3336" s="169"/>
      <c r="BS3336" s="6"/>
      <c r="BT3336" s="11"/>
      <c r="BU3336" s="6"/>
      <c r="BV3336" s="6"/>
    </row>
    <row r="3337" spans="1:74" ht="15.75" x14ac:dyDescent="0.25">
      <c r="A3337" s="52" t="s">
        <v>7908</v>
      </c>
      <c r="B3337" s="56"/>
      <c r="C3337" s="7" t="s">
        <v>118</v>
      </c>
      <c r="D3337" s="7" t="s">
        <v>6921</v>
      </c>
      <c r="E3337" s="7"/>
      <c r="F3337" s="64"/>
      <c r="G3337" s="6"/>
      <c r="H3337" s="6"/>
      <c r="I3337" s="10" t="s">
        <v>110</v>
      </c>
      <c r="J3337" s="11" t="s">
        <v>4487</v>
      </c>
      <c r="K3337" s="220" t="s">
        <v>601</v>
      </c>
      <c r="L3337" s="180"/>
      <c r="M3337" s="180">
        <v>1000</v>
      </c>
      <c r="N3337" s="80" t="s">
        <v>7217</v>
      </c>
      <c r="O3337" s="165"/>
      <c r="P3337" s="80" t="s">
        <v>6209</v>
      </c>
      <c r="Q3337" s="80"/>
      <c r="R3337" s="80"/>
      <c r="S3337" s="166"/>
      <c r="T3337" s="164"/>
      <c r="U3337" s="167"/>
      <c r="V3337" s="168"/>
      <c r="W3337" s="12" t="str">
        <f t="shared" si="566"/>
        <v>Mqtt1</v>
      </c>
      <c r="X3337" s="222"/>
      <c r="Y3337" s="6" t="str">
        <f t="shared" ref="Y3337:Y3400" si="569">"power-tag/" &amp; LOWER(_xlfn.REGEXREPLACE(_xlfn.REGEXREPLACE(_xlfn.REGEXREPLACE(TRIM(_xlfn.REGEXREPLACE(P3337, " (RMS (Current|Voltage) .+)|(Active Power Phase [ABC])|(Total Active Power)|(Power Factor .+)|(Total Power Factor) *", "")), "[ /\(\)&amp;:\.#]", "-"), "\-+", "-"), "-$", ""))</f>
        <v>power-tag/circulation-pump-wall-ceiling-cooling-fwd</v>
      </c>
      <c r="Z3337" s="106" t="str" cm="1">
        <f t="array" ref="Z3337">IF(COUNTIF(N3337,"spare"),"","$."&amp;_xlfn.REGEXEXTRACT(J3337,"PT\d+[FQ]\d+_(.*)", 2))</f>
        <v>$.RMS_Current_Phase_B</v>
      </c>
      <c r="AA3337" s="12">
        <f t="shared" ref="AA3337:AA3365" si="570">AA3322+1</f>
        <v>18</v>
      </c>
      <c r="AB3337" s="6" t="s">
        <v>195</v>
      </c>
      <c r="AC3337" s="106">
        <v>3002</v>
      </c>
      <c r="AJ3337" s="80"/>
      <c r="AK3337" s="116" t="s">
        <v>1693</v>
      </c>
      <c r="AN3337" s="80"/>
      <c r="AO3337" s="80"/>
      <c r="AP3337" s="80"/>
      <c r="AQ3337" s="80"/>
      <c r="AR3337" s="130"/>
      <c r="AS3337" s="80"/>
      <c r="AT3337" s="7"/>
      <c r="AU3337" s="7"/>
      <c r="AV3337" s="169"/>
      <c r="AW3337" s="170"/>
      <c r="AX3337" s="140"/>
      <c r="AY3337" s="150"/>
      <c r="AZ3337" s="171"/>
      <c r="BA3337" s="171"/>
      <c r="BB3337" s="150" t="str">
        <f t="shared" si="567"/>
        <v/>
      </c>
      <c r="BC3337" s="172"/>
      <c r="BD3337" s="169"/>
      <c r="BE3337" s="169"/>
      <c r="BF3337" s="169"/>
      <c r="BG3337" s="169"/>
      <c r="BH3337" s="169"/>
      <c r="BI3337" s="169"/>
      <c r="BJ3337" s="169"/>
      <c r="BK3337" s="169"/>
      <c r="BL3337" s="169"/>
      <c r="BM3337" s="169"/>
      <c r="BN3337" s="169"/>
      <c r="BO3337" s="169"/>
      <c r="BP3337" s="169"/>
      <c r="BQ3337" s="169"/>
      <c r="BS3337" s="6"/>
      <c r="BT3337" s="11"/>
      <c r="BU3337" s="6"/>
      <c r="BV3337" s="6"/>
    </row>
    <row r="3338" spans="1:74" ht="15.75" x14ac:dyDescent="0.25">
      <c r="A3338" s="52" t="s">
        <v>7908</v>
      </c>
      <c r="B3338" s="56"/>
      <c r="C3338" s="7" t="s">
        <v>118</v>
      </c>
      <c r="D3338" s="7" t="s">
        <v>6921</v>
      </c>
      <c r="E3338" s="7"/>
      <c r="F3338" s="64"/>
      <c r="G3338" s="6"/>
      <c r="H3338" s="6"/>
      <c r="I3338" s="10" t="s">
        <v>110</v>
      </c>
      <c r="J3338" s="11" t="s">
        <v>4488</v>
      </c>
      <c r="K3338" s="220" t="s">
        <v>601</v>
      </c>
      <c r="L3338" s="180"/>
      <c r="M3338" s="180">
        <v>1000</v>
      </c>
      <c r="N3338" s="80" t="s">
        <v>7217</v>
      </c>
      <c r="O3338" s="165"/>
      <c r="P3338" s="80" t="s">
        <v>6210</v>
      </c>
      <c r="Q3338" s="80"/>
      <c r="R3338" s="80"/>
      <c r="S3338" s="166"/>
      <c r="T3338" s="164"/>
      <c r="U3338" s="167"/>
      <c r="V3338" s="168"/>
      <c r="W3338" s="12" t="str">
        <f t="shared" si="566"/>
        <v>Mqtt1</v>
      </c>
      <c r="X3338" s="222"/>
      <c r="Y3338" s="6" t="str">
        <f t="shared" si="569"/>
        <v>power-tag/circulation-pump-wall-ceiling-cooling-fwd</v>
      </c>
      <c r="Z3338" s="106" t="str" cm="1">
        <f t="array" ref="Z3338">IF(COUNTIF(N3338,"spare"),"","$."&amp;_xlfn.REGEXEXTRACT(J3338,"PT\d+[FQ]\d+_(.*)", 2))</f>
        <v>$.RMS_Current_Phase_C</v>
      </c>
      <c r="AA3338" s="12">
        <f t="shared" si="570"/>
        <v>18</v>
      </c>
      <c r="AB3338" s="6" t="s">
        <v>195</v>
      </c>
      <c r="AC3338" s="106">
        <v>3004</v>
      </c>
      <c r="AJ3338" s="80"/>
      <c r="AK3338" s="116" t="s">
        <v>1693</v>
      </c>
      <c r="AN3338" s="80"/>
      <c r="AO3338" s="80"/>
      <c r="AP3338" s="80"/>
      <c r="AQ3338" s="80"/>
      <c r="AR3338" s="130"/>
      <c r="AS3338" s="80"/>
      <c r="AT3338" s="7"/>
      <c r="AU3338" s="7"/>
      <c r="AV3338" s="169"/>
      <c r="AW3338" s="170"/>
      <c r="AX3338" s="140"/>
      <c r="AY3338" s="150"/>
      <c r="AZ3338" s="171"/>
      <c r="BA3338" s="171"/>
      <c r="BB3338" s="150" t="str">
        <f t="shared" si="567"/>
        <v/>
      </c>
      <c r="BC3338" s="172"/>
      <c r="BD3338" s="169"/>
      <c r="BE3338" s="169"/>
      <c r="BF3338" s="169"/>
      <c r="BG3338" s="169"/>
      <c r="BH3338" s="169"/>
      <c r="BI3338" s="169"/>
      <c r="BJ3338" s="169"/>
      <c r="BK3338" s="169"/>
      <c r="BL3338" s="169"/>
      <c r="BM3338" s="169"/>
      <c r="BN3338" s="169"/>
      <c r="BO3338" s="169"/>
      <c r="BP3338" s="169"/>
      <c r="BQ3338" s="169"/>
      <c r="BS3338" s="6"/>
      <c r="BT3338" s="11"/>
      <c r="BU3338" s="6"/>
      <c r="BV3338" s="6"/>
    </row>
    <row r="3339" spans="1:74" ht="15.75" x14ac:dyDescent="0.25">
      <c r="A3339" s="52" t="s">
        <v>7908</v>
      </c>
      <c r="B3339" s="56"/>
      <c r="C3339" s="7" t="s">
        <v>118</v>
      </c>
      <c r="D3339" s="7" t="s">
        <v>6921</v>
      </c>
      <c r="E3339" s="7"/>
      <c r="F3339" s="64"/>
      <c r="G3339" s="6"/>
      <c r="H3339" s="6"/>
      <c r="I3339" s="10" t="s">
        <v>110</v>
      </c>
      <c r="J3339" s="11" t="s">
        <v>4489</v>
      </c>
      <c r="K3339" s="220" t="s">
        <v>601</v>
      </c>
      <c r="L3339" s="180"/>
      <c r="M3339" s="180">
        <v>1000</v>
      </c>
      <c r="N3339" s="80" t="s">
        <v>7217</v>
      </c>
      <c r="O3339" s="165"/>
      <c r="P3339" s="80" t="s">
        <v>6211</v>
      </c>
      <c r="Q3339" s="80"/>
      <c r="R3339" s="80"/>
      <c r="S3339" s="166"/>
      <c r="T3339" s="164"/>
      <c r="U3339" s="167"/>
      <c r="V3339" s="168"/>
      <c r="W3339" s="12" t="str">
        <f t="shared" si="566"/>
        <v>Mqtt1</v>
      </c>
      <c r="X3339" s="222"/>
      <c r="Y3339" s="6" t="str">
        <f t="shared" si="569"/>
        <v>power-tag/circulation-pump-wall-ceiling-cooling-fwd</v>
      </c>
      <c r="Z3339" s="106" t="str" cm="1">
        <f t="array" ref="Z3339">IF(COUNTIF(N3339,"spare"),"","$."&amp;_xlfn.REGEXEXTRACT(J3339,"PT\d+[FQ]\d+_(.*)", 2))</f>
        <v>$.RMS_Current_Phase_Neut</v>
      </c>
      <c r="AA3339" s="12">
        <f t="shared" si="570"/>
        <v>18</v>
      </c>
      <c r="AB3339" s="6" t="s">
        <v>195</v>
      </c>
      <c r="AC3339" s="106">
        <v>3006</v>
      </c>
      <c r="AJ3339" s="80"/>
      <c r="AK3339" s="116" t="s">
        <v>1693</v>
      </c>
      <c r="AN3339" s="80"/>
      <c r="AO3339" s="80"/>
      <c r="AP3339" s="80"/>
      <c r="AQ3339" s="80"/>
      <c r="AR3339" s="130"/>
      <c r="AS3339" s="80"/>
      <c r="AT3339" s="7"/>
      <c r="AU3339" s="7"/>
      <c r="AV3339" s="169"/>
      <c r="AW3339" s="170"/>
      <c r="AX3339" s="140"/>
      <c r="AY3339" s="150"/>
      <c r="AZ3339" s="171"/>
      <c r="BA3339" s="171"/>
      <c r="BB3339" s="150" t="str">
        <f t="shared" si="567"/>
        <v/>
      </c>
      <c r="BC3339" s="172"/>
      <c r="BD3339" s="169"/>
      <c r="BE3339" s="169"/>
      <c r="BF3339" s="169"/>
      <c r="BG3339" s="169"/>
      <c r="BH3339" s="169"/>
      <c r="BI3339" s="169"/>
      <c r="BJ3339" s="169"/>
      <c r="BK3339" s="169"/>
      <c r="BL3339" s="169"/>
      <c r="BM3339" s="169"/>
      <c r="BN3339" s="169"/>
      <c r="BO3339" s="169"/>
      <c r="BP3339" s="169"/>
      <c r="BQ3339" s="169"/>
      <c r="BS3339" s="6"/>
      <c r="BT3339" s="11"/>
      <c r="BU3339" s="6"/>
      <c r="BV3339" s="6"/>
    </row>
    <row r="3340" spans="1:74" ht="15.75" x14ac:dyDescent="0.25">
      <c r="A3340" s="52" t="s">
        <v>7908</v>
      </c>
      <c r="B3340" s="56"/>
      <c r="C3340" s="7" t="s">
        <v>118</v>
      </c>
      <c r="D3340" s="7" t="s">
        <v>6921</v>
      </c>
      <c r="E3340" s="7"/>
      <c r="F3340" s="64"/>
      <c r="G3340" s="6"/>
      <c r="H3340" s="6"/>
      <c r="I3340" s="10" t="s">
        <v>110</v>
      </c>
      <c r="J3340" s="11" t="s">
        <v>7727</v>
      </c>
      <c r="K3340" s="220" t="s">
        <v>601</v>
      </c>
      <c r="L3340" s="180"/>
      <c r="M3340" s="180">
        <v>1000</v>
      </c>
      <c r="N3340" s="80" t="s">
        <v>7217</v>
      </c>
      <c r="O3340" s="165"/>
      <c r="P3340" s="80" t="s">
        <v>6212</v>
      </c>
      <c r="Q3340" s="80"/>
      <c r="R3340" s="80"/>
      <c r="S3340" s="166"/>
      <c r="T3340" s="164"/>
      <c r="U3340" s="167"/>
      <c r="V3340" s="168"/>
      <c r="W3340" s="12" t="str">
        <f t="shared" si="566"/>
        <v>Mqtt1</v>
      </c>
      <c r="X3340" s="222"/>
      <c r="Y3340" s="6" t="str">
        <f t="shared" si="569"/>
        <v>power-tag/circulation-pump-wall-ceiling-cooling-fwd</v>
      </c>
      <c r="Z3340" s="106" t="str" cm="1">
        <f t="array" ref="Z3340">IF(COUNTIF(N3340,"spare"),"","$."&amp;_xlfn.REGEXEXTRACT(J3340,"PT\d+[FQ]\d+_(.*)", 2))</f>
        <v>$.RMS_Voltage_A_N</v>
      </c>
      <c r="AA3340" s="12">
        <f t="shared" si="570"/>
        <v>18</v>
      </c>
      <c r="AB3340" s="6" t="s">
        <v>195</v>
      </c>
      <c r="AC3340" s="106">
        <v>3028</v>
      </c>
      <c r="AJ3340" s="80"/>
      <c r="AK3340" s="116" t="s">
        <v>1694</v>
      </c>
      <c r="AN3340" s="80"/>
      <c r="AO3340" s="80"/>
      <c r="AP3340" s="80"/>
      <c r="AQ3340" s="80"/>
      <c r="AR3340" s="130"/>
      <c r="AS3340" s="80"/>
      <c r="AT3340" s="7"/>
      <c r="AU3340" s="7"/>
      <c r="AV3340" s="169"/>
      <c r="AW3340" s="170"/>
      <c r="AX3340" s="140"/>
      <c r="AY3340" s="150"/>
      <c r="AZ3340" s="171"/>
      <c r="BA3340" s="171"/>
      <c r="BB3340" s="150" t="str">
        <f t="shared" si="567"/>
        <v/>
      </c>
      <c r="BC3340" s="172"/>
      <c r="BD3340" s="169"/>
      <c r="BE3340" s="169"/>
      <c r="BF3340" s="169"/>
      <c r="BG3340" s="169"/>
      <c r="BH3340" s="169"/>
      <c r="BI3340" s="169"/>
      <c r="BJ3340" s="169"/>
      <c r="BK3340" s="169"/>
      <c r="BL3340" s="169"/>
      <c r="BM3340" s="169"/>
      <c r="BN3340" s="169"/>
      <c r="BO3340" s="169"/>
      <c r="BP3340" s="169"/>
      <c r="BQ3340" s="169"/>
      <c r="BS3340" s="6"/>
      <c r="BT3340" s="11"/>
      <c r="BU3340" s="6"/>
      <c r="BV3340" s="6"/>
    </row>
    <row r="3341" spans="1:74" ht="15.75" x14ac:dyDescent="0.25">
      <c r="A3341" s="52" t="s">
        <v>7908</v>
      </c>
      <c r="B3341" s="56"/>
      <c r="C3341" s="7" t="s">
        <v>118</v>
      </c>
      <c r="D3341" s="7" t="s">
        <v>6921</v>
      </c>
      <c r="E3341" s="7"/>
      <c r="F3341" s="64"/>
      <c r="G3341" s="6"/>
      <c r="H3341" s="6"/>
      <c r="I3341" s="10" t="s">
        <v>110</v>
      </c>
      <c r="J3341" s="11" t="s">
        <v>7728</v>
      </c>
      <c r="K3341" s="220" t="s">
        <v>601</v>
      </c>
      <c r="L3341" s="180"/>
      <c r="M3341" s="180">
        <v>1000</v>
      </c>
      <c r="N3341" s="80" t="s">
        <v>7217</v>
      </c>
      <c r="O3341" s="165"/>
      <c r="P3341" s="80" t="s">
        <v>6213</v>
      </c>
      <c r="Q3341" s="80"/>
      <c r="R3341" s="80"/>
      <c r="S3341" s="166"/>
      <c r="T3341" s="164"/>
      <c r="U3341" s="167"/>
      <c r="V3341" s="168"/>
      <c r="W3341" s="12" t="str">
        <f t="shared" si="566"/>
        <v>Mqtt1</v>
      </c>
      <c r="X3341" s="222"/>
      <c r="Y3341" s="6" t="str">
        <f t="shared" si="569"/>
        <v>power-tag/circulation-pump-wall-ceiling-cooling-fwd</v>
      </c>
      <c r="Z3341" s="106" t="str" cm="1">
        <f t="array" ref="Z3341">IF(COUNTIF(N3341,"spare"),"","$."&amp;_xlfn.REGEXEXTRACT(J3341,"PT\d+[FQ]\d+_(.*)", 2))</f>
        <v>$.RMS_Voltage_B_N</v>
      </c>
      <c r="AA3341" s="12">
        <f t="shared" si="570"/>
        <v>18</v>
      </c>
      <c r="AB3341" s="6" t="s">
        <v>195</v>
      </c>
      <c r="AC3341" s="106">
        <v>3030</v>
      </c>
      <c r="AJ3341" s="80"/>
      <c r="AK3341" s="116" t="s">
        <v>1694</v>
      </c>
      <c r="AN3341" s="80"/>
      <c r="AO3341" s="80"/>
      <c r="AP3341" s="80"/>
      <c r="AQ3341" s="80"/>
      <c r="AR3341" s="130"/>
      <c r="AS3341" s="80"/>
      <c r="AT3341" s="7"/>
      <c r="AU3341" s="7"/>
      <c r="AV3341" s="169"/>
      <c r="AW3341" s="170"/>
      <c r="AX3341" s="140"/>
      <c r="AY3341" s="150"/>
      <c r="AZ3341" s="171"/>
      <c r="BA3341" s="171"/>
      <c r="BB3341" s="150" t="str">
        <f t="shared" si="567"/>
        <v/>
      </c>
      <c r="BC3341" s="172"/>
      <c r="BD3341" s="169"/>
      <c r="BE3341" s="169"/>
      <c r="BF3341" s="169"/>
      <c r="BG3341" s="169"/>
      <c r="BH3341" s="169"/>
      <c r="BI3341" s="169"/>
      <c r="BJ3341" s="169"/>
      <c r="BK3341" s="169"/>
      <c r="BL3341" s="169"/>
      <c r="BM3341" s="169"/>
      <c r="BN3341" s="169"/>
      <c r="BO3341" s="169"/>
      <c r="BP3341" s="169"/>
      <c r="BQ3341" s="169"/>
      <c r="BS3341" s="6"/>
      <c r="BT3341" s="11"/>
      <c r="BU3341" s="6"/>
      <c r="BV3341" s="6"/>
    </row>
    <row r="3342" spans="1:74" ht="15.75" x14ac:dyDescent="0.25">
      <c r="A3342" s="52" t="s">
        <v>7908</v>
      </c>
      <c r="B3342" s="56"/>
      <c r="C3342" s="7" t="s">
        <v>118</v>
      </c>
      <c r="D3342" s="7" t="s">
        <v>6921</v>
      </c>
      <c r="E3342" s="7"/>
      <c r="F3342" s="64"/>
      <c r="G3342" s="6"/>
      <c r="H3342" s="6"/>
      <c r="I3342" s="10" t="s">
        <v>110</v>
      </c>
      <c r="J3342" s="11" t="s">
        <v>7729</v>
      </c>
      <c r="K3342" s="220" t="s">
        <v>601</v>
      </c>
      <c r="L3342" s="180"/>
      <c r="M3342" s="180">
        <v>1000</v>
      </c>
      <c r="N3342" s="80" t="s">
        <v>7217</v>
      </c>
      <c r="O3342" s="165"/>
      <c r="P3342" s="80" t="s">
        <v>6214</v>
      </c>
      <c r="Q3342" s="80"/>
      <c r="R3342" s="80"/>
      <c r="S3342" s="166"/>
      <c r="T3342" s="164"/>
      <c r="U3342" s="167"/>
      <c r="V3342" s="168"/>
      <c r="W3342" s="12" t="str">
        <f t="shared" si="566"/>
        <v>Mqtt1</v>
      </c>
      <c r="X3342" s="222"/>
      <c r="Y3342" s="6" t="str">
        <f t="shared" si="569"/>
        <v>power-tag/circulation-pump-wall-ceiling-cooling-fwd</v>
      </c>
      <c r="Z3342" s="106" t="str" cm="1">
        <f t="array" ref="Z3342">IF(COUNTIF(N3342,"spare"),"","$."&amp;_xlfn.REGEXEXTRACT(J3342,"PT\d+[FQ]\d+_(.*)", 2))</f>
        <v>$.RMS_Voltage_C_N</v>
      </c>
      <c r="AA3342" s="12">
        <f t="shared" si="570"/>
        <v>18</v>
      </c>
      <c r="AB3342" s="6" t="s">
        <v>195</v>
      </c>
      <c r="AC3342" s="106">
        <v>3032</v>
      </c>
      <c r="AJ3342" s="80"/>
      <c r="AK3342" s="116" t="s">
        <v>1694</v>
      </c>
      <c r="AN3342" s="80"/>
      <c r="AO3342" s="80"/>
      <c r="AP3342" s="80"/>
      <c r="AQ3342" s="80"/>
      <c r="AR3342" s="130"/>
      <c r="AS3342" s="80"/>
      <c r="AT3342" s="7"/>
      <c r="AU3342" s="7"/>
      <c r="AV3342" s="169"/>
      <c r="AW3342" s="170"/>
      <c r="AX3342" s="140"/>
      <c r="AY3342" s="150"/>
      <c r="AZ3342" s="171"/>
      <c r="BA3342" s="171"/>
      <c r="BB3342" s="150" t="str">
        <f t="shared" si="567"/>
        <v/>
      </c>
      <c r="BC3342" s="172"/>
      <c r="BD3342" s="169"/>
      <c r="BE3342" s="169"/>
      <c r="BF3342" s="169"/>
      <c r="BG3342" s="169"/>
      <c r="BH3342" s="169"/>
      <c r="BI3342" s="169"/>
      <c r="BJ3342" s="169"/>
      <c r="BK3342" s="169"/>
      <c r="BL3342" s="169"/>
      <c r="BM3342" s="169"/>
      <c r="BN3342" s="169"/>
      <c r="BO3342" s="169"/>
      <c r="BP3342" s="169"/>
      <c r="BQ3342" s="169"/>
      <c r="BS3342" s="6"/>
      <c r="BT3342" s="11"/>
      <c r="BU3342" s="6"/>
      <c r="BV3342" s="6"/>
    </row>
    <row r="3343" spans="1:74" ht="15.75" x14ac:dyDescent="0.25">
      <c r="A3343" s="52" t="s">
        <v>7908</v>
      </c>
      <c r="B3343" s="56"/>
      <c r="C3343" s="7" t="s">
        <v>118</v>
      </c>
      <c r="D3343" s="7" t="s">
        <v>6921</v>
      </c>
      <c r="E3343" s="7"/>
      <c r="F3343" s="64"/>
      <c r="G3343" s="6"/>
      <c r="H3343" s="6"/>
      <c r="I3343" s="10" t="s">
        <v>110</v>
      </c>
      <c r="J3343" s="11" t="s">
        <v>4490</v>
      </c>
      <c r="K3343" s="220" t="s">
        <v>601</v>
      </c>
      <c r="L3343" s="180"/>
      <c r="M3343" s="180">
        <v>1000</v>
      </c>
      <c r="N3343" s="80" t="s">
        <v>7217</v>
      </c>
      <c r="O3343" s="165"/>
      <c r="P3343" s="80" t="s">
        <v>6215</v>
      </c>
      <c r="Q3343" s="80"/>
      <c r="R3343" s="80"/>
      <c r="S3343" s="166"/>
      <c r="T3343" s="164"/>
      <c r="U3343" s="167"/>
      <c r="V3343" s="168"/>
      <c r="W3343" s="12" t="str">
        <f t="shared" si="566"/>
        <v>Mqtt1</v>
      </c>
      <c r="X3343" s="222"/>
      <c r="Y3343" s="6" t="str">
        <f t="shared" si="569"/>
        <v>power-tag/circulation-pump-wall-ceiling-cooling-fwd</v>
      </c>
      <c r="Z3343" s="106" t="str" cm="1">
        <f t="array" ref="Z3343">IF(COUNTIF(N3343,"spare"),"","$."&amp;_xlfn.REGEXEXTRACT(J3343,"PT\d+[FQ]\d+_(.*)", 2))</f>
        <v>$.Active_Power_Phase_A</v>
      </c>
      <c r="AA3343" s="12">
        <f t="shared" si="570"/>
        <v>18</v>
      </c>
      <c r="AB3343" s="6" t="s">
        <v>195</v>
      </c>
      <c r="AC3343" s="106">
        <v>3054</v>
      </c>
      <c r="AJ3343" s="80"/>
      <c r="AK3343" s="116" t="s">
        <v>1695</v>
      </c>
      <c r="AN3343" s="80"/>
      <c r="AO3343" s="80"/>
      <c r="AP3343" s="80"/>
      <c r="AQ3343" s="80"/>
      <c r="AR3343" s="130"/>
      <c r="AS3343" s="80"/>
      <c r="AT3343" s="7"/>
      <c r="AU3343" s="7"/>
      <c r="AV3343" s="169"/>
      <c r="AW3343" s="170"/>
      <c r="AX3343" s="140"/>
      <c r="AY3343" s="150"/>
      <c r="AZ3343" s="171"/>
      <c r="BA3343" s="171"/>
      <c r="BB3343" s="150" t="str">
        <f t="shared" si="567"/>
        <v/>
      </c>
      <c r="BC3343" s="172"/>
      <c r="BD3343" s="169"/>
      <c r="BE3343" s="169"/>
      <c r="BF3343" s="169"/>
      <c r="BG3343" s="169"/>
      <c r="BH3343" s="169"/>
      <c r="BI3343" s="169"/>
      <c r="BJ3343" s="169"/>
      <c r="BK3343" s="169"/>
      <c r="BL3343" s="169"/>
      <c r="BM3343" s="169"/>
      <c r="BN3343" s="169"/>
      <c r="BO3343" s="169"/>
      <c r="BP3343" s="169"/>
      <c r="BQ3343" s="169"/>
      <c r="BS3343" s="6"/>
      <c r="BT3343" s="11"/>
      <c r="BU3343" s="6"/>
      <c r="BV3343" s="6"/>
    </row>
    <row r="3344" spans="1:74" ht="15.75" x14ac:dyDescent="0.25">
      <c r="A3344" s="52" t="s">
        <v>7908</v>
      </c>
      <c r="B3344" s="56"/>
      <c r="C3344" s="7" t="s">
        <v>118</v>
      </c>
      <c r="D3344" s="7" t="s">
        <v>6921</v>
      </c>
      <c r="E3344" s="7"/>
      <c r="F3344" s="64"/>
      <c r="G3344" s="6"/>
      <c r="H3344" s="6"/>
      <c r="I3344" s="10" t="s">
        <v>110</v>
      </c>
      <c r="J3344" s="11" t="s">
        <v>4491</v>
      </c>
      <c r="K3344" s="220" t="s">
        <v>601</v>
      </c>
      <c r="L3344" s="180"/>
      <c r="M3344" s="180">
        <v>1000</v>
      </c>
      <c r="N3344" s="80" t="s">
        <v>7217</v>
      </c>
      <c r="O3344" s="165"/>
      <c r="P3344" s="80" t="s">
        <v>6216</v>
      </c>
      <c r="Q3344" s="80"/>
      <c r="R3344" s="80"/>
      <c r="S3344" s="166"/>
      <c r="T3344" s="164"/>
      <c r="U3344" s="167"/>
      <c r="V3344" s="168"/>
      <c r="W3344" s="12" t="str">
        <f t="shared" si="566"/>
        <v>Mqtt1</v>
      </c>
      <c r="X3344" s="222"/>
      <c r="Y3344" s="6" t="str">
        <f t="shared" si="569"/>
        <v>power-tag/circulation-pump-wall-ceiling-cooling-fwd</v>
      </c>
      <c r="Z3344" s="106" t="str" cm="1">
        <f t="array" ref="Z3344">IF(COUNTIF(N3344,"spare"),"","$."&amp;_xlfn.REGEXEXTRACT(J3344,"PT\d+[FQ]\d+_(.*)", 2))</f>
        <v>$.Active_Power_Phase_B</v>
      </c>
      <c r="AA3344" s="12">
        <f t="shared" si="570"/>
        <v>18</v>
      </c>
      <c r="AB3344" s="6" t="s">
        <v>195</v>
      </c>
      <c r="AC3344" s="106">
        <v>3056</v>
      </c>
      <c r="AJ3344" s="80"/>
      <c r="AK3344" s="116" t="s">
        <v>1695</v>
      </c>
      <c r="AN3344" s="80"/>
      <c r="AO3344" s="80"/>
      <c r="AP3344" s="80"/>
      <c r="AQ3344" s="80"/>
      <c r="AR3344" s="130"/>
      <c r="AS3344" s="80"/>
      <c r="AT3344" s="7"/>
      <c r="AU3344" s="7"/>
      <c r="AV3344" s="169"/>
      <c r="AW3344" s="170"/>
      <c r="AX3344" s="140"/>
      <c r="AY3344" s="150"/>
      <c r="AZ3344" s="171"/>
      <c r="BA3344" s="171"/>
      <c r="BB3344" s="150" t="str">
        <f t="shared" si="567"/>
        <v/>
      </c>
      <c r="BC3344" s="172"/>
      <c r="BD3344" s="169"/>
      <c r="BE3344" s="169"/>
      <c r="BF3344" s="169"/>
      <c r="BG3344" s="169"/>
      <c r="BH3344" s="169"/>
      <c r="BI3344" s="169"/>
      <c r="BJ3344" s="169"/>
      <c r="BK3344" s="169"/>
      <c r="BL3344" s="169"/>
      <c r="BM3344" s="169"/>
      <c r="BN3344" s="169"/>
      <c r="BO3344" s="169"/>
      <c r="BP3344" s="169"/>
      <c r="BQ3344" s="169"/>
      <c r="BS3344" s="6"/>
      <c r="BT3344" s="11"/>
      <c r="BU3344" s="6"/>
      <c r="BV3344" s="6"/>
    </row>
    <row r="3345" spans="1:74" ht="15.75" x14ac:dyDescent="0.25">
      <c r="A3345" s="52" t="s">
        <v>7908</v>
      </c>
      <c r="B3345" s="56"/>
      <c r="C3345" s="7" t="s">
        <v>118</v>
      </c>
      <c r="D3345" s="7" t="s">
        <v>6921</v>
      </c>
      <c r="E3345" s="7"/>
      <c r="F3345" s="64"/>
      <c r="G3345" s="6"/>
      <c r="H3345" s="6"/>
      <c r="I3345" s="10" t="s">
        <v>110</v>
      </c>
      <c r="J3345" s="11" t="s">
        <v>4492</v>
      </c>
      <c r="K3345" s="220" t="s">
        <v>601</v>
      </c>
      <c r="L3345" s="180"/>
      <c r="M3345" s="180">
        <v>1000</v>
      </c>
      <c r="N3345" s="80" t="s">
        <v>7217</v>
      </c>
      <c r="O3345" s="165"/>
      <c r="P3345" s="80" t="s">
        <v>6217</v>
      </c>
      <c r="Q3345" s="80"/>
      <c r="R3345" s="80"/>
      <c r="S3345" s="166"/>
      <c r="T3345" s="164"/>
      <c r="U3345" s="167"/>
      <c r="V3345" s="168"/>
      <c r="W3345" s="12" t="str">
        <f t="shared" si="566"/>
        <v>Mqtt1</v>
      </c>
      <c r="X3345" s="222"/>
      <c r="Y3345" s="6" t="str">
        <f t="shared" si="569"/>
        <v>power-tag/circulation-pump-wall-ceiling-cooling-fwd</v>
      </c>
      <c r="Z3345" s="106" t="str" cm="1">
        <f t="array" ref="Z3345">IF(COUNTIF(N3345,"spare"),"","$."&amp;_xlfn.REGEXEXTRACT(J3345,"PT\d+[FQ]\d+_(.*)", 2))</f>
        <v>$.Active_Power_Phase_C</v>
      </c>
      <c r="AA3345" s="12">
        <f t="shared" si="570"/>
        <v>18</v>
      </c>
      <c r="AB3345" s="6" t="s">
        <v>195</v>
      </c>
      <c r="AC3345" s="106">
        <v>3058</v>
      </c>
      <c r="AJ3345" s="80"/>
      <c r="AK3345" s="116" t="s">
        <v>1695</v>
      </c>
      <c r="AN3345" s="80"/>
      <c r="AO3345" s="80"/>
      <c r="AP3345" s="80"/>
      <c r="AQ3345" s="80"/>
      <c r="AR3345" s="130"/>
      <c r="AS3345" s="80"/>
      <c r="AT3345" s="7"/>
      <c r="AU3345" s="7"/>
      <c r="AV3345" s="169"/>
      <c r="AW3345" s="170"/>
      <c r="AX3345" s="140"/>
      <c r="AY3345" s="150"/>
      <c r="AZ3345" s="171"/>
      <c r="BA3345" s="171"/>
      <c r="BB3345" s="150" t="str">
        <f t="shared" si="567"/>
        <v/>
      </c>
      <c r="BC3345" s="172"/>
      <c r="BD3345" s="169"/>
      <c r="BE3345" s="169"/>
      <c r="BF3345" s="169"/>
      <c r="BG3345" s="169"/>
      <c r="BH3345" s="169"/>
      <c r="BI3345" s="169"/>
      <c r="BJ3345" s="169"/>
      <c r="BK3345" s="169"/>
      <c r="BL3345" s="169"/>
      <c r="BM3345" s="169"/>
      <c r="BN3345" s="169"/>
      <c r="BO3345" s="169"/>
      <c r="BP3345" s="169"/>
      <c r="BQ3345" s="169"/>
      <c r="BS3345" s="6"/>
      <c r="BT3345" s="11"/>
      <c r="BU3345" s="6"/>
      <c r="BV3345" s="6"/>
    </row>
    <row r="3346" spans="1:74" ht="15.75" x14ac:dyDescent="0.25">
      <c r="A3346" s="52" t="s">
        <v>7908</v>
      </c>
      <c r="B3346" s="56"/>
      <c r="C3346" s="7" t="s">
        <v>118</v>
      </c>
      <c r="D3346" s="7" t="s">
        <v>6921</v>
      </c>
      <c r="E3346" s="7"/>
      <c r="F3346" s="64"/>
      <c r="G3346" s="6"/>
      <c r="H3346" s="6"/>
      <c r="I3346" s="10" t="s">
        <v>110</v>
      </c>
      <c r="J3346" s="11" t="s">
        <v>4493</v>
      </c>
      <c r="K3346" s="220" t="s">
        <v>601</v>
      </c>
      <c r="L3346" s="180"/>
      <c r="M3346" s="180">
        <v>1000</v>
      </c>
      <c r="N3346" s="80" t="s">
        <v>7217</v>
      </c>
      <c r="O3346" s="165"/>
      <c r="P3346" s="80" t="s">
        <v>6218</v>
      </c>
      <c r="Q3346" s="80"/>
      <c r="R3346" s="80"/>
      <c r="S3346" s="166"/>
      <c r="T3346" s="164"/>
      <c r="U3346" s="167"/>
      <c r="V3346" s="168"/>
      <c r="W3346" s="12" t="str">
        <f t="shared" si="566"/>
        <v>Mqtt1</v>
      </c>
      <c r="X3346" s="222"/>
      <c r="Y3346" s="6" t="str">
        <f t="shared" si="569"/>
        <v>power-tag/circulation-pump-wall-ceiling-cooling-fwd</v>
      </c>
      <c r="Z3346" s="106" t="str" cm="1">
        <f t="array" ref="Z3346">IF(COUNTIF(N3346,"spare"),"","$."&amp;_xlfn.REGEXEXTRACT(J3346,"PT\d+[FQ]\d+_(.*)", 2))</f>
        <v>$.Total_Active_Power</v>
      </c>
      <c r="AA3346" s="12">
        <f t="shared" si="570"/>
        <v>18</v>
      </c>
      <c r="AB3346" s="6" t="s">
        <v>195</v>
      </c>
      <c r="AC3346" s="106">
        <v>3060</v>
      </c>
      <c r="AJ3346" s="80"/>
      <c r="AK3346" s="116" t="s">
        <v>1695</v>
      </c>
      <c r="AN3346" s="80"/>
      <c r="AO3346" s="80"/>
      <c r="AP3346" s="80"/>
      <c r="AQ3346" s="80"/>
      <c r="AR3346" s="130"/>
      <c r="AS3346" s="80"/>
      <c r="AT3346" s="7"/>
      <c r="AU3346" s="7"/>
      <c r="AV3346" s="169"/>
      <c r="AW3346" s="170"/>
      <c r="AX3346" s="140"/>
      <c r="AY3346" s="150"/>
      <c r="AZ3346" s="171"/>
      <c r="BA3346" s="171"/>
      <c r="BB3346" s="150" t="str">
        <f t="shared" si="567"/>
        <v/>
      </c>
      <c r="BC3346" s="172"/>
      <c r="BD3346" s="169"/>
      <c r="BE3346" s="169"/>
      <c r="BF3346" s="169"/>
      <c r="BG3346" s="169"/>
      <c r="BH3346" s="169"/>
      <c r="BI3346" s="169"/>
      <c r="BJ3346" s="169"/>
      <c r="BK3346" s="169"/>
      <c r="BL3346" s="169"/>
      <c r="BM3346" s="169"/>
      <c r="BN3346" s="169"/>
      <c r="BO3346" s="169"/>
      <c r="BP3346" s="169"/>
      <c r="BQ3346" s="169"/>
      <c r="BS3346" s="6"/>
      <c r="BT3346" s="11"/>
      <c r="BU3346" s="6"/>
      <c r="BV3346" s="6"/>
    </row>
    <row r="3347" spans="1:74" ht="15.75" x14ac:dyDescent="0.25">
      <c r="A3347" s="52" t="s">
        <v>7908</v>
      </c>
      <c r="B3347" s="56"/>
      <c r="C3347" s="7" t="s">
        <v>118</v>
      </c>
      <c r="D3347" s="7" t="s">
        <v>6921</v>
      </c>
      <c r="E3347" s="7"/>
      <c r="F3347" s="64"/>
      <c r="G3347" s="6"/>
      <c r="H3347" s="6"/>
      <c r="I3347" s="10" t="s">
        <v>110</v>
      </c>
      <c r="J3347" s="11" t="s">
        <v>4494</v>
      </c>
      <c r="K3347" s="220" t="s">
        <v>601</v>
      </c>
      <c r="L3347" s="180"/>
      <c r="M3347" s="180">
        <v>1000</v>
      </c>
      <c r="N3347" s="80" t="s">
        <v>7217</v>
      </c>
      <c r="O3347" s="165"/>
      <c r="P3347" s="80" t="s">
        <v>6219</v>
      </c>
      <c r="Q3347" s="80"/>
      <c r="R3347" s="80"/>
      <c r="S3347" s="166"/>
      <c r="T3347" s="164"/>
      <c r="U3347" s="167"/>
      <c r="V3347" s="168"/>
      <c r="W3347" s="12" t="str">
        <f t="shared" si="566"/>
        <v>Mqtt1</v>
      </c>
      <c r="X3347" s="222"/>
      <c r="Y3347" s="6" t="str">
        <f t="shared" si="569"/>
        <v>power-tag/circulation-pump-wall-ceiling-cooling-fwd</v>
      </c>
      <c r="Z3347" s="106" t="str" cm="1">
        <f t="array" ref="Z3347">IF(COUNTIF(N3347,"spare"),"","$."&amp;_xlfn.REGEXEXTRACT(J3347,"PT\d+[FQ]\d+_(.*)", 2))</f>
        <v>$.Power_Factor_Phase_A</v>
      </c>
      <c r="AA3347" s="12">
        <f t="shared" si="570"/>
        <v>18</v>
      </c>
      <c r="AB3347" s="6" t="s">
        <v>195</v>
      </c>
      <c r="AC3347" s="106">
        <v>3078</v>
      </c>
      <c r="AJ3347" s="80"/>
      <c r="AK3347" s="116" t="s">
        <v>1696</v>
      </c>
      <c r="AN3347" s="80"/>
      <c r="AO3347" s="80"/>
      <c r="AP3347" s="80"/>
      <c r="AQ3347" s="80"/>
      <c r="AR3347" s="130"/>
      <c r="AS3347" s="80"/>
      <c r="AT3347" s="7"/>
      <c r="AU3347" s="7"/>
      <c r="AV3347" s="169"/>
      <c r="AW3347" s="170"/>
      <c r="AX3347" s="140"/>
      <c r="AY3347" s="150"/>
      <c r="AZ3347" s="171"/>
      <c r="BA3347" s="171"/>
      <c r="BB3347" s="150" t="str">
        <f t="shared" si="567"/>
        <v/>
      </c>
      <c r="BC3347" s="172"/>
      <c r="BD3347" s="169"/>
      <c r="BE3347" s="169"/>
      <c r="BF3347" s="169"/>
      <c r="BG3347" s="169"/>
      <c r="BH3347" s="169"/>
      <c r="BI3347" s="169"/>
      <c r="BJ3347" s="169"/>
      <c r="BK3347" s="169"/>
      <c r="BL3347" s="169"/>
      <c r="BM3347" s="169"/>
      <c r="BN3347" s="169"/>
      <c r="BO3347" s="169"/>
      <c r="BP3347" s="169"/>
      <c r="BQ3347" s="169"/>
      <c r="BS3347" s="6"/>
      <c r="BT3347" s="11"/>
      <c r="BU3347" s="6"/>
      <c r="BV3347" s="6"/>
    </row>
    <row r="3348" spans="1:74" ht="15.75" x14ac:dyDescent="0.25">
      <c r="A3348" s="52" t="s">
        <v>7908</v>
      </c>
      <c r="B3348" s="56"/>
      <c r="C3348" s="7" t="s">
        <v>118</v>
      </c>
      <c r="D3348" s="7" t="s">
        <v>6921</v>
      </c>
      <c r="E3348" s="7"/>
      <c r="F3348" s="64"/>
      <c r="G3348" s="6"/>
      <c r="H3348" s="6"/>
      <c r="I3348" s="10" t="s">
        <v>110</v>
      </c>
      <c r="J3348" s="11" t="s">
        <v>4495</v>
      </c>
      <c r="K3348" s="220" t="s">
        <v>601</v>
      </c>
      <c r="L3348" s="180"/>
      <c r="M3348" s="180">
        <v>1000</v>
      </c>
      <c r="N3348" s="80" t="s">
        <v>7217</v>
      </c>
      <c r="O3348" s="165"/>
      <c r="P3348" s="80" t="s">
        <v>6220</v>
      </c>
      <c r="Q3348" s="80"/>
      <c r="R3348" s="80"/>
      <c r="S3348" s="166"/>
      <c r="T3348" s="164"/>
      <c r="U3348" s="167"/>
      <c r="V3348" s="168"/>
      <c r="W3348" s="12" t="str">
        <f t="shared" si="566"/>
        <v>Mqtt1</v>
      </c>
      <c r="X3348" s="222"/>
      <c r="Y3348" s="6" t="str">
        <f t="shared" si="569"/>
        <v>power-tag/circulation-pump-wall-ceiling-cooling-fwd</v>
      </c>
      <c r="Z3348" s="106" t="str" cm="1">
        <f t="array" ref="Z3348">IF(COUNTIF(N3348,"spare"),"","$."&amp;_xlfn.REGEXEXTRACT(J3348,"PT\d+[FQ]\d+_(.*)", 2))</f>
        <v>$.Power_Factor_Phase_B</v>
      </c>
      <c r="AA3348" s="12">
        <f t="shared" si="570"/>
        <v>18</v>
      </c>
      <c r="AB3348" s="6" t="s">
        <v>195</v>
      </c>
      <c r="AC3348" s="106">
        <v>3080</v>
      </c>
      <c r="AJ3348" s="80"/>
      <c r="AK3348" s="116" t="s">
        <v>1696</v>
      </c>
      <c r="AN3348" s="80"/>
      <c r="AO3348" s="80"/>
      <c r="AP3348" s="80"/>
      <c r="AQ3348" s="80"/>
      <c r="AR3348" s="130"/>
      <c r="AS3348" s="80"/>
      <c r="AT3348" s="7"/>
      <c r="AU3348" s="7"/>
      <c r="AV3348" s="169"/>
      <c r="AW3348" s="170"/>
      <c r="AX3348" s="140"/>
      <c r="AY3348" s="150"/>
      <c r="AZ3348" s="171"/>
      <c r="BA3348" s="171"/>
      <c r="BB3348" s="150" t="str">
        <f t="shared" si="567"/>
        <v/>
      </c>
      <c r="BC3348" s="172"/>
      <c r="BD3348" s="169"/>
      <c r="BE3348" s="169"/>
      <c r="BF3348" s="169"/>
      <c r="BG3348" s="169"/>
      <c r="BH3348" s="169"/>
      <c r="BI3348" s="169"/>
      <c r="BJ3348" s="169"/>
      <c r="BK3348" s="169"/>
      <c r="BL3348" s="169"/>
      <c r="BM3348" s="169"/>
      <c r="BN3348" s="169"/>
      <c r="BO3348" s="169"/>
      <c r="BP3348" s="169"/>
      <c r="BQ3348" s="169"/>
      <c r="BS3348" s="6"/>
      <c r="BT3348" s="11"/>
      <c r="BU3348" s="6"/>
      <c r="BV3348" s="6"/>
    </row>
    <row r="3349" spans="1:74" ht="15.75" x14ac:dyDescent="0.25">
      <c r="A3349" s="52" t="s">
        <v>7908</v>
      </c>
      <c r="B3349" s="56"/>
      <c r="C3349" s="7" t="s">
        <v>118</v>
      </c>
      <c r="D3349" s="7" t="s">
        <v>6921</v>
      </c>
      <c r="E3349" s="7"/>
      <c r="F3349" s="64"/>
      <c r="G3349" s="6"/>
      <c r="H3349" s="6"/>
      <c r="I3349" s="10" t="s">
        <v>110</v>
      </c>
      <c r="J3349" s="11" t="s">
        <v>4496</v>
      </c>
      <c r="K3349" s="220" t="s">
        <v>601</v>
      </c>
      <c r="L3349" s="180"/>
      <c r="M3349" s="180">
        <v>1000</v>
      </c>
      <c r="N3349" s="80" t="s">
        <v>7217</v>
      </c>
      <c r="O3349" s="165"/>
      <c r="P3349" s="80" t="s">
        <v>6221</v>
      </c>
      <c r="Q3349" s="80"/>
      <c r="R3349" s="80"/>
      <c r="S3349" s="166"/>
      <c r="T3349" s="164"/>
      <c r="U3349" s="167"/>
      <c r="V3349" s="168"/>
      <c r="W3349" s="12" t="str">
        <f t="shared" si="566"/>
        <v>Mqtt1</v>
      </c>
      <c r="X3349" s="222"/>
      <c r="Y3349" s="6" t="str">
        <f t="shared" si="569"/>
        <v>power-tag/circulation-pump-wall-ceiling-cooling-fwd</v>
      </c>
      <c r="Z3349" s="106" t="str" cm="1">
        <f t="array" ref="Z3349">IF(COUNTIF(N3349,"spare"),"","$."&amp;_xlfn.REGEXEXTRACT(J3349,"PT\d+[FQ]\d+_(.*)", 2))</f>
        <v>$.Power_Factor_Phase_C</v>
      </c>
      <c r="AA3349" s="12">
        <f t="shared" si="570"/>
        <v>18</v>
      </c>
      <c r="AB3349" s="6" t="s">
        <v>195</v>
      </c>
      <c r="AC3349" s="106">
        <v>3082</v>
      </c>
      <c r="AJ3349" s="80"/>
      <c r="AK3349" s="116" t="s">
        <v>1696</v>
      </c>
      <c r="AN3349" s="80"/>
      <c r="AO3349" s="80"/>
      <c r="AP3349" s="80"/>
      <c r="AQ3349" s="80"/>
      <c r="AR3349" s="130"/>
      <c r="AS3349" s="80"/>
      <c r="AT3349" s="7"/>
      <c r="AU3349" s="7"/>
      <c r="AV3349" s="169"/>
      <c r="AW3349" s="170"/>
      <c r="AX3349" s="140"/>
      <c r="AY3349" s="150"/>
      <c r="AZ3349" s="171"/>
      <c r="BA3349" s="171"/>
      <c r="BB3349" s="150" t="str">
        <f t="shared" si="567"/>
        <v/>
      </c>
      <c r="BC3349" s="172"/>
      <c r="BD3349" s="169"/>
      <c r="BE3349" s="169"/>
      <c r="BF3349" s="169"/>
      <c r="BG3349" s="169"/>
      <c r="BH3349" s="169"/>
      <c r="BI3349" s="169"/>
      <c r="BJ3349" s="169"/>
      <c r="BK3349" s="169"/>
      <c r="BL3349" s="169"/>
      <c r="BM3349" s="169"/>
      <c r="BN3349" s="169"/>
      <c r="BO3349" s="169"/>
      <c r="BP3349" s="169"/>
      <c r="BQ3349" s="169"/>
      <c r="BS3349" s="6"/>
      <c r="BT3349" s="11"/>
      <c r="BU3349" s="6"/>
      <c r="BV3349" s="6"/>
    </row>
    <row r="3350" spans="1:74" ht="15.75" x14ac:dyDescent="0.25">
      <c r="A3350" s="52" t="s">
        <v>7908</v>
      </c>
      <c r="B3350" s="56"/>
      <c r="C3350" s="7" t="s">
        <v>118</v>
      </c>
      <c r="D3350" s="7" t="s">
        <v>6921</v>
      </c>
      <c r="E3350" s="7"/>
      <c r="F3350" s="64"/>
      <c r="G3350" s="6"/>
      <c r="H3350" s="6"/>
      <c r="I3350" s="10" t="s">
        <v>110</v>
      </c>
      <c r="J3350" s="11" t="s">
        <v>4497</v>
      </c>
      <c r="K3350" s="220" t="s">
        <v>601</v>
      </c>
      <c r="L3350" s="180"/>
      <c r="M3350" s="180">
        <v>1000</v>
      </c>
      <c r="N3350" s="80" t="s">
        <v>7217</v>
      </c>
      <c r="O3350" s="165"/>
      <c r="P3350" s="80" t="s">
        <v>6222</v>
      </c>
      <c r="Q3350" s="80"/>
      <c r="R3350" s="80"/>
      <c r="S3350" s="166"/>
      <c r="T3350" s="164"/>
      <c r="U3350" s="167"/>
      <c r="V3350" s="168"/>
      <c r="W3350" s="12" t="str">
        <f t="shared" si="566"/>
        <v>Mqtt1</v>
      </c>
      <c r="X3350" s="222"/>
      <c r="Y3350" s="6" t="str">
        <f t="shared" si="569"/>
        <v>power-tag/circulation-pump-wall-ceiling-cooling-fwd</v>
      </c>
      <c r="Z3350" s="106" t="str" cm="1">
        <f t="array" ref="Z3350">IF(COUNTIF(N3350,"spare"),"","$."&amp;_xlfn.REGEXEXTRACT(J3350,"PT\d+[FQ]\d+_(.*)", 2))</f>
        <v>$.Total_Power_Factor</v>
      </c>
      <c r="AA3350" s="12">
        <f t="shared" si="570"/>
        <v>18</v>
      </c>
      <c r="AB3350" s="6" t="s">
        <v>195</v>
      </c>
      <c r="AC3350" s="106">
        <v>3084</v>
      </c>
      <c r="AJ3350" s="80"/>
      <c r="AK3350" s="116" t="s">
        <v>1696</v>
      </c>
      <c r="AN3350" s="80"/>
      <c r="AO3350" s="80"/>
      <c r="AP3350" s="80"/>
      <c r="AQ3350" s="80"/>
      <c r="AR3350" s="130"/>
      <c r="AS3350" s="80"/>
      <c r="AT3350" s="7"/>
      <c r="AU3350" s="7"/>
      <c r="AV3350" s="169"/>
      <c r="AW3350" s="170"/>
      <c r="AX3350" s="140"/>
      <c r="AY3350" s="150"/>
      <c r="AZ3350" s="171"/>
      <c r="BA3350" s="171"/>
      <c r="BB3350" s="150" t="str">
        <f t="shared" si="567"/>
        <v/>
      </c>
      <c r="BC3350" s="172"/>
      <c r="BD3350" s="169"/>
      <c r="BE3350" s="169"/>
      <c r="BF3350" s="169"/>
      <c r="BG3350" s="169"/>
      <c r="BH3350" s="169"/>
      <c r="BI3350" s="169"/>
      <c r="BJ3350" s="169"/>
      <c r="BK3350" s="169"/>
      <c r="BL3350" s="169"/>
      <c r="BM3350" s="169"/>
      <c r="BN3350" s="169"/>
      <c r="BO3350" s="169"/>
      <c r="BP3350" s="169"/>
      <c r="BQ3350" s="169"/>
      <c r="BS3350" s="6"/>
      <c r="BT3350" s="11"/>
      <c r="BU3350" s="6"/>
      <c r="BV3350" s="6"/>
    </row>
    <row r="3351" spans="1:74" ht="15.75" x14ac:dyDescent="0.25">
      <c r="A3351" s="52" t="s">
        <v>7908</v>
      </c>
      <c r="B3351" s="56"/>
      <c r="C3351" s="7" t="s">
        <v>118</v>
      </c>
      <c r="D3351" s="7" t="s">
        <v>6921</v>
      </c>
      <c r="E3351" s="7"/>
      <c r="F3351" s="64"/>
      <c r="G3351" s="6"/>
      <c r="H3351" s="6"/>
      <c r="I3351" s="10" t="s">
        <v>110</v>
      </c>
      <c r="J3351" s="11" t="s">
        <v>4498</v>
      </c>
      <c r="K3351" s="220" t="s">
        <v>601</v>
      </c>
      <c r="L3351" s="180"/>
      <c r="M3351" s="180">
        <v>1000</v>
      </c>
      <c r="N3351" s="80" t="s">
        <v>7217</v>
      </c>
      <c r="O3351" s="165"/>
      <c r="P3351" s="80" t="s">
        <v>6223</v>
      </c>
      <c r="Q3351" s="80"/>
      <c r="R3351" s="80"/>
      <c r="S3351" s="166"/>
      <c r="T3351" s="164"/>
      <c r="U3351" s="167"/>
      <c r="V3351" s="168"/>
      <c r="W3351" s="12" t="str">
        <f t="shared" si="566"/>
        <v>Mqtt1</v>
      </c>
      <c r="X3351" s="222"/>
      <c r="Y3351" s="6" t="str">
        <f t="shared" si="569"/>
        <v>power-tag/wall-ceiling-cooling-pump-section-2</v>
      </c>
      <c r="Z3351" s="106" t="str" cm="1">
        <f t="array" ref="Z3351">IF(COUNTIF(N3351,"spare"),"","$."&amp;_xlfn.REGEXEXTRACT(J3351,"PT\d+[FQ]\d+_(.*)", 2))</f>
        <v>$.RMS_Current_Phase_A</v>
      </c>
      <c r="AA3351" s="12">
        <f>AA3336+1</f>
        <v>19</v>
      </c>
      <c r="AB3351" s="6" t="s">
        <v>195</v>
      </c>
      <c r="AC3351" s="106">
        <v>3000</v>
      </c>
      <c r="AJ3351" s="80"/>
      <c r="AK3351" s="116" t="s">
        <v>1693</v>
      </c>
      <c r="AN3351" s="80"/>
      <c r="AO3351" s="80"/>
      <c r="AP3351" s="80"/>
      <c r="AQ3351" s="80"/>
      <c r="AR3351" s="130"/>
      <c r="AS3351" s="80"/>
      <c r="AT3351" s="7"/>
      <c r="AU3351" s="7"/>
      <c r="AV3351" s="169"/>
      <c r="AW3351" s="170"/>
      <c r="AX3351" s="140"/>
      <c r="AY3351" s="150"/>
      <c r="AZ3351" s="171"/>
      <c r="BA3351" s="171"/>
      <c r="BB3351" s="150" t="str">
        <f t="shared" si="567"/>
        <v/>
      </c>
      <c r="BC3351" s="172"/>
      <c r="BD3351" s="169"/>
      <c r="BE3351" s="169"/>
      <c r="BF3351" s="169"/>
      <c r="BG3351" s="169"/>
      <c r="BH3351" s="169"/>
      <c r="BI3351" s="169"/>
      <c r="BJ3351" s="169"/>
      <c r="BK3351" s="169"/>
      <c r="BL3351" s="169"/>
      <c r="BM3351" s="169"/>
      <c r="BN3351" s="169"/>
      <c r="BO3351" s="169"/>
      <c r="BP3351" s="169"/>
      <c r="BQ3351" s="169"/>
      <c r="BS3351" s="6"/>
      <c r="BT3351" s="11"/>
      <c r="BU3351" s="6"/>
      <c r="BV3351" s="6"/>
    </row>
    <row r="3352" spans="1:74" ht="15.75" x14ac:dyDescent="0.25">
      <c r="A3352" s="52" t="s">
        <v>7908</v>
      </c>
      <c r="B3352" s="56"/>
      <c r="C3352" s="7" t="s">
        <v>118</v>
      </c>
      <c r="D3352" s="7" t="s">
        <v>6921</v>
      </c>
      <c r="E3352" s="7"/>
      <c r="F3352" s="64"/>
      <c r="G3352" s="6"/>
      <c r="H3352" s="6"/>
      <c r="I3352" s="10" t="s">
        <v>110</v>
      </c>
      <c r="J3352" s="11" t="s">
        <v>4499</v>
      </c>
      <c r="K3352" s="220" t="s">
        <v>601</v>
      </c>
      <c r="L3352" s="180"/>
      <c r="M3352" s="180">
        <v>1000</v>
      </c>
      <c r="N3352" s="80" t="s">
        <v>7217</v>
      </c>
      <c r="O3352" s="165"/>
      <c r="P3352" s="80" t="s">
        <v>6224</v>
      </c>
      <c r="Q3352" s="80"/>
      <c r="R3352" s="80"/>
      <c r="S3352" s="166"/>
      <c r="T3352" s="164"/>
      <c r="U3352" s="167"/>
      <c r="V3352" s="168"/>
      <c r="W3352" s="12" t="str">
        <f t="shared" si="566"/>
        <v>Mqtt1</v>
      </c>
      <c r="X3352" s="222"/>
      <c r="Y3352" s="6" t="str">
        <f t="shared" si="569"/>
        <v>power-tag/wall-ceiling-cooling-pump-section-2</v>
      </c>
      <c r="Z3352" s="106" t="str" cm="1">
        <f t="array" ref="Z3352">IF(COUNTIF(N3352,"spare"),"","$."&amp;_xlfn.REGEXEXTRACT(J3352,"PT\d+[FQ]\d+_(.*)", 2))</f>
        <v>$.RMS_Current_Phase_B</v>
      </c>
      <c r="AA3352" s="12">
        <f t="shared" si="570"/>
        <v>19</v>
      </c>
      <c r="AB3352" s="6" t="s">
        <v>195</v>
      </c>
      <c r="AC3352" s="106">
        <v>3002</v>
      </c>
      <c r="AJ3352" s="80"/>
      <c r="AK3352" s="116" t="s">
        <v>1693</v>
      </c>
      <c r="AN3352" s="80"/>
      <c r="AO3352" s="80"/>
      <c r="AP3352" s="80"/>
      <c r="AQ3352" s="80"/>
      <c r="AR3352" s="130"/>
      <c r="AS3352" s="80"/>
      <c r="AT3352" s="7"/>
      <c r="AU3352" s="7"/>
      <c r="AV3352" s="169"/>
      <c r="AW3352" s="170"/>
      <c r="AX3352" s="140"/>
      <c r="AY3352" s="150"/>
      <c r="AZ3352" s="171"/>
      <c r="BA3352" s="171"/>
      <c r="BB3352" s="150" t="str">
        <f t="shared" si="567"/>
        <v/>
      </c>
      <c r="BC3352" s="172"/>
      <c r="BD3352" s="169"/>
      <c r="BE3352" s="169"/>
      <c r="BF3352" s="169"/>
      <c r="BG3352" s="169"/>
      <c r="BH3352" s="169"/>
      <c r="BI3352" s="169"/>
      <c r="BJ3352" s="169"/>
      <c r="BK3352" s="169"/>
      <c r="BL3352" s="169"/>
      <c r="BM3352" s="169"/>
      <c r="BN3352" s="169"/>
      <c r="BO3352" s="169"/>
      <c r="BP3352" s="169"/>
      <c r="BQ3352" s="169"/>
      <c r="BS3352" s="6"/>
      <c r="BT3352" s="11"/>
      <c r="BU3352" s="6"/>
      <c r="BV3352" s="6"/>
    </row>
    <row r="3353" spans="1:74" ht="15.75" x14ac:dyDescent="0.25">
      <c r="A3353" s="52" t="s">
        <v>7908</v>
      </c>
      <c r="B3353" s="56"/>
      <c r="C3353" s="7" t="s">
        <v>118</v>
      </c>
      <c r="D3353" s="7" t="s">
        <v>6921</v>
      </c>
      <c r="E3353" s="7"/>
      <c r="F3353" s="64"/>
      <c r="G3353" s="6"/>
      <c r="H3353" s="6"/>
      <c r="I3353" s="10" t="s">
        <v>110</v>
      </c>
      <c r="J3353" s="11" t="s">
        <v>4500</v>
      </c>
      <c r="K3353" s="220" t="s">
        <v>601</v>
      </c>
      <c r="L3353" s="180"/>
      <c r="M3353" s="180">
        <v>1000</v>
      </c>
      <c r="N3353" s="80" t="s">
        <v>7217</v>
      </c>
      <c r="O3353" s="165"/>
      <c r="P3353" s="80" t="s">
        <v>6225</v>
      </c>
      <c r="Q3353" s="80"/>
      <c r="R3353" s="80"/>
      <c r="S3353" s="166"/>
      <c r="T3353" s="164"/>
      <c r="U3353" s="167"/>
      <c r="V3353" s="168"/>
      <c r="W3353" s="12" t="str">
        <f t="shared" si="566"/>
        <v>Mqtt1</v>
      </c>
      <c r="X3353" s="222"/>
      <c r="Y3353" s="6" t="str">
        <f t="shared" si="569"/>
        <v>power-tag/wall-ceiling-cooling-pump-section-2</v>
      </c>
      <c r="Z3353" s="106" t="str" cm="1">
        <f t="array" ref="Z3353">IF(COUNTIF(N3353,"spare"),"","$."&amp;_xlfn.REGEXEXTRACT(J3353,"PT\d+[FQ]\d+_(.*)", 2))</f>
        <v>$.RMS_Current_Phase_C</v>
      </c>
      <c r="AA3353" s="12">
        <f t="shared" si="570"/>
        <v>19</v>
      </c>
      <c r="AB3353" s="6" t="s">
        <v>195</v>
      </c>
      <c r="AC3353" s="106">
        <v>3004</v>
      </c>
      <c r="AJ3353" s="80"/>
      <c r="AK3353" s="116" t="s">
        <v>1693</v>
      </c>
      <c r="AN3353" s="80"/>
      <c r="AO3353" s="80"/>
      <c r="AP3353" s="80"/>
      <c r="AQ3353" s="80"/>
      <c r="AR3353" s="130"/>
      <c r="AS3353" s="80"/>
      <c r="AT3353" s="7"/>
      <c r="AU3353" s="7"/>
      <c r="AV3353" s="169"/>
      <c r="AW3353" s="170"/>
      <c r="AX3353" s="140"/>
      <c r="AY3353" s="150"/>
      <c r="AZ3353" s="171"/>
      <c r="BA3353" s="171"/>
      <c r="BB3353" s="150" t="str">
        <f t="shared" si="567"/>
        <v/>
      </c>
      <c r="BC3353" s="172"/>
      <c r="BD3353" s="169"/>
      <c r="BE3353" s="169"/>
      <c r="BF3353" s="169"/>
      <c r="BG3353" s="169"/>
      <c r="BH3353" s="169"/>
      <c r="BI3353" s="169"/>
      <c r="BJ3353" s="169"/>
      <c r="BK3353" s="169"/>
      <c r="BL3353" s="169"/>
      <c r="BM3353" s="169"/>
      <c r="BN3353" s="169"/>
      <c r="BO3353" s="169"/>
      <c r="BP3353" s="169"/>
      <c r="BQ3353" s="169"/>
      <c r="BS3353" s="6"/>
      <c r="BT3353" s="11"/>
      <c r="BU3353" s="6"/>
      <c r="BV3353" s="6"/>
    </row>
    <row r="3354" spans="1:74" ht="15.75" x14ac:dyDescent="0.25">
      <c r="A3354" s="52" t="s">
        <v>7908</v>
      </c>
      <c r="B3354" s="56"/>
      <c r="C3354" s="7" t="s">
        <v>118</v>
      </c>
      <c r="D3354" s="7" t="s">
        <v>6921</v>
      </c>
      <c r="E3354" s="7"/>
      <c r="F3354" s="64"/>
      <c r="G3354" s="6"/>
      <c r="H3354" s="6"/>
      <c r="I3354" s="10" t="s">
        <v>110</v>
      </c>
      <c r="J3354" s="11" t="s">
        <v>4501</v>
      </c>
      <c r="K3354" s="220" t="s">
        <v>601</v>
      </c>
      <c r="L3354" s="180"/>
      <c r="M3354" s="180">
        <v>1000</v>
      </c>
      <c r="N3354" s="80" t="s">
        <v>7217</v>
      </c>
      <c r="O3354" s="165"/>
      <c r="P3354" s="80" t="s">
        <v>6226</v>
      </c>
      <c r="Q3354" s="80"/>
      <c r="R3354" s="80"/>
      <c r="S3354" s="166"/>
      <c r="T3354" s="164"/>
      <c r="U3354" s="167"/>
      <c r="V3354" s="168"/>
      <c r="W3354" s="12" t="str">
        <f t="shared" si="566"/>
        <v>Mqtt1</v>
      </c>
      <c r="X3354" s="222"/>
      <c r="Y3354" s="6" t="str">
        <f t="shared" si="569"/>
        <v>power-tag/wall-ceiling-cooling-pump-section-2</v>
      </c>
      <c r="Z3354" s="106" t="str" cm="1">
        <f t="array" ref="Z3354">IF(COUNTIF(N3354,"spare"),"","$."&amp;_xlfn.REGEXEXTRACT(J3354,"PT\d+[FQ]\d+_(.*)", 2))</f>
        <v>$.RMS_Current_Phase_Neut</v>
      </c>
      <c r="AA3354" s="12">
        <f t="shared" si="570"/>
        <v>19</v>
      </c>
      <c r="AB3354" s="6" t="s">
        <v>195</v>
      </c>
      <c r="AC3354" s="106">
        <v>3006</v>
      </c>
      <c r="AJ3354" s="80"/>
      <c r="AK3354" s="116" t="s">
        <v>1693</v>
      </c>
      <c r="AN3354" s="80"/>
      <c r="AO3354" s="80"/>
      <c r="AP3354" s="80"/>
      <c r="AQ3354" s="80"/>
      <c r="AR3354" s="130"/>
      <c r="AS3354" s="80"/>
      <c r="AT3354" s="7"/>
      <c r="AU3354" s="7"/>
      <c r="AV3354" s="169"/>
      <c r="AW3354" s="170"/>
      <c r="AX3354" s="140"/>
      <c r="AY3354" s="150"/>
      <c r="AZ3354" s="171"/>
      <c r="BA3354" s="171"/>
      <c r="BB3354" s="150" t="str">
        <f t="shared" si="567"/>
        <v/>
      </c>
      <c r="BC3354" s="172"/>
      <c r="BD3354" s="169"/>
      <c r="BE3354" s="169"/>
      <c r="BF3354" s="169"/>
      <c r="BG3354" s="169"/>
      <c r="BH3354" s="169"/>
      <c r="BI3354" s="169"/>
      <c r="BJ3354" s="169"/>
      <c r="BK3354" s="169"/>
      <c r="BL3354" s="169"/>
      <c r="BM3354" s="169"/>
      <c r="BN3354" s="169"/>
      <c r="BO3354" s="169"/>
      <c r="BP3354" s="169"/>
      <c r="BQ3354" s="169"/>
      <c r="BS3354" s="6"/>
      <c r="BT3354" s="11"/>
      <c r="BU3354" s="6"/>
      <c r="BV3354" s="6"/>
    </row>
    <row r="3355" spans="1:74" ht="15.75" x14ac:dyDescent="0.25">
      <c r="A3355" s="52" t="s">
        <v>7908</v>
      </c>
      <c r="B3355" s="56"/>
      <c r="C3355" s="7" t="s">
        <v>118</v>
      </c>
      <c r="D3355" s="7" t="s">
        <v>6921</v>
      </c>
      <c r="E3355" s="7"/>
      <c r="F3355" s="64"/>
      <c r="G3355" s="6"/>
      <c r="H3355" s="6"/>
      <c r="I3355" s="10" t="s">
        <v>110</v>
      </c>
      <c r="J3355" s="11" t="s">
        <v>7730</v>
      </c>
      <c r="K3355" s="220" t="s">
        <v>601</v>
      </c>
      <c r="L3355" s="180"/>
      <c r="M3355" s="180">
        <v>1000</v>
      </c>
      <c r="N3355" s="80" t="s">
        <v>7217</v>
      </c>
      <c r="O3355" s="165"/>
      <c r="P3355" s="80" t="s">
        <v>6227</v>
      </c>
      <c r="Q3355" s="80"/>
      <c r="R3355" s="80"/>
      <c r="S3355" s="166"/>
      <c r="T3355" s="164"/>
      <c r="U3355" s="167"/>
      <c r="V3355" s="168"/>
      <c r="W3355" s="12" t="str">
        <f t="shared" si="566"/>
        <v>Mqtt1</v>
      </c>
      <c r="X3355" s="222"/>
      <c r="Y3355" s="6" t="str">
        <f t="shared" si="569"/>
        <v>power-tag/wall-ceiling-cooling-pump-section-2</v>
      </c>
      <c r="Z3355" s="106" t="str" cm="1">
        <f t="array" ref="Z3355">IF(COUNTIF(N3355,"spare"),"","$."&amp;_xlfn.REGEXEXTRACT(J3355,"PT\d+[FQ]\d+_(.*)", 2))</f>
        <v>$.RMS_Voltage_A_N</v>
      </c>
      <c r="AA3355" s="12">
        <f t="shared" si="570"/>
        <v>19</v>
      </c>
      <c r="AB3355" s="6" t="s">
        <v>195</v>
      </c>
      <c r="AC3355" s="106">
        <v>3028</v>
      </c>
      <c r="AJ3355" s="80"/>
      <c r="AK3355" s="116" t="s">
        <v>1694</v>
      </c>
      <c r="AN3355" s="80"/>
      <c r="AO3355" s="80"/>
      <c r="AP3355" s="80"/>
      <c r="AQ3355" s="80"/>
      <c r="AR3355" s="130"/>
      <c r="AS3355" s="80"/>
      <c r="AT3355" s="7"/>
      <c r="AU3355" s="7"/>
      <c r="AV3355" s="169"/>
      <c r="AW3355" s="170"/>
      <c r="AX3355" s="140"/>
      <c r="AY3355" s="150"/>
      <c r="AZ3355" s="171"/>
      <c r="BA3355" s="171"/>
      <c r="BB3355" s="150" t="str">
        <f t="shared" si="567"/>
        <v/>
      </c>
      <c r="BC3355" s="172"/>
      <c r="BD3355" s="169"/>
      <c r="BE3355" s="169"/>
      <c r="BF3355" s="169"/>
      <c r="BG3355" s="169"/>
      <c r="BH3355" s="169"/>
      <c r="BI3355" s="169"/>
      <c r="BJ3355" s="169"/>
      <c r="BK3355" s="169"/>
      <c r="BL3355" s="169"/>
      <c r="BM3355" s="169"/>
      <c r="BN3355" s="169"/>
      <c r="BO3355" s="169"/>
      <c r="BP3355" s="169"/>
      <c r="BQ3355" s="169"/>
      <c r="BS3355" s="6"/>
      <c r="BT3355" s="11"/>
      <c r="BU3355" s="6"/>
      <c r="BV3355" s="6"/>
    </row>
    <row r="3356" spans="1:74" ht="15.75" x14ac:dyDescent="0.25">
      <c r="A3356" s="52" t="s">
        <v>7908</v>
      </c>
      <c r="B3356" s="56"/>
      <c r="C3356" s="7" t="s">
        <v>118</v>
      </c>
      <c r="D3356" s="7" t="s">
        <v>6921</v>
      </c>
      <c r="E3356" s="7"/>
      <c r="F3356" s="64"/>
      <c r="G3356" s="6"/>
      <c r="H3356" s="6"/>
      <c r="I3356" s="10" t="s">
        <v>110</v>
      </c>
      <c r="J3356" s="11" t="s">
        <v>7731</v>
      </c>
      <c r="K3356" s="220" t="s">
        <v>601</v>
      </c>
      <c r="L3356" s="180"/>
      <c r="M3356" s="180">
        <v>1000</v>
      </c>
      <c r="N3356" s="80" t="s">
        <v>7217</v>
      </c>
      <c r="O3356" s="165"/>
      <c r="P3356" s="80" t="s">
        <v>6228</v>
      </c>
      <c r="Q3356" s="80"/>
      <c r="R3356" s="80"/>
      <c r="S3356" s="166"/>
      <c r="T3356" s="164"/>
      <c r="U3356" s="167"/>
      <c r="V3356" s="168"/>
      <c r="W3356" s="12" t="str">
        <f t="shared" si="566"/>
        <v>Mqtt1</v>
      </c>
      <c r="X3356" s="222"/>
      <c r="Y3356" s="6" t="str">
        <f t="shared" si="569"/>
        <v>power-tag/wall-ceiling-cooling-pump-section-2</v>
      </c>
      <c r="Z3356" s="106" t="str" cm="1">
        <f t="array" ref="Z3356">IF(COUNTIF(N3356,"spare"),"","$."&amp;_xlfn.REGEXEXTRACT(J3356,"PT\d+[FQ]\d+_(.*)", 2))</f>
        <v>$.RMS_Voltage_B_N</v>
      </c>
      <c r="AA3356" s="12">
        <f t="shared" si="570"/>
        <v>19</v>
      </c>
      <c r="AB3356" s="6" t="s">
        <v>195</v>
      </c>
      <c r="AC3356" s="106">
        <v>3030</v>
      </c>
      <c r="AJ3356" s="80"/>
      <c r="AK3356" s="116" t="s">
        <v>1694</v>
      </c>
      <c r="AN3356" s="80"/>
      <c r="AO3356" s="80"/>
      <c r="AP3356" s="80"/>
      <c r="AQ3356" s="80"/>
      <c r="AR3356" s="130"/>
      <c r="AS3356" s="80"/>
      <c r="AT3356" s="7"/>
      <c r="AU3356" s="7"/>
      <c r="AV3356" s="169"/>
      <c r="AW3356" s="170"/>
      <c r="AX3356" s="140"/>
      <c r="AY3356" s="150"/>
      <c r="AZ3356" s="171"/>
      <c r="BA3356" s="171"/>
      <c r="BB3356" s="150" t="str">
        <f t="shared" si="567"/>
        <v/>
      </c>
      <c r="BC3356" s="172"/>
      <c r="BD3356" s="169"/>
      <c r="BE3356" s="169"/>
      <c r="BF3356" s="169"/>
      <c r="BG3356" s="169"/>
      <c r="BH3356" s="169"/>
      <c r="BI3356" s="169"/>
      <c r="BJ3356" s="169"/>
      <c r="BK3356" s="169"/>
      <c r="BL3356" s="169"/>
      <c r="BM3356" s="169"/>
      <c r="BN3356" s="169"/>
      <c r="BO3356" s="169"/>
      <c r="BP3356" s="169"/>
      <c r="BQ3356" s="169"/>
      <c r="BS3356" s="6"/>
      <c r="BT3356" s="11"/>
      <c r="BU3356" s="6"/>
      <c r="BV3356" s="6"/>
    </row>
    <row r="3357" spans="1:74" ht="15.75" x14ac:dyDescent="0.25">
      <c r="A3357" s="52" t="s">
        <v>7908</v>
      </c>
      <c r="B3357" s="56"/>
      <c r="C3357" s="7" t="s">
        <v>118</v>
      </c>
      <c r="D3357" s="7" t="s">
        <v>6921</v>
      </c>
      <c r="E3357" s="7"/>
      <c r="F3357" s="64"/>
      <c r="G3357" s="6"/>
      <c r="H3357" s="6"/>
      <c r="I3357" s="10" t="s">
        <v>110</v>
      </c>
      <c r="J3357" s="11" t="s">
        <v>7732</v>
      </c>
      <c r="K3357" s="220" t="s">
        <v>601</v>
      </c>
      <c r="L3357" s="180"/>
      <c r="M3357" s="180">
        <v>1000</v>
      </c>
      <c r="N3357" s="80" t="s">
        <v>7217</v>
      </c>
      <c r="O3357" s="165"/>
      <c r="P3357" s="80" t="s">
        <v>6229</v>
      </c>
      <c r="Q3357" s="80"/>
      <c r="R3357" s="80"/>
      <c r="S3357" s="166"/>
      <c r="T3357" s="164"/>
      <c r="U3357" s="167"/>
      <c r="V3357" s="168"/>
      <c r="W3357" s="12" t="str">
        <f t="shared" si="566"/>
        <v>Mqtt1</v>
      </c>
      <c r="X3357" s="222"/>
      <c r="Y3357" s="6" t="str">
        <f t="shared" si="569"/>
        <v>power-tag/wall-ceiling-cooling-pump-section-2</v>
      </c>
      <c r="Z3357" s="106" t="str" cm="1">
        <f t="array" ref="Z3357">IF(COUNTIF(N3357,"spare"),"","$."&amp;_xlfn.REGEXEXTRACT(J3357,"PT\d+[FQ]\d+_(.*)", 2))</f>
        <v>$.RMS_Voltage_C_N</v>
      </c>
      <c r="AA3357" s="12">
        <f t="shared" si="570"/>
        <v>19</v>
      </c>
      <c r="AB3357" s="6" t="s">
        <v>195</v>
      </c>
      <c r="AC3357" s="106">
        <v>3032</v>
      </c>
      <c r="AJ3357" s="80"/>
      <c r="AK3357" s="116" t="s">
        <v>1694</v>
      </c>
      <c r="AN3357" s="80"/>
      <c r="AO3357" s="80"/>
      <c r="AP3357" s="80"/>
      <c r="AQ3357" s="80"/>
      <c r="AR3357" s="130"/>
      <c r="AS3357" s="80"/>
      <c r="AT3357" s="7"/>
      <c r="AU3357" s="7"/>
      <c r="AV3357" s="169"/>
      <c r="AW3357" s="170"/>
      <c r="AX3357" s="140"/>
      <c r="AY3357" s="150"/>
      <c r="AZ3357" s="171"/>
      <c r="BA3357" s="171"/>
      <c r="BB3357" s="150" t="str">
        <f t="shared" si="567"/>
        <v/>
      </c>
      <c r="BC3357" s="172"/>
      <c r="BD3357" s="169"/>
      <c r="BE3357" s="169"/>
      <c r="BF3357" s="169"/>
      <c r="BG3357" s="169"/>
      <c r="BH3357" s="169"/>
      <c r="BI3357" s="169"/>
      <c r="BJ3357" s="169"/>
      <c r="BK3357" s="169"/>
      <c r="BL3357" s="169"/>
      <c r="BM3357" s="169"/>
      <c r="BN3357" s="169"/>
      <c r="BO3357" s="169"/>
      <c r="BP3357" s="169"/>
      <c r="BQ3357" s="169"/>
      <c r="BS3357" s="6"/>
      <c r="BT3357" s="11"/>
      <c r="BU3357" s="6"/>
      <c r="BV3357" s="6"/>
    </row>
    <row r="3358" spans="1:74" ht="15.75" x14ac:dyDescent="0.25">
      <c r="A3358" s="52" t="s">
        <v>7908</v>
      </c>
      <c r="B3358" s="56"/>
      <c r="C3358" s="7" t="s">
        <v>118</v>
      </c>
      <c r="D3358" s="7" t="s">
        <v>6921</v>
      </c>
      <c r="E3358" s="7"/>
      <c r="F3358" s="64"/>
      <c r="G3358" s="6"/>
      <c r="H3358" s="6"/>
      <c r="I3358" s="10" t="s">
        <v>110</v>
      </c>
      <c r="J3358" s="11" t="s">
        <v>4502</v>
      </c>
      <c r="K3358" s="220" t="s">
        <v>601</v>
      </c>
      <c r="L3358" s="180"/>
      <c r="M3358" s="180">
        <v>1000</v>
      </c>
      <c r="N3358" s="80" t="s">
        <v>7217</v>
      </c>
      <c r="O3358" s="165"/>
      <c r="P3358" s="80" t="s">
        <v>6230</v>
      </c>
      <c r="Q3358" s="80"/>
      <c r="R3358" s="80"/>
      <c r="S3358" s="166"/>
      <c r="T3358" s="164"/>
      <c r="U3358" s="167"/>
      <c r="V3358" s="168"/>
      <c r="W3358" s="12" t="str">
        <f t="shared" si="566"/>
        <v>Mqtt1</v>
      </c>
      <c r="X3358" s="222"/>
      <c r="Y3358" s="6" t="str">
        <f t="shared" si="569"/>
        <v>power-tag/wall-ceiling-cooling-pump-section-2</v>
      </c>
      <c r="Z3358" s="106" t="str" cm="1">
        <f t="array" ref="Z3358">IF(COUNTIF(N3358,"spare"),"","$."&amp;_xlfn.REGEXEXTRACT(J3358,"PT\d+[FQ]\d+_(.*)", 2))</f>
        <v>$.Active_Power_Phase_A</v>
      </c>
      <c r="AA3358" s="12">
        <f t="shared" si="570"/>
        <v>19</v>
      </c>
      <c r="AB3358" s="6" t="s">
        <v>195</v>
      </c>
      <c r="AC3358" s="106">
        <v>3054</v>
      </c>
      <c r="AJ3358" s="80"/>
      <c r="AK3358" s="116" t="s">
        <v>1695</v>
      </c>
      <c r="AN3358" s="80"/>
      <c r="AO3358" s="80"/>
      <c r="AP3358" s="80"/>
      <c r="AQ3358" s="80"/>
      <c r="AR3358" s="130"/>
      <c r="AS3358" s="80"/>
      <c r="AT3358" s="7"/>
      <c r="AU3358" s="7"/>
      <c r="AV3358" s="169"/>
      <c r="AW3358" s="170"/>
      <c r="AX3358" s="140"/>
      <c r="AY3358" s="150"/>
      <c r="AZ3358" s="171"/>
      <c r="BA3358" s="171"/>
      <c r="BB3358" s="150" t="str">
        <f t="shared" si="567"/>
        <v/>
      </c>
      <c r="BC3358" s="172"/>
      <c r="BD3358" s="169"/>
      <c r="BE3358" s="169"/>
      <c r="BF3358" s="169"/>
      <c r="BG3358" s="169"/>
      <c r="BH3358" s="169"/>
      <c r="BI3358" s="169"/>
      <c r="BJ3358" s="169"/>
      <c r="BK3358" s="169"/>
      <c r="BL3358" s="169"/>
      <c r="BM3358" s="169"/>
      <c r="BN3358" s="169"/>
      <c r="BO3358" s="169"/>
      <c r="BP3358" s="169"/>
      <c r="BQ3358" s="169"/>
      <c r="BS3358" s="6"/>
      <c r="BT3358" s="11"/>
      <c r="BU3358" s="6"/>
      <c r="BV3358" s="6"/>
    </row>
    <row r="3359" spans="1:74" ht="15.75" x14ac:dyDescent="0.25">
      <c r="A3359" s="52" t="s">
        <v>7908</v>
      </c>
      <c r="B3359" s="56"/>
      <c r="C3359" s="7" t="s">
        <v>118</v>
      </c>
      <c r="D3359" s="7" t="s">
        <v>6921</v>
      </c>
      <c r="E3359" s="7"/>
      <c r="F3359" s="64"/>
      <c r="G3359" s="6"/>
      <c r="H3359" s="6"/>
      <c r="I3359" s="10" t="s">
        <v>110</v>
      </c>
      <c r="J3359" s="11" t="s">
        <v>4503</v>
      </c>
      <c r="K3359" s="220" t="s">
        <v>601</v>
      </c>
      <c r="L3359" s="180"/>
      <c r="M3359" s="180">
        <v>1000</v>
      </c>
      <c r="N3359" s="80" t="s">
        <v>7217</v>
      </c>
      <c r="O3359" s="165"/>
      <c r="P3359" s="80" t="s">
        <v>6231</v>
      </c>
      <c r="Q3359" s="80"/>
      <c r="R3359" s="80"/>
      <c r="S3359" s="166"/>
      <c r="T3359" s="164"/>
      <c r="U3359" s="167"/>
      <c r="V3359" s="168"/>
      <c r="W3359" s="12" t="str">
        <f t="shared" si="566"/>
        <v>Mqtt1</v>
      </c>
      <c r="X3359" s="222"/>
      <c r="Y3359" s="6" t="str">
        <f t="shared" si="569"/>
        <v>power-tag/wall-ceiling-cooling-pump-section-2</v>
      </c>
      <c r="Z3359" s="106" t="str" cm="1">
        <f t="array" ref="Z3359">IF(COUNTIF(N3359,"spare"),"","$."&amp;_xlfn.REGEXEXTRACT(J3359,"PT\d+[FQ]\d+_(.*)", 2))</f>
        <v>$.Active_Power_Phase_B</v>
      </c>
      <c r="AA3359" s="12">
        <f t="shared" si="570"/>
        <v>19</v>
      </c>
      <c r="AB3359" s="6" t="s">
        <v>195</v>
      </c>
      <c r="AC3359" s="106">
        <v>3056</v>
      </c>
      <c r="AJ3359" s="80"/>
      <c r="AK3359" s="116" t="s">
        <v>1695</v>
      </c>
      <c r="AN3359" s="80"/>
      <c r="AO3359" s="80"/>
      <c r="AP3359" s="80"/>
      <c r="AQ3359" s="80"/>
      <c r="AR3359" s="130"/>
      <c r="AS3359" s="80"/>
      <c r="AT3359" s="7"/>
      <c r="AU3359" s="7"/>
      <c r="AV3359" s="169"/>
      <c r="AW3359" s="170"/>
      <c r="AX3359" s="140"/>
      <c r="AY3359" s="150"/>
      <c r="AZ3359" s="171"/>
      <c r="BA3359" s="171"/>
      <c r="BB3359" s="150" t="str">
        <f t="shared" si="567"/>
        <v/>
      </c>
      <c r="BC3359" s="172"/>
      <c r="BD3359" s="169"/>
      <c r="BE3359" s="169"/>
      <c r="BF3359" s="169"/>
      <c r="BG3359" s="169"/>
      <c r="BH3359" s="169"/>
      <c r="BI3359" s="169"/>
      <c r="BJ3359" s="169"/>
      <c r="BK3359" s="169"/>
      <c r="BL3359" s="169"/>
      <c r="BM3359" s="169"/>
      <c r="BN3359" s="169"/>
      <c r="BO3359" s="169"/>
      <c r="BP3359" s="169"/>
      <c r="BQ3359" s="169"/>
      <c r="BS3359" s="6"/>
      <c r="BT3359" s="11"/>
      <c r="BU3359" s="6"/>
      <c r="BV3359" s="6"/>
    </row>
    <row r="3360" spans="1:74" ht="15.75" x14ac:dyDescent="0.25">
      <c r="A3360" s="52" t="s">
        <v>7908</v>
      </c>
      <c r="B3360" s="56"/>
      <c r="C3360" s="7" t="s">
        <v>118</v>
      </c>
      <c r="D3360" s="7" t="s">
        <v>6921</v>
      </c>
      <c r="E3360" s="7"/>
      <c r="F3360" s="64"/>
      <c r="G3360" s="6"/>
      <c r="H3360" s="6"/>
      <c r="I3360" s="10" t="s">
        <v>110</v>
      </c>
      <c r="J3360" s="11" t="s">
        <v>4504</v>
      </c>
      <c r="K3360" s="220" t="s">
        <v>601</v>
      </c>
      <c r="L3360" s="180"/>
      <c r="M3360" s="180">
        <v>1000</v>
      </c>
      <c r="N3360" s="80" t="s">
        <v>7217</v>
      </c>
      <c r="O3360" s="165"/>
      <c r="P3360" s="80" t="s">
        <v>6232</v>
      </c>
      <c r="Q3360" s="80"/>
      <c r="R3360" s="80"/>
      <c r="S3360" s="166"/>
      <c r="T3360" s="164"/>
      <c r="U3360" s="167"/>
      <c r="V3360" s="168"/>
      <c r="W3360" s="12" t="str">
        <f t="shared" si="566"/>
        <v>Mqtt1</v>
      </c>
      <c r="X3360" s="222"/>
      <c r="Y3360" s="6" t="str">
        <f t="shared" si="569"/>
        <v>power-tag/wall-ceiling-cooling-pump-section-2</v>
      </c>
      <c r="Z3360" s="106" t="str" cm="1">
        <f t="array" ref="Z3360">IF(COUNTIF(N3360,"spare"),"","$."&amp;_xlfn.REGEXEXTRACT(J3360,"PT\d+[FQ]\d+_(.*)", 2))</f>
        <v>$.Active_Power_Phase_C</v>
      </c>
      <c r="AA3360" s="12">
        <f t="shared" si="570"/>
        <v>19</v>
      </c>
      <c r="AB3360" s="6" t="s">
        <v>195</v>
      </c>
      <c r="AC3360" s="106">
        <v>3058</v>
      </c>
      <c r="AJ3360" s="80"/>
      <c r="AK3360" s="116" t="s">
        <v>1695</v>
      </c>
      <c r="AN3360" s="80"/>
      <c r="AO3360" s="80"/>
      <c r="AP3360" s="80"/>
      <c r="AQ3360" s="80"/>
      <c r="AR3360" s="130"/>
      <c r="AS3360" s="80"/>
      <c r="AT3360" s="7"/>
      <c r="AU3360" s="7"/>
      <c r="AV3360" s="169"/>
      <c r="AW3360" s="170"/>
      <c r="AX3360" s="140"/>
      <c r="AY3360" s="150"/>
      <c r="AZ3360" s="171"/>
      <c r="BA3360" s="171"/>
      <c r="BB3360" s="150" t="str">
        <f t="shared" si="567"/>
        <v/>
      </c>
      <c r="BC3360" s="172"/>
      <c r="BD3360" s="169"/>
      <c r="BE3360" s="169"/>
      <c r="BF3360" s="169"/>
      <c r="BG3360" s="169"/>
      <c r="BH3360" s="169"/>
      <c r="BI3360" s="169"/>
      <c r="BJ3360" s="169"/>
      <c r="BK3360" s="169"/>
      <c r="BL3360" s="169"/>
      <c r="BM3360" s="169"/>
      <c r="BN3360" s="169"/>
      <c r="BO3360" s="169"/>
      <c r="BP3360" s="169"/>
      <c r="BQ3360" s="169"/>
      <c r="BS3360" s="6"/>
      <c r="BT3360" s="11"/>
      <c r="BU3360" s="6"/>
      <c r="BV3360" s="6"/>
    </row>
    <row r="3361" spans="1:74" ht="15.75" x14ac:dyDescent="0.25">
      <c r="A3361" s="52" t="s">
        <v>7908</v>
      </c>
      <c r="B3361" s="56"/>
      <c r="C3361" s="7" t="s">
        <v>118</v>
      </c>
      <c r="D3361" s="7" t="s">
        <v>6921</v>
      </c>
      <c r="E3361" s="7"/>
      <c r="F3361" s="64"/>
      <c r="G3361" s="6"/>
      <c r="H3361" s="6"/>
      <c r="I3361" s="10" t="s">
        <v>110</v>
      </c>
      <c r="J3361" s="11" t="s">
        <v>4505</v>
      </c>
      <c r="K3361" s="220" t="s">
        <v>601</v>
      </c>
      <c r="L3361" s="180"/>
      <c r="M3361" s="180">
        <v>1000</v>
      </c>
      <c r="N3361" s="80" t="s">
        <v>7217</v>
      </c>
      <c r="O3361" s="165"/>
      <c r="P3361" s="80" t="s">
        <v>6233</v>
      </c>
      <c r="Q3361" s="80"/>
      <c r="R3361" s="80"/>
      <c r="S3361" s="166"/>
      <c r="T3361" s="164"/>
      <c r="U3361" s="167"/>
      <c r="V3361" s="168"/>
      <c r="W3361" s="12" t="str">
        <f t="shared" si="566"/>
        <v>Mqtt1</v>
      </c>
      <c r="X3361" s="222"/>
      <c r="Y3361" s="6" t="str">
        <f t="shared" si="569"/>
        <v>power-tag/wall-ceiling-cooling-pump-section-2</v>
      </c>
      <c r="Z3361" s="106" t="str" cm="1">
        <f t="array" ref="Z3361">IF(COUNTIF(N3361,"spare"),"","$."&amp;_xlfn.REGEXEXTRACT(J3361,"PT\d+[FQ]\d+_(.*)", 2))</f>
        <v>$.Total_Active_Power</v>
      </c>
      <c r="AA3361" s="12">
        <f t="shared" si="570"/>
        <v>19</v>
      </c>
      <c r="AB3361" s="6" t="s">
        <v>195</v>
      </c>
      <c r="AC3361" s="106">
        <v>3060</v>
      </c>
      <c r="AJ3361" s="80"/>
      <c r="AK3361" s="116" t="s">
        <v>1695</v>
      </c>
      <c r="AN3361" s="80"/>
      <c r="AO3361" s="80"/>
      <c r="AP3361" s="80"/>
      <c r="AQ3361" s="80"/>
      <c r="AR3361" s="130"/>
      <c r="AS3361" s="80"/>
      <c r="AT3361" s="7"/>
      <c r="AU3361" s="7"/>
      <c r="AV3361" s="169"/>
      <c r="AW3361" s="170"/>
      <c r="AX3361" s="140"/>
      <c r="AY3361" s="150"/>
      <c r="AZ3361" s="171"/>
      <c r="BA3361" s="171"/>
      <c r="BB3361" s="150" t="str">
        <f t="shared" si="567"/>
        <v/>
      </c>
      <c r="BC3361" s="172"/>
      <c r="BD3361" s="169"/>
      <c r="BE3361" s="169"/>
      <c r="BF3361" s="169"/>
      <c r="BG3361" s="169"/>
      <c r="BH3361" s="169"/>
      <c r="BI3361" s="169"/>
      <c r="BJ3361" s="169"/>
      <c r="BK3361" s="169"/>
      <c r="BL3361" s="169"/>
      <c r="BM3361" s="169"/>
      <c r="BN3361" s="169"/>
      <c r="BO3361" s="169"/>
      <c r="BP3361" s="169"/>
      <c r="BQ3361" s="169"/>
      <c r="BS3361" s="6"/>
      <c r="BT3361" s="11"/>
      <c r="BU3361" s="6"/>
      <c r="BV3361" s="6"/>
    </row>
    <row r="3362" spans="1:74" ht="15.75" x14ac:dyDescent="0.25">
      <c r="A3362" s="52" t="s">
        <v>7908</v>
      </c>
      <c r="B3362" s="56"/>
      <c r="C3362" s="7" t="s">
        <v>118</v>
      </c>
      <c r="D3362" s="7" t="s">
        <v>6921</v>
      </c>
      <c r="E3362" s="7"/>
      <c r="F3362" s="64"/>
      <c r="G3362" s="6"/>
      <c r="H3362" s="6"/>
      <c r="I3362" s="10" t="s">
        <v>110</v>
      </c>
      <c r="J3362" s="11" t="s">
        <v>4506</v>
      </c>
      <c r="K3362" s="220" t="s">
        <v>601</v>
      </c>
      <c r="L3362" s="180"/>
      <c r="M3362" s="180">
        <v>1000</v>
      </c>
      <c r="N3362" s="80" t="s">
        <v>7217</v>
      </c>
      <c r="O3362" s="165"/>
      <c r="P3362" s="80" t="s">
        <v>6234</v>
      </c>
      <c r="Q3362" s="80"/>
      <c r="R3362" s="80"/>
      <c r="S3362" s="166"/>
      <c r="T3362" s="164"/>
      <c r="U3362" s="167"/>
      <c r="V3362" s="168"/>
      <c r="W3362" s="12" t="str">
        <f t="shared" si="566"/>
        <v>Mqtt1</v>
      </c>
      <c r="X3362" s="222"/>
      <c r="Y3362" s="6" t="str">
        <f t="shared" si="569"/>
        <v>power-tag/wall-ceiling-cooling-pump-section-2</v>
      </c>
      <c r="Z3362" s="106" t="str" cm="1">
        <f t="array" ref="Z3362">IF(COUNTIF(N3362,"spare"),"","$."&amp;_xlfn.REGEXEXTRACT(J3362,"PT\d+[FQ]\d+_(.*)", 2))</f>
        <v>$.Power_Factor_Phase_A</v>
      </c>
      <c r="AA3362" s="12">
        <f t="shared" si="570"/>
        <v>19</v>
      </c>
      <c r="AB3362" s="6" t="s">
        <v>195</v>
      </c>
      <c r="AC3362" s="106">
        <v>3078</v>
      </c>
      <c r="AJ3362" s="80"/>
      <c r="AK3362" s="116" t="s">
        <v>1696</v>
      </c>
      <c r="AN3362" s="80"/>
      <c r="AO3362" s="80"/>
      <c r="AP3362" s="80"/>
      <c r="AQ3362" s="80"/>
      <c r="AR3362" s="130"/>
      <c r="AS3362" s="80"/>
      <c r="AT3362" s="7"/>
      <c r="AU3362" s="7"/>
      <c r="AV3362" s="169"/>
      <c r="AW3362" s="170"/>
      <c r="AX3362" s="140"/>
      <c r="AY3362" s="150"/>
      <c r="AZ3362" s="171"/>
      <c r="BA3362" s="171"/>
      <c r="BB3362" s="150" t="str">
        <f t="shared" si="567"/>
        <v/>
      </c>
      <c r="BC3362" s="172"/>
      <c r="BD3362" s="169"/>
      <c r="BE3362" s="169"/>
      <c r="BF3362" s="169"/>
      <c r="BG3362" s="169"/>
      <c r="BH3362" s="169"/>
      <c r="BI3362" s="169"/>
      <c r="BJ3362" s="169"/>
      <c r="BK3362" s="169"/>
      <c r="BL3362" s="169"/>
      <c r="BM3362" s="169"/>
      <c r="BN3362" s="169"/>
      <c r="BO3362" s="169"/>
      <c r="BP3362" s="169"/>
      <c r="BQ3362" s="169"/>
      <c r="BS3362" s="6"/>
      <c r="BT3362" s="11"/>
      <c r="BU3362" s="6"/>
      <c r="BV3362" s="6"/>
    </row>
    <row r="3363" spans="1:74" ht="15.75" x14ac:dyDescent="0.25">
      <c r="A3363" s="52" t="s">
        <v>7908</v>
      </c>
      <c r="B3363" s="56"/>
      <c r="C3363" s="7" t="s">
        <v>118</v>
      </c>
      <c r="D3363" s="7" t="s">
        <v>6921</v>
      </c>
      <c r="E3363" s="7"/>
      <c r="F3363" s="64"/>
      <c r="G3363" s="6"/>
      <c r="H3363" s="6"/>
      <c r="I3363" s="10" t="s">
        <v>110</v>
      </c>
      <c r="J3363" s="11" t="s">
        <v>4507</v>
      </c>
      <c r="K3363" s="220" t="s">
        <v>601</v>
      </c>
      <c r="L3363" s="180"/>
      <c r="M3363" s="180">
        <v>1000</v>
      </c>
      <c r="N3363" s="80" t="s">
        <v>7217</v>
      </c>
      <c r="O3363" s="165"/>
      <c r="P3363" s="80" t="s">
        <v>6235</v>
      </c>
      <c r="Q3363" s="80"/>
      <c r="R3363" s="80"/>
      <c r="S3363" s="166"/>
      <c r="T3363" s="164"/>
      <c r="U3363" s="167"/>
      <c r="V3363" s="168"/>
      <c r="W3363" s="12" t="str">
        <f t="shared" ref="W3363:W3426" si="571">IF(COUNTIF(N3363,"spare"),"","Mqtt1")</f>
        <v>Mqtt1</v>
      </c>
      <c r="X3363" s="222"/>
      <c r="Y3363" s="6" t="str">
        <f t="shared" si="569"/>
        <v>power-tag/wall-ceiling-cooling-pump-section-2</v>
      </c>
      <c r="Z3363" s="106" t="str" cm="1">
        <f t="array" ref="Z3363">IF(COUNTIF(N3363,"spare"),"","$."&amp;_xlfn.REGEXEXTRACT(J3363,"PT\d+[FQ]\d+_(.*)", 2))</f>
        <v>$.Power_Factor_Phase_B</v>
      </c>
      <c r="AA3363" s="12">
        <f t="shared" si="570"/>
        <v>19</v>
      </c>
      <c r="AB3363" s="6" t="s">
        <v>195</v>
      </c>
      <c r="AC3363" s="106">
        <v>3080</v>
      </c>
      <c r="AJ3363" s="80"/>
      <c r="AK3363" s="116" t="s">
        <v>1696</v>
      </c>
      <c r="AN3363" s="80"/>
      <c r="AO3363" s="80"/>
      <c r="AP3363" s="80"/>
      <c r="AQ3363" s="80"/>
      <c r="AR3363" s="130"/>
      <c r="AS3363" s="80"/>
      <c r="AT3363" s="7"/>
      <c r="AU3363" s="7"/>
      <c r="AV3363" s="169"/>
      <c r="AW3363" s="170"/>
      <c r="AX3363" s="140"/>
      <c r="AY3363" s="150"/>
      <c r="AZ3363" s="171"/>
      <c r="BA3363" s="171"/>
      <c r="BB3363" s="150" t="str">
        <f t="shared" ref="BB3363:BB3426" si="572">IF(ISNUMBER(AM3363),"1","")</f>
        <v/>
      </c>
      <c r="BC3363" s="172"/>
      <c r="BD3363" s="169"/>
      <c r="BE3363" s="169"/>
      <c r="BF3363" s="169"/>
      <c r="BG3363" s="169"/>
      <c r="BH3363" s="169"/>
      <c r="BI3363" s="169"/>
      <c r="BJ3363" s="169"/>
      <c r="BK3363" s="169"/>
      <c r="BL3363" s="169"/>
      <c r="BM3363" s="169"/>
      <c r="BN3363" s="169"/>
      <c r="BO3363" s="169"/>
      <c r="BP3363" s="169"/>
      <c r="BQ3363" s="169"/>
      <c r="BS3363" s="6"/>
      <c r="BT3363" s="11"/>
      <c r="BU3363" s="6"/>
      <c r="BV3363" s="6"/>
    </row>
    <row r="3364" spans="1:74" ht="15.75" x14ac:dyDescent="0.25">
      <c r="A3364" s="52" t="s">
        <v>7908</v>
      </c>
      <c r="B3364" s="56"/>
      <c r="C3364" s="7" t="s">
        <v>118</v>
      </c>
      <c r="D3364" s="7" t="s">
        <v>6921</v>
      </c>
      <c r="E3364" s="7"/>
      <c r="F3364" s="64"/>
      <c r="G3364" s="6"/>
      <c r="H3364" s="6"/>
      <c r="I3364" s="10" t="s">
        <v>110</v>
      </c>
      <c r="J3364" s="11" t="s">
        <v>4508</v>
      </c>
      <c r="K3364" s="220" t="s">
        <v>601</v>
      </c>
      <c r="L3364" s="180"/>
      <c r="M3364" s="180">
        <v>1000</v>
      </c>
      <c r="N3364" s="80" t="s">
        <v>7217</v>
      </c>
      <c r="O3364" s="165"/>
      <c r="P3364" s="80" t="s">
        <v>6236</v>
      </c>
      <c r="Q3364" s="80"/>
      <c r="R3364" s="80"/>
      <c r="S3364" s="166"/>
      <c r="T3364" s="164"/>
      <c r="U3364" s="167"/>
      <c r="V3364" s="168"/>
      <c r="W3364" s="12" t="str">
        <f t="shared" si="571"/>
        <v>Mqtt1</v>
      </c>
      <c r="X3364" s="222"/>
      <c r="Y3364" s="6" t="str">
        <f t="shared" si="569"/>
        <v>power-tag/wall-ceiling-cooling-pump-section-2</v>
      </c>
      <c r="Z3364" s="106" t="str" cm="1">
        <f t="array" ref="Z3364">IF(COUNTIF(N3364,"spare"),"","$."&amp;_xlfn.REGEXEXTRACT(J3364,"PT\d+[FQ]\d+_(.*)", 2))</f>
        <v>$.Power_Factor_Phase_C</v>
      </c>
      <c r="AA3364" s="12">
        <f t="shared" si="570"/>
        <v>19</v>
      </c>
      <c r="AB3364" s="6" t="s">
        <v>195</v>
      </c>
      <c r="AC3364" s="106">
        <v>3082</v>
      </c>
      <c r="AJ3364" s="80"/>
      <c r="AK3364" s="116" t="s">
        <v>1696</v>
      </c>
      <c r="AN3364" s="80"/>
      <c r="AO3364" s="80"/>
      <c r="AP3364" s="80"/>
      <c r="AQ3364" s="80"/>
      <c r="AR3364" s="130"/>
      <c r="AS3364" s="80"/>
      <c r="AT3364" s="7"/>
      <c r="AU3364" s="7"/>
      <c r="AV3364" s="169"/>
      <c r="AW3364" s="170"/>
      <c r="AX3364" s="140"/>
      <c r="AY3364" s="150"/>
      <c r="AZ3364" s="171"/>
      <c r="BA3364" s="171"/>
      <c r="BB3364" s="150" t="str">
        <f t="shared" si="572"/>
        <v/>
      </c>
      <c r="BC3364" s="172"/>
      <c r="BD3364" s="169"/>
      <c r="BE3364" s="169"/>
      <c r="BF3364" s="169"/>
      <c r="BG3364" s="169"/>
      <c r="BH3364" s="169"/>
      <c r="BI3364" s="169"/>
      <c r="BJ3364" s="169"/>
      <c r="BK3364" s="169"/>
      <c r="BL3364" s="169"/>
      <c r="BM3364" s="169"/>
      <c r="BN3364" s="169"/>
      <c r="BO3364" s="169"/>
      <c r="BP3364" s="169"/>
      <c r="BQ3364" s="169"/>
      <c r="BS3364" s="6"/>
      <c r="BT3364" s="11"/>
      <c r="BU3364" s="6"/>
      <c r="BV3364" s="6"/>
    </row>
    <row r="3365" spans="1:74" ht="15.75" x14ac:dyDescent="0.25">
      <c r="A3365" s="52" t="s">
        <v>7908</v>
      </c>
      <c r="B3365" s="56"/>
      <c r="C3365" s="7" t="s">
        <v>118</v>
      </c>
      <c r="D3365" s="7" t="s">
        <v>6921</v>
      </c>
      <c r="E3365" s="7"/>
      <c r="F3365" s="64"/>
      <c r="G3365" s="6"/>
      <c r="H3365" s="6"/>
      <c r="I3365" s="10" t="s">
        <v>110</v>
      </c>
      <c r="J3365" s="11" t="s">
        <v>4509</v>
      </c>
      <c r="K3365" s="220" t="s">
        <v>601</v>
      </c>
      <c r="L3365" s="180"/>
      <c r="M3365" s="180">
        <v>1000</v>
      </c>
      <c r="N3365" s="80" t="s">
        <v>7217</v>
      </c>
      <c r="O3365" s="165"/>
      <c r="P3365" s="80" t="s">
        <v>6237</v>
      </c>
      <c r="Q3365" s="80"/>
      <c r="R3365" s="80"/>
      <c r="S3365" s="166"/>
      <c r="T3365" s="164"/>
      <c r="U3365" s="167"/>
      <c r="V3365" s="168"/>
      <c r="W3365" s="12" t="str">
        <f t="shared" si="571"/>
        <v>Mqtt1</v>
      </c>
      <c r="X3365" s="222"/>
      <c r="Y3365" s="6" t="str">
        <f t="shared" si="569"/>
        <v>power-tag/wall-ceiling-cooling-pump-section-2</v>
      </c>
      <c r="Z3365" s="106" t="str" cm="1">
        <f t="array" ref="Z3365">IF(COUNTIF(N3365,"spare"),"","$."&amp;_xlfn.REGEXEXTRACT(J3365,"PT\d+[FQ]\d+_(.*)", 2))</f>
        <v>$.Total_Power_Factor</v>
      </c>
      <c r="AA3365" s="12">
        <f t="shared" si="570"/>
        <v>19</v>
      </c>
      <c r="AB3365" s="6" t="s">
        <v>195</v>
      </c>
      <c r="AC3365" s="106">
        <v>3084</v>
      </c>
      <c r="AJ3365" s="80"/>
      <c r="AK3365" s="116" t="s">
        <v>1696</v>
      </c>
      <c r="AN3365" s="80"/>
      <c r="AO3365" s="80"/>
      <c r="AP3365" s="80"/>
      <c r="AQ3365" s="80"/>
      <c r="AR3365" s="130"/>
      <c r="AS3365" s="80"/>
      <c r="AT3365" s="7"/>
      <c r="AU3365" s="7"/>
      <c r="AV3365" s="169"/>
      <c r="AW3365" s="170"/>
      <c r="AX3365" s="140"/>
      <c r="AY3365" s="150"/>
      <c r="AZ3365" s="171"/>
      <c r="BA3365" s="171"/>
      <c r="BB3365" s="150" t="str">
        <f t="shared" si="572"/>
        <v/>
      </c>
      <c r="BC3365" s="172"/>
      <c r="BD3365" s="169"/>
      <c r="BE3365" s="169"/>
      <c r="BF3365" s="169"/>
      <c r="BG3365" s="169"/>
      <c r="BH3365" s="169"/>
      <c r="BI3365" s="169"/>
      <c r="BJ3365" s="169"/>
      <c r="BK3365" s="169"/>
      <c r="BL3365" s="169"/>
      <c r="BM3365" s="169"/>
      <c r="BN3365" s="169"/>
      <c r="BO3365" s="169"/>
      <c r="BP3365" s="169"/>
      <c r="BQ3365" s="169"/>
      <c r="BS3365" s="6"/>
      <c r="BT3365" s="11"/>
      <c r="BU3365" s="6"/>
      <c r="BV3365" s="6"/>
    </row>
    <row r="3366" spans="1:74" ht="15.75" x14ac:dyDescent="0.25">
      <c r="A3366" s="52" t="s">
        <v>7908</v>
      </c>
      <c r="B3366" s="56"/>
      <c r="C3366" s="7" t="s">
        <v>118</v>
      </c>
      <c r="D3366" s="7" t="s">
        <v>6921</v>
      </c>
      <c r="E3366" s="7"/>
      <c r="F3366" s="64"/>
      <c r="G3366" s="6"/>
      <c r="H3366" s="6"/>
      <c r="I3366" s="10" t="s">
        <v>110</v>
      </c>
      <c r="J3366" s="11" t="s">
        <v>4510</v>
      </c>
      <c r="K3366" s="220" t="s">
        <v>601</v>
      </c>
      <c r="L3366" s="180"/>
      <c r="M3366" s="180">
        <v>1000</v>
      </c>
      <c r="N3366" s="80" t="s">
        <v>7217</v>
      </c>
      <c r="O3366" s="165"/>
      <c r="P3366" s="80" t="s">
        <v>6238</v>
      </c>
      <c r="Q3366" s="80"/>
      <c r="R3366" s="80"/>
      <c r="S3366" s="166"/>
      <c r="T3366" s="164"/>
      <c r="U3366" s="167"/>
      <c r="V3366" s="168"/>
      <c r="W3366" s="12" t="str">
        <f t="shared" si="571"/>
        <v>Mqtt1</v>
      </c>
      <c r="X3366" s="222"/>
      <c r="Y3366" s="6" t="str">
        <f t="shared" si="569"/>
        <v>power-tag/wall-ceiling-cooling-pump-section-4</v>
      </c>
      <c r="Z3366" s="106" t="str" cm="1">
        <f t="array" ref="Z3366">IF(COUNTIF(N3366,"spare"),"","$."&amp;_xlfn.REGEXEXTRACT(J3366,"PT\d+[FQ]\d+_(.*)", 2))</f>
        <v>$.RMS_Current_Phase_A</v>
      </c>
      <c r="AA3366" s="12">
        <f>AA3351+1</f>
        <v>20</v>
      </c>
      <c r="AB3366" s="6" t="s">
        <v>195</v>
      </c>
      <c r="AC3366" s="106">
        <v>3000</v>
      </c>
      <c r="AJ3366" s="80"/>
      <c r="AK3366" s="116" t="s">
        <v>1693</v>
      </c>
      <c r="AN3366" s="80"/>
      <c r="AO3366" s="80"/>
      <c r="AP3366" s="80"/>
      <c r="AQ3366" s="80"/>
      <c r="AR3366" s="130"/>
      <c r="AS3366" s="80"/>
      <c r="AT3366" s="7"/>
      <c r="AU3366" s="7"/>
      <c r="AV3366" s="169"/>
      <c r="AW3366" s="170"/>
      <c r="AX3366" s="140"/>
      <c r="AY3366" s="150"/>
      <c r="AZ3366" s="171"/>
      <c r="BA3366" s="171"/>
      <c r="BB3366" s="150" t="str">
        <f t="shared" si="572"/>
        <v/>
      </c>
      <c r="BC3366" s="172"/>
      <c r="BD3366" s="169"/>
      <c r="BE3366" s="169"/>
      <c r="BF3366" s="169"/>
      <c r="BG3366" s="169"/>
      <c r="BH3366" s="169"/>
      <c r="BI3366" s="169"/>
      <c r="BJ3366" s="169"/>
      <c r="BK3366" s="169"/>
      <c r="BL3366" s="169"/>
      <c r="BM3366" s="169"/>
      <c r="BN3366" s="169"/>
      <c r="BO3366" s="169"/>
      <c r="BP3366" s="169"/>
      <c r="BQ3366" s="169"/>
      <c r="BS3366" s="6"/>
      <c r="BT3366" s="11"/>
      <c r="BU3366" s="6"/>
      <c r="BV3366" s="6"/>
    </row>
    <row r="3367" spans="1:74" ht="15.75" x14ac:dyDescent="0.25">
      <c r="A3367" s="52" t="s">
        <v>7908</v>
      </c>
      <c r="B3367" s="56"/>
      <c r="C3367" s="7" t="s">
        <v>118</v>
      </c>
      <c r="D3367" s="7" t="s">
        <v>6921</v>
      </c>
      <c r="E3367" s="7"/>
      <c r="F3367" s="64"/>
      <c r="G3367" s="6"/>
      <c r="H3367" s="6"/>
      <c r="I3367" s="10" t="s">
        <v>110</v>
      </c>
      <c r="J3367" s="11" t="s">
        <v>4511</v>
      </c>
      <c r="K3367" s="220" t="s">
        <v>601</v>
      </c>
      <c r="L3367" s="180"/>
      <c r="M3367" s="180">
        <v>1000</v>
      </c>
      <c r="N3367" s="80" t="s">
        <v>7217</v>
      </c>
      <c r="O3367" s="165"/>
      <c r="P3367" s="80" t="s">
        <v>6239</v>
      </c>
      <c r="Q3367" s="80"/>
      <c r="R3367" s="80"/>
      <c r="S3367" s="166"/>
      <c r="T3367" s="164"/>
      <c r="U3367" s="167"/>
      <c r="V3367" s="168"/>
      <c r="W3367" s="12" t="str">
        <f t="shared" si="571"/>
        <v>Mqtt1</v>
      </c>
      <c r="X3367" s="222"/>
      <c r="Y3367" s="6" t="str">
        <f t="shared" si="569"/>
        <v>power-tag/wall-ceiling-cooling-pump-section-4</v>
      </c>
      <c r="Z3367" s="106" t="str" cm="1">
        <f t="array" ref="Z3367">IF(COUNTIF(N3367,"spare"),"","$."&amp;_xlfn.REGEXEXTRACT(J3367,"PT\d+[FQ]\d+_(.*)", 2))</f>
        <v>$.RMS_Current_Phase_B</v>
      </c>
      <c r="AA3367" s="12">
        <f t="shared" ref="AA3367:AA3380" si="573">AA3352+1</f>
        <v>20</v>
      </c>
      <c r="AB3367" s="6" t="s">
        <v>195</v>
      </c>
      <c r="AC3367" s="106">
        <v>3002</v>
      </c>
      <c r="AJ3367" s="80"/>
      <c r="AK3367" s="116" t="s">
        <v>1693</v>
      </c>
      <c r="AN3367" s="80"/>
      <c r="AO3367" s="80"/>
      <c r="AP3367" s="80"/>
      <c r="AQ3367" s="80"/>
      <c r="AR3367" s="130"/>
      <c r="AS3367" s="80"/>
      <c r="AT3367" s="7"/>
      <c r="AU3367" s="7"/>
      <c r="AV3367" s="169"/>
      <c r="AW3367" s="170"/>
      <c r="AX3367" s="140"/>
      <c r="AY3367" s="150"/>
      <c r="AZ3367" s="171"/>
      <c r="BA3367" s="171"/>
      <c r="BB3367" s="150" t="str">
        <f t="shared" si="572"/>
        <v/>
      </c>
      <c r="BC3367" s="172"/>
      <c r="BD3367" s="169"/>
      <c r="BE3367" s="169"/>
      <c r="BF3367" s="169"/>
      <c r="BG3367" s="169"/>
      <c r="BH3367" s="169"/>
      <c r="BI3367" s="169"/>
      <c r="BJ3367" s="169"/>
      <c r="BK3367" s="169"/>
      <c r="BL3367" s="169"/>
      <c r="BM3367" s="169"/>
      <c r="BN3367" s="169"/>
      <c r="BO3367" s="169"/>
      <c r="BP3367" s="169"/>
      <c r="BQ3367" s="169"/>
      <c r="BS3367" s="6"/>
      <c r="BT3367" s="11"/>
      <c r="BU3367" s="6"/>
      <c r="BV3367" s="6"/>
    </row>
    <row r="3368" spans="1:74" ht="15.75" x14ac:dyDescent="0.25">
      <c r="A3368" s="52" t="s">
        <v>7908</v>
      </c>
      <c r="B3368" s="56"/>
      <c r="C3368" s="7" t="s">
        <v>118</v>
      </c>
      <c r="D3368" s="7" t="s">
        <v>6921</v>
      </c>
      <c r="E3368" s="7"/>
      <c r="F3368" s="64"/>
      <c r="G3368" s="6"/>
      <c r="H3368" s="6"/>
      <c r="I3368" s="10" t="s">
        <v>110</v>
      </c>
      <c r="J3368" s="11" t="s">
        <v>4512</v>
      </c>
      <c r="K3368" s="220" t="s">
        <v>601</v>
      </c>
      <c r="L3368" s="180"/>
      <c r="M3368" s="180">
        <v>1000</v>
      </c>
      <c r="N3368" s="80" t="s">
        <v>7217</v>
      </c>
      <c r="O3368" s="165"/>
      <c r="P3368" s="80" t="s">
        <v>6240</v>
      </c>
      <c r="Q3368" s="80"/>
      <c r="R3368" s="80"/>
      <c r="S3368" s="166"/>
      <c r="T3368" s="164"/>
      <c r="U3368" s="167"/>
      <c r="V3368" s="168"/>
      <c r="W3368" s="12" t="str">
        <f t="shared" si="571"/>
        <v>Mqtt1</v>
      </c>
      <c r="X3368" s="222"/>
      <c r="Y3368" s="6" t="str">
        <f t="shared" si="569"/>
        <v>power-tag/wall-ceiling-cooling-pump-section-4</v>
      </c>
      <c r="Z3368" s="106" t="str" cm="1">
        <f t="array" ref="Z3368">IF(COUNTIF(N3368,"spare"),"","$."&amp;_xlfn.REGEXEXTRACT(J3368,"PT\d+[FQ]\d+_(.*)", 2))</f>
        <v>$.RMS_Current_Phase_C</v>
      </c>
      <c r="AA3368" s="12">
        <f t="shared" si="573"/>
        <v>20</v>
      </c>
      <c r="AB3368" s="6" t="s">
        <v>195</v>
      </c>
      <c r="AC3368" s="106">
        <v>3004</v>
      </c>
      <c r="AJ3368" s="80"/>
      <c r="AK3368" s="116" t="s">
        <v>1693</v>
      </c>
      <c r="AN3368" s="80"/>
      <c r="AO3368" s="80"/>
      <c r="AP3368" s="80"/>
      <c r="AQ3368" s="80"/>
      <c r="AR3368" s="130"/>
      <c r="AS3368" s="80"/>
      <c r="AT3368" s="7"/>
      <c r="AU3368" s="7"/>
      <c r="AV3368" s="169"/>
      <c r="AW3368" s="170"/>
      <c r="AX3368" s="140"/>
      <c r="AY3368" s="150"/>
      <c r="AZ3368" s="171"/>
      <c r="BA3368" s="171"/>
      <c r="BB3368" s="150" t="str">
        <f t="shared" si="572"/>
        <v/>
      </c>
      <c r="BC3368" s="172"/>
      <c r="BD3368" s="169"/>
      <c r="BE3368" s="169"/>
      <c r="BF3368" s="169"/>
      <c r="BG3368" s="169"/>
      <c r="BH3368" s="169"/>
      <c r="BI3368" s="169"/>
      <c r="BJ3368" s="169"/>
      <c r="BK3368" s="169"/>
      <c r="BL3368" s="169"/>
      <c r="BM3368" s="169"/>
      <c r="BN3368" s="169"/>
      <c r="BO3368" s="169"/>
      <c r="BP3368" s="169"/>
      <c r="BQ3368" s="169"/>
      <c r="BS3368" s="6"/>
      <c r="BT3368" s="11"/>
      <c r="BU3368" s="6"/>
      <c r="BV3368" s="6"/>
    </row>
    <row r="3369" spans="1:74" ht="15.75" x14ac:dyDescent="0.25">
      <c r="A3369" s="52" t="s">
        <v>7908</v>
      </c>
      <c r="B3369" s="56"/>
      <c r="C3369" s="7" t="s">
        <v>118</v>
      </c>
      <c r="D3369" s="7" t="s">
        <v>6921</v>
      </c>
      <c r="E3369" s="7"/>
      <c r="F3369" s="64"/>
      <c r="G3369" s="6"/>
      <c r="H3369" s="6"/>
      <c r="I3369" s="10" t="s">
        <v>110</v>
      </c>
      <c r="J3369" s="11" t="s">
        <v>4513</v>
      </c>
      <c r="K3369" s="220" t="s">
        <v>601</v>
      </c>
      <c r="L3369" s="180"/>
      <c r="M3369" s="180">
        <v>1000</v>
      </c>
      <c r="N3369" s="80" t="s">
        <v>7217</v>
      </c>
      <c r="O3369" s="165"/>
      <c r="P3369" s="80" t="s">
        <v>6241</v>
      </c>
      <c r="Q3369" s="80"/>
      <c r="R3369" s="80"/>
      <c r="S3369" s="166"/>
      <c r="T3369" s="164"/>
      <c r="U3369" s="167"/>
      <c r="V3369" s="168"/>
      <c r="W3369" s="12" t="str">
        <f t="shared" si="571"/>
        <v>Mqtt1</v>
      </c>
      <c r="X3369" s="222"/>
      <c r="Y3369" s="6" t="str">
        <f t="shared" si="569"/>
        <v>power-tag/wall-ceiling-cooling-pump-section-4</v>
      </c>
      <c r="Z3369" s="106" t="str" cm="1">
        <f t="array" ref="Z3369">IF(COUNTIF(N3369,"spare"),"","$."&amp;_xlfn.REGEXEXTRACT(J3369,"PT\d+[FQ]\d+_(.*)", 2))</f>
        <v>$.RMS_Current_Phase_Neut</v>
      </c>
      <c r="AA3369" s="12">
        <f t="shared" si="573"/>
        <v>20</v>
      </c>
      <c r="AB3369" s="6" t="s">
        <v>195</v>
      </c>
      <c r="AC3369" s="106">
        <v>3006</v>
      </c>
      <c r="AJ3369" s="80"/>
      <c r="AK3369" s="116" t="s">
        <v>1693</v>
      </c>
      <c r="AN3369" s="80"/>
      <c r="AO3369" s="80"/>
      <c r="AP3369" s="80"/>
      <c r="AQ3369" s="80"/>
      <c r="AR3369" s="130"/>
      <c r="AS3369" s="80"/>
      <c r="AT3369" s="7"/>
      <c r="AU3369" s="7"/>
      <c r="AV3369" s="169"/>
      <c r="AW3369" s="170"/>
      <c r="AX3369" s="140"/>
      <c r="AY3369" s="150"/>
      <c r="AZ3369" s="171"/>
      <c r="BA3369" s="171"/>
      <c r="BB3369" s="150" t="str">
        <f t="shared" si="572"/>
        <v/>
      </c>
      <c r="BC3369" s="172"/>
      <c r="BD3369" s="169"/>
      <c r="BE3369" s="169"/>
      <c r="BF3369" s="169"/>
      <c r="BG3369" s="169"/>
      <c r="BH3369" s="169"/>
      <c r="BI3369" s="169"/>
      <c r="BJ3369" s="169"/>
      <c r="BK3369" s="169"/>
      <c r="BL3369" s="169"/>
      <c r="BM3369" s="169"/>
      <c r="BN3369" s="169"/>
      <c r="BO3369" s="169"/>
      <c r="BP3369" s="169"/>
      <c r="BQ3369" s="169"/>
      <c r="BS3369" s="6"/>
      <c r="BT3369" s="11"/>
      <c r="BU3369" s="6"/>
      <c r="BV3369" s="6"/>
    </row>
    <row r="3370" spans="1:74" ht="15.75" x14ac:dyDescent="0.25">
      <c r="A3370" s="52" t="s">
        <v>7908</v>
      </c>
      <c r="B3370" s="56"/>
      <c r="C3370" s="7" t="s">
        <v>118</v>
      </c>
      <c r="D3370" s="7" t="s">
        <v>6921</v>
      </c>
      <c r="E3370" s="7"/>
      <c r="F3370" s="64"/>
      <c r="G3370" s="6"/>
      <c r="H3370" s="6"/>
      <c r="I3370" s="10" t="s">
        <v>110</v>
      </c>
      <c r="J3370" s="11" t="s">
        <v>7733</v>
      </c>
      <c r="K3370" s="220" t="s">
        <v>601</v>
      </c>
      <c r="L3370" s="180"/>
      <c r="M3370" s="180">
        <v>1000</v>
      </c>
      <c r="N3370" s="80" t="s">
        <v>7217</v>
      </c>
      <c r="O3370" s="165"/>
      <c r="P3370" s="80" t="s">
        <v>6242</v>
      </c>
      <c r="Q3370" s="80"/>
      <c r="R3370" s="80"/>
      <c r="S3370" s="166"/>
      <c r="T3370" s="164"/>
      <c r="U3370" s="167"/>
      <c r="V3370" s="168"/>
      <c r="W3370" s="12" t="str">
        <f t="shared" si="571"/>
        <v>Mqtt1</v>
      </c>
      <c r="X3370" s="222"/>
      <c r="Y3370" s="6" t="str">
        <f t="shared" si="569"/>
        <v>power-tag/wall-ceiling-cooling-pump-section-4</v>
      </c>
      <c r="Z3370" s="106" t="str" cm="1">
        <f t="array" ref="Z3370">IF(COUNTIF(N3370,"spare"),"","$."&amp;_xlfn.REGEXEXTRACT(J3370,"PT\d+[FQ]\d+_(.*)", 2))</f>
        <v>$.RMS_Voltage_A_N</v>
      </c>
      <c r="AA3370" s="12">
        <f t="shared" si="573"/>
        <v>20</v>
      </c>
      <c r="AB3370" s="6" t="s">
        <v>195</v>
      </c>
      <c r="AC3370" s="106">
        <v>3028</v>
      </c>
      <c r="AJ3370" s="80"/>
      <c r="AK3370" s="116" t="s">
        <v>1694</v>
      </c>
      <c r="AN3370" s="80"/>
      <c r="AO3370" s="80"/>
      <c r="AP3370" s="80"/>
      <c r="AQ3370" s="80"/>
      <c r="AR3370" s="130"/>
      <c r="AS3370" s="80"/>
      <c r="AT3370" s="7"/>
      <c r="AU3370" s="7"/>
      <c r="AV3370" s="169"/>
      <c r="AW3370" s="170"/>
      <c r="AX3370" s="140"/>
      <c r="AY3370" s="150"/>
      <c r="AZ3370" s="171"/>
      <c r="BA3370" s="171"/>
      <c r="BB3370" s="150" t="str">
        <f t="shared" si="572"/>
        <v/>
      </c>
      <c r="BC3370" s="172"/>
      <c r="BD3370" s="169"/>
      <c r="BE3370" s="169"/>
      <c r="BF3370" s="169"/>
      <c r="BG3370" s="169"/>
      <c r="BH3370" s="169"/>
      <c r="BI3370" s="169"/>
      <c r="BJ3370" s="169"/>
      <c r="BK3370" s="169"/>
      <c r="BL3370" s="169"/>
      <c r="BM3370" s="169"/>
      <c r="BN3370" s="169"/>
      <c r="BO3370" s="169"/>
      <c r="BP3370" s="169"/>
      <c r="BQ3370" s="169"/>
      <c r="BS3370" s="6"/>
      <c r="BT3370" s="11"/>
      <c r="BU3370" s="6"/>
      <c r="BV3370" s="6"/>
    </row>
    <row r="3371" spans="1:74" ht="15.75" x14ac:dyDescent="0.25">
      <c r="A3371" s="52" t="s">
        <v>7908</v>
      </c>
      <c r="B3371" s="56"/>
      <c r="C3371" s="7" t="s">
        <v>118</v>
      </c>
      <c r="D3371" s="7" t="s">
        <v>6921</v>
      </c>
      <c r="E3371" s="7"/>
      <c r="F3371" s="64"/>
      <c r="G3371" s="6"/>
      <c r="H3371" s="6"/>
      <c r="I3371" s="10" t="s">
        <v>110</v>
      </c>
      <c r="J3371" s="11" t="s">
        <v>7734</v>
      </c>
      <c r="K3371" s="220" t="s">
        <v>601</v>
      </c>
      <c r="L3371" s="180"/>
      <c r="M3371" s="180">
        <v>1000</v>
      </c>
      <c r="N3371" s="80" t="s">
        <v>7217</v>
      </c>
      <c r="O3371" s="165"/>
      <c r="P3371" s="80" t="s">
        <v>6243</v>
      </c>
      <c r="Q3371" s="80"/>
      <c r="R3371" s="80"/>
      <c r="S3371" s="166"/>
      <c r="T3371" s="164"/>
      <c r="U3371" s="167"/>
      <c r="V3371" s="168"/>
      <c r="W3371" s="12" t="str">
        <f t="shared" si="571"/>
        <v>Mqtt1</v>
      </c>
      <c r="X3371" s="222"/>
      <c r="Y3371" s="6" t="str">
        <f t="shared" si="569"/>
        <v>power-tag/wall-ceiling-cooling-pump-section-4</v>
      </c>
      <c r="Z3371" s="106" t="str" cm="1">
        <f t="array" ref="Z3371">IF(COUNTIF(N3371,"spare"),"","$."&amp;_xlfn.REGEXEXTRACT(J3371,"PT\d+[FQ]\d+_(.*)", 2))</f>
        <v>$.RMS_Voltage_B_N</v>
      </c>
      <c r="AA3371" s="12">
        <f t="shared" si="573"/>
        <v>20</v>
      </c>
      <c r="AB3371" s="6" t="s">
        <v>195</v>
      </c>
      <c r="AC3371" s="106">
        <v>3030</v>
      </c>
      <c r="AJ3371" s="80"/>
      <c r="AK3371" s="116" t="s">
        <v>1694</v>
      </c>
      <c r="AN3371" s="80"/>
      <c r="AO3371" s="80"/>
      <c r="AP3371" s="80"/>
      <c r="AQ3371" s="80"/>
      <c r="AR3371" s="130"/>
      <c r="AS3371" s="80"/>
      <c r="AT3371" s="7"/>
      <c r="AU3371" s="7"/>
      <c r="AV3371" s="169"/>
      <c r="AW3371" s="170"/>
      <c r="AX3371" s="140"/>
      <c r="AY3371" s="150"/>
      <c r="AZ3371" s="171"/>
      <c r="BA3371" s="171"/>
      <c r="BB3371" s="150" t="str">
        <f t="shared" si="572"/>
        <v/>
      </c>
      <c r="BC3371" s="172"/>
      <c r="BD3371" s="169"/>
      <c r="BE3371" s="169"/>
      <c r="BF3371" s="169"/>
      <c r="BG3371" s="169"/>
      <c r="BH3371" s="169"/>
      <c r="BI3371" s="169"/>
      <c r="BJ3371" s="169"/>
      <c r="BK3371" s="169"/>
      <c r="BL3371" s="169"/>
      <c r="BM3371" s="169"/>
      <c r="BN3371" s="169"/>
      <c r="BO3371" s="169"/>
      <c r="BP3371" s="169"/>
      <c r="BQ3371" s="169"/>
      <c r="BS3371" s="6"/>
      <c r="BT3371" s="11"/>
      <c r="BU3371" s="6"/>
      <c r="BV3371" s="6"/>
    </row>
    <row r="3372" spans="1:74" ht="15.75" x14ac:dyDescent="0.25">
      <c r="A3372" s="52" t="s">
        <v>7908</v>
      </c>
      <c r="B3372" s="56"/>
      <c r="C3372" s="7" t="s">
        <v>118</v>
      </c>
      <c r="D3372" s="7" t="s">
        <v>6921</v>
      </c>
      <c r="E3372" s="7"/>
      <c r="F3372" s="64"/>
      <c r="G3372" s="6"/>
      <c r="H3372" s="6"/>
      <c r="I3372" s="10" t="s">
        <v>110</v>
      </c>
      <c r="J3372" s="11" t="s">
        <v>7735</v>
      </c>
      <c r="K3372" s="220" t="s">
        <v>601</v>
      </c>
      <c r="L3372" s="180"/>
      <c r="M3372" s="180">
        <v>1000</v>
      </c>
      <c r="N3372" s="80" t="s">
        <v>7217</v>
      </c>
      <c r="O3372" s="165"/>
      <c r="P3372" s="80" t="s">
        <v>6244</v>
      </c>
      <c r="Q3372" s="80"/>
      <c r="R3372" s="80"/>
      <c r="S3372" s="166"/>
      <c r="T3372" s="164"/>
      <c r="U3372" s="167"/>
      <c r="V3372" s="168"/>
      <c r="W3372" s="12" t="str">
        <f t="shared" si="571"/>
        <v>Mqtt1</v>
      </c>
      <c r="X3372" s="222"/>
      <c r="Y3372" s="6" t="str">
        <f t="shared" si="569"/>
        <v>power-tag/wall-ceiling-cooling-pump-section-4</v>
      </c>
      <c r="Z3372" s="106" t="str" cm="1">
        <f t="array" ref="Z3372">IF(COUNTIF(N3372,"spare"),"","$."&amp;_xlfn.REGEXEXTRACT(J3372,"PT\d+[FQ]\d+_(.*)", 2))</f>
        <v>$.RMS_Voltage_C_N</v>
      </c>
      <c r="AA3372" s="12">
        <f t="shared" si="573"/>
        <v>20</v>
      </c>
      <c r="AB3372" s="6" t="s">
        <v>195</v>
      </c>
      <c r="AC3372" s="106">
        <v>3032</v>
      </c>
      <c r="AJ3372" s="80"/>
      <c r="AK3372" s="116" t="s">
        <v>1694</v>
      </c>
      <c r="AN3372" s="80"/>
      <c r="AO3372" s="80"/>
      <c r="AP3372" s="80"/>
      <c r="AQ3372" s="80"/>
      <c r="AR3372" s="130"/>
      <c r="AS3372" s="80"/>
      <c r="AT3372" s="7"/>
      <c r="AU3372" s="7"/>
      <c r="AV3372" s="169"/>
      <c r="AW3372" s="170"/>
      <c r="AX3372" s="140"/>
      <c r="AY3372" s="150"/>
      <c r="AZ3372" s="171"/>
      <c r="BA3372" s="171"/>
      <c r="BB3372" s="150" t="str">
        <f t="shared" si="572"/>
        <v/>
      </c>
      <c r="BC3372" s="172"/>
      <c r="BD3372" s="169"/>
      <c r="BE3372" s="169"/>
      <c r="BF3372" s="169"/>
      <c r="BG3372" s="169"/>
      <c r="BH3372" s="169"/>
      <c r="BI3372" s="169"/>
      <c r="BJ3372" s="169"/>
      <c r="BK3372" s="169"/>
      <c r="BL3372" s="169"/>
      <c r="BM3372" s="169"/>
      <c r="BN3372" s="169"/>
      <c r="BO3372" s="169"/>
      <c r="BP3372" s="169"/>
      <c r="BQ3372" s="169"/>
      <c r="BS3372" s="6"/>
      <c r="BT3372" s="11"/>
      <c r="BU3372" s="6"/>
      <c r="BV3372" s="6"/>
    </row>
    <row r="3373" spans="1:74" ht="15.75" x14ac:dyDescent="0.25">
      <c r="A3373" s="52" t="s">
        <v>7908</v>
      </c>
      <c r="B3373" s="56"/>
      <c r="C3373" s="7" t="s">
        <v>118</v>
      </c>
      <c r="D3373" s="7" t="s">
        <v>6921</v>
      </c>
      <c r="E3373" s="7"/>
      <c r="F3373" s="64"/>
      <c r="G3373" s="6"/>
      <c r="H3373" s="6"/>
      <c r="I3373" s="10" t="s">
        <v>110</v>
      </c>
      <c r="J3373" s="11" t="s">
        <v>4514</v>
      </c>
      <c r="K3373" s="220" t="s">
        <v>601</v>
      </c>
      <c r="L3373" s="180"/>
      <c r="M3373" s="180">
        <v>1000</v>
      </c>
      <c r="N3373" s="80" t="s">
        <v>7217</v>
      </c>
      <c r="O3373" s="165"/>
      <c r="P3373" s="80" t="s">
        <v>6245</v>
      </c>
      <c r="Q3373" s="80"/>
      <c r="R3373" s="80"/>
      <c r="S3373" s="166"/>
      <c r="T3373" s="164"/>
      <c r="U3373" s="167"/>
      <c r="V3373" s="168"/>
      <c r="W3373" s="12" t="str">
        <f t="shared" si="571"/>
        <v>Mqtt1</v>
      </c>
      <c r="X3373" s="222"/>
      <c r="Y3373" s="6" t="str">
        <f t="shared" si="569"/>
        <v>power-tag/wall-ceiling-cooling-pump-section-4</v>
      </c>
      <c r="Z3373" s="106" t="str" cm="1">
        <f t="array" ref="Z3373">IF(COUNTIF(N3373,"spare"),"","$."&amp;_xlfn.REGEXEXTRACT(J3373,"PT\d+[FQ]\d+_(.*)", 2))</f>
        <v>$.Active_Power_Phase_A</v>
      </c>
      <c r="AA3373" s="12">
        <f t="shared" si="573"/>
        <v>20</v>
      </c>
      <c r="AB3373" s="6" t="s">
        <v>195</v>
      </c>
      <c r="AC3373" s="106">
        <v>3054</v>
      </c>
      <c r="AJ3373" s="80"/>
      <c r="AK3373" s="116" t="s">
        <v>1695</v>
      </c>
      <c r="AN3373" s="80"/>
      <c r="AO3373" s="80"/>
      <c r="AP3373" s="80"/>
      <c r="AQ3373" s="80"/>
      <c r="AR3373" s="130"/>
      <c r="AS3373" s="80"/>
      <c r="AT3373" s="7"/>
      <c r="AU3373" s="7"/>
      <c r="AV3373" s="169"/>
      <c r="AW3373" s="170"/>
      <c r="AX3373" s="140"/>
      <c r="AY3373" s="150"/>
      <c r="AZ3373" s="171"/>
      <c r="BA3373" s="171"/>
      <c r="BB3373" s="150" t="str">
        <f t="shared" si="572"/>
        <v/>
      </c>
      <c r="BC3373" s="172"/>
      <c r="BD3373" s="169"/>
      <c r="BE3373" s="169"/>
      <c r="BF3373" s="169"/>
      <c r="BG3373" s="169"/>
      <c r="BH3373" s="169"/>
      <c r="BI3373" s="169"/>
      <c r="BJ3373" s="169"/>
      <c r="BK3373" s="169"/>
      <c r="BL3373" s="169"/>
      <c r="BM3373" s="169"/>
      <c r="BN3373" s="169"/>
      <c r="BO3373" s="169"/>
      <c r="BP3373" s="169"/>
      <c r="BQ3373" s="169"/>
      <c r="BS3373" s="6"/>
      <c r="BT3373" s="11"/>
      <c r="BU3373" s="6"/>
      <c r="BV3373" s="6"/>
    </row>
    <row r="3374" spans="1:74" ht="15.75" x14ac:dyDescent="0.25">
      <c r="A3374" s="52" t="s">
        <v>7908</v>
      </c>
      <c r="B3374" s="56"/>
      <c r="C3374" s="7" t="s">
        <v>118</v>
      </c>
      <c r="D3374" s="7" t="s">
        <v>6921</v>
      </c>
      <c r="E3374" s="7"/>
      <c r="F3374" s="64"/>
      <c r="G3374" s="6"/>
      <c r="H3374" s="6"/>
      <c r="I3374" s="10" t="s">
        <v>110</v>
      </c>
      <c r="J3374" s="11" t="s">
        <v>4515</v>
      </c>
      <c r="K3374" s="220" t="s">
        <v>601</v>
      </c>
      <c r="L3374" s="180"/>
      <c r="M3374" s="180">
        <v>1000</v>
      </c>
      <c r="N3374" s="80" t="s">
        <v>7217</v>
      </c>
      <c r="O3374" s="165"/>
      <c r="P3374" s="80" t="s">
        <v>6246</v>
      </c>
      <c r="Q3374" s="80"/>
      <c r="R3374" s="80"/>
      <c r="S3374" s="166"/>
      <c r="T3374" s="164"/>
      <c r="U3374" s="167"/>
      <c r="V3374" s="168"/>
      <c r="W3374" s="12" t="str">
        <f t="shared" si="571"/>
        <v>Mqtt1</v>
      </c>
      <c r="X3374" s="222"/>
      <c r="Y3374" s="6" t="str">
        <f t="shared" si="569"/>
        <v>power-tag/wall-ceiling-cooling-pump-section-4</v>
      </c>
      <c r="Z3374" s="106" t="str" cm="1">
        <f t="array" ref="Z3374">IF(COUNTIF(N3374,"spare"),"","$."&amp;_xlfn.REGEXEXTRACT(J3374,"PT\d+[FQ]\d+_(.*)", 2))</f>
        <v>$.Active_Power_Phase_B</v>
      </c>
      <c r="AA3374" s="12">
        <f t="shared" si="573"/>
        <v>20</v>
      </c>
      <c r="AB3374" s="6" t="s">
        <v>195</v>
      </c>
      <c r="AC3374" s="106">
        <v>3056</v>
      </c>
      <c r="AJ3374" s="80"/>
      <c r="AK3374" s="116" t="s">
        <v>1695</v>
      </c>
      <c r="AN3374" s="80"/>
      <c r="AO3374" s="80"/>
      <c r="AP3374" s="80"/>
      <c r="AQ3374" s="80"/>
      <c r="AR3374" s="130"/>
      <c r="AS3374" s="80"/>
      <c r="AT3374" s="7"/>
      <c r="AU3374" s="7"/>
      <c r="AV3374" s="169"/>
      <c r="AW3374" s="170"/>
      <c r="AX3374" s="140"/>
      <c r="AY3374" s="150"/>
      <c r="AZ3374" s="171"/>
      <c r="BA3374" s="171"/>
      <c r="BB3374" s="150" t="str">
        <f t="shared" si="572"/>
        <v/>
      </c>
      <c r="BC3374" s="172"/>
      <c r="BD3374" s="169"/>
      <c r="BE3374" s="169"/>
      <c r="BF3374" s="169"/>
      <c r="BG3374" s="169"/>
      <c r="BH3374" s="169"/>
      <c r="BI3374" s="169"/>
      <c r="BJ3374" s="169"/>
      <c r="BK3374" s="169"/>
      <c r="BL3374" s="169"/>
      <c r="BM3374" s="169"/>
      <c r="BN3374" s="169"/>
      <c r="BO3374" s="169"/>
      <c r="BP3374" s="169"/>
      <c r="BQ3374" s="169"/>
      <c r="BS3374" s="6"/>
      <c r="BT3374" s="11"/>
      <c r="BU3374" s="6"/>
      <c r="BV3374" s="6"/>
    </row>
    <row r="3375" spans="1:74" ht="15.75" x14ac:dyDescent="0.25">
      <c r="A3375" s="52" t="s">
        <v>7908</v>
      </c>
      <c r="B3375" s="56"/>
      <c r="C3375" s="7" t="s">
        <v>118</v>
      </c>
      <c r="D3375" s="7" t="s">
        <v>6921</v>
      </c>
      <c r="E3375" s="7"/>
      <c r="F3375" s="64"/>
      <c r="G3375" s="6"/>
      <c r="H3375" s="6"/>
      <c r="I3375" s="10" t="s">
        <v>110</v>
      </c>
      <c r="J3375" s="11" t="s">
        <v>4516</v>
      </c>
      <c r="K3375" s="220" t="s">
        <v>601</v>
      </c>
      <c r="L3375" s="180"/>
      <c r="M3375" s="180">
        <v>1000</v>
      </c>
      <c r="N3375" s="80" t="s">
        <v>7217</v>
      </c>
      <c r="O3375" s="165"/>
      <c r="P3375" s="80" t="s">
        <v>6247</v>
      </c>
      <c r="Q3375" s="80"/>
      <c r="R3375" s="80"/>
      <c r="S3375" s="166"/>
      <c r="T3375" s="164"/>
      <c r="U3375" s="167"/>
      <c r="V3375" s="168"/>
      <c r="W3375" s="12" t="str">
        <f t="shared" si="571"/>
        <v>Mqtt1</v>
      </c>
      <c r="X3375" s="222"/>
      <c r="Y3375" s="6" t="str">
        <f t="shared" si="569"/>
        <v>power-tag/wall-ceiling-cooling-pump-section-4</v>
      </c>
      <c r="Z3375" s="106" t="str" cm="1">
        <f t="array" ref="Z3375">IF(COUNTIF(N3375,"spare"),"","$."&amp;_xlfn.REGEXEXTRACT(J3375,"PT\d+[FQ]\d+_(.*)", 2))</f>
        <v>$.Active_Power_Phase_C</v>
      </c>
      <c r="AA3375" s="12">
        <f t="shared" si="573"/>
        <v>20</v>
      </c>
      <c r="AB3375" s="6" t="s">
        <v>195</v>
      </c>
      <c r="AC3375" s="106">
        <v>3058</v>
      </c>
      <c r="AJ3375" s="80"/>
      <c r="AK3375" s="116" t="s">
        <v>1695</v>
      </c>
      <c r="AN3375" s="80"/>
      <c r="AO3375" s="80"/>
      <c r="AP3375" s="80"/>
      <c r="AQ3375" s="80"/>
      <c r="AR3375" s="130"/>
      <c r="AS3375" s="80"/>
      <c r="AT3375" s="7"/>
      <c r="AU3375" s="7"/>
      <c r="AV3375" s="169"/>
      <c r="AW3375" s="170"/>
      <c r="AX3375" s="140"/>
      <c r="AY3375" s="150"/>
      <c r="AZ3375" s="171"/>
      <c r="BA3375" s="171"/>
      <c r="BB3375" s="150" t="str">
        <f t="shared" si="572"/>
        <v/>
      </c>
      <c r="BC3375" s="172"/>
      <c r="BD3375" s="169"/>
      <c r="BE3375" s="169"/>
      <c r="BF3375" s="169"/>
      <c r="BG3375" s="169"/>
      <c r="BH3375" s="169"/>
      <c r="BI3375" s="169"/>
      <c r="BJ3375" s="169"/>
      <c r="BK3375" s="169"/>
      <c r="BL3375" s="169"/>
      <c r="BM3375" s="169"/>
      <c r="BN3375" s="169"/>
      <c r="BO3375" s="169"/>
      <c r="BP3375" s="169"/>
      <c r="BQ3375" s="169"/>
      <c r="BS3375" s="6"/>
      <c r="BT3375" s="11"/>
      <c r="BU3375" s="6"/>
      <c r="BV3375" s="6"/>
    </row>
    <row r="3376" spans="1:74" ht="15.75" x14ac:dyDescent="0.25">
      <c r="A3376" s="52" t="s">
        <v>7908</v>
      </c>
      <c r="B3376" s="56"/>
      <c r="C3376" s="7" t="s">
        <v>118</v>
      </c>
      <c r="D3376" s="7" t="s">
        <v>6921</v>
      </c>
      <c r="E3376" s="7"/>
      <c r="F3376" s="64"/>
      <c r="G3376" s="6"/>
      <c r="H3376" s="6"/>
      <c r="I3376" s="10" t="s">
        <v>110</v>
      </c>
      <c r="J3376" s="11" t="s">
        <v>4517</v>
      </c>
      <c r="K3376" s="220" t="s">
        <v>601</v>
      </c>
      <c r="L3376" s="180"/>
      <c r="M3376" s="180">
        <v>1000</v>
      </c>
      <c r="N3376" s="80" t="s">
        <v>7217</v>
      </c>
      <c r="O3376" s="165"/>
      <c r="P3376" s="80" t="s">
        <v>6248</v>
      </c>
      <c r="Q3376" s="80"/>
      <c r="R3376" s="80"/>
      <c r="S3376" s="166"/>
      <c r="T3376" s="164"/>
      <c r="U3376" s="167"/>
      <c r="V3376" s="168"/>
      <c r="W3376" s="12" t="str">
        <f t="shared" si="571"/>
        <v>Mqtt1</v>
      </c>
      <c r="X3376" s="222"/>
      <c r="Y3376" s="6" t="str">
        <f t="shared" si="569"/>
        <v>power-tag/wall-ceiling-cooling-pump-section-4</v>
      </c>
      <c r="Z3376" s="106" t="str" cm="1">
        <f t="array" ref="Z3376">IF(COUNTIF(N3376,"spare"),"","$."&amp;_xlfn.REGEXEXTRACT(J3376,"PT\d+[FQ]\d+_(.*)", 2))</f>
        <v>$.Total_Active_Power</v>
      </c>
      <c r="AA3376" s="12">
        <f t="shared" si="573"/>
        <v>20</v>
      </c>
      <c r="AB3376" s="6" t="s">
        <v>195</v>
      </c>
      <c r="AC3376" s="106">
        <v>3060</v>
      </c>
      <c r="AJ3376" s="80"/>
      <c r="AK3376" s="116" t="s">
        <v>1695</v>
      </c>
      <c r="AN3376" s="80"/>
      <c r="AO3376" s="80"/>
      <c r="AP3376" s="80"/>
      <c r="AQ3376" s="80"/>
      <c r="AR3376" s="130"/>
      <c r="AS3376" s="80"/>
      <c r="AT3376" s="7"/>
      <c r="AU3376" s="7"/>
      <c r="AV3376" s="169"/>
      <c r="AW3376" s="170"/>
      <c r="AX3376" s="140"/>
      <c r="AY3376" s="150"/>
      <c r="AZ3376" s="171"/>
      <c r="BA3376" s="171"/>
      <c r="BB3376" s="150" t="str">
        <f t="shared" si="572"/>
        <v/>
      </c>
      <c r="BC3376" s="172"/>
      <c r="BD3376" s="169"/>
      <c r="BE3376" s="169"/>
      <c r="BF3376" s="169"/>
      <c r="BG3376" s="169"/>
      <c r="BH3376" s="169"/>
      <c r="BI3376" s="169"/>
      <c r="BJ3376" s="169"/>
      <c r="BK3376" s="169"/>
      <c r="BL3376" s="169"/>
      <c r="BM3376" s="169"/>
      <c r="BN3376" s="169"/>
      <c r="BO3376" s="169"/>
      <c r="BP3376" s="169"/>
      <c r="BQ3376" s="169"/>
      <c r="BS3376" s="6"/>
      <c r="BT3376" s="11"/>
      <c r="BU3376" s="6"/>
      <c r="BV3376" s="6"/>
    </row>
    <row r="3377" spans="1:74" ht="15.75" x14ac:dyDescent="0.25">
      <c r="A3377" s="52" t="s">
        <v>7908</v>
      </c>
      <c r="B3377" s="56"/>
      <c r="C3377" s="7" t="s">
        <v>118</v>
      </c>
      <c r="D3377" s="7" t="s">
        <v>6921</v>
      </c>
      <c r="E3377" s="7"/>
      <c r="F3377" s="64"/>
      <c r="G3377" s="6"/>
      <c r="H3377" s="6"/>
      <c r="I3377" s="10" t="s">
        <v>110</v>
      </c>
      <c r="J3377" s="11" t="s">
        <v>4518</v>
      </c>
      <c r="K3377" s="220" t="s">
        <v>601</v>
      </c>
      <c r="L3377" s="180"/>
      <c r="M3377" s="180">
        <v>1000</v>
      </c>
      <c r="N3377" s="80" t="s">
        <v>7217</v>
      </c>
      <c r="O3377" s="165"/>
      <c r="P3377" s="80" t="s">
        <v>6249</v>
      </c>
      <c r="Q3377" s="80"/>
      <c r="R3377" s="80"/>
      <c r="S3377" s="166"/>
      <c r="T3377" s="164"/>
      <c r="U3377" s="167"/>
      <c r="V3377" s="168"/>
      <c r="W3377" s="12" t="str">
        <f t="shared" si="571"/>
        <v>Mqtt1</v>
      </c>
      <c r="X3377" s="222"/>
      <c r="Y3377" s="6" t="str">
        <f t="shared" si="569"/>
        <v>power-tag/wall-ceiling-cooling-pump-section-4</v>
      </c>
      <c r="Z3377" s="106" t="str" cm="1">
        <f t="array" ref="Z3377">IF(COUNTIF(N3377,"spare"),"","$."&amp;_xlfn.REGEXEXTRACT(J3377,"PT\d+[FQ]\d+_(.*)", 2))</f>
        <v>$.Power_Factor_Phase_A</v>
      </c>
      <c r="AA3377" s="12">
        <f t="shared" si="573"/>
        <v>20</v>
      </c>
      <c r="AB3377" s="6" t="s">
        <v>195</v>
      </c>
      <c r="AC3377" s="106">
        <v>3078</v>
      </c>
      <c r="AJ3377" s="80"/>
      <c r="AK3377" s="116" t="s">
        <v>1696</v>
      </c>
      <c r="AN3377" s="80"/>
      <c r="AO3377" s="80"/>
      <c r="AP3377" s="80"/>
      <c r="AQ3377" s="80"/>
      <c r="AR3377" s="130"/>
      <c r="AS3377" s="80"/>
      <c r="AT3377" s="7"/>
      <c r="AU3377" s="7"/>
      <c r="AV3377" s="169"/>
      <c r="AW3377" s="170"/>
      <c r="AX3377" s="140"/>
      <c r="AY3377" s="150"/>
      <c r="AZ3377" s="171"/>
      <c r="BA3377" s="171"/>
      <c r="BB3377" s="150" t="str">
        <f t="shared" si="572"/>
        <v/>
      </c>
      <c r="BC3377" s="172"/>
      <c r="BD3377" s="169"/>
      <c r="BE3377" s="169"/>
      <c r="BF3377" s="169"/>
      <c r="BG3377" s="169"/>
      <c r="BH3377" s="169"/>
      <c r="BI3377" s="169"/>
      <c r="BJ3377" s="169"/>
      <c r="BK3377" s="169"/>
      <c r="BL3377" s="169"/>
      <c r="BM3377" s="169"/>
      <c r="BN3377" s="169"/>
      <c r="BO3377" s="169"/>
      <c r="BP3377" s="169"/>
      <c r="BQ3377" s="169"/>
      <c r="BS3377" s="6"/>
      <c r="BT3377" s="11"/>
      <c r="BU3377" s="6"/>
      <c r="BV3377" s="6"/>
    </row>
    <row r="3378" spans="1:74" ht="15.75" x14ac:dyDescent="0.25">
      <c r="A3378" s="52" t="s">
        <v>7908</v>
      </c>
      <c r="B3378" s="56"/>
      <c r="C3378" s="7" t="s">
        <v>118</v>
      </c>
      <c r="D3378" s="7" t="s">
        <v>6921</v>
      </c>
      <c r="E3378" s="7"/>
      <c r="F3378" s="64"/>
      <c r="G3378" s="6"/>
      <c r="H3378" s="6"/>
      <c r="I3378" s="10" t="s">
        <v>110</v>
      </c>
      <c r="J3378" s="11" t="s">
        <v>4519</v>
      </c>
      <c r="K3378" s="220" t="s">
        <v>601</v>
      </c>
      <c r="L3378" s="180"/>
      <c r="M3378" s="180">
        <v>1000</v>
      </c>
      <c r="N3378" s="80" t="s">
        <v>7217</v>
      </c>
      <c r="O3378" s="165"/>
      <c r="P3378" s="80" t="s">
        <v>6250</v>
      </c>
      <c r="Q3378" s="80"/>
      <c r="R3378" s="80"/>
      <c r="S3378" s="166"/>
      <c r="T3378" s="164"/>
      <c r="U3378" s="167"/>
      <c r="V3378" s="168"/>
      <c r="W3378" s="12" t="str">
        <f t="shared" si="571"/>
        <v>Mqtt1</v>
      </c>
      <c r="X3378" s="222"/>
      <c r="Y3378" s="6" t="str">
        <f t="shared" si="569"/>
        <v>power-tag/wall-ceiling-cooling-pump-section-4</v>
      </c>
      <c r="Z3378" s="106" t="str" cm="1">
        <f t="array" ref="Z3378">IF(COUNTIF(N3378,"spare"),"","$."&amp;_xlfn.REGEXEXTRACT(J3378,"PT\d+[FQ]\d+_(.*)", 2))</f>
        <v>$.Power_Factor_Phase_B</v>
      </c>
      <c r="AA3378" s="12">
        <f t="shared" si="573"/>
        <v>20</v>
      </c>
      <c r="AB3378" s="6" t="s">
        <v>195</v>
      </c>
      <c r="AC3378" s="106">
        <v>3080</v>
      </c>
      <c r="AJ3378" s="80"/>
      <c r="AK3378" s="116" t="s">
        <v>1696</v>
      </c>
      <c r="AN3378" s="80"/>
      <c r="AO3378" s="80"/>
      <c r="AP3378" s="80"/>
      <c r="AQ3378" s="80"/>
      <c r="AR3378" s="130"/>
      <c r="AS3378" s="80"/>
      <c r="AT3378" s="7"/>
      <c r="AU3378" s="7"/>
      <c r="AV3378" s="169"/>
      <c r="AW3378" s="170"/>
      <c r="AX3378" s="140"/>
      <c r="AY3378" s="150"/>
      <c r="AZ3378" s="171"/>
      <c r="BA3378" s="171"/>
      <c r="BB3378" s="150" t="str">
        <f t="shared" si="572"/>
        <v/>
      </c>
      <c r="BC3378" s="172"/>
      <c r="BD3378" s="169"/>
      <c r="BE3378" s="169"/>
      <c r="BF3378" s="169"/>
      <c r="BG3378" s="169"/>
      <c r="BH3378" s="169"/>
      <c r="BI3378" s="169"/>
      <c r="BJ3378" s="169"/>
      <c r="BK3378" s="169"/>
      <c r="BL3378" s="169"/>
      <c r="BM3378" s="169"/>
      <c r="BN3378" s="169"/>
      <c r="BO3378" s="169"/>
      <c r="BP3378" s="169"/>
      <c r="BQ3378" s="169"/>
      <c r="BS3378" s="6"/>
      <c r="BT3378" s="11"/>
      <c r="BU3378" s="6"/>
      <c r="BV3378" s="6"/>
    </row>
    <row r="3379" spans="1:74" ht="15.75" x14ac:dyDescent="0.25">
      <c r="A3379" s="52" t="s">
        <v>7908</v>
      </c>
      <c r="B3379" s="56"/>
      <c r="C3379" s="7" t="s">
        <v>118</v>
      </c>
      <c r="D3379" s="7" t="s">
        <v>6921</v>
      </c>
      <c r="E3379" s="7"/>
      <c r="F3379" s="64"/>
      <c r="G3379" s="6"/>
      <c r="H3379" s="6"/>
      <c r="I3379" s="10" t="s">
        <v>110</v>
      </c>
      <c r="J3379" s="11" t="s">
        <v>4520</v>
      </c>
      <c r="K3379" s="220" t="s">
        <v>601</v>
      </c>
      <c r="L3379" s="180"/>
      <c r="M3379" s="180">
        <v>1000</v>
      </c>
      <c r="N3379" s="80" t="s">
        <v>7217</v>
      </c>
      <c r="O3379" s="165"/>
      <c r="P3379" s="80" t="s">
        <v>6251</v>
      </c>
      <c r="Q3379" s="80"/>
      <c r="R3379" s="80"/>
      <c r="S3379" s="166"/>
      <c r="T3379" s="164"/>
      <c r="U3379" s="167"/>
      <c r="V3379" s="168"/>
      <c r="W3379" s="12" t="str">
        <f t="shared" si="571"/>
        <v>Mqtt1</v>
      </c>
      <c r="X3379" s="222"/>
      <c r="Y3379" s="6" t="str">
        <f t="shared" si="569"/>
        <v>power-tag/wall-ceiling-cooling-pump-section-4</v>
      </c>
      <c r="Z3379" s="106" t="str" cm="1">
        <f t="array" ref="Z3379">IF(COUNTIF(N3379,"spare"),"","$."&amp;_xlfn.REGEXEXTRACT(J3379,"PT\d+[FQ]\d+_(.*)", 2))</f>
        <v>$.Power_Factor_Phase_C</v>
      </c>
      <c r="AA3379" s="12">
        <f t="shared" si="573"/>
        <v>20</v>
      </c>
      <c r="AB3379" s="6" t="s">
        <v>195</v>
      </c>
      <c r="AC3379" s="106">
        <v>3082</v>
      </c>
      <c r="AJ3379" s="80"/>
      <c r="AK3379" s="116" t="s">
        <v>1696</v>
      </c>
      <c r="AN3379" s="80"/>
      <c r="AO3379" s="80"/>
      <c r="AP3379" s="80"/>
      <c r="AQ3379" s="80"/>
      <c r="AR3379" s="130"/>
      <c r="AS3379" s="80"/>
      <c r="AT3379" s="7"/>
      <c r="AU3379" s="7"/>
      <c r="AV3379" s="169"/>
      <c r="AW3379" s="170"/>
      <c r="AX3379" s="140"/>
      <c r="AY3379" s="150"/>
      <c r="AZ3379" s="171"/>
      <c r="BA3379" s="171"/>
      <c r="BB3379" s="150" t="str">
        <f t="shared" si="572"/>
        <v/>
      </c>
      <c r="BC3379" s="172"/>
      <c r="BD3379" s="169"/>
      <c r="BE3379" s="169"/>
      <c r="BF3379" s="169"/>
      <c r="BG3379" s="169"/>
      <c r="BH3379" s="169"/>
      <c r="BI3379" s="169"/>
      <c r="BJ3379" s="169"/>
      <c r="BK3379" s="169"/>
      <c r="BL3379" s="169"/>
      <c r="BM3379" s="169"/>
      <c r="BN3379" s="169"/>
      <c r="BO3379" s="169"/>
      <c r="BP3379" s="169"/>
      <c r="BQ3379" s="169"/>
      <c r="BS3379" s="6"/>
      <c r="BT3379" s="11"/>
      <c r="BU3379" s="6"/>
      <c r="BV3379" s="6"/>
    </row>
    <row r="3380" spans="1:74" ht="15.75" x14ac:dyDescent="0.25">
      <c r="A3380" s="52" t="s">
        <v>7908</v>
      </c>
      <c r="B3380" s="56"/>
      <c r="C3380" s="7" t="s">
        <v>118</v>
      </c>
      <c r="D3380" s="7" t="s">
        <v>6921</v>
      </c>
      <c r="E3380" s="7"/>
      <c r="F3380" s="64"/>
      <c r="G3380" s="6"/>
      <c r="H3380" s="6"/>
      <c r="I3380" s="10" t="s">
        <v>110</v>
      </c>
      <c r="J3380" s="11" t="s">
        <v>4521</v>
      </c>
      <c r="K3380" s="220" t="s">
        <v>601</v>
      </c>
      <c r="L3380" s="180"/>
      <c r="M3380" s="180">
        <v>1000</v>
      </c>
      <c r="N3380" s="80" t="s">
        <v>7217</v>
      </c>
      <c r="O3380" s="165"/>
      <c r="P3380" s="80" t="s">
        <v>6252</v>
      </c>
      <c r="Q3380" s="80"/>
      <c r="R3380" s="80"/>
      <c r="S3380" s="166"/>
      <c r="T3380" s="164"/>
      <c r="U3380" s="167"/>
      <c r="V3380" s="168"/>
      <c r="W3380" s="12" t="str">
        <f t="shared" si="571"/>
        <v>Mqtt1</v>
      </c>
      <c r="X3380" s="222"/>
      <c r="Y3380" s="6" t="str">
        <f t="shared" si="569"/>
        <v>power-tag/wall-ceiling-cooling-pump-section-4</v>
      </c>
      <c r="Z3380" s="106" t="str" cm="1">
        <f t="array" ref="Z3380">IF(COUNTIF(N3380,"spare"),"","$."&amp;_xlfn.REGEXEXTRACT(J3380,"PT\d+[FQ]\d+_(.*)", 2))</f>
        <v>$.Total_Power_Factor</v>
      </c>
      <c r="AA3380" s="12">
        <f t="shared" si="573"/>
        <v>20</v>
      </c>
      <c r="AB3380" s="6" t="s">
        <v>195</v>
      </c>
      <c r="AC3380" s="106">
        <v>3084</v>
      </c>
      <c r="AJ3380" s="80"/>
      <c r="AK3380" s="116" t="s">
        <v>1696</v>
      </c>
      <c r="AN3380" s="80"/>
      <c r="AO3380" s="80"/>
      <c r="AP3380" s="80"/>
      <c r="AQ3380" s="80"/>
      <c r="AR3380" s="130"/>
      <c r="AS3380" s="80"/>
      <c r="AT3380" s="7"/>
      <c r="AU3380" s="7"/>
      <c r="AV3380" s="169"/>
      <c r="AW3380" s="170"/>
      <c r="AX3380" s="140"/>
      <c r="AY3380" s="150"/>
      <c r="AZ3380" s="171"/>
      <c r="BA3380" s="171"/>
      <c r="BB3380" s="150" t="str">
        <f t="shared" si="572"/>
        <v/>
      </c>
      <c r="BC3380" s="172"/>
      <c r="BD3380" s="169"/>
      <c r="BE3380" s="169"/>
      <c r="BF3380" s="169"/>
      <c r="BG3380" s="169"/>
      <c r="BH3380" s="169"/>
      <c r="BI3380" s="169"/>
      <c r="BJ3380" s="169"/>
      <c r="BK3380" s="169"/>
      <c r="BL3380" s="169"/>
      <c r="BM3380" s="169"/>
      <c r="BN3380" s="169"/>
      <c r="BO3380" s="169"/>
      <c r="BP3380" s="169"/>
      <c r="BQ3380" s="169"/>
      <c r="BS3380" s="6"/>
      <c r="BT3380" s="11"/>
      <c r="BU3380" s="6"/>
      <c r="BV3380" s="6"/>
    </row>
    <row r="3381" spans="1:74" ht="15.75" x14ac:dyDescent="0.25">
      <c r="A3381" s="52" t="s">
        <v>7908</v>
      </c>
      <c r="B3381" s="56"/>
      <c r="C3381" s="7" t="s">
        <v>118</v>
      </c>
      <c r="D3381" s="7" t="s">
        <v>6921</v>
      </c>
      <c r="E3381" s="7"/>
      <c r="F3381" s="64"/>
      <c r="G3381" s="6"/>
      <c r="H3381" s="6"/>
      <c r="I3381" s="10" t="s">
        <v>110</v>
      </c>
      <c r="J3381" s="11" t="s">
        <v>4522</v>
      </c>
      <c r="K3381" s="220" t="s">
        <v>601</v>
      </c>
      <c r="L3381" s="180"/>
      <c r="M3381" s="180">
        <v>1000</v>
      </c>
      <c r="N3381" s="80" t="s">
        <v>7217</v>
      </c>
      <c r="O3381" s="165"/>
      <c r="P3381" s="80" t="s">
        <v>6253</v>
      </c>
      <c r="Q3381" s="80"/>
      <c r="R3381" s="80"/>
      <c r="S3381" s="166"/>
      <c r="T3381" s="164"/>
      <c r="U3381" s="167"/>
      <c r="V3381" s="168"/>
      <c r="W3381" s="12" t="str">
        <f t="shared" si="571"/>
        <v>Mqtt1</v>
      </c>
      <c r="X3381" s="222"/>
      <c r="Y3381" s="6" t="str">
        <f t="shared" si="569"/>
        <v>power-tag/wall-ceiling-cooling-pump-section-5</v>
      </c>
      <c r="Z3381" s="106" t="str" cm="1">
        <f t="array" ref="Z3381">IF(COUNTIF(N3381,"spare"),"","$."&amp;_xlfn.REGEXEXTRACT(J3381,"PT\d+[FQ]\d+_(.*)", 2))</f>
        <v>$.RMS_Current_Phase_A</v>
      </c>
      <c r="AA3381" s="12">
        <f>AA3366+1</f>
        <v>21</v>
      </c>
      <c r="AB3381" s="6" t="s">
        <v>195</v>
      </c>
      <c r="AC3381" s="106">
        <v>3000</v>
      </c>
      <c r="AJ3381" s="80"/>
      <c r="AK3381" s="116" t="s">
        <v>1693</v>
      </c>
      <c r="AN3381" s="80"/>
      <c r="AO3381" s="80"/>
      <c r="AP3381" s="80"/>
      <c r="AQ3381" s="80"/>
      <c r="AR3381" s="130"/>
      <c r="AS3381" s="80"/>
      <c r="AT3381" s="7"/>
      <c r="AU3381" s="7"/>
      <c r="AV3381" s="169"/>
      <c r="AW3381" s="170"/>
      <c r="AX3381" s="140"/>
      <c r="AY3381" s="150"/>
      <c r="AZ3381" s="171"/>
      <c r="BA3381" s="171"/>
      <c r="BB3381" s="150" t="str">
        <f t="shared" si="572"/>
        <v/>
      </c>
      <c r="BC3381" s="172"/>
      <c r="BD3381" s="169"/>
      <c r="BE3381" s="169"/>
      <c r="BF3381" s="169"/>
      <c r="BG3381" s="169"/>
      <c r="BH3381" s="169"/>
      <c r="BI3381" s="169"/>
      <c r="BJ3381" s="169"/>
      <c r="BK3381" s="169"/>
      <c r="BL3381" s="169"/>
      <c r="BM3381" s="169"/>
      <c r="BN3381" s="169"/>
      <c r="BO3381" s="169"/>
      <c r="BP3381" s="169"/>
      <c r="BQ3381" s="169"/>
      <c r="BS3381" s="6"/>
      <c r="BT3381" s="11"/>
      <c r="BU3381" s="6"/>
      <c r="BV3381" s="6"/>
    </row>
    <row r="3382" spans="1:74" ht="15.75" x14ac:dyDescent="0.25">
      <c r="A3382" s="52" t="s">
        <v>7908</v>
      </c>
      <c r="B3382" s="56"/>
      <c r="C3382" s="7" t="s">
        <v>118</v>
      </c>
      <c r="D3382" s="7" t="s">
        <v>6921</v>
      </c>
      <c r="E3382" s="7"/>
      <c r="F3382" s="64"/>
      <c r="G3382" s="6"/>
      <c r="H3382" s="6"/>
      <c r="I3382" s="10" t="s">
        <v>110</v>
      </c>
      <c r="J3382" s="11" t="s">
        <v>4523</v>
      </c>
      <c r="K3382" s="220" t="s">
        <v>601</v>
      </c>
      <c r="L3382" s="180"/>
      <c r="M3382" s="180">
        <v>1000</v>
      </c>
      <c r="N3382" s="80" t="s">
        <v>7217</v>
      </c>
      <c r="O3382" s="165"/>
      <c r="P3382" s="80" t="s">
        <v>6254</v>
      </c>
      <c r="Q3382" s="80"/>
      <c r="R3382" s="80"/>
      <c r="S3382" s="166"/>
      <c r="T3382" s="164"/>
      <c r="U3382" s="167"/>
      <c r="V3382" s="168"/>
      <c r="W3382" s="12" t="str">
        <f t="shared" si="571"/>
        <v>Mqtt1</v>
      </c>
      <c r="X3382" s="222"/>
      <c r="Y3382" s="6" t="str">
        <f t="shared" si="569"/>
        <v>power-tag/wall-ceiling-cooling-pump-section-5</v>
      </c>
      <c r="Z3382" s="106" t="str" cm="1">
        <f t="array" ref="Z3382">IF(COUNTIF(N3382,"spare"),"","$."&amp;_xlfn.REGEXEXTRACT(J3382,"PT\d+[FQ]\d+_(.*)", 2))</f>
        <v>$.RMS_Current_Phase_B</v>
      </c>
      <c r="AA3382" s="12">
        <f t="shared" ref="AA3382:AA3445" si="574">AA3367+1</f>
        <v>21</v>
      </c>
      <c r="AB3382" s="6" t="s">
        <v>195</v>
      </c>
      <c r="AC3382" s="106">
        <v>3002</v>
      </c>
      <c r="AJ3382" s="80"/>
      <c r="AK3382" s="116" t="s">
        <v>1693</v>
      </c>
      <c r="AN3382" s="80"/>
      <c r="AO3382" s="80"/>
      <c r="AP3382" s="80"/>
      <c r="AQ3382" s="80"/>
      <c r="AR3382" s="130"/>
      <c r="AS3382" s="80"/>
      <c r="AT3382" s="7"/>
      <c r="AU3382" s="7"/>
      <c r="AV3382" s="169"/>
      <c r="AW3382" s="170"/>
      <c r="AX3382" s="140"/>
      <c r="AY3382" s="150"/>
      <c r="AZ3382" s="171"/>
      <c r="BA3382" s="171"/>
      <c r="BB3382" s="150" t="str">
        <f t="shared" si="572"/>
        <v/>
      </c>
      <c r="BC3382" s="172"/>
      <c r="BD3382" s="169"/>
      <c r="BE3382" s="169"/>
      <c r="BF3382" s="169"/>
      <c r="BG3382" s="169"/>
      <c r="BH3382" s="169"/>
      <c r="BI3382" s="169"/>
      <c r="BJ3382" s="169"/>
      <c r="BK3382" s="169"/>
      <c r="BL3382" s="169"/>
      <c r="BM3382" s="169"/>
      <c r="BN3382" s="169"/>
      <c r="BO3382" s="169"/>
      <c r="BP3382" s="169"/>
      <c r="BQ3382" s="169"/>
      <c r="BS3382" s="6"/>
      <c r="BT3382" s="11"/>
      <c r="BU3382" s="6"/>
      <c r="BV3382" s="6"/>
    </row>
    <row r="3383" spans="1:74" ht="15.75" x14ac:dyDescent="0.25">
      <c r="A3383" s="52" t="s">
        <v>7908</v>
      </c>
      <c r="B3383" s="56"/>
      <c r="C3383" s="7" t="s">
        <v>118</v>
      </c>
      <c r="D3383" s="7" t="s">
        <v>6921</v>
      </c>
      <c r="E3383" s="7"/>
      <c r="F3383" s="64"/>
      <c r="G3383" s="6"/>
      <c r="H3383" s="6"/>
      <c r="I3383" s="10" t="s">
        <v>110</v>
      </c>
      <c r="J3383" s="11" t="s">
        <v>4524</v>
      </c>
      <c r="K3383" s="220" t="s">
        <v>601</v>
      </c>
      <c r="L3383" s="180"/>
      <c r="M3383" s="180">
        <v>1000</v>
      </c>
      <c r="N3383" s="80" t="s">
        <v>7217</v>
      </c>
      <c r="O3383" s="165"/>
      <c r="P3383" s="80" t="s">
        <v>6255</v>
      </c>
      <c r="Q3383" s="80"/>
      <c r="R3383" s="80"/>
      <c r="S3383" s="166"/>
      <c r="T3383" s="164"/>
      <c r="U3383" s="167"/>
      <c r="V3383" s="168"/>
      <c r="W3383" s="12" t="str">
        <f t="shared" si="571"/>
        <v>Mqtt1</v>
      </c>
      <c r="X3383" s="222"/>
      <c r="Y3383" s="6" t="str">
        <f t="shared" si="569"/>
        <v>power-tag/wall-ceiling-cooling-pump-section-5</v>
      </c>
      <c r="Z3383" s="106" t="str" cm="1">
        <f t="array" ref="Z3383">IF(COUNTIF(N3383,"spare"),"","$."&amp;_xlfn.REGEXEXTRACT(J3383,"PT\d+[FQ]\d+_(.*)", 2))</f>
        <v>$.RMS_Current_Phase_C</v>
      </c>
      <c r="AA3383" s="12">
        <f t="shared" si="574"/>
        <v>21</v>
      </c>
      <c r="AB3383" s="6" t="s">
        <v>195</v>
      </c>
      <c r="AC3383" s="106">
        <v>3004</v>
      </c>
      <c r="AJ3383" s="80"/>
      <c r="AK3383" s="116" t="s">
        <v>1693</v>
      </c>
      <c r="AN3383" s="80"/>
      <c r="AO3383" s="80"/>
      <c r="AP3383" s="80"/>
      <c r="AQ3383" s="80"/>
      <c r="AR3383" s="130"/>
      <c r="AS3383" s="80"/>
      <c r="AT3383" s="7"/>
      <c r="AU3383" s="7"/>
      <c r="AV3383" s="169"/>
      <c r="AW3383" s="170"/>
      <c r="AX3383" s="140"/>
      <c r="AY3383" s="150"/>
      <c r="AZ3383" s="171"/>
      <c r="BA3383" s="171"/>
      <c r="BB3383" s="150" t="str">
        <f t="shared" si="572"/>
        <v/>
      </c>
      <c r="BC3383" s="172"/>
      <c r="BD3383" s="169"/>
      <c r="BE3383" s="169"/>
      <c r="BF3383" s="169"/>
      <c r="BG3383" s="169"/>
      <c r="BH3383" s="169"/>
      <c r="BI3383" s="169"/>
      <c r="BJ3383" s="169"/>
      <c r="BK3383" s="169"/>
      <c r="BL3383" s="169"/>
      <c r="BM3383" s="169"/>
      <c r="BN3383" s="169"/>
      <c r="BO3383" s="169"/>
      <c r="BP3383" s="169"/>
      <c r="BQ3383" s="169"/>
      <c r="BS3383" s="6"/>
      <c r="BT3383" s="11"/>
      <c r="BU3383" s="6"/>
      <c r="BV3383" s="6"/>
    </row>
    <row r="3384" spans="1:74" ht="15.75" x14ac:dyDescent="0.25">
      <c r="A3384" s="52" t="s">
        <v>7908</v>
      </c>
      <c r="B3384" s="56"/>
      <c r="C3384" s="7" t="s">
        <v>118</v>
      </c>
      <c r="D3384" s="7" t="s">
        <v>6921</v>
      </c>
      <c r="E3384" s="7"/>
      <c r="F3384" s="64"/>
      <c r="G3384" s="6"/>
      <c r="H3384" s="6"/>
      <c r="I3384" s="10" t="s">
        <v>110</v>
      </c>
      <c r="J3384" s="11" t="s">
        <v>4525</v>
      </c>
      <c r="K3384" s="220" t="s">
        <v>601</v>
      </c>
      <c r="L3384" s="180"/>
      <c r="M3384" s="180">
        <v>1000</v>
      </c>
      <c r="N3384" s="80" t="s">
        <v>7217</v>
      </c>
      <c r="O3384" s="165"/>
      <c r="P3384" s="80" t="s">
        <v>6256</v>
      </c>
      <c r="Q3384" s="80"/>
      <c r="R3384" s="80"/>
      <c r="S3384" s="166"/>
      <c r="T3384" s="164"/>
      <c r="U3384" s="167"/>
      <c r="V3384" s="168"/>
      <c r="W3384" s="12" t="str">
        <f t="shared" si="571"/>
        <v>Mqtt1</v>
      </c>
      <c r="X3384" s="222"/>
      <c r="Y3384" s="6" t="str">
        <f t="shared" si="569"/>
        <v>power-tag/wall-ceiling-cooling-pump-section-5</v>
      </c>
      <c r="Z3384" s="106" t="str" cm="1">
        <f t="array" ref="Z3384">IF(COUNTIF(N3384,"spare"),"","$."&amp;_xlfn.REGEXEXTRACT(J3384,"PT\d+[FQ]\d+_(.*)", 2))</f>
        <v>$.RMS_Current_Phase_Neut</v>
      </c>
      <c r="AA3384" s="12">
        <f t="shared" si="574"/>
        <v>21</v>
      </c>
      <c r="AB3384" s="6" t="s">
        <v>195</v>
      </c>
      <c r="AC3384" s="106">
        <v>3006</v>
      </c>
      <c r="AJ3384" s="80"/>
      <c r="AK3384" s="116" t="s">
        <v>1693</v>
      </c>
      <c r="AN3384" s="80"/>
      <c r="AO3384" s="80"/>
      <c r="AP3384" s="80"/>
      <c r="AQ3384" s="80"/>
      <c r="AR3384" s="130"/>
      <c r="AS3384" s="80"/>
      <c r="AT3384" s="7"/>
      <c r="AU3384" s="7"/>
      <c r="AV3384" s="169"/>
      <c r="AW3384" s="170"/>
      <c r="AX3384" s="140"/>
      <c r="AY3384" s="150"/>
      <c r="AZ3384" s="171"/>
      <c r="BA3384" s="171"/>
      <c r="BB3384" s="150" t="str">
        <f t="shared" si="572"/>
        <v/>
      </c>
      <c r="BC3384" s="172"/>
      <c r="BD3384" s="169"/>
      <c r="BE3384" s="169"/>
      <c r="BF3384" s="169"/>
      <c r="BG3384" s="169"/>
      <c r="BH3384" s="169"/>
      <c r="BI3384" s="169"/>
      <c r="BJ3384" s="169"/>
      <c r="BK3384" s="169"/>
      <c r="BL3384" s="169"/>
      <c r="BM3384" s="169"/>
      <c r="BN3384" s="169"/>
      <c r="BO3384" s="169"/>
      <c r="BP3384" s="169"/>
      <c r="BQ3384" s="169"/>
      <c r="BS3384" s="6"/>
      <c r="BT3384" s="11"/>
      <c r="BU3384" s="6"/>
      <c r="BV3384" s="6"/>
    </row>
    <row r="3385" spans="1:74" ht="15.75" x14ac:dyDescent="0.25">
      <c r="A3385" s="52" t="s">
        <v>7908</v>
      </c>
      <c r="B3385" s="56"/>
      <c r="C3385" s="7" t="s">
        <v>118</v>
      </c>
      <c r="D3385" s="7" t="s">
        <v>6921</v>
      </c>
      <c r="E3385" s="7"/>
      <c r="F3385" s="64"/>
      <c r="G3385" s="6"/>
      <c r="H3385" s="6"/>
      <c r="I3385" s="10" t="s">
        <v>110</v>
      </c>
      <c r="J3385" s="11" t="s">
        <v>7736</v>
      </c>
      <c r="K3385" s="220" t="s">
        <v>601</v>
      </c>
      <c r="L3385" s="180"/>
      <c r="M3385" s="180">
        <v>1000</v>
      </c>
      <c r="N3385" s="80" t="s">
        <v>7217</v>
      </c>
      <c r="O3385" s="165"/>
      <c r="P3385" s="80" t="s">
        <v>6257</v>
      </c>
      <c r="Q3385" s="80"/>
      <c r="R3385" s="80"/>
      <c r="S3385" s="166"/>
      <c r="T3385" s="164"/>
      <c r="U3385" s="167"/>
      <c r="V3385" s="168"/>
      <c r="W3385" s="12" t="str">
        <f t="shared" si="571"/>
        <v>Mqtt1</v>
      </c>
      <c r="X3385" s="222"/>
      <c r="Y3385" s="6" t="str">
        <f t="shared" si="569"/>
        <v>power-tag/wall-ceiling-cooling-pump-section-5</v>
      </c>
      <c r="Z3385" s="106" t="str" cm="1">
        <f t="array" ref="Z3385">IF(COUNTIF(N3385,"spare"),"","$."&amp;_xlfn.REGEXEXTRACT(J3385,"PT\d+[FQ]\d+_(.*)", 2))</f>
        <v>$.RMS_Voltage_A_N</v>
      </c>
      <c r="AA3385" s="12">
        <f t="shared" si="574"/>
        <v>21</v>
      </c>
      <c r="AB3385" s="6" t="s">
        <v>195</v>
      </c>
      <c r="AC3385" s="106">
        <v>3028</v>
      </c>
      <c r="AJ3385" s="80"/>
      <c r="AK3385" s="116" t="s">
        <v>1694</v>
      </c>
      <c r="AN3385" s="80"/>
      <c r="AO3385" s="80"/>
      <c r="AP3385" s="80"/>
      <c r="AQ3385" s="80"/>
      <c r="AR3385" s="130"/>
      <c r="AS3385" s="80"/>
      <c r="AT3385" s="7"/>
      <c r="AU3385" s="7"/>
      <c r="AV3385" s="169"/>
      <c r="AW3385" s="170"/>
      <c r="AX3385" s="140"/>
      <c r="AY3385" s="150"/>
      <c r="AZ3385" s="171"/>
      <c r="BA3385" s="171"/>
      <c r="BB3385" s="150" t="str">
        <f t="shared" si="572"/>
        <v/>
      </c>
      <c r="BC3385" s="172"/>
      <c r="BD3385" s="169"/>
      <c r="BE3385" s="169"/>
      <c r="BF3385" s="169"/>
      <c r="BG3385" s="169"/>
      <c r="BH3385" s="169"/>
      <c r="BI3385" s="169"/>
      <c r="BJ3385" s="169"/>
      <c r="BK3385" s="169"/>
      <c r="BL3385" s="169"/>
      <c r="BM3385" s="169"/>
      <c r="BN3385" s="169"/>
      <c r="BO3385" s="169"/>
      <c r="BP3385" s="169"/>
      <c r="BQ3385" s="169"/>
      <c r="BS3385" s="6"/>
      <c r="BT3385" s="11"/>
      <c r="BU3385" s="6"/>
      <c r="BV3385" s="6"/>
    </row>
    <row r="3386" spans="1:74" ht="15.75" x14ac:dyDescent="0.25">
      <c r="A3386" s="52" t="s">
        <v>7908</v>
      </c>
      <c r="B3386" s="56"/>
      <c r="C3386" s="7" t="s">
        <v>118</v>
      </c>
      <c r="D3386" s="7" t="s">
        <v>6921</v>
      </c>
      <c r="E3386" s="7"/>
      <c r="F3386" s="64"/>
      <c r="G3386" s="6"/>
      <c r="H3386" s="6"/>
      <c r="I3386" s="10" t="s">
        <v>110</v>
      </c>
      <c r="J3386" s="11" t="s">
        <v>7737</v>
      </c>
      <c r="K3386" s="220" t="s">
        <v>601</v>
      </c>
      <c r="L3386" s="180"/>
      <c r="M3386" s="180">
        <v>1000</v>
      </c>
      <c r="N3386" s="80" t="s">
        <v>7217</v>
      </c>
      <c r="O3386" s="165"/>
      <c r="P3386" s="80" t="s">
        <v>6258</v>
      </c>
      <c r="Q3386" s="80"/>
      <c r="R3386" s="80"/>
      <c r="S3386" s="166"/>
      <c r="T3386" s="164"/>
      <c r="U3386" s="167"/>
      <c r="V3386" s="168"/>
      <c r="W3386" s="12" t="str">
        <f t="shared" si="571"/>
        <v>Mqtt1</v>
      </c>
      <c r="X3386" s="222"/>
      <c r="Y3386" s="6" t="str">
        <f t="shared" si="569"/>
        <v>power-tag/wall-ceiling-cooling-pump-section-5</v>
      </c>
      <c r="Z3386" s="106" t="str" cm="1">
        <f t="array" ref="Z3386">IF(COUNTIF(N3386,"spare"),"","$."&amp;_xlfn.REGEXEXTRACT(J3386,"PT\d+[FQ]\d+_(.*)", 2))</f>
        <v>$.RMS_Voltage_B_N</v>
      </c>
      <c r="AA3386" s="12">
        <f t="shared" si="574"/>
        <v>21</v>
      </c>
      <c r="AB3386" s="6" t="s">
        <v>195</v>
      </c>
      <c r="AC3386" s="106">
        <v>3030</v>
      </c>
      <c r="AJ3386" s="80"/>
      <c r="AK3386" s="116" t="s">
        <v>1694</v>
      </c>
      <c r="AN3386" s="80"/>
      <c r="AO3386" s="80"/>
      <c r="AP3386" s="80"/>
      <c r="AQ3386" s="80"/>
      <c r="AR3386" s="130"/>
      <c r="AS3386" s="80"/>
      <c r="AT3386" s="7"/>
      <c r="AU3386" s="7"/>
      <c r="AV3386" s="169"/>
      <c r="AW3386" s="170"/>
      <c r="AX3386" s="140"/>
      <c r="AY3386" s="150"/>
      <c r="AZ3386" s="171"/>
      <c r="BA3386" s="171"/>
      <c r="BB3386" s="150" t="str">
        <f t="shared" si="572"/>
        <v/>
      </c>
      <c r="BC3386" s="172"/>
      <c r="BD3386" s="169"/>
      <c r="BE3386" s="169"/>
      <c r="BF3386" s="169"/>
      <c r="BG3386" s="169"/>
      <c r="BH3386" s="169"/>
      <c r="BI3386" s="169"/>
      <c r="BJ3386" s="169"/>
      <c r="BK3386" s="169"/>
      <c r="BL3386" s="169"/>
      <c r="BM3386" s="169"/>
      <c r="BN3386" s="169"/>
      <c r="BO3386" s="169"/>
      <c r="BP3386" s="169"/>
      <c r="BQ3386" s="169"/>
      <c r="BS3386" s="6"/>
      <c r="BT3386" s="11"/>
      <c r="BU3386" s="6"/>
      <c r="BV3386" s="6"/>
    </row>
    <row r="3387" spans="1:74" ht="15.75" x14ac:dyDescent="0.25">
      <c r="A3387" s="52" t="s">
        <v>7908</v>
      </c>
      <c r="B3387" s="56"/>
      <c r="C3387" s="7" t="s">
        <v>118</v>
      </c>
      <c r="D3387" s="7" t="s">
        <v>6921</v>
      </c>
      <c r="E3387" s="7"/>
      <c r="F3387" s="64"/>
      <c r="G3387" s="6"/>
      <c r="H3387" s="6"/>
      <c r="I3387" s="10" t="s">
        <v>110</v>
      </c>
      <c r="J3387" s="11" t="s">
        <v>7738</v>
      </c>
      <c r="K3387" s="220" t="s">
        <v>601</v>
      </c>
      <c r="L3387" s="180"/>
      <c r="M3387" s="180">
        <v>1000</v>
      </c>
      <c r="N3387" s="80" t="s">
        <v>7217</v>
      </c>
      <c r="O3387" s="165"/>
      <c r="P3387" s="80" t="s">
        <v>6259</v>
      </c>
      <c r="Q3387" s="80"/>
      <c r="R3387" s="80"/>
      <c r="S3387" s="166"/>
      <c r="T3387" s="164"/>
      <c r="U3387" s="167"/>
      <c r="V3387" s="168"/>
      <c r="W3387" s="12" t="str">
        <f t="shared" si="571"/>
        <v>Mqtt1</v>
      </c>
      <c r="X3387" s="222"/>
      <c r="Y3387" s="6" t="str">
        <f t="shared" si="569"/>
        <v>power-tag/wall-ceiling-cooling-pump-section-5</v>
      </c>
      <c r="Z3387" s="106" t="str" cm="1">
        <f t="array" ref="Z3387">IF(COUNTIF(N3387,"spare"),"","$."&amp;_xlfn.REGEXEXTRACT(J3387,"PT\d+[FQ]\d+_(.*)", 2))</f>
        <v>$.RMS_Voltage_C_N</v>
      </c>
      <c r="AA3387" s="12">
        <f t="shared" si="574"/>
        <v>21</v>
      </c>
      <c r="AB3387" s="6" t="s">
        <v>195</v>
      </c>
      <c r="AC3387" s="106">
        <v>3032</v>
      </c>
      <c r="AJ3387" s="80"/>
      <c r="AK3387" s="116" t="s">
        <v>1694</v>
      </c>
      <c r="AN3387" s="80"/>
      <c r="AO3387" s="80"/>
      <c r="AP3387" s="80"/>
      <c r="AQ3387" s="80"/>
      <c r="AR3387" s="130"/>
      <c r="AS3387" s="80"/>
      <c r="AT3387" s="7"/>
      <c r="AU3387" s="7"/>
      <c r="AV3387" s="169"/>
      <c r="AW3387" s="170"/>
      <c r="AX3387" s="140"/>
      <c r="AY3387" s="150"/>
      <c r="AZ3387" s="171"/>
      <c r="BA3387" s="171"/>
      <c r="BB3387" s="150" t="str">
        <f t="shared" si="572"/>
        <v/>
      </c>
      <c r="BC3387" s="172"/>
      <c r="BD3387" s="169"/>
      <c r="BE3387" s="169"/>
      <c r="BF3387" s="169"/>
      <c r="BG3387" s="169"/>
      <c r="BH3387" s="169"/>
      <c r="BI3387" s="169"/>
      <c r="BJ3387" s="169"/>
      <c r="BK3387" s="169"/>
      <c r="BL3387" s="169"/>
      <c r="BM3387" s="169"/>
      <c r="BN3387" s="169"/>
      <c r="BO3387" s="169"/>
      <c r="BP3387" s="169"/>
      <c r="BQ3387" s="169"/>
      <c r="BS3387" s="6"/>
      <c r="BT3387" s="11"/>
      <c r="BU3387" s="6"/>
      <c r="BV3387" s="6"/>
    </row>
    <row r="3388" spans="1:74" ht="15.75" x14ac:dyDescent="0.25">
      <c r="A3388" s="52" t="s">
        <v>7908</v>
      </c>
      <c r="B3388" s="56"/>
      <c r="C3388" s="7" t="s">
        <v>118</v>
      </c>
      <c r="D3388" s="7" t="s">
        <v>6921</v>
      </c>
      <c r="E3388" s="7"/>
      <c r="F3388" s="64"/>
      <c r="G3388" s="6"/>
      <c r="H3388" s="6"/>
      <c r="I3388" s="10" t="s">
        <v>110</v>
      </c>
      <c r="J3388" s="11" t="s">
        <v>4526</v>
      </c>
      <c r="K3388" s="220" t="s">
        <v>601</v>
      </c>
      <c r="L3388" s="180"/>
      <c r="M3388" s="180">
        <v>1000</v>
      </c>
      <c r="N3388" s="80" t="s">
        <v>7217</v>
      </c>
      <c r="O3388" s="165"/>
      <c r="P3388" s="80" t="s">
        <v>6260</v>
      </c>
      <c r="Q3388" s="80"/>
      <c r="R3388" s="80"/>
      <c r="S3388" s="166"/>
      <c r="T3388" s="164"/>
      <c r="U3388" s="167"/>
      <c r="V3388" s="168"/>
      <c r="W3388" s="12" t="str">
        <f t="shared" si="571"/>
        <v>Mqtt1</v>
      </c>
      <c r="X3388" s="222"/>
      <c r="Y3388" s="6" t="str">
        <f t="shared" si="569"/>
        <v>power-tag/wall-ceiling-cooling-pump-section-5</v>
      </c>
      <c r="Z3388" s="106" t="str" cm="1">
        <f t="array" ref="Z3388">IF(COUNTIF(N3388,"spare"),"","$."&amp;_xlfn.REGEXEXTRACT(J3388,"PT\d+[FQ]\d+_(.*)", 2))</f>
        <v>$.Active_Power_Phase_A</v>
      </c>
      <c r="AA3388" s="12">
        <f t="shared" si="574"/>
        <v>21</v>
      </c>
      <c r="AB3388" s="6" t="s">
        <v>195</v>
      </c>
      <c r="AC3388" s="106">
        <v>3054</v>
      </c>
      <c r="AJ3388" s="80"/>
      <c r="AK3388" s="116" t="s">
        <v>1695</v>
      </c>
      <c r="AN3388" s="80"/>
      <c r="AO3388" s="80"/>
      <c r="AP3388" s="80"/>
      <c r="AQ3388" s="80"/>
      <c r="AR3388" s="130"/>
      <c r="AS3388" s="80"/>
      <c r="AT3388" s="7"/>
      <c r="AU3388" s="7"/>
      <c r="AV3388" s="169"/>
      <c r="AW3388" s="170"/>
      <c r="AX3388" s="140"/>
      <c r="AY3388" s="150"/>
      <c r="AZ3388" s="171"/>
      <c r="BA3388" s="171"/>
      <c r="BB3388" s="150" t="str">
        <f t="shared" si="572"/>
        <v/>
      </c>
      <c r="BC3388" s="172"/>
      <c r="BD3388" s="169"/>
      <c r="BE3388" s="169"/>
      <c r="BF3388" s="169"/>
      <c r="BG3388" s="169"/>
      <c r="BH3388" s="169"/>
      <c r="BI3388" s="169"/>
      <c r="BJ3388" s="169"/>
      <c r="BK3388" s="169"/>
      <c r="BL3388" s="169"/>
      <c r="BM3388" s="169"/>
      <c r="BN3388" s="169"/>
      <c r="BO3388" s="169"/>
      <c r="BP3388" s="169"/>
      <c r="BQ3388" s="169"/>
      <c r="BS3388" s="6"/>
      <c r="BT3388" s="11"/>
      <c r="BU3388" s="6"/>
      <c r="BV3388" s="6"/>
    </row>
    <row r="3389" spans="1:74" ht="15.75" x14ac:dyDescent="0.25">
      <c r="A3389" s="52" t="s">
        <v>7908</v>
      </c>
      <c r="B3389" s="56"/>
      <c r="C3389" s="7" t="s">
        <v>118</v>
      </c>
      <c r="D3389" s="7" t="s">
        <v>6921</v>
      </c>
      <c r="E3389" s="7"/>
      <c r="F3389" s="64"/>
      <c r="G3389" s="6"/>
      <c r="H3389" s="6"/>
      <c r="I3389" s="10" t="s">
        <v>110</v>
      </c>
      <c r="J3389" s="11" t="s">
        <v>4527</v>
      </c>
      <c r="K3389" s="220" t="s">
        <v>601</v>
      </c>
      <c r="L3389" s="180"/>
      <c r="M3389" s="180">
        <v>1000</v>
      </c>
      <c r="N3389" s="80" t="s">
        <v>7217</v>
      </c>
      <c r="O3389" s="165"/>
      <c r="P3389" s="80" t="s">
        <v>6261</v>
      </c>
      <c r="Q3389" s="80"/>
      <c r="R3389" s="80"/>
      <c r="S3389" s="166"/>
      <c r="T3389" s="164"/>
      <c r="U3389" s="167"/>
      <c r="V3389" s="168"/>
      <c r="W3389" s="12" t="str">
        <f t="shared" si="571"/>
        <v>Mqtt1</v>
      </c>
      <c r="X3389" s="222"/>
      <c r="Y3389" s="6" t="str">
        <f t="shared" si="569"/>
        <v>power-tag/wall-ceiling-cooling-pump-section-5</v>
      </c>
      <c r="Z3389" s="106" t="str" cm="1">
        <f t="array" ref="Z3389">IF(COUNTIF(N3389,"spare"),"","$."&amp;_xlfn.REGEXEXTRACT(J3389,"PT\d+[FQ]\d+_(.*)", 2))</f>
        <v>$.Active_Power_Phase_B</v>
      </c>
      <c r="AA3389" s="12">
        <f t="shared" si="574"/>
        <v>21</v>
      </c>
      <c r="AB3389" s="6" t="s">
        <v>195</v>
      </c>
      <c r="AC3389" s="106">
        <v>3056</v>
      </c>
      <c r="AJ3389" s="80"/>
      <c r="AK3389" s="116" t="s">
        <v>1695</v>
      </c>
      <c r="AN3389" s="80"/>
      <c r="AO3389" s="80"/>
      <c r="AP3389" s="80"/>
      <c r="AQ3389" s="80"/>
      <c r="AR3389" s="130"/>
      <c r="AS3389" s="80"/>
      <c r="AT3389" s="7"/>
      <c r="AU3389" s="7"/>
      <c r="AV3389" s="169"/>
      <c r="AW3389" s="170"/>
      <c r="AX3389" s="140"/>
      <c r="AY3389" s="150"/>
      <c r="AZ3389" s="171"/>
      <c r="BA3389" s="171"/>
      <c r="BB3389" s="150" t="str">
        <f t="shared" si="572"/>
        <v/>
      </c>
      <c r="BC3389" s="172"/>
      <c r="BD3389" s="169"/>
      <c r="BE3389" s="169"/>
      <c r="BF3389" s="169"/>
      <c r="BG3389" s="169"/>
      <c r="BH3389" s="169"/>
      <c r="BI3389" s="169"/>
      <c r="BJ3389" s="169"/>
      <c r="BK3389" s="169"/>
      <c r="BL3389" s="169"/>
      <c r="BM3389" s="169"/>
      <c r="BN3389" s="169"/>
      <c r="BO3389" s="169"/>
      <c r="BP3389" s="169"/>
      <c r="BQ3389" s="169"/>
      <c r="BS3389" s="6"/>
      <c r="BT3389" s="11"/>
      <c r="BU3389" s="6"/>
      <c r="BV3389" s="6"/>
    </row>
    <row r="3390" spans="1:74" ht="15.75" x14ac:dyDescent="0.25">
      <c r="A3390" s="52" t="s">
        <v>7908</v>
      </c>
      <c r="B3390" s="56"/>
      <c r="C3390" s="7" t="s">
        <v>118</v>
      </c>
      <c r="D3390" s="7" t="s">
        <v>6921</v>
      </c>
      <c r="E3390" s="7"/>
      <c r="F3390" s="64"/>
      <c r="G3390" s="6"/>
      <c r="H3390" s="6"/>
      <c r="I3390" s="10" t="s">
        <v>110</v>
      </c>
      <c r="J3390" s="11" t="s">
        <v>4528</v>
      </c>
      <c r="K3390" s="220" t="s">
        <v>601</v>
      </c>
      <c r="L3390" s="180"/>
      <c r="M3390" s="180">
        <v>1000</v>
      </c>
      <c r="N3390" s="80" t="s">
        <v>7217</v>
      </c>
      <c r="O3390" s="165"/>
      <c r="P3390" s="80" t="s">
        <v>6262</v>
      </c>
      <c r="Q3390" s="80"/>
      <c r="R3390" s="80"/>
      <c r="S3390" s="166"/>
      <c r="T3390" s="164"/>
      <c r="U3390" s="167"/>
      <c r="V3390" s="168"/>
      <c r="W3390" s="12" t="str">
        <f t="shared" si="571"/>
        <v>Mqtt1</v>
      </c>
      <c r="X3390" s="222"/>
      <c r="Y3390" s="6" t="str">
        <f t="shared" si="569"/>
        <v>power-tag/wall-ceiling-cooling-pump-section-5</v>
      </c>
      <c r="Z3390" s="106" t="str" cm="1">
        <f t="array" ref="Z3390">IF(COUNTIF(N3390,"spare"),"","$."&amp;_xlfn.REGEXEXTRACT(J3390,"PT\d+[FQ]\d+_(.*)", 2))</f>
        <v>$.Active_Power_Phase_C</v>
      </c>
      <c r="AA3390" s="12">
        <f t="shared" si="574"/>
        <v>21</v>
      </c>
      <c r="AB3390" s="6" t="s">
        <v>195</v>
      </c>
      <c r="AC3390" s="106">
        <v>3058</v>
      </c>
      <c r="AJ3390" s="80"/>
      <c r="AK3390" s="116" t="s">
        <v>1695</v>
      </c>
      <c r="AN3390" s="80"/>
      <c r="AO3390" s="80"/>
      <c r="AP3390" s="80"/>
      <c r="AQ3390" s="80"/>
      <c r="AR3390" s="130"/>
      <c r="AS3390" s="80"/>
      <c r="AT3390" s="7"/>
      <c r="AU3390" s="7"/>
      <c r="AV3390" s="169"/>
      <c r="AW3390" s="170"/>
      <c r="AX3390" s="140"/>
      <c r="AY3390" s="150"/>
      <c r="AZ3390" s="171"/>
      <c r="BA3390" s="171"/>
      <c r="BB3390" s="150" t="str">
        <f t="shared" si="572"/>
        <v/>
      </c>
      <c r="BC3390" s="172"/>
      <c r="BD3390" s="169"/>
      <c r="BE3390" s="169"/>
      <c r="BF3390" s="169"/>
      <c r="BG3390" s="169"/>
      <c r="BH3390" s="169"/>
      <c r="BI3390" s="169"/>
      <c r="BJ3390" s="169"/>
      <c r="BK3390" s="169"/>
      <c r="BL3390" s="169"/>
      <c r="BM3390" s="169"/>
      <c r="BN3390" s="169"/>
      <c r="BO3390" s="169"/>
      <c r="BP3390" s="169"/>
      <c r="BQ3390" s="169"/>
      <c r="BS3390" s="6"/>
      <c r="BT3390" s="11"/>
      <c r="BU3390" s="6"/>
      <c r="BV3390" s="6"/>
    </row>
    <row r="3391" spans="1:74" ht="15.75" x14ac:dyDescent="0.25">
      <c r="A3391" s="52" t="s">
        <v>7908</v>
      </c>
      <c r="B3391" s="56"/>
      <c r="C3391" s="7" t="s">
        <v>118</v>
      </c>
      <c r="D3391" s="7" t="s">
        <v>6921</v>
      </c>
      <c r="E3391" s="7"/>
      <c r="F3391" s="64"/>
      <c r="G3391" s="6"/>
      <c r="H3391" s="6"/>
      <c r="I3391" s="10" t="s">
        <v>110</v>
      </c>
      <c r="J3391" s="11" t="s">
        <v>4529</v>
      </c>
      <c r="K3391" s="220" t="s">
        <v>601</v>
      </c>
      <c r="L3391" s="180"/>
      <c r="M3391" s="180">
        <v>1000</v>
      </c>
      <c r="N3391" s="80" t="s">
        <v>7217</v>
      </c>
      <c r="O3391" s="165"/>
      <c r="P3391" s="80" t="s">
        <v>6263</v>
      </c>
      <c r="Q3391" s="80"/>
      <c r="R3391" s="80"/>
      <c r="S3391" s="166"/>
      <c r="T3391" s="164"/>
      <c r="U3391" s="167"/>
      <c r="V3391" s="168"/>
      <c r="W3391" s="12" t="str">
        <f t="shared" si="571"/>
        <v>Mqtt1</v>
      </c>
      <c r="X3391" s="222"/>
      <c r="Y3391" s="6" t="str">
        <f t="shared" si="569"/>
        <v>power-tag/wall-ceiling-cooling-pump-section-5</v>
      </c>
      <c r="Z3391" s="106" t="str" cm="1">
        <f t="array" ref="Z3391">IF(COUNTIF(N3391,"spare"),"","$."&amp;_xlfn.REGEXEXTRACT(J3391,"PT\d+[FQ]\d+_(.*)", 2))</f>
        <v>$.Total_Active_Power</v>
      </c>
      <c r="AA3391" s="12">
        <f t="shared" si="574"/>
        <v>21</v>
      </c>
      <c r="AB3391" s="6" t="s">
        <v>195</v>
      </c>
      <c r="AC3391" s="106">
        <v>3060</v>
      </c>
      <c r="AJ3391" s="80"/>
      <c r="AK3391" s="116" t="s">
        <v>1695</v>
      </c>
      <c r="AN3391" s="80"/>
      <c r="AO3391" s="80"/>
      <c r="AP3391" s="80"/>
      <c r="AQ3391" s="80"/>
      <c r="AR3391" s="130"/>
      <c r="AS3391" s="80"/>
      <c r="AT3391" s="7"/>
      <c r="AU3391" s="7"/>
      <c r="AV3391" s="169"/>
      <c r="AW3391" s="170"/>
      <c r="AX3391" s="140"/>
      <c r="AY3391" s="150"/>
      <c r="AZ3391" s="171"/>
      <c r="BA3391" s="171"/>
      <c r="BB3391" s="150" t="str">
        <f t="shared" si="572"/>
        <v/>
      </c>
      <c r="BC3391" s="172"/>
      <c r="BD3391" s="169"/>
      <c r="BE3391" s="169"/>
      <c r="BF3391" s="169"/>
      <c r="BG3391" s="169"/>
      <c r="BH3391" s="169"/>
      <c r="BI3391" s="169"/>
      <c r="BJ3391" s="169"/>
      <c r="BK3391" s="169"/>
      <c r="BL3391" s="169"/>
      <c r="BM3391" s="169"/>
      <c r="BN3391" s="169"/>
      <c r="BO3391" s="169"/>
      <c r="BP3391" s="169"/>
      <c r="BQ3391" s="169"/>
      <c r="BS3391" s="6"/>
      <c r="BT3391" s="11"/>
      <c r="BU3391" s="6"/>
      <c r="BV3391" s="6"/>
    </row>
    <row r="3392" spans="1:74" ht="15.75" x14ac:dyDescent="0.25">
      <c r="A3392" s="52" t="s">
        <v>7908</v>
      </c>
      <c r="B3392" s="56"/>
      <c r="C3392" s="7" t="s">
        <v>118</v>
      </c>
      <c r="D3392" s="7" t="s">
        <v>6921</v>
      </c>
      <c r="E3392" s="7"/>
      <c r="F3392" s="64"/>
      <c r="G3392" s="6"/>
      <c r="H3392" s="6"/>
      <c r="I3392" s="10" t="s">
        <v>110</v>
      </c>
      <c r="J3392" s="11" t="s">
        <v>4530</v>
      </c>
      <c r="K3392" s="220" t="s">
        <v>601</v>
      </c>
      <c r="L3392" s="180"/>
      <c r="M3392" s="180">
        <v>1000</v>
      </c>
      <c r="N3392" s="80" t="s">
        <v>7217</v>
      </c>
      <c r="O3392" s="165"/>
      <c r="P3392" s="80" t="s">
        <v>6264</v>
      </c>
      <c r="Q3392" s="80"/>
      <c r="R3392" s="80"/>
      <c r="S3392" s="166"/>
      <c r="T3392" s="164"/>
      <c r="U3392" s="167"/>
      <c r="V3392" s="168"/>
      <c r="W3392" s="12" t="str">
        <f t="shared" si="571"/>
        <v>Mqtt1</v>
      </c>
      <c r="X3392" s="222"/>
      <c r="Y3392" s="6" t="str">
        <f t="shared" si="569"/>
        <v>power-tag/wall-ceiling-cooling-pump-section-5</v>
      </c>
      <c r="Z3392" s="106" t="str" cm="1">
        <f t="array" ref="Z3392">IF(COUNTIF(N3392,"spare"),"","$."&amp;_xlfn.REGEXEXTRACT(J3392,"PT\d+[FQ]\d+_(.*)", 2))</f>
        <v>$.Power_Factor_Phase_A</v>
      </c>
      <c r="AA3392" s="12">
        <f t="shared" si="574"/>
        <v>21</v>
      </c>
      <c r="AB3392" s="6" t="s">
        <v>195</v>
      </c>
      <c r="AC3392" s="106">
        <v>3078</v>
      </c>
      <c r="AJ3392" s="80"/>
      <c r="AK3392" s="116" t="s">
        <v>1696</v>
      </c>
      <c r="AN3392" s="80"/>
      <c r="AO3392" s="80"/>
      <c r="AP3392" s="80"/>
      <c r="AQ3392" s="80"/>
      <c r="AR3392" s="130"/>
      <c r="AS3392" s="80"/>
      <c r="AT3392" s="7"/>
      <c r="AU3392" s="7"/>
      <c r="AV3392" s="169"/>
      <c r="AW3392" s="170"/>
      <c r="AX3392" s="140"/>
      <c r="AY3392" s="150"/>
      <c r="AZ3392" s="171"/>
      <c r="BA3392" s="171"/>
      <c r="BB3392" s="150" t="str">
        <f t="shared" si="572"/>
        <v/>
      </c>
      <c r="BC3392" s="172"/>
      <c r="BD3392" s="169"/>
      <c r="BE3392" s="169"/>
      <c r="BF3392" s="169"/>
      <c r="BG3392" s="169"/>
      <c r="BH3392" s="169"/>
      <c r="BI3392" s="169"/>
      <c r="BJ3392" s="169"/>
      <c r="BK3392" s="169"/>
      <c r="BL3392" s="169"/>
      <c r="BM3392" s="169"/>
      <c r="BN3392" s="169"/>
      <c r="BO3392" s="169"/>
      <c r="BP3392" s="169"/>
      <c r="BQ3392" s="169"/>
      <c r="BS3392" s="6"/>
      <c r="BT3392" s="11"/>
      <c r="BU3392" s="6"/>
      <c r="BV3392" s="6"/>
    </row>
    <row r="3393" spans="1:74" ht="15.75" x14ac:dyDescent="0.25">
      <c r="A3393" s="52" t="s">
        <v>7908</v>
      </c>
      <c r="B3393" s="56"/>
      <c r="C3393" s="7" t="s">
        <v>118</v>
      </c>
      <c r="D3393" s="7" t="s">
        <v>6921</v>
      </c>
      <c r="E3393" s="7"/>
      <c r="F3393" s="64"/>
      <c r="G3393" s="6"/>
      <c r="H3393" s="6"/>
      <c r="I3393" s="10" t="s">
        <v>110</v>
      </c>
      <c r="J3393" s="11" t="s">
        <v>4531</v>
      </c>
      <c r="K3393" s="220" t="s">
        <v>601</v>
      </c>
      <c r="L3393" s="180"/>
      <c r="M3393" s="180">
        <v>1000</v>
      </c>
      <c r="N3393" s="80" t="s">
        <v>7217</v>
      </c>
      <c r="O3393" s="165"/>
      <c r="P3393" s="80" t="s">
        <v>6265</v>
      </c>
      <c r="Q3393" s="80"/>
      <c r="R3393" s="80"/>
      <c r="S3393" s="166"/>
      <c r="T3393" s="164"/>
      <c r="U3393" s="167"/>
      <c r="V3393" s="168"/>
      <c r="W3393" s="12" t="str">
        <f t="shared" si="571"/>
        <v>Mqtt1</v>
      </c>
      <c r="X3393" s="222"/>
      <c r="Y3393" s="6" t="str">
        <f t="shared" si="569"/>
        <v>power-tag/wall-ceiling-cooling-pump-section-5</v>
      </c>
      <c r="Z3393" s="106" t="str" cm="1">
        <f t="array" ref="Z3393">IF(COUNTIF(N3393,"spare"),"","$."&amp;_xlfn.REGEXEXTRACT(J3393,"PT\d+[FQ]\d+_(.*)", 2))</f>
        <v>$.Power_Factor_Phase_B</v>
      </c>
      <c r="AA3393" s="12">
        <f t="shared" si="574"/>
        <v>21</v>
      </c>
      <c r="AB3393" s="6" t="s">
        <v>195</v>
      </c>
      <c r="AC3393" s="106">
        <v>3080</v>
      </c>
      <c r="AJ3393" s="80"/>
      <c r="AK3393" s="116" t="s">
        <v>1696</v>
      </c>
      <c r="AN3393" s="80"/>
      <c r="AO3393" s="80"/>
      <c r="AP3393" s="80"/>
      <c r="AQ3393" s="80"/>
      <c r="AR3393" s="130"/>
      <c r="AS3393" s="80"/>
      <c r="AT3393" s="7"/>
      <c r="AU3393" s="7"/>
      <c r="AV3393" s="169"/>
      <c r="AW3393" s="170"/>
      <c r="AX3393" s="140"/>
      <c r="AY3393" s="150"/>
      <c r="AZ3393" s="171"/>
      <c r="BA3393" s="171"/>
      <c r="BB3393" s="150" t="str">
        <f t="shared" si="572"/>
        <v/>
      </c>
      <c r="BC3393" s="172"/>
      <c r="BD3393" s="169"/>
      <c r="BE3393" s="169"/>
      <c r="BF3393" s="169"/>
      <c r="BG3393" s="169"/>
      <c r="BH3393" s="169"/>
      <c r="BI3393" s="169"/>
      <c r="BJ3393" s="169"/>
      <c r="BK3393" s="169"/>
      <c r="BL3393" s="169"/>
      <c r="BM3393" s="169"/>
      <c r="BN3393" s="169"/>
      <c r="BO3393" s="169"/>
      <c r="BP3393" s="169"/>
      <c r="BQ3393" s="169"/>
      <c r="BS3393" s="6"/>
      <c r="BT3393" s="11"/>
      <c r="BU3393" s="6"/>
      <c r="BV3393" s="6"/>
    </row>
    <row r="3394" spans="1:74" ht="15.75" x14ac:dyDescent="0.25">
      <c r="A3394" s="52" t="s">
        <v>7908</v>
      </c>
      <c r="B3394" s="56"/>
      <c r="C3394" s="7" t="s">
        <v>118</v>
      </c>
      <c r="D3394" s="7" t="s">
        <v>6921</v>
      </c>
      <c r="E3394" s="7"/>
      <c r="F3394" s="64"/>
      <c r="G3394" s="6"/>
      <c r="H3394" s="6"/>
      <c r="I3394" s="10" t="s">
        <v>110</v>
      </c>
      <c r="J3394" s="11" t="s">
        <v>4532</v>
      </c>
      <c r="K3394" s="220" t="s">
        <v>601</v>
      </c>
      <c r="L3394" s="180"/>
      <c r="M3394" s="180">
        <v>1000</v>
      </c>
      <c r="N3394" s="80" t="s">
        <v>7217</v>
      </c>
      <c r="O3394" s="165"/>
      <c r="P3394" s="80" t="s">
        <v>6266</v>
      </c>
      <c r="Q3394" s="80"/>
      <c r="R3394" s="80"/>
      <c r="S3394" s="166"/>
      <c r="T3394" s="164"/>
      <c r="U3394" s="167"/>
      <c r="V3394" s="168"/>
      <c r="W3394" s="12" t="str">
        <f t="shared" si="571"/>
        <v>Mqtt1</v>
      </c>
      <c r="X3394" s="222"/>
      <c r="Y3394" s="6" t="str">
        <f t="shared" si="569"/>
        <v>power-tag/wall-ceiling-cooling-pump-section-5</v>
      </c>
      <c r="Z3394" s="106" t="str" cm="1">
        <f t="array" ref="Z3394">IF(COUNTIF(N3394,"spare"),"","$."&amp;_xlfn.REGEXEXTRACT(J3394,"PT\d+[FQ]\d+_(.*)", 2))</f>
        <v>$.Power_Factor_Phase_C</v>
      </c>
      <c r="AA3394" s="12">
        <f t="shared" si="574"/>
        <v>21</v>
      </c>
      <c r="AB3394" s="6" t="s">
        <v>195</v>
      </c>
      <c r="AC3394" s="106">
        <v>3082</v>
      </c>
      <c r="AJ3394" s="80"/>
      <c r="AK3394" s="116" t="s">
        <v>1696</v>
      </c>
      <c r="AN3394" s="80"/>
      <c r="AO3394" s="80"/>
      <c r="AP3394" s="80"/>
      <c r="AQ3394" s="80"/>
      <c r="AR3394" s="130"/>
      <c r="AS3394" s="80"/>
      <c r="AT3394" s="7"/>
      <c r="AU3394" s="7"/>
      <c r="AV3394" s="169"/>
      <c r="AW3394" s="170"/>
      <c r="AX3394" s="140"/>
      <c r="AY3394" s="150"/>
      <c r="AZ3394" s="171"/>
      <c r="BA3394" s="171"/>
      <c r="BB3394" s="150" t="str">
        <f t="shared" si="572"/>
        <v/>
      </c>
      <c r="BC3394" s="172"/>
      <c r="BD3394" s="169"/>
      <c r="BE3394" s="169"/>
      <c r="BF3394" s="169"/>
      <c r="BG3394" s="169"/>
      <c r="BH3394" s="169"/>
      <c r="BI3394" s="169"/>
      <c r="BJ3394" s="169"/>
      <c r="BK3394" s="169"/>
      <c r="BL3394" s="169"/>
      <c r="BM3394" s="169"/>
      <c r="BN3394" s="169"/>
      <c r="BO3394" s="169"/>
      <c r="BP3394" s="169"/>
      <c r="BQ3394" s="169"/>
      <c r="BS3394" s="6"/>
      <c r="BT3394" s="11"/>
      <c r="BU3394" s="6"/>
      <c r="BV3394" s="6"/>
    </row>
    <row r="3395" spans="1:74" ht="15.75" x14ac:dyDescent="0.25">
      <c r="A3395" s="52" t="s">
        <v>7908</v>
      </c>
      <c r="B3395" s="56"/>
      <c r="C3395" s="7" t="s">
        <v>118</v>
      </c>
      <c r="D3395" s="7" t="s">
        <v>6921</v>
      </c>
      <c r="E3395" s="7"/>
      <c r="F3395" s="64"/>
      <c r="G3395" s="6"/>
      <c r="H3395" s="6"/>
      <c r="I3395" s="10" t="s">
        <v>110</v>
      </c>
      <c r="J3395" s="11" t="s">
        <v>4533</v>
      </c>
      <c r="K3395" s="220" t="s">
        <v>601</v>
      </c>
      <c r="L3395" s="180"/>
      <c r="M3395" s="180">
        <v>1000</v>
      </c>
      <c r="N3395" s="80" t="s">
        <v>7217</v>
      </c>
      <c r="O3395" s="165"/>
      <c r="P3395" s="80" t="s">
        <v>6267</v>
      </c>
      <c r="Q3395" s="80"/>
      <c r="R3395" s="80"/>
      <c r="S3395" s="166"/>
      <c r="T3395" s="164"/>
      <c r="U3395" s="167"/>
      <c r="V3395" s="168"/>
      <c r="W3395" s="12" t="str">
        <f t="shared" si="571"/>
        <v>Mqtt1</v>
      </c>
      <c r="X3395" s="222"/>
      <c r="Y3395" s="6" t="str">
        <f t="shared" si="569"/>
        <v>power-tag/wall-ceiling-cooling-pump-section-5</v>
      </c>
      <c r="Z3395" s="106" t="str" cm="1">
        <f t="array" ref="Z3395">IF(COUNTIF(N3395,"spare"),"","$."&amp;_xlfn.REGEXEXTRACT(J3395,"PT\d+[FQ]\d+_(.*)", 2))</f>
        <v>$.Total_Power_Factor</v>
      </c>
      <c r="AA3395" s="12">
        <f t="shared" si="574"/>
        <v>21</v>
      </c>
      <c r="AB3395" s="6" t="s">
        <v>195</v>
      </c>
      <c r="AC3395" s="106">
        <v>3084</v>
      </c>
      <c r="AJ3395" s="80"/>
      <c r="AK3395" s="116" t="s">
        <v>1696</v>
      </c>
      <c r="AN3395" s="80"/>
      <c r="AO3395" s="80"/>
      <c r="AP3395" s="80"/>
      <c r="AQ3395" s="80"/>
      <c r="AR3395" s="130"/>
      <c r="AS3395" s="80"/>
      <c r="AT3395" s="7"/>
      <c r="AU3395" s="7"/>
      <c r="AV3395" s="169"/>
      <c r="AW3395" s="170"/>
      <c r="AX3395" s="140"/>
      <c r="AY3395" s="150"/>
      <c r="AZ3395" s="171"/>
      <c r="BA3395" s="171"/>
      <c r="BB3395" s="150" t="str">
        <f t="shared" si="572"/>
        <v/>
      </c>
      <c r="BC3395" s="172"/>
      <c r="BD3395" s="169"/>
      <c r="BE3395" s="169"/>
      <c r="BF3395" s="169"/>
      <c r="BG3395" s="169"/>
      <c r="BH3395" s="169"/>
      <c r="BI3395" s="169"/>
      <c r="BJ3395" s="169"/>
      <c r="BK3395" s="169"/>
      <c r="BL3395" s="169"/>
      <c r="BM3395" s="169"/>
      <c r="BN3395" s="169"/>
      <c r="BO3395" s="169"/>
      <c r="BP3395" s="169"/>
      <c r="BQ3395" s="169"/>
      <c r="BS3395" s="6"/>
      <c r="BT3395" s="11"/>
      <c r="BU3395" s="6"/>
      <c r="BV3395" s="6"/>
    </row>
    <row r="3396" spans="1:74" ht="15.75" x14ac:dyDescent="0.25">
      <c r="A3396" s="52" t="s">
        <v>7908</v>
      </c>
      <c r="B3396" s="56"/>
      <c r="C3396" s="7" t="s">
        <v>118</v>
      </c>
      <c r="D3396" s="7" t="s">
        <v>6921</v>
      </c>
      <c r="E3396" s="7"/>
      <c r="F3396" s="64"/>
      <c r="G3396" s="6"/>
      <c r="H3396" s="6"/>
      <c r="I3396" s="10" t="s">
        <v>110</v>
      </c>
      <c r="J3396" s="11" t="s">
        <v>4534</v>
      </c>
      <c r="K3396" s="220" t="s">
        <v>601</v>
      </c>
      <c r="L3396" s="180"/>
      <c r="M3396" s="180">
        <v>1000</v>
      </c>
      <c r="N3396" s="80" t="s">
        <v>7217</v>
      </c>
      <c r="O3396" s="165"/>
      <c r="P3396" s="80" t="s">
        <v>6283</v>
      </c>
      <c r="Q3396" s="80"/>
      <c r="R3396" s="80"/>
      <c r="S3396" s="166"/>
      <c r="T3396" s="164"/>
      <c r="U3396" s="167"/>
      <c r="V3396" s="168"/>
      <c r="W3396" s="12" t="str">
        <f t="shared" si="571"/>
        <v>Mqtt1</v>
      </c>
      <c r="X3396" s="222"/>
      <c r="Y3396" s="6" t="str">
        <f t="shared" si="569"/>
        <v>power-tag/toilet-guest-cabin-ps-fwd</v>
      </c>
      <c r="Z3396" s="106" t="str" cm="1">
        <f t="array" ref="Z3396">IF(COUNTIF(N3396,"spare"),"","$."&amp;_xlfn.REGEXEXTRACT(J3396,"PT\d+[FQ]\d+_(.*)", 2))</f>
        <v>$.RMS_Current_Phase_A</v>
      </c>
      <c r="AA3396" s="12">
        <f>AA3381+1</f>
        <v>22</v>
      </c>
      <c r="AB3396" s="6" t="s">
        <v>195</v>
      </c>
      <c r="AC3396" s="106">
        <v>3000</v>
      </c>
      <c r="AJ3396" s="80"/>
      <c r="AK3396" s="116" t="s">
        <v>1693</v>
      </c>
      <c r="AN3396" s="80"/>
      <c r="AO3396" s="80"/>
      <c r="AP3396" s="80"/>
      <c r="AQ3396" s="80"/>
      <c r="AR3396" s="130"/>
      <c r="AS3396" s="80"/>
      <c r="AT3396" s="7"/>
      <c r="AU3396" s="7"/>
      <c r="AV3396" s="169"/>
      <c r="AW3396" s="170"/>
      <c r="AX3396" s="140"/>
      <c r="AY3396" s="150"/>
      <c r="AZ3396" s="171"/>
      <c r="BA3396" s="171"/>
      <c r="BB3396" s="150" t="str">
        <f t="shared" si="572"/>
        <v/>
      </c>
      <c r="BC3396" s="172"/>
      <c r="BD3396" s="169"/>
      <c r="BE3396" s="169"/>
      <c r="BF3396" s="169"/>
      <c r="BG3396" s="169"/>
      <c r="BH3396" s="169"/>
      <c r="BI3396" s="169"/>
      <c r="BJ3396" s="169"/>
      <c r="BK3396" s="169"/>
      <c r="BL3396" s="169"/>
      <c r="BM3396" s="169"/>
      <c r="BN3396" s="169"/>
      <c r="BO3396" s="169"/>
      <c r="BP3396" s="169"/>
      <c r="BQ3396" s="169"/>
      <c r="BS3396" s="6"/>
      <c r="BT3396" s="11"/>
      <c r="BU3396" s="6"/>
      <c r="BV3396" s="6"/>
    </row>
    <row r="3397" spans="1:74" ht="15.75" x14ac:dyDescent="0.25">
      <c r="A3397" s="52" t="s">
        <v>7908</v>
      </c>
      <c r="B3397" s="56"/>
      <c r="C3397" s="7" t="s">
        <v>118</v>
      </c>
      <c r="D3397" s="7" t="s">
        <v>6921</v>
      </c>
      <c r="E3397" s="7"/>
      <c r="F3397" s="64"/>
      <c r="G3397" s="6"/>
      <c r="H3397" s="6"/>
      <c r="I3397" s="10" t="s">
        <v>110</v>
      </c>
      <c r="J3397" s="11" t="s">
        <v>4535</v>
      </c>
      <c r="K3397" s="220" t="s">
        <v>601</v>
      </c>
      <c r="L3397" s="180"/>
      <c r="M3397" s="180">
        <v>1000</v>
      </c>
      <c r="N3397" s="80" t="s">
        <v>7217</v>
      </c>
      <c r="O3397" s="165"/>
      <c r="P3397" s="80" t="s">
        <v>6284</v>
      </c>
      <c r="Q3397" s="80"/>
      <c r="R3397" s="80"/>
      <c r="S3397" s="166"/>
      <c r="T3397" s="164"/>
      <c r="U3397" s="167"/>
      <c r="V3397" s="168"/>
      <c r="W3397" s="12" t="str">
        <f t="shared" si="571"/>
        <v>Mqtt1</v>
      </c>
      <c r="X3397" s="222"/>
      <c r="Y3397" s="6" t="str">
        <f t="shared" si="569"/>
        <v>power-tag/toilet-guest-cabin-ps-fwd</v>
      </c>
      <c r="Z3397" s="106" t="str" cm="1">
        <f t="array" ref="Z3397">IF(COUNTIF(N3397,"spare"),"","$."&amp;_xlfn.REGEXEXTRACT(J3397,"PT\d+[FQ]\d+_(.*)", 2))</f>
        <v>$.RMS_Current_Phase_B</v>
      </c>
      <c r="AA3397" s="12">
        <f t="shared" si="574"/>
        <v>22</v>
      </c>
      <c r="AB3397" s="6" t="s">
        <v>195</v>
      </c>
      <c r="AC3397" s="106">
        <v>3002</v>
      </c>
      <c r="AJ3397" s="80"/>
      <c r="AK3397" s="116" t="s">
        <v>1693</v>
      </c>
      <c r="AN3397" s="80"/>
      <c r="AO3397" s="80"/>
      <c r="AP3397" s="80"/>
      <c r="AQ3397" s="80"/>
      <c r="AR3397" s="130"/>
      <c r="AS3397" s="80"/>
      <c r="AT3397" s="7"/>
      <c r="AU3397" s="7"/>
      <c r="AV3397" s="169"/>
      <c r="AW3397" s="170"/>
      <c r="AX3397" s="140"/>
      <c r="AY3397" s="150"/>
      <c r="AZ3397" s="171"/>
      <c r="BA3397" s="171"/>
      <c r="BB3397" s="150" t="str">
        <f t="shared" si="572"/>
        <v/>
      </c>
      <c r="BC3397" s="172"/>
      <c r="BD3397" s="169"/>
      <c r="BE3397" s="169"/>
      <c r="BF3397" s="169"/>
      <c r="BG3397" s="169"/>
      <c r="BH3397" s="169"/>
      <c r="BI3397" s="169"/>
      <c r="BJ3397" s="169"/>
      <c r="BK3397" s="169"/>
      <c r="BL3397" s="169"/>
      <c r="BM3397" s="169"/>
      <c r="BN3397" s="169"/>
      <c r="BO3397" s="169"/>
      <c r="BP3397" s="169"/>
      <c r="BQ3397" s="169"/>
      <c r="BS3397" s="6"/>
      <c r="BT3397" s="11"/>
      <c r="BU3397" s="6"/>
      <c r="BV3397" s="6"/>
    </row>
    <row r="3398" spans="1:74" ht="15.75" x14ac:dyDescent="0.25">
      <c r="A3398" s="52" t="s">
        <v>7908</v>
      </c>
      <c r="B3398" s="56"/>
      <c r="C3398" s="7" t="s">
        <v>118</v>
      </c>
      <c r="D3398" s="7" t="s">
        <v>6921</v>
      </c>
      <c r="E3398" s="7"/>
      <c r="F3398" s="64"/>
      <c r="G3398" s="6"/>
      <c r="H3398" s="6"/>
      <c r="I3398" s="10" t="s">
        <v>110</v>
      </c>
      <c r="J3398" s="11" t="s">
        <v>4536</v>
      </c>
      <c r="K3398" s="220" t="s">
        <v>601</v>
      </c>
      <c r="L3398" s="180"/>
      <c r="M3398" s="180">
        <v>1000</v>
      </c>
      <c r="N3398" s="80" t="s">
        <v>7217</v>
      </c>
      <c r="O3398" s="165"/>
      <c r="P3398" s="80" t="s">
        <v>6285</v>
      </c>
      <c r="Q3398" s="80"/>
      <c r="R3398" s="80"/>
      <c r="S3398" s="166"/>
      <c r="T3398" s="164"/>
      <c r="U3398" s="167"/>
      <c r="V3398" s="168"/>
      <c r="W3398" s="12" t="str">
        <f t="shared" si="571"/>
        <v>Mqtt1</v>
      </c>
      <c r="X3398" s="222"/>
      <c r="Y3398" s="6" t="str">
        <f t="shared" si="569"/>
        <v>power-tag/toilet-guest-cabin-ps-fwd</v>
      </c>
      <c r="Z3398" s="106" t="str" cm="1">
        <f t="array" ref="Z3398">IF(COUNTIF(N3398,"spare"),"","$."&amp;_xlfn.REGEXEXTRACT(J3398,"PT\d+[FQ]\d+_(.*)", 2))</f>
        <v>$.RMS_Current_Phase_C</v>
      </c>
      <c r="AA3398" s="12">
        <f t="shared" si="574"/>
        <v>22</v>
      </c>
      <c r="AB3398" s="6" t="s">
        <v>195</v>
      </c>
      <c r="AC3398" s="106">
        <v>3004</v>
      </c>
      <c r="AJ3398" s="80"/>
      <c r="AK3398" s="116" t="s">
        <v>1693</v>
      </c>
      <c r="AN3398" s="80"/>
      <c r="AO3398" s="80"/>
      <c r="AP3398" s="80"/>
      <c r="AQ3398" s="80"/>
      <c r="AR3398" s="130"/>
      <c r="AS3398" s="80"/>
      <c r="AT3398" s="7"/>
      <c r="AU3398" s="7"/>
      <c r="AV3398" s="169"/>
      <c r="AW3398" s="170"/>
      <c r="AX3398" s="140"/>
      <c r="AY3398" s="150"/>
      <c r="AZ3398" s="171"/>
      <c r="BA3398" s="171"/>
      <c r="BB3398" s="150" t="str">
        <f t="shared" si="572"/>
        <v/>
      </c>
      <c r="BC3398" s="172"/>
      <c r="BD3398" s="169"/>
      <c r="BE3398" s="169"/>
      <c r="BF3398" s="169"/>
      <c r="BG3398" s="169"/>
      <c r="BH3398" s="169"/>
      <c r="BI3398" s="169"/>
      <c r="BJ3398" s="169"/>
      <c r="BK3398" s="169"/>
      <c r="BL3398" s="169"/>
      <c r="BM3398" s="169"/>
      <c r="BN3398" s="169"/>
      <c r="BO3398" s="169"/>
      <c r="BP3398" s="169"/>
      <c r="BQ3398" s="169"/>
      <c r="BS3398" s="6"/>
      <c r="BT3398" s="11"/>
      <c r="BU3398" s="6"/>
      <c r="BV3398" s="6"/>
    </row>
    <row r="3399" spans="1:74" ht="15.75" x14ac:dyDescent="0.25">
      <c r="A3399" s="52" t="s">
        <v>7908</v>
      </c>
      <c r="B3399" s="56"/>
      <c r="C3399" s="7" t="s">
        <v>118</v>
      </c>
      <c r="D3399" s="7" t="s">
        <v>6921</v>
      </c>
      <c r="E3399" s="7"/>
      <c r="F3399" s="64"/>
      <c r="G3399" s="6"/>
      <c r="H3399" s="6"/>
      <c r="I3399" s="10" t="s">
        <v>110</v>
      </c>
      <c r="J3399" s="11" t="s">
        <v>4537</v>
      </c>
      <c r="K3399" s="220" t="s">
        <v>601</v>
      </c>
      <c r="L3399" s="180"/>
      <c r="M3399" s="180">
        <v>1000</v>
      </c>
      <c r="N3399" s="80" t="s">
        <v>7217</v>
      </c>
      <c r="O3399" s="165"/>
      <c r="P3399" s="80" t="s">
        <v>6286</v>
      </c>
      <c r="Q3399" s="80"/>
      <c r="R3399" s="80"/>
      <c r="S3399" s="166"/>
      <c r="T3399" s="164"/>
      <c r="U3399" s="167"/>
      <c r="V3399" s="168"/>
      <c r="W3399" s="12" t="str">
        <f t="shared" si="571"/>
        <v>Mqtt1</v>
      </c>
      <c r="X3399" s="222"/>
      <c r="Y3399" s="6" t="str">
        <f t="shared" si="569"/>
        <v>power-tag/toilet-guest-cabin-ps-fwd</v>
      </c>
      <c r="Z3399" s="106" t="str" cm="1">
        <f t="array" ref="Z3399">IF(COUNTIF(N3399,"spare"),"","$."&amp;_xlfn.REGEXEXTRACT(J3399,"PT\d+[FQ]\d+_(.*)", 2))</f>
        <v>$.RMS_Current_Phase_Neut</v>
      </c>
      <c r="AA3399" s="12">
        <f t="shared" si="574"/>
        <v>22</v>
      </c>
      <c r="AB3399" s="6" t="s">
        <v>195</v>
      </c>
      <c r="AC3399" s="106">
        <v>3006</v>
      </c>
      <c r="AJ3399" s="80"/>
      <c r="AK3399" s="116" t="s">
        <v>1693</v>
      </c>
      <c r="AN3399" s="80"/>
      <c r="AO3399" s="80"/>
      <c r="AP3399" s="80"/>
      <c r="AQ3399" s="80"/>
      <c r="AR3399" s="130"/>
      <c r="AS3399" s="80"/>
      <c r="AT3399" s="7"/>
      <c r="AU3399" s="7"/>
      <c r="AV3399" s="169"/>
      <c r="AW3399" s="170"/>
      <c r="AX3399" s="140"/>
      <c r="AY3399" s="150"/>
      <c r="AZ3399" s="171"/>
      <c r="BA3399" s="171"/>
      <c r="BB3399" s="150" t="str">
        <f t="shared" si="572"/>
        <v/>
      </c>
      <c r="BC3399" s="172"/>
      <c r="BD3399" s="169"/>
      <c r="BE3399" s="169"/>
      <c r="BF3399" s="169"/>
      <c r="BG3399" s="169"/>
      <c r="BH3399" s="169"/>
      <c r="BI3399" s="169"/>
      <c r="BJ3399" s="169"/>
      <c r="BK3399" s="169"/>
      <c r="BL3399" s="169"/>
      <c r="BM3399" s="169"/>
      <c r="BN3399" s="169"/>
      <c r="BO3399" s="169"/>
      <c r="BP3399" s="169"/>
      <c r="BQ3399" s="169"/>
      <c r="BS3399" s="6"/>
      <c r="BT3399" s="11"/>
      <c r="BU3399" s="6"/>
      <c r="BV3399" s="6"/>
    </row>
    <row r="3400" spans="1:74" ht="15.75" x14ac:dyDescent="0.25">
      <c r="A3400" s="52" t="s">
        <v>7908</v>
      </c>
      <c r="B3400" s="56"/>
      <c r="C3400" s="7" t="s">
        <v>118</v>
      </c>
      <c r="D3400" s="7" t="s">
        <v>6921</v>
      </c>
      <c r="E3400" s="7"/>
      <c r="F3400" s="64"/>
      <c r="G3400" s="6"/>
      <c r="H3400" s="6"/>
      <c r="I3400" s="10" t="s">
        <v>110</v>
      </c>
      <c r="J3400" s="11" t="s">
        <v>7739</v>
      </c>
      <c r="K3400" s="220" t="s">
        <v>601</v>
      </c>
      <c r="L3400" s="180"/>
      <c r="M3400" s="180">
        <v>1000</v>
      </c>
      <c r="N3400" s="80" t="s">
        <v>7217</v>
      </c>
      <c r="O3400" s="165"/>
      <c r="P3400" s="80" t="s">
        <v>6287</v>
      </c>
      <c r="Q3400" s="80"/>
      <c r="R3400" s="80"/>
      <c r="S3400" s="166"/>
      <c r="T3400" s="164"/>
      <c r="U3400" s="167"/>
      <c r="V3400" s="168"/>
      <c r="W3400" s="12" t="str">
        <f t="shared" si="571"/>
        <v>Mqtt1</v>
      </c>
      <c r="X3400" s="222"/>
      <c r="Y3400" s="6" t="str">
        <f t="shared" si="569"/>
        <v>power-tag/toilet-guest-cabin-ps-fwd</v>
      </c>
      <c r="Z3400" s="106" t="str" cm="1">
        <f t="array" ref="Z3400">IF(COUNTIF(N3400,"spare"),"","$."&amp;_xlfn.REGEXEXTRACT(J3400,"PT\d+[FQ]\d+_(.*)", 2))</f>
        <v>$.RMS_Voltage_A_N</v>
      </c>
      <c r="AA3400" s="12">
        <f t="shared" si="574"/>
        <v>22</v>
      </c>
      <c r="AB3400" s="6" t="s">
        <v>195</v>
      </c>
      <c r="AC3400" s="106">
        <v>3028</v>
      </c>
      <c r="AJ3400" s="80"/>
      <c r="AK3400" s="116" t="s">
        <v>1694</v>
      </c>
      <c r="AN3400" s="80"/>
      <c r="AO3400" s="80"/>
      <c r="AP3400" s="80"/>
      <c r="AQ3400" s="80"/>
      <c r="AR3400" s="130"/>
      <c r="AS3400" s="80"/>
      <c r="AT3400" s="7"/>
      <c r="AU3400" s="7"/>
      <c r="AV3400" s="169"/>
      <c r="AW3400" s="170"/>
      <c r="AX3400" s="140"/>
      <c r="AY3400" s="150"/>
      <c r="AZ3400" s="171"/>
      <c r="BA3400" s="171"/>
      <c r="BB3400" s="150" t="str">
        <f t="shared" si="572"/>
        <v/>
      </c>
      <c r="BC3400" s="172"/>
      <c r="BD3400" s="169"/>
      <c r="BE3400" s="169"/>
      <c r="BF3400" s="169"/>
      <c r="BG3400" s="169"/>
      <c r="BH3400" s="169"/>
      <c r="BI3400" s="169"/>
      <c r="BJ3400" s="169"/>
      <c r="BK3400" s="169"/>
      <c r="BL3400" s="169"/>
      <c r="BM3400" s="169"/>
      <c r="BN3400" s="169"/>
      <c r="BO3400" s="169"/>
      <c r="BP3400" s="169"/>
      <c r="BQ3400" s="169"/>
      <c r="BS3400" s="6"/>
      <c r="BT3400" s="11"/>
      <c r="BU3400" s="6"/>
      <c r="BV3400" s="6"/>
    </row>
    <row r="3401" spans="1:74" ht="15.75" x14ac:dyDescent="0.25">
      <c r="A3401" s="52" t="s">
        <v>7908</v>
      </c>
      <c r="B3401" s="56"/>
      <c r="C3401" s="7" t="s">
        <v>118</v>
      </c>
      <c r="D3401" s="7" t="s">
        <v>6921</v>
      </c>
      <c r="E3401" s="7"/>
      <c r="F3401" s="64"/>
      <c r="G3401" s="6"/>
      <c r="H3401" s="6"/>
      <c r="I3401" s="10" t="s">
        <v>110</v>
      </c>
      <c r="J3401" s="11" t="s">
        <v>7740</v>
      </c>
      <c r="K3401" s="220" t="s">
        <v>601</v>
      </c>
      <c r="L3401" s="180"/>
      <c r="M3401" s="180">
        <v>1000</v>
      </c>
      <c r="N3401" s="80" t="s">
        <v>7217</v>
      </c>
      <c r="O3401" s="165"/>
      <c r="P3401" s="80" t="s">
        <v>6288</v>
      </c>
      <c r="Q3401" s="80"/>
      <c r="R3401" s="80"/>
      <c r="S3401" s="166"/>
      <c r="T3401" s="164"/>
      <c r="U3401" s="167"/>
      <c r="V3401" s="168"/>
      <c r="W3401" s="12" t="str">
        <f t="shared" si="571"/>
        <v>Mqtt1</v>
      </c>
      <c r="X3401" s="222"/>
      <c r="Y3401" s="6" t="str">
        <f t="shared" ref="Y3401:Y3464" si="575">"power-tag/" &amp; LOWER(_xlfn.REGEXREPLACE(_xlfn.REGEXREPLACE(_xlfn.REGEXREPLACE(TRIM(_xlfn.REGEXREPLACE(P3401, " (RMS (Current|Voltage) .+)|(Active Power Phase [ABC])|(Total Active Power)|(Power Factor .+)|(Total Power Factor) *", "")), "[ /\(\)&amp;:\.#]", "-"), "\-+", "-"), "-$", ""))</f>
        <v>power-tag/toilet-guest-cabin-ps-fwd</v>
      </c>
      <c r="Z3401" s="106" t="str" cm="1">
        <f t="array" ref="Z3401">IF(COUNTIF(N3401,"spare"),"","$."&amp;_xlfn.REGEXEXTRACT(J3401,"PT\d+[FQ]\d+_(.*)", 2))</f>
        <v>$.RMS_Voltage_B_N</v>
      </c>
      <c r="AA3401" s="12">
        <f t="shared" si="574"/>
        <v>22</v>
      </c>
      <c r="AB3401" s="6" t="s">
        <v>195</v>
      </c>
      <c r="AC3401" s="106">
        <v>3030</v>
      </c>
      <c r="AJ3401" s="80"/>
      <c r="AK3401" s="116" t="s">
        <v>1694</v>
      </c>
      <c r="AN3401" s="80"/>
      <c r="AO3401" s="80"/>
      <c r="AP3401" s="80"/>
      <c r="AQ3401" s="80"/>
      <c r="AR3401" s="130"/>
      <c r="AS3401" s="80"/>
      <c r="AT3401" s="7"/>
      <c r="AU3401" s="7"/>
      <c r="AV3401" s="169"/>
      <c r="AW3401" s="170"/>
      <c r="AX3401" s="140"/>
      <c r="AY3401" s="150"/>
      <c r="AZ3401" s="171"/>
      <c r="BA3401" s="171"/>
      <c r="BB3401" s="150" t="str">
        <f t="shared" si="572"/>
        <v/>
      </c>
      <c r="BC3401" s="172"/>
      <c r="BD3401" s="169"/>
      <c r="BE3401" s="169"/>
      <c r="BF3401" s="169"/>
      <c r="BG3401" s="169"/>
      <c r="BH3401" s="169"/>
      <c r="BI3401" s="169"/>
      <c r="BJ3401" s="169"/>
      <c r="BK3401" s="169"/>
      <c r="BL3401" s="169"/>
      <c r="BM3401" s="169"/>
      <c r="BN3401" s="169"/>
      <c r="BO3401" s="169"/>
      <c r="BP3401" s="169"/>
      <c r="BQ3401" s="169"/>
      <c r="BS3401" s="6"/>
      <c r="BT3401" s="11"/>
      <c r="BU3401" s="6"/>
      <c r="BV3401" s="6"/>
    </row>
    <row r="3402" spans="1:74" ht="15.75" x14ac:dyDescent="0.25">
      <c r="A3402" s="52" t="s">
        <v>7908</v>
      </c>
      <c r="B3402" s="56"/>
      <c r="C3402" s="7" t="s">
        <v>118</v>
      </c>
      <c r="D3402" s="7" t="s">
        <v>6921</v>
      </c>
      <c r="E3402" s="7"/>
      <c r="F3402" s="64"/>
      <c r="G3402" s="6"/>
      <c r="H3402" s="6"/>
      <c r="I3402" s="10" t="s">
        <v>110</v>
      </c>
      <c r="J3402" s="11" t="s">
        <v>7741</v>
      </c>
      <c r="K3402" s="220" t="s">
        <v>601</v>
      </c>
      <c r="L3402" s="180"/>
      <c r="M3402" s="180">
        <v>1000</v>
      </c>
      <c r="N3402" s="80" t="s">
        <v>7217</v>
      </c>
      <c r="O3402" s="165"/>
      <c r="P3402" s="80" t="s">
        <v>6289</v>
      </c>
      <c r="Q3402" s="80"/>
      <c r="R3402" s="80"/>
      <c r="S3402" s="166"/>
      <c r="T3402" s="164"/>
      <c r="U3402" s="167"/>
      <c r="V3402" s="168"/>
      <c r="W3402" s="12" t="str">
        <f t="shared" si="571"/>
        <v>Mqtt1</v>
      </c>
      <c r="X3402" s="222"/>
      <c r="Y3402" s="6" t="str">
        <f t="shared" si="575"/>
        <v>power-tag/toilet-guest-cabin-ps-fwd</v>
      </c>
      <c r="Z3402" s="106" t="str" cm="1">
        <f t="array" ref="Z3402">IF(COUNTIF(N3402,"spare"),"","$."&amp;_xlfn.REGEXEXTRACT(J3402,"PT\d+[FQ]\d+_(.*)", 2))</f>
        <v>$.RMS_Voltage_C_N</v>
      </c>
      <c r="AA3402" s="12">
        <f t="shared" si="574"/>
        <v>22</v>
      </c>
      <c r="AB3402" s="6" t="s">
        <v>195</v>
      </c>
      <c r="AC3402" s="106">
        <v>3032</v>
      </c>
      <c r="AJ3402" s="80"/>
      <c r="AK3402" s="116" t="s">
        <v>1694</v>
      </c>
      <c r="AN3402" s="80"/>
      <c r="AO3402" s="80"/>
      <c r="AP3402" s="80"/>
      <c r="AQ3402" s="80"/>
      <c r="AR3402" s="130"/>
      <c r="AS3402" s="80"/>
      <c r="AT3402" s="7"/>
      <c r="AU3402" s="7"/>
      <c r="AV3402" s="169"/>
      <c r="AW3402" s="170"/>
      <c r="AX3402" s="140"/>
      <c r="AY3402" s="150"/>
      <c r="AZ3402" s="171"/>
      <c r="BA3402" s="171"/>
      <c r="BB3402" s="150" t="str">
        <f t="shared" si="572"/>
        <v/>
      </c>
      <c r="BC3402" s="172"/>
      <c r="BD3402" s="169"/>
      <c r="BE3402" s="169"/>
      <c r="BF3402" s="169"/>
      <c r="BG3402" s="169"/>
      <c r="BH3402" s="169"/>
      <c r="BI3402" s="169"/>
      <c r="BJ3402" s="169"/>
      <c r="BK3402" s="169"/>
      <c r="BL3402" s="169"/>
      <c r="BM3402" s="169"/>
      <c r="BN3402" s="169"/>
      <c r="BO3402" s="169"/>
      <c r="BP3402" s="169"/>
      <c r="BQ3402" s="169"/>
      <c r="BS3402" s="6"/>
      <c r="BT3402" s="11"/>
      <c r="BU3402" s="6"/>
      <c r="BV3402" s="6"/>
    </row>
    <row r="3403" spans="1:74" ht="15.75" x14ac:dyDescent="0.25">
      <c r="A3403" s="52" t="s">
        <v>7908</v>
      </c>
      <c r="B3403" s="56"/>
      <c r="C3403" s="7" t="s">
        <v>118</v>
      </c>
      <c r="D3403" s="7" t="s">
        <v>6921</v>
      </c>
      <c r="E3403" s="7"/>
      <c r="F3403" s="64"/>
      <c r="G3403" s="6"/>
      <c r="H3403" s="6"/>
      <c r="I3403" s="10" t="s">
        <v>110</v>
      </c>
      <c r="J3403" s="11" t="s">
        <v>4538</v>
      </c>
      <c r="K3403" s="220" t="s">
        <v>601</v>
      </c>
      <c r="L3403" s="180"/>
      <c r="M3403" s="180">
        <v>1000</v>
      </c>
      <c r="N3403" s="80" t="s">
        <v>7217</v>
      </c>
      <c r="O3403" s="165"/>
      <c r="P3403" s="80" t="s">
        <v>6290</v>
      </c>
      <c r="Q3403" s="80"/>
      <c r="R3403" s="80"/>
      <c r="S3403" s="166"/>
      <c r="T3403" s="164"/>
      <c r="U3403" s="167"/>
      <c r="V3403" s="168"/>
      <c r="W3403" s="12" t="str">
        <f t="shared" si="571"/>
        <v>Mqtt1</v>
      </c>
      <c r="X3403" s="222"/>
      <c r="Y3403" s="6" t="str">
        <f t="shared" si="575"/>
        <v>power-tag/toilet-guest-cabin-ps-fwd</v>
      </c>
      <c r="Z3403" s="106" t="str" cm="1">
        <f t="array" ref="Z3403">IF(COUNTIF(N3403,"spare"),"","$."&amp;_xlfn.REGEXEXTRACT(J3403,"PT\d+[FQ]\d+_(.*)", 2))</f>
        <v>$.Active_Power_Phase_A</v>
      </c>
      <c r="AA3403" s="12">
        <f t="shared" si="574"/>
        <v>22</v>
      </c>
      <c r="AB3403" s="6" t="s">
        <v>195</v>
      </c>
      <c r="AC3403" s="106">
        <v>3054</v>
      </c>
      <c r="AJ3403" s="80"/>
      <c r="AK3403" s="116" t="s">
        <v>1695</v>
      </c>
      <c r="AN3403" s="80"/>
      <c r="AO3403" s="80"/>
      <c r="AP3403" s="80"/>
      <c r="AQ3403" s="80"/>
      <c r="AR3403" s="130"/>
      <c r="AS3403" s="80"/>
      <c r="AT3403" s="7"/>
      <c r="AU3403" s="7"/>
      <c r="AV3403" s="169"/>
      <c r="AW3403" s="170"/>
      <c r="AX3403" s="140"/>
      <c r="AY3403" s="150"/>
      <c r="AZ3403" s="171"/>
      <c r="BA3403" s="171"/>
      <c r="BB3403" s="150" t="str">
        <f t="shared" si="572"/>
        <v/>
      </c>
      <c r="BC3403" s="172"/>
      <c r="BD3403" s="169"/>
      <c r="BE3403" s="169"/>
      <c r="BF3403" s="169"/>
      <c r="BG3403" s="169"/>
      <c r="BH3403" s="169"/>
      <c r="BI3403" s="169"/>
      <c r="BJ3403" s="169"/>
      <c r="BK3403" s="169"/>
      <c r="BL3403" s="169"/>
      <c r="BM3403" s="169"/>
      <c r="BN3403" s="169"/>
      <c r="BO3403" s="169"/>
      <c r="BP3403" s="169"/>
      <c r="BQ3403" s="169"/>
      <c r="BS3403" s="6"/>
      <c r="BT3403" s="11"/>
      <c r="BU3403" s="6"/>
      <c r="BV3403" s="6"/>
    </row>
    <row r="3404" spans="1:74" ht="15.75" x14ac:dyDescent="0.25">
      <c r="A3404" s="52" t="s">
        <v>7908</v>
      </c>
      <c r="B3404" s="56"/>
      <c r="C3404" s="7" t="s">
        <v>118</v>
      </c>
      <c r="D3404" s="7" t="s">
        <v>6921</v>
      </c>
      <c r="E3404" s="7"/>
      <c r="F3404" s="64"/>
      <c r="G3404" s="6"/>
      <c r="H3404" s="6"/>
      <c r="I3404" s="10" t="s">
        <v>110</v>
      </c>
      <c r="J3404" s="11" t="s">
        <v>4539</v>
      </c>
      <c r="K3404" s="220" t="s">
        <v>601</v>
      </c>
      <c r="L3404" s="180"/>
      <c r="M3404" s="180">
        <v>1000</v>
      </c>
      <c r="N3404" s="80" t="s">
        <v>7217</v>
      </c>
      <c r="O3404" s="165"/>
      <c r="P3404" s="80" t="s">
        <v>6291</v>
      </c>
      <c r="Q3404" s="80"/>
      <c r="R3404" s="80"/>
      <c r="S3404" s="166"/>
      <c r="T3404" s="164"/>
      <c r="U3404" s="167"/>
      <c r="V3404" s="168"/>
      <c r="W3404" s="12" t="str">
        <f t="shared" si="571"/>
        <v>Mqtt1</v>
      </c>
      <c r="X3404" s="222"/>
      <c r="Y3404" s="6" t="str">
        <f t="shared" si="575"/>
        <v>power-tag/toilet-guest-cabin-ps-fwd</v>
      </c>
      <c r="Z3404" s="106" t="str" cm="1">
        <f t="array" ref="Z3404">IF(COUNTIF(N3404,"spare"),"","$."&amp;_xlfn.REGEXEXTRACT(J3404,"PT\d+[FQ]\d+_(.*)", 2))</f>
        <v>$.Active_Power_Phase_B</v>
      </c>
      <c r="AA3404" s="12">
        <f t="shared" si="574"/>
        <v>22</v>
      </c>
      <c r="AB3404" s="6" t="s">
        <v>195</v>
      </c>
      <c r="AC3404" s="106">
        <v>3056</v>
      </c>
      <c r="AJ3404" s="80"/>
      <c r="AK3404" s="116" t="s">
        <v>1695</v>
      </c>
      <c r="AN3404" s="80"/>
      <c r="AO3404" s="80"/>
      <c r="AP3404" s="80"/>
      <c r="AQ3404" s="80"/>
      <c r="AR3404" s="130"/>
      <c r="AS3404" s="80"/>
      <c r="AT3404" s="7"/>
      <c r="AU3404" s="7"/>
      <c r="AV3404" s="169"/>
      <c r="AW3404" s="170"/>
      <c r="AX3404" s="140"/>
      <c r="AY3404" s="150"/>
      <c r="AZ3404" s="171"/>
      <c r="BA3404" s="171"/>
      <c r="BB3404" s="150" t="str">
        <f t="shared" si="572"/>
        <v/>
      </c>
      <c r="BC3404" s="172"/>
      <c r="BD3404" s="169"/>
      <c r="BE3404" s="169"/>
      <c r="BF3404" s="169"/>
      <c r="BG3404" s="169"/>
      <c r="BH3404" s="169"/>
      <c r="BI3404" s="169"/>
      <c r="BJ3404" s="169"/>
      <c r="BK3404" s="169"/>
      <c r="BL3404" s="169"/>
      <c r="BM3404" s="169"/>
      <c r="BN3404" s="169"/>
      <c r="BO3404" s="169"/>
      <c r="BP3404" s="169"/>
      <c r="BQ3404" s="169"/>
      <c r="BS3404" s="6"/>
      <c r="BT3404" s="11"/>
      <c r="BU3404" s="6"/>
      <c r="BV3404" s="6"/>
    </row>
    <row r="3405" spans="1:74" ht="15.75" x14ac:dyDescent="0.25">
      <c r="A3405" s="52" t="s">
        <v>7908</v>
      </c>
      <c r="B3405" s="56"/>
      <c r="C3405" s="7" t="s">
        <v>118</v>
      </c>
      <c r="D3405" s="7" t="s">
        <v>6921</v>
      </c>
      <c r="E3405" s="7"/>
      <c r="F3405" s="64"/>
      <c r="G3405" s="6"/>
      <c r="H3405" s="6"/>
      <c r="I3405" s="10" t="s">
        <v>110</v>
      </c>
      <c r="J3405" s="11" t="s">
        <v>4540</v>
      </c>
      <c r="K3405" s="220" t="s">
        <v>601</v>
      </c>
      <c r="L3405" s="180"/>
      <c r="M3405" s="180">
        <v>1000</v>
      </c>
      <c r="N3405" s="80" t="s">
        <v>7217</v>
      </c>
      <c r="O3405" s="165"/>
      <c r="P3405" s="80" t="s">
        <v>6292</v>
      </c>
      <c r="Q3405" s="80"/>
      <c r="R3405" s="80"/>
      <c r="S3405" s="166"/>
      <c r="T3405" s="164"/>
      <c r="U3405" s="167"/>
      <c r="V3405" s="168"/>
      <c r="W3405" s="12" t="str">
        <f t="shared" si="571"/>
        <v>Mqtt1</v>
      </c>
      <c r="X3405" s="222"/>
      <c r="Y3405" s="6" t="str">
        <f t="shared" si="575"/>
        <v>power-tag/toilet-guest-cabin-ps-fwd</v>
      </c>
      <c r="Z3405" s="106" t="str" cm="1">
        <f t="array" ref="Z3405">IF(COUNTIF(N3405,"spare"),"","$."&amp;_xlfn.REGEXEXTRACT(J3405,"PT\d+[FQ]\d+_(.*)", 2))</f>
        <v>$.Active_Power_Phase_C</v>
      </c>
      <c r="AA3405" s="12">
        <f t="shared" si="574"/>
        <v>22</v>
      </c>
      <c r="AB3405" s="6" t="s">
        <v>195</v>
      </c>
      <c r="AC3405" s="106">
        <v>3058</v>
      </c>
      <c r="AJ3405" s="80"/>
      <c r="AK3405" s="116" t="s">
        <v>1695</v>
      </c>
      <c r="AN3405" s="80"/>
      <c r="AO3405" s="80"/>
      <c r="AP3405" s="80"/>
      <c r="AQ3405" s="80"/>
      <c r="AR3405" s="130"/>
      <c r="AS3405" s="80"/>
      <c r="AT3405" s="7"/>
      <c r="AU3405" s="7"/>
      <c r="AV3405" s="169"/>
      <c r="AW3405" s="170"/>
      <c r="AX3405" s="140"/>
      <c r="AY3405" s="150"/>
      <c r="AZ3405" s="171"/>
      <c r="BA3405" s="171"/>
      <c r="BB3405" s="150" t="str">
        <f t="shared" si="572"/>
        <v/>
      </c>
      <c r="BC3405" s="172"/>
      <c r="BD3405" s="169"/>
      <c r="BE3405" s="169"/>
      <c r="BF3405" s="169"/>
      <c r="BG3405" s="169"/>
      <c r="BH3405" s="169"/>
      <c r="BI3405" s="169"/>
      <c r="BJ3405" s="169"/>
      <c r="BK3405" s="169"/>
      <c r="BL3405" s="169"/>
      <c r="BM3405" s="169"/>
      <c r="BN3405" s="169"/>
      <c r="BO3405" s="169"/>
      <c r="BP3405" s="169"/>
      <c r="BQ3405" s="169"/>
      <c r="BS3405" s="6"/>
      <c r="BT3405" s="11"/>
      <c r="BU3405" s="6"/>
      <c r="BV3405" s="6"/>
    </row>
    <row r="3406" spans="1:74" ht="15.75" x14ac:dyDescent="0.25">
      <c r="A3406" s="52" t="s">
        <v>7908</v>
      </c>
      <c r="B3406" s="56"/>
      <c r="C3406" s="7" t="s">
        <v>118</v>
      </c>
      <c r="D3406" s="7" t="s">
        <v>6921</v>
      </c>
      <c r="E3406" s="7"/>
      <c r="F3406" s="64"/>
      <c r="G3406" s="6"/>
      <c r="H3406" s="6"/>
      <c r="I3406" s="10" t="s">
        <v>110</v>
      </c>
      <c r="J3406" s="11" t="s">
        <v>4541</v>
      </c>
      <c r="K3406" s="220" t="s">
        <v>601</v>
      </c>
      <c r="L3406" s="180"/>
      <c r="M3406" s="180">
        <v>1000</v>
      </c>
      <c r="N3406" s="80" t="s">
        <v>7217</v>
      </c>
      <c r="O3406" s="165"/>
      <c r="P3406" s="80" t="s">
        <v>6293</v>
      </c>
      <c r="Q3406" s="80"/>
      <c r="R3406" s="80"/>
      <c r="S3406" s="166"/>
      <c r="T3406" s="164"/>
      <c r="U3406" s="167"/>
      <c r="V3406" s="168"/>
      <c r="W3406" s="12" t="str">
        <f t="shared" si="571"/>
        <v>Mqtt1</v>
      </c>
      <c r="X3406" s="222"/>
      <c r="Y3406" s="6" t="str">
        <f t="shared" si="575"/>
        <v>power-tag/toilet-guest-cabin-ps-fwd</v>
      </c>
      <c r="Z3406" s="106" t="str" cm="1">
        <f t="array" ref="Z3406">IF(COUNTIF(N3406,"spare"),"","$."&amp;_xlfn.REGEXEXTRACT(J3406,"PT\d+[FQ]\d+_(.*)", 2))</f>
        <v>$.Total_Active_Power</v>
      </c>
      <c r="AA3406" s="12">
        <f t="shared" si="574"/>
        <v>22</v>
      </c>
      <c r="AB3406" s="6" t="s">
        <v>195</v>
      </c>
      <c r="AC3406" s="106">
        <v>3060</v>
      </c>
      <c r="AJ3406" s="80"/>
      <c r="AK3406" s="116" t="s">
        <v>1695</v>
      </c>
      <c r="AN3406" s="80"/>
      <c r="AO3406" s="80"/>
      <c r="AP3406" s="80"/>
      <c r="AQ3406" s="80"/>
      <c r="AR3406" s="130"/>
      <c r="AS3406" s="80"/>
      <c r="AT3406" s="7"/>
      <c r="AU3406" s="7"/>
      <c r="AV3406" s="169"/>
      <c r="AW3406" s="170"/>
      <c r="AX3406" s="140"/>
      <c r="AY3406" s="150"/>
      <c r="AZ3406" s="171"/>
      <c r="BA3406" s="171"/>
      <c r="BB3406" s="150" t="str">
        <f t="shared" si="572"/>
        <v/>
      </c>
      <c r="BC3406" s="172"/>
      <c r="BD3406" s="169"/>
      <c r="BE3406" s="169"/>
      <c r="BF3406" s="169"/>
      <c r="BG3406" s="169"/>
      <c r="BH3406" s="169"/>
      <c r="BI3406" s="169"/>
      <c r="BJ3406" s="169"/>
      <c r="BK3406" s="169"/>
      <c r="BL3406" s="169"/>
      <c r="BM3406" s="169"/>
      <c r="BN3406" s="169"/>
      <c r="BO3406" s="169"/>
      <c r="BP3406" s="169"/>
      <c r="BQ3406" s="169"/>
      <c r="BS3406" s="6"/>
      <c r="BT3406" s="11"/>
      <c r="BU3406" s="6"/>
      <c r="BV3406" s="6"/>
    </row>
    <row r="3407" spans="1:74" ht="15.75" x14ac:dyDescent="0.25">
      <c r="A3407" s="52" t="s">
        <v>7908</v>
      </c>
      <c r="B3407" s="56"/>
      <c r="C3407" s="7" t="s">
        <v>118</v>
      </c>
      <c r="D3407" s="7" t="s">
        <v>6921</v>
      </c>
      <c r="E3407" s="7"/>
      <c r="F3407" s="64"/>
      <c r="G3407" s="6"/>
      <c r="H3407" s="6"/>
      <c r="I3407" s="10" t="s">
        <v>110</v>
      </c>
      <c r="J3407" s="11" t="s">
        <v>4542</v>
      </c>
      <c r="K3407" s="220" t="s">
        <v>601</v>
      </c>
      <c r="L3407" s="180"/>
      <c r="M3407" s="180">
        <v>1000</v>
      </c>
      <c r="N3407" s="80" t="s">
        <v>7217</v>
      </c>
      <c r="O3407" s="165"/>
      <c r="P3407" s="80" t="s">
        <v>6294</v>
      </c>
      <c r="Q3407" s="80"/>
      <c r="R3407" s="80"/>
      <c r="S3407" s="166"/>
      <c r="T3407" s="164"/>
      <c r="U3407" s="167"/>
      <c r="V3407" s="168"/>
      <c r="W3407" s="12" t="str">
        <f t="shared" si="571"/>
        <v>Mqtt1</v>
      </c>
      <c r="X3407" s="222"/>
      <c r="Y3407" s="6" t="str">
        <f t="shared" si="575"/>
        <v>power-tag/toilet-guest-cabin-ps-fwd</v>
      </c>
      <c r="Z3407" s="106" t="str" cm="1">
        <f t="array" ref="Z3407">IF(COUNTIF(N3407,"spare"),"","$."&amp;_xlfn.REGEXEXTRACT(J3407,"PT\d+[FQ]\d+_(.*)", 2))</f>
        <v>$.Power_Factor_Phase_A</v>
      </c>
      <c r="AA3407" s="12">
        <f t="shared" si="574"/>
        <v>22</v>
      </c>
      <c r="AB3407" s="6" t="s">
        <v>195</v>
      </c>
      <c r="AC3407" s="106">
        <v>3078</v>
      </c>
      <c r="AJ3407" s="80"/>
      <c r="AK3407" s="116" t="s">
        <v>1696</v>
      </c>
      <c r="AN3407" s="80"/>
      <c r="AO3407" s="80"/>
      <c r="AP3407" s="80"/>
      <c r="AQ3407" s="80"/>
      <c r="AR3407" s="130"/>
      <c r="AS3407" s="80"/>
      <c r="AT3407" s="7"/>
      <c r="AU3407" s="7"/>
      <c r="AV3407" s="169"/>
      <c r="AW3407" s="170"/>
      <c r="AX3407" s="140"/>
      <c r="AY3407" s="150"/>
      <c r="AZ3407" s="171"/>
      <c r="BA3407" s="171"/>
      <c r="BB3407" s="150" t="str">
        <f t="shared" si="572"/>
        <v/>
      </c>
      <c r="BC3407" s="172"/>
      <c r="BD3407" s="169"/>
      <c r="BE3407" s="169"/>
      <c r="BF3407" s="169"/>
      <c r="BG3407" s="169"/>
      <c r="BH3407" s="169"/>
      <c r="BI3407" s="169"/>
      <c r="BJ3407" s="169"/>
      <c r="BK3407" s="169"/>
      <c r="BL3407" s="169"/>
      <c r="BM3407" s="169"/>
      <c r="BN3407" s="169"/>
      <c r="BO3407" s="169"/>
      <c r="BP3407" s="169"/>
      <c r="BQ3407" s="169"/>
      <c r="BS3407" s="6"/>
      <c r="BT3407" s="11"/>
      <c r="BU3407" s="6"/>
      <c r="BV3407" s="6"/>
    </row>
    <row r="3408" spans="1:74" ht="15.75" x14ac:dyDescent="0.25">
      <c r="A3408" s="52" t="s">
        <v>7908</v>
      </c>
      <c r="B3408" s="56"/>
      <c r="C3408" s="7" t="s">
        <v>118</v>
      </c>
      <c r="D3408" s="7" t="s">
        <v>6921</v>
      </c>
      <c r="E3408" s="7"/>
      <c r="F3408" s="64"/>
      <c r="G3408" s="6"/>
      <c r="H3408" s="6"/>
      <c r="I3408" s="10" t="s">
        <v>110</v>
      </c>
      <c r="J3408" s="11" t="s">
        <v>4543</v>
      </c>
      <c r="K3408" s="220" t="s">
        <v>601</v>
      </c>
      <c r="L3408" s="180"/>
      <c r="M3408" s="180">
        <v>1000</v>
      </c>
      <c r="N3408" s="80" t="s">
        <v>7217</v>
      </c>
      <c r="O3408" s="165"/>
      <c r="P3408" s="80" t="s">
        <v>6295</v>
      </c>
      <c r="Q3408" s="80"/>
      <c r="R3408" s="80"/>
      <c r="S3408" s="166"/>
      <c r="T3408" s="164"/>
      <c r="U3408" s="167"/>
      <c r="V3408" s="168"/>
      <c r="W3408" s="12" t="str">
        <f t="shared" si="571"/>
        <v>Mqtt1</v>
      </c>
      <c r="X3408" s="222"/>
      <c r="Y3408" s="6" t="str">
        <f t="shared" si="575"/>
        <v>power-tag/toilet-guest-cabin-ps-fwd</v>
      </c>
      <c r="Z3408" s="106" t="str" cm="1">
        <f t="array" ref="Z3408">IF(COUNTIF(N3408,"spare"),"","$."&amp;_xlfn.REGEXEXTRACT(J3408,"PT\d+[FQ]\d+_(.*)", 2))</f>
        <v>$.Power_Factor_Phase_B</v>
      </c>
      <c r="AA3408" s="12">
        <f t="shared" si="574"/>
        <v>22</v>
      </c>
      <c r="AB3408" s="6" t="s">
        <v>195</v>
      </c>
      <c r="AC3408" s="106">
        <v>3080</v>
      </c>
      <c r="AJ3408" s="80"/>
      <c r="AK3408" s="116" t="s">
        <v>1696</v>
      </c>
      <c r="AN3408" s="80"/>
      <c r="AO3408" s="80"/>
      <c r="AP3408" s="80"/>
      <c r="AQ3408" s="80"/>
      <c r="AR3408" s="130"/>
      <c r="AS3408" s="80"/>
      <c r="AT3408" s="7"/>
      <c r="AU3408" s="7"/>
      <c r="AV3408" s="169"/>
      <c r="AW3408" s="170"/>
      <c r="AX3408" s="140"/>
      <c r="AY3408" s="150"/>
      <c r="AZ3408" s="171"/>
      <c r="BA3408" s="171"/>
      <c r="BB3408" s="150" t="str">
        <f t="shared" si="572"/>
        <v/>
      </c>
      <c r="BC3408" s="172"/>
      <c r="BD3408" s="169"/>
      <c r="BE3408" s="169"/>
      <c r="BF3408" s="169"/>
      <c r="BG3408" s="169"/>
      <c r="BH3408" s="169"/>
      <c r="BI3408" s="169"/>
      <c r="BJ3408" s="169"/>
      <c r="BK3408" s="169"/>
      <c r="BL3408" s="169"/>
      <c r="BM3408" s="169"/>
      <c r="BN3408" s="169"/>
      <c r="BO3408" s="169"/>
      <c r="BP3408" s="169"/>
      <c r="BQ3408" s="169"/>
      <c r="BS3408" s="6"/>
      <c r="BT3408" s="11"/>
      <c r="BU3408" s="6"/>
      <c r="BV3408" s="6"/>
    </row>
    <row r="3409" spans="1:74" ht="15.75" x14ac:dyDescent="0.25">
      <c r="A3409" s="52" t="s">
        <v>7908</v>
      </c>
      <c r="B3409" s="56"/>
      <c r="C3409" s="7" t="s">
        <v>118</v>
      </c>
      <c r="D3409" s="7" t="s">
        <v>6921</v>
      </c>
      <c r="E3409" s="7"/>
      <c r="F3409" s="64"/>
      <c r="G3409" s="6"/>
      <c r="H3409" s="6"/>
      <c r="I3409" s="10" t="s">
        <v>110</v>
      </c>
      <c r="J3409" s="11" t="s">
        <v>4544</v>
      </c>
      <c r="K3409" s="220" t="s">
        <v>601</v>
      </c>
      <c r="L3409" s="180"/>
      <c r="M3409" s="180">
        <v>1000</v>
      </c>
      <c r="N3409" s="80" t="s">
        <v>7217</v>
      </c>
      <c r="O3409" s="165"/>
      <c r="P3409" s="80" t="s">
        <v>6296</v>
      </c>
      <c r="Q3409" s="80"/>
      <c r="R3409" s="80"/>
      <c r="S3409" s="166"/>
      <c r="T3409" s="164"/>
      <c r="U3409" s="167"/>
      <c r="V3409" s="168"/>
      <c r="W3409" s="12" t="str">
        <f t="shared" si="571"/>
        <v>Mqtt1</v>
      </c>
      <c r="X3409" s="222"/>
      <c r="Y3409" s="6" t="str">
        <f t="shared" si="575"/>
        <v>power-tag/toilet-guest-cabin-ps-fwd</v>
      </c>
      <c r="Z3409" s="106" t="str" cm="1">
        <f t="array" ref="Z3409">IF(COUNTIF(N3409,"spare"),"","$."&amp;_xlfn.REGEXEXTRACT(J3409,"PT\d+[FQ]\d+_(.*)", 2))</f>
        <v>$.Power_Factor_Phase_C</v>
      </c>
      <c r="AA3409" s="12">
        <f t="shared" si="574"/>
        <v>22</v>
      </c>
      <c r="AB3409" s="6" t="s">
        <v>195</v>
      </c>
      <c r="AC3409" s="106">
        <v>3082</v>
      </c>
      <c r="AJ3409" s="80"/>
      <c r="AK3409" s="116" t="s">
        <v>1696</v>
      </c>
      <c r="AN3409" s="80"/>
      <c r="AO3409" s="80"/>
      <c r="AP3409" s="80"/>
      <c r="AQ3409" s="80"/>
      <c r="AR3409" s="130"/>
      <c r="AS3409" s="80"/>
      <c r="AT3409" s="7"/>
      <c r="AU3409" s="7"/>
      <c r="AV3409" s="169"/>
      <c r="AW3409" s="170"/>
      <c r="AX3409" s="140"/>
      <c r="AY3409" s="150"/>
      <c r="AZ3409" s="171"/>
      <c r="BA3409" s="171"/>
      <c r="BB3409" s="150" t="str">
        <f t="shared" si="572"/>
        <v/>
      </c>
      <c r="BC3409" s="172"/>
      <c r="BD3409" s="169"/>
      <c r="BE3409" s="169"/>
      <c r="BF3409" s="169"/>
      <c r="BG3409" s="169"/>
      <c r="BH3409" s="169"/>
      <c r="BI3409" s="169"/>
      <c r="BJ3409" s="169"/>
      <c r="BK3409" s="169"/>
      <c r="BL3409" s="169"/>
      <c r="BM3409" s="169"/>
      <c r="BN3409" s="169"/>
      <c r="BO3409" s="169"/>
      <c r="BP3409" s="169"/>
      <c r="BQ3409" s="169"/>
      <c r="BS3409" s="6"/>
      <c r="BT3409" s="11"/>
      <c r="BU3409" s="6"/>
      <c r="BV3409" s="6"/>
    </row>
    <row r="3410" spans="1:74" ht="15.75" x14ac:dyDescent="0.25">
      <c r="A3410" s="52" t="s">
        <v>7908</v>
      </c>
      <c r="B3410" s="56"/>
      <c r="C3410" s="7" t="s">
        <v>118</v>
      </c>
      <c r="D3410" s="7" t="s">
        <v>6921</v>
      </c>
      <c r="E3410" s="7"/>
      <c r="F3410" s="64"/>
      <c r="G3410" s="6"/>
      <c r="H3410" s="6"/>
      <c r="I3410" s="10" t="s">
        <v>110</v>
      </c>
      <c r="J3410" s="11" t="s">
        <v>4545</v>
      </c>
      <c r="K3410" s="220" t="s">
        <v>601</v>
      </c>
      <c r="L3410" s="180"/>
      <c r="M3410" s="180">
        <v>1000</v>
      </c>
      <c r="N3410" s="80" t="s">
        <v>7217</v>
      </c>
      <c r="O3410" s="165"/>
      <c r="P3410" s="80" t="s">
        <v>6297</v>
      </c>
      <c r="Q3410" s="80"/>
      <c r="R3410" s="80"/>
      <c r="S3410" s="166"/>
      <c r="T3410" s="164"/>
      <c r="U3410" s="167"/>
      <c r="V3410" s="168"/>
      <c r="W3410" s="12" t="str">
        <f t="shared" si="571"/>
        <v>Mqtt1</v>
      </c>
      <c r="X3410" s="222"/>
      <c r="Y3410" s="6" t="str">
        <f t="shared" si="575"/>
        <v>power-tag/toilet-guest-cabin-ps-fwd</v>
      </c>
      <c r="Z3410" s="106" t="str" cm="1">
        <f t="array" ref="Z3410">IF(COUNTIF(N3410,"spare"),"","$."&amp;_xlfn.REGEXEXTRACT(J3410,"PT\d+[FQ]\d+_(.*)", 2))</f>
        <v>$.Total_Power_Factor</v>
      </c>
      <c r="AA3410" s="12">
        <f t="shared" si="574"/>
        <v>22</v>
      </c>
      <c r="AB3410" s="6" t="s">
        <v>195</v>
      </c>
      <c r="AC3410" s="106">
        <v>3084</v>
      </c>
      <c r="AJ3410" s="80"/>
      <c r="AK3410" s="116" t="s">
        <v>1696</v>
      </c>
      <c r="AN3410" s="80"/>
      <c r="AO3410" s="80"/>
      <c r="AP3410" s="80"/>
      <c r="AQ3410" s="80"/>
      <c r="AR3410" s="130"/>
      <c r="AS3410" s="80"/>
      <c r="AT3410" s="7"/>
      <c r="AU3410" s="7"/>
      <c r="AV3410" s="169"/>
      <c r="AW3410" s="170"/>
      <c r="AX3410" s="140"/>
      <c r="AY3410" s="150"/>
      <c r="AZ3410" s="171"/>
      <c r="BA3410" s="171"/>
      <c r="BB3410" s="150" t="str">
        <f t="shared" si="572"/>
        <v/>
      </c>
      <c r="BC3410" s="172"/>
      <c r="BD3410" s="169"/>
      <c r="BE3410" s="169"/>
      <c r="BF3410" s="169"/>
      <c r="BG3410" s="169"/>
      <c r="BH3410" s="169"/>
      <c r="BI3410" s="169"/>
      <c r="BJ3410" s="169"/>
      <c r="BK3410" s="169"/>
      <c r="BL3410" s="169"/>
      <c r="BM3410" s="169"/>
      <c r="BN3410" s="169"/>
      <c r="BO3410" s="169"/>
      <c r="BP3410" s="169"/>
      <c r="BQ3410" s="169"/>
      <c r="BS3410" s="6"/>
      <c r="BT3410" s="11"/>
      <c r="BU3410" s="6"/>
      <c r="BV3410" s="6"/>
    </row>
    <row r="3411" spans="1:74" ht="15.75" x14ac:dyDescent="0.25">
      <c r="A3411" s="52" t="s">
        <v>7908</v>
      </c>
      <c r="B3411" s="56"/>
      <c r="C3411" s="7" t="s">
        <v>118</v>
      </c>
      <c r="D3411" s="7" t="s">
        <v>6921</v>
      </c>
      <c r="E3411" s="7"/>
      <c r="F3411" s="64"/>
      <c r="G3411" s="6"/>
      <c r="H3411" s="6"/>
      <c r="I3411" s="10" t="s">
        <v>110</v>
      </c>
      <c r="J3411" s="11" t="s">
        <v>4546</v>
      </c>
      <c r="K3411" s="220" t="s">
        <v>601</v>
      </c>
      <c r="L3411" s="180"/>
      <c r="M3411" s="180">
        <v>1000</v>
      </c>
      <c r="N3411" s="80" t="s">
        <v>7217</v>
      </c>
      <c r="O3411" s="165"/>
      <c r="P3411" s="80" t="s">
        <v>6268</v>
      </c>
      <c r="Q3411" s="80"/>
      <c r="R3411" s="80"/>
      <c r="S3411" s="166"/>
      <c r="T3411" s="164"/>
      <c r="U3411" s="167"/>
      <c r="V3411" s="168"/>
      <c r="W3411" s="12" t="str">
        <f t="shared" si="571"/>
        <v>Mqtt1</v>
      </c>
      <c r="X3411" s="222"/>
      <c r="Y3411" s="6" t="str">
        <f t="shared" si="575"/>
        <v>power-tag/to-overflow-cabin</v>
      </c>
      <c r="Z3411" s="106" t="str" cm="1">
        <f t="array" ref="Z3411">IF(COUNTIF(N3411,"spare"),"","$."&amp;_xlfn.REGEXEXTRACT(J3411,"PT\d+[FQ]\d+_(.*)", 2))</f>
        <v>$.RMS_Current_Phase_A</v>
      </c>
      <c r="AA3411" s="12">
        <f>AA3396+1</f>
        <v>23</v>
      </c>
      <c r="AB3411" s="6" t="s">
        <v>195</v>
      </c>
      <c r="AC3411" s="106">
        <v>3000</v>
      </c>
      <c r="AJ3411" s="80"/>
      <c r="AK3411" s="116" t="s">
        <v>1693</v>
      </c>
      <c r="AN3411" s="80"/>
      <c r="AO3411" s="80"/>
      <c r="AP3411" s="80"/>
      <c r="AQ3411" s="80"/>
      <c r="AR3411" s="130"/>
      <c r="AS3411" s="80"/>
      <c r="AT3411" s="7"/>
      <c r="AU3411" s="7"/>
      <c r="AV3411" s="169"/>
      <c r="AW3411" s="170"/>
      <c r="AX3411" s="140"/>
      <c r="AY3411" s="150"/>
      <c r="AZ3411" s="171"/>
      <c r="BA3411" s="171"/>
      <c r="BB3411" s="150" t="str">
        <f t="shared" si="572"/>
        <v/>
      </c>
      <c r="BC3411" s="172"/>
      <c r="BD3411" s="169"/>
      <c r="BE3411" s="169"/>
      <c r="BF3411" s="169"/>
      <c r="BG3411" s="169"/>
      <c r="BH3411" s="169"/>
      <c r="BI3411" s="169"/>
      <c r="BJ3411" s="169"/>
      <c r="BK3411" s="169"/>
      <c r="BL3411" s="169"/>
      <c r="BM3411" s="169"/>
      <c r="BN3411" s="169"/>
      <c r="BO3411" s="169"/>
      <c r="BP3411" s="169"/>
      <c r="BQ3411" s="169"/>
      <c r="BS3411" s="6"/>
      <c r="BT3411" s="11"/>
      <c r="BU3411" s="6"/>
      <c r="BV3411" s="6"/>
    </row>
    <row r="3412" spans="1:74" ht="15.75" x14ac:dyDescent="0.25">
      <c r="A3412" s="52" t="s">
        <v>7908</v>
      </c>
      <c r="B3412" s="56"/>
      <c r="C3412" s="7" t="s">
        <v>118</v>
      </c>
      <c r="D3412" s="7" t="s">
        <v>6921</v>
      </c>
      <c r="E3412" s="7"/>
      <c r="F3412" s="64"/>
      <c r="G3412" s="6"/>
      <c r="H3412" s="6"/>
      <c r="I3412" s="10" t="s">
        <v>110</v>
      </c>
      <c r="J3412" s="11" t="s">
        <v>4547</v>
      </c>
      <c r="K3412" s="220" t="s">
        <v>601</v>
      </c>
      <c r="L3412" s="180"/>
      <c r="M3412" s="180">
        <v>1000</v>
      </c>
      <c r="N3412" s="80" t="s">
        <v>7217</v>
      </c>
      <c r="O3412" s="165"/>
      <c r="P3412" s="80" t="s">
        <v>6269</v>
      </c>
      <c r="Q3412" s="80"/>
      <c r="R3412" s="80"/>
      <c r="S3412" s="166"/>
      <c r="T3412" s="164"/>
      <c r="U3412" s="167"/>
      <c r="V3412" s="168"/>
      <c r="W3412" s="12" t="str">
        <f t="shared" si="571"/>
        <v>Mqtt1</v>
      </c>
      <c r="X3412" s="222"/>
      <c r="Y3412" s="6" t="str">
        <f t="shared" si="575"/>
        <v>power-tag/to-overflow-cabin</v>
      </c>
      <c r="Z3412" s="106" t="str" cm="1">
        <f t="array" ref="Z3412">IF(COUNTIF(N3412,"spare"),"","$."&amp;_xlfn.REGEXEXTRACT(J3412,"PT\d+[FQ]\d+_(.*)", 2))</f>
        <v>$.RMS_Current_Phase_B</v>
      </c>
      <c r="AA3412" s="12">
        <f t="shared" si="574"/>
        <v>23</v>
      </c>
      <c r="AB3412" s="6" t="s">
        <v>195</v>
      </c>
      <c r="AC3412" s="106">
        <v>3002</v>
      </c>
      <c r="AJ3412" s="80"/>
      <c r="AK3412" s="116" t="s">
        <v>1693</v>
      </c>
      <c r="AN3412" s="80"/>
      <c r="AO3412" s="80"/>
      <c r="AP3412" s="80"/>
      <c r="AQ3412" s="80"/>
      <c r="AR3412" s="130"/>
      <c r="AS3412" s="80"/>
      <c r="AT3412" s="7"/>
      <c r="AU3412" s="7"/>
      <c r="AV3412" s="169"/>
      <c r="AW3412" s="170"/>
      <c r="AX3412" s="140"/>
      <c r="AY3412" s="150"/>
      <c r="AZ3412" s="171"/>
      <c r="BA3412" s="171"/>
      <c r="BB3412" s="150" t="str">
        <f t="shared" si="572"/>
        <v/>
      </c>
      <c r="BC3412" s="172"/>
      <c r="BD3412" s="169"/>
      <c r="BE3412" s="169"/>
      <c r="BF3412" s="169"/>
      <c r="BG3412" s="169"/>
      <c r="BH3412" s="169"/>
      <c r="BI3412" s="169"/>
      <c r="BJ3412" s="169"/>
      <c r="BK3412" s="169"/>
      <c r="BL3412" s="169"/>
      <c r="BM3412" s="169"/>
      <c r="BN3412" s="169"/>
      <c r="BO3412" s="169"/>
      <c r="BP3412" s="169"/>
      <c r="BQ3412" s="169"/>
      <c r="BS3412" s="6"/>
      <c r="BT3412" s="11"/>
      <c r="BU3412" s="6"/>
      <c r="BV3412" s="6"/>
    </row>
    <row r="3413" spans="1:74" ht="15.75" x14ac:dyDescent="0.25">
      <c r="A3413" s="52" t="s">
        <v>7908</v>
      </c>
      <c r="B3413" s="56"/>
      <c r="C3413" s="7" t="s">
        <v>118</v>
      </c>
      <c r="D3413" s="7" t="s">
        <v>6921</v>
      </c>
      <c r="E3413" s="7"/>
      <c r="F3413" s="64"/>
      <c r="G3413" s="6"/>
      <c r="H3413" s="6"/>
      <c r="I3413" s="10" t="s">
        <v>110</v>
      </c>
      <c r="J3413" s="11" t="s">
        <v>4548</v>
      </c>
      <c r="K3413" s="220" t="s">
        <v>601</v>
      </c>
      <c r="L3413" s="180"/>
      <c r="M3413" s="180">
        <v>1000</v>
      </c>
      <c r="N3413" s="80" t="s">
        <v>7217</v>
      </c>
      <c r="O3413" s="165"/>
      <c r="P3413" s="80" t="s">
        <v>6270</v>
      </c>
      <c r="Q3413" s="80"/>
      <c r="R3413" s="80"/>
      <c r="S3413" s="166"/>
      <c r="T3413" s="164"/>
      <c r="U3413" s="167"/>
      <c r="V3413" s="168"/>
      <c r="W3413" s="12" t="str">
        <f t="shared" si="571"/>
        <v>Mqtt1</v>
      </c>
      <c r="X3413" s="222"/>
      <c r="Y3413" s="6" t="str">
        <f t="shared" si="575"/>
        <v>power-tag/to-overflow-cabin</v>
      </c>
      <c r="Z3413" s="106" t="str" cm="1">
        <f t="array" ref="Z3413">IF(COUNTIF(N3413,"spare"),"","$."&amp;_xlfn.REGEXEXTRACT(J3413,"PT\d+[FQ]\d+_(.*)", 2))</f>
        <v>$.RMS_Current_Phase_C</v>
      </c>
      <c r="AA3413" s="12">
        <f t="shared" si="574"/>
        <v>23</v>
      </c>
      <c r="AB3413" s="6" t="s">
        <v>195</v>
      </c>
      <c r="AC3413" s="106">
        <v>3004</v>
      </c>
      <c r="AJ3413" s="80"/>
      <c r="AK3413" s="116" t="s">
        <v>1693</v>
      </c>
      <c r="AN3413" s="80"/>
      <c r="AO3413" s="80"/>
      <c r="AP3413" s="80"/>
      <c r="AQ3413" s="80"/>
      <c r="AR3413" s="130"/>
      <c r="AS3413" s="80"/>
      <c r="AT3413" s="7"/>
      <c r="AU3413" s="7"/>
      <c r="AV3413" s="169"/>
      <c r="AW3413" s="170"/>
      <c r="AX3413" s="140"/>
      <c r="AY3413" s="150"/>
      <c r="AZ3413" s="171"/>
      <c r="BA3413" s="171"/>
      <c r="BB3413" s="150" t="str">
        <f t="shared" si="572"/>
        <v/>
      </c>
      <c r="BC3413" s="172"/>
      <c r="BD3413" s="169"/>
      <c r="BE3413" s="169"/>
      <c r="BF3413" s="169"/>
      <c r="BG3413" s="169"/>
      <c r="BH3413" s="169"/>
      <c r="BI3413" s="169"/>
      <c r="BJ3413" s="169"/>
      <c r="BK3413" s="169"/>
      <c r="BL3413" s="169"/>
      <c r="BM3413" s="169"/>
      <c r="BN3413" s="169"/>
      <c r="BO3413" s="169"/>
      <c r="BP3413" s="169"/>
      <c r="BQ3413" s="169"/>
      <c r="BS3413" s="6"/>
      <c r="BT3413" s="11"/>
      <c r="BU3413" s="6"/>
      <c r="BV3413" s="6"/>
    </row>
    <row r="3414" spans="1:74" ht="15.75" x14ac:dyDescent="0.25">
      <c r="A3414" s="52" t="s">
        <v>7908</v>
      </c>
      <c r="B3414" s="56"/>
      <c r="C3414" s="7" t="s">
        <v>118</v>
      </c>
      <c r="D3414" s="7" t="s">
        <v>6921</v>
      </c>
      <c r="E3414" s="7"/>
      <c r="F3414" s="64"/>
      <c r="G3414" s="6"/>
      <c r="H3414" s="6"/>
      <c r="I3414" s="10" t="s">
        <v>110</v>
      </c>
      <c r="J3414" s="11" t="s">
        <v>4549</v>
      </c>
      <c r="K3414" s="220" t="s">
        <v>601</v>
      </c>
      <c r="L3414" s="180"/>
      <c r="M3414" s="180">
        <v>1000</v>
      </c>
      <c r="N3414" s="80" t="s">
        <v>7217</v>
      </c>
      <c r="O3414" s="165"/>
      <c r="P3414" s="80" t="s">
        <v>6271</v>
      </c>
      <c r="Q3414" s="80"/>
      <c r="R3414" s="80"/>
      <c r="S3414" s="166"/>
      <c r="T3414" s="164"/>
      <c r="U3414" s="167"/>
      <c r="V3414" s="168"/>
      <c r="W3414" s="12" t="str">
        <f t="shared" si="571"/>
        <v>Mqtt1</v>
      </c>
      <c r="X3414" s="222"/>
      <c r="Y3414" s="6" t="str">
        <f t="shared" si="575"/>
        <v>power-tag/to-overflow-cabin</v>
      </c>
      <c r="Z3414" s="106" t="str" cm="1">
        <f t="array" ref="Z3414">IF(COUNTIF(N3414,"spare"),"","$."&amp;_xlfn.REGEXEXTRACT(J3414,"PT\d+[FQ]\d+_(.*)", 2))</f>
        <v>$.RMS_Current_Phase_Neut</v>
      </c>
      <c r="AA3414" s="12">
        <f t="shared" si="574"/>
        <v>23</v>
      </c>
      <c r="AB3414" s="6" t="s">
        <v>195</v>
      </c>
      <c r="AC3414" s="106">
        <v>3006</v>
      </c>
      <c r="AJ3414" s="80"/>
      <c r="AK3414" s="116" t="s">
        <v>1693</v>
      </c>
      <c r="AN3414" s="80"/>
      <c r="AO3414" s="80"/>
      <c r="AP3414" s="80"/>
      <c r="AQ3414" s="80"/>
      <c r="AR3414" s="130"/>
      <c r="AS3414" s="80"/>
      <c r="AT3414" s="7"/>
      <c r="AU3414" s="7"/>
      <c r="AV3414" s="169"/>
      <c r="AW3414" s="170"/>
      <c r="AX3414" s="140"/>
      <c r="AY3414" s="150"/>
      <c r="AZ3414" s="171"/>
      <c r="BA3414" s="171"/>
      <c r="BB3414" s="150" t="str">
        <f t="shared" si="572"/>
        <v/>
      </c>
      <c r="BC3414" s="172"/>
      <c r="BD3414" s="169"/>
      <c r="BE3414" s="169"/>
      <c r="BF3414" s="169"/>
      <c r="BG3414" s="169"/>
      <c r="BH3414" s="169"/>
      <c r="BI3414" s="169"/>
      <c r="BJ3414" s="169"/>
      <c r="BK3414" s="169"/>
      <c r="BL3414" s="169"/>
      <c r="BM3414" s="169"/>
      <c r="BN3414" s="169"/>
      <c r="BO3414" s="169"/>
      <c r="BP3414" s="169"/>
      <c r="BQ3414" s="169"/>
      <c r="BS3414" s="6"/>
      <c r="BT3414" s="11"/>
      <c r="BU3414" s="6"/>
      <c r="BV3414" s="6"/>
    </row>
    <row r="3415" spans="1:74" ht="15.75" x14ac:dyDescent="0.25">
      <c r="A3415" s="52" t="s">
        <v>7908</v>
      </c>
      <c r="B3415" s="56"/>
      <c r="C3415" s="7" t="s">
        <v>118</v>
      </c>
      <c r="D3415" s="7" t="s">
        <v>6921</v>
      </c>
      <c r="E3415" s="7"/>
      <c r="F3415" s="64"/>
      <c r="G3415" s="6"/>
      <c r="H3415" s="6"/>
      <c r="I3415" s="10" t="s">
        <v>110</v>
      </c>
      <c r="J3415" s="11" t="s">
        <v>7742</v>
      </c>
      <c r="K3415" s="220" t="s">
        <v>601</v>
      </c>
      <c r="L3415" s="180"/>
      <c r="M3415" s="180">
        <v>1000</v>
      </c>
      <c r="N3415" s="80" t="s">
        <v>7217</v>
      </c>
      <c r="O3415" s="165"/>
      <c r="P3415" s="80" t="s">
        <v>6272</v>
      </c>
      <c r="Q3415" s="80"/>
      <c r="R3415" s="80"/>
      <c r="S3415" s="166"/>
      <c r="T3415" s="164"/>
      <c r="U3415" s="167"/>
      <c r="V3415" s="168"/>
      <c r="W3415" s="12" t="str">
        <f t="shared" si="571"/>
        <v>Mqtt1</v>
      </c>
      <c r="X3415" s="222"/>
      <c r="Y3415" s="6" t="str">
        <f t="shared" si="575"/>
        <v>power-tag/to-overflow-cabin</v>
      </c>
      <c r="Z3415" s="106" t="str" cm="1">
        <f t="array" ref="Z3415">IF(COUNTIF(N3415,"spare"),"","$."&amp;_xlfn.REGEXEXTRACT(J3415,"PT\d+[FQ]\d+_(.*)", 2))</f>
        <v>$.RMS_Voltage_A_N</v>
      </c>
      <c r="AA3415" s="12">
        <f t="shared" si="574"/>
        <v>23</v>
      </c>
      <c r="AB3415" s="6" t="s">
        <v>195</v>
      </c>
      <c r="AC3415" s="106">
        <v>3028</v>
      </c>
      <c r="AJ3415" s="80"/>
      <c r="AK3415" s="116" t="s">
        <v>1694</v>
      </c>
      <c r="AN3415" s="80"/>
      <c r="AO3415" s="80"/>
      <c r="AP3415" s="80"/>
      <c r="AQ3415" s="80"/>
      <c r="AR3415" s="130"/>
      <c r="AS3415" s="80"/>
      <c r="AT3415" s="7"/>
      <c r="AU3415" s="7"/>
      <c r="AV3415" s="169"/>
      <c r="AW3415" s="170"/>
      <c r="AX3415" s="140"/>
      <c r="AY3415" s="150"/>
      <c r="AZ3415" s="171"/>
      <c r="BA3415" s="171"/>
      <c r="BB3415" s="150" t="str">
        <f t="shared" si="572"/>
        <v/>
      </c>
      <c r="BC3415" s="172"/>
      <c r="BD3415" s="169"/>
      <c r="BE3415" s="169"/>
      <c r="BF3415" s="169"/>
      <c r="BG3415" s="169"/>
      <c r="BH3415" s="169"/>
      <c r="BI3415" s="169"/>
      <c r="BJ3415" s="169"/>
      <c r="BK3415" s="169"/>
      <c r="BL3415" s="169"/>
      <c r="BM3415" s="169"/>
      <c r="BN3415" s="169"/>
      <c r="BO3415" s="169"/>
      <c r="BP3415" s="169"/>
      <c r="BQ3415" s="169"/>
      <c r="BS3415" s="6"/>
      <c r="BT3415" s="11"/>
      <c r="BU3415" s="6"/>
      <c r="BV3415" s="6"/>
    </row>
    <row r="3416" spans="1:74" ht="15.75" x14ac:dyDescent="0.25">
      <c r="A3416" s="52" t="s">
        <v>7908</v>
      </c>
      <c r="B3416" s="56"/>
      <c r="C3416" s="7" t="s">
        <v>118</v>
      </c>
      <c r="D3416" s="7" t="s">
        <v>6921</v>
      </c>
      <c r="E3416" s="7"/>
      <c r="F3416" s="64"/>
      <c r="G3416" s="6"/>
      <c r="H3416" s="6"/>
      <c r="I3416" s="10" t="s">
        <v>110</v>
      </c>
      <c r="J3416" s="11" t="s">
        <v>7743</v>
      </c>
      <c r="K3416" s="220" t="s">
        <v>601</v>
      </c>
      <c r="L3416" s="180"/>
      <c r="M3416" s="180">
        <v>1000</v>
      </c>
      <c r="N3416" s="80" t="s">
        <v>7217</v>
      </c>
      <c r="O3416" s="165"/>
      <c r="P3416" s="80" t="s">
        <v>6273</v>
      </c>
      <c r="Q3416" s="80"/>
      <c r="R3416" s="80"/>
      <c r="S3416" s="166"/>
      <c r="T3416" s="164"/>
      <c r="U3416" s="167"/>
      <c r="V3416" s="168"/>
      <c r="W3416" s="12" t="str">
        <f t="shared" si="571"/>
        <v>Mqtt1</v>
      </c>
      <c r="X3416" s="222"/>
      <c r="Y3416" s="6" t="str">
        <f t="shared" si="575"/>
        <v>power-tag/to-overflow-cabin</v>
      </c>
      <c r="Z3416" s="106" t="str" cm="1">
        <f t="array" ref="Z3416">IF(COUNTIF(N3416,"spare"),"","$."&amp;_xlfn.REGEXEXTRACT(J3416,"PT\d+[FQ]\d+_(.*)", 2))</f>
        <v>$.RMS_Voltage_B_N</v>
      </c>
      <c r="AA3416" s="12">
        <f t="shared" si="574"/>
        <v>23</v>
      </c>
      <c r="AB3416" s="6" t="s">
        <v>195</v>
      </c>
      <c r="AC3416" s="106">
        <v>3030</v>
      </c>
      <c r="AJ3416" s="80"/>
      <c r="AK3416" s="116" t="s">
        <v>1694</v>
      </c>
      <c r="AN3416" s="80"/>
      <c r="AO3416" s="80"/>
      <c r="AP3416" s="80"/>
      <c r="AQ3416" s="80"/>
      <c r="AR3416" s="130"/>
      <c r="AS3416" s="80"/>
      <c r="AT3416" s="7"/>
      <c r="AU3416" s="7"/>
      <c r="AV3416" s="169"/>
      <c r="AW3416" s="170"/>
      <c r="AX3416" s="140"/>
      <c r="AY3416" s="150"/>
      <c r="AZ3416" s="171"/>
      <c r="BA3416" s="171"/>
      <c r="BB3416" s="150" t="str">
        <f t="shared" si="572"/>
        <v/>
      </c>
      <c r="BC3416" s="172"/>
      <c r="BD3416" s="169"/>
      <c r="BE3416" s="169"/>
      <c r="BF3416" s="169"/>
      <c r="BG3416" s="169"/>
      <c r="BH3416" s="169"/>
      <c r="BI3416" s="169"/>
      <c r="BJ3416" s="169"/>
      <c r="BK3416" s="169"/>
      <c r="BL3416" s="169"/>
      <c r="BM3416" s="169"/>
      <c r="BN3416" s="169"/>
      <c r="BO3416" s="169"/>
      <c r="BP3416" s="169"/>
      <c r="BQ3416" s="169"/>
      <c r="BS3416" s="6"/>
      <c r="BT3416" s="11"/>
      <c r="BU3416" s="6"/>
      <c r="BV3416" s="6"/>
    </row>
    <row r="3417" spans="1:74" ht="15.75" x14ac:dyDescent="0.25">
      <c r="A3417" s="52" t="s">
        <v>7908</v>
      </c>
      <c r="B3417" s="56"/>
      <c r="C3417" s="7" t="s">
        <v>118</v>
      </c>
      <c r="D3417" s="7" t="s">
        <v>6921</v>
      </c>
      <c r="E3417" s="7"/>
      <c r="F3417" s="64"/>
      <c r="G3417" s="6"/>
      <c r="H3417" s="6"/>
      <c r="I3417" s="10" t="s">
        <v>110</v>
      </c>
      <c r="J3417" s="11" t="s">
        <v>7744</v>
      </c>
      <c r="K3417" s="220" t="s">
        <v>601</v>
      </c>
      <c r="L3417" s="180"/>
      <c r="M3417" s="180">
        <v>1000</v>
      </c>
      <c r="N3417" s="80" t="s">
        <v>7217</v>
      </c>
      <c r="O3417" s="165"/>
      <c r="P3417" s="80" t="s">
        <v>6274</v>
      </c>
      <c r="Q3417" s="80"/>
      <c r="R3417" s="80"/>
      <c r="S3417" s="166"/>
      <c r="T3417" s="164"/>
      <c r="U3417" s="167"/>
      <c r="V3417" s="168"/>
      <c r="W3417" s="12" t="str">
        <f t="shared" si="571"/>
        <v>Mqtt1</v>
      </c>
      <c r="X3417" s="222"/>
      <c r="Y3417" s="6" t="str">
        <f t="shared" si="575"/>
        <v>power-tag/to-overflow-cabin</v>
      </c>
      <c r="Z3417" s="106" t="str" cm="1">
        <f t="array" ref="Z3417">IF(COUNTIF(N3417,"spare"),"","$."&amp;_xlfn.REGEXEXTRACT(J3417,"PT\d+[FQ]\d+_(.*)", 2))</f>
        <v>$.RMS_Voltage_C_N</v>
      </c>
      <c r="AA3417" s="12">
        <f t="shared" si="574"/>
        <v>23</v>
      </c>
      <c r="AB3417" s="6" t="s">
        <v>195</v>
      </c>
      <c r="AC3417" s="106">
        <v>3032</v>
      </c>
      <c r="AJ3417" s="80"/>
      <c r="AK3417" s="116" t="s">
        <v>1694</v>
      </c>
      <c r="AN3417" s="80"/>
      <c r="AO3417" s="80"/>
      <c r="AP3417" s="80"/>
      <c r="AQ3417" s="80"/>
      <c r="AR3417" s="130"/>
      <c r="AS3417" s="80"/>
      <c r="AT3417" s="7"/>
      <c r="AU3417" s="7"/>
      <c r="AV3417" s="169"/>
      <c r="AW3417" s="170"/>
      <c r="AX3417" s="140"/>
      <c r="AY3417" s="150"/>
      <c r="AZ3417" s="171"/>
      <c r="BA3417" s="171"/>
      <c r="BB3417" s="150" t="str">
        <f t="shared" si="572"/>
        <v/>
      </c>
      <c r="BC3417" s="172"/>
      <c r="BD3417" s="169"/>
      <c r="BE3417" s="169"/>
      <c r="BF3417" s="169"/>
      <c r="BG3417" s="169"/>
      <c r="BH3417" s="169"/>
      <c r="BI3417" s="169"/>
      <c r="BJ3417" s="169"/>
      <c r="BK3417" s="169"/>
      <c r="BL3417" s="169"/>
      <c r="BM3417" s="169"/>
      <c r="BN3417" s="169"/>
      <c r="BO3417" s="169"/>
      <c r="BP3417" s="169"/>
      <c r="BQ3417" s="169"/>
      <c r="BS3417" s="6"/>
      <c r="BT3417" s="11"/>
      <c r="BU3417" s="6"/>
      <c r="BV3417" s="6"/>
    </row>
    <row r="3418" spans="1:74" ht="15.75" x14ac:dyDescent="0.25">
      <c r="A3418" s="52" t="s">
        <v>7908</v>
      </c>
      <c r="B3418" s="56"/>
      <c r="C3418" s="7" t="s">
        <v>118</v>
      </c>
      <c r="D3418" s="7" t="s">
        <v>6921</v>
      </c>
      <c r="E3418" s="7"/>
      <c r="F3418" s="64"/>
      <c r="G3418" s="6"/>
      <c r="H3418" s="6"/>
      <c r="I3418" s="10" t="s">
        <v>110</v>
      </c>
      <c r="J3418" s="11" t="s">
        <v>4550</v>
      </c>
      <c r="K3418" s="220" t="s">
        <v>601</v>
      </c>
      <c r="L3418" s="180"/>
      <c r="M3418" s="180">
        <v>1000</v>
      </c>
      <c r="N3418" s="80" t="s">
        <v>7217</v>
      </c>
      <c r="O3418" s="165"/>
      <c r="P3418" s="80" t="s">
        <v>6275</v>
      </c>
      <c r="Q3418" s="80"/>
      <c r="R3418" s="80"/>
      <c r="S3418" s="166"/>
      <c r="T3418" s="164"/>
      <c r="U3418" s="167"/>
      <c r="V3418" s="168"/>
      <c r="W3418" s="12" t="str">
        <f t="shared" si="571"/>
        <v>Mqtt1</v>
      </c>
      <c r="X3418" s="222"/>
      <c r="Y3418" s="6" t="str">
        <f t="shared" si="575"/>
        <v>power-tag/to-overflow-cabin</v>
      </c>
      <c r="Z3418" s="106" t="str" cm="1">
        <f t="array" ref="Z3418">IF(COUNTIF(N3418,"spare"),"","$."&amp;_xlfn.REGEXEXTRACT(J3418,"PT\d+[FQ]\d+_(.*)", 2))</f>
        <v>$.Active_Power_Phase_A</v>
      </c>
      <c r="AA3418" s="12">
        <f t="shared" si="574"/>
        <v>23</v>
      </c>
      <c r="AB3418" s="6" t="s">
        <v>195</v>
      </c>
      <c r="AC3418" s="106">
        <v>3054</v>
      </c>
      <c r="AJ3418" s="80"/>
      <c r="AK3418" s="116" t="s">
        <v>1695</v>
      </c>
      <c r="AN3418" s="80"/>
      <c r="AO3418" s="80"/>
      <c r="AP3418" s="80"/>
      <c r="AQ3418" s="80"/>
      <c r="AR3418" s="130"/>
      <c r="AS3418" s="80"/>
      <c r="AT3418" s="7"/>
      <c r="AU3418" s="7"/>
      <c r="AV3418" s="169"/>
      <c r="AW3418" s="170"/>
      <c r="AX3418" s="140"/>
      <c r="AY3418" s="150"/>
      <c r="AZ3418" s="171"/>
      <c r="BA3418" s="171"/>
      <c r="BB3418" s="150" t="str">
        <f t="shared" si="572"/>
        <v/>
      </c>
      <c r="BC3418" s="172"/>
      <c r="BD3418" s="169"/>
      <c r="BE3418" s="169"/>
      <c r="BF3418" s="169"/>
      <c r="BG3418" s="169"/>
      <c r="BH3418" s="169"/>
      <c r="BI3418" s="169"/>
      <c r="BJ3418" s="169"/>
      <c r="BK3418" s="169"/>
      <c r="BL3418" s="169"/>
      <c r="BM3418" s="169"/>
      <c r="BN3418" s="169"/>
      <c r="BO3418" s="169"/>
      <c r="BP3418" s="169"/>
      <c r="BQ3418" s="169"/>
      <c r="BS3418" s="6"/>
      <c r="BT3418" s="11"/>
      <c r="BU3418" s="6"/>
      <c r="BV3418" s="6"/>
    </row>
    <row r="3419" spans="1:74" ht="15.75" x14ac:dyDescent="0.25">
      <c r="A3419" s="52" t="s">
        <v>7908</v>
      </c>
      <c r="B3419" s="56"/>
      <c r="C3419" s="7" t="s">
        <v>118</v>
      </c>
      <c r="D3419" s="7" t="s">
        <v>6921</v>
      </c>
      <c r="E3419" s="7"/>
      <c r="F3419" s="64"/>
      <c r="G3419" s="6"/>
      <c r="H3419" s="6"/>
      <c r="I3419" s="10" t="s">
        <v>110</v>
      </c>
      <c r="J3419" s="11" t="s">
        <v>4551</v>
      </c>
      <c r="K3419" s="220" t="s">
        <v>601</v>
      </c>
      <c r="L3419" s="180"/>
      <c r="M3419" s="180">
        <v>1000</v>
      </c>
      <c r="N3419" s="80" t="s">
        <v>7217</v>
      </c>
      <c r="O3419" s="165"/>
      <c r="P3419" s="80" t="s">
        <v>6276</v>
      </c>
      <c r="Q3419" s="80"/>
      <c r="R3419" s="80"/>
      <c r="S3419" s="166"/>
      <c r="T3419" s="164"/>
      <c r="U3419" s="167"/>
      <c r="V3419" s="168"/>
      <c r="W3419" s="12" t="str">
        <f t="shared" si="571"/>
        <v>Mqtt1</v>
      </c>
      <c r="X3419" s="222"/>
      <c r="Y3419" s="6" t="str">
        <f t="shared" si="575"/>
        <v>power-tag/to-overflow-cabin</v>
      </c>
      <c r="Z3419" s="106" t="str" cm="1">
        <f t="array" ref="Z3419">IF(COUNTIF(N3419,"spare"),"","$."&amp;_xlfn.REGEXEXTRACT(J3419,"PT\d+[FQ]\d+_(.*)", 2))</f>
        <v>$.Active_Power_Phase_B</v>
      </c>
      <c r="AA3419" s="12">
        <f t="shared" si="574"/>
        <v>23</v>
      </c>
      <c r="AB3419" s="6" t="s">
        <v>195</v>
      </c>
      <c r="AC3419" s="106">
        <v>3056</v>
      </c>
      <c r="AJ3419" s="80"/>
      <c r="AK3419" s="116" t="s">
        <v>1695</v>
      </c>
      <c r="AN3419" s="80"/>
      <c r="AO3419" s="80"/>
      <c r="AP3419" s="80"/>
      <c r="AQ3419" s="80"/>
      <c r="AR3419" s="130"/>
      <c r="AS3419" s="80"/>
      <c r="AT3419" s="7"/>
      <c r="AU3419" s="7"/>
      <c r="AV3419" s="169"/>
      <c r="AW3419" s="170"/>
      <c r="AX3419" s="140"/>
      <c r="AY3419" s="150"/>
      <c r="AZ3419" s="171"/>
      <c r="BA3419" s="171"/>
      <c r="BB3419" s="150" t="str">
        <f t="shared" si="572"/>
        <v/>
      </c>
      <c r="BC3419" s="172"/>
      <c r="BD3419" s="169"/>
      <c r="BE3419" s="169"/>
      <c r="BF3419" s="169"/>
      <c r="BG3419" s="169"/>
      <c r="BH3419" s="169"/>
      <c r="BI3419" s="169"/>
      <c r="BJ3419" s="169"/>
      <c r="BK3419" s="169"/>
      <c r="BL3419" s="169"/>
      <c r="BM3419" s="169"/>
      <c r="BN3419" s="169"/>
      <c r="BO3419" s="169"/>
      <c r="BP3419" s="169"/>
      <c r="BQ3419" s="169"/>
      <c r="BS3419" s="6"/>
      <c r="BT3419" s="11"/>
      <c r="BU3419" s="6"/>
      <c r="BV3419" s="6"/>
    </row>
    <row r="3420" spans="1:74" ht="15.75" x14ac:dyDescent="0.25">
      <c r="A3420" s="52" t="s">
        <v>7908</v>
      </c>
      <c r="B3420" s="56"/>
      <c r="C3420" s="7" t="s">
        <v>118</v>
      </c>
      <c r="D3420" s="7" t="s">
        <v>6921</v>
      </c>
      <c r="E3420" s="7"/>
      <c r="F3420" s="64"/>
      <c r="G3420" s="6"/>
      <c r="H3420" s="6"/>
      <c r="I3420" s="10" t="s">
        <v>110</v>
      </c>
      <c r="J3420" s="11" t="s">
        <v>4552</v>
      </c>
      <c r="K3420" s="220" t="s">
        <v>601</v>
      </c>
      <c r="L3420" s="180"/>
      <c r="M3420" s="180">
        <v>1000</v>
      </c>
      <c r="N3420" s="80" t="s">
        <v>7217</v>
      </c>
      <c r="O3420" s="165"/>
      <c r="P3420" s="80" t="s">
        <v>6277</v>
      </c>
      <c r="Q3420" s="80"/>
      <c r="R3420" s="80"/>
      <c r="S3420" s="166"/>
      <c r="T3420" s="164"/>
      <c r="U3420" s="167"/>
      <c r="V3420" s="168"/>
      <c r="W3420" s="12" t="str">
        <f t="shared" si="571"/>
        <v>Mqtt1</v>
      </c>
      <c r="X3420" s="222"/>
      <c r="Y3420" s="6" t="str">
        <f t="shared" si="575"/>
        <v>power-tag/to-overflow-cabin</v>
      </c>
      <c r="Z3420" s="106" t="str" cm="1">
        <f t="array" ref="Z3420">IF(COUNTIF(N3420,"spare"),"","$."&amp;_xlfn.REGEXEXTRACT(J3420,"PT\d+[FQ]\d+_(.*)", 2))</f>
        <v>$.Active_Power_Phase_C</v>
      </c>
      <c r="AA3420" s="12">
        <f t="shared" si="574"/>
        <v>23</v>
      </c>
      <c r="AB3420" s="6" t="s">
        <v>195</v>
      </c>
      <c r="AC3420" s="106">
        <v>3058</v>
      </c>
      <c r="AJ3420" s="80"/>
      <c r="AK3420" s="116" t="s">
        <v>1695</v>
      </c>
      <c r="AN3420" s="80"/>
      <c r="AO3420" s="80"/>
      <c r="AP3420" s="80"/>
      <c r="AQ3420" s="80"/>
      <c r="AR3420" s="130"/>
      <c r="AS3420" s="80"/>
      <c r="AT3420" s="7"/>
      <c r="AU3420" s="7"/>
      <c r="AV3420" s="169"/>
      <c r="AW3420" s="170"/>
      <c r="AX3420" s="140"/>
      <c r="AY3420" s="150"/>
      <c r="AZ3420" s="171"/>
      <c r="BA3420" s="171"/>
      <c r="BB3420" s="150" t="str">
        <f t="shared" si="572"/>
        <v/>
      </c>
      <c r="BC3420" s="172"/>
      <c r="BD3420" s="169"/>
      <c r="BE3420" s="169"/>
      <c r="BF3420" s="169"/>
      <c r="BG3420" s="169"/>
      <c r="BH3420" s="169"/>
      <c r="BI3420" s="169"/>
      <c r="BJ3420" s="169"/>
      <c r="BK3420" s="169"/>
      <c r="BL3420" s="169"/>
      <c r="BM3420" s="169"/>
      <c r="BN3420" s="169"/>
      <c r="BO3420" s="169"/>
      <c r="BP3420" s="169"/>
      <c r="BQ3420" s="169"/>
      <c r="BS3420" s="6"/>
      <c r="BT3420" s="11"/>
      <c r="BU3420" s="6"/>
      <c r="BV3420" s="6"/>
    </row>
    <row r="3421" spans="1:74" ht="15.75" x14ac:dyDescent="0.25">
      <c r="A3421" s="52" t="s">
        <v>7908</v>
      </c>
      <c r="B3421" s="56"/>
      <c r="C3421" s="7" t="s">
        <v>118</v>
      </c>
      <c r="D3421" s="7" t="s">
        <v>6921</v>
      </c>
      <c r="E3421" s="7"/>
      <c r="F3421" s="64"/>
      <c r="G3421" s="6"/>
      <c r="H3421" s="6"/>
      <c r="I3421" s="10" t="s">
        <v>110</v>
      </c>
      <c r="J3421" s="11" t="s">
        <v>4553</v>
      </c>
      <c r="K3421" s="220" t="s">
        <v>601</v>
      </c>
      <c r="L3421" s="180"/>
      <c r="M3421" s="180">
        <v>1000</v>
      </c>
      <c r="N3421" s="80" t="s">
        <v>7217</v>
      </c>
      <c r="O3421" s="165"/>
      <c r="P3421" s="80" t="s">
        <v>6278</v>
      </c>
      <c r="Q3421" s="80"/>
      <c r="R3421" s="80"/>
      <c r="S3421" s="166"/>
      <c r="T3421" s="164"/>
      <c r="U3421" s="167"/>
      <c r="V3421" s="168"/>
      <c r="W3421" s="12" t="str">
        <f t="shared" si="571"/>
        <v>Mqtt1</v>
      </c>
      <c r="X3421" s="222"/>
      <c r="Y3421" s="6" t="str">
        <f t="shared" si="575"/>
        <v>power-tag/to-overflow-cabin</v>
      </c>
      <c r="Z3421" s="106" t="str" cm="1">
        <f t="array" ref="Z3421">IF(COUNTIF(N3421,"spare"),"","$."&amp;_xlfn.REGEXEXTRACT(J3421,"PT\d+[FQ]\d+_(.*)", 2))</f>
        <v>$.Total_Active_Power</v>
      </c>
      <c r="AA3421" s="12">
        <f t="shared" si="574"/>
        <v>23</v>
      </c>
      <c r="AB3421" s="6" t="s">
        <v>195</v>
      </c>
      <c r="AC3421" s="106">
        <v>3060</v>
      </c>
      <c r="AJ3421" s="80"/>
      <c r="AK3421" s="116" t="s">
        <v>1695</v>
      </c>
      <c r="AN3421" s="80"/>
      <c r="AO3421" s="80"/>
      <c r="AP3421" s="80"/>
      <c r="AQ3421" s="80"/>
      <c r="AR3421" s="130"/>
      <c r="AS3421" s="80"/>
      <c r="AT3421" s="7"/>
      <c r="AU3421" s="7"/>
      <c r="AV3421" s="169"/>
      <c r="AW3421" s="170"/>
      <c r="AX3421" s="140"/>
      <c r="AY3421" s="150"/>
      <c r="AZ3421" s="171"/>
      <c r="BA3421" s="171"/>
      <c r="BB3421" s="150" t="str">
        <f t="shared" si="572"/>
        <v/>
      </c>
      <c r="BC3421" s="172"/>
      <c r="BD3421" s="169"/>
      <c r="BE3421" s="169"/>
      <c r="BF3421" s="169"/>
      <c r="BG3421" s="169"/>
      <c r="BH3421" s="169"/>
      <c r="BI3421" s="169"/>
      <c r="BJ3421" s="169"/>
      <c r="BK3421" s="169"/>
      <c r="BL3421" s="169"/>
      <c r="BM3421" s="169"/>
      <c r="BN3421" s="169"/>
      <c r="BO3421" s="169"/>
      <c r="BP3421" s="169"/>
      <c r="BQ3421" s="169"/>
      <c r="BS3421" s="6"/>
      <c r="BT3421" s="11"/>
      <c r="BU3421" s="6"/>
      <c r="BV3421" s="6"/>
    </row>
    <row r="3422" spans="1:74" ht="15.75" x14ac:dyDescent="0.25">
      <c r="A3422" s="52" t="s">
        <v>7908</v>
      </c>
      <c r="B3422" s="56"/>
      <c r="C3422" s="7" t="s">
        <v>118</v>
      </c>
      <c r="D3422" s="7" t="s">
        <v>6921</v>
      </c>
      <c r="E3422" s="7"/>
      <c r="F3422" s="64"/>
      <c r="G3422" s="6"/>
      <c r="H3422" s="6"/>
      <c r="I3422" s="10" t="s">
        <v>110</v>
      </c>
      <c r="J3422" s="11" t="s">
        <v>4554</v>
      </c>
      <c r="K3422" s="220" t="s">
        <v>601</v>
      </c>
      <c r="L3422" s="180"/>
      <c r="M3422" s="180">
        <v>1000</v>
      </c>
      <c r="N3422" s="80" t="s">
        <v>7217</v>
      </c>
      <c r="O3422" s="165"/>
      <c r="P3422" s="80" t="s">
        <v>6279</v>
      </c>
      <c r="Q3422" s="80"/>
      <c r="R3422" s="80"/>
      <c r="S3422" s="166"/>
      <c r="T3422" s="164"/>
      <c r="U3422" s="167"/>
      <c r="V3422" s="168"/>
      <c r="W3422" s="12" t="str">
        <f t="shared" si="571"/>
        <v>Mqtt1</v>
      </c>
      <c r="X3422" s="222"/>
      <c r="Y3422" s="6" t="str">
        <f t="shared" si="575"/>
        <v>power-tag/to-overflow-cabin</v>
      </c>
      <c r="Z3422" s="106" t="str" cm="1">
        <f t="array" ref="Z3422">IF(COUNTIF(N3422,"spare"),"","$."&amp;_xlfn.REGEXEXTRACT(J3422,"PT\d+[FQ]\d+_(.*)", 2))</f>
        <v>$.Power_Factor_Phase_A</v>
      </c>
      <c r="AA3422" s="12">
        <f t="shared" si="574"/>
        <v>23</v>
      </c>
      <c r="AB3422" s="6" t="s">
        <v>195</v>
      </c>
      <c r="AC3422" s="106">
        <v>3078</v>
      </c>
      <c r="AJ3422" s="80"/>
      <c r="AK3422" s="116" t="s">
        <v>1696</v>
      </c>
      <c r="AN3422" s="80"/>
      <c r="AO3422" s="80"/>
      <c r="AP3422" s="80"/>
      <c r="AQ3422" s="80"/>
      <c r="AR3422" s="130"/>
      <c r="AS3422" s="80"/>
      <c r="AT3422" s="7"/>
      <c r="AU3422" s="7"/>
      <c r="AV3422" s="169"/>
      <c r="AW3422" s="170"/>
      <c r="AX3422" s="140"/>
      <c r="AY3422" s="150"/>
      <c r="AZ3422" s="171"/>
      <c r="BA3422" s="171"/>
      <c r="BB3422" s="150" t="str">
        <f t="shared" si="572"/>
        <v/>
      </c>
      <c r="BC3422" s="172"/>
      <c r="BD3422" s="169"/>
      <c r="BE3422" s="169"/>
      <c r="BF3422" s="169"/>
      <c r="BG3422" s="169"/>
      <c r="BH3422" s="169"/>
      <c r="BI3422" s="169"/>
      <c r="BJ3422" s="169"/>
      <c r="BK3422" s="169"/>
      <c r="BL3422" s="169"/>
      <c r="BM3422" s="169"/>
      <c r="BN3422" s="169"/>
      <c r="BO3422" s="169"/>
      <c r="BP3422" s="169"/>
      <c r="BQ3422" s="169"/>
      <c r="BS3422" s="6"/>
      <c r="BT3422" s="11"/>
      <c r="BU3422" s="6"/>
      <c r="BV3422" s="6"/>
    </row>
    <row r="3423" spans="1:74" ht="15.75" x14ac:dyDescent="0.25">
      <c r="A3423" s="52" t="s">
        <v>7908</v>
      </c>
      <c r="B3423" s="56"/>
      <c r="C3423" s="7" t="s">
        <v>118</v>
      </c>
      <c r="D3423" s="7" t="s">
        <v>6921</v>
      </c>
      <c r="E3423" s="7"/>
      <c r="F3423" s="64"/>
      <c r="G3423" s="6"/>
      <c r="H3423" s="6"/>
      <c r="I3423" s="10" t="s">
        <v>110</v>
      </c>
      <c r="J3423" s="11" t="s">
        <v>4555</v>
      </c>
      <c r="K3423" s="220" t="s">
        <v>601</v>
      </c>
      <c r="L3423" s="180"/>
      <c r="M3423" s="180">
        <v>1000</v>
      </c>
      <c r="N3423" s="80" t="s">
        <v>7217</v>
      </c>
      <c r="O3423" s="165"/>
      <c r="P3423" s="80" t="s">
        <v>6280</v>
      </c>
      <c r="Q3423" s="80"/>
      <c r="R3423" s="80"/>
      <c r="S3423" s="166"/>
      <c r="T3423" s="164"/>
      <c r="U3423" s="167"/>
      <c r="V3423" s="168"/>
      <c r="W3423" s="12" t="str">
        <f t="shared" si="571"/>
        <v>Mqtt1</v>
      </c>
      <c r="X3423" s="222"/>
      <c r="Y3423" s="6" t="str">
        <f t="shared" si="575"/>
        <v>power-tag/to-overflow-cabin</v>
      </c>
      <c r="Z3423" s="106" t="str" cm="1">
        <f t="array" ref="Z3423">IF(COUNTIF(N3423,"spare"),"","$."&amp;_xlfn.REGEXEXTRACT(J3423,"PT\d+[FQ]\d+_(.*)", 2))</f>
        <v>$.Power_Factor_Phase_B</v>
      </c>
      <c r="AA3423" s="12">
        <f t="shared" si="574"/>
        <v>23</v>
      </c>
      <c r="AB3423" s="6" t="s">
        <v>195</v>
      </c>
      <c r="AC3423" s="106">
        <v>3080</v>
      </c>
      <c r="AJ3423" s="80"/>
      <c r="AK3423" s="116" t="s">
        <v>1696</v>
      </c>
      <c r="AN3423" s="80"/>
      <c r="AO3423" s="80"/>
      <c r="AP3423" s="80"/>
      <c r="AQ3423" s="80"/>
      <c r="AR3423" s="130"/>
      <c r="AS3423" s="80"/>
      <c r="AT3423" s="7"/>
      <c r="AU3423" s="7"/>
      <c r="AV3423" s="169"/>
      <c r="AW3423" s="170"/>
      <c r="AX3423" s="140"/>
      <c r="AY3423" s="150"/>
      <c r="AZ3423" s="171"/>
      <c r="BA3423" s="171"/>
      <c r="BB3423" s="150" t="str">
        <f t="shared" si="572"/>
        <v/>
      </c>
      <c r="BC3423" s="172"/>
      <c r="BD3423" s="169"/>
      <c r="BE3423" s="169"/>
      <c r="BF3423" s="169"/>
      <c r="BG3423" s="169"/>
      <c r="BH3423" s="169"/>
      <c r="BI3423" s="169"/>
      <c r="BJ3423" s="169"/>
      <c r="BK3423" s="169"/>
      <c r="BL3423" s="169"/>
      <c r="BM3423" s="169"/>
      <c r="BN3423" s="169"/>
      <c r="BO3423" s="169"/>
      <c r="BP3423" s="169"/>
      <c r="BQ3423" s="169"/>
      <c r="BS3423" s="6"/>
      <c r="BT3423" s="11"/>
      <c r="BU3423" s="6"/>
      <c r="BV3423" s="6"/>
    </row>
    <row r="3424" spans="1:74" ht="15.75" x14ac:dyDescent="0.25">
      <c r="A3424" s="52" t="s">
        <v>7908</v>
      </c>
      <c r="B3424" s="56"/>
      <c r="C3424" s="7" t="s">
        <v>118</v>
      </c>
      <c r="D3424" s="7" t="s">
        <v>6921</v>
      </c>
      <c r="E3424" s="7"/>
      <c r="F3424" s="64"/>
      <c r="G3424" s="6"/>
      <c r="H3424" s="6"/>
      <c r="I3424" s="10" t="s">
        <v>110</v>
      </c>
      <c r="J3424" s="11" t="s">
        <v>4556</v>
      </c>
      <c r="K3424" s="220" t="s">
        <v>601</v>
      </c>
      <c r="L3424" s="180"/>
      <c r="M3424" s="180">
        <v>1000</v>
      </c>
      <c r="N3424" s="80" t="s">
        <v>7217</v>
      </c>
      <c r="O3424" s="165"/>
      <c r="P3424" s="80" t="s">
        <v>6281</v>
      </c>
      <c r="Q3424" s="80"/>
      <c r="R3424" s="80"/>
      <c r="S3424" s="166"/>
      <c r="T3424" s="164"/>
      <c r="U3424" s="167"/>
      <c r="V3424" s="168"/>
      <c r="W3424" s="12" t="str">
        <f t="shared" si="571"/>
        <v>Mqtt1</v>
      </c>
      <c r="X3424" s="222"/>
      <c r="Y3424" s="6" t="str">
        <f t="shared" si="575"/>
        <v>power-tag/to-overflow-cabin</v>
      </c>
      <c r="Z3424" s="106" t="str" cm="1">
        <f t="array" ref="Z3424">IF(COUNTIF(N3424,"spare"),"","$."&amp;_xlfn.REGEXEXTRACT(J3424,"PT\d+[FQ]\d+_(.*)", 2))</f>
        <v>$.Power_Factor_Phase_C</v>
      </c>
      <c r="AA3424" s="12">
        <f t="shared" si="574"/>
        <v>23</v>
      </c>
      <c r="AB3424" s="6" t="s">
        <v>195</v>
      </c>
      <c r="AC3424" s="106">
        <v>3082</v>
      </c>
      <c r="AJ3424" s="80"/>
      <c r="AK3424" s="116" t="s">
        <v>1696</v>
      </c>
      <c r="AN3424" s="80"/>
      <c r="AO3424" s="80"/>
      <c r="AP3424" s="80"/>
      <c r="AQ3424" s="80"/>
      <c r="AR3424" s="130"/>
      <c r="AS3424" s="80"/>
      <c r="AT3424" s="7"/>
      <c r="AU3424" s="7"/>
      <c r="AV3424" s="169"/>
      <c r="AW3424" s="170"/>
      <c r="AX3424" s="140"/>
      <c r="AY3424" s="150"/>
      <c r="AZ3424" s="171"/>
      <c r="BA3424" s="171"/>
      <c r="BB3424" s="150" t="str">
        <f t="shared" si="572"/>
        <v/>
      </c>
      <c r="BC3424" s="172"/>
      <c r="BD3424" s="169"/>
      <c r="BE3424" s="169"/>
      <c r="BF3424" s="169"/>
      <c r="BG3424" s="169"/>
      <c r="BH3424" s="169"/>
      <c r="BI3424" s="169"/>
      <c r="BJ3424" s="169"/>
      <c r="BK3424" s="169"/>
      <c r="BL3424" s="169"/>
      <c r="BM3424" s="169"/>
      <c r="BN3424" s="169"/>
      <c r="BO3424" s="169"/>
      <c r="BP3424" s="169"/>
      <c r="BQ3424" s="169"/>
      <c r="BS3424" s="6"/>
      <c r="BT3424" s="11"/>
      <c r="BU3424" s="6"/>
      <c r="BV3424" s="6"/>
    </row>
    <row r="3425" spans="1:74" ht="15.75" x14ac:dyDescent="0.25">
      <c r="A3425" s="52" t="s">
        <v>7908</v>
      </c>
      <c r="B3425" s="56"/>
      <c r="C3425" s="7" t="s">
        <v>118</v>
      </c>
      <c r="D3425" s="7" t="s">
        <v>6921</v>
      </c>
      <c r="E3425" s="7"/>
      <c r="F3425" s="64"/>
      <c r="G3425" s="6"/>
      <c r="H3425" s="6"/>
      <c r="I3425" s="10" t="s">
        <v>110</v>
      </c>
      <c r="J3425" s="11" t="s">
        <v>4557</v>
      </c>
      <c r="K3425" s="220" t="s">
        <v>601</v>
      </c>
      <c r="L3425" s="180"/>
      <c r="M3425" s="180">
        <v>1000</v>
      </c>
      <c r="N3425" s="80" t="s">
        <v>7217</v>
      </c>
      <c r="O3425" s="165"/>
      <c r="P3425" s="80" t="s">
        <v>6282</v>
      </c>
      <c r="Q3425" s="80"/>
      <c r="R3425" s="80"/>
      <c r="S3425" s="166"/>
      <c r="T3425" s="164"/>
      <c r="U3425" s="167"/>
      <c r="V3425" s="168"/>
      <c r="W3425" s="12" t="str">
        <f t="shared" si="571"/>
        <v>Mqtt1</v>
      </c>
      <c r="X3425" s="222"/>
      <c r="Y3425" s="6" t="str">
        <f t="shared" si="575"/>
        <v>power-tag/to-overflow-cabin</v>
      </c>
      <c r="Z3425" s="106" t="str" cm="1">
        <f t="array" ref="Z3425">IF(COUNTIF(N3425,"spare"),"","$."&amp;_xlfn.REGEXEXTRACT(J3425,"PT\d+[FQ]\d+_(.*)", 2))</f>
        <v>$.Total_Power_Factor</v>
      </c>
      <c r="AA3425" s="12">
        <f t="shared" si="574"/>
        <v>23</v>
      </c>
      <c r="AB3425" s="6" t="s">
        <v>195</v>
      </c>
      <c r="AC3425" s="106">
        <v>3084</v>
      </c>
      <c r="AJ3425" s="80"/>
      <c r="AK3425" s="116" t="s">
        <v>1696</v>
      </c>
      <c r="AN3425" s="80"/>
      <c r="AO3425" s="80"/>
      <c r="AP3425" s="80"/>
      <c r="AQ3425" s="80"/>
      <c r="AR3425" s="130"/>
      <c r="AS3425" s="80"/>
      <c r="AT3425" s="7"/>
      <c r="AU3425" s="7"/>
      <c r="AV3425" s="169"/>
      <c r="AW3425" s="170"/>
      <c r="AX3425" s="140"/>
      <c r="AY3425" s="150"/>
      <c r="AZ3425" s="171"/>
      <c r="BA3425" s="171"/>
      <c r="BB3425" s="150" t="str">
        <f t="shared" si="572"/>
        <v/>
      </c>
      <c r="BC3425" s="172"/>
      <c r="BD3425" s="169"/>
      <c r="BE3425" s="169"/>
      <c r="BF3425" s="169"/>
      <c r="BG3425" s="169"/>
      <c r="BH3425" s="169"/>
      <c r="BI3425" s="169"/>
      <c r="BJ3425" s="169"/>
      <c r="BK3425" s="169"/>
      <c r="BL3425" s="169"/>
      <c r="BM3425" s="169"/>
      <c r="BN3425" s="169"/>
      <c r="BO3425" s="169"/>
      <c r="BP3425" s="169"/>
      <c r="BQ3425" s="169"/>
      <c r="BS3425" s="6"/>
      <c r="BT3425" s="11"/>
      <c r="BU3425" s="6"/>
      <c r="BV3425" s="6"/>
    </row>
    <row r="3426" spans="1:74" ht="15.75" x14ac:dyDescent="0.25">
      <c r="A3426" s="52" t="s">
        <v>7908</v>
      </c>
      <c r="B3426" s="56"/>
      <c r="C3426" s="7" t="s">
        <v>118</v>
      </c>
      <c r="D3426" s="7" t="s">
        <v>6921</v>
      </c>
      <c r="E3426" s="7"/>
      <c r="F3426" s="64"/>
      <c r="G3426" s="6"/>
      <c r="H3426" s="6"/>
      <c r="I3426" s="10" t="s">
        <v>110</v>
      </c>
      <c r="J3426" s="11" t="s">
        <v>4558</v>
      </c>
      <c r="K3426" s="220" t="s">
        <v>601</v>
      </c>
      <c r="L3426" s="180"/>
      <c r="M3426" s="180">
        <v>1000</v>
      </c>
      <c r="N3426" s="80" t="s">
        <v>7217</v>
      </c>
      <c r="O3426" s="165"/>
      <c r="P3426" s="80" t="s">
        <v>6298</v>
      </c>
      <c r="Q3426" s="80"/>
      <c r="R3426" s="80"/>
      <c r="S3426" s="166"/>
      <c r="T3426" s="164"/>
      <c r="U3426" s="167"/>
      <c r="V3426" s="168"/>
      <c r="W3426" s="12" t="str">
        <f t="shared" si="571"/>
        <v>Mqtt1</v>
      </c>
      <c r="X3426" s="222"/>
      <c r="Y3426" s="6" t="str">
        <f t="shared" si="575"/>
        <v>power-tag/toilet-captains-cabin</v>
      </c>
      <c r="Z3426" s="106" t="str" cm="1">
        <f t="array" ref="Z3426">IF(COUNTIF(N3426,"spare"),"","$."&amp;_xlfn.REGEXEXTRACT(J3426,"PT\d+[FQ]\d+_(.*)", 2))</f>
        <v>$.RMS_Current_Phase_A</v>
      </c>
      <c r="AA3426" s="12">
        <f>AA3411+1</f>
        <v>24</v>
      </c>
      <c r="AB3426" s="6" t="s">
        <v>195</v>
      </c>
      <c r="AC3426" s="106">
        <v>3000</v>
      </c>
      <c r="AJ3426" s="80"/>
      <c r="AK3426" s="116" t="s">
        <v>1693</v>
      </c>
      <c r="AN3426" s="80"/>
      <c r="AO3426" s="80"/>
      <c r="AP3426" s="80"/>
      <c r="AQ3426" s="80"/>
      <c r="AR3426" s="130"/>
      <c r="AS3426" s="80"/>
      <c r="AT3426" s="7"/>
      <c r="AU3426" s="7"/>
      <c r="AV3426" s="169"/>
      <c r="AW3426" s="170"/>
      <c r="AX3426" s="140"/>
      <c r="AY3426" s="150"/>
      <c r="AZ3426" s="171"/>
      <c r="BA3426" s="171"/>
      <c r="BB3426" s="150" t="str">
        <f t="shared" si="572"/>
        <v/>
      </c>
      <c r="BC3426" s="172"/>
      <c r="BD3426" s="169"/>
      <c r="BE3426" s="169"/>
      <c r="BF3426" s="169"/>
      <c r="BG3426" s="169"/>
      <c r="BH3426" s="169"/>
      <c r="BI3426" s="169"/>
      <c r="BJ3426" s="169"/>
      <c r="BK3426" s="169"/>
      <c r="BL3426" s="169"/>
      <c r="BM3426" s="169"/>
      <c r="BN3426" s="169"/>
      <c r="BO3426" s="169"/>
      <c r="BP3426" s="169"/>
      <c r="BQ3426" s="169"/>
      <c r="BS3426" s="6"/>
      <c r="BT3426" s="11"/>
      <c r="BU3426" s="6"/>
      <c r="BV3426" s="6"/>
    </row>
    <row r="3427" spans="1:74" ht="15.75" x14ac:dyDescent="0.25">
      <c r="A3427" s="52" t="s">
        <v>7908</v>
      </c>
      <c r="B3427" s="56"/>
      <c r="C3427" s="7" t="s">
        <v>118</v>
      </c>
      <c r="D3427" s="7" t="s">
        <v>6921</v>
      </c>
      <c r="E3427" s="7"/>
      <c r="F3427" s="64"/>
      <c r="G3427" s="6"/>
      <c r="H3427" s="6"/>
      <c r="I3427" s="10" t="s">
        <v>110</v>
      </c>
      <c r="J3427" s="11" t="s">
        <v>4559</v>
      </c>
      <c r="K3427" s="220" t="s">
        <v>601</v>
      </c>
      <c r="L3427" s="180"/>
      <c r="M3427" s="180">
        <v>1000</v>
      </c>
      <c r="N3427" s="80" t="s">
        <v>7217</v>
      </c>
      <c r="O3427" s="165"/>
      <c r="P3427" s="80" t="s">
        <v>6299</v>
      </c>
      <c r="Q3427" s="80"/>
      <c r="R3427" s="80"/>
      <c r="S3427" s="166"/>
      <c r="T3427" s="164"/>
      <c r="U3427" s="167"/>
      <c r="V3427" s="168"/>
      <c r="W3427" s="12" t="str">
        <f t="shared" ref="W3427:W3455" si="576">IF(COUNTIF(N3427,"spare"),"","Mqtt1")</f>
        <v>Mqtt1</v>
      </c>
      <c r="X3427" s="222"/>
      <c r="Y3427" s="6" t="str">
        <f t="shared" si="575"/>
        <v>power-tag/toilet-captains-cabin</v>
      </c>
      <c r="Z3427" s="106" t="str" cm="1">
        <f t="array" ref="Z3427">IF(COUNTIF(N3427,"spare"),"","$."&amp;_xlfn.REGEXEXTRACT(J3427,"PT\d+[FQ]\d+_(.*)", 2))</f>
        <v>$.RMS_Current_Phase_B</v>
      </c>
      <c r="AA3427" s="12">
        <f t="shared" si="574"/>
        <v>24</v>
      </c>
      <c r="AB3427" s="6" t="s">
        <v>195</v>
      </c>
      <c r="AC3427" s="106">
        <v>3002</v>
      </c>
      <c r="AJ3427" s="80"/>
      <c r="AK3427" s="116" t="s">
        <v>1693</v>
      </c>
      <c r="AN3427" s="80"/>
      <c r="AO3427" s="80"/>
      <c r="AP3427" s="80"/>
      <c r="AQ3427" s="80"/>
      <c r="AR3427" s="130"/>
      <c r="AS3427" s="80"/>
      <c r="AT3427" s="7"/>
      <c r="AU3427" s="7"/>
      <c r="AV3427" s="169"/>
      <c r="AW3427" s="170"/>
      <c r="AX3427" s="140"/>
      <c r="AY3427" s="150"/>
      <c r="AZ3427" s="171"/>
      <c r="BA3427" s="171"/>
      <c r="BB3427" s="150" t="str">
        <f t="shared" ref="BB3427:BB3455" si="577">IF(ISNUMBER(AM3427),"1","")</f>
        <v/>
      </c>
      <c r="BC3427" s="172"/>
      <c r="BD3427" s="169"/>
      <c r="BE3427" s="169"/>
      <c r="BF3427" s="169"/>
      <c r="BG3427" s="169"/>
      <c r="BH3427" s="169"/>
      <c r="BI3427" s="169"/>
      <c r="BJ3427" s="169"/>
      <c r="BK3427" s="169"/>
      <c r="BL3427" s="169"/>
      <c r="BM3427" s="169"/>
      <c r="BN3427" s="169"/>
      <c r="BO3427" s="169"/>
      <c r="BP3427" s="169"/>
      <c r="BQ3427" s="169"/>
      <c r="BS3427" s="6"/>
      <c r="BT3427" s="11"/>
      <c r="BU3427" s="6"/>
      <c r="BV3427" s="6"/>
    </row>
    <row r="3428" spans="1:74" ht="15.75" x14ac:dyDescent="0.25">
      <c r="A3428" s="52" t="s">
        <v>7908</v>
      </c>
      <c r="B3428" s="56"/>
      <c r="C3428" s="7" t="s">
        <v>118</v>
      </c>
      <c r="D3428" s="7" t="s">
        <v>6921</v>
      </c>
      <c r="E3428" s="7"/>
      <c r="F3428" s="64"/>
      <c r="G3428" s="6"/>
      <c r="H3428" s="6"/>
      <c r="I3428" s="10" t="s">
        <v>110</v>
      </c>
      <c r="J3428" s="11" t="s">
        <v>4560</v>
      </c>
      <c r="K3428" s="220" t="s">
        <v>601</v>
      </c>
      <c r="L3428" s="180"/>
      <c r="M3428" s="180">
        <v>1000</v>
      </c>
      <c r="N3428" s="80" t="s">
        <v>7217</v>
      </c>
      <c r="O3428" s="165"/>
      <c r="P3428" s="80" t="s">
        <v>6300</v>
      </c>
      <c r="Q3428" s="80"/>
      <c r="R3428" s="80"/>
      <c r="S3428" s="166"/>
      <c r="T3428" s="164"/>
      <c r="U3428" s="167"/>
      <c r="V3428" s="168"/>
      <c r="W3428" s="12" t="str">
        <f t="shared" si="576"/>
        <v>Mqtt1</v>
      </c>
      <c r="X3428" s="222"/>
      <c r="Y3428" s="6" t="str">
        <f t="shared" si="575"/>
        <v>power-tag/toilet-captains-cabin</v>
      </c>
      <c r="Z3428" s="106" t="str" cm="1">
        <f t="array" ref="Z3428">IF(COUNTIF(N3428,"spare"),"","$."&amp;_xlfn.REGEXEXTRACT(J3428,"PT\d+[FQ]\d+_(.*)", 2))</f>
        <v>$.RMS_Current_Phase_C</v>
      </c>
      <c r="AA3428" s="12">
        <f t="shared" si="574"/>
        <v>24</v>
      </c>
      <c r="AB3428" s="6" t="s">
        <v>195</v>
      </c>
      <c r="AC3428" s="106">
        <v>3004</v>
      </c>
      <c r="AJ3428" s="80"/>
      <c r="AK3428" s="116" t="s">
        <v>1693</v>
      </c>
      <c r="AN3428" s="80"/>
      <c r="AO3428" s="80"/>
      <c r="AP3428" s="80"/>
      <c r="AQ3428" s="80"/>
      <c r="AR3428" s="130"/>
      <c r="AS3428" s="80"/>
      <c r="AT3428" s="7"/>
      <c r="AU3428" s="7"/>
      <c r="AV3428" s="169"/>
      <c r="AW3428" s="170"/>
      <c r="AX3428" s="140"/>
      <c r="AY3428" s="150"/>
      <c r="AZ3428" s="171"/>
      <c r="BA3428" s="171"/>
      <c r="BB3428" s="150" t="str">
        <f t="shared" si="577"/>
        <v/>
      </c>
      <c r="BC3428" s="172"/>
      <c r="BD3428" s="169"/>
      <c r="BE3428" s="169"/>
      <c r="BF3428" s="169"/>
      <c r="BG3428" s="169"/>
      <c r="BH3428" s="169"/>
      <c r="BI3428" s="169"/>
      <c r="BJ3428" s="169"/>
      <c r="BK3428" s="169"/>
      <c r="BL3428" s="169"/>
      <c r="BM3428" s="169"/>
      <c r="BN3428" s="169"/>
      <c r="BO3428" s="169"/>
      <c r="BP3428" s="169"/>
      <c r="BQ3428" s="169"/>
      <c r="BS3428" s="6"/>
      <c r="BT3428" s="11"/>
      <c r="BU3428" s="6"/>
      <c r="BV3428" s="6"/>
    </row>
    <row r="3429" spans="1:74" ht="15.75" x14ac:dyDescent="0.25">
      <c r="A3429" s="52" t="s">
        <v>7908</v>
      </c>
      <c r="B3429" s="56"/>
      <c r="C3429" s="7" t="s">
        <v>118</v>
      </c>
      <c r="D3429" s="7" t="s">
        <v>6921</v>
      </c>
      <c r="E3429" s="7"/>
      <c r="F3429" s="64"/>
      <c r="G3429" s="6"/>
      <c r="H3429" s="6"/>
      <c r="I3429" s="10" t="s">
        <v>110</v>
      </c>
      <c r="J3429" s="11" t="s">
        <v>4561</v>
      </c>
      <c r="K3429" s="220" t="s">
        <v>601</v>
      </c>
      <c r="L3429" s="180"/>
      <c r="M3429" s="180">
        <v>1000</v>
      </c>
      <c r="N3429" s="80" t="s">
        <v>7217</v>
      </c>
      <c r="O3429" s="165"/>
      <c r="P3429" s="80" t="s">
        <v>6301</v>
      </c>
      <c r="Q3429" s="80"/>
      <c r="R3429" s="80"/>
      <c r="S3429" s="166"/>
      <c r="T3429" s="164"/>
      <c r="U3429" s="167"/>
      <c r="V3429" s="168"/>
      <c r="W3429" s="12" t="str">
        <f t="shared" si="576"/>
        <v>Mqtt1</v>
      </c>
      <c r="X3429" s="222"/>
      <c r="Y3429" s="6" t="str">
        <f t="shared" si="575"/>
        <v>power-tag/toilet-captains-cabin</v>
      </c>
      <c r="Z3429" s="106" t="str" cm="1">
        <f t="array" ref="Z3429">IF(COUNTIF(N3429,"spare"),"","$."&amp;_xlfn.REGEXEXTRACT(J3429,"PT\d+[FQ]\d+_(.*)", 2))</f>
        <v>$.RMS_Current_Phase_Neut</v>
      </c>
      <c r="AA3429" s="12">
        <f t="shared" si="574"/>
        <v>24</v>
      </c>
      <c r="AB3429" s="6" t="s">
        <v>195</v>
      </c>
      <c r="AC3429" s="106">
        <v>3006</v>
      </c>
      <c r="AJ3429" s="80"/>
      <c r="AK3429" s="116" t="s">
        <v>1693</v>
      </c>
      <c r="AN3429" s="80"/>
      <c r="AO3429" s="80"/>
      <c r="AP3429" s="80"/>
      <c r="AQ3429" s="80"/>
      <c r="AR3429" s="130"/>
      <c r="AS3429" s="80"/>
      <c r="AT3429" s="7"/>
      <c r="AU3429" s="7"/>
      <c r="AV3429" s="169"/>
      <c r="AW3429" s="170"/>
      <c r="AX3429" s="140"/>
      <c r="AY3429" s="150"/>
      <c r="AZ3429" s="171"/>
      <c r="BA3429" s="171"/>
      <c r="BB3429" s="150" t="str">
        <f t="shared" si="577"/>
        <v/>
      </c>
      <c r="BC3429" s="172"/>
      <c r="BD3429" s="169"/>
      <c r="BE3429" s="169"/>
      <c r="BF3429" s="169"/>
      <c r="BG3429" s="169"/>
      <c r="BH3429" s="169"/>
      <c r="BI3429" s="169"/>
      <c r="BJ3429" s="169"/>
      <c r="BK3429" s="169"/>
      <c r="BL3429" s="169"/>
      <c r="BM3429" s="169"/>
      <c r="BN3429" s="169"/>
      <c r="BO3429" s="169"/>
      <c r="BP3429" s="169"/>
      <c r="BQ3429" s="169"/>
      <c r="BS3429" s="6"/>
      <c r="BT3429" s="11"/>
      <c r="BU3429" s="6"/>
      <c r="BV3429" s="6"/>
    </row>
    <row r="3430" spans="1:74" ht="15.75" x14ac:dyDescent="0.25">
      <c r="A3430" s="52" t="s">
        <v>7908</v>
      </c>
      <c r="B3430" s="56"/>
      <c r="C3430" s="7" t="s">
        <v>118</v>
      </c>
      <c r="D3430" s="7" t="s">
        <v>6921</v>
      </c>
      <c r="E3430" s="7"/>
      <c r="F3430" s="64"/>
      <c r="G3430" s="6"/>
      <c r="H3430" s="6"/>
      <c r="I3430" s="10" t="s">
        <v>110</v>
      </c>
      <c r="J3430" s="11" t="s">
        <v>7745</v>
      </c>
      <c r="K3430" s="220" t="s">
        <v>601</v>
      </c>
      <c r="L3430" s="180"/>
      <c r="M3430" s="180">
        <v>1000</v>
      </c>
      <c r="N3430" s="80" t="s">
        <v>7217</v>
      </c>
      <c r="O3430" s="165"/>
      <c r="P3430" s="80" t="s">
        <v>6302</v>
      </c>
      <c r="Q3430" s="80"/>
      <c r="R3430" s="80"/>
      <c r="S3430" s="166"/>
      <c r="T3430" s="164"/>
      <c r="U3430" s="167"/>
      <c r="V3430" s="168"/>
      <c r="W3430" s="12" t="str">
        <f t="shared" si="576"/>
        <v>Mqtt1</v>
      </c>
      <c r="X3430" s="222"/>
      <c r="Y3430" s="6" t="str">
        <f t="shared" si="575"/>
        <v>power-tag/toilet-captains-cabin</v>
      </c>
      <c r="Z3430" s="106" t="str" cm="1">
        <f t="array" ref="Z3430">IF(COUNTIF(N3430,"spare"),"","$."&amp;_xlfn.REGEXEXTRACT(J3430,"PT\d+[FQ]\d+_(.*)", 2))</f>
        <v>$.RMS_Voltage_A_N</v>
      </c>
      <c r="AA3430" s="12">
        <f t="shared" si="574"/>
        <v>24</v>
      </c>
      <c r="AB3430" s="6" t="s">
        <v>195</v>
      </c>
      <c r="AC3430" s="106">
        <v>3028</v>
      </c>
      <c r="AJ3430" s="80"/>
      <c r="AK3430" s="116" t="s">
        <v>1694</v>
      </c>
      <c r="AN3430" s="80"/>
      <c r="AO3430" s="80"/>
      <c r="AP3430" s="80"/>
      <c r="AQ3430" s="80"/>
      <c r="AR3430" s="130"/>
      <c r="AS3430" s="80"/>
      <c r="AT3430" s="7"/>
      <c r="AU3430" s="7"/>
      <c r="AV3430" s="169"/>
      <c r="AW3430" s="170"/>
      <c r="AX3430" s="140"/>
      <c r="AY3430" s="150"/>
      <c r="AZ3430" s="171"/>
      <c r="BA3430" s="171"/>
      <c r="BB3430" s="150" t="str">
        <f t="shared" si="577"/>
        <v/>
      </c>
      <c r="BC3430" s="172"/>
      <c r="BD3430" s="169"/>
      <c r="BE3430" s="169"/>
      <c r="BF3430" s="169"/>
      <c r="BG3430" s="169"/>
      <c r="BH3430" s="169"/>
      <c r="BI3430" s="169"/>
      <c r="BJ3430" s="169"/>
      <c r="BK3430" s="169"/>
      <c r="BL3430" s="169"/>
      <c r="BM3430" s="169"/>
      <c r="BN3430" s="169"/>
      <c r="BO3430" s="169"/>
      <c r="BP3430" s="169"/>
      <c r="BQ3430" s="169"/>
      <c r="BS3430" s="6"/>
      <c r="BT3430" s="11"/>
      <c r="BU3430" s="6"/>
      <c r="BV3430" s="6"/>
    </row>
    <row r="3431" spans="1:74" ht="15.75" x14ac:dyDescent="0.25">
      <c r="A3431" s="52" t="s">
        <v>7908</v>
      </c>
      <c r="B3431" s="56"/>
      <c r="C3431" s="7" t="s">
        <v>118</v>
      </c>
      <c r="D3431" s="7" t="s">
        <v>6921</v>
      </c>
      <c r="E3431" s="7"/>
      <c r="F3431" s="64"/>
      <c r="G3431" s="6"/>
      <c r="H3431" s="6"/>
      <c r="I3431" s="10" t="s">
        <v>110</v>
      </c>
      <c r="J3431" s="11" t="s">
        <v>7746</v>
      </c>
      <c r="K3431" s="220" t="s">
        <v>601</v>
      </c>
      <c r="L3431" s="180"/>
      <c r="M3431" s="180">
        <v>1000</v>
      </c>
      <c r="N3431" s="80" t="s">
        <v>7217</v>
      </c>
      <c r="O3431" s="165"/>
      <c r="P3431" s="80" t="s">
        <v>6303</v>
      </c>
      <c r="Q3431" s="80"/>
      <c r="R3431" s="80"/>
      <c r="S3431" s="166"/>
      <c r="T3431" s="164"/>
      <c r="U3431" s="167"/>
      <c r="V3431" s="168"/>
      <c r="W3431" s="12" t="str">
        <f t="shared" si="576"/>
        <v>Mqtt1</v>
      </c>
      <c r="X3431" s="222"/>
      <c r="Y3431" s="6" t="str">
        <f t="shared" si="575"/>
        <v>power-tag/toilet-captains-cabin</v>
      </c>
      <c r="Z3431" s="106" t="str" cm="1">
        <f t="array" ref="Z3431">IF(COUNTIF(N3431,"spare"),"","$."&amp;_xlfn.REGEXEXTRACT(J3431,"PT\d+[FQ]\d+_(.*)", 2))</f>
        <v>$.RMS_Voltage_B_N</v>
      </c>
      <c r="AA3431" s="12">
        <f t="shared" si="574"/>
        <v>24</v>
      </c>
      <c r="AB3431" s="6" t="s">
        <v>195</v>
      </c>
      <c r="AC3431" s="106">
        <v>3030</v>
      </c>
      <c r="AJ3431" s="80"/>
      <c r="AK3431" s="116" t="s">
        <v>1694</v>
      </c>
      <c r="AN3431" s="80"/>
      <c r="AO3431" s="80"/>
      <c r="AP3431" s="80"/>
      <c r="AQ3431" s="80"/>
      <c r="AR3431" s="130"/>
      <c r="AS3431" s="80"/>
      <c r="AT3431" s="7"/>
      <c r="AU3431" s="7"/>
      <c r="AV3431" s="169"/>
      <c r="AW3431" s="170"/>
      <c r="AX3431" s="140"/>
      <c r="AY3431" s="150"/>
      <c r="AZ3431" s="171"/>
      <c r="BA3431" s="171"/>
      <c r="BB3431" s="150" t="str">
        <f t="shared" si="577"/>
        <v/>
      </c>
      <c r="BC3431" s="172"/>
      <c r="BD3431" s="169"/>
      <c r="BE3431" s="169"/>
      <c r="BF3431" s="169"/>
      <c r="BG3431" s="169"/>
      <c r="BH3431" s="169"/>
      <c r="BI3431" s="169"/>
      <c r="BJ3431" s="169"/>
      <c r="BK3431" s="169"/>
      <c r="BL3431" s="169"/>
      <c r="BM3431" s="169"/>
      <c r="BN3431" s="169"/>
      <c r="BO3431" s="169"/>
      <c r="BP3431" s="169"/>
      <c r="BQ3431" s="169"/>
      <c r="BS3431" s="6"/>
      <c r="BT3431" s="11"/>
      <c r="BU3431" s="6"/>
      <c r="BV3431" s="6"/>
    </row>
    <row r="3432" spans="1:74" ht="15.75" x14ac:dyDescent="0.25">
      <c r="A3432" s="52" t="s">
        <v>7908</v>
      </c>
      <c r="B3432" s="56"/>
      <c r="C3432" s="7" t="s">
        <v>118</v>
      </c>
      <c r="D3432" s="7" t="s">
        <v>6921</v>
      </c>
      <c r="E3432" s="7"/>
      <c r="F3432" s="64"/>
      <c r="G3432" s="6"/>
      <c r="H3432" s="6"/>
      <c r="I3432" s="10" t="s">
        <v>110</v>
      </c>
      <c r="J3432" s="11" t="s">
        <v>7747</v>
      </c>
      <c r="K3432" s="220" t="s">
        <v>601</v>
      </c>
      <c r="L3432" s="180"/>
      <c r="M3432" s="180">
        <v>1000</v>
      </c>
      <c r="N3432" s="80" t="s">
        <v>7217</v>
      </c>
      <c r="O3432" s="165"/>
      <c r="P3432" s="80" t="s">
        <v>6304</v>
      </c>
      <c r="Q3432" s="80"/>
      <c r="R3432" s="80"/>
      <c r="S3432" s="166"/>
      <c r="T3432" s="164"/>
      <c r="U3432" s="167"/>
      <c r="V3432" s="168"/>
      <c r="W3432" s="12" t="str">
        <f t="shared" si="576"/>
        <v>Mqtt1</v>
      </c>
      <c r="X3432" s="222"/>
      <c r="Y3432" s="6" t="str">
        <f t="shared" si="575"/>
        <v>power-tag/toilet-captains-cabin</v>
      </c>
      <c r="Z3432" s="106" t="str" cm="1">
        <f t="array" ref="Z3432">IF(COUNTIF(N3432,"spare"),"","$."&amp;_xlfn.REGEXEXTRACT(J3432,"PT\d+[FQ]\d+_(.*)", 2))</f>
        <v>$.RMS_Voltage_C_N</v>
      </c>
      <c r="AA3432" s="12">
        <f t="shared" si="574"/>
        <v>24</v>
      </c>
      <c r="AB3432" s="6" t="s">
        <v>195</v>
      </c>
      <c r="AC3432" s="106">
        <v>3032</v>
      </c>
      <c r="AJ3432" s="80"/>
      <c r="AK3432" s="116" t="s">
        <v>1694</v>
      </c>
      <c r="AN3432" s="80"/>
      <c r="AO3432" s="80"/>
      <c r="AP3432" s="80"/>
      <c r="AQ3432" s="80"/>
      <c r="AR3432" s="130"/>
      <c r="AS3432" s="80"/>
      <c r="AT3432" s="7"/>
      <c r="AU3432" s="7"/>
      <c r="AV3432" s="169"/>
      <c r="AW3432" s="170"/>
      <c r="AX3432" s="140"/>
      <c r="AY3432" s="150"/>
      <c r="AZ3432" s="171"/>
      <c r="BA3432" s="171"/>
      <c r="BB3432" s="150" t="str">
        <f t="shared" si="577"/>
        <v/>
      </c>
      <c r="BC3432" s="172"/>
      <c r="BD3432" s="169"/>
      <c r="BE3432" s="169"/>
      <c r="BF3432" s="169"/>
      <c r="BG3432" s="169"/>
      <c r="BH3432" s="169"/>
      <c r="BI3432" s="169"/>
      <c r="BJ3432" s="169"/>
      <c r="BK3432" s="169"/>
      <c r="BL3432" s="169"/>
      <c r="BM3432" s="169"/>
      <c r="BN3432" s="169"/>
      <c r="BO3432" s="169"/>
      <c r="BP3432" s="169"/>
      <c r="BQ3432" s="169"/>
      <c r="BS3432" s="6"/>
      <c r="BT3432" s="11"/>
      <c r="BU3432" s="6"/>
      <c r="BV3432" s="6"/>
    </row>
    <row r="3433" spans="1:74" ht="15.75" x14ac:dyDescent="0.25">
      <c r="A3433" s="52" t="s">
        <v>7908</v>
      </c>
      <c r="B3433" s="56"/>
      <c r="C3433" s="7" t="s">
        <v>118</v>
      </c>
      <c r="D3433" s="7" t="s">
        <v>6921</v>
      </c>
      <c r="E3433" s="7"/>
      <c r="F3433" s="64"/>
      <c r="G3433" s="6"/>
      <c r="H3433" s="6"/>
      <c r="I3433" s="10" t="s">
        <v>110</v>
      </c>
      <c r="J3433" s="11" t="s">
        <v>4562</v>
      </c>
      <c r="K3433" s="220" t="s">
        <v>601</v>
      </c>
      <c r="L3433" s="180"/>
      <c r="M3433" s="180">
        <v>1000</v>
      </c>
      <c r="N3433" s="80" t="s">
        <v>7217</v>
      </c>
      <c r="O3433" s="165"/>
      <c r="P3433" s="80" t="s">
        <v>6305</v>
      </c>
      <c r="Q3433" s="80"/>
      <c r="R3433" s="80"/>
      <c r="S3433" s="166"/>
      <c r="T3433" s="164"/>
      <c r="U3433" s="167"/>
      <c r="V3433" s="168"/>
      <c r="W3433" s="12" t="str">
        <f t="shared" si="576"/>
        <v>Mqtt1</v>
      </c>
      <c r="X3433" s="222"/>
      <c r="Y3433" s="6" t="str">
        <f t="shared" si="575"/>
        <v>power-tag/toilet-captains-cabin</v>
      </c>
      <c r="Z3433" s="106" t="str" cm="1">
        <f t="array" ref="Z3433">IF(COUNTIF(N3433,"spare"),"","$."&amp;_xlfn.REGEXEXTRACT(J3433,"PT\d+[FQ]\d+_(.*)", 2))</f>
        <v>$.Active_Power_Phase_A</v>
      </c>
      <c r="AA3433" s="12">
        <f t="shared" si="574"/>
        <v>24</v>
      </c>
      <c r="AB3433" s="6" t="s">
        <v>195</v>
      </c>
      <c r="AC3433" s="106">
        <v>3054</v>
      </c>
      <c r="AJ3433" s="80"/>
      <c r="AK3433" s="116" t="s">
        <v>1695</v>
      </c>
      <c r="AN3433" s="80"/>
      <c r="AO3433" s="80"/>
      <c r="AP3433" s="80"/>
      <c r="AQ3433" s="80"/>
      <c r="AR3433" s="130"/>
      <c r="AS3433" s="80"/>
      <c r="AT3433" s="7"/>
      <c r="AU3433" s="7"/>
      <c r="AV3433" s="169"/>
      <c r="AW3433" s="170"/>
      <c r="AX3433" s="140"/>
      <c r="AY3433" s="150"/>
      <c r="AZ3433" s="171"/>
      <c r="BA3433" s="171"/>
      <c r="BB3433" s="150" t="str">
        <f t="shared" si="577"/>
        <v/>
      </c>
      <c r="BC3433" s="172"/>
      <c r="BD3433" s="169"/>
      <c r="BE3433" s="169"/>
      <c r="BF3433" s="169"/>
      <c r="BG3433" s="169"/>
      <c r="BH3433" s="169"/>
      <c r="BI3433" s="169"/>
      <c r="BJ3433" s="169"/>
      <c r="BK3433" s="169"/>
      <c r="BL3433" s="169"/>
      <c r="BM3433" s="169"/>
      <c r="BN3433" s="169"/>
      <c r="BO3433" s="169"/>
      <c r="BP3433" s="169"/>
      <c r="BQ3433" s="169"/>
      <c r="BS3433" s="6"/>
      <c r="BT3433" s="11"/>
      <c r="BU3433" s="6"/>
      <c r="BV3433" s="6"/>
    </row>
    <row r="3434" spans="1:74" ht="15.75" x14ac:dyDescent="0.25">
      <c r="A3434" s="52" t="s">
        <v>7908</v>
      </c>
      <c r="B3434" s="56"/>
      <c r="C3434" s="7" t="s">
        <v>118</v>
      </c>
      <c r="D3434" s="7" t="s">
        <v>6921</v>
      </c>
      <c r="E3434" s="7"/>
      <c r="F3434" s="64"/>
      <c r="G3434" s="6"/>
      <c r="H3434" s="6"/>
      <c r="I3434" s="10" t="s">
        <v>110</v>
      </c>
      <c r="J3434" s="11" t="s">
        <v>4563</v>
      </c>
      <c r="K3434" s="220" t="s">
        <v>601</v>
      </c>
      <c r="L3434" s="180"/>
      <c r="M3434" s="180">
        <v>1000</v>
      </c>
      <c r="N3434" s="80" t="s">
        <v>7217</v>
      </c>
      <c r="O3434" s="165"/>
      <c r="P3434" s="80" t="s">
        <v>6306</v>
      </c>
      <c r="Q3434" s="80"/>
      <c r="R3434" s="80"/>
      <c r="S3434" s="166"/>
      <c r="T3434" s="164"/>
      <c r="U3434" s="167"/>
      <c r="V3434" s="168"/>
      <c r="W3434" s="12" t="str">
        <f t="shared" si="576"/>
        <v>Mqtt1</v>
      </c>
      <c r="X3434" s="222"/>
      <c r="Y3434" s="6" t="str">
        <f t="shared" si="575"/>
        <v>power-tag/toilet-captains-cabin</v>
      </c>
      <c r="Z3434" s="106" t="str" cm="1">
        <f t="array" ref="Z3434">IF(COUNTIF(N3434,"spare"),"","$."&amp;_xlfn.REGEXEXTRACT(J3434,"PT\d+[FQ]\d+_(.*)", 2))</f>
        <v>$.Active_Power_Phase_B</v>
      </c>
      <c r="AA3434" s="12">
        <f t="shared" si="574"/>
        <v>24</v>
      </c>
      <c r="AB3434" s="6" t="s">
        <v>195</v>
      </c>
      <c r="AC3434" s="106">
        <v>3056</v>
      </c>
      <c r="AJ3434" s="80"/>
      <c r="AK3434" s="116" t="s">
        <v>1695</v>
      </c>
      <c r="AN3434" s="80"/>
      <c r="AO3434" s="80"/>
      <c r="AP3434" s="80"/>
      <c r="AQ3434" s="80"/>
      <c r="AR3434" s="130"/>
      <c r="AS3434" s="80"/>
      <c r="AT3434" s="7"/>
      <c r="AU3434" s="7"/>
      <c r="AV3434" s="169"/>
      <c r="AW3434" s="170"/>
      <c r="AX3434" s="140"/>
      <c r="AY3434" s="150"/>
      <c r="AZ3434" s="171"/>
      <c r="BA3434" s="171"/>
      <c r="BB3434" s="150" t="str">
        <f t="shared" si="577"/>
        <v/>
      </c>
      <c r="BC3434" s="172"/>
      <c r="BD3434" s="169"/>
      <c r="BE3434" s="169"/>
      <c r="BF3434" s="169"/>
      <c r="BG3434" s="169"/>
      <c r="BH3434" s="169"/>
      <c r="BI3434" s="169"/>
      <c r="BJ3434" s="169"/>
      <c r="BK3434" s="169"/>
      <c r="BL3434" s="169"/>
      <c r="BM3434" s="169"/>
      <c r="BN3434" s="169"/>
      <c r="BO3434" s="169"/>
      <c r="BP3434" s="169"/>
      <c r="BQ3434" s="169"/>
      <c r="BS3434" s="6"/>
      <c r="BT3434" s="11"/>
      <c r="BU3434" s="6"/>
      <c r="BV3434" s="6"/>
    </row>
    <row r="3435" spans="1:74" ht="15.75" x14ac:dyDescent="0.25">
      <c r="A3435" s="52" t="s">
        <v>7908</v>
      </c>
      <c r="B3435" s="56"/>
      <c r="C3435" s="7" t="s">
        <v>118</v>
      </c>
      <c r="D3435" s="7" t="s">
        <v>6921</v>
      </c>
      <c r="E3435" s="7"/>
      <c r="F3435" s="64"/>
      <c r="G3435" s="6"/>
      <c r="H3435" s="6"/>
      <c r="I3435" s="10" t="s">
        <v>110</v>
      </c>
      <c r="J3435" s="11" t="s">
        <v>4564</v>
      </c>
      <c r="K3435" s="220" t="s">
        <v>601</v>
      </c>
      <c r="L3435" s="180"/>
      <c r="M3435" s="180">
        <v>1000</v>
      </c>
      <c r="N3435" s="80" t="s">
        <v>7217</v>
      </c>
      <c r="O3435" s="165"/>
      <c r="P3435" s="80" t="s">
        <v>6307</v>
      </c>
      <c r="Q3435" s="80"/>
      <c r="R3435" s="80"/>
      <c r="S3435" s="166"/>
      <c r="T3435" s="164"/>
      <c r="U3435" s="167"/>
      <c r="V3435" s="168"/>
      <c r="W3435" s="12" t="str">
        <f t="shared" si="576"/>
        <v>Mqtt1</v>
      </c>
      <c r="X3435" s="222"/>
      <c r="Y3435" s="6" t="str">
        <f t="shared" si="575"/>
        <v>power-tag/toilet-captains-cabin</v>
      </c>
      <c r="Z3435" s="106" t="str" cm="1">
        <f t="array" ref="Z3435">IF(COUNTIF(N3435,"spare"),"","$."&amp;_xlfn.REGEXEXTRACT(J3435,"PT\d+[FQ]\d+_(.*)", 2))</f>
        <v>$.Active_Power_Phase_C</v>
      </c>
      <c r="AA3435" s="12">
        <f t="shared" si="574"/>
        <v>24</v>
      </c>
      <c r="AB3435" s="6" t="s">
        <v>195</v>
      </c>
      <c r="AC3435" s="106">
        <v>3058</v>
      </c>
      <c r="AJ3435" s="80"/>
      <c r="AK3435" s="116" t="s">
        <v>1695</v>
      </c>
      <c r="AN3435" s="80"/>
      <c r="AO3435" s="80"/>
      <c r="AP3435" s="80"/>
      <c r="AQ3435" s="80"/>
      <c r="AR3435" s="130"/>
      <c r="AS3435" s="80"/>
      <c r="AT3435" s="7"/>
      <c r="AU3435" s="7"/>
      <c r="AV3435" s="169"/>
      <c r="AW3435" s="170"/>
      <c r="AX3435" s="140"/>
      <c r="AY3435" s="150"/>
      <c r="AZ3435" s="171"/>
      <c r="BA3435" s="171"/>
      <c r="BB3435" s="150" t="str">
        <f t="shared" si="577"/>
        <v/>
      </c>
      <c r="BC3435" s="172"/>
      <c r="BD3435" s="169"/>
      <c r="BE3435" s="169"/>
      <c r="BF3435" s="169"/>
      <c r="BG3435" s="169"/>
      <c r="BH3435" s="169"/>
      <c r="BI3435" s="169"/>
      <c r="BJ3435" s="169"/>
      <c r="BK3435" s="169"/>
      <c r="BL3435" s="169"/>
      <c r="BM3435" s="169"/>
      <c r="BN3435" s="169"/>
      <c r="BO3435" s="169"/>
      <c r="BP3435" s="169"/>
      <c r="BQ3435" s="169"/>
      <c r="BS3435" s="6"/>
      <c r="BT3435" s="11"/>
      <c r="BU3435" s="6"/>
      <c r="BV3435" s="6"/>
    </row>
    <row r="3436" spans="1:74" ht="15.75" x14ac:dyDescent="0.25">
      <c r="A3436" s="52" t="s">
        <v>7908</v>
      </c>
      <c r="B3436" s="56"/>
      <c r="C3436" s="7" t="s">
        <v>118</v>
      </c>
      <c r="D3436" s="7" t="s">
        <v>6921</v>
      </c>
      <c r="E3436" s="7"/>
      <c r="F3436" s="64"/>
      <c r="G3436" s="6"/>
      <c r="H3436" s="6"/>
      <c r="I3436" s="10" t="s">
        <v>110</v>
      </c>
      <c r="J3436" s="11" t="s">
        <v>4565</v>
      </c>
      <c r="K3436" s="220" t="s">
        <v>601</v>
      </c>
      <c r="L3436" s="180"/>
      <c r="M3436" s="180">
        <v>1000</v>
      </c>
      <c r="N3436" s="80" t="s">
        <v>7217</v>
      </c>
      <c r="O3436" s="165"/>
      <c r="P3436" s="80" t="s">
        <v>6308</v>
      </c>
      <c r="Q3436" s="80"/>
      <c r="R3436" s="80"/>
      <c r="S3436" s="166"/>
      <c r="T3436" s="164"/>
      <c r="U3436" s="167"/>
      <c r="V3436" s="168"/>
      <c r="W3436" s="12" t="str">
        <f t="shared" si="576"/>
        <v>Mqtt1</v>
      </c>
      <c r="X3436" s="222"/>
      <c r="Y3436" s="6" t="str">
        <f t="shared" si="575"/>
        <v>power-tag/toilet-captains-cabin</v>
      </c>
      <c r="Z3436" s="106" t="str" cm="1">
        <f t="array" ref="Z3436">IF(COUNTIF(N3436,"spare"),"","$."&amp;_xlfn.REGEXEXTRACT(J3436,"PT\d+[FQ]\d+_(.*)", 2))</f>
        <v>$.Total_Active_Power</v>
      </c>
      <c r="AA3436" s="12">
        <f t="shared" si="574"/>
        <v>24</v>
      </c>
      <c r="AB3436" s="6" t="s">
        <v>195</v>
      </c>
      <c r="AC3436" s="106">
        <v>3060</v>
      </c>
      <c r="AJ3436" s="80"/>
      <c r="AK3436" s="116" t="s">
        <v>1695</v>
      </c>
      <c r="AN3436" s="80"/>
      <c r="AO3436" s="80"/>
      <c r="AP3436" s="80"/>
      <c r="AQ3436" s="80"/>
      <c r="AR3436" s="130"/>
      <c r="AS3436" s="80"/>
      <c r="AT3436" s="7"/>
      <c r="AU3436" s="7"/>
      <c r="AV3436" s="169"/>
      <c r="AW3436" s="170"/>
      <c r="AX3436" s="140"/>
      <c r="AY3436" s="150"/>
      <c r="AZ3436" s="171"/>
      <c r="BA3436" s="171"/>
      <c r="BB3436" s="150" t="str">
        <f t="shared" si="577"/>
        <v/>
      </c>
      <c r="BC3436" s="172"/>
      <c r="BD3436" s="169"/>
      <c r="BE3436" s="169"/>
      <c r="BF3436" s="169"/>
      <c r="BG3436" s="169"/>
      <c r="BH3436" s="169"/>
      <c r="BI3436" s="169"/>
      <c r="BJ3436" s="169"/>
      <c r="BK3436" s="169"/>
      <c r="BL3436" s="169"/>
      <c r="BM3436" s="169"/>
      <c r="BN3436" s="169"/>
      <c r="BO3436" s="169"/>
      <c r="BP3436" s="169"/>
      <c r="BQ3436" s="169"/>
      <c r="BS3436" s="6"/>
      <c r="BT3436" s="11"/>
      <c r="BU3436" s="6"/>
      <c r="BV3436" s="6"/>
    </row>
    <row r="3437" spans="1:74" ht="15.75" x14ac:dyDescent="0.25">
      <c r="A3437" s="52" t="s">
        <v>7908</v>
      </c>
      <c r="B3437" s="56"/>
      <c r="C3437" s="7" t="s">
        <v>118</v>
      </c>
      <c r="D3437" s="7" t="s">
        <v>6921</v>
      </c>
      <c r="E3437" s="7"/>
      <c r="F3437" s="64"/>
      <c r="G3437" s="6"/>
      <c r="H3437" s="6"/>
      <c r="I3437" s="10" t="s">
        <v>110</v>
      </c>
      <c r="J3437" s="11" t="s">
        <v>4566</v>
      </c>
      <c r="K3437" s="220" t="s">
        <v>601</v>
      </c>
      <c r="L3437" s="180"/>
      <c r="M3437" s="180">
        <v>1000</v>
      </c>
      <c r="N3437" s="80" t="s">
        <v>7217</v>
      </c>
      <c r="O3437" s="165"/>
      <c r="P3437" s="80" t="s">
        <v>6309</v>
      </c>
      <c r="Q3437" s="80"/>
      <c r="R3437" s="80"/>
      <c r="S3437" s="166"/>
      <c r="T3437" s="164"/>
      <c r="U3437" s="167"/>
      <c r="V3437" s="168"/>
      <c r="W3437" s="12" t="str">
        <f t="shared" si="576"/>
        <v>Mqtt1</v>
      </c>
      <c r="X3437" s="222"/>
      <c r="Y3437" s="6" t="str">
        <f t="shared" si="575"/>
        <v>power-tag/toilet-captains-cabin</v>
      </c>
      <c r="Z3437" s="106" t="str" cm="1">
        <f t="array" ref="Z3437">IF(COUNTIF(N3437,"spare"),"","$."&amp;_xlfn.REGEXEXTRACT(J3437,"PT\d+[FQ]\d+_(.*)", 2))</f>
        <v>$.Power_Factor_Phase_A</v>
      </c>
      <c r="AA3437" s="12">
        <f t="shared" si="574"/>
        <v>24</v>
      </c>
      <c r="AB3437" s="6" t="s">
        <v>195</v>
      </c>
      <c r="AC3437" s="106">
        <v>3078</v>
      </c>
      <c r="AJ3437" s="80"/>
      <c r="AK3437" s="116" t="s">
        <v>1696</v>
      </c>
      <c r="AN3437" s="80"/>
      <c r="AO3437" s="80"/>
      <c r="AP3437" s="80"/>
      <c r="AQ3437" s="80"/>
      <c r="AR3437" s="130"/>
      <c r="AS3437" s="80"/>
      <c r="AT3437" s="7"/>
      <c r="AU3437" s="7"/>
      <c r="AV3437" s="169"/>
      <c r="AW3437" s="170"/>
      <c r="AX3437" s="140"/>
      <c r="AY3437" s="150"/>
      <c r="AZ3437" s="171"/>
      <c r="BA3437" s="171"/>
      <c r="BB3437" s="150" t="str">
        <f t="shared" si="577"/>
        <v/>
      </c>
      <c r="BC3437" s="172"/>
      <c r="BD3437" s="169"/>
      <c r="BE3437" s="169"/>
      <c r="BF3437" s="169"/>
      <c r="BG3437" s="169"/>
      <c r="BH3437" s="169"/>
      <c r="BI3437" s="169"/>
      <c r="BJ3437" s="169"/>
      <c r="BK3437" s="169"/>
      <c r="BL3437" s="169"/>
      <c r="BM3437" s="169"/>
      <c r="BN3437" s="169"/>
      <c r="BO3437" s="169"/>
      <c r="BP3437" s="169"/>
      <c r="BQ3437" s="169"/>
      <c r="BS3437" s="6"/>
      <c r="BT3437" s="11"/>
      <c r="BU3437" s="6"/>
      <c r="BV3437" s="6"/>
    </row>
    <row r="3438" spans="1:74" ht="15.75" x14ac:dyDescent="0.25">
      <c r="A3438" s="52" t="s">
        <v>7908</v>
      </c>
      <c r="B3438" s="56"/>
      <c r="C3438" s="7" t="s">
        <v>118</v>
      </c>
      <c r="D3438" s="7" t="s">
        <v>6921</v>
      </c>
      <c r="E3438" s="7"/>
      <c r="F3438" s="64"/>
      <c r="G3438" s="6"/>
      <c r="H3438" s="6"/>
      <c r="I3438" s="10" t="s">
        <v>110</v>
      </c>
      <c r="J3438" s="11" t="s">
        <v>4567</v>
      </c>
      <c r="K3438" s="220" t="s">
        <v>601</v>
      </c>
      <c r="L3438" s="180"/>
      <c r="M3438" s="180">
        <v>1000</v>
      </c>
      <c r="N3438" s="80" t="s">
        <v>7217</v>
      </c>
      <c r="O3438" s="165"/>
      <c r="P3438" s="80" t="s">
        <v>6310</v>
      </c>
      <c r="Q3438" s="80"/>
      <c r="R3438" s="80"/>
      <c r="S3438" s="166"/>
      <c r="T3438" s="164"/>
      <c r="U3438" s="167"/>
      <c r="V3438" s="168"/>
      <c r="W3438" s="12" t="str">
        <f t="shared" si="576"/>
        <v>Mqtt1</v>
      </c>
      <c r="X3438" s="222"/>
      <c r="Y3438" s="6" t="str">
        <f t="shared" si="575"/>
        <v>power-tag/toilet-captains-cabin</v>
      </c>
      <c r="Z3438" s="106" t="str" cm="1">
        <f t="array" ref="Z3438">IF(COUNTIF(N3438,"spare"),"","$."&amp;_xlfn.REGEXEXTRACT(J3438,"PT\d+[FQ]\d+_(.*)", 2))</f>
        <v>$.Power_Factor_Phase_B</v>
      </c>
      <c r="AA3438" s="12">
        <f t="shared" si="574"/>
        <v>24</v>
      </c>
      <c r="AB3438" s="6" t="s">
        <v>195</v>
      </c>
      <c r="AC3438" s="106">
        <v>3080</v>
      </c>
      <c r="AJ3438" s="80"/>
      <c r="AK3438" s="116" t="s">
        <v>1696</v>
      </c>
      <c r="AN3438" s="80"/>
      <c r="AO3438" s="80"/>
      <c r="AP3438" s="80"/>
      <c r="AQ3438" s="80"/>
      <c r="AR3438" s="130"/>
      <c r="AS3438" s="80"/>
      <c r="AT3438" s="7"/>
      <c r="AU3438" s="7"/>
      <c r="AV3438" s="169"/>
      <c r="AW3438" s="170"/>
      <c r="AX3438" s="140"/>
      <c r="AY3438" s="150"/>
      <c r="AZ3438" s="171"/>
      <c r="BA3438" s="171"/>
      <c r="BB3438" s="150" t="str">
        <f t="shared" si="577"/>
        <v/>
      </c>
      <c r="BC3438" s="172"/>
      <c r="BD3438" s="169"/>
      <c r="BE3438" s="169"/>
      <c r="BF3438" s="169"/>
      <c r="BG3438" s="169"/>
      <c r="BH3438" s="169"/>
      <c r="BI3438" s="169"/>
      <c r="BJ3438" s="169"/>
      <c r="BK3438" s="169"/>
      <c r="BL3438" s="169"/>
      <c r="BM3438" s="169"/>
      <c r="BN3438" s="169"/>
      <c r="BO3438" s="169"/>
      <c r="BP3438" s="169"/>
      <c r="BQ3438" s="169"/>
      <c r="BS3438" s="6"/>
      <c r="BT3438" s="11"/>
      <c r="BU3438" s="6"/>
      <c r="BV3438" s="6"/>
    </row>
    <row r="3439" spans="1:74" ht="15.75" x14ac:dyDescent="0.25">
      <c r="A3439" s="52" t="s">
        <v>7908</v>
      </c>
      <c r="B3439" s="56"/>
      <c r="C3439" s="7" t="s">
        <v>118</v>
      </c>
      <c r="D3439" s="7" t="s">
        <v>6921</v>
      </c>
      <c r="E3439" s="7"/>
      <c r="F3439" s="64"/>
      <c r="G3439" s="6"/>
      <c r="H3439" s="6"/>
      <c r="I3439" s="10" t="s">
        <v>110</v>
      </c>
      <c r="J3439" s="11" t="s">
        <v>4568</v>
      </c>
      <c r="K3439" s="220" t="s">
        <v>601</v>
      </c>
      <c r="L3439" s="180"/>
      <c r="M3439" s="180">
        <v>1000</v>
      </c>
      <c r="N3439" s="80" t="s">
        <v>7217</v>
      </c>
      <c r="O3439" s="165"/>
      <c r="P3439" s="80" t="s">
        <v>6311</v>
      </c>
      <c r="Q3439" s="80"/>
      <c r="R3439" s="80"/>
      <c r="S3439" s="166"/>
      <c r="T3439" s="164"/>
      <c r="U3439" s="167"/>
      <c r="V3439" s="168"/>
      <c r="W3439" s="12" t="str">
        <f t="shared" si="576"/>
        <v>Mqtt1</v>
      </c>
      <c r="X3439" s="222"/>
      <c r="Y3439" s="6" t="str">
        <f t="shared" si="575"/>
        <v>power-tag/toilet-captains-cabin</v>
      </c>
      <c r="Z3439" s="106" t="str" cm="1">
        <f t="array" ref="Z3439">IF(COUNTIF(N3439,"spare"),"","$."&amp;_xlfn.REGEXEXTRACT(J3439,"PT\d+[FQ]\d+_(.*)", 2))</f>
        <v>$.Power_Factor_Phase_C</v>
      </c>
      <c r="AA3439" s="12">
        <f t="shared" si="574"/>
        <v>24</v>
      </c>
      <c r="AB3439" s="6" t="s">
        <v>195</v>
      </c>
      <c r="AC3439" s="106">
        <v>3082</v>
      </c>
      <c r="AJ3439" s="80"/>
      <c r="AK3439" s="116" t="s">
        <v>1696</v>
      </c>
      <c r="AN3439" s="80"/>
      <c r="AO3439" s="80"/>
      <c r="AP3439" s="80"/>
      <c r="AQ3439" s="80"/>
      <c r="AR3439" s="130"/>
      <c r="AS3439" s="80"/>
      <c r="AT3439" s="7"/>
      <c r="AU3439" s="7"/>
      <c r="AV3439" s="169"/>
      <c r="AW3439" s="170"/>
      <c r="AX3439" s="140"/>
      <c r="AY3439" s="150"/>
      <c r="AZ3439" s="171"/>
      <c r="BA3439" s="171"/>
      <c r="BB3439" s="150" t="str">
        <f t="shared" si="577"/>
        <v/>
      </c>
      <c r="BC3439" s="172"/>
      <c r="BD3439" s="169"/>
      <c r="BE3439" s="169"/>
      <c r="BF3439" s="169"/>
      <c r="BG3439" s="169"/>
      <c r="BH3439" s="169"/>
      <c r="BI3439" s="169"/>
      <c r="BJ3439" s="169"/>
      <c r="BK3439" s="169"/>
      <c r="BL3439" s="169"/>
      <c r="BM3439" s="169"/>
      <c r="BN3439" s="169"/>
      <c r="BO3439" s="169"/>
      <c r="BP3439" s="169"/>
      <c r="BQ3439" s="169"/>
      <c r="BS3439" s="6"/>
      <c r="BT3439" s="11"/>
      <c r="BU3439" s="6"/>
      <c r="BV3439" s="6"/>
    </row>
    <row r="3440" spans="1:74" ht="15.75" x14ac:dyDescent="0.25">
      <c r="A3440" s="52" t="s">
        <v>7908</v>
      </c>
      <c r="B3440" s="56"/>
      <c r="C3440" s="7" t="s">
        <v>118</v>
      </c>
      <c r="D3440" s="7" t="s">
        <v>6921</v>
      </c>
      <c r="E3440" s="7"/>
      <c r="F3440" s="64"/>
      <c r="G3440" s="6"/>
      <c r="H3440" s="6"/>
      <c r="I3440" s="10" t="s">
        <v>110</v>
      </c>
      <c r="J3440" s="11" t="s">
        <v>4569</v>
      </c>
      <c r="K3440" s="220" t="s">
        <v>601</v>
      </c>
      <c r="L3440" s="180"/>
      <c r="M3440" s="180">
        <v>1000</v>
      </c>
      <c r="N3440" s="80" t="s">
        <v>7217</v>
      </c>
      <c r="O3440" s="165"/>
      <c r="P3440" s="80" t="s">
        <v>6312</v>
      </c>
      <c r="Q3440" s="80"/>
      <c r="R3440" s="80"/>
      <c r="S3440" s="166"/>
      <c r="T3440" s="164"/>
      <c r="U3440" s="167"/>
      <c r="V3440" s="168"/>
      <c r="W3440" s="12" t="str">
        <f t="shared" si="576"/>
        <v>Mqtt1</v>
      </c>
      <c r="X3440" s="222"/>
      <c r="Y3440" s="6" t="str">
        <f t="shared" si="575"/>
        <v>power-tag/toilet-captains-cabin</v>
      </c>
      <c r="Z3440" s="106" t="str" cm="1">
        <f t="array" ref="Z3440">IF(COUNTIF(N3440,"spare"),"","$."&amp;_xlfn.REGEXEXTRACT(J3440,"PT\d+[FQ]\d+_(.*)", 2))</f>
        <v>$.Total_Power_Factor</v>
      </c>
      <c r="AA3440" s="12">
        <f t="shared" si="574"/>
        <v>24</v>
      </c>
      <c r="AB3440" s="6" t="s">
        <v>195</v>
      </c>
      <c r="AC3440" s="106">
        <v>3084</v>
      </c>
      <c r="AJ3440" s="80"/>
      <c r="AK3440" s="116" t="s">
        <v>1696</v>
      </c>
      <c r="AN3440" s="80"/>
      <c r="AO3440" s="80"/>
      <c r="AP3440" s="80"/>
      <c r="AQ3440" s="80"/>
      <c r="AR3440" s="130"/>
      <c r="AS3440" s="80"/>
      <c r="AT3440" s="7"/>
      <c r="AU3440" s="7"/>
      <c r="AV3440" s="169"/>
      <c r="AW3440" s="170"/>
      <c r="AX3440" s="140"/>
      <c r="AY3440" s="150"/>
      <c r="AZ3440" s="171"/>
      <c r="BA3440" s="171"/>
      <c r="BB3440" s="150" t="str">
        <f t="shared" si="577"/>
        <v/>
      </c>
      <c r="BC3440" s="172"/>
      <c r="BD3440" s="169"/>
      <c r="BE3440" s="169"/>
      <c r="BF3440" s="169"/>
      <c r="BG3440" s="169"/>
      <c r="BH3440" s="169"/>
      <c r="BI3440" s="169"/>
      <c r="BJ3440" s="169"/>
      <c r="BK3440" s="169"/>
      <c r="BL3440" s="169"/>
      <c r="BM3440" s="169"/>
      <c r="BN3440" s="169"/>
      <c r="BO3440" s="169"/>
      <c r="BP3440" s="169"/>
      <c r="BQ3440" s="169"/>
      <c r="BS3440" s="6"/>
      <c r="BT3440" s="11"/>
      <c r="BU3440" s="6"/>
      <c r="BV3440" s="6"/>
    </row>
    <row r="3441" spans="1:74" ht="15.75" x14ac:dyDescent="0.25">
      <c r="A3441" s="52" t="s">
        <v>7908</v>
      </c>
      <c r="B3441" s="56"/>
      <c r="C3441" s="7" t="s">
        <v>118</v>
      </c>
      <c r="D3441" s="7" t="s">
        <v>6921</v>
      </c>
      <c r="E3441" s="7"/>
      <c r="F3441" s="64"/>
      <c r="G3441" s="6"/>
      <c r="H3441" s="6"/>
      <c r="I3441" s="10" t="s">
        <v>110</v>
      </c>
      <c r="J3441" s="11" t="s">
        <v>4570</v>
      </c>
      <c r="K3441" s="220" t="s">
        <v>601</v>
      </c>
      <c r="L3441" s="180"/>
      <c r="M3441" s="180">
        <v>1000</v>
      </c>
      <c r="N3441" s="80" t="s">
        <v>7217</v>
      </c>
      <c r="O3441" s="165"/>
      <c r="P3441" s="80" t="s">
        <v>6313</v>
      </c>
      <c r="Q3441" s="80"/>
      <c r="R3441" s="80"/>
      <c r="S3441" s="166"/>
      <c r="T3441" s="164"/>
      <c r="U3441" s="167"/>
      <c r="V3441" s="168"/>
      <c r="W3441" s="12" t="str">
        <f t="shared" si="576"/>
        <v>Mqtt1</v>
      </c>
      <c r="X3441" s="222"/>
      <c r="Y3441" s="6" t="str">
        <f t="shared" si="575"/>
        <v>power-tag/toilet-crew-cabin-sb-aft</v>
      </c>
      <c r="Z3441" s="106" t="str" cm="1">
        <f t="array" ref="Z3441">IF(COUNTIF(N3441,"spare"),"","$."&amp;_xlfn.REGEXEXTRACT(J3441,"PT\d+[FQ]\d+_(.*)", 2))</f>
        <v>$.RMS_Current_Phase_A</v>
      </c>
      <c r="AA3441" s="12">
        <f>AA3426+1</f>
        <v>25</v>
      </c>
      <c r="AB3441" s="6" t="s">
        <v>195</v>
      </c>
      <c r="AC3441" s="106">
        <v>3000</v>
      </c>
      <c r="AJ3441" s="80"/>
      <c r="AK3441" s="116" t="s">
        <v>1693</v>
      </c>
      <c r="AN3441" s="80"/>
      <c r="AO3441" s="80"/>
      <c r="AP3441" s="80"/>
      <c r="AQ3441" s="80"/>
      <c r="AR3441" s="130"/>
      <c r="AS3441" s="80"/>
      <c r="AT3441" s="7"/>
      <c r="AU3441" s="7"/>
      <c r="AV3441" s="169"/>
      <c r="AW3441" s="170"/>
      <c r="AX3441" s="140"/>
      <c r="AY3441" s="150"/>
      <c r="AZ3441" s="171"/>
      <c r="BA3441" s="171"/>
      <c r="BB3441" s="150" t="str">
        <f t="shared" si="577"/>
        <v/>
      </c>
      <c r="BC3441" s="172"/>
      <c r="BD3441" s="169"/>
      <c r="BE3441" s="169"/>
      <c r="BF3441" s="169"/>
      <c r="BG3441" s="169"/>
      <c r="BH3441" s="169"/>
      <c r="BI3441" s="169"/>
      <c r="BJ3441" s="169"/>
      <c r="BK3441" s="169"/>
      <c r="BL3441" s="169"/>
      <c r="BM3441" s="169"/>
      <c r="BN3441" s="169"/>
      <c r="BO3441" s="169"/>
      <c r="BP3441" s="169"/>
      <c r="BQ3441" s="169"/>
      <c r="BS3441" s="6"/>
      <c r="BT3441" s="11"/>
      <c r="BU3441" s="6"/>
      <c r="BV3441" s="6"/>
    </row>
    <row r="3442" spans="1:74" ht="15.75" x14ac:dyDescent="0.25">
      <c r="A3442" s="52" t="s">
        <v>7908</v>
      </c>
      <c r="B3442" s="56"/>
      <c r="C3442" s="7" t="s">
        <v>118</v>
      </c>
      <c r="D3442" s="7" t="s">
        <v>6921</v>
      </c>
      <c r="E3442" s="7"/>
      <c r="F3442" s="64"/>
      <c r="G3442" s="6"/>
      <c r="H3442" s="6"/>
      <c r="I3442" s="10" t="s">
        <v>110</v>
      </c>
      <c r="J3442" s="11" t="s">
        <v>4571</v>
      </c>
      <c r="K3442" s="220" t="s">
        <v>601</v>
      </c>
      <c r="L3442" s="180"/>
      <c r="M3442" s="180">
        <v>1000</v>
      </c>
      <c r="N3442" s="80" t="s">
        <v>7217</v>
      </c>
      <c r="O3442" s="165"/>
      <c r="P3442" s="80" t="s">
        <v>6314</v>
      </c>
      <c r="Q3442" s="80"/>
      <c r="R3442" s="80"/>
      <c r="S3442" s="166"/>
      <c r="T3442" s="164"/>
      <c r="U3442" s="167"/>
      <c r="V3442" s="168"/>
      <c r="W3442" s="12" t="str">
        <f t="shared" si="576"/>
        <v>Mqtt1</v>
      </c>
      <c r="X3442" s="222"/>
      <c r="Y3442" s="6" t="str">
        <f t="shared" si="575"/>
        <v>power-tag/toilet-crew-cabin-sb-aft</v>
      </c>
      <c r="Z3442" s="106" t="str" cm="1">
        <f t="array" ref="Z3442">IF(COUNTIF(N3442,"spare"),"","$."&amp;_xlfn.REGEXEXTRACT(J3442,"PT\d+[FQ]\d+_(.*)", 2))</f>
        <v>$.RMS_Current_Phase_B</v>
      </c>
      <c r="AA3442" s="12">
        <f t="shared" si="574"/>
        <v>25</v>
      </c>
      <c r="AB3442" s="6" t="s">
        <v>195</v>
      </c>
      <c r="AC3442" s="106">
        <v>3002</v>
      </c>
      <c r="AJ3442" s="80"/>
      <c r="AK3442" s="116" t="s">
        <v>1693</v>
      </c>
      <c r="AN3442" s="80"/>
      <c r="AO3442" s="80"/>
      <c r="AP3442" s="80"/>
      <c r="AQ3442" s="80"/>
      <c r="AR3442" s="130"/>
      <c r="AS3442" s="80"/>
      <c r="AT3442" s="7"/>
      <c r="AU3442" s="7"/>
      <c r="AV3442" s="169"/>
      <c r="AW3442" s="170"/>
      <c r="AX3442" s="140"/>
      <c r="AY3442" s="150"/>
      <c r="AZ3442" s="171"/>
      <c r="BA3442" s="171"/>
      <c r="BB3442" s="150" t="str">
        <f t="shared" si="577"/>
        <v/>
      </c>
      <c r="BC3442" s="172"/>
      <c r="BD3442" s="169"/>
      <c r="BE3442" s="169"/>
      <c r="BF3442" s="169"/>
      <c r="BG3442" s="169"/>
      <c r="BH3442" s="169"/>
      <c r="BI3442" s="169"/>
      <c r="BJ3442" s="169"/>
      <c r="BK3442" s="169"/>
      <c r="BL3442" s="169"/>
      <c r="BM3442" s="169"/>
      <c r="BN3442" s="169"/>
      <c r="BO3442" s="169"/>
      <c r="BP3442" s="169"/>
      <c r="BQ3442" s="169"/>
      <c r="BS3442" s="6"/>
      <c r="BT3442" s="11"/>
      <c r="BU3442" s="6"/>
      <c r="BV3442" s="6"/>
    </row>
    <row r="3443" spans="1:74" ht="15.75" x14ac:dyDescent="0.25">
      <c r="A3443" s="52" t="s">
        <v>7908</v>
      </c>
      <c r="B3443" s="56"/>
      <c r="C3443" s="7" t="s">
        <v>118</v>
      </c>
      <c r="D3443" s="7" t="s">
        <v>6921</v>
      </c>
      <c r="E3443" s="7"/>
      <c r="F3443" s="64"/>
      <c r="G3443" s="6"/>
      <c r="H3443" s="6"/>
      <c r="I3443" s="10" t="s">
        <v>110</v>
      </c>
      <c r="J3443" s="11" t="s">
        <v>4572</v>
      </c>
      <c r="K3443" s="220" t="s">
        <v>601</v>
      </c>
      <c r="L3443" s="180"/>
      <c r="M3443" s="180">
        <v>1000</v>
      </c>
      <c r="N3443" s="80" t="s">
        <v>7217</v>
      </c>
      <c r="O3443" s="165"/>
      <c r="P3443" s="80" t="s">
        <v>6315</v>
      </c>
      <c r="Q3443" s="80"/>
      <c r="R3443" s="80"/>
      <c r="S3443" s="166"/>
      <c r="T3443" s="164"/>
      <c r="U3443" s="167"/>
      <c r="V3443" s="168"/>
      <c r="W3443" s="12" t="str">
        <f t="shared" si="576"/>
        <v>Mqtt1</v>
      </c>
      <c r="X3443" s="222"/>
      <c r="Y3443" s="6" t="str">
        <f t="shared" si="575"/>
        <v>power-tag/toilet-crew-cabin-sb-aft</v>
      </c>
      <c r="Z3443" s="106" t="str" cm="1">
        <f t="array" ref="Z3443">IF(COUNTIF(N3443,"spare"),"","$."&amp;_xlfn.REGEXEXTRACT(J3443,"PT\d+[FQ]\d+_(.*)", 2))</f>
        <v>$.RMS_Current_Phase_C</v>
      </c>
      <c r="AA3443" s="12">
        <f t="shared" si="574"/>
        <v>25</v>
      </c>
      <c r="AB3443" s="6" t="s">
        <v>195</v>
      </c>
      <c r="AC3443" s="106">
        <v>3004</v>
      </c>
      <c r="AJ3443" s="80"/>
      <c r="AK3443" s="116" t="s">
        <v>1693</v>
      </c>
      <c r="AN3443" s="80"/>
      <c r="AO3443" s="80"/>
      <c r="AP3443" s="80"/>
      <c r="AQ3443" s="80"/>
      <c r="AR3443" s="130"/>
      <c r="AS3443" s="80"/>
      <c r="AT3443" s="7"/>
      <c r="AU3443" s="7"/>
      <c r="AV3443" s="169"/>
      <c r="AW3443" s="170"/>
      <c r="AX3443" s="140"/>
      <c r="AY3443" s="150"/>
      <c r="AZ3443" s="171"/>
      <c r="BA3443" s="171"/>
      <c r="BB3443" s="150" t="str">
        <f t="shared" si="577"/>
        <v/>
      </c>
      <c r="BC3443" s="172"/>
      <c r="BD3443" s="169"/>
      <c r="BE3443" s="169"/>
      <c r="BF3443" s="169"/>
      <c r="BG3443" s="169"/>
      <c r="BH3443" s="169"/>
      <c r="BI3443" s="169"/>
      <c r="BJ3443" s="169"/>
      <c r="BK3443" s="169"/>
      <c r="BL3443" s="169"/>
      <c r="BM3443" s="169"/>
      <c r="BN3443" s="169"/>
      <c r="BO3443" s="169"/>
      <c r="BP3443" s="169"/>
      <c r="BQ3443" s="169"/>
      <c r="BS3443" s="6"/>
      <c r="BT3443" s="11"/>
      <c r="BU3443" s="6"/>
      <c r="BV3443" s="6"/>
    </row>
    <row r="3444" spans="1:74" ht="15.75" x14ac:dyDescent="0.25">
      <c r="A3444" s="52" t="s">
        <v>7908</v>
      </c>
      <c r="B3444" s="56"/>
      <c r="C3444" s="7" t="s">
        <v>118</v>
      </c>
      <c r="D3444" s="7" t="s">
        <v>6921</v>
      </c>
      <c r="E3444" s="7"/>
      <c r="F3444" s="64"/>
      <c r="G3444" s="6"/>
      <c r="H3444" s="6"/>
      <c r="I3444" s="10" t="s">
        <v>110</v>
      </c>
      <c r="J3444" s="11" t="s">
        <v>4573</v>
      </c>
      <c r="K3444" s="220" t="s">
        <v>601</v>
      </c>
      <c r="L3444" s="180"/>
      <c r="M3444" s="180">
        <v>1000</v>
      </c>
      <c r="N3444" s="80" t="s">
        <v>7217</v>
      </c>
      <c r="O3444" s="165"/>
      <c r="P3444" s="80" t="s">
        <v>6316</v>
      </c>
      <c r="Q3444" s="80"/>
      <c r="R3444" s="80"/>
      <c r="S3444" s="166"/>
      <c r="T3444" s="164"/>
      <c r="U3444" s="167"/>
      <c r="V3444" s="168"/>
      <c r="W3444" s="12" t="str">
        <f t="shared" si="576"/>
        <v>Mqtt1</v>
      </c>
      <c r="X3444" s="222"/>
      <c r="Y3444" s="6" t="str">
        <f t="shared" si="575"/>
        <v>power-tag/toilet-crew-cabin-sb-aft</v>
      </c>
      <c r="Z3444" s="106" t="str" cm="1">
        <f t="array" ref="Z3444">IF(COUNTIF(N3444,"spare"),"","$."&amp;_xlfn.REGEXEXTRACT(J3444,"PT\d+[FQ]\d+_(.*)", 2))</f>
        <v>$.RMS_Current_Phase_Neut</v>
      </c>
      <c r="AA3444" s="12">
        <f t="shared" si="574"/>
        <v>25</v>
      </c>
      <c r="AB3444" s="6" t="s">
        <v>195</v>
      </c>
      <c r="AC3444" s="106">
        <v>3006</v>
      </c>
      <c r="AJ3444" s="80"/>
      <c r="AK3444" s="116" t="s">
        <v>1693</v>
      </c>
      <c r="AN3444" s="80"/>
      <c r="AO3444" s="80"/>
      <c r="AP3444" s="80"/>
      <c r="AQ3444" s="80"/>
      <c r="AR3444" s="130"/>
      <c r="AS3444" s="80"/>
      <c r="AT3444" s="7"/>
      <c r="AU3444" s="7"/>
      <c r="AV3444" s="169"/>
      <c r="AW3444" s="170"/>
      <c r="AX3444" s="140"/>
      <c r="AY3444" s="150"/>
      <c r="AZ3444" s="171"/>
      <c r="BA3444" s="171"/>
      <c r="BB3444" s="150" t="str">
        <f t="shared" si="577"/>
        <v/>
      </c>
      <c r="BC3444" s="172"/>
      <c r="BD3444" s="169"/>
      <c r="BE3444" s="169"/>
      <c r="BF3444" s="169"/>
      <c r="BG3444" s="169"/>
      <c r="BH3444" s="169"/>
      <c r="BI3444" s="169"/>
      <c r="BJ3444" s="169"/>
      <c r="BK3444" s="169"/>
      <c r="BL3444" s="169"/>
      <c r="BM3444" s="169"/>
      <c r="BN3444" s="169"/>
      <c r="BO3444" s="169"/>
      <c r="BP3444" s="169"/>
      <c r="BQ3444" s="169"/>
      <c r="BS3444" s="6"/>
      <c r="BT3444" s="11"/>
      <c r="BU3444" s="6"/>
      <c r="BV3444" s="6"/>
    </row>
    <row r="3445" spans="1:74" ht="15.75" x14ac:dyDescent="0.25">
      <c r="A3445" s="52" t="s">
        <v>7908</v>
      </c>
      <c r="B3445" s="56"/>
      <c r="C3445" s="7" t="s">
        <v>118</v>
      </c>
      <c r="D3445" s="7" t="s">
        <v>6921</v>
      </c>
      <c r="E3445" s="7"/>
      <c r="F3445" s="64"/>
      <c r="G3445" s="6"/>
      <c r="H3445" s="6"/>
      <c r="I3445" s="10" t="s">
        <v>110</v>
      </c>
      <c r="J3445" s="11" t="s">
        <v>7748</v>
      </c>
      <c r="K3445" s="220" t="s">
        <v>601</v>
      </c>
      <c r="L3445" s="180"/>
      <c r="M3445" s="180">
        <v>1000</v>
      </c>
      <c r="N3445" s="80" t="s">
        <v>7217</v>
      </c>
      <c r="O3445" s="165"/>
      <c r="P3445" s="80" t="s">
        <v>6317</v>
      </c>
      <c r="Q3445" s="80"/>
      <c r="R3445" s="80"/>
      <c r="S3445" s="166"/>
      <c r="T3445" s="164"/>
      <c r="U3445" s="167"/>
      <c r="V3445" s="168"/>
      <c r="W3445" s="12" t="str">
        <f t="shared" si="576"/>
        <v>Mqtt1</v>
      </c>
      <c r="X3445" s="222"/>
      <c r="Y3445" s="6" t="str">
        <f t="shared" si="575"/>
        <v>power-tag/toilet-crew-cabin-sb-aft</v>
      </c>
      <c r="Z3445" s="106" t="str" cm="1">
        <f t="array" ref="Z3445">IF(COUNTIF(N3445,"spare"),"","$."&amp;_xlfn.REGEXEXTRACT(J3445,"PT\d+[FQ]\d+_(.*)", 2))</f>
        <v>$.RMS_Voltage_A_N</v>
      </c>
      <c r="AA3445" s="12">
        <f t="shared" si="574"/>
        <v>25</v>
      </c>
      <c r="AB3445" s="6" t="s">
        <v>195</v>
      </c>
      <c r="AC3445" s="106">
        <v>3028</v>
      </c>
      <c r="AJ3445" s="80"/>
      <c r="AK3445" s="116" t="s">
        <v>1694</v>
      </c>
      <c r="AN3445" s="80"/>
      <c r="AO3445" s="80"/>
      <c r="AP3445" s="80"/>
      <c r="AQ3445" s="80"/>
      <c r="AR3445" s="130"/>
      <c r="AS3445" s="80"/>
      <c r="AT3445" s="7"/>
      <c r="AU3445" s="7"/>
      <c r="AV3445" s="169"/>
      <c r="AW3445" s="170"/>
      <c r="AX3445" s="140"/>
      <c r="AY3445" s="150"/>
      <c r="AZ3445" s="171"/>
      <c r="BA3445" s="171"/>
      <c r="BB3445" s="150" t="str">
        <f t="shared" si="577"/>
        <v/>
      </c>
      <c r="BC3445" s="172"/>
      <c r="BD3445" s="169"/>
      <c r="BE3445" s="169"/>
      <c r="BF3445" s="169"/>
      <c r="BG3445" s="169"/>
      <c r="BH3445" s="169"/>
      <c r="BI3445" s="169"/>
      <c r="BJ3445" s="169"/>
      <c r="BK3445" s="169"/>
      <c r="BL3445" s="169"/>
      <c r="BM3445" s="169"/>
      <c r="BN3445" s="169"/>
      <c r="BO3445" s="169"/>
      <c r="BP3445" s="169"/>
      <c r="BQ3445" s="169"/>
      <c r="BS3445" s="6"/>
      <c r="BT3445" s="11"/>
      <c r="BU3445" s="6"/>
      <c r="BV3445" s="6"/>
    </row>
    <row r="3446" spans="1:74" ht="15.75" x14ac:dyDescent="0.25">
      <c r="A3446" s="52" t="s">
        <v>7908</v>
      </c>
      <c r="B3446" s="56"/>
      <c r="C3446" s="7" t="s">
        <v>118</v>
      </c>
      <c r="D3446" s="7" t="s">
        <v>6921</v>
      </c>
      <c r="E3446" s="7"/>
      <c r="F3446" s="64"/>
      <c r="G3446" s="6"/>
      <c r="H3446" s="6"/>
      <c r="I3446" s="10" t="s">
        <v>110</v>
      </c>
      <c r="J3446" s="11" t="s">
        <v>7749</v>
      </c>
      <c r="K3446" s="220" t="s">
        <v>601</v>
      </c>
      <c r="L3446" s="180"/>
      <c r="M3446" s="180">
        <v>1000</v>
      </c>
      <c r="N3446" s="80" t="s">
        <v>7217</v>
      </c>
      <c r="O3446" s="165"/>
      <c r="P3446" s="80" t="s">
        <v>6318</v>
      </c>
      <c r="Q3446" s="80"/>
      <c r="R3446" s="80"/>
      <c r="S3446" s="166"/>
      <c r="T3446" s="164"/>
      <c r="U3446" s="167"/>
      <c r="V3446" s="168"/>
      <c r="W3446" s="12" t="str">
        <f t="shared" si="576"/>
        <v>Mqtt1</v>
      </c>
      <c r="X3446" s="222"/>
      <c r="Y3446" s="6" t="str">
        <f t="shared" si="575"/>
        <v>power-tag/toilet-crew-cabin-sb-aft</v>
      </c>
      <c r="Z3446" s="106" t="str" cm="1">
        <f t="array" ref="Z3446">IF(COUNTIF(N3446,"spare"),"","$."&amp;_xlfn.REGEXEXTRACT(J3446,"PT\d+[FQ]\d+_(.*)", 2))</f>
        <v>$.RMS_Voltage_B_N</v>
      </c>
      <c r="AA3446" s="12">
        <f t="shared" ref="AA3446:AA3455" si="578">AA3431+1</f>
        <v>25</v>
      </c>
      <c r="AB3446" s="6" t="s">
        <v>195</v>
      </c>
      <c r="AC3446" s="106">
        <v>3030</v>
      </c>
      <c r="AJ3446" s="80"/>
      <c r="AK3446" s="116" t="s">
        <v>1694</v>
      </c>
      <c r="AN3446" s="80"/>
      <c r="AO3446" s="80"/>
      <c r="AP3446" s="80"/>
      <c r="AQ3446" s="80"/>
      <c r="AR3446" s="130"/>
      <c r="AS3446" s="80"/>
      <c r="AT3446" s="7"/>
      <c r="AU3446" s="7"/>
      <c r="AV3446" s="169"/>
      <c r="AW3446" s="170"/>
      <c r="AX3446" s="140"/>
      <c r="AY3446" s="150"/>
      <c r="AZ3446" s="171"/>
      <c r="BA3446" s="171"/>
      <c r="BB3446" s="150" t="str">
        <f t="shared" si="577"/>
        <v/>
      </c>
      <c r="BC3446" s="172"/>
      <c r="BD3446" s="169"/>
      <c r="BE3446" s="169"/>
      <c r="BF3446" s="169"/>
      <c r="BG3446" s="169"/>
      <c r="BH3446" s="169"/>
      <c r="BI3446" s="169"/>
      <c r="BJ3446" s="169"/>
      <c r="BK3446" s="169"/>
      <c r="BL3446" s="169"/>
      <c r="BM3446" s="169"/>
      <c r="BN3446" s="169"/>
      <c r="BO3446" s="169"/>
      <c r="BP3446" s="169"/>
      <c r="BQ3446" s="169"/>
      <c r="BS3446" s="6"/>
      <c r="BT3446" s="11"/>
      <c r="BU3446" s="6"/>
      <c r="BV3446" s="6"/>
    </row>
    <row r="3447" spans="1:74" ht="15.75" x14ac:dyDescent="0.25">
      <c r="A3447" s="52" t="s">
        <v>7908</v>
      </c>
      <c r="B3447" s="56"/>
      <c r="C3447" s="7" t="s">
        <v>118</v>
      </c>
      <c r="D3447" s="7" t="s">
        <v>6921</v>
      </c>
      <c r="E3447" s="7"/>
      <c r="F3447" s="64"/>
      <c r="G3447" s="6"/>
      <c r="H3447" s="6"/>
      <c r="I3447" s="10" t="s">
        <v>110</v>
      </c>
      <c r="J3447" s="11" t="s">
        <v>7750</v>
      </c>
      <c r="K3447" s="220" t="s">
        <v>601</v>
      </c>
      <c r="L3447" s="180"/>
      <c r="M3447" s="180">
        <v>1000</v>
      </c>
      <c r="N3447" s="80" t="s">
        <v>7217</v>
      </c>
      <c r="O3447" s="165"/>
      <c r="P3447" s="80" t="s">
        <v>6319</v>
      </c>
      <c r="Q3447" s="80"/>
      <c r="R3447" s="80"/>
      <c r="S3447" s="166"/>
      <c r="T3447" s="164"/>
      <c r="U3447" s="167"/>
      <c r="V3447" s="168"/>
      <c r="W3447" s="12" t="str">
        <f t="shared" si="576"/>
        <v>Mqtt1</v>
      </c>
      <c r="X3447" s="222"/>
      <c r="Y3447" s="6" t="str">
        <f t="shared" si="575"/>
        <v>power-tag/toilet-crew-cabin-sb-aft</v>
      </c>
      <c r="Z3447" s="106" t="str" cm="1">
        <f t="array" ref="Z3447">IF(COUNTIF(N3447,"spare"),"","$."&amp;_xlfn.REGEXEXTRACT(J3447,"PT\d+[FQ]\d+_(.*)", 2))</f>
        <v>$.RMS_Voltage_C_N</v>
      </c>
      <c r="AA3447" s="12">
        <f t="shared" si="578"/>
        <v>25</v>
      </c>
      <c r="AB3447" s="6" t="s">
        <v>195</v>
      </c>
      <c r="AC3447" s="106">
        <v>3032</v>
      </c>
      <c r="AJ3447" s="80"/>
      <c r="AK3447" s="116" t="s">
        <v>1694</v>
      </c>
      <c r="AN3447" s="80"/>
      <c r="AO3447" s="80"/>
      <c r="AP3447" s="80"/>
      <c r="AQ3447" s="80"/>
      <c r="AR3447" s="130"/>
      <c r="AS3447" s="80"/>
      <c r="AT3447" s="7"/>
      <c r="AU3447" s="7"/>
      <c r="AV3447" s="169"/>
      <c r="AW3447" s="170"/>
      <c r="AX3447" s="140"/>
      <c r="AY3447" s="150"/>
      <c r="AZ3447" s="171"/>
      <c r="BA3447" s="171"/>
      <c r="BB3447" s="150" t="str">
        <f t="shared" si="577"/>
        <v/>
      </c>
      <c r="BC3447" s="172"/>
      <c r="BD3447" s="169"/>
      <c r="BE3447" s="169"/>
      <c r="BF3447" s="169"/>
      <c r="BG3447" s="169"/>
      <c r="BH3447" s="169"/>
      <c r="BI3447" s="169"/>
      <c r="BJ3447" s="169"/>
      <c r="BK3447" s="169"/>
      <c r="BL3447" s="169"/>
      <c r="BM3447" s="169"/>
      <c r="BN3447" s="169"/>
      <c r="BO3447" s="169"/>
      <c r="BP3447" s="169"/>
      <c r="BQ3447" s="169"/>
      <c r="BS3447" s="6"/>
      <c r="BT3447" s="11"/>
      <c r="BU3447" s="6"/>
      <c r="BV3447" s="6"/>
    </row>
    <row r="3448" spans="1:74" ht="15.75" x14ac:dyDescent="0.25">
      <c r="A3448" s="52" t="s">
        <v>7908</v>
      </c>
      <c r="B3448" s="56"/>
      <c r="C3448" s="7" t="s">
        <v>118</v>
      </c>
      <c r="D3448" s="7" t="s">
        <v>6921</v>
      </c>
      <c r="E3448" s="7"/>
      <c r="F3448" s="64"/>
      <c r="G3448" s="6"/>
      <c r="H3448" s="6"/>
      <c r="I3448" s="10" t="s">
        <v>110</v>
      </c>
      <c r="J3448" s="11" t="s">
        <v>4574</v>
      </c>
      <c r="K3448" s="220" t="s">
        <v>601</v>
      </c>
      <c r="L3448" s="180"/>
      <c r="M3448" s="180">
        <v>1000</v>
      </c>
      <c r="N3448" s="80" t="s">
        <v>7217</v>
      </c>
      <c r="O3448" s="165"/>
      <c r="P3448" s="80" t="s">
        <v>6320</v>
      </c>
      <c r="Q3448" s="80"/>
      <c r="R3448" s="80"/>
      <c r="S3448" s="166"/>
      <c r="T3448" s="164"/>
      <c r="U3448" s="167"/>
      <c r="V3448" s="168"/>
      <c r="W3448" s="12" t="str">
        <f t="shared" si="576"/>
        <v>Mqtt1</v>
      </c>
      <c r="X3448" s="222"/>
      <c r="Y3448" s="6" t="str">
        <f t="shared" si="575"/>
        <v>power-tag/toilet-crew-cabin-sb-aft</v>
      </c>
      <c r="Z3448" s="106" t="str" cm="1">
        <f t="array" ref="Z3448">IF(COUNTIF(N3448,"spare"),"","$."&amp;_xlfn.REGEXEXTRACT(J3448,"PT\d+[FQ]\d+_(.*)", 2))</f>
        <v>$.Active_Power_Phase_A</v>
      </c>
      <c r="AA3448" s="12">
        <f t="shared" si="578"/>
        <v>25</v>
      </c>
      <c r="AB3448" s="6" t="s">
        <v>195</v>
      </c>
      <c r="AC3448" s="106">
        <v>3054</v>
      </c>
      <c r="AJ3448" s="80"/>
      <c r="AK3448" s="116" t="s">
        <v>1695</v>
      </c>
      <c r="AN3448" s="80"/>
      <c r="AO3448" s="80"/>
      <c r="AP3448" s="80"/>
      <c r="AQ3448" s="80"/>
      <c r="AR3448" s="130"/>
      <c r="AS3448" s="80"/>
      <c r="AT3448" s="7"/>
      <c r="AU3448" s="7"/>
      <c r="AV3448" s="169"/>
      <c r="AW3448" s="170"/>
      <c r="AX3448" s="140"/>
      <c r="AY3448" s="150"/>
      <c r="AZ3448" s="171"/>
      <c r="BA3448" s="171"/>
      <c r="BB3448" s="150" t="str">
        <f t="shared" si="577"/>
        <v/>
      </c>
      <c r="BC3448" s="172"/>
      <c r="BD3448" s="169"/>
      <c r="BE3448" s="169"/>
      <c r="BF3448" s="169"/>
      <c r="BG3448" s="169"/>
      <c r="BH3448" s="169"/>
      <c r="BI3448" s="169"/>
      <c r="BJ3448" s="169"/>
      <c r="BK3448" s="169"/>
      <c r="BL3448" s="169"/>
      <c r="BM3448" s="169"/>
      <c r="BN3448" s="169"/>
      <c r="BO3448" s="169"/>
      <c r="BP3448" s="169"/>
      <c r="BQ3448" s="169"/>
      <c r="BS3448" s="6"/>
      <c r="BT3448" s="11"/>
      <c r="BU3448" s="6"/>
      <c r="BV3448" s="6"/>
    </row>
    <row r="3449" spans="1:74" ht="15.75" x14ac:dyDescent="0.25">
      <c r="A3449" s="52" t="s">
        <v>7908</v>
      </c>
      <c r="B3449" s="56"/>
      <c r="C3449" s="7" t="s">
        <v>118</v>
      </c>
      <c r="D3449" s="7" t="s">
        <v>6921</v>
      </c>
      <c r="E3449" s="7"/>
      <c r="F3449" s="64"/>
      <c r="G3449" s="6"/>
      <c r="H3449" s="6"/>
      <c r="I3449" s="10" t="s">
        <v>110</v>
      </c>
      <c r="J3449" s="11" t="s">
        <v>4575</v>
      </c>
      <c r="K3449" s="220" t="s">
        <v>601</v>
      </c>
      <c r="L3449" s="180"/>
      <c r="M3449" s="180">
        <v>1000</v>
      </c>
      <c r="N3449" s="80" t="s">
        <v>7217</v>
      </c>
      <c r="O3449" s="165"/>
      <c r="P3449" s="80" t="s">
        <v>6321</v>
      </c>
      <c r="Q3449" s="80"/>
      <c r="R3449" s="80"/>
      <c r="S3449" s="166"/>
      <c r="T3449" s="164"/>
      <c r="U3449" s="167"/>
      <c r="V3449" s="168"/>
      <c r="W3449" s="12" t="str">
        <f t="shared" si="576"/>
        <v>Mqtt1</v>
      </c>
      <c r="X3449" s="222"/>
      <c r="Y3449" s="6" t="str">
        <f t="shared" si="575"/>
        <v>power-tag/toilet-crew-cabin-sb-aft</v>
      </c>
      <c r="Z3449" s="106" t="str" cm="1">
        <f t="array" ref="Z3449">IF(COUNTIF(N3449,"spare"),"","$."&amp;_xlfn.REGEXEXTRACT(J3449,"PT\d+[FQ]\d+_(.*)", 2))</f>
        <v>$.Active_Power_Phase_B</v>
      </c>
      <c r="AA3449" s="12">
        <f t="shared" si="578"/>
        <v>25</v>
      </c>
      <c r="AB3449" s="6" t="s">
        <v>195</v>
      </c>
      <c r="AC3449" s="106">
        <v>3056</v>
      </c>
      <c r="AJ3449" s="80"/>
      <c r="AK3449" s="116" t="s">
        <v>1695</v>
      </c>
      <c r="AN3449" s="80"/>
      <c r="AO3449" s="80"/>
      <c r="AP3449" s="80"/>
      <c r="AQ3449" s="80"/>
      <c r="AR3449" s="130"/>
      <c r="AS3449" s="80"/>
      <c r="AT3449" s="7"/>
      <c r="AU3449" s="7"/>
      <c r="AV3449" s="169"/>
      <c r="AW3449" s="170"/>
      <c r="AX3449" s="140"/>
      <c r="AY3449" s="150"/>
      <c r="AZ3449" s="171"/>
      <c r="BA3449" s="171"/>
      <c r="BB3449" s="150" t="str">
        <f t="shared" si="577"/>
        <v/>
      </c>
      <c r="BC3449" s="172"/>
      <c r="BD3449" s="169"/>
      <c r="BE3449" s="169"/>
      <c r="BF3449" s="169"/>
      <c r="BG3449" s="169"/>
      <c r="BH3449" s="169"/>
      <c r="BI3449" s="169"/>
      <c r="BJ3449" s="169"/>
      <c r="BK3449" s="169"/>
      <c r="BL3449" s="169"/>
      <c r="BM3449" s="169"/>
      <c r="BN3449" s="169"/>
      <c r="BO3449" s="169"/>
      <c r="BP3449" s="169"/>
      <c r="BQ3449" s="169"/>
      <c r="BS3449" s="6"/>
      <c r="BT3449" s="11"/>
      <c r="BU3449" s="6"/>
      <c r="BV3449" s="6"/>
    </row>
    <row r="3450" spans="1:74" ht="15.75" x14ac:dyDescent="0.25">
      <c r="A3450" s="52" t="s">
        <v>7908</v>
      </c>
      <c r="B3450" s="56"/>
      <c r="C3450" s="7" t="s">
        <v>118</v>
      </c>
      <c r="D3450" s="7" t="s">
        <v>6921</v>
      </c>
      <c r="E3450" s="7"/>
      <c r="F3450" s="64"/>
      <c r="G3450" s="6"/>
      <c r="H3450" s="6"/>
      <c r="I3450" s="10" t="s">
        <v>110</v>
      </c>
      <c r="J3450" s="11" t="s">
        <v>4576</v>
      </c>
      <c r="K3450" s="220" t="s">
        <v>601</v>
      </c>
      <c r="L3450" s="180"/>
      <c r="M3450" s="180">
        <v>1000</v>
      </c>
      <c r="N3450" s="80" t="s">
        <v>7217</v>
      </c>
      <c r="O3450" s="165"/>
      <c r="P3450" s="80" t="s">
        <v>6322</v>
      </c>
      <c r="Q3450" s="80"/>
      <c r="R3450" s="80"/>
      <c r="S3450" s="166"/>
      <c r="T3450" s="164"/>
      <c r="U3450" s="167"/>
      <c r="V3450" s="168"/>
      <c r="W3450" s="12" t="str">
        <f t="shared" si="576"/>
        <v>Mqtt1</v>
      </c>
      <c r="X3450" s="222"/>
      <c r="Y3450" s="6" t="str">
        <f t="shared" si="575"/>
        <v>power-tag/toilet-crew-cabin-sb-aft</v>
      </c>
      <c r="Z3450" s="106" t="str" cm="1">
        <f t="array" ref="Z3450">IF(COUNTIF(N3450,"spare"),"","$."&amp;_xlfn.REGEXEXTRACT(J3450,"PT\d+[FQ]\d+_(.*)", 2))</f>
        <v>$.Active_Power_Phase_C</v>
      </c>
      <c r="AA3450" s="12">
        <f t="shared" si="578"/>
        <v>25</v>
      </c>
      <c r="AB3450" s="6" t="s">
        <v>195</v>
      </c>
      <c r="AC3450" s="106">
        <v>3058</v>
      </c>
      <c r="AJ3450" s="80"/>
      <c r="AK3450" s="116" t="s">
        <v>1695</v>
      </c>
      <c r="AN3450" s="80"/>
      <c r="AO3450" s="80"/>
      <c r="AP3450" s="80"/>
      <c r="AQ3450" s="80"/>
      <c r="AR3450" s="130"/>
      <c r="AS3450" s="80"/>
      <c r="AT3450" s="7"/>
      <c r="AU3450" s="7"/>
      <c r="AV3450" s="169"/>
      <c r="AW3450" s="170"/>
      <c r="AX3450" s="140"/>
      <c r="AY3450" s="150"/>
      <c r="AZ3450" s="171"/>
      <c r="BA3450" s="171"/>
      <c r="BB3450" s="150" t="str">
        <f t="shared" si="577"/>
        <v/>
      </c>
      <c r="BC3450" s="172"/>
      <c r="BD3450" s="169"/>
      <c r="BE3450" s="169"/>
      <c r="BF3450" s="169"/>
      <c r="BG3450" s="169"/>
      <c r="BH3450" s="169"/>
      <c r="BI3450" s="169"/>
      <c r="BJ3450" s="169"/>
      <c r="BK3450" s="169"/>
      <c r="BL3450" s="169"/>
      <c r="BM3450" s="169"/>
      <c r="BN3450" s="169"/>
      <c r="BO3450" s="169"/>
      <c r="BP3450" s="169"/>
      <c r="BQ3450" s="169"/>
      <c r="BS3450" s="6"/>
      <c r="BT3450" s="11"/>
      <c r="BU3450" s="6"/>
      <c r="BV3450" s="6"/>
    </row>
    <row r="3451" spans="1:74" ht="15.75" x14ac:dyDescent="0.25">
      <c r="A3451" s="52" t="s">
        <v>7908</v>
      </c>
      <c r="B3451" s="56"/>
      <c r="C3451" s="7" t="s">
        <v>118</v>
      </c>
      <c r="D3451" s="7" t="s">
        <v>6921</v>
      </c>
      <c r="E3451" s="7"/>
      <c r="F3451" s="64"/>
      <c r="G3451" s="6"/>
      <c r="H3451" s="6"/>
      <c r="I3451" s="10" t="s">
        <v>110</v>
      </c>
      <c r="J3451" s="11" t="s">
        <v>4577</v>
      </c>
      <c r="K3451" s="220" t="s">
        <v>601</v>
      </c>
      <c r="L3451" s="180"/>
      <c r="M3451" s="180">
        <v>1000</v>
      </c>
      <c r="N3451" s="80" t="s">
        <v>7217</v>
      </c>
      <c r="O3451" s="165"/>
      <c r="P3451" s="80" t="s">
        <v>6323</v>
      </c>
      <c r="Q3451" s="80"/>
      <c r="R3451" s="80"/>
      <c r="S3451" s="166"/>
      <c r="T3451" s="164"/>
      <c r="U3451" s="167"/>
      <c r="V3451" s="168"/>
      <c r="W3451" s="12" t="str">
        <f t="shared" si="576"/>
        <v>Mqtt1</v>
      </c>
      <c r="X3451" s="222"/>
      <c r="Y3451" s="6" t="str">
        <f t="shared" si="575"/>
        <v>power-tag/toilet-crew-cabin-sb-aft</v>
      </c>
      <c r="Z3451" s="106" t="str" cm="1">
        <f t="array" ref="Z3451">IF(COUNTIF(N3451,"spare"),"","$."&amp;_xlfn.REGEXEXTRACT(J3451,"PT\d+[FQ]\d+_(.*)", 2))</f>
        <v>$.Total_Active_Power</v>
      </c>
      <c r="AA3451" s="12">
        <f t="shared" si="578"/>
        <v>25</v>
      </c>
      <c r="AB3451" s="6" t="s">
        <v>195</v>
      </c>
      <c r="AC3451" s="106">
        <v>3060</v>
      </c>
      <c r="AJ3451" s="80"/>
      <c r="AK3451" s="116" t="s">
        <v>1695</v>
      </c>
      <c r="AN3451" s="80"/>
      <c r="AO3451" s="80"/>
      <c r="AP3451" s="80"/>
      <c r="AQ3451" s="80"/>
      <c r="AR3451" s="130"/>
      <c r="AS3451" s="80"/>
      <c r="AT3451" s="7"/>
      <c r="AU3451" s="7"/>
      <c r="AV3451" s="169"/>
      <c r="AW3451" s="170"/>
      <c r="AX3451" s="140"/>
      <c r="AY3451" s="150"/>
      <c r="AZ3451" s="171"/>
      <c r="BA3451" s="171"/>
      <c r="BB3451" s="150" t="str">
        <f t="shared" si="577"/>
        <v/>
      </c>
      <c r="BC3451" s="172"/>
      <c r="BD3451" s="169"/>
      <c r="BE3451" s="169"/>
      <c r="BF3451" s="169"/>
      <c r="BG3451" s="169"/>
      <c r="BH3451" s="169"/>
      <c r="BI3451" s="169"/>
      <c r="BJ3451" s="169"/>
      <c r="BK3451" s="169"/>
      <c r="BL3451" s="169"/>
      <c r="BM3451" s="169"/>
      <c r="BN3451" s="169"/>
      <c r="BO3451" s="169"/>
      <c r="BP3451" s="169"/>
      <c r="BQ3451" s="169"/>
      <c r="BS3451" s="6"/>
      <c r="BT3451" s="11"/>
      <c r="BU3451" s="6"/>
      <c r="BV3451" s="6"/>
    </row>
    <row r="3452" spans="1:74" ht="15.75" x14ac:dyDescent="0.25">
      <c r="A3452" s="52" t="s">
        <v>7908</v>
      </c>
      <c r="B3452" s="56"/>
      <c r="C3452" s="7" t="s">
        <v>118</v>
      </c>
      <c r="D3452" s="7" t="s">
        <v>6921</v>
      </c>
      <c r="E3452" s="7"/>
      <c r="F3452" s="64"/>
      <c r="G3452" s="6"/>
      <c r="H3452" s="6"/>
      <c r="I3452" s="10" t="s">
        <v>110</v>
      </c>
      <c r="J3452" s="11" t="s">
        <v>4578</v>
      </c>
      <c r="K3452" s="220" t="s">
        <v>601</v>
      </c>
      <c r="L3452" s="180"/>
      <c r="M3452" s="180">
        <v>1000</v>
      </c>
      <c r="N3452" s="80" t="s">
        <v>7217</v>
      </c>
      <c r="O3452" s="165"/>
      <c r="P3452" s="80" t="s">
        <v>6324</v>
      </c>
      <c r="Q3452" s="80"/>
      <c r="R3452" s="80"/>
      <c r="S3452" s="166"/>
      <c r="T3452" s="164"/>
      <c r="U3452" s="167"/>
      <c r="V3452" s="168"/>
      <c r="W3452" s="12" t="str">
        <f t="shared" si="576"/>
        <v>Mqtt1</v>
      </c>
      <c r="X3452" s="222"/>
      <c r="Y3452" s="6" t="str">
        <f t="shared" si="575"/>
        <v>power-tag/toilet-crew-cabin-sb-aft</v>
      </c>
      <c r="Z3452" s="106" t="str" cm="1">
        <f t="array" ref="Z3452">IF(COUNTIF(N3452,"spare"),"","$."&amp;_xlfn.REGEXEXTRACT(J3452,"PT\d+[FQ]\d+_(.*)", 2))</f>
        <v>$.Power_Factor_Phase_A</v>
      </c>
      <c r="AA3452" s="12">
        <f t="shared" si="578"/>
        <v>25</v>
      </c>
      <c r="AB3452" s="6" t="s">
        <v>195</v>
      </c>
      <c r="AC3452" s="106">
        <v>3078</v>
      </c>
      <c r="AJ3452" s="80"/>
      <c r="AK3452" s="116" t="s">
        <v>1696</v>
      </c>
      <c r="AN3452" s="80"/>
      <c r="AO3452" s="80"/>
      <c r="AP3452" s="80"/>
      <c r="AQ3452" s="80"/>
      <c r="AR3452" s="130"/>
      <c r="AS3452" s="80"/>
      <c r="AT3452" s="7"/>
      <c r="AU3452" s="7"/>
      <c r="AV3452" s="169"/>
      <c r="AW3452" s="170"/>
      <c r="AX3452" s="140"/>
      <c r="AY3452" s="150"/>
      <c r="AZ3452" s="171"/>
      <c r="BA3452" s="171"/>
      <c r="BB3452" s="150" t="str">
        <f t="shared" si="577"/>
        <v/>
      </c>
      <c r="BC3452" s="172"/>
      <c r="BD3452" s="169"/>
      <c r="BE3452" s="169"/>
      <c r="BF3452" s="169"/>
      <c r="BG3452" s="169"/>
      <c r="BH3452" s="169"/>
      <c r="BI3452" s="169"/>
      <c r="BJ3452" s="169"/>
      <c r="BK3452" s="169"/>
      <c r="BL3452" s="169"/>
      <c r="BM3452" s="169"/>
      <c r="BN3452" s="169"/>
      <c r="BO3452" s="169"/>
      <c r="BP3452" s="169"/>
      <c r="BQ3452" s="169"/>
      <c r="BS3452" s="6"/>
      <c r="BT3452" s="11"/>
      <c r="BU3452" s="6"/>
      <c r="BV3452" s="6"/>
    </row>
    <row r="3453" spans="1:74" ht="15.75" x14ac:dyDescent="0.25">
      <c r="A3453" s="52" t="s">
        <v>7908</v>
      </c>
      <c r="B3453" s="56"/>
      <c r="C3453" s="7" t="s">
        <v>118</v>
      </c>
      <c r="D3453" s="7" t="s">
        <v>6921</v>
      </c>
      <c r="E3453" s="7"/>
      <c r="F3453" s="64"/>
      <c r="G3453" s="6"/>
      <c r="H3453" s="6"/>
      <c r="I3453" s="10" t="s">
        <v>110</v>
      </c>
      <c r="J3453" s="11" t="s">
        <v>4579</v>
      </c>
      <c r="K3453" s="220" t="s">
        <v>601</v>
      </c>
      <c r="L3453" s="180"/>
      <c r="M3453" s="180">
        <v>1000</v>
      </c>
      <c r="N3453" s="80" t="s">
        <v>7217</v>
      </c>
      <c r="O3453" s="165"/>
      <c r="P3453" s="80" t="s">
        <v>6325</v>
      </c>
      <c r="Q3453" s="80"/>
      <c r="R3453" s="80"/>
      <c r="S3453" s="166"/>
      <c r="T3453" s="164"/>
      <c r="U3453" s="167"/>
      <c r="V3453" s="168"/>
      <c r="W3453" s="12" t="str">
        <f t="shared" si="576"/>
        <v>Mqtt1</v>
      </c>
      <c r="X3453" s="222"/>
      <c r="Y3453" s="6" t="str">
        <f t="shared" si="575"/>
        <v>power-tag/toilet-crew-cabin-sb-aft</v>
      </c>
      <c r="Z3453" s="106" t="str" cm="1">
        <f t="array" ref="Z3453">IF(COUNTIF(N3453,"spare"),"","$."&amp;_xlfn.REGEXEXTRACT(J3453,"PT\d+[FQ]\d+_(.*)", 2))</f>
        <v>$.Power_Factor_Phase_B</v>
      </c>
      <c r="AA3453" s="12">
        <f t="shared" si="578"/>
        <v>25</v>
      </c>
      <c r="AB3453" s="6" t="s">
        <v>195</v>
      </c>
      <c r="AC3453" s="106">
        <v>3080</v>
      </c>
      <c r="AJ3453" s="80"/>
      <c r="AK3453" s="116" t="s">
        <v>1696</v>
      </c>
      <c r="AN3453" s="80"/>
      <c r="AO3453" s="80"/>
      <c r="AP3453" s="80"/>
      <c r="AQ3453" s="80"/>
      <c r="AR3453" s="130"/>
      <c r="AS3453" s="80"/>
      <c r="AT3453" s="7"/>
      <c r="AU3453" s="7"/>
      <c r="AV3453" s="169"/>
      <c r="AW3453" s="170"/>
      <c r="AX3453" s="140"/>
      <c r="AY3453" s="150"/>
      <c r="AZ3453" s="171"/>
      <c r="BA3453" s="171"/>
      <c r="BB3453" s="150" t="str">
        <f t="shared" si="577"/>
        <v/>
      </c>
      <c r="BC3453" s="172"/>
      <c r="BD3453" s="169"/>
      <c r="BE3453" s="169"/>
      <c r="BF3453" s="169"/>
      <c r="BG3453" s="169"/>
      <c r="BH3453" s="169"/>
      <c r="BI3453" s="169"/>
      <c r="BJ3453" s="169"/>
      <c r="BK3453" s="169"/>
      <c r="BL3453" s="169"/>
      <c r="BM3453" s="169"/>
      <c r="BN3453" s="169"/>
      <c r="BO3453" s="169"/>
      <c r="BP3453" s="169"/>
      <c r="BQ3453" s="169"/>
      <c r="BS3453" s="6"/>
      <c r="BT3453" s="11"/>
      <c r="BU3453" s="6"/>
      <c r="BV3453" s="6"/>
    </row>
    <row r="3454" spans="1:74" ht="15.75" x14ac:dyDescent="0.25">
      <c r="A3454" s="52" t="s">
        <v>7908</v>
      </c>
      <c r="B3454" s="56"/>
      <c r="C3454" s="7" t="s">
        <v>118</v>
      </c>
      <c r="D3454" s="7" t="s">
        <v>6921</v>
      </c>
      <c r="E3454" s="7"/>
      <c r="F3454" s="64"/>
      <c r="G3454" s="6"/>
      <c r="H3454" s="6"/>
      <c r="I3454" s="10" t="s">
        <v>110</v>
      </c>
      <c r="J3454" s="11" t="s">
        <v>4580</v>
      </c>
      <c r="K3454" s="220" t="s">
        <v>601</v>
      </c>
      <c r="L3454" s="180"/>
      <c r="M3454" s="180">
        <v>1000</v>
      </c>
      <c r="N3454" s="80" t="s">
        <v>7217</v>
      </c>
      <c r="O3454" s="165"/>
      <c r="P3454" s="80" t="s">
        <v>6326</v>
      </c>
      <c r="Q3454" s="80"/>
      <c r="R3454" s="80"/>
      <c r="S3454" s="166"/>
      <c r="T3454" s="164"/>
      <c r="U3454" s="167"/>
      <c r="V3454" s="168"/>
      <c r="W3454" s="12" t="str">
        <f t="shared" si="576"/>
        <v>Mqtt1</v>
      </c>
      <c r="X3454" s="222"/>
      <c r="Y3454" s="6" t="str">
        <f t="shared" si="575"/>
        <v>power-tag/toilet-crew-cabin-sb-aft</v>
      </c>
      <c r="Z3454" s="106" t="str" cm="1">
        <f t="array" ref="Z3454">IF(COUNTIF(N3454,"spare"),"","$."&amp;_xlfn.REGEXEXTRACT(J3454,"PT\d+[FQ]\d+_(.*)", 2))</f>
        <v>$.Power_Factor_Phase_C</v>
      </c>
      <c r="AA3454" s="12">
        <f t="shared" si="578"/>
        <v>25</v>
      </c>
      <c r="AB3454" s="6" t="s">
        <v>195</v>
      </c>
      <c r="AC3454" s="106">
        <v>3082</v>
      </c>
      <c r="AJ3454" s="80"/>
      <c r="AK3454" s="116" t="s">
        <v>1696</v>
      </c>
      <c r="AN3454" s="80"/>
      <c r="AO3454" s="80"/>
      <c r="AP3454" s="80"/>
      <c r="AQ3454" s="80"/>
      <c r="AR3454" s="130"/>
      <c r="AS3454" s="80"/>
      <c r="AT3454" s="7"/>
      <c r="AU3454" s="7"/>
      <c r="AV3454" s="169"/>
      <c r="AW3454" s="170"/>
      <c r="AX3454" s="140"/>
      <c r="AY3454" s="150"/>
      <c r="AZ3454" s="171"/>
      <c r="BA3454" s="171"/>
      <c r="BB3454" s="150" t="str">
        <f t="shared" si="577"/>
        <v/>
      </c>
      <c r="BC3454" s="172"/>
      <c r="BD3454" s="169"/>
      <c r="BE3454" s="169"/>
      <c r="BF3454" s="169"/>
      <c r="BG3454" s="169"/>
      <c r="BH3454" s="169"/>
      <c r="BI3454" s="169"/>
      <c r="BJ3454" s="169"/>
      <c r="BK3454" s="169"/>
      <c r="BL3454" s="169"/>
      <c r="BM3454" s="169"/>
      <c r="BN3454" s="169"/>
      <c r="BO3454" s="169"/>
      <c r="BP3454" s="169"/>
      <c r="BQ3454" s="169"/>
      <c r="BS3454" s="6"/>
      <c r="BT3454" s="11"/>
      <c r="BU3454" s="6"/>
      <c r="BV3454" s="6"/>
    </row>
    <row r="3455" spans="1:74" ht="15.75" x14ac:dyDescent="0.25">
      <c r="A3455" s="52" t="s">
        <v>7908</v>
      </c>
      <c r="B3455" s="56"/>
      <c r="C3455" s="7" t="s">
        <v>118</v>
      </c>
      <c r="D3455" s="7" t="s">
        <v>6921</v>
      </c>
      <c r="E3455" s="7"/>
      <c r="F3455" s="64"/>
      <c r="G3455" s="6"/>
      <c r="H3455" s="6"/>
      <c r="I3455" s="10" t="s">
        <v>110</v>
      </c>
      <c r="J3455" s="11" t="s">
        <v>4581</v>
      </c>
      <c r="K3455" s="220" t="s">
        <v>601</v>
      </c>
      <c r="L3455" s="180"/>
      <c r="M3455" s="180">
        <v>1000</v>
      </c>
      <c r="N3455" s="80" t="s">
        <v>7217</v>
      </c>
      <c r="O3455" s="165"/>
      <c r="P3455" s="80" t="s">
        <v>6327</v>
      </c>
      <c r="Q3455" s="80"/>
      <c r="R3455" s="80"/>
      <c r="S3455" s="166"/>
      <c r="T3455" s="164"/>
      <c r="U3455" s="167"/>
      <c r="V3455" s="168"/>
      <c r="W3455" s="12" t="str">
        <f t="shared" si="576"/>
        <v>Mqtt1</v>
      </c>
      <c r="X3455" s="222"/>
      <c r="Y3455" s="6" t="str">
        <f t="shared" si="575"/>
        <v>power-tag/toilet-crew-cabin-sb-aft</v>
      </c>
      <c r="Z3455" s="106" t="str" cm="1">
        <f t="array" ref="Z3455">IF(COUNTIF(N3455,"spare"),"","$."&amp;_xlfn.REGEXEXTRACT(J3455,"PT\d+[FQ]\d+_(.*)", 2))</f>
        <v>$.Total_Power_Factor</v>
      </c>
      <c r="AA3455" s="12">
        <f t="shared" si="578"/>
        <v>25</v>
      </c>
      <c r="AB3455" s="6" t="s">
        <v>195</v>
      </c>
      <c r="AC3455" s="106">
        <v>3084</v>
      </c>
      <c r="AJ3455" s="80"/>
      <c r="AK3455" s="116" t="s">
        <v>1696</v>
      </c>
      <c r="AN3455" s="80"/>
      <c r="AO3455" s="80"/>
      <c r="AP3455" s="80"/>
      <c r="AQ3455" s="80"/>
      <c r="AR3455" s="130"/>
      <c r="AS3455" s="80"/>
      <c r="AT3455" s="7"/>
      <c r="AU3455" s="7"/>
      <c r="AV3455" s="169"/>
      <c r="AW3455" s="170"/>
      <c r="AX3455" s="140"/>
      <c r="AY3455" s="150"/>
      <c r="AZ3455" s="171"/>
      <c r="BA3455" s="171"/>
      <c r="BB3455" s="150" t="str">
        <f t="shared" si="577"/>
        <v/>
      </c>
      <c r="BC3455" s="172"/>
      <c r="BD3455" s="169"/>
      <c r="BE3455" s="169"/>
      <c r="BF3455" s="169"/>
      <c r="BG3455" s="169"/>
      <c r="BH3455" s="169"/>
      <c r="BI3455" s="169"/>
      <c r="BJ3455" s="169"/>
      <c r="BK3455" s="169"/>
      <c r="BL3455" s="169"/>
      <c r="BM3455" s="169"/>
      <c r="BN3455" s="169"/>
      <c r="BO3455" s="169"/>
      <c r="BP3455" s="169"/>
      <c r="BQ3455" s="169"/>
      <c r="BS3455" s="6"/>
      <c r="BT3455" s="11"/>
      <c r="BU3455" s="6"/>
      <c r="BV3455" s="6"/>
    </row>
    <row r="3456" spans="1:74" ht="15.75" x14ac:dyDescent="0.25">
      <c r="A3456" s="52" t="s">
        <v>7908</v>
      </c>
      <c r="B3456" s="56"/>
      <c r="C3456" s="7" t="s">
        <v>118</v>
      </c>
      <c r="D3456" s="7" t="s">
        <v>6921</v>
      </c>
      <c r="E3456" s="7"/>
      <c r="F3456" s="64"/>
      <c r="G3456" s="6"/>
      <c r="H3456" s="6"/>
      <c r="I3456" s="10" t="s">
        <v>110</v>
      </c>
      <c r="J3456" s="11" t="s">
        <v>4582</v>
      </c>
      <c r="K3456" s="220" t="s">
        <v>601</v>
      </c>
      <c r="L3456" s="180"/>
      <c r="M3456" s="180">
        <v>1000</v>
      </c>
      <c r="N3456" s="80" t="s">
        <v>7217</v>
      </c>
      <c r="O3456" s="165"/>
      <c r="P3456" s="80" t="s">
        <v>6328</v>
      </c>
      <c r="Q3456" s="80"/>
      <c r="R3456" s="80"/>
      <c r="S3456" s="166"/>
      <c r="T3456" s="164"/>
      <c r="U3456" s="167"/>
      <c r="V3456" s="168"/>
      <c r="W3456" s="12" t="str">
        <f t="shared" ref="W3456:W3470" si="579">IF(COUNTIF(N3456,"spare"),"","Mqtt1")</f>
        <v>Mqtt1</v>
      </c>
      <c r="X3456" s="222"/>
      <c r="Y3456" s="6" t="str">
        <f t="shared" si="575"/>
        <v>power-tag/toilet-crew-cabin-sb-mid</v>
      </c>
      <c r="Z3456" s="106" t="str" cm="1">
        <f t="array" ref="Z3456">IF(COUNTIF(N3456,"spare"),"","$."&amp;_xlfn.REGEXEXTRACT(J3456,"PT\d+[FQ]\d+_(.*)", 2))</f>
        <v>$.RMS_Current_Phase_A</v>
      </c>
      <c r="AA3456" s="12">
        <f>AA3441+1</f>
        <v>26</v>
      </c>
      <c r="AB3456" s="6" t="s">
        <v>195</v>
      </c>
      <c r="AC3456" s="106">
        <v>3000</v>
      </c>
      <c r="AJ3456" s="80"/>
      <c r="AK3456" s="116" t="s">
        <v>1693</v>
      </c>
      <c r="AN3456" s="80"/>
      <c r="AO3456" s="80"/>
      <c r="AP3456" s="80"/>
      <c r="AQ3456" s="80"/>
      <c r="AR3456" s="130"/>
      <c r="AS3456" s="80"/>
      <c r="AT3456" s="7"/>
      <c r="AU3456" s="7"/>
      <c r="AV3456" s="169"/>
      <c r="AW3456" s="170"/>
      <c r="AX3456" s="140"/>
      <c r="AY3456" s="150"/>
      <c r="AZ3456" s="171"/>
      <c r="BA3456" s="171"/>
      <c r="BB3456" s="150" t="str">
        <f t="shared" ref="BB3456:BB3470" si="580">IF(ISNUMBER(AM3456),"1","")</f>
        <v/>
      </c>
      <c r="BC3456" s="172"/>
      <c r="BD3456" s="169"/>
      <c r="BE3456" s="169"/>
      <c r="BF3456" s="169"/>
      <c r="BG3456" s="169"/>
      <c r="BH3456" s="169"/>
      <c r="BI3456" s="169"/>
      <c r="BJ3456" s="169"/>
      <c r="BK3456" s="169"/>
      <c r="BL3456" s="169"/>
      <c r="BM3456" s="169"/>
      <c r="BN3456" s="169"/>
      <c r="BO3456" s="169"/>
      <c r="BP3456" s="169"/>
      <c r="BQ3456" s="169"/>
      <c r="BS3456" s="6"/>
      <c r="BT3456" s="11"/>
      <c r="BU3456" s="6"/>
      <c r="BV3456" s="6"/>
    </row>
    <row r="3457" spans="1:74" ht="15.75" x14ac:dyDescent="0.25">
      <c r="A3457" s="52" t="s">
        <v>7908</v>
      </c>
      <c r="B3457" s="56"/>
      <c r="C3457" s="7" t="s">
        <v>118</v>
      </c>
      <c r="D3457" s="7" t="s">
        <v>6921</v>
      </c>
      <c r="E3457" s="7"/>
      <c r="F3457" s="64"/>
      <c r="G3457" s="6"/>
      <c r="H3457" s="6"/>
      <c r="I3457" s="10" t="s">
        <v>110</v>
      </c>
      <c r="J3457" s="11" t="s">
        <v>4583</v>
      </c>
      <c r="K3457" s="220" t="s">
        <v>601</v>
      </c>
      <c r="L3457" s="180"/>
      <c r="M3457" s="180">
        <v>1000</v>
      </c>
      <c r="N3457" s="80" t="s">
        <v>7217</v>
      </c>
      <c r="O3457" s="165"/>
      <c r="P3457" s="80" t="s">
        <v>6329</v>
      </c>
      <c r="Q3457" s="80"/>
      <c r="R3457" s="80"/>
      <c r="S3457" s="166"/>
      <c r="T3457" s="164"/>
      <c r="U3457" s="167"/>
      <c r="V3457" s="168"/>
      <c r="W3457" s="12" t="str">
        <f t="shared" si="579"/>
        <v>Mqtt1</v>
      </c>
      <c r="X3457" s="222"/>
      <c r="Y3457" s="6" t="str">
        <f t="shared" si="575"/>
        <v>power-tag/toilet-crew-cabin-sb-mid</v>
      </c>
      <c r="Z3457" s="106" t="str" cm="1">
        <f t="array" ref="Z3457">IF(COUNTIF(N3457,"spare"),"","$."&amp;_xlfn.REGEXEXTRACT(J3457,"PT\d+[FQ]\d+_(.*)", 2))</f>
        <v>$.RMS_Current_Phase_B</v>
      </c>
      <c r="AA3457" s="12">
        <f t="shared" ref="AA3457:AA3520" si="581">AA3442+1</f>
        <v>26</v>
      </c>
      <c r="AB3457" s="6" t="s">
        <v>195</v>
      </c>
      <c r="AC3457" s="106">
        <v>3002</v>
      </c>
      <c r="AJ3457" s="80"/>
      <c r="AK3457" s="116" t="s">
        <v>1693</v>
      </c>
      <c r="AN3457" s="80"/>
      <c r="AO3457" s="80"/>
      <c r="AP3457" s="80"/>
      <c r="AQ3457" s="80"/>
      <c r="AR3457" s="130"/>
      <c r="AS3457" s="80"/>
      <c r="AT3457" s="7"/>
      <c r="AU3457" s="7"/>
      <c r="AV3457" s="169"/>
      <c r="AW3457" s="170"/>
      <c r="AX3457" s="140"/>
      <c r="AY3457" s="150"/>
      <c r="AZ3457" s="171"/>
      <c r="BA3457" s="171"/>
      <c r="BB3457" s="150" t="str">
        <f t="shared" si="580"/>
        <v/>
      </c>
      <c r="BC3457" s="172"/>
      <c r="BD3457" s="169"/>
      <c r="BE3457" s="169"/>
      <c r="BF3457" s="169"/>
      <c r="BG3457" s="169"/>
      <c r="BH3457" s="169"/>
      <c r="BI3457" s="169"/>
      <c r="BJ3457" s="169"/>
      <c r="BK3457" s="169"/>
      <c r="BL3457" s="169"/>
      <c r="BM3457" s="169"/>
      <c r="BN3457" s="169"/>
      <c r="BO3457" s="169"/>
      <c r="BP3457" s="169"/>
      <c r="BQ3457" s="169"/>
      <c r="BS3457" s="6"/>
      <c r="BT3457" s="11"/>
      <c r="BU3457" s="6"/>
      <c r="BV3457" s="6"/>
    </row>
    <row r="3458" spans="1:74" ht="15.75" x14ac:dyDescent="0.25">
      <c r="A3458" s="52" t="s">
        <v>7908</v>
      </c>
      <c r="B3458" s="56"/>
      <c r="C3458" s="7" t="s">
        <v>118</v>
      </c>
      <c r="D3458" s="7" t="s">
        <v>6921</v>
      </c>
      <c r="E3458" s="7"/>
      <c r="F3458" s="64"/>
      <c r="G3458" s="6"/>
      <c r="H3458" s="6"/>
      <c r="I3458" s="10" t="s">
        <v>110</v>
      </c>
      <c r="J3458" s="11" t="s">
        <v>4584</v>
      </c>
      <c r="K3458" s="220" t="s">
        <v>601</v>
      </c>
      <c r="L3458" s="180"/>
      <c r="M3458" s="180">
        <v>1000</v>
      </c>
      <c r="N3458" s="80" t="s">
        <v>7217</v>
      </c>
      <c r="O3458" s="165"/>
      <c r="P3458" s="80" t="s">
        <v>6330</v>
      </c>
      <c r="Q3458" s="80"/>
      <c r="R3458" s="80"/>
      <c r="S3458" s="166"/>
      <c r="T3458" s="164"/>
      <c r="U3458" s="167"/>
      <c r="V3458" s="168"/>
      <c r="W3458" s="12" t="str">
        <f t="shared" si="579"/>
        <v>Mqtt1</v>
      </c>
      <c r="X3458" s="222"/>
      <c r="Y3458" s="6" t="str">
        <f t="shared" si="575"/>
        <v>power-tag/toilet-crew-cabin-sb-mid</v>
      </c>
      <c r="Z3458" s="106" t="str" cm="1">
        <f t="array" ref="Z3458">IF(COUNTIF(N3458,"spare"),"","$."&amp;_xlfn.REGEXEXTRACT(J3458,"PT\d+[FQ]\d+_(.*)", 2))</f>
        <v>$.RMS_Current_Phase_C</v>
      </c>
      <c r="AA3458" s="12">
        <f t="shared" si="581"/>
        <v>26</v>
      </c>
      <c r="AB3458" s="6" t="s">
        <v>195</v>
      </c>
      <c r="AC3458" s="106">
        <v>3004</v>
      </c>
      <c r="AJ3458" s="80"/>
      <c r="AK3458" s="116" t="s">
        <v>1693</v>
      </c>
      <c r="AN3458" s="80"/>
      <c r="AO3458" s="80"/>
      <c r="AP3458" s="80"/>
      <c r="AQ3458" s="80"/>
      <c r="AR3458" s="130"/>
      <c r="AS3458" s="80"/>
      <c r="AT3458" s="7"/>
      <c r="AU3458" s="7"/>
      <c r="AV3458" s="169"/>
      <c r="AW3458" s="170"/>
      <c r="AX3458" s="140"/>
      <c r="AY3458" s="150"/>
      <c r="AZ3458" s="171"/>
      <c r="BA3458" s="171"/>
      <c r="BB3458" s="150" t="str">
        <f t="shared" si="580"/>
        <v/>
      </c>
      <c r="BC3458" s="172"/>
      <c r="BD3458" s="169"/>
      <c r="BE3458" s="169"/>
      <c r="BF3458" s="169"/>
      <c r="BG3458" s="169"/>
      <c r="BH3458" s="169"/>
      <c r="BI3458" s="169"/>
      <c r="BJ3458" s="169"/>
      <c r="BK3458" s="169"/>
      <c r="BL3458" s="169"/>
      <c r="BM3458" s="169"/>
      <c r="BN3458" s="169"/>
      <c r="BO3458" s="169"/>
      <c r="BP3458" s="169"/>
      <c r="BQ3458" s="169"/>
      <c r="BS3458" s="6"/>
      <c r="BT3458" s="11"/>
      <c r="BU3458" s="6"/>
      <c r="BV3458" s="6"/>
    </row>
    <row r="3459" spans="1:74" ht="15.75" x14ac:dyDescent="0.25">
      <c r="A3459" s="52" t="s">
        <v>7908</v>
      </c>
      <c r="B3459" s="56"/>
      <c r="C3459" s="7" t="s">
        <v>118</v>
      </c>
      <c r="D3459" s="7" t="s">
        <v>6921</v>
      </c>
      <c r="E3459" s="7"/>
      <c r="F3459" s="64"/>
      <c r="G3459" s="6"/>
      <c r="H3459" s="6"/>
      <c r="I3459" s="10" t="s">
        <v>110</v>
      </c>
      <c r="J3459" s="11" t="s">
        <v>4585</v>
      </c>
      <c r="K3459" s="220" t="s">
        <v>601</v>
      </c>
      <c r="L3459" s="180"/>
      <c r="M3459" s="180">
        <v>1000</v>
      </c>
      <c r="N3459" s="80" t="s">
        <v>7217</v>
      </c>
      <c r="O3459" s="165"/>
      <c r="P3459" s="80" t="s">
        <v>6331</v>
      </c>
      <c r="Q3459" s="80"/>
      <c r="R3459" s="80"/>
      <c r="S3459" s="166"/>
      <c r="T3459" s="164"/>
      <c r="U3459" s="167"/>
      <c r="V3459" s="168"/>
      <c r="W3459" s="12" t="str">
        <f t="shared" si="579"/>
        <v>Mqtt1</v>
      </c>
      <c r="X3459" s="222"/>
      <c r="Y3459" s="6" t="str">
        <f t="shared" si="575"/>
        <v>power-tag/toilet-crew-cabin-sb-mid</v>
      </c>
      <c r="Z3459" s="106" t="str" cm="1">
        <f t="array" ref="Z3459">IF(COUNTIF(N3459,"spare"),"","$."&amp;_xlfn.REGEXEXTRACT(J3459,"PT\d+[FQ]\d+_(.*)", 2))</f>
        <v>$.RMS_Current_Phase_Neut</v>
      </c>
      <c r="AA3459" s="12">
        <f t="shared" si="581"/>
        <v>26</v>
      </c>
      <c r="AB3459" s="6" t="s">
        <v>195</v>
      </c>
      <c r="AC3459" s="106">
        <v>3006</v>
      </c>
      <c r="AJ3459" s="80"/>
      <c r="AK3459" s="116" t="s">
        <v>1693</v>
      </c>
      <c r="AN3459" s="80"/>
      <c r="AO3459" s="80"/>
      <c r="AP3459" s="80"/>
      <c r="AQ3459" s="80"/>
      <c r="AR3459" s="130"/>
      <c r="AS3459" s="80"/>
      <c r="AT3459" s="7"/>
      <c r="AU3459" s="7"/>
      <c r="AV3459" s="169"/>
      <c r="AW3459" s="170"/>
      <c r="AX3459" s="140"/>
      <c r="AY3459" s="150"/>
      <c r="AZ3459" s="171"/>
      <c r="BA3459" s="171"/>
      <c r="BB3459" s="150" t="str">
        <f t="shared" si="580"/>
        <v/>
      </c>
      <c r="BC3459" s="172"/>
      <c r="BD3459" s="169"/>
      <c r="BE3459" s="169"/>
      <c r="BF3459" s="169"/>
      <c r="BG3459" s="169"/>
      <c r="BH3459" s="169"/>
      <c r="BI3459" s="169"/>
      <c r="BJ3459" s="169"/>
      <c r="BK3459" s="169"/>
      <c r="BL3459" s="169"/>
      <c r="BM3459" s="169"/>
      <c r="BN3459" s="169"/>
      <c r="BO3459" s="169"/>
      <c r="BP3459" s="169"/>
      <c r="BQ3459" s="169"/>
      <c r="BS3459" s="6"/>
      <c r="BT3459" s="11"/>
      <c r="BU3459" s="6"/>
      <c r="BV3459" s="6"/>
    </row>
    <row r="3460" spans="1:74" ht="15.75" x14ac:dyDescent="0.25">
      <c r="A3460" s="52" t="s">
        <v>7908</v>
      </c>
      <c r="B3460" s="56"/>
      <c r="C3460" s="7" t="s">
        <v>118</v>
      </c>
      <c r="D3460" s="7" t="s">
        <v>6921</v>
      </c>
      <c r="E3460" s="7"/>
      <c r="F3460" s="64"/>
      <c r="G3460" s="6"/>
      <c r="H3460" s="6"/>
      <c r="I3460" s="10" t="s">
        <v>110</v>
      </c>
      <c r="J3460" s="11" t="s">
        <v>7751</v>
      </c>
      <c r="K3460" s="220" t="s">
        <v>601</v>
      </c>
      <c r="L3460" s="180"/>
      <c r="M3460" s="180">
        <v>1000</v>
      </c>
      <c r="N3460" s="80" t="s">
        <v>7217</v>
      </c>
      <c r="O3460" s="165"/>
      <c r="P3460" s="80" t="s">
        <v>6332</v>
      </c>
      <c r="Q3460" s="80"/>
      <c r="R3460" s="80"/>
      <c r="S3460" s="166"/>
      <c r="T3460" s="164"/>
      <c r="U3460" s="167"/>
      <c r="V3460" s="168"/>
      <c r="W3460" s="12" t="str">
        <f t="shared" si="579"/>
        <v>Mqtt1</v>
      </c>
      <c r="X3460" s="222"/>
      <c r="Y3460" s="6" t="str">
        <f t="shared" si="575"/>
        <v>power-tag/toilet-crew-cabin-sb-mid</v>
      </c>
      <c r="Z3460" s="106" t="str" cm="1">
        <f t="array" ref="Z3460">IF(COUNTIF(N3460,"spare"),"","$."&amp;_xlfn.REGEXEXTRACT(J3460,"PT\d+[FQ]\d+_(.*)", 2))</f>
        <v>$.RMS_Voltage_A_N</v>
      </c>
      <c r="AA3460" s="12">
        <f t="shared" si="581"/>
        <v>26</v>
      </c>
      <c r="AB3460" s="6" t="s">
        <v>195</v>
      </c>
      <c r="AC3460" s="106">
        <v>3028</v>
      </c>
      <c r="AJ3460" s="80"/>
      <c r="AK3460" s="116" t="s">
        <v>1694</v>
      </c>
      <c r="AN3460" s="80"/>
      <c r="AO3460" s="80"/>
      <c r="AP3460" s="80"/>
      <c r="AQ3460" s="80"/>
      <c r="AR3460" s="130"/>
      <c r="AS3460" s="80"/>
      <c r="AT3460" s="7"/>
      <c r="AU3460" s="7"/>
      <c r="AV3460" s="169"/>
      <c r="AW3460" s="170"/>
      <c r="AX3460" s="140"/>
      <c r="AY3460" s="150"/>
      <c r="AZ3460" s="171"/>
      <c r="BA3460" s="171"/>
      <c r="BB3460" s="150" t="str">
        <f t="shared" si="580"/>
        <v/>
      </c>
      <c r="BC3460" s="172"/>
      <c r="BD3460" s="169"/>
      <c r="BE3460" s="169"/>
      <c r="BF3460" s="169"/>
      <c r="BG3460" s="169"/>
      <c r="BH3460" s="169"/>
      <c r="BI3460" s="169"/>
      <c r="BJ3460" s="169"/>
      <c r="BK3460" s="169"/>
      <c r="BL3460" s="169"/>
      <c r="BM3460" s="169"/>
      <c r="BN3460" s="169"/>
      <c r="BO3460" s="169"/>
      <c r="BP3460" s="169"/>
      <c r="BQ3460" s="169"/>
      <c r="BS3460" s="6"/>
      <c r="BT3460" s="11"/>
      <c r="BU3460" s="6"/>
      <c r="BV3460" s="6"/>
    </row>
    <row r="3461" spans="1:74" ht="15.75" x14ac:dyDescent="0.25">
      <c r="A3461" s="52" t="s">
        <v>7908</v>
      </c>
      <c r="B3461" s="56"/>
      <c r="C3461" s="7" t="s">
        <v>118</v>
      </c>
      <c r="D3461" s="7" t="s">
        <v>6921</v>
      </c>
      <c r="E3461" s="7"/>
      <c r="F3461" s="64"/>
      <c r="G3461" s="6"/>
      <c r="H3461" s="6"/>
      <c r="I3461" s="10" t="s">
        <v>110</v>
      </c>
      <c r="J3461" s="11" t="s">
        <v>7752</v>
      </c>
      <c r="K3461" s="220" t="s">
        <v>601</v>
      </c>
      <c r="L3461" s="180"/>
      <c r="M3461" s="180">
        <v>1000</v>
      </c>
      <c r="N3461" s="80" t="s">
        <v>7217</v>
      </c>
      <c r="O3461" s="165"/>
      <c r="P3461" s="80" t="s">
        <v>6333</v>
      </c>
      <c r="Q3461" s="80"/>
      <c r="R3461" s="80"/>
      <c r="S3461" s="166"/>
      <c r="T3461" s="164"/>
      <c r="U3461" s="167"/>
      <c r="V3461" s="168"/>
      <c r="W3461" s="12" t="str">
        <f t="shared" si="579"/>
        <v>Mqtt1</v>
      </c>
      <c r="X3461" s="222"/>
      <c r="Y3461" s="6" t="str">
        <f t="shared" si="575"/>
        <v>power-tag/toilet-crew-cabin-sb-mid</v>
      </c>
      <c r="Z3461" s="106" t="str" cm="1">
        <f t="array" ref="Z3461">IF(COUNTIF(N3461,"spare"),"","$."&amp;_xlfn.REGEXEXTRACT(J3461,"PT\d+[FQ]\d+_(.*)", 2))</f>
        <v>$.RMS_Voltage_B_N</v>
      </c>
      <c r="AA3461" s="12">
        <f t="shared" si="581"/>
        <v>26</v>
      </c>
      <c r="AB3461" s="6" t="s">
        <v>195</v>
      </c>
      <c r="AC3461" s="106">
        <v>3030</v>
      </c>
      <c r="AJ3461" s="80"/>
      <c r="AK3461" s="116" t="s">
        <v>1694</v>
      </c>
      <c r="AN3461" s="80"/>
      <c r="AO3461" s="80"/>
      <c r="AP3461" s="80"/>
      <c r="AQ3461" s="80"/>
      <c r="AR3461" s="130"/>
      <c r="AS3461" s="80"/>
      <c r="AT3461" s="7"/>
      <c r="AU3461" s="7"/>
      <c r="AV3461" s="169"/>
      <c r="AW3461" s="170"/>
      <c r="AX3461" s="140"/>
      <c r="AY3461" s="150"/>
      <c r="AZ3461" s="171"/>
      <c r="BA3461" s="171"/>
      <c r="BB3461" s="150" t="str">
        <f t="shared" si="580"/>
        <v/>
      </c>
      <c r="BC3461" s="172"/>
      <c r="BD3461" s="169"/>
      <c r="BE3461" s="169"/>
      <c r="BF3461" s="169"/>
      <c r="BG3461" s="169"/>
      <c r="BH3461" s="169"/>
      <c r="BI3461" s="169"/>
      <c r="BJ3461" s="169"/>
      <c r="BK3461" s="169"/>
      <c r="BL3461" s="169"/>
      <c r="BM3461" s="169"/>
      <c r="BN3461" s="169"/>
      <c r="BO3461" s="169"/>
      <c r="BP3461" s="169"/>
      <c r="BQ3461" s="169"/>
      <c r="BS3461" s="6"/>
      <c r="BT3461" s="11"/>
      <c r="BU3461" s="6"/>
      <c r="BV3461" s="6"/>
    </row>
    <row r="3462" spans="1:74" ht="15.75" x14ac:dyDescent="0.25">
      <c r="A3462" s="52" t="s">
        <v>7908</v>
      </c>
      <c r="B3462" s="56"/>
      <c r="C3462" s="7" t="s">
        <v>118</v>
      </c>
      <c r="D3462" s="7" t="s">
        <v>6921</v>
      </c>
      <c r="E3462" s="7"/>
      <c r="F3462" s="64"/>
      <c r="G3462" s="6"/>
      <c r="H3462" s="6"/>
      <c r="I3462" s="10" t="s">
        <v>110</v>
      </c>
      <c r="J3462" s="11" t="s">
        <v>7753</v>
      </c>
      <c r="K3462" s="220" t="s">
        <v>601</v>
      </c>
      <c r="L3462" s="180"/>
      <c r="M3462" s="180">
        <v>1000</v>
      </c>
      <c r="N3462" s="80" t="s">
        <v>7217</v>
      </c>
      <c r="O3462" s="165"/>
      <c r="P3462" s="80" t="s">
        <v>6334</v>
      </c>
      <c r="Q3462" s="80"/>
      <c r="R3462" s="80"/>
      <c r="S3462" s="166"/>
      <c r="T3462" s="164"/>
      <c r="U3462" s="167"/>
      <c r="V3462" s="168"/>
      <c r="W3462" s="12" t="str">
        <f t="shared" si="579"/>
        <v>Mqtt1</v>
      </c>
      <c r="X3462" s="222"/>
      <c r="Y3462" s="6" t="str">
        <f t="shared" si="575"/>
        <v>power-tag/toilet-crew-cabin-sb-mid</v>
      </c>
      <c r="Z3462" s="106" t="str" cm="1">
        <f t="array" ref="Z3462">IF(COUNTIF(N3462,"spare"),"","$."&amp;_xlfn.REGEXEXTRACT(J3462,"PT\d+[FQ]\d+_(.*)", 2))</f>
        <v>$.RMS_Voltage_C_N</v>
      </c>
      <c r="AA3462" s="12">
        <f t="shared" si="581"/>
        <v>26</v>
      </c>
      <c r="AB3462" s="6" t="s">
        <v>195</v>
      </c>
      <c r="AC3462" s="106">
        <v>3032</v>
      </c>
      <c r="AJ3462" s="80"/>
      <c r="AK3462" s="116" t="s">
        <v>1694</v>
      </c>
      <c r="AN3462" s="80"/>
      <c r="AO3462" s="80"/>
      <c r="AP3462" s="80"/>
      <c r="AQ3462" s="80"/>
      <c r="AR3462" s="130"/>
      <c r="AS3462" s="80"/>
      <c r="AT3462" s="7"/>
      <c r="AU3462" s="7"/>
      <c r="AV3462" s="169"/>
      <c r="AW3462" s="170"/>
      <c r="AX3462" s="140"/>
      <c r="AY3462" s="150"/>
      <c r="AZ3462" s="171"/>
      <c r="BA3462" s="171"/>
      <c r="BB3462" s="150" t="str">
        <f t="shared" si="580"/>
        <v/>
      </c>
      <c r="BC3462" s="172"/>
      <c r="BD3462" s="169"/>
      <c r="BE3462" s="169"/>
      <c r="BF3462" s="169"/>
      <c r="BG3462" s="169"/>
      <c r="BH3462" s="169"/>
      <c r="BI3462" s="169"/>
      <c r="BJ3462" s="169"/>
      <c r="BK3462" s="169"/>
      <c r="BL3462" s="169"/>
      <c r="BM3462" s="169"/>
      <c r="BN3462" s="169"/>
      <c r="BO3462" s="169"/>
      <c r="BP3462" s="169"/>
      <c r="BQ3462" s="169"/>
      <c r="BS3462" s="6"/>
      <c r="BT3462" s="11"/>
      <c r="BU3462" s="6"/>
      <c r="BV3462" s="6"/>
    </row>
    <row r="3463" spans="1:74" ht="15.75" x14ac:dyDescent="0.25">
      <c r="A3463" s="52" t="s">
        <v>7908</v>
      </c>
      <c r="B3463" s="56"/>
      <c r="C3463" s="7" t="s">
        <v>118</v>
      </c>
      <c r="D3463" s="7" t="s">
        <v>6921</v>
      </c>
      <c r="E3463" s="7"/>
      <c r="F3463" s="64"/>
      <c r="G3463" s="6"/>
      <c r="H3463" s="6"/>
      <c r="I3463" s="10" t="s">
        <v>110</v>
      </c>
      <c r="J3463" s="11" t="s">
        <v>4586</v>
      </c>
      <c r="K3463" s="220" t="s">
        <v>601</v>
      </c>
      <c r="L3463" s="180"/>
      <c r="M3463" s="180">
        <v>1000</v>
      </c>
      <c r="N3463" s="80" t="s">
        <v>7217</v>
      </c>
      <c r="O3463" s="165"/>
      <c r="P3463" s="80" t="s">
        <v>6335</v>
      </c>
      <c r="Q3463" s="80"/>
      <c r="R3463" s="80"/>
      <c r="S3463" s="166"/>
      <c r="T3463" s="164"/>
      <c r="U3463" s="167"/>
      <c r="V3463" s="168"/>
      <c r="W3463" s="12" t="str">
        <f t="shared" si="579"/>
        <v>Mqtt1</v>
      </c>
      <c r="X3463" s="222"/>
      <c r="Y3463" s="6" t="str">
        <f t="shared" si="575"/>
        <v>power-tag/toilet-crew-cabin-sb-mid</v>
      </c>
      <c r="Z3463" s="106" t="str" cm="1">
        <f t="array" ref="Z3463">IF(COUNTIF(N3463,"spare"),"","$."&amp;_xlfn.REGEXEXTRACT(J3463,"PT\d+[FQ]\d+_(.*)", 2))</f>
        <v>$.Active_Power_Phase_A</v>
      </c>
      <c r="AA3463" s="12">
        <f t="shared" si="581"/>
        <v>26</v>
      </c>
      <c r="AB3463" s="6" t="s">
        <v>195</v>
      </c>
      <c r="AC3463" s="106">
        <v>3054</v>
      </c>
      <c r="AJ3463" s="80"/>
      <c r="AK3463" s="116" t="s">
        <v>1695</v>
      </c>
      <c r="AN3463" s="80"/>
      <c r="AO3463" s="80"/>
      <c r="AP3463" s="80"/>
      <c r="AQ3463" s="80"/>
      <c r="AR3463" s="130"/>
      <c r="AS3463" s="80"/>
      <c r="AT3463" s="7"/>
      <c r="AU3463" s="7"/>
      <c r="AV3463" s="169"/>
      <c r="AW3463" s="170"/>
      <c r="AX3463" s="140"/>
      <c r="AY3463" s="150"/>
      <c r="AZ3463" s="171"/>
      <c r="BA3463" s="171"/>
      <c r="BB3463" s="150" t="str">
        <f t="shared" si="580"/>
        <v/>
      </c>
      <c r="BC3463" s="172"/>
      <c r="BD3463" s="169"/>
      <c r="BE3463" s="169"/>
      <c r="BF3463" s="169"/>
      <c r="BG3463" s="169"/>
      <c r="BH3463" s="169"/>
      <c r="BI3463" s="169"/>
      <c r="BJ3463" s="169"/>
      <c r="BK3463" s="169"/>
      <c r="BL3463" s="169"/>
      <c r="BM3463" s="169"/>
      <c r="BN3463" s="169"/>
      <c r="BO3463" s="169"/>
      <c r="BP3463" s="169"/>
      <c r="BQ3463" s="169"/>
      <c r="BS3463" s="6"/>
      <c r="BT3463" s="11"/>
      <c r="BU3463" s="6"/>
      <c r="BV3463" s="6"/>
    </row>
    <row r="3464" spans="1:74" ht="15.75" x14ac:dyDescent="0.25">
      <c r="A3464" s="52" t="s">
        <v>7908</v>
      </c>
      <c r="B3464" s="56"/>
      <c r="C3464" s="7" t="s">
        <v>118</v>
      </c>
      <c r="D3464" s="7" t="s">
        <v>6921</v>
      </c>
      <c r="E3464" s="7"/>
      <c r="F3464" s="64"/>
      <c r="G3464" s="6"/>
      <c r="H3464" s="6"/>
      <c r="I3464" s="10" t="s">
        <v>110</v>
      </c>
      <c r="J3464" s="11" t="s">
        <v>4587</v>
      </c>
      <c r="K3464" s="220" t="s">
        <v>601</v>
      </c>
      <c r="L3464" s="180"/>
      <c r="M3464" s="180">
        <v>1000</v>
      </c>
      <c r="N3464" s="80" t="s">
        <v>7217</v>
      </c>
      <c r="O3464" s="165"/>
      <c r="P3464" s="80" t="s">
        <v>6336</v>
      </c>
      <c r="Q3464" s="80"/>
      <c r="R3464" s="80"/>
      <c r="S3464" s="166"/>
      <c r="T3464" s="164"/>
      <c r="U3464" s="167"/>
      <c r="V3464" s="168"/>
      <c r="W3464" s="12" t="str">
        <f t="shared" si="579"/>
        <v>Mqtt1</v>
      </c>
      <c r="X3464" s="222"/>
      <c r="Y3464" s="6" t="str">
        <f t="shared" si="575"/>
        <v>power-tag/toilet-crew-cabin-sb-mid</v>
      </c>
      <c r="Z3464" s="106" t="str" cm="1">
        <f t="array" ref="Z3464">IF(COUNTIF(N3464,"spare"),"","$."&amp;_xlfn.REGEXEXTRACT(J3464,"PT\d+[FQ]\d+_(.*)", 2))</f>
        <v>$.Active_Power_Phase_B</v>
      </c>
      <c r="AA3464" s="12">
        <f t="shared" si="581"/>
        <v>26</v>
      </c>
      <c r="AB3464" s="6" t="s">
        <v>195</v>
      </c>
      <c r="AC3464" s="106">
        <v>3056</v>
      </c>
      <c r="AJ3464" s="80"/>
      <c r="AK3464" s="116" t="s">
        <v>1695</v>
      </c>
      <c r="AN3464" s="80"/>
      <c r="AO3464" s="80"/>
      <c r="AP3464" s="80"/>
      <c r="AQ3464" s="80"/>
      <c r="AR3464" s="130"/>
      <c r="AS3464" s="80"/>
      <c r="AT3464" s="7"/>
      <c r="AU3464" s="7"/>
      <c r="AV3464" s="169"/>
      <c r="AW3464" s="170"/>
      <c r="AX3464" s="140"/>
      <c r="AY3464" s="150"/>
      <c r="AZ3464" s="171"/>
      <c r="BA3464" s="171"/>
      <c r="BB3464" s="150" t="str">
        <f t="shared" si="580"/>
        <v/>
      </c>
      <c r="BC3464" s="172"/>
      <c r="BD3464" s="169"/>
      <c r="BE3464" s="169"/>
      <c r="BF3464" s="169"/>
      <c r="BG3464" s="169"/>
      <c r="BH3464" s="169"/>
      <c r="BI3464" s="169"/>
      <c r="BJ3464" s="169"/>
      <c r="BK3464" s="169"/>
      <c r="BL3464" s="169"/>
      <c r="BM3464" s="169"/>
      <c r="BN3464" s="169"/>
      <c r="BO3464" s="169"/>
      <c r="BP3464" s="169"/>
      <c r="BQ3464" s="169"/>
      <c r="BS3464" s="6"/>
      <c r="BT3464" s="11"/>
      <c r="BU3464" s="6"/>
      <c r="BV3464" s="6"/>
    </row>
    <row r="3465" spans="1:74" ht="15.75" x14ac:dyDescent="0.25">
      <c r="A3465" s="52" t="s">
        <v>7908</v>
      </c>
      <c r="B3465" s="56"/>
      <c r="C3465" s="7" t="s">
        <v>118</v>
      </c>
      <c r="D3465" s="7" t="s">
        <v>6921</v>
      </c>
      <c r="E3465" s="7"/>
      <c r="F3465" s="64"/>
      <c r="G3465" s="6"/>
      <c r="H3465" s="6"/>
      <c r="I3465" s="10" t="s">
        <v>110</v>
      </c>
      <c r="J3465" s="11" t="s">
        <v>4588</v>
      </c>
      <c r="K3465" s="220" t="s">
        <v>601</v>
      </c>
      <c r="L3465" s="180"/>
      <c r="M3465" s="180">
        <v>1000</v>
      </c>
      <c r="N3465" s="80" t="s">
        <v>7217</v>
      </c>
      <c r="O3465" s="165"/>
      <c r="P3465" s="80" t="s">
        <v>6337</v>
      </c>
      <c r="Q3465" s="80"/>
      <c r="R3465" s="80"/>
      <c r="S3465" s="166"/>
      <c r="T3465" s="164"/>
      <c r="U3465" s="167"/>
      <c r="V3465" s="168"/>
      <c r="W3465" s="12" t="str">
        <f t="shared" si="579"/>
        <v>Mqtt1</v>
      </c>
      <c r="X3465" s="222"/>
      <c r="Y3465" s="6" t="str">
        <f t="shared" ref="Y3465:Y3528" si="582">"power-tag/" &amp; LOWER(_xlfn.REGEXREPLACE(_xlfn.REGEXREPLACE(_xlfn.REGEXREPLACE(TRIM(_xlfn.REGEXREPLACE(P3465, " (RMS (Current|Voltage) .+)|(Active Power Phase [ABC])|(Total Active Power)|(Power Factor .+)|(Total Power Factor) *", "")), "[ /\(\)&amp;:\.#]", "-"), "\-+", "-"), "-$", ""))</f>
        <v>power-tag/toilet-crew-cabin-sb-mid</v>
      </c>
      <c r="Z3465" s="106" t="str" cm="1">
        <f t="array" ref="Z3465">IF(COUNTIF(N3465,"spare"),"","$."&amp;_xlfn.REGEXEXTRACT(J3465,"PT\d+[FQ]\d+_(.*)", 2))</f>
        <v>$.Active_Power_Phase_C</v>
      </c>
      <c r="AA3465" s="12">
        <f t="shared" si="581"/>
        <v>26</v>
      </c>
      <c r="AB3465" s="6" t="s">
        <v>195</v>
      </c>
      <c r="AC3465" s="106">
        <v>3058</v>
      </c>
      <c r="AJ3465" s="80"/>
      <c r="AK3465" s="116" t="s">
        <v>1695</v>
      </c>
      <c r="AN3465" s="80"/>
      <c r="AO3465" s="80"/>
      <c r="AP3465" s="80"/>
      <c r="AQ3465" s="80"/>
      <c r="AR3465" s="130"/>
      <c r="AS3465" s="80"/>
      <c r="AT3465" s="7"/>
      <c r="AU3465" s="7"/>
      <c r="AV3465" s="169"/>
      <c r="AW3465" s="170"/>
      <c r="AX3465" s="140"/>
      <c r="AY3465" s="150"/>
      <c r="AZ3465" s="171"/>
      <c r="BA3465" s="171"/>
      <c r="BB3465" s="150" t="str">
        <f t="shared" si="580"/>
        <v/>
      </c>
      <c r="BC3465" s="172"/>
      <c r="BD3465" s="169"/>
      <c r="BE3465" s="169"/>
      <c r="BF3465" s="169"/>
      <c r="BG3465" s="169"/>
      <c r="BH3465" s="169"/>
      <c r="BI3465" s="169"/>
      <c r="BJ3465" s="169"/>
      <c r="BK3465" s="169"/>
      <c r="BL3465" s="169"/>
      <c r="BM3465" s="169"/>
      <c r="BN3465" s="169"/>
      <c r="BO3465" s="169"/>
      <c r="BP3465" s="169"/>
      <c r="BQ3465" s="169"/>
      <c r="BS3465" s="6"/>
      <c r="BT3465" s="11"/>
      <c r="BU3465" s="6"/>
      <c r="BV3465" s="6"/>
    </row>
    <row r="3466" spans="1:74" ht="15.75" x14ac:dyDescent="0.25">
      <c r="A3466" s="52" t="s">
        <v>7908</v>
      </c>
      <c r="B3466" s="56"/>
      <c r="C3466" s="7" t="s">
        <v>118</v>
      </c>
      <c r="D3466" s="7" t="s">
        <v>6921</v>
      </c>
      <c r="E3466" s="7"/>
      <c r="F3466" s="64"/>
      <c r="G3466" s="6"/>
      <c r="H3466" s="6"/>
      <c r="I3466" s="10" t="s">
        <v>110</v>
      </c>
      <c r="J3466" s="11" t="s">
        <v>4589</v>
      </c>
      <c r="K3466" s="220" t="s">
        <v>601</v>
      </c>
      <c r="L3466" s="180"/>
      <c r="M3466" s="180">
        <v>1000</v>
      </c>
      <c r="N3466" s="80" t="s">
        <v>7217</v>
      </c>
      <c r="O3466" s="165"/>
      <c r="P3466" s="80" t="s">
        <v>6338</v>
      </c>
      <c r="Q3466" s="80"/>
      <c r="R3466" s="80"/>
      <c r="S3466" s="166"/>
      <c r="T3466" s="164"/>
      <c r="U3466" s="167"/>
      <c r="V3466" s="168"/>
      <c r="W3466" s="12" t="str">
        <f t="shared" si="579"/>
        <v>Mqtt1</v>
      </c>
      <c r="X3466" s="222"/>
      <c r="Y3466" s="6" t="str">
        <f t="shared" si="582"/>
        <v>power-tag/toilet-crew-cabin-sb-mid</v>
      </c>
      <c r="Z3466" s="106" t="str" cm="1">
        <f t="array" ref="Z3466">IF(COUNTIF(N3466,"spare"),"","$."&amp;_xlfn.REGEXEXTRACT(J3466,"PT\d+[FQ]\d+_(.*)", 2))</f>
        <v>$.Total_Active_Power</v>
      </c>
      <c r="AA3466" s="12">
        <f t="shared" si="581"/>
        <v>26</v>
      </c>
      <c r="AB3466" s="6" t="s">
        <v>195</v>
      </c>
      <c r="AC3466" s="106">
        <v>3060</v>
      </c>
      <c r="AJ3466" s="80"/>
      <c r="AK3466" s="116" t="s">
        <v>1695</v>
      </c>
      <c r="AN3466" s="80"/>
      <c r="AO3466" s="80"/>
      <c r="AP3466" s="80"/>
      <c r="AQ3466" s="80"/>
      <c r="AR3466" s="130"/>
      <c r="AS3466" s="80"/>
      <c r="AT3466" s="7"/>
      <c r="AU3466" s="7"/>
      <c r="AV3466" s="169"/>
      <c r="AW3466" s="170"/>
      <c r="AX3466" s="140"/>
      <c r="AY3466" s="150"/>
      <c r="AZ3466" s="171"/>
      <c r="BA3466" s="171"/>
      <c r="BB3466" s="150" t="str">
        <f t="shared" si="580"/>
        <v/>
      </c>
      <c r="BC3466" s="172"/>
      <c r="BD3466" s="169"/>
      <c r="BE3466" s="169"/>
      <c r="BF3466" s="169"/>
      <c r="BG3466" s="169"/>
      <c r="BH3466" s="169"/>
      <c r="BI3466" s="169"/>
      <c r="BJ3466" s="169"/>
      <c r="BK3466" s="169"/>
      <c r="BL3466" s="169"/>
      <c r="BM3466" s="169"/>
      <c r="BN3466" s="169"/>
      <c r="BO3466" s="169"/>
      <c r="BP3466" s="169"/>
      <c r="BQ3466" s="169"/>
      <c r="BS3466" s="6"/>
      <c r="BT3466" s="11"/>
      <c r="BU3466" s="6"/>
      <c r="BV3466" s="6"/>
    </row>
    <row r="3467" spans="1:74" ht="15.75" x14ac:dyDescent="0.25">
      <c r="A3467" s="52" t="s">
        <v>7908</v>
      </c>
      <c r="B3467" s="56"/>
      <c r="C3467" s="7" t="s">
        <v>118</v>
      </c>
      <c r="D3467" s="7" t="s">
        <v>6921</v>
      </c>
      <c r="E3467" s="7"/>
      <c r="F3467" s="64"/>
      <c r="G3467" s="6"/>
      <c r="H3467" s="6"/>
      <c r="I3467" s="10" t="s">
        <v>110</v>
      </c>
      <c r="J3467" s="11" t="s">
        <v>4590</v>
      </c>
      <c r="K3467" s="220" t="s">
        <v>601</v>
      </c>
      <c r="L3467" s="180"/>
      <c r="M3467" s="180">
        <v>1000</v>
      </c>
      <c r="N3467" s="80" t="s">
        <v>7217</v>
      </c>
      <c r="O3467" s="165"/>
      <c r="P3467" s="80" t="s">
        <v>6339</v>
      </c>
      <c r="Q3467" s="80"/>
      <c r="R3467" s="80"/>
      <c r="S3467" s="166"/>
      <c r="T3467" s="164"/>
      <c r="U3467" s="167"/>
      <c r="V3467" s="168"/>
      <c r="W3467" s="12" t="str">
        <f t="shared" si="579"/>
        <v>Mqtt1</v>
      </c>
      <c r="X3467" s="222"/>
      <c r="Y3467" s="6" t="str">
        <f t="shared" si="582"/>
        <v>power-tag/toilet-crew-cabin-sb-mid</v>
      </c>
      <c r="Z3467" s="106" t="str" cm="1">
        <f t="array" ref="Z3467">IF(COUNTIF(N3467,"spare"),"","$."&amp;_xlfn.REGEXEXTRACT(J3467,"PT\d+[FQ]\d+_(.*)", 2))</f>
        <v>$.Power_Factor_Phase_A</v>
      </c>
      <c r="AA3467" s="12">
        <f t="shared" si="581"/>
        <v>26</v>
      </c>
      <c r="AB3467" s="6" t="s">
        <v>195</v>
      </c>
      <c r="AC3467" s="106">
        <v>3078</v>
      </c>
      <c r="AJ3467" s="80"/>
      <c r="AK3467" s="116" t="s">
        <v>1696</v>
      </c>
      <c r="AN3467" s="80"/>
      <c r="AO3467" s="80"/>
      <c r="AP3467" s="80"/>
      <c r="AQ3467" s="80"/>
      <c r="AR3467" s="130"/>
      <c r="AS3467" s="80"/>
      <c r="AT3467" s="7"/>
      <c r="AU3467" s="7"/>
      <c r="AV3467" s="169"/>
      <c r="AW3467" s="170"/>
      <c r="AX3467" s="140"/>
      <c r="AY3467" s="150"/>
      <c r="AZ3467" s="171"/>
      <c r="BA3467" s="171"/>
      <c r="BB3467" s="150" t="str">
        <f t="shared" si="580"/>
        <v/>
      </c>
      <c r="BC3467" s="172"/>
      <c r="BD3467" s="169"/>
      <c r="BE3467" s="169"/>
      <c r="BF3467" s="169"/>
      <c r="BG3467" s="169"/>
      <c r="BH3467" s="169"/>
      <c r="BI3467" s="169"/>
      <c r="BJ3467" s="169"/>
      <c r="BK3467" s="169"/>
      <c r="BL3467" s="169"/>
      <c r="BM3467" s="169"/>
      <c r="BN3467" s="169"/>
      <c r="BO3467" s="169"/>
      <c r="BP3467" s="169"/>
      <c r="BQ3467" s="169"/>
      <c r="BS3467" s="6"/>
      <c r="BT3467" s="11"/>
      <c r="BU3467" s="6"/>
      <c r="BV3467" s="6"/>
    </row>
    <row r="3468" spans="1:74" ht="15.75" x14ac:dyDescent="0.25">
      <c r="A3468" s="52" t="s">
        <v>7908</v>
      </c>
      <c r="B3468" s="56"/>
      <c r="C3468" s="7" t="s">
        <v>118</v>
      </c>
      <c r="D3468" s="7" t="s">
        <v>6921</v>
      </c>
      <c r="E3468" s="7"/>
      <c r="F3468" s="64"/>
      <c r="G3468" s="6"/>
      <c r="H3468" s="6"/>
      <c r="I3468" s="10" t="s">
        <v>110</v>
      </c>
      <c r="J3468" s="11" t="s">
        <v>4591</v>
      </c>
      <c r="K3468" s="220" t="s">
        <v>601</v>
      </c>
      <c r="L3468" s="180"/>
      <c r="M3468" s="180">
        <v>1000</v>
      </c>
      <c r="N3468" s="80" t="s">
        <v>7217</v>
      </c>
      <c r="O3468" s="165"/>
      <c r="P3468" s="80" t="s">
        <v>6340</v>
      </c>
      <c r="Q3468" s="80"/>
      <c r="R3468" s="80"/>
      <c r="S3468" s="166"/>
      <c r="T3468" s="164"/>
      <c r="U3468" s="167"/>
      <c r="V3468" s="168"/>
      <c r="W3468" s="12" t="str">
        <f t="shared" si="579"/>
        <v>Mqtt1</v>
      </c>
      <c r="X3468" s="222"/>
      <c r="Y3468" s="6" t="str">
        <f t="shared" si="582"/>
        <v>power-tag/toilet-crew-cabin-sb-mid</v>
      </c>
      <c r="Z3468" s="106" t="str" cm="1">
        <f t="array" ref="Z3468">IF(COUNTIF(N3468,"spare"),"","$."&amp;_xlfn.REGEXEXTRACT(J3468,"PT\d+[FQ]\d+_(.*)", 2))</f>
        <v>$.Power_Factor_Phase_B</v>
      </c>
      <c r="AA3468" s="12">
        <f t="shared" si="581"/>
        <v>26</v>
      </c>
      <c r="AB3468" s="6" t="s">
        <v>195</v>
      </c>
      <c r="AC3468" s="106">
        <v>3080</v>
      </c>
      <c r="AJ3468" s="80"/>
      <c r="AK3468" s="116" t="s">
        <v>1696</v>
      </c>
      <c r="AN3468" s="80"/>
      <c r="AO3468" s="80"/>
      <c r="AP3468" s="80"/>
      <c r="AQ3468" s="80"/>
      <c r="AR3468" s="130"/>
      <c r="AS3468" s="80"/>
      <c r="AT3468" s="7"/>
      <c r="AU3468" s="7"/>
      <c r="AV3468" s="169"/>
      <c r="AW3468" s="170"/>
      <c r="AX3468" s="140"/>
      <c r="AY3468" s="150"/>
      <c r="AZ3468" s="171"/>
      <c r="BA3468" s="171"/>
      <c r="BB3468" s="150" t="str">
        <f t="shared" si="580"/>
        <v/>
      </c>
      <c r="BC3468" s="172"/>
      <c r="BD3468" s="169"/>
      <c r="BE3468" s="169"/>
      <c r="BF3468" s="169"/>
      <c r="BG3468" s="169"/>
      <c r="BH3468" s="169"/>
      <c r="BI3468" s="169"/>
      <c r="BJ3468" s="169"/>
      <c r="BK3468" s="169"/>
      <c r="BL3468" s="169"/>
      <c r="BM3468" s="169"/>
      <c r="BN3468" s="169"/>
      <c r="BO3468" s="169"/>
      <c r="BP3468" s="169"/>
      <c r="BQ3468" s="169"/>
      <c r="BS3468" s="6"/>
      <c r="BT3468" s="11"/>
      <c r="BU3468" s="6"/>
      <c r="BV3468" s="6"/>
    </row>
    <row r="3469" spans="1:74" ht="15.75" x14ac:dyDescent="0.25">
      <c r="A3469" s="52" t="s">
        <v>7908</v>
      </c>
      <c r="B3469" s="56"/>
      <c r="C3469" s="7" t="s">
        <v>118</v>
      </c>
      <c r="D3469" s="7" t="s">
        <v>6921</v>
      </c>
      <c r="E3469" s="7"/>
      <c r="F3469" s="64"/>
      <c r="G3469" s="6"/>
      <c r="H3469" s="6"/>
      <c r="I3469" s="10" t="s">
        <v>110</v>
      </c>
      <c r="J3469" s="11" t="s">
        <v>4592</v>
      </c>
      <c r="K3469" s="220" t="s">
        <v>601</v>
      </c>
      <c r="L3469" s="180"/>
      <c r="M3469" s="180">
        <v>1000</v>
      </c>
      <c r="N3469" s="80" t="s">
        <v>7217</v>
      </c>
      <c r="O3469" s="165"/>
      <c r="P3469" s="80" t="s">
        <v>6341</v>
      </c>
      <c r="Q3469" s="80"/>
      <c r="R3469" s="80"/>
      <c r="S3469" s="166"/>
      <c r="T3469" s="164"/>
      <c r="U3469" s="167"/>
      <c r="V3469" s="168"/>
      <c r="W3469" s="12" t="str">
        <f t="shared" si="579"/>
        <v>Mqtt1</v>
      </c>
      <c r="X3469" s="222"/>
      <c r="Y3469" s="6" t="str">
        <f t="shared" si="582"/>
        <v>power-tag/toilet-crew-cabin-sb-mid</v>
      </c>
      <c r="Z3469" s="106" t="str" cm="1">
        <f t="array" ref="Z3469">IF(COUNTIF(N3469,"spare"),"","$."&amp;_xlfn.REGEXEXTRACT(J3469,"PT\d+[FQ]\d+_(.*)", 2))</f>
        <v>$.Power_Factor_Phase_C</v>
      </c>
      <c r="AA3469" s="12">
        <f t="shared" si="581"/>
        <v>26</v>
      </c>
      <c r="AB3469" s="6" t="s">
        <v>195</v>
      </c>
      <c r="AC3469" s="106">
        <v>3082</v>
      </c>
      <c r="AJ3469" s="80"/>
      <c r="AK3469" s="116" t="s">
        <v>1696</v>
      </c>
      <c r="AN3469" s="80"/>
      <c r="AO3469" s="80"/>
      <c r="AP3469" s="80"/>
      <c r="AQ3469" s="80"/>
      <c r="AR3469" s="130"/>
      <c r="AS3469" s="80"/>
      <c r="AT3469" s="7"/>
      <c r="AU3469" s="7"/>
      <c r="AV3469" s="169"/>
      <c r="AW3469" s="170"/>
      <c r="AX3469" s="140"/>
      <c r="AY3469" s="150"/>
      <c r="AZ3469" s="171"/>
      <c r="BA3469" s="171"/>
      <c r="BB3469" s="150" t="str">
        <f t="shared" si="580"/>
        <v/>
      </c>
      <c r="BC3469" s="172"/>
      <c r="BD3469" s="169"/>
      <c r="BE3469" s="169"/>
      <c r="BF3469" s="169"/>
      <c r="BG3469" s="169"/>
      <c r="BH3469" s="169"/>
      <c r="BI3469" s="169"/>
      <c r="BJ3469" s="169"/>
      <c r="BK3469" s="169"/>
      <c r="BL3469" s="169"/>
      <c r="BM3469" s="169"/>
      <c r="BN3469" s="169"/>
      <c r="BO3469" s="169"/>
      <c r="BP3469" s="169"/>
      <c r="BQ3469" s="169"/>
      <c r="BS3469" s="6"/>
      <c r="BT3469" s="11"/>
      <c r="BU3469" s="6"/>
      <c r="BV3469" s="6"/>
    </row>
    <row r="3470" spans="1:74" ht="15.75" x14ac:dyDescent="0.25">
      <c r="A3470" s="52" t="s">
        <v>7908</v>
      </c>
      <c r="B3470" s="56"/>
      <c r="C3470" s="7" t="s">
        <v>118</v>
      </c>
      <c r="D3470" s="7" t="s">
        <v>6921</v>
      </c>
      <c r="E3470" s="7"/>
      <c r="F3470" s="64"/>
      <c r="G3470" s="6"/>
      <c r="H3470" s="6"/>
      <c r="I3470" s="10" t="s">
        <v>110</v>
      </c>
      <c r="J3470" s="11" t="s">
        <v>4593</v>
      </c>
      <c r="K3470" s="220" t="s">
        <v>601</v>
      </c>
      <c r="L3470" s="180"/>
      <c r="M3470" s="180">
        <v>1000</v>
      </c>
      <c r="N3470" s="80" t="s">
        <v>7217</v>
      </c>
      <c r="O3470" s="165"/>
      <c r="P3470" s="80" t="s">
        <v>6342</v>
      </c>
      <c r="Q3470" s="80"/>
      <c r="R3470" s="80"/>
      <c r="S3470" s="166"/>
      <c r="T3470" s="164"/>
      <c r="U3470" s="167"/>
      <c r="V3470" s="168"/>
      <c r="W3470" s="12" t="str">
        <f t="shared" si="579"/>
        <v>Mqtt1</v>
      </c>
      <c r="X3470" s="222"/>
      <c r="Y3470" s="6" t="str">
        <f t="shared" si="582"/>
        <v>power-tag/toilet-crew-cabin-sb-mid</v>
      </c>
      <c r="Z3470" s="106" t="str" cm="1">
        <f t="array" ref="Z3470">IF(COUNTIF(N3470,"spare"),"","$."&amp;_xlfn.REGEXEXTRACT(J3470,"PT\d+[FQ]\d+_(.*)", 2))</f>
        <v>$.Total_Power_Factor</v>
      </c>
      <c r="AA3470" s="12">
        <f t="shared" si="581"/>
        <v>26</v>
      </c>
      <c r="AB3470" s="6" t="s">
        <v>195</v>
      </c>
      <c r="AC3470" s="106">
        <v>3084</v>
      </c>
      <c r="AJ3470" s="80"/>
      <c r="AK3470" s="116" t="s">
        <v>1696</v>
      </c>
      <c r="AN3470" s="80"/>
      <c r="AO3470" s="80"/>
      <c r="AP3470" s="80"/>
      <c r="AQ3470" s="80"/>
      <c r="AR3470" s="130"/>
      <c r="AS3470" s="80"/>
      <c r="AT3470" s="7"/>
      <c r="AU3470" s="7"/>
      <c r="AV3470" s="169"/>
      <c r="AW3470" s="170"/>
      <c r="AX3470" s="140"/>
      <c r="AY3470" s="150"/>
      <c r="AZ3470" s="171"/>
      <c r="BA3470" s="171"/>
      <c r="BB3470" s="150" t="str">
        <f t="shared" si="580"/>
        <v/>
      </c>
      <c r="BC3470" s="172"/>
      <c r="BD3470" s="169"/>
      <c r="BE3470" s="169"/>
      <c r="BF3470" s="169"/>
      <c r="BG3470" s="169"/>
      <c r="BH3470" s="169"/>
      <c r="BI3470" s="169"/>
      <c r="BJ3470" s="169"/>
      <c r="BK3470" s="169"/>
      <c r="BL3470" s="169"/>
      <c r="BM3470" s="169"/>
      <c r="BN3470" s="169"/>
      <c r="BO3470" s="169"/>
      <c r="BP3470" s="169"/>
      <c r="BQ3470" s="169"/>
      <c r="BS3470" s="6"/>
      <c r="BT3470" s="11"/>
      <c r="BU3470" s="6"/>
      <c r="BV3470" s="6"/>
    </row>
    <row r="3471" spans="1:74" ht="15.75" x14ac:dyDescent="0.25">
      <c r="A3471" s="52" t="s">
        <v>7908</v>
      </c>
      <c r="B3471" s="56"/>
      <c r="C3471" s="7" t="s">
        <v>118</v>
      </c>
      <c r="D3471" s="7" t="s">
        <v>6921</v>
      </c>
      <c r="E3471" s="7"/>
      <c r="F3471" s="64"/>
      <c r="G3471" s="6"/>
      <c r="H3471" s="6"/>
      <c r="I3471" s="10" t="s">
        <v>110</v>
      </c>
      <c r="J3471" s="11" t="s">
        <v>4594</v>
      </c>
      <c r="K3471" s="220" t="s">
        <v>601</v>
      </c>
      <c r="L3471" s="180"/>
      <c r="M3471" s="180">
        <v>1000</v>
      </c>
      <c r="N3471" s="80" t="s">
        <v>7217</v>
      </c>
      <c r="O3471" s="165"/>
      <c r="P3471" s="80" t="s">
        <v>6343</v>
      </c>
      <c r="Q3471" s="80"/>
      <c r="R3471" s="80"/>
      <c r="S3471" s="166"/>
      <c r="T3471" s="164"/>
      <c r="U3471" s="167"/>
      <c r="V3471" s="168"/>
      <c r="W3471" s="12" t="str">
        <f t="shared" ref="W3471:W3485" si="583">IF(COUNTIF(N3471,"spare"),"","Mqtt1")</f>
        <v>Mqtt1</v>
      </c>
      <c r="X3471" s="222"/>
      <c r="Y3471" s="6" t="str">
        <f t="shared" si="582"/>
        <v>power-tag/toilet-crew-cabin-ps-mid</v>
      </c>
      <c r="Z3471" s="106" t="str" cm="1">
        <f t="array" ref="Z3471">IF(COUNTIF(N3471,"spare"),"","$."&amp;_xlfn.REGEXEXTRACT(J3471,"PT\d+[FQ]\d+_(.*)", 2))</f>
        <v>$.RMS_Current_Phase_A</v>
      </c>
      <c r="AA3471" s="12">
        <f>AA3456+1</f>
        <v>27</v>
      </c>
      <c r="AB3471" s="6" t="s">
        <v>195</v>
      </c>
      <c r="AC3471" s="106">
        <v>3000</v>
      </c>
      <c r="AJ3471" s="80"/>
      <c r="AK3471" s="116" t="s">
        <v>1693</v>
      </c>
      <c r="AN3471" s="80"/>
      <c r="AO3471" s="80"/>
      <c r="AP3471" s="80"/>
      <c r="AQ3471" s="80"/>
      <c r="AR3471" s="130"/>
      <c r="AS3471" s="80"/>
      <c r="AT3471" s="7"/>
      <c r="AU3471" s="7"/>
      <c r="AV3471" s="169"/>
      <c r="AW3471" s="170"/>
      <c r="AX3471" s="140"/>
      <c r="AY3471" s="150"/>
      <c r="AZ3471" s="171"/>
      <c r="BA3471" s="171"/>
      <c r="BB3471" s="150" t="str">
        <f t="shared" ref="BB3471:BB3485" si="584">IF(ISNUMBER(AM3471),"1","")</f>
        <v/>
      </c>
      <c r="BC3471" s="172"/>
      <c r="BD3471" s="169"/>
      <c r="BE3471" s="169"/>
      <c r="BF3471" s="169"/>
      <c r="BG3471" s="169"/>
      <c r="BH3471" s="169"/>
      <c r="BI3471" s="169"/>
      <c r="BJ3471" s="169"/>
      <c r="BK3471" s="169"/>
      <c r="BL3471" s="169"/>
      <c r="BM3471" s="169"/>
      <c r="BN3471" s="169"/>
      <c r="BO3471" s="169"/>
      <c r="BP3471" s="169"/>
      <c r="BQ3471" s="169"/>
      <c r="BS3471" s="6"/>
      <c r="BT3471" s="11"/>
      <c r="BU3471" s="6"/>
      <c r="BV3471" s="6"/>
    </row>
    <row r="3472" spans="1:74" ht="15.75" x14ac:dyDescent="0.25">
      <c r="A3472" s="52" t="s">
        <v>7908</v>
      </c>
      <c r="B3472" s="56"/>
      <c r="C3472" s="7" t="s">
        <v>118</v>
      </c>
      <c r="D3472" s="7" t="s">
        <v>6921</v>
      </c>
      <c r="E3472" s="7"/>
      <c r="F3472" s="64"/>
      <c r="G3472" s="6"/>
      <c r="H3472" s="6"/>
      <c r="I3472" s="10" t="s">
        <v>110</v>
      </c>
      <c r="J3472" s="11" t="s">
        <v>4595</v>
      </c>
      <c r="K3472" s="220" t="s">
        <v>601</v>
      </c>
      <c r="L3472" s="180"/>
      <c r="M3472" s="180">
        <v>1000</v>
      </c>
      <c r="N3472" s="80" t="s">
        <v>7217</v>
      </c>
      <c r="O3472" s="165"/>
      <c r="P3472" s="80" t="s">
        <v>6344</v>
      </c>
      <c r="Q3472" s="80"/>
      <c r="R3472" s="80"/>
      <c r="S3472" s="166"/>
      <c r="T3472" s="164"/>
      <c r="U3472" s="167"/>
      <c r="V3472" s="168"/>
      <c r="W3472" s="12" t="str">
        <f t="shared" si="583"/>
        <v>Mqtt1</v>
      </c>
      <c r="X3472" s="222"/>
      <c r="Y3472" s="6" t="str">
        <f t="shared" si="582"/>
        <v>power-tag/toilet-crew-cabin-ps-mid</v>
      </c>
      <c r="Z3472" s="106" t="str" cm="1">
        <f t="array" ref="Z3472">IF(COUNTIF(N3472,"spare"),"","$."&amp;_xlfn.REGEXEXTRACT(J3472,"PT\d+[FQ]\d+_(.*)", 2))</f>
        <v>$.RMS_Current_Phase_B</v>
      </c>
      <c r="AA3472" s="12">
        <f t="shared" si="581"/>
        <v>27</v>
      </c>
      <c r="AB3472" s="6" t="s">
        <v>195</v>
      </c>
      <c r="AC3472" s="106">
        <v>3002</v>
      </c>
      <c r="AJ3472" s="80"/>
      <c r="AK3472" s="116" t="s">
        <v>1693</v>
      </c>
      <c r="AN3472" s="80"/>
      <c r="AO3472" s="80"/>
      <c r="AP3472" s="80"/>
      <c r="AQ3472" s="80"/>
      <c r="AR3472" s="130"/>
      <c r="AS3472" s="80"/>
      <c r="AT3472" s="7"/>
      <c r="AU3472" s="7"/>
      <c r="AV3472" s="169"/>
      <c r="AW3472" s="170"/>
      <c r="AX3472" s="140"/>
      <c r="AY3472" s="150"/>
      <c r="AZ3472" s="171"/>
      <c r="BA3472" s="171"/>
      <c r="BB3472" s="150" t="str">
        <f t="shared" si="584"/>
        <v/>
      </c>
      <c r="BC3472" s="172"/>
      <c r="BD3472" s="169"/>
      <c r="BE3472" s="169"/>
      <c r="BF3472" s="169"/>
      <c r="BG3472" s="169"/>
      <c r="BH3472" s="169"/>
      <c r="BI3472" s="169"/>
      <c r="BJ3472" s="169"/>
      <c r="BK3472" s="169"/>
      <c r="BL3472" s="169"/>
      <c r="BM3472" s="169"/>
      <c r="BN3472" s="169"/>
      <c r="BO3472" s="169"/>
      <c r="BP3472" s="169"/>
      <c r="BQ3472" s="169"/>
      <c r="BS3472" s="6"/>
      <c r="BT3472" s="11"/>
      <c r="BU3472" s="6"/>
      <c r="BV3472" s="6"/>
    </row>
    <row r="3473" spans="1:74" ht="15.75" x14ac:dyDescent="0.25">
      <c r="A3473" s="52" t="s">
        <v>7908</v>
      </c>
      <c r="B3473" s="56"/>
      <c r="C3473" s="7" t="s">
        <v>118</v>
      </c>
      <c r="D3473" s="7" t="s">
        <v>6921</v>
      </c>
      <c r="E3473" s="7"/>
      <c r="F3473" s="64"/>
      <c r="G3473" s="6"/>
      <c r="H3473" s="6"/>
      <c r="I3473" s="10" t="s">
        <v>110</v>
      </c>
      <c r="J3473" s="11" t="s">
        <v>4596</v>
      </c>
      <c r="K3473" s="220" t="s">
        <v>601</v>
      </c>
      <c r="L3473" s="180"/>
      <c r="M3473" s="180">
        <v>1000</v>
      </c>
      <c r="N3473" s="80" t="s">
        <v>7217</v>
      </c>
      <c r="O3473" s="165"/>
      <c r="P3473" s="80" t="s">
        <v>6345</v>
      </c>
      <c r="Q3473" s="80"/>
      <c r="R3473" s="80"/>
      <c r="S3473" s="166"/>
      <c r="T3473" s="164"/>
      <c r="U3473" s="167"/>
      <c r="V3473" s="168"/>
      <c r="W3473" s="12" t="str">
        <f t="shared" si="583"/>
        <v>Mqtt1</v>
      </c>
      <c r="X3473" s="222"/>
      <c r="Y3473" s="6" t="str">
        <f t="shared" si="582"/>
        <v>power-tag/toilet-crew-cabin-ps-mid</v>
      </c>
      <c r="Z3473" s="106" t="str" cm="1">
        <f t="array" ref="Z3473">IF(COUNTIF(N3473,"spare"),"","$."&amp;_xlfn.REGEXEXTRACT(J3473,"PT\d+[FQ]\d+_(.*)", 2))</f>
        <v>$.RMS_Current_Phase_C</v>
      </c>
      <c r="AA3473" s="12">
        <f t="shared" si="581"/>
        <v>27</v>
      </c>
      <c r="AB3473" s="6" t="s">
        <v>195</v>
      </c>
      <c r="AC3473" s="106">
        <v>3004</v>
      </c>
      <c r="AJ3473" s="80"/>
      <c r="AK3473" s="116" t="s">
        <v>1693</v>
      </c>
      <c r="AN3473" s="80"/>
      <c r="AO3473" s="80"/>
      <c r="AP3473" s="80"/>
      <c r="AQ3473" s="80"/>
      <c r="AR3473" s="130"/>
      <c r="AS3473" s="80"/>
      <c r="AT3473" s="7"/>
      <c r="AU3473" s="7"/>
      <c r="AV3473" s="169"/>
      <c r="AW3473" s="170"/>
      <c r="AX3473" s="140"/>
      <c r="AY3473" s="150"/>
      <c r="AZ3473" s="171"/>
      <c r="BA3473" s="171"/>
      <c r="BB3473" s="150" t="str">
        <f t="shared" si="584"/>
        <v/>
      </c>
      <c r="BC3473" s="172"/>
      <c r="BD3473" s="169"/>
      <c r="BE3473" s="169"/>
      <c r="BF3473" s="169"/>
      <c r="BG3473" s="169"/>
      <c r="BH3473" s="169"/>
      <c r="BI3473" s="169"/>
      <c r="BJ3473" s="169"/>
      <c r="BK3473" s="169"/>
      <c r="BL3473" s="169"/>
      <c r="BM3473" s="169"/>
      <c r="BN3473" s="169"/>
      <c r="BO3473" s="169"/>
      <c r="BP3473" s="169"/>
      <c r="BQ3473" s="169"/>
      <c r="BS3473" s="6"/>
      <c r="BT3473" s="11"/>
      <c r="BU3473" s="6"/>
      <c r="BV3473" s="6"/>
    </row>
    <row r="3474" spans="1:74" ht="15.75" x14ac:dyDescent="0.25">
      <c r="A3474" s="52" t="s">
        <v>7908</v>
      </c>
      <c r="B3474" s="56"/>
      <c r="C3474" s="7" t="s">
        <v>118</v>
      </c>
      <c r="D3474" s="7" t="s">
        <v>6921</v>
      </c>
      <c r="E3474" s="7"/>
      <c r="F3474" s="64"/>
      <c r="G3474" s="6"/>
      <c r="H3474" s="6"/>
      <c r="I3474" s="10" t="s">
        <v>110</v>
      </c>
      <c r="J3474" s="11" t="s">
        <v>4597</v>
      </c>
      <c r="K3474" s="220" t="s">
        <v>601</v>
      </c>
      <c r="L3474" s="180"/>
      <c r="M3474" s="180">
        <v>1000</v>
      </c>
      <c r="N3474" s="80" t="s">
        <v>7217</v>
      </c>
      <c r="O3474" s="165"/>
      <c r="P3474" s="80" t="s">
        <v>6346</v>
      </c>
      <c r="Q3474" s="80"/>
      <c r="R3474" s="80"/>
      <c r="S3474" s="166"/>
      <c r="T3474" s="164"/>
      <c r="U3474" s="167"/>
      <c r="V3474" s="168"/>
      <c r="W3474" s="12" t="str">
        <f t="shared" si="583"/>
        <v>Mqtt1</v>
      </c>
      <c r="X3474" s="222"/>
      <c r="Y3474" s="6" t="str">
        <f t="shared" si="582"/>
        <v>power-tag/toilet-crew-cabin-ps-mid</v>
      </c>
      <c r="Z3474" s="106" t="str" cm="1">
        <f t="array" ref="Z3474">IF(COUNTIF(N3474,"spare"),"","$."&amp;_xlfn.REGEXEXTRACT(J3474,"PT\d+[FQ]\d+_(.*)", 2))</f>
        <v>$.RMS_Current_Phase_Neut</v>
      </c>
      <c r="AA3474" s="12">
        <f t="shared" si="581"/>
        <v>27</v>
      </c>
      <c r="AB3474" s="6" t="s">
        <v>195</v>
      </c>
      <c r="AC3474" s="106">
        <v>3006</v>
      </c>
      <c r="AJ3474" s="80"/>
      <c r="AK3474" s="116" t="s">
        <v>1693</v>
      </c>
      <c r="AN3474" s="80"/>
      <c r="AO3474" s="80"/>
      <c r="AP3474" s="80"/>
      <c r="AQ3474" s="80"/>
      <c r="AR3474" s="130"/>
      <c r="AS3474" s="80"/>
      <c r="AT3474" s="7"/>
      <c r="AU3474" s="7"/>
      <c r="AV3474" s="169"/>
      <c r="AW3474" s="170"/>
      <c r="AX3474" s="140"/>
      <c r="AY3474" s="150"/>
      <c r="AZ3474" s="171"/>
      <c r="BA3474" s="171"/>
      <c r="BB3474" s="150" t="str">
        <f t="shared" si="584"/>
        <v/>
      </c>
      <c r="BC3474" s="172"/>
      <c r="BD3474" s="169"/>
      <c r="BE3474" s="169"/>
      <c r="BF3474" s="169"/>
      <c r="BG3474" s="169"/>
      <c r="BH3474" s="169"/>
      <c r="BI3474" s="169"/>
      <c r="BJ3474" s="169"/>
      <c r="BK3474" s="169"/>
      <c r="BL3474" s="169"/>
      <c r="BM3474" s="169"/>
      <c r="BN3474" s="169"/>
      <c r="BO3474" s="169"/>
      <c r="BP3474" s="169"/>
      <c r="BQ3474" s="169"/>
      <c r="BS3474" s="6"/>
      <c r="BT3474" s="11"/>
      <c r="BU3474" s="6"/>
      <c r="BV3474" s="6"/>
    </row>
    <row r="3475" spans="1:74" ht="15.75" x14ac:dyDescent="0.25">
      <c r="A3475" s="52" t="s">
        <v>7908</v>
      </c>
      <c r="B3475" s="56"/>
      <c r="C3475" s="7" t="s">
        <v>118</v>
      </c>
      <c r="D3475" s="7" t="s">
        <v>6921</v>
      </c>
      <c r="E3475" s="7"/>
      <c r="F3475" s="64"/>
      <c r="G3475" s="6"/>
      <c r="H3475" s="6"/>
      <c r="I3475" s="10" t="s">
        <v>110</v>
      </c>
      <c r="J3475" s="11" t="s">
        <v>7754</v>
      </c>
      <c r="K3475" s="220" t="s">
        <v>601</v>
      </c>
      <c r="L3475" s="180"/>
      <c r="M3475" s="180">
        <v>1000</v>
      </c>
      <c r="N3475" s="80" t="s">
        <v>7217</v>
      </c>
      <c r="O3475" s="165"/>
      <c r="P3475" s="80" t="s">
        <v>6347</v>
      </c>
      <c r="Q3475" s="80"/>
      <c r="R3475" s="80"/>
      <c r="S3475" s="166"/>
      <c r="T3475" s="164"/>
      <c r="U3475" s="167"/>
      <c r="V3475" s="168"/>
      <c r="W3475" s="12" t="str">
        <f t="shared" si="583"/>
        <v>Mqtt1</v>
      </c>
      <c r="X3475" s="222"/>
      <c r="Y3475" s="6" t="str">
        <f t="shared" si="582"/>
        <v>power-tag/toilet-crew-cabin-ps-mid</v>
      </c>
      <c r="Z3475" s="106" t="str" cm="1">
        <f t="array" ref="Z3475">IF(COUNTIF(N3475,"spare"),"","$."&amp;_xlfn.REGEXEXTRACT(J3475,"PT\d+[FQ]\d+_(.*)", 2))</f>
        <v>$.RMS_Voltage_A_N</v>
      </c>
      <c r="AA3475" s="12">
        <f t="shared" si="581"/>
        <v>27</v>
      </c>
      <c r="AB3475" s="6" t="s">
        <v>195</v>
      </c>
      <c r="AC3475" s="106">
        <v>3028</v>
      </c>
      <c r="AJ3475" s="80"/>
      <c r="AK3475" s="116" t="s">
        <v>1694</v>
      </c>
      <c r="AN3475" s="80"/>
      <c r="AO3475" s="80"/>
      <c r="AP3475" s="80"/>
      <c r="AQ3475" s="80"/>
      <c r="AR3475" s="130"/>
      <c r="AS3475" s="80"/>
      <c r="AT3475" s="7"/>
      <c r="AU3475" s="7"/>
      <c r="AV3475" s="169"/>
      <c r="AW3475" s="170"/>
      <c r="AX3475" s="140"/>
      <c r="AY3475" s="150"/>
      <c r="AZ3475" s="171"/>
      <c r="BA3475" s="171"/>
      <c r="BB3475" s="150" t="str">
        <f t="shared" si="584"/>
        <v/>
      </c>
      <c r="BC3475" s="172"/>
      <c r="BD3475" s="169"/>
      <c r="BE3475" s="169"/>
      <c r="BF3475" s="169"/>
      <c r="BG3475" s="169"/>
      <c r="BH3475" s="169"/>
      <c r="BI3475" s="169"/>
      <c r="BJ3475" s="169"/>
      <c r="BK3475" s="169"/>
      <c r="BL3475" s="169"/>
      <c r="BM3475" s="169"/>
      <c r="BN3475" s="169"/>
      <c r="BO3475" s="169"/>
      <c r="BP3475" s="169"/>
      <c r="BQ3475" s="169"/>
      <c r="BS3475" s="6"/>
      <c r="BT3475" s="11"/>
      <c r="BU3475" s="6"/>
      <c r="BV3475" s="6"/>
    </row>
    <row r="3476" spans="1:74" ht="15.75" x14ac:dyDescent="0.25">
      <c r="A3476" s="52" t="s">
        <v>7908</v>
      </c>
      <c r="B3476" s="56"/>
      <c r="C3476" s="7" t="s">
        <v>118</v>
      </c>
      <c r="D3476" s="7" t="s">
        <v>6921</v>
      </c>
      <c r="E3476" s="7"/>
      <c r="F3476" s="64"/>
      <c r="G3476" s="6"/>
      <c r="H3476" s="6"/>
      <c r="I3476" s="10" t="s">
        <v>110</v>
      </c>
      <c r="J3476" s="11" t="s">
        <v>7755</v>
      </c>
      <c r="K3476" s="220" t="s">
        <v>601</v>
      </c>
      <c r="L3476" s="180"/>
      <c r="M3476" s="180">
        <v>1000</v>
      </c>
      <c r="N3476" s="80" t="s">
        <v>7217</v>
      </c>
      <c r="O3476" s="165"/>
      <c r="P3476" s="80" t="s">
        <v>6348</v>
      </c>
      <c r="Q3476" s="80"/>
      <c r="R3476" s="80"/>
      <c r="S3476" s="166"/>
      <c r="T3476" s="164"/>
      <c r="U3476" s="167"/>
      <c r="V3476" s="168"/>
      <c r="W3476" s="12" t="str">
        <f t="shared" si="583"/>
        <v>Mqtt1</v>
      </c>
      <c r="X3476" s="222"/>
      <c r="Y3476" s="6" t="str">
        <f t="shared" si="582"/>
        <v>power-tag/toilet-crew-cabin-ps-mid</v>
      </c>
      <c r="Z3476" s="106" t="str" cm="1">
        <f t="array" ref="Z3476">IF(COUNTIF(N3476,"spare"),"","$."&amp;_xlfn.REGEXEXTRACT(J3476,"PT\d+[FQ]\d+_(.*)", 2))</f>
        <v>$.RMS_Voltage_B_N</v>
      </c>
      <c r="AA3476" s="12">
        <f t="shared" si="581"/>
        <v>27</v>
      </c>
      <c r="AB3476" s="6" t="s">
        <v>195</v>
      </c>
      <c r="AC3476" s="106">
        <v>3030</v>
      </c>
      <c r="AJ3476" s="80"/>
      <c r="AK3476" s="116" t="s">
        <v>1694</v>
      </c>
      <c r="AN3476" s="80"/>
      <c r="AO3476" s="80"/>
      <c r="AP3476" s="80"/>
      <c r="AQ3476" s="80"/>
      <c r="AR3476" s="130"/>
      <c r="AS3476" s="80"/>
      <c r="AT3476" s="7"/>
      <c r="AU3476" s="7"/>
      <c r="AV3476" s="169"/>
      <c r="AW3476" s="170"/>
      <c r="AX3476" s="140"/>
      <c r="AY3476" s="150"/>
      <c r="AZ3476" s="171"/>
      <c r="BA3476" s="171"/>
      <c r="BB3476" s="150" t="str">
        <f t="shared" si="584"/>
        <v/>
      </c>
      <c r="BC3476" s="172"/>
      <c r="BD3476" s="169"/>
      <c r="BE3476" s="169"/>
      <c r="BF3476" s="169"/>
      <c r="BG3476" s="169"/>
      <c r="BH3476" s="169"/>
      <c r="BI3476" s="169"/>
      <c r="BJ3476" s="169"/>
      <c r="BK3476" s="169"/>
      <c r="BL3476" s="169"/>
      <c r="BM3476" s="169"/>
      <c r="BN3476" s="169"/>
      <c r="BO3476" s="169"/>
      <c r="BP3476" s="169"/>
      <c r="BQ3476" s="169"/>
      <c r="BS3476" s="6"/>
      <c r="BT3476" s="11"/>
      <c r="BU3476" s="6"/>
      <c r="BV3476" s="6"/>
    </row>
    <row r="3477" spans="1:74" ht="15.75" x14ac:dyDescent="0.25">
      <c r="A3477" s="52" t="s">
        <v>7908</v>
      </c>
      <c r="B3477" s="56"/>
      <c r="C3477" s="7" t="s">
        <v>118</v>
      </c>
      <c r="D3477" s="7" t="s">
        <v>6921</v>
      </c>
      <c r="E3477" s="7"/>
      <c r="F3477" s="64"/>
      <c r="G3477" s="6"/>
      <c r="H3477" s="6"/>
      <c r="I3477" s="10" t="s">
        <v>110</v>
      </c>
      <c r="J3477" s="11" t="s">
        <v>7756</v>
      </c>
      <c r="K3477" s="220" t="s">
        <v>601</v>
      </c>
      <c r="L3477" s="180"/>
      <c r="M3477" s="180">
        <v>1000</v>
      </c>
      <c r="N3477" s="80" t="s">
        <v>7217</v>
      </c>
      <c r="O3477" s="165"/>
      <c r="P3477" s="80" t="s">
        <v>6349</v>
      </c>
      <c r="Q3477" s="80"/>
      <c r="R3477" s="80"/>
      <c r="S3477" s="166"/>
      <c r="T3477" s="164"/>
      <c r="U3477" s="167"/>
      <c r="V3477" s="168"/>
      <c r="W3477" s="12" t="str">
        <f t="shared" si="583"/>
        <v>Mqtt1</v>
      </c>
      <c r="X3477" s="222"/>
      <c r="Y3477" s="6" t="str">
        <f t="shared" si="582"/>
        <v>power-tag/toilet-crew-cabin-ps-mid</v>
      </c>
      <c r="Z3477" s="106" t="str" cm="1">
        <f t="array" ref="Z3477">IF(COUNTIF(N3477,"spare"),"","$."&amp;_xlfn.REGEXEXTRACT(J3477,"PT\d+[FQ]\d+_(.*)", 2))</f>
        <v>$.RMS_Voltage_C_N</v>
      </c>
      <c r="AA3477" s="12">
        <f t="shared" si="581"/>
        <v>27</v>
      </c>
      <c r="AB3477" s="6" t="s">
        <v>195</v>
      </c>
      <c r="AC3477" s="106">
        <v>3032</v>
      </c>
      <c r="AJ3477" s="80"/>
      <c r="AK3477" s="116" t="s">
        <v>1694</v>
      </c>
      <c r="AN3477" s="80"/>
      <c r="AO3477" s="80"/>
      <c r="AP3477" s="80"/>
      <c r="AQ3477" s="80"/>
      <c r="AR3477" s="130"/>
      <c r="AS3477" s="80"/>
      <c r="AT3477" s="7"/>
      <c r="AU3477" s="7"/>
      <c r="AV3477" s="169"/>
      <c r="AW3477" s="170"/>
      <c r="AX3477" s="140"/>
      <c r="AY3477" s="150"/>
      <c r="AZ3477" s="171"/>
      <c r="BA3477" s="171"/>
      <c r="BB3477" s="150" t="str">
        <f t="shared" si="584"/>
        <v/>
      </c>
      <c r="BC3477" s="172"/>
      <c r="BD3477" s="169"/>
      <c r="BE3477" s="169"/>
      <c r="BF3477" s="169"/>
      <c r="BG3477" s="169"/>
      <c r="BH3477" s="169"/>
      <c r="BI3477" s="169"/>
      <c r="BJ3477" s="169"/>
      <c r="BK3477" s="169"/>
      <c r="BL3477" s="169"/>
      <c r="BM3477" s="169"/>
      <c r="BN3477" s="169"/>
      <c r="BO3477" s="169"/>
      <c r="BP3477" s="169"/>
      <c r="BQ3477" s="169"/>
      <c r="BS3477" s="6"/>
      <c r="BT3477" s="11"/>
      <c r="BU3477" s="6"/>
      <c r="BV3477" s="6"/>
    </row>
    <row r="3478" spans="1:74" ht="15.75" x14ac:dyDescent="0.25">
      <c r="A3478" s="52" t="s">
        <v>7908</v>
      </c>
      <c r="B3478" s="56"/>
      <c r="C3478" s="7" t="s">
        <v>118</v>
      </c>
      <c r="D3478" s="7" t="s">
        <v>6921</v>
      </c>
      <c r="E3478" s="7"/>
      <c r="F3478" s="64"/>
      <c r="G3478" s="6"/>
      <c r="H3478" s="6"/>
      <c r="I3478" s="10" t="s">
        <v>110</v>
      </c>
      <c r="J3478" s="11" t="s">
        <v>4598</v>
      </c>
      <c r="K3478" s="220" t="s">
        <v>601</v>
      </c>
      <c r="L3478" s="180"/>
      <c r="M3478" s="180">
        <v>1000</v>
      </c>
      <c r="N3478" s="80" t="s">
        <v>7217</v>
      </c>
      <c r="O3478" s="165"/>
      <c r="P3478" s="80" t="s">
        <v>6350</v>
      </c>
      <c r="Q3478" s="80"/>
      <c r="R3478" s="80"/>
      <c r="S3478" s="166"/>
      <c r="T3478" s="164"/>
      <c r="U3478" s="167"/>
      <c r="V3478" s="168"/>
      <c r="W3478" s="12" t="str">
        <f t="shared" si="583"/>
        <v>Mqtt1</v>
      </c>
      <c r="X3478" s="222"/>
      <c r="Y3478" s="6" t="str">
        <f t="shared" si="582"/>
        <v>power-tag/toilet-crew-cabin-ps-mid</v>
      </c>
      <c r="Z3478" s="106" t="str" cm="1">
        <f t="array" ref="Z3478">IF(COUNTIF(N3478,"spare"),"","$."&amp;_xlfn.REGEXEXTRACT(J3478,"PT\d+[FQ]\d+_(.*)", 2))</f>
        <v>$.Active_Power_Phase_A</v>
      </c>
      <c r="AA3478" s="12">
        <f t="shared" si="581"/>
        <v>27</v>
      </c>
      <c r="AB3478" s="6" t="s">
        <v>195</v>
      </c>
      <c r="AC3478" s="106">
        <v>3054</v>
      </c>
      <c r="AJ3478" s="80"/>
      <c r="AK3478" s="116" t="s">
        <v>1695</v>
      </c>
      <c r="AN3478" s="80"/>
      <c r="AO3478" s="80"/>
      <c r="AP3478" s="80"/>
      <c r="AQ3478" s="80"/>
      <c r="AR3478" s="130"/>
      <c r="AS3478" s="80"/>
      <c r="AT3478" s="7"/>
      <c r="AU3478" s="7"/>
      <c r="AV3478" s="169"/>
      <c r="AW3478" s="170"/>
      <c r="AX3478" s="140"/>
      <c r="AY3478" s="150"/>
      <c r="AZ3478" s="171"/>
      <c r="BA3478" s="171"/>
      <c r="BB3478" s="150" t="str">
        <f t="shared" si="584"/>
        <v/>
      </c>
      <c r="BC3478" s="172"/>
      <c r="BD3478" s="169"/>
      <c r="BE3478" s="169"/>
      <c r="BF3478" s="169"/>
      <c r="BG3478" s="169"/>
      <c r="BH3478" s="169"/>
      <c r="BI3478" s="169"/>
      <c r="BJ3478" s="169"/>
      <c r="BK3478" s="169"/>
      <c r="BL3478" s="169"/>
      <c r="BM3478" s="169"/>
      <c r="BN3478" s="169"/>
      <c r="BO3478" s="169"/>
      <c r="BP3478" s="169"/>
      <c r="BQ3478" s="169"/>
      <c r="BS3478" s="6"/>
      <c r="BT3478" s="11"/>
      <c r="BU3478" s="6"/>
      <c r="BV3478" s="6"/>
    </row>
    <row r="3479" spans="1:74" ht="15.75" x14ac:dyDescent="0.25">
      <c r="A3479" s="52" t="s">
        <v>7908</v>
      </c>
      <c r="B3479" s="56"/>
      <c r="C3479" s="7" t="s">
        <v>118</v>
      </c>
      <c r="D3479" s="7" t="s">
        <v>6921</v>
      </c>
      <c r="E3479" s="7"/>
      <c r="F3479" s="64"/>
      <c r="G3479" s="6"/>
      <c r="H3479" s="6"/>
      <c r="I3479" s="10" t="s">
        <v>110</v>
      </c>
      <c r="J3479" s="11" t="s">
        <v>4599</v>
      </c>
      <c r="K3479" s="220" t="s">
        <v>601</v>
      </c>
      <c r="L3479" s="180"/>
      <c r="M3479" s="180">
        <v>1000</v>
      </c>
      <c r="N3479" s="80" t="s">
        <v>7217</v>
      </c>
      <c r="O3479" s="165"/>
      <c r="P3479" s="80" t="s">
        <v>6351</v>
      </c>
      <c r="Q3479" s="80"/>
      <c r="R3479" s="80"/>
      <c r="S3479" s="166"/>
      <c r="T3479" s="164"/>
      <c r="U3479" s="167"/>
      <c r="V3479" s="168"/>
      <c r="W3479" s="12" t="str">
        <f t="shared" si="583"/>
        <v>Mqtt1</v>
      </c>
      <c r="X3479" s="222"/>
      <c r="Y3479" s="6" t="str">
        <f t="shared" si="582"/>
        <v>power-tag/toilet-crew-cabin-ps-mid</v>
      </c>
      <c r="Z3479" s="106" t="str" cm="1">
        <f t="array" ref="Z3479">IF(COUNTIF(N3479,"spare"),"","$."&amp;_xlfn.REGEXEXTRACT(J3479,"PT\d+[FQ]\d+_(.*)", 2))</f>
        <v>$.Active_Power_Phase_B</v>
      </c>
      <c r="AA3479" s="12">
        <f t="shared" si="581"/>
        <v>27</v>
      </c>
      <c r="AB3479" s="6" t="s">
        <v>195</v>
      </c>
      <c r="AC3479" s="106">
        <v>3056</v>
      </c>
      <c r="AJ3479" s="80"/>
      <c r="AK3479" s="116" t="s">
        <v>1695</v>
      </c>
      <c r="AN3479" s="80"/>
      <c r="AO3479" s="80"/>
      <c r="AP3479" s="80"/>
      <c r="AQ3479" s="80"/>
      <c r="AR3479" s="130"/>
      <c r="AS3479" s="80"/>
      <c r="AT3479" s="7"/>
      <c r="AU3479" s="7"/>
      <c r="AV3479" s="169"/>
      <c r="AW3479" s="170"/>
      <c r="AX3479" s="140"/>
      <c r="AY3479" s="150"/>
      <c r="AZ3479" s="171"/>
      <c r="BA3479" s="171"/>
      <c r="BB3479" s="150" t="str">
        <f t="shared" si="584"/>
        <v/>
      </c>
      <c r="BC3479" s="172"/>
      <c r="BD3479" s="169"/>
      <c r="BE3479" s="169"/>
      <c r="BF3479" s="169"/>
      <c r="BG3479" s="169"/>
      <c r="BH3479" s="169"/>
      <c r="BI3479" s="169"/>
      <c r="BJ3479" s="169"/>
      <c r="BK3479" s="169"/>
      <c r="BL3479" s="169"/>
      <c r="BM3479" s="169"/>
      <c r="BN3479" s="169"/>
      <c r="BO3479" s="169"/>
      <c r="BP3479" s="169"/>
      <c r="BQ3479" s="169"/>
      <c r="BS3479" s="6"/>
      <c r="BT3479" s="11"/>
      <c r="BU3479" s="6"/>
      <c r="BV3479" s="6"/>
    </row>
    <row r="3480" spans="1:74" ht="15.75" x14ac:dyDescent="0.25">
      <c r="A3480" s="52" t="s">
        <v>7908</v>
      </c>
      <c r="B3480" s="56"/>
      <c r="C3480" s="7" t="s">
        <v>118</v>
      </c>
      <c r="D3480" s="7" t="s">
        <v>6921</v>
      </c>
      <c r="E3480" s="7"/>
      <c r="F3480" s="64"/>
      <c r="G3480" s="6"/>
      <c r="H3480" s="6"/>
      <c r="I3480" s="10" t="s">
        <v>110</v>
      </c>
      <c r="J3480" s="11" t="s">
        <v>4600</v>
      </c>
      <c r="K3480" s="220" t="s">
        <v>601</v>
      </c>
      <c r="L3480" s="180"/>
      <c r="M3480" s="180">
        <v>1000</v>
      </c>
      <c r="N3480" s="80" t="s">
        <v>7217</v>
      </c>
      <c r="O3480" s="165"/>
      <c r="P3480" s="80" t="s">
        <v>6352</v>
      </c>
      <c r="Q3480" s="80"/>
      <c r="R3480" s="80"/>
      <c r="S3480" s="166"/>
      <c r="T3480" s="164"/>
      <c r="U3480" s="167"/>
      <c r="V3480" s="168"/>
      <c r="W3480" s="12" t="str">
        <f t="shared" si="583"/>
        <v>Mqtt1</v>
      </c>
      <c r="X3480" s="222"/>
      <c r="Y3480" s="6" t="str">
        <f t="shared" si="582"/>
        <v>power-tag/toilet-crew-cabin-ps-mid</v>
      </c>
      <c r="Z3480" s="106" t="str" cm="1">
        <f t="array" ref="Z3480">IF(COUNTIF(N3480,"spare"),"","$."&amp;_xlfn.REGEXEXTRACT(J3480,"PT\d+[FQ]\d+_(.*)", 2))</f>
        <v>$.Active_Power_Phase_C</v>
      </c>
      <c r="AA3480" s="12">
        <f t="shared" si="581"/>
        <v>27</v>
      </c>
      <c r="AB3480" s="6" t="s">
        <v>195</v>
      </c>
      <c r="AC3480" s="106">
        <v>3058</v>
      </c>
      <c r="AJ3480" s="80"/>
      <c r="AK3480" s="116" t="s">
        <v>1695</v>
      </c>
      <c r="AN3480" s="80"/>
      <c r="AO3480" s="80"/>
      <c r="AP3480" s="80"/>
      <c r="AQ3480" s="80"/>
      <c r="AR3480" s="130"/>
      <c r="AS3480" s="80"/>
      <c r="AT3480" s="7"/>
      <c r="AU3480" s="7"/>
      <c r="AV3480" s="169"/>
      <c r="AW3480" s="170"/>
      <c r="AX3480" s="140"/>
      <c r="AY3480" s="150"/>
      <c r="AZ3480" s="171"/>
      <c r="BA3480" s="171"/>
      <c r="BB3480" s="150" t="str">
        <f t="shared" si="584"/>
        <v/>
      </c>
      <c r="BC3480" s="172"/>
      <c r="BD3480" s="169"/>
      <c r="BE3480" s="169"/>
      <c r="BF3480" s="169"/>
      <c r="BG3480" s="169"/>
      <c r="BH3480" s="169"/>
      <c r="BI3480" s="169"/>
      <c r="BJ3480" s="169"/>
      <c r="BK3480" s="169"/>
      <c r="BL3480" s="169"/>
      <c r="BM3480" s="169"/>
      <c r="BN3480" s="169"/>
      <c r="BO3480" s="169"/>
      <c r="BP3480" s="169"/>
      <c r="BQ3480" s="169"/>
      <c r="BS3480" s="6"/>
      <c r="BT3480" s="11"/>
      <c r="BU3480" s="6"/>
      <c r="BV3480" s="6"/>
    </row>
    <row r="3481" spans="1:74" ht="15.75" x14ac:dyDescent="0.25">
      <c r="A3481" s="52" t="s">
        <v>7908</v>
      </c>
      <c r="B3481" s="56"/>
      <c r="C3481" s="7" t="s">
        <v>118</v>
      </c>
      <c r="D3481" s="7" t="s">
        <v>6921</v>
      </c>
      <c r="E3481" s="7"/>
      <c r="F3481" s="64"/>
      <c r="G3481" s="6"/>
      <c r="H3481" s="6"/>
      <c r="I3481" s="10" t="s">
        <v>110</v>
      </c>
      <c r="J3481" s="11" t="s">
        <v>4601</v>
      </c>
      <c r="K3481" s="220" t="s">
        <v>601</v>
      </c>
      <c r="L3481" s="180"/>
      <c r="M3481" s="180">
        <v>1000</v>
      </c>
      <c r="N3481" s="80" t="s">
        <v>7217</v>
      </c>
      <c r="O3481" s="165"/>
      <c r="P3481" s="80" t="s">
        <v>6353</v>
      </c>
      <c r="Q3481" s="80"/>
      <c r="R3481" s="80"/>
      <c r="S3481" s="166"/>
      <c r="T3481" s="164"/>
      <c r="U3481" s="167"/>
      <c r="V3481" s="168"/>
      <c r="W3481" s="12" t="str">
        <f t="shared" si="583"/>
        <v>Mqtt1</v>
      </c>
      <c r="X3481" s="222"/>
      <c r="Y3481" s="6" t="str">
        <f t="shared" si="582"/>
        <v>power-tag/toilet-crew-cabin-ps-mid</v>
      </c>
      <c r="Z3481" s="106" t="str" cm="1">
        <f t="array" ref="Z3481">IF(COUNTIF(N3481,"spare"),"","$."&amp;_xlfn.REGEXEXTRACT(J3481,"PT\d+[FQ]\d+_(.*)", 2))</f>
        <v>$.Total_Active_Power</v>
      </c>
      <c r="AA3481" s="12">
        <f t="shared" si="581"/>
        <v>27</v>
      </c>
      <c r="AB3481" s="6" t="s">
        <v>195</v>
      </c>
      <c r="AC3481" s="106">
        <v>3060</v>
      </c>
      <c r="AJ3481" s="80"/>
      <c r="AK3481" s="116" t="s">
        <v>1695</v>
      </c>
      <c r="AN3481" s="80"/>
      <c r="AO3481" s="80"/>
      <c r="AP3481" s="80"/>
      <c r="AQ3481" s="80"/>
      <c r="AR3481" s="130"/>
      <c r="AS3481" s="80"/>
      <c r="AT3481" s="7"/>
      <c r="AU3481" s="7"/>
      <c r="AV3481" s="169"/>
      <c r="AW3481" s="170"/>
      <c r="AX3481" s="140"/>
      <c r="AY3481" s="150"/>
      <c r="AZ3481" s="171"/>
      <c r="BA3481" s="171"/>
      <c r="BB3481" s="150" t="str">
        <f t="shared" si="584"/>
        <v/>
      </c>
      <c r="BC3481" s="172"/>
      <c r="BD3481" s="169"/>
      <c r="BE3481" s="169"/>
      <c r="BF3481" s="169"/>
      <c r="BG3481" s="169"/>
      <c r="BH3481" s="169"/>
      <c r="BI3481" s="169"/>
      <c r="BJ3481" s="169"/>
      <c r="BK3481" s="169"/>
      <c r="BL3481" s="169"/>
      <c r="BM3481" s="169"/>
      <c r="BN3481" s="169"/>
      <c r="BO3481" s="169"/>
      <c r="BP3481" s="169"/>
      <c r="BQ3481" s="169"/>
      <c r="BS3481" s="6"/>
      <c r="BT3481" s="11"/>
      <c r="BU3481" s="6"/>
      <c r="BV3481" s="6"/>
    </row>
    <row r="3482" spans="1:74" ht="15.75" x14ac:dyDescent="0.25">
      <c r="A3482" s="52" t="s">
        <v>7908</v>
      </c>
      <c r="B3482" s="56"/>
      <c r="C3482" s="7" t="s">
        <v>118</v>
      </c>
      <c r="D3482" s="7" t="s">
        <v>6921</v>
      </c>
      <c r="E3482" s="7"/>
      <c r="F3482" s="64"/>
      <c r="G3482" s="6"/>
      <c r="H3482" s="6"/>
      <c r="I3482" s="10" t="s">
        <v>110</v>
      </c>
      <c r="J3482" s="11" t="s">
        <v>4602</v>
      </c>
      <c r="K3482" s="220" t="s">
        <v>601</v>
      </c>
      <c r="L3482" s="180"/>
      <c r="M3482" s="180">
        <v>1000</v>
      </c>
      <c r="N3482" s="80" t="s">
        <v>7217</v>
      </c>
      <c r="O3482" s="165"/>
      <c r="P3482" s="80" t="s">
        <v>6354</v>
      </c>
      <c r="Q3482" s="80"/>
      <c r="R3482" s="80"/>
      <c r="S3482" s="166"/>
      <c r="T3482" s="164"/>
      <c r="U3482" s="167"/>
      <c r="V3482" s="168"/>
      <c r="W3482" s="12" t="str">
        <f t="shared" si="583"/>
        <v>Mqtt1</v>
      </c>
      <c r="X3482" s="222"/>
      <c r="Y3482" s="6" t="str">
        <f t="shared" si="582"/>
        <v>power-tag/toilet-crew-cabin-ps-mid</v>
      </c>
      <c r="Z3482" s="106" t="str" cm="1">
        <f t="array" ref="Z3482">IF(COUNTIF(N3482,"spare"),"","$."&amp;_xlfn.REGEXEXTRACT(J3482,"PT\d+[FQ]\d+_(.*)", 2))</f>
        <v>$.Power_Factor_Phase_A</v>
      </c>
      <c r="AA3482" s="12">
        <f t="shared" si="581"/>
        <v>27</v>
      </c>
      <c r="AB3482" s="6" t="s">
        <v>195</v>
      </c>
      <c r="AC3482" s="106">
        <v>3078</v>
      </c>
      <c r="AJ3482" s="80"/>
      <c r="AK3482" s="116" t="s">
        <v>1696</v>
      </c>
      <c r="AN3482" s="80"/>
      <c r="AO3482" s="80"/>
      <c r="AP3482" s="80"/>
      <c r="AQ3482" s="80"/>
      <c r="AR3482" s="130"/>
      <c r="AS3482" s="80"/>
      <c r="AT3482" s="7"/>
      <c r="AU3482" s="7"/>
      <c r="AV3482" s="169"/>
      <c r="AW3482" s="170"/>
      <c r="AX3482" s="140"/>
      <c r="AY3482" s="150"/>
      <c r="AZ3482" s="171"/>
      <c r="BA3482" s="171"/>
      <c r="BB3482" s="150" t="str">
        <f t="shared" si="584"/>
        <v/>
      </c>
      <c r="BC3482" s="172"/>
      <c r="BD3482" s="169"/>
      <c r="BE3482" s="169"/>
      <c r="BF3482" s="169"/>
      <c r="BG3482" s="169"/>
      <c r="BH3482" s="169"/>
      <c r="BI3482" s="169"/>
      <c r="BJ3482" s="169"/>
      <c r="BK3482" s="169"/>
      <c r="BL3482" s="169"/>
      <c r="BM3482" s="169"/>
      <c r="BN3482" s="169"/>
      <c r="BO3482" s="169"/>
      <c r="BP3482" s="169"/>
      <c r="BQ3482" s="169"/>
      <c r="BS3482" s="6"/>
      <c r="BT3482" s="11"/>
      <c r="BU3482" s="6"/>
      <c r="BV3482" s="6"/>
    </row>
    <row r="3483" spans="1:74" ht="15.75" x14ac:dyDescent="0.25">
      <c r="A3483" s="52" t="s">
        <v>7908</v>
      </c>
      <c r="B3483" s="56"/>
      <c r="C3483" s="7" t="s">
        <v>118</v>
      </c>
      <c r="D3483" s="7" t="s">
        <v>6921</v>
      </c>
      <c r="E3483" s="7"/>
      <c r="F3483" s="64"/>
      <c r="G3483" s="6"/>
      <c r="H3483" s="6"/>
      <c r="I3483" s="10" t="s">
        <v>110</v>
      </c>
      <c r="J3483" s="11" t="s">
        <v>4603</v>
      </c>
      <c r="K3483" s="220" t="s">
        <v>601</v>
      </c>
      <c r="L3483" s="180"/>
      <c r="M3483" s="180">
        <v>1000</v>
      </c>
      <c r="N3483" s="80" t="s">
        <v>7217</v>
      </c>
      <c r="O3483" s="165"/>
      <c r="P3483" s="80" t="s">
        <v>6355</v>
      </c>
      <c r="Q3483" s="80"/>
      <c r="R3483" s="80"/>
      <c r="S3483" s="166"/>
      <c r="T3483" s="164"/>
      <c r="U3483" s="167"/>
      <c r="V3483" s="168"/>
      <c r="W3483" s="12" t="str">
        <f t="shared" si="583"/>
        <v>Mqtt1</v>
      </c>
      <c r="X3483" s="222"/>
      <c r="Y3483" s="6" t="str">
        <f t="shared" si="582"/>
        <v>power-tag/toilet-crew-cabin-ps-mid</v>
      </c>
      <c r="Z3483" s="106" t="str" cm="1">
        <f t="array" ref="Z3483">IF(COUNTIF(N3483,"spare"),"","$."&amp;_xlfn.REGEXEXTRACT(J3483,"PT\d+[FQ]\d+_(.*)", 2))</f>
        <v>$.Power_Factor_Phase_B</v>
      </c>
      <c r="AA3483" s="12">
        <f t="shared" si="581"/>
        <v>27</v>
      </c>
      <c r="AB3483" s="6" t="s">
        <v>195</v>
      </c>
      <c r="AC3483" s="106">
        <v>3080</v>
      </c>
      <c r="AJ3483" s="80"/>
      <c r="AK3483" s="116" t="s">
        <v>1696</v>
      </c>
      <c r="AN3483" s="80"/>
      <c r="AO3483" s="80"/>
      <c r="AP3483" s="80"/>
      <c r="AQ3483" s="80"/>
      <c r="AR3483" s="130"/>
      <c r="AS3483" s="80"/>
      <c r="AT3483" s="7"/>
      <c r="AU3483" s="7"/>
      <c r="AV3483" s="169"/>
      <c r="AW3483" s="170"/>
      <c r="AX3483" s="140"/>
      <c r="AY3483" s="150"/>
      <c r="AZ3483" s="171"/>
      <c r="BA3483" s="171"/>
      <c r="BB3483" s="150" t="str">
        <f t="shared" si="584"/>
        <v/>
      </c>
      <c r="BC3483" s="172"/>
      <c r="BD3483" s="169"/>
      <c r="BE3483" s="169"/>
      <c r="BF3483" s="169"/>
      <c r="BG3483" s="169"/>
      <c r="BH3483" s="169"/>
      <c r="BI3483" s="169"/>
      <c r="BJ3483" s="169"/>
      <c r="BK3483" s="169"/>
      <c r="BL3483" s="169"/>
      <c r="BM3483" s="169"/>
      <c r="BN3483" s="169"/>
      <c r="BO3483" s="169"/>
      <c r="BP3483" s="169"/>
      <c r="BQ3483" s="169"/>
      <c r="BS3483" s="6"/>
      <c r="BT3483" s="11"/>
      <c r="BU3483" s="6"/>
      <c r="BV3483" s="6"/>
    </row>
    <row r="3484" spans="1:74" ht="15.75" x14ac:dyDescent="0.25">
      <c r="A3484" s="52" t="s">
        <v>7908</v>
      </c>
      <c r="B3484" s="56"/>
      <c r="C3484" s="7" t="s">
        <v>118</v>
      </c>
      <c r="D3484" s="7" t="s">
        <v>6921</v>
      </c>
      <c r="E3484" s="7"/>
      <c r="F3484" s="64"/>
      <c r="G3484" s="6"/>
      <c r="H3484" s="6"/>
      <c r="I3484" s="10" t="s">
        <v>110</v>
      </c>
      <c r="J3484" s="11" t="s">
        <v>4604</v>
      </c>
      <c r="K3484" s="220" t="s">
        <v>601</v>
      </c>
      <c r="L3484" s="180"/>
      <c r="M3484" s="180">
        <v>1000</v>
      </c>
      <c r="N3484" s="80" t="s">
        <v>7217</v>
      </c>
      <c r="O3484" s="165"/>
      <c r="P3484" s="80" t="s">
        <v>6356</v>
      </c>
      <c r="Q3484" s="80"/>
      <c r="R3484" s="80"/>
      <c r="S3484" s="166"/>
      <c r="T3484" s="164"/>
      <c r="U3484" s="167"/>
      <c r="V3484" s="168"/>
      <c r="W3484" s="12" t="str">
        <f t="shared" si="583"/>
        <v>Mqtt1</v>
      </c>
      <c r="X3484" s="222"/>
      <c r="Y3484" s="6" t="str">
        <f t="shared" si="582"/>
        <v>power-tag/toilet-crew-cabin-ps-mid</v>
      </c>
      <c r="Z3484" s="106" t="str" cm="1">
        <f t="array" ref="Z3484">IF(COUNTIF(N3484,"spare"),"","$."&amp;_xlfn.REGEXEXTRACT(J3484,"PT\d+[FQ]\d+_(.*)", 2))</f>
        <v>$.Power_Factor_Phase_C</v>
      </c>
      <c r="AA3484" s="12">
        <f t="shared" si="581"/>
        <v>27</v>
      </c>
      <c r="AB3484" s="6" t="s">
        <v>195</v>
      </c>
      <c r="AC3484" s="106">
        <v>3082</v>
      </c>
      <c r="AJ3484" s="80"/>
      <c r="AK3484" s="116" t="s">
        <v>1696</v>
      </c>
      <c r="AN3484" s="80"/>
      <c r="AO3484" s="80"/>
      <c r="AP3484" s="80"/>
      <c r="AQ3484" s="80"/>
      <c r="AR3484" s="130"/>
      <c r="AS3484" s="80"/>
      <c r="AT3484" s="7"/>
      <c r="AU3484" s="7"/>
      <c r="AV3484" s="169"/>
      <c r="AW3484" s="170"/>
      <c r="AX3484" s="140"/>
      <c r="AY3484" s="150"/>
      <c r="AZ3484" s="171"/>
      <c r="BA3484" s="171"/>
      <c r="BB3484" s="150" t="str">
        <f t="shared" si="584"/>
        <v/>
      </c>
      <c r="BC3484" s="172"/>
      <c r="BD3484" s="169"/>
      <c r="BE3484" s="169"/>
      <c r="BF3484" s="169"/>
      <c r="BG3484" s="169"/>
      <c r="BH3484" s="169"/>
      <c r="BI3484" s="169"/>
      <c r="BJ3484" s="169"/>
      <c r="BK3484" s="169"/>
      <c r="BL3484" s="169"/>
      <c r="BM3484" s="169"/>
      <c r="BN3484" s="169"/>
      <c r="BO3484" s="169"/>
      <c r="BP3484" s="169"/>
      <c r="BQ3484" s="169"/>
      <c r="BS3484" s="6"/>
      <c r="BT3484" s="11"/>
      <c r="BU3484" s="6"/>
      <c r="BV3484" s="6"/>
    </row>
    <row r="3485" spans="1:74" ht="15.75" x14ac:dyDescent="0.25">
      <c r="A3485" s="52" t="s">
        <v>7908</v>
      </c>
      <c r="B3485" s="56"/>
      <c r="C3485" s="7" t="s">
        <v>118</v>
      </c>
      <c r="D3485" s="7" t="s">
        <v>6921</v>
      </c>
      <c r="E3485" s="7"/>
      <c r="F3485" s="64"/>
      <c r="G3485" s="6"/>
      <c r="H3485" s="6"/>
      <c r="I3485" s="10" t="s">
        <v>110</v>
      </c>
      <c r="J3485" s="11" t="s">
        <v>4605</v>
      </c>
      <c r="K3485" s="220" t="s">
        <v>601</v>
      </c>
      <c r="L3485" s="180"/>
      <c r="M3485" s="180">
        <v>1000</v>
      </c>
      <c r="N3485" s="80" t="s">
        <v>7217</v>
      </c>
      <c r="O3485" s="165"/>
      <c r="P3485" s="80" t="s">
        <v>6357</v>
      </c>
      <c r="Q3485" s="80"/>
      <c r="R3485" s="80"/>
      <c r="S3485" s="166"/>
      <c r="T3485" s="164"/>
      <c r="U3485" s="167"/>
      <c r="V3485" s="168"/>
      <c r="W3485" s="12" t="str">
        <f t="shared" si="583"/>
        <v>Mqtt1</v>
      </c>
      <c r="X3485" s="222"/>
      <c r="Y3485" s="6" t="str">
        <f t="shared" si="582"/>
        <v>power-tag/toilet-crew-cabin-ps-mid</v>
      </c>
      <c r="Z3485" s="106" t="str" cm="1">
        <f t="array" ref="Z3485">IF(COUNTIF(N3485,"spare"),"","$."&amp;_xlfn.REGEXEXTRACT(J3485,"PT\d+[FQ]\d+_(.*)", 2))</f>
        <v>$.Total_Power_Factor</v>
      </c>
      <c r="AA3485" s="12">
        <f t="shared" si="581"/>
        <v>27</v>
      </c>
      <c r="AB3485" s="6" t="s">
        <v>195</v>
      </c>
      <c r="AC3485" s="106">
        <v>3084</v>
      </c>
      <c r="AJ3485" s="80"/>
      <c r="AK3485" s="116" t="s">
        <v>1696</v>
      </c>
      <c r="AN3485" s="80"/>
      <c r="AO3485" s="80"/>
      <c r="AP3485" s="80"/>
      <c r="AQ3485" s="80"/>
      <c r="AR3485" s="130"/>
      <c r="AS3485" s="80"/>
      <c r="AT3485" s="7"/>
      <c r="AU3485" s="7"/>
      <c r="AV3485" s="169"/>
      <c r="AW3485" s="170"/>
      <c r="AX3485" s="140"/>
      <c r="AY3485" s="150"/>
      <c r="AZ3485" s="171"/>
      <c r="BA3485" s="171"/>
      <c r="BB3485" s="150" t="str">
        <f t="shared" si="584"/>
        <v/>
      </c>
      <c r="BC3485" s="172"/>
      <c r="BD3485" s="169"/>
      <c r="BE3485" s="169"/>
      <c r="BF3485" s="169"/>
      <c r="BG3485" s="169"/>
      <c r="BH3485" s="169"/>
      <c r="BI3485" s="169"/>
      <c r="BJ3485" s="169"/>
      <c r="BK3485" s="169"/>
      <c r="BL3485" s="169"/>
      <c r="BM3485" s="169"/>
      <c r="BN3485" s="169"/>
      <c r="BO3485" s="169"/>
      <c r="BP3485" s="169"/>
      <c r="BQ3485" s="169"/>
      <c r="BS3485" s="6"/>
      <c r="BT3485" s="11"/>
      <c r="BU3485" s="6"/>
      <c r="BV3485" s="6"/>
    </row>
    <row r="3486" spans="1:74" ht="15.75" x14ac:dyDescent="0.25">
      <c r="A3486" s="52" t="s">
        <v>7908</v>
      </c>
      <c r="B3486" s="56"/>
      <c r="C3486" s="7" t="s">
        <v>118</v>
      </c>
      <c r="D3486" s="7" t="s">
        <v>6921</v>
      </c>
      <c r="E3486" s="7"/>
      <c r="F3486" s="64"/>
      <c r="G3486" s="6"/>
      <c r="H3486" s="6"/>
      <c r="I3486" s="10" t="s">
        <v>110</v>
      </c>
      <c r="J3486" s="11" t="s">
        <v>4606</v>
      </c>
      <c r="K3486" s="220" t="s">
        <v>601</v>
      </c>
      <c r="L3486" s="180"/>
      <c r="M3486" s="180">
        <v>1000</v>
      </c>
      <c r="N3486" s="80" t="s">
        <v>7217</v>
      </c>
      <c r="O3486" s="165"/>
      <c r="P3486" s="80" t="s">
        <v>6358</v>
      </c>
      <c r="Q3486" s="80"/>
      <c r="R3486" s="80"/>
      <c r="S3486" s="166"/>
      <c r="T3486" s="164"/>
      <c r="U3486" s="167"/>
      <c r="V3486" s="168"/>
      <c r="W3486" s="12" t="str">
        <f t="shared" ref="W3486:W3500" si="585">IF(COUNTIF(N3486,"spare"),"","Mqtt1")</f>
        <v>Mqtt1</v>
      </c>
      <c r="X3486" s="222"/>
      <c r="Y3486" s="6" t="str">
        <f t="shared" si="582"/>
        <v>power-tag/toilet-crew-cabin-sb-fwd</v>
      </c>
      <c r="Z3486" s="106" t="str" cm="1">
        <f t="array" ref="Z3486">IF(COUNTIF(N3486,"spare"),"","$."&amp;_xlfn.REGEXEXTRACT(J3486,"PT\d+[FQ]\d+_(.*)", 2))</f>
        <v>$.RMS_Current_Phase_A</v>
      </c>
      <c r="AA3486" s="12">
        <f>AA3471+1</f>
        <v>28</v>
      </c>
      <c r="AB3486" s="6" t="s">
        <v>195</v>
      </c>
      <c r="AC3486" s="106">
        <v>3000</v>
      </c>
      <c r="AJ3486" s="80"/>
      <c r="AK3486" s="116" t="s">
        <v>1693</v>
      </c>
      <c r="AN3486" s="80"/>
      <c r="AO3486" s="80"/>
      <c r="AP3486" s="80"/>
      <c r="AQ3486" s="80"/>
      <c r="AR3486" s="130"/>
      <c r="AS3486" s="80"/>
      <c r="AT3486" s="7"/>
      <c r="AU3486" s="7"/>
      <c r="AV3486" s="169"/>
      <c r="AW3486" s="170"/>
      <c r="AX3486" s="140"/>
      <c r="AY3486" s="150"/>
      <c r="AZ3486" s="171"/>
      <c r="BA3486" s="171"/>
      <c r="BB3486" s="150" t="str">
        <f t="shared" ref="BB3486:BB3500" si="586">IF(ISNUMBER(AM3486),"1","")</f>
        <v/>
      </c>
      <c r="BC3486" s="172"/>
      <c r="BD3486" s="169"/>
      <c r="BE3486" s="169"/>
      <c r="BF3486" s="169"/>
      <c r="BG3486" s="169"/>
      <c r="BH3486" s="169"/>
      <c r="BI3486" s="169"/>
      <c r="BJ3486" s="169"/>
      <c r="BK3486" s="169"/>
      <c r="BL3486" s="169"/>
      <c r="BM3486" s="169"/>
      <c r="BN3486" s="169"/>
      <c r="BO3486" s="169"/>
      <c r="BP3486" s="169"/>
      <c r="BQ3486" s="169"/>
      <c r="BS3486" s="6"/>
      <c r="BT3486" s="11"/>
      <c r="BU3486" s="6"/>
      <c r="BV3486" s="6"/>
    </row>
    <row r="3487" spans="1:74" ht="15.75" x14ac:dyDescent="0.25">
      <c r="A3487" s="52" t="s">
        <v>7908</v>
      </c>
      <c r="B3487" s="56"/>
      <c r="C3487" s="7" t="s">
        <v>118</v>
      </c>
      <c r="D3487" s="7" t="s">
        <v>6921</v>
      </c>
      <c r="E3487" s="7"/>
      <c r="F3487" s="64"/>
      <c r="G3487" s="6"/>
      <c r="H3487" s="6"/>
      <c r="I3487" s="10" t="s">
        <v>110</v>
      </c>
      <c r="J3487" s="11" t="s">
        <v>4607</v>
      </c>
      <c r="K3487" s="220" t="s">
        <v>601</v>
      </c>
      <c r="L3487" s="180"/>
      <c r="M3487" s="180">
        <v>1000</v>
      </c>
      <c r="N3487" s="80" t="s">
        <v>7217</v>
      </c>
      <c r="O3487" s="165"/>
      <c r="P3487" s="80" t="s">
        <v>6359</v>
      </c>
      <c r="Q3487" s="80"/>
      <c r="R3487" s="80"/>
      <c r="S3487" s="166"/>
      <c r="T3487" s="164"/>
      <c r="U3487" s="167"/>
      <c r="V3487" s="168"/>
      <c r="W3487" s="12" t="str">
        <f t="shared" si="585"/>
        <v>Mqtt1</v>
      </c>
      <c r="X3487" s="222"/>
      <c r="Y3487" s="6" t="str">
        <f t="shared" si="582"/>
        <v>power-tag/toilet-crew-cabin-sb-fwd</v>
      </c>
      <c r="Z3487" s="106" t="str" cm="1">
        <f t="array" ref="Z3487">IF(COUNTIF(N3487,"spare"),"","$."&amp;_xlfn.REGEXEXTRACT(J3487,"PT\d+[FQ]\d+_(.*)", 2))</f>
        <v>$.RMS_Current_Phase_B</v>
      </c>
      <c r="AA3487" s="12">
        <f t="shared" si="581"/>
        <v>28</v>
      </c>
      <c r="AB3487" s="6" t="s">
        <v>195</v>
      </c>
      <c r="AC3487" s="106">
        <v>3002</v>
      </c>
      <c r="AJ3487" s="80"/>
      <c r="AK3487" s="116" t="s">
        <v>1693</v>
      </c>
      <c r="AN3487" s="80"/>
      <c r="AO3487" s="80"/>
      <c r="AP3487" s="80"/>
      <c r="AQ3487" s="80"/>
      <c r="AR3487" s="130"/>
      <c r="AS3487" s="80"/>
      <c r="AT3487" s="7"/>
      <c r="AU3487" s="7"/>
      <c r="AV3487" s="169"/>
      <c r="AW3487" s="170"/>
      <c r="AX3487" s="140"/>
      <c r="AY3487" s="150"/>
      <c r="AZ3487" s="171"/>
      <c r="BA3487" s="171"/>
      <c r="BB3487" s="150" t="str">
        <f t="shared" si="586"/>
        <v/>
      </c>
      <c r="BC3487" s="172"/>
      <c r="BD3487" s="169"/>
      <c r="BE3487" s="169"/>
      <c r="BF3487" s="169"/>
      <c r="BG3487" s="169"/>
      <c r="BH3487" s="169"/>
      <c r="BI3487" s="169"/>
      <c r="BJ3487" s="169"/>
      <c r="BK3487" s="169"/>
      <c r="BL3487" s="169"/>
      <c r="BM3487" s="169"/>
      <c r="BN3487" s="169"/>
      <c r="BO3487" s="169"/>
      <c r="BP3487" s="169"/>
      <c r="BQ3487" s="169"/>
      <c r="BS3487" s="6"/>
      <c r="BT3487" s="11"/>
      <c r="BU3487" s="6"/>
      <c r="BV3487" s="6"/>
    </row>
    <row r="3488" spans="1:74" ht="15.75" x14ac:dyDescent="0.25">
      <c r="A3488" s="52" t="s">
        <v>7908</v>
      </c>
      <c r="B3488" s="56"/>
      <c r="C3488" s="7" t="s">
        <v>118</v>
      </c>
      <c r="D3488" s="7" t="s">
        <v>6921</v>
      </c>
      <c r="E3488" s="7"/>
      <c r="F3488" s="64"/>
      <c r="G3488" s="6"/>
      <c r="H3488" s="6"/>
      <c r="I3488" s="10" t="s">
        <v>110</v>
      </c>
      <c r="J3488" s="11" t="s">
        <v>4608</v>
      </c>
      <c r="K3488" s="220" t="s">
        <v>601</v>
      </c>
      <c r="L3488" s="180"/>
      <c r="M3488" s="180">
        <v>1000</v>
      </c>
      <c r="N3488" s="80" t="s">
        <v>7217</v>
      </c>
      <c r="O3488" s="165"/>
      <c r="P3488" s="80" t="s">
        <v>6360</v>
      </c>
      <c r="Q3488" s="80"/>
      <c r="R3488" s="80"/>
      <c r="S3488" s="166"/>
      <c r="T3488" s="164"/>
      <c r="U3488" s="167"/>
      <c r="V3488" s="168"/>
      <c r="W3488" s="12" t="str">
        <f t="shared" si="585"/>
        <v>Mqtt1</v>
      </c>
      <c r="X3488" s="222"/>
      <c r="Y3488" s="6" t="str">
        <f t="shared" si="582"/>
        <v>power-tag/toilet-crew-cabin-sb-fwd</v>
      </c>
      <c r="Z3488" s="106" t="str" cm="1">
        <f t="array" ref="Z3488">IF(COUNTIF(N3488,"spare"),"","$."&amp;_xlfn.REGEXEXTRACT(J3488,"PT\d+[FQ]\d+_(.*)", 2))</f>
        <v>$.RMS_Current_Phase_C</v>
      </c>
      <c r="AA3488" s="12">
        <f t="shared" si="581"/>
        <v>28</v>
      </c>
      <c r="AB3488" s="6" t="s">
        <v>195</v>
      </c>
      <c r="AC3488" s="106">
        <v>3004</v>
      </c>
      <c r="AJ3488" s="80"/>
      <c r="AK3488" s="116" t="s">
        <v>1693</v>
      </c>
      <c r="AN3488" s="80"/>
      <c r="AO3488" s="80"/>
      <c r="AP3488" s="80"/>
      <c r="AQ3488" s="80"/>
      <c r="AR3488" s="130"/>
      <c r="AS3488" s="80"/>
      <c r="AT3488" s="7"/>
      <c r="AU3488" s="7"/>
      <c r="AV3488" s="169"/>
      <c r="AW3488" s="170"/>
      <c r="AX3488" s="140"/>
      <c r="AY3488" s="150"/>
      <c r="AZ3488" s="171"/>
      <c r="BA3488" s="171"/>
      <c r="BB3488" s="150" t="str">
        <f t="shared" si="586"/>
        <v/>
      </c>
      <c r="BC3488" s="172"/>
      <c r="BD3488" s="169"/>
      <c r="BE3488" s="169"/>
      <c r="BF3488" s="169"/>
      <c r="BG3488" s="169"/>
      <c r="BH3488" s="169"/>
      <c r="BI3488" s="169"/>
      <c r="BJ3488" s="169"/>
      <c r="BK3488" s="169"/>
      <c r="BL3488" s="169"/>
      <c r="BM3488" s="169"/>
      <c r="BN3488" s="169"/>
      <c r="BO3488" s="169"/>
      <c r="BP3488" s="169"/>
      <c r="BQ3488" s="169"/>
      <c r="BS3488" s="6"/>
      <c r="BT3488" s="11"/>
      <c r="BU3488" s="6"/>
      <c r="BV3488" s="6"/>
    </row>
    <row r="3489" spans="1:74" ht="15.75" x14ac:dyDescent="0.25">
      <c r="A3489" s="52" t="s">
        <v>7908</v>
      </c>
      <c r="B3489" s="56"/>
      <c r="C3489" s="7" t="s">
        <v>118</v>
      </c>
      <c r="D3489" s="7" t="s">
        <v>6921</v>
      </c>
      <c r="E3489" s="7"/>
      <c r="F3489" s="64"/>
      <c r="G3489" s="6"/>
      <c r="H3489" s="6"/>
      <c r="I3489" s="10" t="s">
        <v>110</v>
      </c>
      <c r="J3489" s="11" t="s">
        <v>4609</v>
      </c>
      <c r="K3489" s="220" t="s">
        <v>601</v>
      </c>
      <c r="L3489" s="180"/>
      <c r="M3489" s="180">
        <v>1000</v>
      </c>
      <c r="N3489" s="80" t="s">
        <v>7217</v>
      </c>
      <c r="O3489" s="165"/>
      <c r="P3489" s="80" t="s">
        <v>6361</v>
      </c>
      <c r="Q3489" s="80"/>
      <c r="R3489" s="80"/>
      <c r="S3489" s="166"/>
      <c r="T3489" s="164"/>
      <c r="U3489" s="167"/>
      <c r="V3489" s="168"/>
      <c r="W3489" s="12" t="str">
        <f t="shared" si="585"/>
        <v>Mqtt1</v>
      </c>
      <c r="X3489" s="222"/>
      <c r="Y3489" s="6" t="str">
        <f t="shared" si="582"/>
        <v>power-tag/toilet-crew-cabin-sb-fwd</v>
      </c>
      <c r="Z3489" s="106" t="str" cm="1">
        <f t="array" ref="Z3489">IF(COUNTIF(N3489,"spare"),"","$."&amp;_xlfn.REGEXEXTRACT(J3489,"PT\d+[FQ]\d+_(.*)", 2))</f>
        <v>$.RMS_Current_Phase_Neut</v>
      </c>
      <c r="AA3489" s="12">
        <f t="shared" si="581"/>
        <v>28</v>
      </c>
      <c r="AB3489" s="6" t="s">
        <v>195</v>
      </c>
      <c r="AC3489" s="106">
        <v>3006</v>
      </c>
      <c r="AJ3489" s="80"/>
      <c r="AK3489" s="116" t="s">
        <v>1693</v>
      </c>
      <c r="AN3489" s="80"/>
      <c r="AO3489" s="80"/>
      <c r="AP3489" s="80"/>
      <c r="AQ3489" s="80"/>
      <c r="AR3489" s="130"/>
      <c r="AS3489" s="80"/>
      <c r="AT3489" s="7"/>
      <c r="AU3489" s="7"/>
      <c r="AV3489" s="169"/>
      <c r="AW3489" s="170"/>
      <c r="AX3489" s="140"/>
      <c r="AY3489" s="150"/>
      <c r="AZ3489" s="171"/>
      <c r="BA3489" s="171"/>
      <c r="BB3489" s="150" t="str">
        <f t="shared" si="586"/>
        <v/>
      </c>
      <c r="BC3489" s="172"/>
      <c r="BD3489" s="169"/>
      <c r="BE3489" s="169"/>
      <c r="BF3489" s="169"/>
      <c r="BG3489" s="169"/>
      <c r="BH3489" s="169"/>
      <c r="BI3489" s="169"/>
      <c r="BJ3489" s="169"/>
      <c r="BK3489" s="169"/>
      <c r="BL3489" s="169"/>
      <c r="BM3489" s="169"/>
      <c r="BN3489" s="169"/>
      <c r="BO3489" s="169"/>
      <c r="BP3489" s="169"/>
      <c r="BQ3489" s="169"/>
      <c r="BS3489" s="6"/>
      <c r="BT3489" s="11"/>
      <c r="BU3489" s="6"/>
      <c r="BV3489" s="6"/>
    </row>
    <row r="3490" spans="1:74" ht="15.75" x14ac:dyDescent="0.25">
      <c r="A3490" s="52" t="s">
        <v>7908</v>
      </c>
      <c r="B3490" s="56"/>
      <c r="C3490" s="7" t="s">
        <v>118</v>
      </c>
      <c r="D3490" s="7" t="s">
        <v>6921</v>
      </c>
      <c r="E3490" s="7"/>
      <c r="F3490" s="64"/>
      <c r="G3490" s="6"/>
      <c r="H3490" s="6"/>
      <c r="I3490" s="10" t="s">
        <v>110</v>
      </c>
      <c r="J3490" s="11" t="s">
        <v>7757</v>
      </c>
      <c r="K3490" s="220" t="s">
        <v>601</v>
      </c>
      <c r="L3490" s="180"/>
      <c r="M3490" s="180">
        <v>1000</v>
      </c>
      <c r="N3490" s="80" t="s">
        <v>7217</v>
      </c>
      <c r="O3490" s="165"/>
      <c r="P3490" s="80" t="s">
        <v>6362</v>
      </c>
      <c r="Q3490" s="80"/>
      <c r="R3490" s="80"/>
      <c r="S3490" s="166"/>
      <c r="T3490" s="164"/>
      <c r="U3490" s="167"/>
      <c r="V3490" s="168"/>
      <c r="W3490" s="12" t="str">
        <f t="shared" si="585"/>
        <v>Mqtt1</v>
      </c>
      <c r="X3490" s="222"/>
      <c r="Y3490" s="6" t="str">
        <f t="shared" si="582"/>
        <v>power-tag/toilet-crew-cabin-sb-fwd</v>
      </c>
      <c r="Z3490" s="106" t="str" cm="1">
        <f t="array" ref="Z3490">IF(COUNTIF(N3490,"spare"),"","$."&amp;_xlfn.REGEXEXTRACT(J3490,"PT\d+[FQ]\d+_(.*)", 2))</f>
        <v>$.RMS_Voltage_A_N</v>
      </c>
      <c r="AA3490" s="12">
        <f t="shared" si="581"/>
        <v>28</v>
      </c>
      <c r="AB3490" s="6" t="s">
        <v>195</v>
      </c>
      <c r="AC3490" s="106">
        <v>3028</v>
      </c>
      <c r="AJ3490" s="80"/>
      <c r="AK3490" s="116" t="s">
        <v>1694</v>
      </c>
      <c r="AN3490" s="80"/>
      <c r="AO3490" s="80"/>
      <c r="AP3490" s="80"/>
      <c r="AQ3490" s="80"/>
      <c r="AR3490" s="130"/>
      <c r="AS3490" s="80"/>
      <c r="AT3490" s="7"/>
      <c r="AU3490" s="7"/>
      <c r="AV3490" s="169"/>
      <c r="AW3490" s="170"/>
      <c r="AX3490" s="140"/>
      <c r="AY3490" s="150"/>
      <c r="AZ3490" s="171"/>
      <c r="BA3490" s="171"/>
      <c r="BB3490" s="150" t="str">
        <f t="shared" si="586"/>
        <v/>
      </c>
      <c r="BC3490" s="172"/>
      <c r="BD3490" s="169"/>
      <c r="BE3490" s="169"/>
      <c r="BF3490" s="169"/>
      <c r="BG3490" s="169"/>
      <c r="BH3490" s="169"/>
      <c r="BI3490" s="169"/>
      <c r="BJ3490" s="169"/>
      <c r="BK3490" s="169"/>
      <c r="BL3490" s="169"/>
      <c r="BM3490" s="169"/>
      <c r="BN3490" s="169"/>
      <c r="BO3490" s="169"/>
      <c r="BP3490" s="169"/>
      <c r="BQ3490" s="169"/>
      <c r="BS3490" s="6"/>
      <c r="BT3490" s="11"/>
      <c r="BU3490" s="6"/>
      <c r="BV3490" s="6"/>
    </row>
    <row r="3491" spans="1:74" ht="15.75" x14ac:dyDescent="0.25">
      <c r="A3491" s="52" t="s">
        <v>7908</v>
      </c>
      <c r="B3491" s="56"/>
      <c r="C3491" s="7" t="s">
        <v>118</v>
      </c>
      <c r="D3491" s="7" t="s">
        <v>6921</v>
      </c>
      <c r="E3491" s="7"/>
      <c r="F3491" s="64"/>
      <c r="G3491" s="6"/>
      <c r="H3491" s="6"/>
      <c r="I3491" s="10" t="s">
        <v>110</v>
      </c>
      <c r="J3491" s="11" t="s">
        <v>7758</v>
      </c>
      <c r="K3491" s="220" t="s">
        <v>601</v>
      </c>
      <c r="L3491" s="180"/>
      <c r="M3491" s="180">
        <v>1000</v>
      </c>
      <c r="N3491" s="80" t="s">
        <v>7217</v>
      </c>
      <c r="O3491" s="165"/>
      <c r="P3491" s="80" t="s">
        <v>6363</v>
      </c>
      <c r="Q3491" s="80"/>
      <c r="R3491" s="80"/>
      <c r="S3491" s="166"/>
      <c r="T3491" s="164"/>
      <c r="U3491" s="167"/>
      <c r="V3491" s="168"/>
      <c r="W3491" s="12" t="str">
        <f t="shared" si="585"/>
        <v>Mqtt1</v>
      </c>
      <c r="X3491" s="222"/>
      <c r="Y3491" s="6" t="str">
        <f t="shared" si="582"/>
        <v>power-tag/toilet-crew-cabin-sb-fwd</v>
      </c>
      <c r="Z3491" s="106" t="str" cm="1">
        <f t="array" ref="Z3491">IF(COUNTIF(N3491,"spare"),"","$."&amp;_xlfn.REGEXEXTRACT(J3491,"PT\d+[FQ]\d+_(.*)", 2))</f>
        <v>$.RMS_Voltage_B_N</v>
      </c>
      <c r="AA3491" s="12">
        <f t="shared" si="581"/>
        <v>28</v>
      </c>
      <c r="AB3491" s="6" t="s">
        <v>195</v>
      </c>
      <c r="AC3491" s="106">
        <v>3030</v>
      </c>
      <c r="AJ3491" s="80"/>
      <c r="AK3491" s="116" t="s">
        <v>1694</v>
      </c>
      <c r="AN3491" s="80"/>
      <c r="AO3491" s="80"/>
      <c r="AP3491" s="80"/>
      <c r="AQ3491" s="80"/>
      <c r="AR3491" s="130"/>
      <c r="AS3491" s="80"/>
      <c r="AT3491" s="7"/>
      <c r="AU3491" s="7"/>
      <c r="AV3491" s="169"/>
      <c r="AW3491" s="170"/>
      <c r="AX3491" s="140"/>
      <c r="AY3491" s="150"/>
      <c r="AZ3491" s="171"/>
      <c r="BA3491" s="171"/>
      <c r="BB3491" s="150" t="str">
        <f t="shared" si="586"/>
        <v/>
      </c>
      <c r="BC3491" s="172"/>
      <c r="BD3491" s="169"/>
      <c r="BE3491" s="169"/>
      <c r="BF3491" s="169"/>
      <c r="BG3491" s="169"/>
      <c r="BH3491" s="169"/>
      <c r="BI3491" s="169"/>
      <c r="BJ3491" s="169"/>
      <c r="BK3491" s="169"/>
      <c r="BL3491" s="169"/>
      <c r="BM3491" s="169"/>
      <c r="BN3491" s="169"/>
      <c r="BO3491" s="169"/>
      <c r="BP3491" s="169"/>
      <c r="BQ3491" s="169"/>
      <c r="BS3491" s="6"/>
      <c r="BT3491" s="11"/>
      <c r="BU3491" s="6"/>
      <c r="BV3491" s="6"/>
    </row>
    <row r="3492" spans="1:74" ht="15.75" x14ac:dyDescent="0.25">
      <c r="A3492" s="52" t="s">
        <v>7908</v>
      </c>
      <c r="B3492" s="56"/>
      <c r="C3492" s="7" t="s">
        <v>118</v>
      </c>
      <c r="D3492" s="7" t="s">
        <v>6921</v>
      </c>
      <c r="E3492" s="7"/>
      <c r="F3492" s="64"/>
      <c r="G3492" s="6"/>
      <c r="H3492" s="6"/>
      <c r="I3492" s="10" t="s">
        <v>110</v>
      </c>
      <c r="J3492" s="11" t="s">
        <v>7759</v>
      </c>
      <c r="K3492" s="220" t="s">
        <v>601</v>
      </c>
      <c r="L3492" s="180"/>
      <c r="M3492" s="180">
        <v>1000</v>
      </c>
      <c r="N3492" s="80" t="s">
        <v>7217</v>
      </c>
      <c r="O3492" s="165"/>
      <c r="P3492" s="80" t="s">
        <v>6364</v>
      </c>
      <c r="Q3492" s="80"/>
      <c r="R3492" s="80"/>
      <c r="S3492" s="166"/>
      <c r="T3492" s="164"/>
      <c r="U3492" s="167"/>
      <c r="V3492" s="168"/>
      <c r="W3492" s="12" t="str">
        <f t="shared" si="585"/>
        <v>Mqtt1</v>
      </c>
      <c r="X3492" s="222"/>
      <c r="Y3492" s="6" t="str">
        <f t="shared" si="582"/>
        <v>power-tag/toilet-crew-cabin-sb-fwd</v>
      </c>
      <c r="Z3492" s="106" t="str" cm="1">
        <f t="array" ref="Z3492">IF(COUNTIF(N3492,"spare"),"","$."&amp;_xlfn.REGEXEXTRACT(J3492,"PT\d+[FQ]\d+_(.*)", 2))</f>
        <v>$.RMS_Voltage_C_N</v>
      </c>
      <c r="AA3492" s="12">
        <f t="shared" si="581"/>
        <v>28</v>
      </c>
      <c r="AB3492" s="6" t="s">
        <v>195</v>
      </c>
      <c r="AC3492" s="106">
        <v>3032</v>
      </c>
      <c r="AJ3492" s="80"/>
      <c r="AK3492" s="116" t="s">
        <v>1694</v>
      </c>
      <c r="AN3492" s="80"/>
      <c r="AO3492" s="80"/>
      <c r="AP3492" s="80"/>
      <c r="AQ3492" s="80"/>
      <c r="AR3492" s="130"/>
      <c r="AS3492" s="80"/>
      <c r="AT3492" s="7"/>
      <c r="AU3492" s="7"/>
      <c r="AV3492" s="169"/>
      <c r="AW3492" s="170"/>
      <c r="AX3492" s="140"/>
      <c r="AY3492" s="150"/>
      <c r="AZ3492" s="171"/>
      <c r="BA3492" s="171"/>
      <c r="BB3492" s="150" t="str">
        <f t="shared" si="586"/>
        <v/>
      </c>
      <c r="BC3492" s="172"/>
      <c r="BD3492" s="169"/>
      <c r="BE3492" s="169"/>
      <c r="BF3492" s="169"/>
      <c r="BG3492" s="169"/>
      <c r="BH3492" s="169"/>
      <c r="BI3492" s="169"/>
      <c r="BJ3492" s="169"/>
      <c r="BK3492" s="169"/>
      <c r="BL3492" s="169"/>
      <c r="BM3492" s="169"/>
      <c r="BN3492" s="169"/>
      <c r="BO3492" s="169"/>
      <c r="BP3492" s="169"/>
      <c r="BQ3492" s="169"/>
      <c r="BS3492" s="6"/>
      <c r="BT3492" s="11"/>
      <c r="BU3492" s="6"/>
      <c r="BV3492" s="6"/>
    </row>
    <row r="3493" spans="1:74" ht="15.75" x14ac:dyDescent="0.25">
      <c r="A3493" s="52" t="s">
        <v>7908</v>
      </c>
      <c r="B3493" s="56"/>
      <c r="C3493" s="7" t="s">
        <v>118</v>
      </c>
      <c r="D3493" s="7" t="s">
        <v>6921</v>
      </c>
      <c r="E3493" s="7"/>
      <c r="F3493" s="64"/>
      <c r="G3493" s="6"/>
      <c r="H3493" s="6"/>
      <c r="I3493" s="10" t="s">
        <v>110</v>
      </c>
      <c r="J3493" s="11" t="s">
        <v>4610</v>
      </c>
      <c r="K3493" s="220" t="s">
        <v>601</v>
      </c>
      <c r="L3493" s="180"/>
      <c r="M3493" s="180">
        <v>1000</v>
      </c>
      <c r="N3493" s="80" t="s">
        <v>7217</v>
      </c>
      <c r="O3493" s="165"/>
      <c r="P3493" s="80" t="s">
        <v>6365</v>
      </c>
      <c r="Q3493" s="80"/>
      <c r="R3493" s="80"/>
      <c r="S3493" s="166"/>
      <c r="T3493" s="164"/>
      <c r="U3493" s="167"/>
      <c r="V3493" s="168"/>
      <c r="W3493" s="12" t="str">
        <f t="shared" si="585"/>
        <v>Mqtt1</v>
      </c>
      <c r="X3493" s="222"/>
      <c r="Y3493" s="6" t="str">
        <f t="shared" si="582"/>
        <v>power-tag/toilet-crew-cabin-sb-fwd</v>
      </c>
      <c r="Z3493" s="106" t="str" cm="1">
        <f t="array" ref="Z3493">IF(COUNTIF(N3493,"spare"),"","$."&amp;_xlfn.REGEXEXTRACT(J3493,"PT\d+[FQ]\d+_(.*)", 2))</f>
        <v>$.Active_Power_Phase_A</v>
      </c>
      <c r="AA3493" s="12">
        <f t="shared" si="581"/>
        <v>28</v>
      </c>
      <c r="AB3493" s="6" t="s">
        <v>195</v>
      </c>
      <c r="AC3493" s="106">
        <v>3054</v>
      </c>
      <c r="AJ3493" s="80"/>
      <c r="AK3493" s="116" t="s">
        <v>1695</v>
      </c>
      <c r="AN3493" s="80"/>
      <c r="AO3493" s="80"/>
      <c r="AP3493" s="80"/>
      <c r="AQ3493" s="80"/>
      <c r="AR3493" s="130"/>
      <c r="AS3493" s="80"/>
      <c r="AT3493" s="7"/>
      <c r="AU3493" s="7"/>
      <c r="AV3493" s="169"/>
      <c r="AW3493" s="170"/>
      <c r="AX3493" s="140"/>
      <c r="AY3493" s="150"/>
      <c r="AZ3493" s="171"/>
      <c r="BA3493" s="171"/>
      <c r="BB3493" s="150" t="str">
        <f t="shared" si="586"/>
        <v/>
      </c>
      <c r="BC3493" s="172"/>
      <c r="BD3493" s="169"/>
      <c r="BE3493" s="169"/>
      <c r="BF3493" s="169"/>
      <c r="BG3493" s="169"/>
      <c r="BH3493" s="169"/>
      <c r="BI3493" s="169"/>
      <c r="BJ3493" s="169"/>
      <c r="BK3493" s="169"/>
      <c r="BL3493" s="169"/>
      <c r="BM3493" s="169"/>
      <c r="BN3493" s="169"/>
      <c r="BO3493" s="169"/>
      <c r="BP3493" s="169"/>
      <c r="BQ3493" s="169"/>
      <c r="BS3493" s="6"/>
      <c r="BT3493" s="11"/>
      <c r="BU3493" s="6"/>
      <c r="BV3493" s="6"/>
    </row>
    <row r="3494" spans="1:74" ht="15.75" x14ac:dyDescent="0.25">
      <c r="A3494" s="52" t="s">
        <v>7908</v>
      </c>
      <c r="B3494" s="56"/>
      <c r="C3494" s="7" t="s">
        <v>118</v>
      </c>
      <c r="D3494" s="7" t="s">
        <v>6921</v>
      </c>
      <c r="E3494" s="7"/>
      <c r="F3494" s="64"/>
      <c r="G3494" s="6"/>
      <c r="H3494" s="6"/>
      <c r="I3494" s="10" t="s">
        <v>110</v>
      </c>
      <c r="J3494" s="11" t="s">
        <v>4611</v>
      </c>
      <c r="K3494" s="220" t="s">
        <v>601</v>
      </c>
      <c r="L3494" s="180"/>
      <c r="M3494" s="180">
        <v>1000</v>
      </c>
      <c r="N3494" s="80" t="s">
        <v>7217</v>
      </c>
      <c r="O3494" s="165"/>
      <c r="P3494" s="80" t="s">
        <v>6366</v>
      </c>
      <c r="Q3494" s="80"/>
      <c r="R3494" s="80"/>
      <c r="S3494" s="166"/>
      <c r="T3494" s="164"/>
      <c r="U3494" s="167"/>
      <c r="V3494" s="168"/>
      <c r="W3494" s="12" t="str">
        <f t="shared" si="585"/>
        <v>Mqtt1</v>
      </c>
      <c r="X3494" s="222"/>
      <c r="Y3494" s="6" t="str">
        <f t="shared" si="582"/>
        <v>power-tag/toilet-crew-cabin-sb-fwd</v>
      </c>
      <c r="Z3494" s="106" t="str" cm="1">
        <f t="array" ref="Z3494">IF(COUNTIF(N3494,"spare"),"","$."&amp;_xlfn.REGEXEXTRACT(J3494,"PT\d+[FQ]\d+_(.*)", 2))</f>
        <v>$.Active_Power_Phase_B</v>
      </c>
      <c r="AA3494" s="12">
        <f t="shared" si="581"/>
        <v>28</v>
      </c>
      <c r="AB3494" s="6" t="s">
        <v>195</v>
      </c>
      <c r="AC3494" s="106">
        <v>3056</v>
      </c>
      <c r="AJ3494" s="80"/>
      <c r="AK3494" s="116" t="s">
        <v>1695</v>
      </c>
      <c r="AN3494" s="80"/>
      <c r="AO3494" s="80"/>
      <c r="AP3494" s="80"/>
      <c r="AQ3494" s="80"/>
      <c r="AR3494" s="130"/>
      <c r="AS3494" s="80"/>
      <c r="AT3494" s="7"/>
      <c r="AU3494" s="7"/>
      <c r="AV3494" s="169"/>
      <c r="AW3494" s="170"/>
      <c r="AX3494" s="140"/>
      <c r="AY3494" s="150"/>
      <c r="AZ3494" s="171"/>
      <c r="BA3494" s="171"/>
      <c r="BB3494" s="150" t="str">
        <f t="shared" si="586"/>
        <v/>
      </c>
      <c r="BC3494" s="172"/>
      <c r="BD3494" s="169"/>
      <c r="BE3494" s="169"/>
      <c r="BF3494" s="169"/>
      <c r="BG3494" s="169"/>
      <c r="BH3494" s="169"/>
      <c r="BI3494" s="169"/>
      <c r="BJ3494" s="169"/>
      <c r="BK3494" s="169"/>
      <c r="BL3494" s="169"/>
      <c r="BM3494" s="169"/>
      <c r="BN3494" s="169"/>
      <c r="BO3494" s="169"/>
      <c r="BP3494" s="169"/>
      <c r="BQ3494" s="169"/>
      <c r="BS3494" s="6"/>
      <c r="BT3494" s="11"/>
      <c r="BU3494" s="6"/>
      <c r="BV3494" s="6"/>
    </row>
    <row r="3495" spans="1:74" ht="15.75" x14ac:dyDescent="0.25">
      <c r="A3495" s="52" t="s">
        <v>7908</v>
      </c>
      <c r="B3495" s="56"/>
      <c r="C3495" s="7" t="s">
        <v>118</v>
      </c>
      <c r="D3495" s="7" t="s">
        <v>6921</v>
      </c>
      <c r="E3495" s="7"/>
      <c r="F3495" s="64"/>
      <c r="G3495" s="6"/>
      <c r="H3495" s="6"/>
      <c r="I3495" s="10" t="s">
        <v>110</v>
      </c>
      <c r="J3495" s="11" t="s">
        <v>4612</v>
      </c>
      <c r="K3495" s="220" t="s">
        <v>601</v>
      </c>
      <c r="L3495" s="180"/>
      <c r="M3495" s="180">
        <v>1000</v>
      </c>
      <c r="N3495" s="80" t="s">
        <v>7217</v>
      </c>
      <c r="O3495" s="165"/>
      <c r="P3495" s="80" t="s">
        <v>6367</v>
      </c>
      <c r="Q3495" s="80"/>
      <c r="R3495" s="80"/>
      <c r="S3495" s="166"/>
      <c r="T3495" s="164"/>
      <c r="U3495" s="167"/>
      <c r="V3495" s="168"/>
      <c r="W3495" s="12" t="str">
        <f t="shared" si="585"/>
        <v>Mqtt1</v>
      </c>
      <c r="X3495" s="222"/>
      <c r="Y3495" s="6" t="str">
        <f t="shared" si="582"/>
        <v>power-tag/toilet-crew-cabin-sb-fwd</v>
      </c>
      <c r="Z3495" s="106" t="str" cm="1">
        <f t="array" ref="Z3495">IF(COUNTIF(N3495,"spare"),"","$."&amp;_xlfn.REGEXEXTRACT(J3495,"PT\d+[FQ]\d+_(.*)", 2))</f>
        <v>$.Active_Power_Phase_C</v>
      </c>
      <c r="AA3495" s="12">
        <f t="shared" si="581"/>
        <v>28</v>
      </c>
      <c r="AB3495" s="6" t="s">
        <v>195</v>
      </c>
      <c r="AC3495" s="106">
        <v>3058</v>
      </c>
      <c r="AJ3495" s="80"/>
      <c r="AK3495" s="116" t="s">
        <v>1695</v>
      </c>
      <c r="AN3495" s="80"/>
      <c r="AO3495" s="80"/>
      <c r="AP3495" s="80"/>
      <c r="AQ3495" s="80"/>
      <c r="AR3495" s="130"/>
      <c r="AS3495" s="80"/>
      <c r="AT3495" s="7"/>
      <c r="AU3495" s="7"/>
      <c r="AV3495" s="169"/>
      <c r="AW3495" s="170"/>
      <c r="AX3495" s="140"/>
      <c r="AY3495" s="150"/>
      <c r="AZ3495" s="171"/>
      <c r="BA3495" s="171"/>
      <c r="BB3495" s="150" t="str">
        <f t="shared" si="586"/>
        <v/>
      </c>
      <c r="BC3495" s="172"/>
      <c r="BD3495" s="169"/>
      <c r="BE3495" s="169"/>
      <c r="BF3495" s="169"/>
      <c r="BG3495" s="169"/>
      <c r="BH3495" s="169"/>
      <c r="BI3495" s="169"/>
      <c r="BJ3495" s="169"/>
      <c r="BK3495" s="169"/>
      <c r="BL3495" s="169"/>
      <c r="BM3495" s="169"/>
      <c r="BN3495" s="169"/>
      <c r="BO3495" s="169"/>
      <c r="BP3495" s="169"/>
      <c r="BQ3495" s="169"/>
      <c r="BS3495" s="6"/>
      <c r="BT3495" s="11"/>
      <c r="BU3495" s="6"/>
      <c r="BV3495" s="6"/>
    </row>
    <row r="3496" spans="1:74" ht="15.75" x14ac:dyDescent="0.25">
      <c r="A3496" s="52" t="s">
        <v>7908</v>
      </c>
      <c r="B3496" s="56"/>
      <c r="C3496" s="7" t="s">
        <v>118</v>
      </c>
      <c r="D3496" s="7" t="s">
        <v>6921</v>
      </c>
      <c r="E3496" s="7"/>
      <c r="F3496" s="64"/>
      <c r="G3496" s="6"/>
      <c r="H3496" s="6"/>
      <c r="I3496" s="10" t="s">
        <v>110</v>
      </c>
      <c r="J3496" s="11" t="s">
        <v>4613</v>
      </c>
      <c r="K3496" s="220" t="s">
        <v>601</v>
      </c>
      <c r="L3496" s="180"/>
      <c r="M3496" s="180">
        <v>1000</v>
      </c>
      <c r="N3496" s="80" t="s">
        <v>7217</v>
      </c>
      <c r="O3496" s="165"/>
      <c r="P3496" s="80" t="s">
        <v>6368</v>
      </c>
      <c r="Q3496" s="80"/>
      <c r="R3496" s="80"/>
      <c r="S3496" s="166"/>
      <c r="T3496" s="164"/>
      <c r="U3496" s="167"/>
      <c r="V3496" s="168"/>
      <c r="W3496" s="12" t="str">
        <f t="shared" si="585"/>
        <v>Mqtt1</v>
      </c>
      <c r="X3496" s="222"/>
      <c r="Y3496" s="6" t="str">
        <f t="shared" si="582"/>
        <v>power-tag/toilet-crew-cabin-sb-fwd</v>
      </c>
      <c r="Z3496" s="106" t="str" cm="1">
        <f t="array" ref="Z3496">IF(COUNTIF(N3496,"spare"),"","$."&amp;_xlfn.REGEXEXTRACT(J3496,"PT\d+[FQ]\d+_(.*)", 2))</f>
        <v>$.Total_Active_Power</v>
      </c>
      <c r="AA3496" s="12">
        <f t="shared" si="581"/>
        <v>28</v>
      </c>
      <c r="AB3496" s="6" t="s">
        <v>195</v>
      </c>
      <c r="AC3496" s="106">
        <v>3060</v>
      </c>
      <c r="AJ3496" s="80"/>
      <c r="AK3496" s="116" t="s">
        <v>1695</v>
      </c>
      <c r="AN3496" s="80"/>
      <c r="AO3496" s="80"/>
      <c r="AP3496" s="80"/>
      <c r="AQ3496" s="80"/>
      <c r="AR3496" s="130"/>
      <c r="AS3496" s="80"/>
      <c r="AT3496" s="7"/>
      <c r="AU3496" s="7"/>
      <c r="AV3496" s="169"/>
      <c r="AW3496" s="170"/>
      <c r="AX3496" s="140"/>
      <c r="AY3496" s="150"/>
      <c r="AZ3496" s="171"/>
      <c r="BA3496" s="171"/>
      <c r="BB3496" s="150" t="str">
        <f t="shared" si="586"/>
        <v/>
      </c>
      <c r="BC3496" s="172"/>
      <c r="BD3496" s="169"/>
      <c r="BE3496" s="169"/>
      <c r="BF3496" s="169"/>
      <c r="BG3496" s="169"/>
      <c r="BH3496" s="169"/>
      <c r="BI3496" s="169"/>
      <c r="BJ3496" s="169"/>
      <c r="BK3496" s="169"/>
      <c r="BL3496" s="169"/>
      <c r="BM3496" s="169"/>
      <c r="BN3496" s="169"/>
      <c r="BO3496" s="169"/>
      <c r="BP3496" s="169"/>
      <c r="BQ3496" s="169"/>
      <c r="BS3496" s="6"/>
      <c r="BT3496" s="11"/>
      <c r="BU3496" s="6"/>
      <c r="BV3496" s="6"/>
    </row>
    <row r="3497" spans="1:74" ht="15.75" x14ac:dyDescent="0.25">
      <c r="A3497" s="52" t="s">
        <v>7908</v>
      </c>
      <c r="B3497" s="56"/>
      <c r="C3497" s="7" t="s">
        <v>118</v>
      </c>
      <c r="D3497" s="7" t="s">
        <v>6921</v>
      </c>
      <c r="E3497" s="7"/>
      <c r="F3497" s="64"/>
      <c r="G3497" s="6"/>
      <c r="H3497" s="6"/>
      <c r="I3497" s="10" t="s">
        <v>110</v>
      </c>
      <c r="J3497" s="11" t="s">
        <v>4614</v>
      </c>
      <c r="K3497" s="220" t="s">
        <v>601</v>
      </c>
      <c r="L3497" s="180"/>
      <c r="M3497" s="180">
        <v>1000</v>
      </c>
      <c r="N3497" s="80" t="s">
        <v>7217</v>
      </c>
      <c r="O3497" s="165"/>
      <c r="P3497" s="80" t="s">
        <v>6369</v>
      </c>
      <c r="Q3497" s="80"/>
      <c r="R3497" s="80"/>
      <c r="S3497" s="166"/>
      <c r="T3497" s="164"/>
      <c r="U3497" s="167"/>
      <c r="V3497" s="168"/>
      <c r="W3497" s="12" t="str">
        <f t="shared" si="585"/>
        <v>Mqtt1</v>
      </c>
      <c r="X3497" s="222"/>
      <c r="Y3497" s="6" t="str">
        <f t="shared" si="582"/>
        <v>power-tag/toilet-crew-cabin-sb-fwd</v>
      </c>
      <c r="Z3497" s="106" t="str" cm="1">
        <f t="array" ref="Z3497">IF(COUNTIF(N3497,"spare"),"","$."&amp;_xlfn.REGEXEXTRACT(J3497,"PT\d+[FQ]\d+_(.*)", 2))</f>
        <v>$.Power_Factor_Phase_A</v>
      </c>
      <c r="AA3497" s="12">
        <f t="shared" si="581"/>
        <v>28</v>
      </c>
      <c r="AB3497" s="6" t="s">
        <v>195</v>
      </c>
      <c r="AC3497" s="106">
        <v>3078</v>
      </c>
      <c r="AJ3497" s="80"/>
      <c r="AK3497" s="116" t="s">
        <v>1696</v>
      </c>
      <c r="AN3497" s="80"/>
      <c r="AO3497" s="80"/>
      <c r="AP3497" s="80"/>
      <c r="AQ3497" s="80"/>
      <c r="AR3497" s="130"/>
      <c r="AS3497" s="80"/>
      <c r="AT3497" s="7"/>
      <c r="AU3497" s="7"/>
      <c r="AV3497" s="169"/>
      <c r="AW3497" s="170"/>
      <c r="AX3497" s="140"/>
      <c r="AY3497" s="150"/>
      <c r="AZ3497" s="171"/>
      <c r="BA3497" s="171"/>
      <c r="BB3497" s="150" t="str">
        <f t="shared" si="586"/>
        <v/>
      </c>
      <c r="BC3497" s="172"/>
      <c r="BD3497" s="169"/>
      <c r="BE3497" s="169"/>
      <c r="BF3497" s="169"/>
      <c r="BG3497" s="169"/>
      <c r="BH3497" s="169"/>
      <c r="BI3497" s="169"/>
      <c r="BJ3497" s="169"/>
      <c r="BK3497" s="169"/>
      <c r="BL3497" s="169"/>
      <c r="BM3497" s="169"/>
      <c r="BN3497" s="169"/>
      <c r="BO3497" s="169"/>
      <c r="BP3497" s="169"/>
      <c r="BQ3497" s="169"/>
      <c r="BS3497" s="6"/>
      <c r="BT3497" s="11"/>
      <c r="BU3497" s="6"/>
      <c r="BV3497" s="6"/>
    </row>
    <row r="3498" spans="1:74" ht="15.75" x14ac:dyDescent="0.25">
      <c r="A3498" s="52" t="s">
        <v>7908</v>
      </c>
      <c r="B3498" s="56"/>
      <c r="C3498" s="7" t="s">
        <v>118</v>
      </c>
      <c r="D3498" s="7" t="s">
        <v>6921</v>
      </c>
      <c r="E3498" s="7"/>
      <c r="F3498" s="64"/>
      <c r="G3498" s="6"/>
      <c r="H3498" s="6"/>
      <c r="I3498" s="10" t="s">
        <v>110</v>
      </c>
      <c r="J3498" s="11" t="s">
        <v>4615</v>
      </c>
      <c r="K3498" s="220" t="s">
        <v>601</v>
      </c>
      <c r="L3498" s="180"/>
      <c r="M3498" s="180">
        <v>1000</v>
      </c>
      <c r="N3498" s="80" t="s">
        <v>7217</v>
      </c>
      <c r="O3498" s="165"/>
      <c r="P3498" s="80" t="s">
        <v>6370</v>
      </c>
      <c r="Q3498" s="80"/>
      <c r="R3498" s="80"/>
      <c r="S3498" s="166"/>
      <c r="T3498" s="164"/>
      <c r="U3498" s="167"/>
      <c r="V3498" s="168"/>
      <c r="W3498" s="12" t="str">
        <f t="shared" si="585"/>
        <v>Mqtt1</v>
      </c>
      <c r="X3498" s="222"/>
      <c r="Y3498" s="6" t="str">
        <f t="shared" si="582"/>
        <v>power-tag/toilet-crew-cabin-sb-fwd</v>
      </c>
      <c r="Z3498" s="106" t="str" cm="1">
        <f t="array" ref="Z3498">IF(COUNTIF(N3498,"spare"),"","$."&amp;_xlfn.REGEXEXTRACT(J3498,"PT\d+[FQ]\d+_(.*)", 2))</f>
        <v>$.Power_Factor_Phase_B</v>
      </c>
      <c r="AA3498" s="12">
        <f t="shared" si="581"/>
        <v>28</v>
      </c>
      <c r="AB3498" s="6" t="s">
        <v>195</v>
      </c>
      <c r="AC3498" s="106">
        <v>3080</v>
      </c>
      <c r="AJ3498" s="80"/>
      <c r="AK3498" s="116" t="s">
        <v>1696</v>
      </c>
      <c r="AN3498" s="80"/>
      <c r="AO3498" s="80"/>
      <c r="AP3498" s="80"/>
      <c r="AQ3498" s="80"/>
      <c r="AR3498" s="130"/>
      <c r="AS3498" s="80"/>
      <c r="AT3498" s="7"/>
      <c r="AU3498" s="7"/>
      <c r="AV3498" s="169"/>
      <c r="AW3498" s="170"/>
      <c r="AX3498" s="140"/>
      <c r="AY3498" s="150"/>
      <c r="AZ3498" s="171"/>
      <c r="BA3498" s="171"/>
      <c r="BB3498" s="150" t="str">
        <f t="shared" si="586"/>
        <v/>
      </c>
      <c r="BC3498" s="172"/>
      <c r="BD3498" s="169"/>
      <c r="BE3498" s="169"/>
      <c r="BF3498" s="169"/>
      <c r="BG3498" s="169"/>
      <c r="BH3498" s="169"/>
      <c r="BI3498" s="169"/>
      <c r="BJ3498" s="169"/>
      <c r="BK3498" s="169"/>
      <c r="BL3498" s="169"/>
      <c r="BM3498" s="169"/>
      <c r="BN3498" s="169"/>
      <c r="BO3498" s="169"/>
      <c r="BP3498" s="169"/>
      <c r="BQ3498" s="169"/>
      <c r="BS3498" s="6"/>
      <c r="BT3498" s="11"/>
      <c r="BU3498" s="6"/>
      <c r="BV3498" s="6"/>
    </row>
    <row r="3499" spans="1:74" ht="15.75" x14ac:dyDescent="0.25">
      <c r="A3499" s="52" t="s">
        <v>7908</v>
      </c>
      <c r="B3499" s="56"/>
      <c r="C3499" s="7" t="s">
        <v>118</v>
      </c>
      <c r="D3499" s="7" t="s">
        <v>6921</v>
      </c>
      <c r="E3499" s="7"/>
      <c r="F3499" s="64"/>
      <c r="G3499" s="6"/>
      <c r="H3499" s="6"/>
      <c r="I3499" s="10" t="s">
        <v>110</v>
      </c>
      <c r="J3499" s="11" t="s">
        <v>4616</v>
      </c>
      <c r="K3499" s="220" t="s">
        <v>601</v>
      </c>
      <c r="L3499" s="180"/>
      <c r="M3499" s="180">
        <v>1000</v>
      </c>
      <c r="N3499" s="80" t="s">
        <v>7217</v>
      </c>
      <c r="O3499" s="165"/>
      <c r="P3499" s="80" t="s">
        <v>6371</v>
      </c>
      <c r="Q3499" s="80"/>
      <c r="R3499" s="80"/>
      <c r="S3499" s="166"/>
      <c r="T3499" s="164"/>
      <c r="U3499" s="167"/>
      <c r="V3499" s="168"/>
      <c r="W3499" s="12" t="str">
        <f t="shared" si="585"/>
        <v>Mqtt1</v>
      </c>
      <c r="X3499" s="222"/>
      <c r="Y3499" s="6" t="str">
        <f t="shared" si="582"/>
        <v>power-tag/toilet-crew-cabin-sb-fwd</v>
      </c>
      <c r="Z3499" s="106" t="str" cm="1">
        <f t="array" ref="Z3499">IF(COUNTIF(N3499,"spare"),"","$."&amp;_xlfn.REGEXEXTRACT(J3499,"PT\d+[FQ]\d+_(.*)", 2))</f>
        <v>$.Power_Factor_Phase_C</v>
      </c>
      <c r="AA3499" s="12">
        <f t="shared" si="581"/>
        <v>28</v>
      </c>
      <c r="AB3499" s="6" t="s">
        <v>195</v>
      </c>
      <c r="AC3499" s="106">
        <v>3082</v>
      </c>
      <c r="AJ3499" s="80"/>
      <c r="AK3499" s="116" t="s">
        <v>1696</v>
      </c>
      <c r="AN3499" s="80"/>
      <c r="AO3499" s="80"/>
      <c r="AP3499" s="80"/>
      <c r="AQ3499" s="80"/>
      <c r="AR3499" s="130"/>
      <c r="AS3499" s="80"/>
      <c r="AT3499" s="7"/>
      <c r="AU3499" s="7"/>
      <c r="AV3499" s="169"/>
      <c r="AW3499" s="170"/>
      <c r="AX3499" s="140"/>
      <c r="AY3499" s="150"/>
      <c r="AZ3499" s="171"/>
      <c r="BA3499" s="171"/>
      <c r="BB3499" s="150" t="str">
        <f t="shared" si="586"/>
        <v/>
      </c>
      <c r="BC3499" s="172"/>
      <c r="BD3499" s="169"/>
      <c r="BE3499" s="169"/>
      <c r="BF3499" s="169"/>
      <c r="BG3499" s="169"/>
      <c r="BH3499" s="169"/>
      <c r="BI3499" s="169"/>
      <c r="BJ3499" s="169"/>
      <c r="BK3499" s="169"/>
      <c r="BL3499" s="169"/>
      <c r="BM3499" s="169"/>
      <c r="BN3499" s="169"/>
      <c r="BO3499" s="169"/>
      <c r="BP3499" s="169"/>
      <c r="BQ3499" s="169"/>
      <c r="BS3499" s="6"/>
      <c r="BT3499" s="11"/>
      <c r="BU3499" s="6"/>
      <c r="BV3499" s="6"/>
    </row>
    <row r="3500" spans="1:74" ht="15.75" x14ac:dyDescent="0.25">
      <c r="A3500" s="52" t="s">
        <v>7908</v>
      </c>
      <c r="B3500" s="56"/>
      <c r="C3500" s="7" t="s">
        <v>118</v>
      </c>
      <c r="D3500" s="7" t="s">
        <v>6921</v>
      </c>
      <c r="E3500" s="7"/>
      <c r="F3500" s="64"/>
      <c r="G3500" s="6"/>
      <c r="H3500" s="6"/>
      <c r="I3500" s="10" t="s">
        <v>110</v>
      </c>
      <c r="J3500" s="11" t="s">
        <v>4617</v>
      </c>
      <c r="K3500" s="220" t="s">
        <v>601</v>
      </c>
      <c r="L3500" s="180"/>
      <c r="M3500" s="180">
        <v>1000</v>
      </c>
      <c r="N3500" s="80" t="s">
        <v>7217</v>
      </c>
      <c r="O3500" s="165"/>
      <c r="P3500" s="80" t="s">
        <v>6372</v>
      </c>
      <c r="Q3500" s="80"/>
      <c r="R3500" s="80"/>
      <c r="S3500" s="166"/>
      <c r="T3500" s="164"/>
      <c r="U3500" s="167"/>
      <c r="V3500" s="168"/>
      <c r="W3500" s="12" t="str">
        <f t="shared" si="585"/>
        <v>Mqtt1</v>
      </c>
      <c r="X3500" s="222"/>
      <c r="Y3500" s="6" t="str">
        <f t="shared" si="582"/>
        <v>power-tag/toilet-crew-cabin-sb-fwd</v>
      </c>
      <c r="Z3500" s="106" t="str" cm="1">
        <f t="array" ref="Z3500">IF(COUNTIF(N3500,"spare"),"","$."&amp;_xlfn.REGEXEXTRACT(J3500,"PT\d+[FQ]\d+_(.*)", 2))</f>
        <v>$.Total_Power_Factor</v>
      </c>
      <c r="AA3500" s="12">
        <f t="shared" si="581"/>
        <v>28</v>
      </c>
      <c r="AB3500" s="6" t="s">
        <v>195</v>
      </c>
      <c r="AC3500" s="106">
        <v>3084</v>
      </c>
      <c r="AJ3500" s="80"/>
      <c r="AK3500" s="116" t="s">
        <v>1696</v>
      </c>
      <c r="AN3500" s="80"/>
      <c r="AO3500" s="80"/>
      <c r="AP3500" s="80"/>
      <c r="AQ3500" s="80"/>
      <c r="AR3500" s="130"/>
      <c r="AS3500" s="80"/>
      <c r="AT3500" s="7"/>
      <c r="AU3500" s="7"/>
      <c r="AV3500" s="169"/>
      <c r="AW3500" s="170"/>
      <c r="AX3500" s="140"/>
      <c r="AY3500" s="150"/>
      <c r="AZ3500" s="171"/>
      <c r="BA3500" s="171"/>
      <c r="BB3500" s="150" t="str">
        <f t="shared" si="586"/>
        <v/>
      </c>
      <c r="BC3500" s="172"/>
      <c r="BD3500" s="169"/>
      <c r="BE3500" s="169"/>
      <c r="BF3500" s="169"/>
      <c r="BG3500" s="169"/>
      <c r="BH3500" s="169"/>
      <c r="BI3500" s="169"/>
      <c r="BJ3500" s="169"/>
      <c r="BK3500" s="169"/>
      <c r="BL3500" s="169"/>
      <c r="BM3500" s="169"/>
      <c r="BN3500" s="169"/>
      <c r="BO3500" s="169"/>
      <c r="BP3500" s="169"/>
      <c r="BQ3500" s="169"/>
      <c r="BS3500" s="6"/>
      <c r="BT3500" s="11"/>
      <c r="BU3500" s="6"/>
      <c r="BV3500" s="6"/>
    </row>
    <row r="3501" spans="1:74" ht="15.75" x14ac:dyDescent="0.25">
      <c r="A3501" s="52" t="s">
        <v>7908</v>
      </c>
      <c r="B3501" s="56"/>
      <c r="C3501" s="7" t="s">
        <v>118</v>
      </c>
      <c r="D3501" s="7" t="s">
        <v>6921</v>
      </c>
      <c r="E3501" s="7"/>
      <c r="F3501" s="64"/>
      <c r="G3501" s="6"/>
      <c r="H3501" s="6"/>
      <c r="I3501" s="10" t="s">
        <v>110</v>
      </c>
      <c r="J3501" s="11" t="s">
        <v>4618</v>
      </c>
      <c r="K3501" s="220" t="s">
        <v>601</v>
      </c>
      <c r="L3501" s="180"/>
      <c r="M3501" s="180">
        <v>1000</v>
      </c>
      <c r="N3501" s="80" t="s">
        <v>7217</v>
      </c>
      <c r="O3501" s="165"/>
      <c r="P3501" s="80" t="s">
        <v>6373</v>
      </c>
      <c r="Q3501" s="80"/>
      <c r="R3501" s="80"/>
      <c r="S3501" s="166"/>
      <c r="T3501" s="164"/>
      <c r="U3501" s="167"/>
      <c r="V3501" s="168"/>
      <c r="W3501" s="12" t="str">
        <f t="shared" ref="W3501:W3515" si="587">IF(COUNTIF(N3501,"spare"),"","Mqtt1")</f>
        <v>Mqtt1</v>
      </c>
      <c r="X3501" s="222"/>
      <c r="Y3501" s="6" t="str">
        <f t="shared" si="582"/>
        <v>power-tag/toilet-crew-cabin-ps-fwd</v>
      </c>
      <c r="Z3501" s="106" t="str" cm="1">
        <f t="array" ref="Z3501">IF(COUNTIF(N3501,"spare"),"","$."&amp;_xlfn.REGEXEXTRACT(J3501,"PT\d+[FQ]\d+_(.*)", 2))</f>
        <v>$.RMS_Current_Phase_A</v>
      </c>
      <c r="AA3501" s="12">
        <f>AA3486+1</f>
        <v>29</v>
      </c>
      <c r="AB3501" s="6" t="s">
        <v>195</v>
      </c>
      <c r="AC3501" s="106">
        <v>3000</v>
      </c>
      <c r="AJ3501" s="80"/>
      <c r="AK3501" s="116" t="s">
        <v>1693</v>
      </c>
      <c r="AN3501" s="80"/>
      <c r="AO3501" s="80"/>
      <c r="AP3501" s="80"/>
      <c r="AQ3501" s="80"/>
      <c r="AR3501" s="130"/>
      <c r="AS3501" s="80"/>
      <c r="AT3501" s="7"/>
      <c r="AU3501" s="7"/>
      <c r="AV3501" s="169"/>
      <c r="AW3501" s="170"/>
      <c r="AX3501" s="140"/>
      <c r="AY3501" s="150"/>
      <c r="AZ3501" s="171"/>
      <c r="BA3501" s="171"/>
      <c r="BB3501" s="150" t="str">
        <f t="shared" ref="BB3501:BB3515" si="588">IF(ISNUMBER(AM3501),"1","")</f>
        <v/>
      </c>
      <c r="BC3501" s="172"/>
      <c r="BD3501" s="169"/>
      <c r="BE3501" s="169"/>
      <c r="BF3501" s="169"/>
      <c r="BG3501" s="169"/>
      <c r="BH3501" s="169"/>
      <c r="BI3501" s="169"/>
      <c r="BJ3501" s="169"/>
      <c r="BK3501" s="169"/>
      <c r="BL3501" s="169"/>
      <c r="BM3501" s="169"/>
      <c r="BN3501" s="169"/>
      <c r="BO3501" s="169"/>
      <c r="BP3501" s="169"/>
      <c r="BQ3501" s="169"/>
      <c r="BS3501" s="6"/>
      <c r="BT3501" s="11"/>
      <c r="BU3501" s="6"/>
      <c r="BV3501" s="6"/>
    </row>
    <row r="3502" spans="1:74" ht="15.75" x14ac:dyDescent="0.25">
      <c r="A3502" s="52" t="s">
        <v>7908</v>
      </c>
      <c r="B3502" s="56"/>
      <c r="C3502" s="7" t="s">
        <v>118</v>
      </c>
      <c r="D3502" s="7" t="s">
        <v>6921</v>
      </c>
      <c r="E3502" s="7"/>
      <c r="F3502" s="64"/>
      <c r="G3502" s="6"/>
      <c r="H3502" s="6"/>
      <c r="I3502" s="10" t="s">
        <v>110</v>
      </c>
      <c r="J3502" s="11" t="s">
        <v>4619</v>
      </c>
      <c r="K3502" s="220" t="s">
        <v>601</v>
      </c>
      <c r="L3502" s="180"/>
      <c r="M3502" s="180">
        <v>1000</v>
      </c>
      <c r="N3502" s="80" t="s">
        <v>7217</v>
      </c>
      <c r="O3502" s="165"/>
      <c r="P3502" s="80" t="s">
        <v>6374</v>
      </c>
      <c r="Q3502" s="80"/>
      <c r="R3502" s="80"/>
      <c r="S3502" s="166"/>
      <c r="T3502" s="164"/>
      <c r="U3502" s="167"/>
      <c r="V3502" s="168"/>
      <c r="W3502" s="12" t="str">
        <f t="shared" si="587"/>
        <v>Mqtt1</v>
      </c>
      <c r="X3502" s="222"/>
      <c r="Y3502" s="6" t="str">
        <f t="shared" si="582"/>
        <v>power-tag/toilet-crew-cabin-ps-fwd</v>
      </c>
      <c r="Z3502" s="106" t="str" cm="1">
        <f t="array" ref="Z3502">IF(COUNTIF(N3502,"spare"),"","$."&amp;_xlfn.REGEXEXTRACT(J3502,"PT\d+[FQ]\d+_(.*)", 2))</f>
        <v>$.RMS_Current_Phase_B</v>
      </c>
      <c r="AA3502" s="12">
        <f t="shared" si="581"/>
        <v>29</v>
      </c>
      <c r="AB3502" s="6" t="s">
        <v>195</v>
      </c>
      <c r="AC3502" s="106">
        <v>3002</v>
      </c>
      <c r="AJ3502" s="80"/>
      <c r="AK3502" s="116" t="s">
        <v>1693</v>
      </c>
      <c r="AN3502" s="80"/>
      <c r="AO3502" s="80"/>
      <c r="AP3502" s="80"/>
      <c r="AQ3502" s="80"/>
      <c r="AR3502" s="130"/>
      <c r="AS3502" s="80"/>
      <c r="AT3502" s="7"/>
      <c r="AU3502" s="7"/>
      <c r="AV3502" s="169"/>
      <c r="AW3502" s="170"/>
      <c r="AX3502" s="140"/>
      <c r="AY3502" s="150"/>
      <c r="AZ3502" s="171"/>
      <c r="BA3502" s="171"/>
      <c r="BB3502" s="150" t="str">
        <f t="shared" si="588"/>
        <v/>
      </c>
      <c r="BC3502" s="172"/>
      <c r="BD3502" s="169"/>
      <c r="BE3502" s="169"/>
      <c r="BF3502" s="169"/>
      <c r="BG3502" s="169"/>
      <c r="BH3502" s="169"/>
      <c r="BI3502" s="169"/>
      <c r="BJ3502" s="169"/>
      <c r="BK3502" s="169"/>
      <c r="BL3502" s="169"/>
      <c r="BM3502" s="169"/>
      <c r="BN3502" s="169"/>
      <c r="BO3502" s="169"/>
      <c r="BP3502" s="169"/>
      <c r="BQ3502" s="169"/>
      <c r="BS3502" s="6"/>
      <c r="BT3502" s="11"/>
      <c r="BU3502" s="6"/>
      <c r="BV3502" s="6"/>
    </row>
    <row r="3503" spans="1:74" ht="15.75" x14ac:dyDescent="0.25">
      <c r="A3503" s="52" t="s">
        <v>7908</v>
      </c>
      <c r="B3503" s="56"/>
      <c r="C3503" s="7" t="s">
        <v>118</v>
      </c>
      <c r="D3503" s="7" t="s">
        <v>6921</v>
      </c>
      <c r="E3503" s="7"/>
      <c r="F3503" s="64"/>
      <c r="G3503" s="6"/>
      <c r="H3503" s="6"/>
      <c r="I3503" s="10" t="s">
        <v>110</v>
      </c>
      <c r="J3503" s="11" t="s">
        <v>4620</v>
      </c>
      <c r="K3503" s="220" t="s">
        <v>601</v>
      </c>
      <c r="L3503" s="180"/>
      <c r="M3503" s="180">
        <v>1000</v>
      </c>
      <c r="N3503" s="80" t="s">
        <v>7217</v>
      </c>
      <c r="O3503" s="165"/>
      <c r="P3503" s="80" t="s">
        <v>6375</v>
      </c>
      <c r="Q3503" s="80"/>
      <c r="R3503" s="80"/>
      <c r="S3503" s="166"/>
      <c r="T3503" s="164"/>
      <c r="U3503" s="167"/>
      <c r="V3503" s="168"/>
      <c r="W3503" s="12" t="str">
        <f t="shared" si="587"/>
        <v>Mqtt1</v>
      </c>
      <c r="X3503" s="222"/>
      <c r="Y3503" s="6" t="str">
        <f t="shared" si="582"/>
        <v>power-tag/toilet-crew-cabin-ps-fwd</v>
      </c>
      <c r="Z3503" s="106" t="str" cm="1">
        <f t="array" ref="Z3503">IF(COUNTIF(N3503,"spare"),"","$."&amp;_xlfn.REGEXEXTRACT(J3503,"PT\d+[FQ]\d+_(.*)", 2))</f>
        <v>$.RMS_Current_Phase_C</v>
      </c>
      <c r="AA3503" s="12">
        <f t="shared" si="581"/>
        <v>29</v>
      </c>
      <c r="AB3503" s="6" t="s">
        <v>195</v>
      </c>
      <c r="AC3503" s="106">
        <v>3004</v>
      </c>
      <c r="AJ3503" s="80"/>
      <c r="AK3503" s="116" t="s">
        <v>1693</v>
      </c>
      <c r="AN3503" s="80"/>
      <c r="AO3503" s="80"/>
      <c r="AP3503" s="80"/>
      <c r="AQ3503" s="80"/>
      <c r="AR3503" s="130"/>
      <c r="AS3503" s="80"/>
      <c r="AT3503" s="7"/>
      <c r="AU3503" s="7"/>
      <c r="AV3503" s="169"/>
      <c r="AW3503" s="170"/>
      <c r="AX3503" s="140"/>
      <c r="AY3503" s="150"/>
      <c r="AZ3503" s="171"/>
      <c r="BA3503" s="171"/>
      <c r="BB3503" s="150" t="str">
        <f t="shared" si="588"/>
        <v/>
      </c>
      <c r="BC3503" s="172"/>
      <c r="BD3503" s="169"/>
      <c r="BE3503" s="169"/>
      <c r="BF3503" s="169"/>
      <c r="BG3503" s="169"/>
      <c r="BH3503" s="169"/>
      <c r="BI3503" s="169"/>
      <c r="BJ3503" s="169"/>
      <c r="BK3503" s="169"/>
      <c r="BL3503" s="169"/>
      <c r="BM3503" s="169"/>
      <c r="BN3503" s="169"/>
      <c r="BO3503" s="169"/>
      <c r="BP3503" s="169"/>
      <c r="BQ3503" s="169"/>
      <c r="BS3503" s="6"/>
      <c r="BT3503" s="11"/>
      <c r="BU3503" s="6"/>
      <c r="BV3503" s="6"/>
    </row>
    <row r="3504" spans="1:74" ht="15.75" x14ac:dyDescent="0.25">
      <c r="A3504" s="52" t="s">
        <v>7908</v>
      </c>
      <c r="B3504" s="56"/>
      <c r="C3504" s="7" t="s">
        <v>118</v>
      </c>
      <c r="D3504" s="7" t="s">
        <v>6921</v>
      </c>
      <c r="E3504" s="7"/>
      <c r="F3504" s="64"/>
      <c r="G3504" s="6"/>
      <c r="H3504" s="6"/>
      <c r="I3504" s="10" t="s">
        <v>110</v>
      </c>
      <c r="J3504" s="11" t="s">
        <v>4621</v>
      </c>
      <c r="K3504" s="220" t="s">
        <v>601</v>
      </c>
      <c r="L3504" s="180"/>
      <c r="M3504" s="180">
        <v>1000</v>
      </c>
      <c r="N3504" s="80" t="s">
        <v>7217</v>
      </c>
      <c r="O3504" s="165"/>
      <c r="P3504" s="80" t="s">
        <v>6376</v>
      </c>
      <c r="Q3504" s="80"/>
      <c r="R3504" s="80"/>
      <c r="S3504" s="166"/>
      <c r="T3504" s="164"/>
      <c r="U3504" s="167"/>
      <c r="V3504" s="168"/>
      <c r="W3504" s="12" t="str">
        <f t="shared" si="587"/>
        <v>Mqtt1</v>
      </c>
      <c r="X3504" s="222"/>
      <c r="Y3504" s="6" t="str">
        <f t="shared" si="582"/>
        <v>power-tag/toilet-crew-cabin-ps-fwd</v>
      </c>
      <c r="Z3504" s="106" t="str" cm="1">
        <f t="array" ref="Z3504">IF(COUNTIF(N3504,"spare"),"","$."&amp;_xlfn.REGEXEXTRACT(J3504,"PT\d+[FQ]\d+_(.*)", 2))</f>
        <v>$.RMS_Current_Phase_Neut</v>
      </c>
      <c r="AA3504" s="12">
        <f t="shared" si="581"/>
        <v>29</v>
      </c>
      <c r="AB3504" s="6" t="s">
        <v>195</v>
      </c>
      <c r="AC3504" s="106">
        <v>3006</v>
      </c>
      <c r="AJ3504" s="80"/>
      <c r="AK3504" s="116" t="s">
        <v>1693</v>
      </c>
      <c r="AN3504" s="80"/>
      <c r="AO3504" s="80"/>
      <c r="AP3504" s="80"/>
      <c r="AQ3504" s="80"/>
      <c r="AR3504" s="130"/>
      <c r="AS3504" s="80"/>
      <c r="AT3504" s="7"/>
      <c r="AU3504" s="7"/>
      <c r="AV3504" s="169"/>
      <c r="AW3504" s="170"/>
      <c r="AX3504" s="140"/>
      <c r="AY3504" s="150"/>
      <c r="AZ3504" s="171"/>
      <c r="BA3504" s="171"/>
      <c r="BB3504" s="150" t="str">
        <f t="shared" si="588"/>
        <v/>
      </c>
      <c r="BC3504" s="172"/>
      <c r="BD3504" s="169"/>
      <c r="BE3504" s="169"/>
      <c r="BF3504" s="169"/>
      <c r="BG3504" s="169"/>
      <c r="BH3504" s="169"/>
      <c r="BI3504" s="169"/>
      <c r="BJ3504" s="169"/>
      <c r="BK3504" s="169"/>
      <c r="BL3504" s="169"/>
      <c r="BM3504" s="169"/>
      <c r="BN3504" s="169"/>
      <c r="BO3504" s="169"/>
      <c r="BP3504" s="169"/>
      <c r="BQ3504" s="169"/>
      <c r="BS3504" s="6"/>
      <c r="BT3504" s="11"/>
      <c r="BU3504" s="6"/>
      <c r="BV3504" s="6"/>
    </row>
    <row r="3505" spans="1:74" ht="15.75" x14ac:dyDescent="0.25">
      <c r="A3505" s="52" t="s">
        <v>7908</v>
      </c>
      <c r="B3505" s="56"/>
      <c r="C3505" s="7" t="s">
        <v>118</v>
      </c>
      <c r="D3505" s="7" t="s">
        <v>6921</v>
      </c>
      <c r="E3505" s="7"/>
      <c r="F3505" s="64"/>
      <c r="G3505" s="6"/>
      <c r="H3505" s="6"/>
      <c r="I3505" s="10" t="s">
        <v>110</v>
      </c>
      <c r="J3505" s="11" t="s">
        <v>7760</v>
      </c>
      <c r="K3505" s="220" t="s">
        <v>601</v>
      </c>
      <c r="L3505" s="180"/>
      <c r="M3505" s="180">
        <v>1000</v>
      </c>
      <c r="N3505" s="80" t="s">
        <v>7217</v>
      </c>
      <c r="O3505" s="165"/>
      <c r="P3505" s="80" t="s">
        <v>6377</v>
      </c>
      <c r="Q3505" s="80"/>
      <c r="R3505" s="80"/>
      <c r="S3505" s="166"/>
      <c r="T3505" s="164"/>
      <c r="U3505" s="167"/>
      <c r="V3505" s="168"/>
      <c r="W3505" s="12" t="str">
        <f t="shared" si="587"/>
        <v>Mqtt1</v>
      </c>
      <c r="X3505" s="222"/>
      <c r="Y3505" s="6" t="str">
        <f t="shared" si="582"/>
        <v>power-tag/toilet-crew-cabin-ps-fwd</v>
      </c>
      <c r="Z3505" s="106" t="str" cm="1">
        <f t="array" ref="Z3505">IF(COUNTIF(N3505,"spare"),"","$."&amp;_xlfn.REGEXEXTRACT(J3505,"PT\d+[FQ]\d+_(.*)", 2))</f>
        <v>$.RMS_Voltage_A_N</v>
      </c>
      <c r="AA3505" s="12">
        <f t="shared" si="581"/>
        <v>29</v>
      </c>
      <c r="AB3505" s="6" t="s">
        <v>195</v>
      </c>
      <c r="AC3505" s="106">
        <v>3028</v>
      </c>
      <c r="AJ3505" s="80"/>
      <c r="AK3505" s="116" t="s">
        <v>1694</v>
      </c>
      <c r="AN3505" s="80"/>
      <c r="AO3505" s="80"/>
      <c r="AP3505" s="80"/>
      <c r="AQ3505" s="80"/>
      <c r="AR3505" s="130"/>
      <c r="AS3505" s="80"/>
      <c r="AT3505" s="7"/>
      <c r="AU3505" s="7"/>
      <c r="AV3505" s="169"/>
      <c r="AW3505" s="170"/>
      <c r="AX3505" s="140"/>
      <c r="AY3505" s="150"/>
      <c r="AZ3505" s="171"/>
      <c r="BA3505" s="171"/>
      <c r="BB3505" s="150" t="str">
        <f t="shared" si="588"/>
        <v/>
      </c>
      <c r="BC3505" s="172"/>
      <c r="BD3505" s="169"/>
      <c r="BE3505" s="169"/>
      <c r="BF3505" s="169"/>
      <c r="BG3505" s="169"/>
      <c r="BH3505" s="169"/>
      <c r="BI3505" s="169"/>
      <c r="BJ3505" s="169"/>
      <c r="BK3505" s="169"/>
      <c r="BL3505" s="169"/>
      <c r="BM3505" s="169"/>
      <c r="BN3505" s="169"/>
      <c r="BO3505" s="169"/>
      <c r="BP3505" s="169"/>
      <c r="BQ3505" s="169"/>
      <c r="BS3505" s="6"/>
      <c r="BT3505" s="11"/>
      <c r="BU3505" s="6"/>
      <c r="BV3505" s="6"/>
    </row>
    <row r="3506" spans="1:74" ht="15.75" x14ac:dyDescent="0.25">
      <c r="A3506" s="52" t="s">
        <v>7908</v>
      </c>
      <c r="B3506" s="56"/>
      <c r="C3506" s="7" t="s">
        <v>118</v>
      </c>
      <c r="D3506" s="7" t="s">
        <v>6921</v>
      </c>
      <c r="E3506" s="7"/>
      <c r="F3506" s="64"/>
      <c r="G3506" s="6"/>
      <c r="H3506" s="6"/>
      <c r="I3506" s="10" t="s">
        <v>110</v>
      </c>
      <c r="J3506" s="11" t="s">
        <v>7761</v>
      </c>
      <c r="K3506" s="220" t="s">
        <v>601</v>
      </c>
      <c r="L3506" s="180"/>
      <c r="M3506" s="180">
        <v>1000</v>
      </c>
      <c r="N3506" s="80" t="s">
        <v>7217</v>
      </c>
      <c r="O3506" s="165"/>
      <c r="P3506" s="80" t="s">
        <v>6378</v>
      </c>
      <c r="Q3506" s="80"/>
      <c r="R3506" s="80"/>
      <c r="S3506" s="166"/>
      <c r="T3506" s="164"/>
      <c r="U3506" s="167"/>
      <c r="V3506" s="168"/>
      <c r="W3506" s="12" t="str">
        <f t="shared" si="587"/>
        <v>Mqtt1</v>
      </c>
      <c r="X3506" s="222"/>
      <c r="Y3506" s="6" t="str">
        <f t="shared" si="582"/>
        <v>power-tag/toilet-crew-cabin-ps-fwd</v>
      </c>
      <c r="Z3506" s="106" t="str" cm="1">
        <f t="array" ref="Z3506">IF(COUNTIF(N3506,"spare"),"","$."&amp;_xlfn.REGEXEXTRACT(J3506,"PT\d+[FQ]\d+_(.*)", 2))</f>
        <v>$.RMS_Voltage_B_N</v>
      </c>
      <c r="AA3506" s="12">
        <f t="shared" si="581"/>
        <v>29</v>
      </c>
      <c r="AB3506" s="6" t="s">
        <v>195</v>
      </c>
      <c r="AC3506" s="106">
        <v>3030</v>
      </c>
      <c r="AJ3506" s="80"/>
      <c r="AK3506" s="116" t="s">
        <v>1694</v>
      </c>
      <c r="AN3506" s="80"/>
      <c r="AO3506" s="80"/>
      <c r="AP3506" s="80"/>
      <c r="AQ3506" s="80"/>
      <c r="AR3506" s="130"/>
      <c r="AS3506" s="80"/>
      <c r="AT3506" s="7"/>
      <c r="AU3506" s="7"/>
      <c r="AV3506" s="169"/>
      <c r="AW3506" s="170"/>
      <c r="AX3506" s="140"/>
      <c r="AY3506" s="150"/>
      <c r="AZ3506" s="171"/>
      <c r="BA3506" s="171"/>
      <c r="BB3506" s="150" t="str">
        <f t="shared" si="588"/>
        <v/>
      </c>
      <c r="BC3506" s="172"/>
      <c r="BD3506" s="169"/>
      <c r="BE3506" s="169"/>
      <c r="BF3506" s="169"/>
      <c r="BG3506" s="169"/>
      <c r="BH3506" s="169"/>
      <c r="BI3506" s="169"/>
      <c r="BJ3506" s="169"/>
      <c r="BK3506" s="169"/>
      <c r="BL3506" s="169"/>
      <c r="BM3506" s="169"/>
      <c r="BN3506" s="169"/>
      <c r="BO3506" s="169"/>
      <c r="BP3506" s="169"/>
      <c r="BQ3506" s="169"/>
      <c r="BS3506" s="6"/>
      <c r="BT3506" s="11"/>
      <c r="BU3506" s="6"/>
      <c r="BV3506" s="6"/>
    </row>
    <row r="3507" spans="1:74" ht="15.75" x14ac:dyDescent="0.25">
      <c r="A3507" s="52" t="s">
        <v>7908</v>
      </c>
      <c r="B3507" s="56"/>
      <c r="C3507" s="7" t="s">
        <v>118</v>
      </c>
      <c r="D3507" s="7" t="s">
        <v>6921</v>
      </c>
      <c r="E3507" s="7"/>
      <c r="F3507" s="64"/>
      <c r="G3507" s="6"/>
      <c r="H3507" s="6"/>
      <c r="I3507" s="10" t="s">
        <v>110</v>
      </c>
      <c r="J3507" s="11" t="s">
        <v>7762</v>
      </c>
      <c r="K3507" s="220" t="s">
        <v>601</v>
      </c>
      <c r="L3507" s="180"/>
      <c r="M3507" s="180">
        <v>1000</v>
      </c>
      <c r="N3507" s="80" t="s">
        <v>7217</v>
      </c>
      <c r="O3507" s="165"/>
      <c r="P3507" s="80" t="s">
        <v>6379</v>
      </c>
      <c r="Q3507" s="80"/>
      <c r="R3507" s="80"/>
      <c r="S3507" s="166"/>
      <c r="T3507" s="164"/>
      <c r="U3507" s="167"/>
      <c r="V3507" s="168"/>
      <c r="W3507" s="12" t="str">
        <f t="shared" si="587"/>
        <v>Mqtt1</v>
      </c>
      <c r="X3507" s="222"/>
      <c r="Y3507" s="6" t="str">
        <f t="shared" si="582"/>
        <v>power-tag/toilet-crew-cabin-ps-fwd</v>
      </c>
      <c r="Z3507" s="106" t="str" cm="1">
        <f t="array" ref="Z3507">IF(COUNTIF(N3507,"spare"),"","$."&amp;_xlfn.REGEXEXTRACT(J3507,"PT\d+[FQ]\d+_(.*)", 2))</f>
        <v>$.RMS_Voltage_C_N</v>
      </c>
      <c r="AA3507" s="12">
        <f t="shared" si="581"/>
        <v>29</v>
      </c>
      <c r="AB3507" s="6" t="s">
        <v>195</v>
      </c>
      <c r="AC3507" s="106">
        <v>3032</v>
      </c>
      <c r="AJ3507" s="80"/>
      <c r="AK3507" s="116" t="s">
        <v>1694</v>
      </c>
      <c r="AN3507" s="80"/>
      <c r="AO3507" s="80"/>
      <c r="AP3507" s="80"/>
      <c r="AQ3507" s="80"/>
      <c r="AR3507" s="130"/>
      <c r="AS3507" s="80"/>
      <c r="AT3507" s="7"/>
      <c r="AU3507" s="7"/>
      <c r="AV3507" s="169"/>
      <c r="AW3507" s="170"/>
      <c r="AX3507" s="140"/>
      <c r="AY3507" s="150"/>
      <c r="AZ3507" s="171"/>
      <c r="BA3507" s="171"/>
      <c r="BB3507" s="150" t="str">
        <f t="shared" si="588"/>
        <v/>
      </c>
      <c r="BC3507" s="172"/>
      <c r="BD3507" s="169"/>
      <c r="BE3507" s="169"/>
      <c r="BF3507" s="169"/>
      <c r="BG3507" s="169"/>
      <c r="BH3507" s="169"/>
      <c r="BI3507" s="169"/>
      <c r="BJ3507" s="169"/>
      <c r="BK3507" s="169"/>
      <c r="BL3507" s="169"/>
      <c r="BM3507" s="169"/>
      <c r="BN3507" s="169"/>
      <c r="BO3507" s="169"/>
      <c r="BP3507" s="169"/>
      <c r="BQ3507" s="169"/>
      <c r="BS3507" s="6"/>
      <c r="BT3507" s="11"/>
      <c r="BU3507" s="6"/>
      <c r="BV3507" s="6"/>
    </row>
    <row r="3508" spans="1:74" ht="15.75" x14ac:dyDescent="0.25">
      <c r="A3508" s="52" t="s">
        <v>7908</v>
      </c>
      <c r="B3508" s="56"/>
      <c r="C3508" s="7" t="s">
        <v>118</v>
      </c>
      <c r="D3508" s="7" t="s">
        <v>6921</v>
      </c>
      <c r="E3508" s="7"/>
      <c r="F3508" s="64"/>
      <c r="G3508" s="6"/>
      <c r="H3508" s="6"/>
      <c r="I3508" s="10" t="s">
        <v>110</v>
      </c>
      <c r="J3508" s="11" t="s">
        <v>4622</v>
      </c>
      <c r="K3508" s="220" t="s">
        <v>601</v>
      </c>
      <c r="L3508" s="180"/>
      <c r="M3508" s="180">
        <v>1000</v>
      </c>
      <c r="N3508" s="80" t="s">
        <v>7217</v>
      </c>
      <c r="O3508" s="165"/>
      <c r="P3508" s="80" t="s">
        <v>6380</v>
      </c>
      <c r="Q3508" s="80"/>
      <c r="R3508" s="80"/>
      <c r="S3508" s="166"/>
      <c r="T3508" s="164"/>
      <c r="U3508" s="167"/>
      <c r="V3508" s="168"/>
      <c r="W3508" s="12" t="str">
        <f t="shared" si="587"/>
        <v>Mqtt1</v>
      </c>
      <c r="X3508" s="222"/>
      <c r="Y3508" s="6" t="str">
        <f t="shared" si="582"/>
        <v>power-tag/toilet-crew-cabin-ps-fwd</v>
      </c>
      <c r="Z3508" s="106" t="str" cm="1">
        <f t="array" ref="Z3508">IF(COUNTIF(N3508,"spare"),"","$."&amp;_xlfn.REGEXEXTRACT(J3508,"PT\d+[FQ]\d+_(.*)", 2))</f>
        <v>$.Active_Power_Phase_A</v>
      </c>
      <c r="AA3508" s="12">
        <f t="shared" si="581"/>
        <v>29</v>
      </c>
      <c r="AB3508" s="6" t="s">
        <v>195</v>
      </c>
      <c r="AC3508" s="106">
        <v>3054</v>
      </c>
      <c r="AJ3508" s="80"/>
      <c r="AK3508" s="116" t="s">
        <v>1695</v>
      </c>
      <c r="AN3508" s="80"/>
      <c r="AO3508" s="80"/>
      <c r="AP3508" s="80"/>
      <c r="AQ3508" s="80"/>
      <c r="AR3508" s="130"/>
      <c r="AS3508" s="80"/>
      <c r="AT3508" s="7"/>
      <c r="AU3508" s="7"/>
      <c r="AV3508" s="169"/>
      <c r="AW3508" s="170"/>
      <c r="AX3508" s="140"/>
      <c r="AY3508" s="150"/>
      <c r="AZ3508" s="171"/>
      <c r="BA3508" s="171"/>
      <c r="BB3508" s="150" t="str">
        <f t="shared" si="588"/>
        <v/>
      </c>
      <c r="BC3508" s="172"/>
      <c r="BD3508" s="169"/>
      <c r="BE3508" s="169"/>
      <c r="BF3508" s="169"/>
      <c r="BG3508" s="169"/>
      <c r="BH3508" s="169"/>
      <c r="BI3508" s="169"/>
      <c r="BJ3508" s="169"/>
      <c r="BK3508" s="169"/>
      <c r="BL3508" s="169"/>
      <c r="BM3508" s="169"/>
      <c r="BN3508" s="169"/>
      <c r="BO3508" s="169"/>
      <c r="BP3508" s="169"/>
      <c r="BQ3508" s="169"/>
      <c r="BS3508" s="6"/>
      <c r="BT3508" s="11"/>
      <c r="BU3508" s="6"/>
      <c r="BV3508" s="6"/>
    </row>
    <row r="3509" spans="1:74" ht="15.75" x14ac:dyDescent="0.25">
      <c r="A3509" s="52" t="s">
        <v>7908</v>
      </c>
      <c r="B3509" s="56"/>
      <c r="C3509" s="7" t="s">
        <v>118</v>
      </c>
      <c r="D3509" s="7" t="s">
        <v>6921</v>
      </c>
      <c r="E3509" s="7"/>
      <c r="F3509" s="64"/>
      <c r="G3509" s="6"/>
      <c r="H3509" s="6"/>
      <c r="I3509" s="10" t="s">
        <v>110</v>
      </c>
      <c r="J3509" s="11" t="s">
        <v>4623</v>
      </c>
      <c r="K3509" s="220" t="s">
        <v>601</v>
      </c>
      <c r="L3509" s="180"/>
      <c r="M3509" s="180">
        <v>1000</v>
      </c>
      <c r="N3509" s="80" t="s">
        <v>7217</v>
      </c>
      <c r="O3509" s="165"/>
      <c r="P3509" s="80" t="s">
        <v>6381</v>
      </c>
      <c r="Q3509" s="80"/>
      <c r="R3509" s="80"/>
      <c r="S3509" s="166"/>
      <c r="T3509" s="164"/>
      <c r="U3509" s="167"/>
      <c r="V3509" s="168"/>
      <c r="W3509" s="12" t="str">
        <f t="shared" si="587"/>
        <v>Mqtt1</v>
      </c>
      <c r="X3509" s="222"/>
      <c r="Y3509" s="6" t="str">
        <f t="shared" si="582"/>
        <v>power-tag/toilet-crew-cabin-ps-fwd</v>
      </c>
      <c r="Z3509" s="106" t="str" cm="1">
        <f t="array" ref="Z3509">IF(COUNTIF(N3509,"spare"),"","$."&amp;_xlfn.REGEXEXTRACT(J3509,"PT\d+[FQ]\d+_(.*)", 2))</f>
        <v>$.Active_Power_Phase_B</v>
      </c>
      <c r="AA3509" s="12">
        <f t="shared" si="581"/>
        <v>29</v>
      </c>
      <c r="AB3509" s="6" t="s">
        <v>195</v>
      </c>
      <c r="AC3509" s="106">
        <v>3056</v>
      </c>
      <c r="AJ3509" s="80"/>
      <c r="AK3509" s="116" t="s">
        <v>1695</v>
      </c>
      <c r="AN3509" s="80"/>
      <c r="AO3509" s="80"/>
      <c r="AP3509" s="80"/>
      <c r="AQ3509" s="80"/>
      <c r="AR3509" s="130"/>
      <c r="AS3509" s="80"/>
      <c r="AT3509" s="7"/>
      <c r="AU3509" s="7"/>
      <c r="AV3509" s="169"/>
      <c r="AW3509" s="170"/>
      <c r="AX3509" s="140"/>
      <c r="AY3509" s="150"/>
      <c r="AZ3509" s="171"/>
      <c r="BA3509" s="171"/>
      <c r="BB3509" s="150" t="str">
        <f t="shared" si="588"/>
        <v/>
      </c>
      <c r="BC3509" s="172"/>
      <c r="BD3509" s="169"/>
      <c r="BE3509" s="169"/>
      <c r="BF3509" s="169"/>
      <c r="BG3509" s="169"/>
      <c r="BH3509" s="169"/>
      <c r="BI3509" s="169"/>
      <c r="BJ3509" s="169"/>
      <c r="BK3509" s="169"/>
      <c r="BL3509" s="169"/>
      <c r="BM3509" s="169"/>
      <c r="BN3509" s="169"/>
      <c r="BO3509" s="169"/>
      <c r="BP3509" s="169"/>
      <c r="BQ3509" s="169"/>
      <c r="BS3509" s="6"/>
      <c r="BT3509" s="11"/>
      <c r="BU3509" s="6"/>
      <c r="BV3509" s="6"/>
    </row>
    <row r="3510" spans="1:74" ht="15.75" x14ac:dyDescent="0.25">
      <c r="A3510" s="52" t="s">
        <v>7908</v>
      </c>
      <c r="B3510" s="56"/>
      <c r="C3510" s="7" t="s">
        <v>118</v>
      </c>
      <c r="D3510" s="7" t="s">
        <v>6921</v>
      </c>
      <c r="E3510" s="7"/>
      <c r="F3510" s="64"/>
      <c r="G3510" s="6"/>
      <c r="H3510" s="6"/>
      <c r="I3510" s="10" t="s">
        <v>110</v>
      </c>
      <c r="J3510" s="11" t="s">
        <v>4624</v>
      </c>
      <c r="K3510" s="220" t="s">
        <v>601</v>
      </c>
      <c r="L3510" s="180"/>
      <c r="M3510" s="180">
        <v>1000</v>
      </c>
      <c r="N3510" s="80" t="s">
        <v>7217</v>
      </c>
      <c r="O3510" s="165"/>
      <c r="P3510" s="80" t="s">
        <v>6382</v>
      </c>
      <c r="Q3510" s="80"/>
      <c r="R3510" s="80"/>
      <c r="S3510" s="166"/>
      <c r="T3510" s="164"/>
      <c r="U3510" s="167"/>
      <c r="V3510" s="168"/>
      <c r="W3510" s="12" t="str">
        <f t="shared" si="587"/>
        <v>Mqtt1</v>
      </c>
      <c r="X3510" s="222"/>
      <c r="Y3510" s="6" t="str">
        <f t="shared" si="582"/>
        <v>power-tag/toilet-crew-cabin-ps-fwd</v>
      </c>
      <c r="Z3510" s="106" t="str" cm="1">
        <f t="array" ref="Z3510">IF(COUNTIF(N3510,"spare"),"","$."&amp;_xlfn.REGEXEXTRACT(J3510,"PT\d+[FQ]\d+_(.*)", 2))</f>
        <v>$.Active_Power_Phase_C</v>
      </c>
      <c r="AA3510" s="12">
        <f t="shared" si="581"/>
        <v>29</v>
      </c>
      <c r="AB3510" s="6" t="s">
        <v>195</v>
      </c>
      <c r="AC3510" s="106">
        <v>3058</v>
      </c>
      <c r="AJ3510" s="80"/>
      <c r="AK3510" s="116" t="s">
        <v>1695</v>
      </c>
      <c r="AN3510" s="80"/>
      <c r="AO3510" s="80"/>
      <c r="AP3510" s="80"/>
      <c r="AQ3510" s="80"/>
      <c r="AR3510" s="130"/>
      <c r="AS3510" s="80"/>
      <c r="AT3510" s="7"/>
      <c r="AU3510" s="7"/>
      <c r="AV3510" s="169"/>
      <c r="AW3510" s="170"/>
      <c r="AX3510" s="140"/>
      <c r="AY3510" s="150"/>
      <c r="AZ3510" s="171"/>
      <c r="BA3510" s="171"/>
      <c r="BB3510" s="150" t="str">
        <f t="shared" si="588"/>
        <v/>
      </c>
      <c r="BC3510" s="172"/>
      <c r="BD3510" s="169"/>
      <c r="BE3510" s="169"/>
      <c r="BF3510" s="169"/>
      <c r="BG3510" s="169"/>
      <c r="BH3510" s="169"/>
      <c r="BI3510" s="169"/>
      <c r="BJ3510" s="169"/>
      <c r="BK3510" s="169"/>
      <c r="BL3510" s="169"/>
      <c r="BM3510" s="169"/>
      <c r="BN3510" s="169"/>
      <c r="BO3510" s="169"/>
      <c r="BP3510" s="169"/>
      <c r="BQ3510" s="169"/>
      <c r="BS3510" s="6"/>
      <c r="BT3510" s="11"/>
      <c r="BU3510" s="6"/>
      <c r="BV3510" s="6"/>
    </row>
    <row r="3511" spans="1:74" ht="15.75" x14ac:dyDescent="0.25">
      <c r="A3511" s="52" t="s">
        <v>7908</v>
      </c>
      <c r="B3511" s="56"/>
      <c r="C3511" s="7" t="s">
        <v>118</v>
      </c>
      <c r="D3511" s="7" t="s">
        <v>6921</v>
      </c>
      <c r="E3511" s="7"/>
      <c r="F3511" s="64"/>
      <c r="G3511" s="6"/>
      <c r="H3511" s="6"/>
      <c r="I3511" s="10" t="s">
        <v>110</v>
      </c>
      <c r="J3511" s="11" t="s">
        <v>4625</v>
      </c>
      <c r="K3511" s="220" t="s">
        <v>601</v>
      </c>
      <c r="L3511" s="180"/>
      <c r="M3511" s="180">
        <v>1000</v>
      </c>
      <c r="N3511" s="80" t="s">
        <v>7217</v>
      </c>
      <c r="O3511" s="165"/>
      <c r="P3511" s="80" t="s">
        <v>6383</v>
      </c>
      <c r="Q3511" s="80"/>
      <c r="R3511" s="80"/>
      <c r="S3511" s="166"/>
      <c r="T3511" s="164"/>
      <c r="U3511" s="167"/>
      <c r="V3511" s="168"/>
      <c r="W3511" s="12" t="str">
        <f t="shared" si="587"/>
        <v>Mqtt1</v>
      </c>
      <c r="X3511" s="222"/>
      <c r="Y3511" s="6" t="str">
        <f t="shared" si="582"/>
        <v>power-tag/toilet-crew-cabin-ps-fwd</v>
      </c>
      <c r="Z3511" s="106" t="str" cm="1">
        <f t="array" ref="Z3511">IF(COUNTIF(N3511,"spare"),"","$."&amp;_xlfn.REGEXEXTRACT(J3511,"PT\d+[FQ]\d+_(.*)", 2))</f>
        <v>$.Total_Active_Power</v>
      </c>
      <c r="AA3511" s="12">
        <f t="shared" si="581"/>
        <v>29</v>
      </c>
      <c r="AB3511" s="6" t="s">
        <v>195</v>
      </c>
      <c r="AC3511" s="106">
        <v>3060</v>
      </c>
      <c r="AJ3511" s="80"/>
      <c r="AK3511" s="116" t="s">
        <v>1695</v>
      </c>
      <c r="AN3511" s="80"/>
      <c r="AO3511" s="80"/>
      <c r="AP3511" s="80"/>
      <c r="AQ3511" s="80"/>
      <c r="AR3511" s="130"/>
      <c r="AS3511" s="80"/>
      <c r="AT3511" s="7"/>
      <c r="AU3511" s="7"/>
      <c r="AV3511" s="169"/>
      <c r="AW3511" s="170"/>
      <c r="AX3511" s="140"/>
      <c r="AY3511" s="150"/>
      <c r="AZ3511" s="171"/>
      <c r="BA3511" s="171"/>
      <c r="BB3511" s="150" t="str">
        <f t="shared" si="588"/>
        <v/>
      </c>
      <c r="BC3511" s="172"/>
      <c r="BD3511" s="169"/>
      <c r="BE3511" s="169"/>
      <c r="BF3511" s="169"/>
      <c r="BG3511" s="169"/>
      <c r="BH3511" s="169"/>
      <c r="BI3511" s="169"/>
      <c r="BJ3511" s="169"/>
      <c r="BK3511" s="169"/>
      <c r="BL3511" s="169"/>
      <c r="BM3511" s="169"/>
      <c r="BN3511" s="169"/>
      <c r="BO3511" s="169"/>
      <c r="BP3511" s="169"/>
      <c r="BQ3511" s="169"/>
      <c r="BS3511" s="6"/>
      <c r="BT3511" s="11"/>
      <c r="BU3511" s="6"/>
      <c r="BV3511" s="6"/>
    </row>
    <row r="3512" spans="1:74" ht="15.75" x14ac:dyDescent="0.25">
      <c r="A3512" s="52" t="s">
        <v>7908</v>
      </c>
      <c r="B3512" s="56"/>
      <c r="C3512" s="7" t="s">
        <v>118</v>
      </c>
      <c r="D3512" s="7" t="s">
        <v>6921</v>
      </c>
      <c r="E3512" s="7"/>
      <c r="F3512" s="64"/>
      <c r="G3512" s="6"/>
      <c r="H3512" s="6"/>
      <c r="I3512" s="10" t="s">
        <v>110</v>
      </c>
      <c r="J3512" s="11" t="s">
        <v>4626</v>
      </c>
      <c r="K3512" s="220" t="s">
        <v>601</v>
      </c>
      <c r="L3512" s="180"/>
      <c r="M3512" s="180">
        <v>1000</v>
      </c>
      <c r="N3512" s="80" t="s">
        <v>7217</v>
      </c>
      <c r="O3512" s="165"/>
      <c r="P3512" s="80" t="s">
        <v>6384</v>
      </c>
      <c r="Q3512" s="80"/>
      <c r="R3512" s="80"/>
      <c r="S3512" s="166"/>
      <c r="T3512" s="164"/>
      <c r="U3512" s="167"/>
      <c r="V3512" s="168"/>
      <c r="W3512" s="12" t="str">
        <f t="shared" si="587"/>
        <v>Mqtt1</v>
      </c>
      <c r="X3512" s="222"/>
      <c r="Y3512" s="6" t="str">
        <f t="shared" si="582"/>
        <v>power-tag/toilet-crew-cabin-ps-fwd</v>
      </c>
      <c r="Z3512" s="106" t="str" cm="1">
        <f t="array" ref="Z3512">IF(COUNTIF(N3512,"spare"),"","$."&amp;_xlfn.REGEXEXTRACT(J3512,"PT\d+[FQ]\d+_(.*)", 2))</f>
        <v>$.Power_Factor_Phase_A</v>
      </c>
      <c r="AA3512" s="12">
        <f t="shared" si="581"/>
        <v>29</v>
      </c>
      <c r="AB3512" s="6" t="s">
        <v>195</v>
      </c>
      <c r="AC3512" s="106">
        <v>3078</v>
      </c>
      <c r="AJ3512" s="80"/>
      <c r="AK3512" s="116" t="s">
        <v>1696</v>
      </c>
      <c r="AN3512" s="80"/>
      <c r="AO3512" s="80"/>
      <c r="AP3512" s="80"/>
      <c r="AQ3512" s="80"/>
      <c r="AR3512" s="130"/>
      <c r="AS3512" s="80"/>
      <c r="AT3512" s="7"/>
      <c r="AU3512" s="7"/>
      <c r="AV3512" s="169"/>
      <c r="AW3512" s="170"/>
      <c r="AX3512" s="140"/>
      <c r="AY3512" s="150"/>
      <c r="AZ3512" s="171"/>
      <c r="BA3512" s="171"/>
      <c r="BB3512" s="150" t="str">
        <f t="shared" si="588"/>
        <v/>
      </c>
      <c r="BC3512" s="172"/>
      <c r="BD3512" s="169"/>
      <c r="BE3512" s="169"/>
      <c r="BF3512" s="169"/>
      <c r="BG3512" s="169"/>
      <c r="BH3512" s="169"/>
      <c r="BI3512" s="169"/>
      <c r="BJ3512" s="169"/>
      <c r="BK3512" s="169"/>
      <c r="BL3512" s="169"/>
      <c r="BM3512" s="169"/>
      <c r="BN3512" s="169"/>
      <c r="BO3512" s="169"/>
      <c r="BP3512" s="169"/>
      <c r="BQ3512" s="169"/>
      <c r="BS3512" s="6"/>
      <c r="BT3512" s="11"/>
      <c r="BU3512" s="6"/>
      <c r="BV3512" s="6"/>
    </row>
    <row r="3513" spans="1:74" ht="15.75" x14ac:dyDescent="0.25">
      <c r="A3513" s="52" t="s">
        <v>7908</v>
      </c>
      <c r="B3513" s="56"/>
      <c r="C3513" s="7" t="s">
        <v>118</v>
      </c>
      <c r="D3513" s="7" t="s">
        <v>6921</v>
      </c>
      <c r="E3513" s="7"/>
      <c r="F3513" s="64"/>
      <c r="G3513" s="6"/>
      <c r="H3513" s="6"/>
      <c r="I3513" s="10" t="s">
        <v>110</v>
      </c>
      <c r="J3513" s="11" t="s">
        <v>4627</v>
      </c>
      <c r="K3513" s="220" t="s">
        <v>601</v>
      </c>
      <c r="L3513" s="180"/>
      <c r="M3513" s="180">
        <v>1000</v>
      </c>
      <c r="N3513" s="80" t="s">
        <v>7217</v>
      </c>
      <c r="O3513" s="165"/>
      <c r="P3513" s="80" t="s">
        <v>6385</v>
      </c>
      <c r="Q3513" s="80"/>
      <c r="R3513" s="80"/>
      <c r="S3513" s="166"/>
      <c r="T3513" s="164"/>
      <c r="U3513" s="167"/>
      <c r="V3513" s="168"/>
      <c r="W3513" s="12" t="str">
        <f t="shared" si="587"/>
        <v>Mqtt1</v>
      </c>
      <c r="X3513" s="222"/>
      <c r="Y3513" s="6" t="str">
        <f t="shared" si="582"/>
        <v>power-tag/toilet-crew-cabin-ps-fwd</v>
      </c>
      <c r="Z3513" s="106" t="str" cm="1">
        <f t="array" ref="Z3513">IF(COUNTIF(N3513,"spare"),"","$."&amp;_xlfn.REGEXEXTRACT(J3513,"PT\d+[FQ]\d+_(.*)", 2))</f>
        <v>$.Power_Factor_Phase_B</v>
      </c>
      <c r="AA3513" s="12">
        <f t="shared" si="581"/>
        <v>29</v>
      </c>
      <c r="AB3513" s="6" t="s">
        <v>195</v>
      </c>
      <c r="AC3513" s="106">
        <v>3080</v>
      </c>
      <c r="AJ3513" s="80"/>
      <c r="AK3513" s="116" t="s">
        <v>1696</v>
      </c>
      <c r="AN3513" s="80"/>
      <c r="AO3513" s="80"/>
      <c r="AP3513" s="80"/>
      <c r="AQ3513" s="80"/>
      <c r="AR3513" s="130"/>
      <c r="AS3513" s="80"/>
      <c r="AT3513" s="7"/>
      <c r="AU3513" s="7"/>
      <c r="AV3513" s="169"/>
      <c r="AW3513" s="170"/>
      <c r="AX3513" s="140"/>
      <c r="AY3513" s="150"/>
      <c r="AZ3513" s="171"/>
      <c r="BA3513" s="171"/>
      <c r="BB3513" s="150" t="str">
        <f t="shared" si="588"/>
        <v/>
      </c>
      <c r="BC3513" s="172"/>
      <c r="BD3513" s="169"/>
      <c r="BE3513" s="169"/>
      <c r="BF3513" s="169"/>
      <c r="BG3513" s="169"/>
      <c r="BH3513" s="169"/>
      <c r="BI3513" s="169"/>
      <c r="BJ3513" s="169"/>
      <c r="BK3513" s="169"/>
      <c r="BL3513" s="169"/>
      <c r="BM3513" s="169"/>
      <c r="BN3513" s="169"/>
      <c r="BO3513" s="169"/>
      <c r="BP3513" s="169"/>
      <c r="BQ3513" s="169"/>
      <c r="BS3513" s="6"/>
      <c r="BT3513" s="11"/>
      <c r="BU3513" s="6"/>
      <c r="BV3513" s="6"/>
    </row>
    <row r="3514" spans="1:74" ht="15.75" x14ac:dyDescent="0.25">
      <c r="A3514" s="52" t="s">
        <v>7908</v>
      </c>
      <c r="B3514" s="56"/>
      <c r="C3514" s="7" t="s">
        <v>118</v>
      </c>
      <c r="D3514" s="7" t="s">
        <v>6921</v>
      </c>
      <c r="E3514" s="7"/>
      <c r="F3514" s="64"/>
      <c r="G3514" s="6"/>
      <c r="H3514" s="6"/>
      <c r="I3514" s="10" t="s">
        <v>110</v>
      </c>
      <c r="J3514" s="11" t="s">
        <v>4628</v>
      </c>
      <c r="K3514" s="220" t="s">
        <v>601</v>
      </c>
      <c r="L3514" s="180"/>
      <c r="M3514" s="180">
        <v>1000</v>
      </c>
      <c r="N3514" s="80" t="s">
        <v>7217</v>
      </c>
      <c r="O3514" s="165"/>
      <c r="P3514" s="80" t="s">
        <v>6386</v>
      </c>
      <c r="Q3514" s="80"/>
      <c r="R3514" s="80"/>
      <c r="S3514" s="166"/>
      <c r="T3514" s="164"/>
      <c r="U3514" s="167"/>
      <c r="V3514" s="168"/>
      <c r="W3514" s="12" t="str">
        <f t="shared" si="587"/>
        <v>Mqtt1</v>
      </c>
      <c r="X3514" s="222"/>
      <c r="Y3514" s="6" t="str">
        <f t="shared" si="582"/>
        <v>power-tag/toilet-crew-cabin-ps-fwd</v>
      </c>
      <c r="Z3514" s="106" t="str" cm="1">
        <f t="array" ref="Z3514">IF(COUNTIF(N3514,"spare"),"","$."&amp;_xlfn.REGEXEXTRACT(J3514,"PT\d+[FQ]\d+_(.*)", 2))</f>
        <v>$.Power_Factor_Phase_C</v>
      </c>
      <c r="AA3514" s="12">
        <f t="shared" si="581"/>
        <v>29</v>
      </c>
      <c r="AB3514" s="6" t="s">
        <v>195</v>
      </c>
      <c r="AC3514" s="106">
        <v>3082</v>
      </c>
      <c r="AJ3514" s="80"/>
      <c r="AK3514" s="116" t="s">
        <v>1696</v>
      </c>
      <c r="AN3514" s="80"/>
      <c r="AO3514" s="80"/>
      <c r="AP3514" s="80"/>
      <c r="AQ3514" s="80"/>
      <c r="AR3514" s="130"/>
      <c r="AS3514" s="80"/>
      <c r="AT3514" s="7"/>
      <c r="AU3514" s="7"/>
      <c r="AV3514" s="169"/>
      <c r="AW3514" s="170"/>
      <c r="AX3514" s="140"/>
      <c r="AY3514" s="150"/>
      <c r="AZ3514" s="171"/>
      <c r="BA3514" s="171"/>
      <c r="BB3514" s="150" t="str">
        <f t="shared" si="588"/>
        <v/>
      </c>
      <c r="BC3514" s="172"/>
      <c r="BD3514" s="169"/>
      <c r="BE3514" s="169"/>
      <c r="BF3514" s="169"/>
      <c r="BG3514" s="169"/>
      <c r="BH3514" s="169"/>
      <c r="BI3514" s="169"/>
      <c r="BJ3514" s="169"/>
      <c r="BK3514" s="169"/>
      <c r="BL3514" s="169"/>
      <c r="BM3514" s="169"/>
      <c r="BN3514" s="169"/>
      <c r="BO3514" s="169"/>
      <c r="BP3514" s="169"/>
      <c r="BQ3514" s="169"/>
      <c r="BS3514" s="6"/>
      <c r="BT3514" s="11"/>
      <c r="BU3514" s="6"/>
      <c r="BV3514" s="6"/>
    </row>
    <row r="3515" spans="1:74" ht="15.75" x14ac:dyDescent="0.25">
      <c r="A3515" s="52" t="s">
        <v>7908</v>
      </c>
      <c r="B3515" s="56"/>
      <c r="C3515" s="7" t="s">
        <v>118</v>
      </c>
      <c r="D3515" s="7" t="s">
        <v>6921</v>
      </c>
      <c r="E3515" s="7"/>
      <c r="F3515" s="64"/>
      <c r="G3515" s="6"/>
      <c r="H3515" s="6"/>
      <c r="I3515" s="10" t="s">
        <v>110</v>
      </c>
      <c r="J3515" s="11" t="s">
        <v>4629</v>
      </c>
      <c r="K3515" s="220" t="s">
        <v>601</v>
      </c>
      <c r="L3515" s="180"/>
      <c r="M3515" s="180">
        <v>1000</v>
      </c>
      <c r="N3515" s="80" t="s">
        <v>7217</v>
      </c>
      <c r="O3515" s="165"/>
      <c r="P3515" s="80" t="s">
        <v>6387</v>
      </c>
      <c r="Q3515" s="80"/>
      <c r="R3515" s="80"/>
      <c r="S3515" s="166"/>
      <c r="T3515" s="164"/>
      <c r="U3515" s="167"/>
      <c r="V3515" s="168"/>
      <c r="W3515" s="12" t="str">
        <f t="shared" si="587"/>
        <v>Mqtt1</v>
      </c>
      <c r="X3515" s="222"/>
      <c r="Y3515" s="6" t="str">
        <f t="shared" si="582"/>
        <v>power-tag/toilet-crew-cabin-ps-fwd</v>
      </c>
      <c r="Z3515" s="106" t="str" cm="1">
        <f t="array" ref="Z3515">IF(COUNTIF(N3515,"spare"),"","$."&amp;_xlfn.REGEXEXTRACT(J3515,"PT\d+[FQ]\d+_(.*)", 2))</f>
        <v>$.Total_Power_Factor</v>
      </c>
      <c r="AA3515" s="12">
        <f t="shared" si="581"/>
        <v>29</v>
      </c>
      <c r="AB3515" s="6" t="s">
        <v>195</v>
      </c>
      <c r="AC3515" s="106">
        <v>3084</v>
      </c>
      <c r="AJ3515" s="80"/>
      <c r="AK3515" s="116" t="s">
        <v>1696</v>
      </c>
      <c r="AN3515" s="80"/>
      <c r="AO3515" s="80"/>
      <c r="AP3515" s="80"/>
      <c r="AQ3515" s="80"/>
      <c r="AR3515" s="130"/>
      <c r="AS3515" s="80"/>
      <c r="AT3515" s="7"/>
      <c r="AU3515" s="7"/>
      <c r="AV3515" s="169"/>
      <c r="AW3515" s="170"/>
      <c r="AX3515" s="140"/>
      <c r="AY3515" s="150"/>
      <c r="AZ3515" s="171"/>
      <c r="BA3515" s="171"/>
      <c r="BB3515" s="150" t="str">
        <f t="shared" si="588"/>
        <v/>
      </c>
      <c r="BC3515" s="172"/>
      <c r="BD3515" s="169"/>
      <c r="BE3515" s="169"/>
      <c r="BF3515" s="169"/>
      <c r="BG3515" s="169"/>
      <c r="BH3515" s="169"/>
      <c r="BI3515" s="169"/>
      <c r="BJ3515" s="169"/>
      <c r="BK3515" s="169"/>
      <c r="BL3515" s="169"/>
      <c r="BM3515" s="169"/>
      <c r="BN3515" s="169"/>
      <c r="BO3515" s="169"/>
      <c r="BP3515" s="169"/>
      <c r="BQ3515" s="169"/>
      <c r="BS3515" s="6"/>
      <c r="BT3515" s="11"/>
      <c r="BU3515" s="6"/>
      <c r="BV3515" s="6"/>
    </row>
    <row r="3516" spans="1:74" ht="15.75" x14ac:dyDescent="0.25">
      <c r="A3516" s="52" t="s">
        <v>7908</v>
      </c>
      <c r="B3516" s="56"/>
      <c r="C3516" s="7" t="s">
        <v>118</v>
      </c>
      <c r="D3516" s="7" t="s">
        <v>6921</v>
      </c>
      <c r="E3516" s="7"/>
      <c r="F3516" s="64"/>
      <c r="G3516" s="6"/>
      <c r="H3516" s="6"/>
      <c r="I3516" s="10" t="s">
        <v>110</v>
      </c>
      <c r="J3516" s="11" t="s">
        <v>4630</v>
      </c>
      <c r="K3516" s="220" t="s">
        <v>601</v>
      </c>
      <c r="L3516" s="180"/>
      <c r="M3516" s="180">
        <v>1000</v>
      </c>
      <c r="N3516" s="80" t="s">
        <v>7217</v>
      </c>
      <c r="O3516" s="165"/>
      <c r="P3516" s="80" t="s">
        <v>6388</v>
      </c>
      <c r="Q3516" s="80"/>
      <c r="R3516" s="80"/>
      <c r="S3516" s="166"/>
      <c r="T3516" s="164"/>
      <c r="U3516" s="167"/>
      <c r="V3516" s="168"/>
      <c r="W3516" s="12" t="str">
        <f t="shared" ref="W3516:W3530" si="589">IF(COUNTIF(N3516,"spare"),"","Mqtt1")</f>
        <v>Mqtt1</v>
      </c>
      <c r="X3516" s="222"/>
      <c r="Y3516" s="6" t="str">
        <f t="shared" si="582"/>
        <v>power-tag/lighting-aft-ship</v>
      </c>
      <c r="Z3516" s="106" t="str" cm="1">
        <f t="array" ref="Z3516">IF(COUNTIF(N3516,"spare"),"","$."&amp;_xlfn.REGEXEXTRACT(J3516,"PT\d+[FQ]\d+_(.*)", 2))</f>
        <v>$.RMS_Current_Phase_A</v>
      </c>
      <c r="AA3516" s="12">
        <f>AA3501+1</f>
        <v>30</v>
      </c>
      <c r="AB3516" s="6" t="s">
        <v>195</v>
      </c>
      <c r="AC3516" s="106">
        <v>3000</v>
      </c>
      <c r="AJ3516" s="80"/>
      <c r="AK3516" s="116" t="s">
        <v>1693</v>
      </c>
      <c r="AN3516" s="80"/>
      <c r="AO3516" s="80"/>
      <c r="AP3516" s="80"/>
      <c r="AQ3516" s="80"/>
      <c r="AR3516" s="130"/>
      <c r="AS3516" s="80"/>
      <c r="AT3516" s="7"/>
      <c r="AU3516" s="7"/>
      <c r="AV3516" s="169"/>
      <c r="AW3516" s="170"/>
      <c r="AX3516" s="140"/>
      <c r="AY3516" s="150"/>
      <c r="AZ3516" s="171"/>
      <c r="BA3516" s="171"/>
      <c r="BB3516" s="150" t="str">
        <f t="shared" ref="BB3516:BB3530" si="590">IF(ISNUMBER(AM3516),"1","")</f>
        <v/>
      </c>
      <c r="BC3516" s="172"/>
      <c r="BD3516" s="169"/>
      <c r="BE3516" s="169"/>
      <c r="BF3516" s="169"/>
      <c r="BG3516" s="169"/>
      <c r="BH3516" s="169"/>
      <c r="BI3516" s="169"/>
      <c r="BJ3516" s="169"/>
      <c r="BK3516" s="169"/>
      <c r="BL3516" s="169"/>
      <c r="BM3516" s="169"/>
      <c r="BN3516" s="169"/>
      <c r="BO3516" s="169"/>
      <c r="BP3516" s="169"/>
      <c r="BQ3516" s="169"/>
      <c r="BS3516" s="6"/>
      <c r="BT3516" s="11"/>
      <c r="BU3516" s="6"/>
      <c r="BV3516" s="6"/>
    </row>
    <row r="3517" spans="1:74" ht="15.75" x14ac:dyDescent="0.25">
      <c r="A3517" s="52" t="s">
        <v>7908</v>
      </c>
      <c r="B3517" s="56"/>
      <c r="C3517" s="7" t="s">
        <v>118</v>
      </c>
      <c r="D3517" s="7" t="s">
        <v>6921</v>
      </c>
      <c r="E3517" s="7"/>
      <c r="F3517" s="64"/>
      <c r="G3517" s="6"/>
      <c r="H3517" s="6"/>
      <c r="I3517" s="10" t="s">
        <v>110</v>
      </c>
      <c r="J3517" s="11" t="s">
        <v>4631</v>
      </c>
      <c r="K3517" s="220" t="s">
        <v>601</v>
      </c>
      <c r="L3517" s="180"/>
      <c r="M3517" s="180">
        <v>1000</v>
      </c>
      <c r="N3517" s="80" t="s">
        <v>7217</v>
      </c>
      <c r="O3517" s="165"/>
      <c r="P3517" s="80" t="s">
        <v>6389</v>
      </c>
      <c r="Q3517" s="80"/>
      <c r="R3517" s="80"/>
      <c r="S3517" s="166"/>
      <c r="T3517" s="164"/>
      <c r="U3517" s="167"/>
      <c r="V3517" s="168"/>
      <c r="W3517" s="12" t="str">
        <f t="shared" si="589"/>
        <v>Mqtt1</v>
      </c>
      <c r="X3517" s="222"/>
      <c r="Y3517" s="6" t="str">
        <f t="shared" si="582"/>
        <v>power-tag/lighting-aft-ship</v>
      </c>
      <c r="Z3517" s="106" t="str" cm="1">
        <f t="array" ref="Z3517">IF(COUNTIF(N3517,"spare"),"","$."&amp;_xlfn.REGEXEXTRACT(J3517,"PT\d+[FQ]\d+_(.*)", 2))</f>
        <v>$.RMS_Current_Phase_B</v>
      </c>
      <c r="AA3517" s="12">
        <f t="shared" si="581"/>
        <v>30</v>
      </c>
      <c r="AB3517" s="6" t="s">
        <v>195</v>
      </c>
      <c r="AC3517" s="106">
        <v>3002</v>
      </c>
      <c r="AJ3517" s="80"/>
      <c r="AK3517" s="116" t="s">
        <v>1693</v>
      </c>
      <c r="AN3517" s="80"/>
      <c r="AO3517" s="80"/>
      <c r="AP3517" s="80"/>
      <c r="AQ3517" s="80"/>
      <c r="AR3517" s="130"/>
      <c r="AS3517" s="80"/>
      <c r="AT3517" s="7"/>
      <c r="AU3517" s="7"/>
      <c r="AV3517" s="169"/>
      <c r="AW3517" s="170"/>
      <c r="AX3517" s="140"/>
      <c r="AY3517" s="150"/>
      <c r="AZ3517" s="171"/>
      <c r="BA3517" s="171"/>
      <c r="BB3517" s="150" t="str">
        <f t="shared" si="590"/>
        <v/>
      </c>
      <c r="BC3517" s="172"/>
      <c r="BD3517" s="169"/>
      <c r="BE3517" s="169"/>
      <c r="BF3517" s="169"/>
      <c r="BG3517" s="169"/>
      <c r="BH3517" s="169"/>
      <c r="BI3517" s="169"/>
      <c r="BJ3517" s="169"/>
      <c r="BK3517" s="169"/>
      <c r="BL3517" s="169"/>
      <c r="BM3517" s="169"/>
      <c r="BN3517" s="169"/>
      <c r="BO3517" s="169"/>
      <c r="BP3517" s="169"/>
      <c r="BQ3517" s="169"/>
      <c r="BS3517" s="6"/>
      <c r="BT3517" s="11"/>
      <c r="BU3517" s="6"/>
      <c r="BV3517" s="6"/>
    </row>
    <row r="3518" spans="1:74" ht="15.75" x14ac:dyDescent="0.25">
      <c r="A3518" s="52" t="s">
        <v>7908</v>
      </c>
      <c r="B3518" s="56"/>
      <c r="C3518" s="7" t="s">
        <v>118</v>
      </c>
      <c r="D3518" s="7" t="s">
        <v>6921</v>
      </c>
      <c r="E3518" s="7"/>
      <c r="F3518" s="64"/>
      <c r="G3518" s="6"/>
      <c r="H3518" s="6"/>
      <c r="I3518" s="10" t="s">
        <v>110</v>
      </c>
      <c r="J3518" s="11" t="s">
        <v>4632</v>
      </c>
      <c r="K3518" s="220" t="s">
        <v>601</v>
      </c>
      <c r="L3518" s="180"/>
      <c r="M3518" s="180">
        <v>1000</v>
      </c>
      <c r="N3518" s="80" t="s">
        <v>7217</v>
      </c>
      <c r="O3518" s="165"/>
      <c r="P3518" s="80" t="s">
        <v>6390</v>
      </c>
      <c r="Q3518" s="80"/>
      <c r="R3518" s="80"/>
      <c r="S3518" s="166"/>
      <c r="T3518" s="164"/>
      <c r="U3518" s="167"/>
      <c r="V3518" s="168"/>
      <c r="W3518" s="12" t="str">
        <f t="shared" si="589"/>
        <v>Mqtt1</v>
      </c>
      <c r="X3518" s="222"/>
      <c r="Y3518" s="6" t="str">
        <f t="shared" si="582"/>
        <v>power-tag/lighting-aft-ship</v>
      </c>
      <c r="Z3518" s="106" t="str" cm="1">
        <f t="array" ref="Z3518">IF(COUNTIF(N3518,"spare"),"","$."&amp;_xlfn.REGEXEXTRACT(J3518,"PT\d+[FQ]\d+_(.*)", 2))</f>
        <v>$.RMS_Current_Phase_C</v>
      </c>
      <c r="AA3518" s="12">
        <f t="shared" si="581"/>
        <v>30</v>
      </c>
      <c r="AB3518" s="6" t="s">
        <v>195</v>
      </c>
      <c r="AC3518" s="106">
        <v>3004</v>
      </c>
      <c r="AJ3518" s="80"/>
      <c r="AK3518" s="116" t="s">
        <v>1693</v>
      </c>
      <c r="AN3518" s="80"/>
      <c r="AO3518" s="80"/>
      <c r="AP3518" s="80"/>
      <c r="AQ3518" s="80"/>
      <c r="AR3518" s="130"/>
      <c r="AS3518" s="80"/>
      <c r="AT3518" s="7"/>
      <c r="AU3518" s="7"/>
      <c r="AV3518" s="169"/>
      <c r="AW3518" s="170"/>
      <c r="AX3518" s="140"/>
      <c r="AY3518" s="150"/>
      <c r="AZ3518" s="171"/>
      <c r="BA3518" s="171"/>
      <c r="BB3518" s="150" t="str">
        <f t="shared" si="590"/>
        <v/>
      </c>
      <c r="BC3518" s="172"/>
      <c r="BD3518" s="169"/>
      <c r="BE3518" s="169"/>
      <c r="BF3518" s="169"/>
      <c r="BG3518" s="169"/>
      <c r="BH3518" s="169"/>
      <c r="BI3518" s="169"/>
      <c r="BJ3518" s="169"/>
      <c r="BK3518" s="169"/>
      <c r="BL3518" s="169"/>
      <c r="BM3518" s="169"/>
      <c r="BN3518" s="169"/>
      <c r="BO3518" s="169"/>
      <c r="BP3518" s="169"/>
      <c r="BQ3518" s="169"/>
      <c r="BS3518" s="6"/>
      <c r="BT3518" s="11"/>
      <c r="BU3518" s="6"/>
      <c r="BV3518" s="6"/>
    </row>
    <row r="3519" spans="1:74" ht="15.75" x14ac:dyDescent="0.25">
      <c r="A3519" s="52" t="s">
        <v>7908</v>
      </c>
      <c r="B3519" s="56"/>
      <c r="C3519" s="7" t="s">
        <v>118</v>
      </c>
      <c r="D3519" s="7" t="s">
        <v>6921</v>
      </c>
      <c r="E3519" s="7"/>
      <c r="F3519" s="64"/>
      <c r="G3519" s="6"/>
      <c r="H3519" s="6"/>
      <c r="I3519" s="10" t="s">
        <v>110</v>
      </c>
      <c r="J3519" s="11" t="s">
        <v>4633</v>
      </c>
      <c r="K3519" s="220" t="s">
        <v>601</v>
      </c>
      <c r="L3519" s="180"/>
      <c r="M3519" s="180">
        <v>1000</v>
      </c>
      <c r="N3519" s="80" t="s">
        <v>7217</v>
      </c>
      <c r="O3519" s="165"/>
      <c r="P3519" s="80" t="s">
        <v>6391</v>
      </c>
      <c r="Q3519" s="80"/>
      <c r="R3519" s="80"/>
      <c r="S3519" s="166"/>
      <c r="T3519" s="164"/>
      <c r="U3519" s="167"/>
      <c r="V3519" s="168"/>
      <c r="W3519" s="12" t="str">
        <f t="shared" si="589"/>
        <v>Mqtt1</v>
      </c>
      <c r="X3519" s="222"/>
      <c r="Y3519" s="6" t="str">
        <f t="shared" si="582"/>
        <v>power-tag/lighting-aft-ship</v>
      </c>
      <c r="Z3519" s="106" t="str" cm="1">
        <f t="array" ref="Z3519">IF(COUNTIF(N3519,"spare"),"","$."&amp;_xlfn.REGEXEXTRACT(J3519,"PT\d+[FQ]\d+_(.*)", 2))</f>
        <v>$.RMS_Current_Phase_Neut</v>
      </c>
      <c r="AA3519" s="12">
        <f t="shared" si="581"/>
        <v>30</v>
      </c>
      <c r="AB3519" s="6" t="s">
        <v>195</v>
      </c>
      <c r="AC3519" s="106">
        <v>3006</v>
      </c>
      <c r="AJ3519" s="80"/>
      <c r="AK3519" s="116" t="s">
        <v>1693</v>
      </c>
      <c r="AN3519" s="80"/>
      <c r="AO3519" s="80"/>
      <c r="AP3519" s="80"/>
      <c r="AQ3519" s="80"/>
      <c r="AR3519" s="130"/>
      <c r="AS3519" s="80"/>
      <c r="AT3519" s="7"/>
      <c r="AU3519" s="7"/>
      <c r="AV3519" s="169"/>
      <c r="AW3519" s="170"/>
      <c r="AX3519" s="140"/>
      <c r="AY3519" s="150"/>
      <c r="AZ3519" s="171"/>
      <c r="BA3519" s="171"/>
      <c r="BB3519" s="150" t="str">
        <f t="shared" si="590"/>
        <v/>
      </c>
      <c r="BC3519" s="172"/>
      <c r="BD3519" s="169"/>
      <c r="BE3519" s="169"/>
      <c r="BF3519" s="169"/>
      <c r="BG3519" s="169"/>
      <c r="BH3519" s="169"/>
      <c r="BI3519" s="169"/>
      <c r="BJ3519" s="169"/>
      <c r="BK3519" s="169"/>
      <c r="BL3519" s="169"/>
      <c r="BM3519" s="169"/>
      <c r="BN3519" s="169"/>
      <c r="BO3519" s="169"/>
      <c r="BP3519" s="169"/>
      <c r="BQ3519" s="169"/>
      <c r="BS3519" s="6"/>
      <c r="BT3519" s="11"/>
      <c r="BU3519" s="6"/>
      <c r="BV3519" s="6"/>
    </row>
    <row r="3520" spans="1:74" ht="15.75" x14ac:dyDescent="0.25">
      <c r="A3520" s="52" t="s">
        <v>7908</v>
      </c>
      <c r="B3520" s="56"/>
      <c r="C3520" s="7" t="s">
        <v>118</v>
      </c>
      <c r="D3520" s="7" t="s">
        <v>6921</v>
      </c>
      <c r="E3520" s="7"/>
      <c r="F3520" s="64"/>
      <c r="G3520" s="6"/>
      <c r="H3520" s="6"/>
      <c r="I3520" s="10" t="s">
        <v>110</v>
      </c>
      <c r="J3520" s="11" t="s">
        <v>7763</v>
      </c>
      <c r="K3520" s="220" t="s">
        <v>601</v>
      </c>
      <c r="L3520" s="180"/>
      <c r="M3520" s="180">
        <v>1000</v>
      </c>
      <c r="N3520" s="80" t="s">
        <v>7217</v>
      </c>
      <c r="O3520" s="165"/>
      <c r="P3520" s="80" t="s">
        <v>6392</v>
      </c>
      <c r="Q3520" s="80"/>
      <c r="R3520" s="80"/>
      <c r="S3520" s="166"/>
      <c r="T3520" s="164"/>
      <c r="U3520" s="167"/>
      <c r="V3520" s="168"/>
      <c r="W3520" s="12" t="str">
        <f t="shared" si="589"/>
        <v>Mqtt1</v>
      </c>
      <c r="X3520" s="222"/>
      <c r="Y3520" s="6" t="str">
        <f t="shared" si="582"/>
        <v>power-tag/lighting-aft-ship</v>
      </c>
      <c r="Z3520" s="106" t="str" cm="1">
        <f t="array" ref="Z3520">IF(COUNTIF(N3520,"spare"),"","$."&amp;_xlfn.REGEXEXTRACT(J3520,"PT\d+[FQ]\d+_(.*)", 2))</f>
        <v>$.RMS_Voltage_A_N</v>
      </c>
      <c r="AA3520" s="12">
        <f t="shared" si="581"/>
        <v>30</v>
      </c>
      <c r="AB3520" s="6" t="s">
        <v>195</v>
      </c>
      <c r="AC3520" s="106">
        <v>3028</v>
      </c>
      <c r="AJ3520" s="80"/>
      <c r="AK3520" s="116" t="s">
        <v>1694</v>
      </c>
      <c r="AN3520" s="80"/>
      <c r="AO3520" s="80"/>
      <c r="AP3520" s="80"/>
      <c r="AQ3520" s="80"/>
      <c r="AR3520" s="130"/>
      <c r="AS3520" s="80"/>
      <c r="AT3520" s="7"/>
      <c r="AU3520" s="7"/>
      <c r="AV3520" s="169"/>
      <c r="AW3520" s="170"/>
      <c r="AX3520" s="140"/>
      <c r="AY3520" s="150"/>
      <c r="AZ3520" s="171"/>
      <c r="BA3520" s="171"/>
      <c r="BB3520" s="150" t="str">
        <f t="shared" si="590"/>
        <v/>
      </c>
      <c r="BC3520" s="172"/>
      <c r="BD3520" s="169"/>
      <c r="BE3520" s="169"/>
      <c r="BF3520" s="169"/>
      <c r="BG3520" s="169"/>
      <c r="BH3520" s="169"/>
      <c r="BI3520" s="169"/>
      <c r="BJ3520" s="169"/>
      <c r="BK3520" s="169"/>
      <c r="BL3520" s="169"/>
      <c r="BM3520" s="169"/>
      <c r="BN3520" s="169"/>
      <c r="BO3520" s="169"/>
      <c r="BP3520" s="169"/>
      <c r="BQ3520" s="169"/>
      <c r="BS3520" s="6"/>
      <c r="BT3520" s="11"/>
      <c r="BU3520" s="6"/>
      <c r="BV3520" s="6"/>
    </row>
    <row r="3521" spans="1:74" ht="15.75" x14ac:dyDescent="0.25">
      <c r="A3521" s="52" t="s">
        <v>7908</v>
      </c>
      <c r="B3521" s="56"/>
      <c r="C3521" s="7" t="s">
        <v>118</v>
      </c>
      <c r="D3521" s="7" t="s">
        <v>6921</v>
      </c>
      <c r="E3521" s="7"/>
      <c r="F3521" s="64"/>
      <c r="G3521" s="6"/>
      <c r="H3521" s="6"/>
      <c r="I3521" s="10" t="s">
        <v>110</v>
      </c>
      <c r="J3521" s="11" t="s">
        <v>7764</v>
      </c>
      <c r="K3521" s="220" t="s">
        <v>601</v>
      </c>
      <c r="L3521" s="180"/>
      <c r="M3521" s="180">
        <v>1000</v>
      </c>
      <c r="N3521" s="80" t="s">
        <v>7217</v>
      </c>
      <c r="O3521" s="165"/>
      <c r="P3521" s="80" t="s">
        <v>6393</v>
      </c>
      <c r="Q3521" s="80"/>
      <c r="R3521" s="80"/>
      <c r="S3521" s="166"/>
      <c r="T3521" s="164"/>
      <c r="U3521" s="167"/>
      <c r="V3521" s="168"/>
      <c r="W3521" s="12" t="str">
        <f t="shared" si="589"/>
        <v>Mqtt1</v>
      </c>
      <c r="X3521" s="222"/>
      <c r="Y3521" s="6" t="str">
        <f t="shared" si="582"/>
        <v>power-tag/lighting-aft-ship</v>
      </c>
      <c r="Z3521" s="106" t="str" cm="1">
        <f t="array" ref="Z3521">IF(COUNTIF(N3521,"spare"),"","$."&amp;_xlfn.REGEXEXTRACT(J3521,"PT\d+[FQ]\d+_(.*)", 2))</f>
        <v>$.RMS_Voltage_B_N</v>
      </c>
      <c r="AA3521" s="12">
        <f t="shared" ref="AA3521:AA3530" si="591">AA3506+1</f>
        <v>30</v>
      </c>
      <c r="AB3521" s="6" t="s">
        <v>195</v>
      </c>
      <c r="AC3521" s="106">
        <v>3030</v>
      </c>
      <c r="AJ3521" s="80"/>
      <c r="AK3521" s="116" t="s">
        <v>1694</v>
      </c>
      <c r="AN3521" s="80"/>
      <c r="AO3521" s="80"/>
      <c r="AP3521" s="80"/>
      <c r="AQ3521" s="80"/>
      <c r="AR3521" s="130"/>
      <c r="AS3521" s="80"/>
      <c r="AT3521" s="7"/>
      <c r="AU3521" s="7"/>
      <c r="AV3521" s="169"/>
      <c r="AW3521" s="170"/>
      <c r="AX3521" s="140"/>
      <c r="AY3521" s="150"/>
      <c r="AZ3521" s="171"/>
      <c r="BA3521" s="171"/>
      <c r="BB3521" s="150" t="str">
        <f t="shared" si="590"/>
        <v/>
      </c>
      <c r="BC3521" s="172"/>
      <c r="BD3521" s="169"/>
      <c r="BE3521" s="169"/>
      <c r="BF3521" s="169"/>
      <c r="BG3521" s="169"/>
      <c r="BH3521" s="169"/>
      <c r="BI3521" s="169"/>
      <c r="BJ3521" s="169"/>
      <c r="BK3521" s="169"/>
      <c r="BL3521" s="169"/>
      <c r="BM3521" s="169"/>
      <c r="BN3521" s="169"/>
      <c r="BO3521" s="169"/>
      <c r="BP3521" s="169"/>
      <c r="BQ3521" s="169"/>
      <c r="BS3521" s="6"/>
      <c r="BT3521" s="11"/>
      <c r="BU3521" s="6"/>
      <c r="BV3521" s="6"/>
    </row>
    <row r="3522" spans="1:74" ht="15.75" x14ac:dyDescent="0.25">
      <c r="A3522" s="52" t="s">
        <v>7908</v>
      </c>
      <c r="B3522" s="56"/>
      <c r="C3522" s="7" t="s">
        <v>118</v>
      </c>
      <c r="D3522" s="7" t="s">
        <v>6921</v>
      </c>
      <c r="E3522" s="7"/>
      <c r="F3522" s="64"/>
      <c r="G3522" s="6"/>
      <c r="H3522" s="6"/>
      <c r="I3522" s="10" t="s">
        <v>110</v>
      </c>
      <c r="J3522" s="11" t="s">
        <v>7765</v>
      </c>
      <c r="K3522" s="220" t="s">
        <v>601</v>
      </c>
      <c r="L3522" s="180"/>
      <c r="M3522" s="180">
        <v>1000</v>
      </c>
      <c r="N3522" s="80" t="s">
        <v>7217</v>
      </c>
      <c r="O3522" s="165"/>
      <c r="P3522" s="80" t="s">
        <v>6394</v>
      </c>
      <c r="Q3522" s="80"/>
      <c r="R3522" s="80"/>
      <c r="S3522" s="166"/>
      <c r="T3522" s="164"/>
      <c r="U3522" s="167"/>
      <c r="V3522" s="168"/>
      <c r="W3522" s="12" t="str">
        <f t="shared" si="589"/>
        <v>Mqtt1</v>
      </c>
      <c r="X3522" s="222"/>
      <c r="Y3522" s="6" t="str">
        <f t="shared" si="582"/>
        <v>power-tag/lighting-aft-ship</v>
      </c>
      <c r="Z3522" s="106" t="str" cm="1">
        <f t="array" ref="Z3522">IF(COUNTIF(N3522,"spare"),"","$."&amp;_xlfn.REGEXEXTRACT(J3522,"PT\d+[FQ]\d+_(.*)", 2))</f>
        <v>$.RMS_Voltage_C_N</v>
      </c>
      <c r="AA3522" s="12">
        <f t="shared" si="591"/>
        <v>30</v>
      </c>
      <c r="AB3522" s="6" t="s">
        <v>195</v>
      </c>
      <c r="AC3522" s="106">
        <v>3032</v>
      </c>
      <c r="AJ3522" s="80"/>
      <c r="AK3522" s="116" t="s">
        <v>1694</v>
      </c>
      <c r="AN3522" s="80"/>
      <c r="AO3522" s="80"/>
      <c r="AP3522" s="80"/>
      <c r="AQ3522" s="80"/>
      <c r="AR3522" s="130"/>
      <c r="AS3522" s="80"/>
      <c r="AT3522" s="7"/>
      <c r="AU3522" s="7"/>
      <c r="AV3522" s="169"/>
      <c r="AW3522" s="170"/>
      <c r="AX3522" s="140"/>
      <c r="AY3522" s="150"/>
      <c r="AZ3522" s="171"/>
      <c r="BA3522" s="171"/>
      <c r="BB3522" s="150" t="str">
        <f t="shared" si="590"/>
        <v/>
      </c>
      <c r="BC3522" s="172"/>
      <c r="BD3522" s="169"/>
      <c r="BE3522" s="169"/>
      <c r="BF3522" s="169"/>
      <c r="BG3522" s="169"/>
      <c r="BH3522" s="169"/>
      <c r="BI3522" s="169"/>
      <c r="BJ3522" s="169"/>
      <c r="BK3522" s="169"/>
      <c r="BL3522" s="169"/>
      <c r="BM3522" s="169"/>
      <c r="BN3522" s="169"/>
      <c r="BO3522" s="169"/>
      <c r="BP3522" s="169"/>
      <c r="BQ3522" s="169"/>
      <c r="BS3522" s="6"/>
      <c r="BT3522" s="11"/>
      <c r="BU3522" s="6"/>
      <c r="BV3522" s="6"/>
    </row>
    <row r="3523" spans="1:74" ht="15.75" x14ac:dyDescent="0.25">
      <c r="A3523" s="52" t="s">
        <v>7908</v>
      </c>
      <c r="B3523" s="56"/>
      <c r="C3523" s="7" t="s">
        <v>118</v>
      </c>
      <c r="D3523" s="7" t="s">
        <v>6921</v>
      </c>
      <c r="E3523" s="7"/>
      <c r="F3523" s="64"/>
      <c r="G3523" s="6"/>
      <c r="H3523" s="6"/>
      <c r="I3523" s="10" t="s">
        <v>110</v>
      </c>
      <c r="J3523" s="11" t="s">
        <v>4634</v>
      </c>
      <c r="K3523" s="220" t="s">
        <v>601</v>
      </c>
      <c r="L3523" s="180"/>
      <c r="M3523" s="180">
        <v>1000</v>
      </c>
      <c r="N3523" s="80" t="s">
        <v>7217</v>
      </c>
      <c r="O3523" s="165"/>
      <c r="P3523" s="80" t="s">
        <v>6395</v>
      </c>
      <c r="Q3523" s="80"/>
      <c r="R3523" s="80"/>
      <c r="S3523" s="166"/>
      <c r="T3523" s="164"/>
      <c r="U3523" s="167"/>
      <c r="V3523" s="168"/>
      <c r="W3523" s="12" t="str">
        <f t="shared" si="589"/>
        <v>Mqtt1</v>
      </c>
      <c r="X3523" s="222"/>
      <c r="Y3523" s="6" t="str">
        <f t="shared" si="582"/>
        <v>power-tag/lighting-aft-ship</v>
      </c>
      <c r="Z3523" s="106" t="str" cm="1">
        <f t="array" ref="Z3523">IF(COUNTIF(N3523,"spare"),"","$."&amp;_xlfn.REGEXEXTRACT(J3523,"PT\d+[FQ]\d+_(.*)", 2))</f>
        <v>$.Active_Power_Phase_A</v>
      </c>
      <c r="AA3523" s="12">
        <f t="shared" si="591"/>
        <v>30</v>
      </c>
      <c r="AB3523" s="6" t="s">
        <v>195</v>
      </c>
      <c r="AC3523" s="106">
        <v>3054</v>
      </c>
      <c r="AJ3523" s="80"/>
      <c r="AK3523" s="116" t="s">
        <v>1695</v>
      </c>
      <c r="AN3523" s="80"/>
      <c r="AO3523" s="80"/>
      <c r="AP3523" s="80"/>
      <c r="AQ3523" s="80"/>
      <c r="AR3523" s="130"/>
      <c r="AS3523" s="80"/>
      <c r="AT3523" s="7"/>
      <c r="AU3523" s="7"/>
      <c r="AV3523" s="169"/>
      <c r="AW3523" s="170"/>
      <c r="AX3523" s="140"/>
      <c r="AY3523" s="150"/>
      <c r="AZ3523" s="171"/>
      <c r="BA3523" s="171"/>
      <c r="BB3523" s="150" t="str">
        <f t="shared" si="590"/>
        <v/>
      </c>
      <c r="BC3523" s="172"/>
      <c r="BD3523" s="169"/>
      <c r="BE3523" s="169"/>
      <c r="BF3523" s="169"/>
      <c r="BG3523" s="169"/>
      <c r="BH3523" s="169"/>
      <c r="BI3523" s="169"/>
      <c r="BJ3523" s="169"/>
      <c r="BK3523" s="169"/>
      <c r="BL3523" s="169"/>
      <c r="BM3523" s="169"/>
      <c r="BN3523" s="169"/>
      <c r="BO3523" s="169"/>
      <c r="BP3523" s="169"/>
      <c r="BQ3523" s="169"/>
      <c r="BS3523" s="6"/>
      <c r="BT3523" s="11"/>
      <c r="BU3523" s="6"/>
      <c r="BV3523" s="6"/>
    </row>
    <row r="3524" spans="1:74" ht="15.75" x14ac:dyDescent="0.25">
      <c r="A3524" s="52" t="s">
        <v>7908</v>
      </c>
      <c r="B3524" s="56"/>
      <c r="C3524" s="7" t="s">
        <v>118</v>
      </c>
      <c r="D3524" s="7" t="s">
        <v>6921</v>
      </c>
      <c r="E3524" s="7"/>
      <c r="F3524" s="64"/>
      <c r="G3524" s="6"/>
      <c r="H3524" s="6"/>
      <c r="I3524" s="10" t="s">
        <v>110</v>
      </c>
      <c r="J3524" s="11" t="s">
        <v>4635</v>
      </c>
      <c r="K3524" s="220" t="s">
        <v>601</v>
      </c>
      <c r="L3524" s="180"/>
      <c r="M3524" s="180">
        <v>1000</v>
      </c>
      <c r="N3524" s="80" t="s">
        <v>7217</v>
      </c>
      <c r="O3524" s="165"/>
      <c r="P3524" s="80" t="s">
        <v>6396</v>
      </c>
      <c r="Q3524" s="80"/>
      <c r="R3524" s="80"/>
      <c r="S3524" s="166"/>
      <c r="T3524" s="164"/>
      <c r="U3524" s="167"/>
      <c r="V3524" s="168"/>
      <c r="W3524" s="12" t="str">
        <f t="shared" si="589"/>
        <v>Mqtt1</v>
      </c>
      <c r="X3524" s="222"/>
      <c r="Y3524" s="6" t="str">
        <f t="shared" si="582"/>
        <v>power-tag/lighting-aft-ship</v>
      </c>
      <c r="Z3524" s="106" t="str" cm="1">
        <f t="array" ref="Z3524">IF(COUNTIF(N3524,"spare"),"","$."&amp;_xlfn.REGEXEXTRACT(J3524,"PT\d+[FQ]\d+_(.*)", 2))</f>
        <v>$.Active_Power_Phase_B</v>
      </c>
      <c r="AA3524" s="12">
        <f t="shared" si="591"/>
        <v>30</v>
      </c>
      <c r="AB3524" s="6" t="s">
        <v>195</v>
      </c>
      <c r="AC3524" s="106">
        <v>3056</v>
      </c>
      <c r="AJ3524" s="80"/>
      <c r="AK3524" s="116" t="s">
        <v>1695</v>
      </c>
      <c r="AN3524" s="80"/>
      <c r="AO3524" s="80"/>
      <c r="AP3524" s="80"/>
      <c r="AQ3524" s="80"/>
      <c r="AR3524" s="130"/>
      <c r="AS3524" s="80"/>
      <c r="AT3524" s="7"/>
      <c r="AU3524" s="7"/>
      <c r="AV3524" s="169"/>
      <c r="AW3524" s="170"/>
      <c r="AX3524" s="140"/>
      <c r="AY3524" s="150"/>
      <c r="AZ3524" s="171"/>
      <c r="BA3524" s="171"/>
      <c r="BB3524" s="150" t="str">
        <f t="shared" si="590"/>
        <v/>
      </c>
      <c r="BC3524" s="172"/>
      <c r="BD3524" s="169"/>
      <c r="BE3524" s="169"/>
      <c r="BF3524" s="169"/>
      <c r="BG3524" s="169"/>
      <c r="BH3524" s="169"/>
      <c r="BI3524" s="169"/>
      <c r="BJ3524" s="169"/>
      <c r="BK3524" s="169"/>
      <c r="BL3524" s="169"/>
      <c r="BM3524" s="169"/>
      <c r="BN3524" s="169"/>
      <c r="BO3524" s="169"/>
      <c r="BP3524" s="169"/>
      <c r="BQ3524" s="169"/>
      <c r="BS3524" s="6"/>
      <c r="BT3524" s="11"/>
      <c r="BU3524" s="6"/>
      <c r="BV3524" s="6"/>
    </row>
    <row r="3525" spans="1:74" ht="15.75" x14ac:dyDescent="0.25">
      <c r="A3525" s="52" t="s">
        <v>7908</v>
      </c>
      <c r="B3525" s="56"/>
      <c r="C3525" s="7" t="s">
        <v>118</v>
      </c>
      <c r="D3525" s="7" t="s">
        <v>6921</v>
      </c>
      <c r="E3525" s="7"/>
      <c r="F3525" s="64"/>
      <c r="G3525" s="6"/>
      <c r="H3525" s="6"/>
      <c r="I3525" s="10" t="s">
        <v>110</v>
      </c>
      <c r="J3525" s="11" t="s">
        <v>4636</v>
      </c>
      <c r="K3525" s="220" t="s">
        <v>601</v>
      </c>
      <c r="L3525" s="180"/>
      <c r="M3525" s="180">
        <v>1000</v>
      </c>
      <c r="N3525" s="80" t="s">
        <v>7217</v>
      </c>
      <c r="O3525" s="165"/>
      <c r="P3525" s="80" t="s">
        <v>6397</v>
      </c>
      <c r="Q3525" s="80"/>
      <c r="R3525" s="80"/>
      <c r="S3525" s="166"/>
      <c r="T3525" s="164"/>
      <c r="U3525" s="167"/>
      <c r="V3525" s="168"/>
      <c r="W3525" s="12" t="str">
        <f t="shared" si="589"/>
        <v>Mqtt1</v>
      </c>
      <c r="X3525" s="222"/>
      <c r="Y3525" s="6" t="str">
        <f t="shared" si="582"/>
        <v>power-tag/lighting-aft-ship</v>
      </c>
      <c r="Z3525" s="106" t="str" cm="1">
        <f t="array" ref="Z3525">IF(COUNTIF(N3525,"spare"),"","$."&amp;_xlfn.REGEXEXTRACT(J3525,"PT\d+[FQ]\d+_(.*)", 2))</f>
        <v>$.Active_Power_Phase_C</v>
      </c>
      <c r="AA3525" s="12">
        <f t="shared" si="591"/>
        <v>30</v>
      </c>
      <c r="AB3525" s="6" t="s">
        <v>195</v>
      </c>
      <c r="AC3525" s="106">
        <v>3058</v>
      </c>
      <c r="AJ3525" s="80"/>
      <c r="AK3525" s="116" t="s">
        <v>1695</v>
      </c>
      <c r="AN3525" s="80"/>
      <c r="AO3525" s="80"/>
      <c r="AP3525" s="80"/>
      <c r="AQ3525" s="80"/>
      <c r="AR3525" s="130"/>
      <c r="AS3525" s="80"/>
      <c r="AT3525" s="7"/>
      <c r="AU3525" s="7"/>
      <c r="AV3525" s="169"/>
      <c r="AW3525" s="170"/>
      <c r="AX3525" s="140"/>
      <c r="AY3525" s="150"/>
      <c r="AZ3525" s="171"/>
      <c r="BA3525" s="171"/>
      <c r="BB3525" s="150" t="str">
        <f t="shared" si="590"/>
        <v/>
      </c>
      <c r="BC3525" s="172"/>
      <c r="BD3525" s="169"/>
      <c r="BE3525" s="169"/>
      <c r="BF3525" s="169"/>
      <c r="BG3525" s="169"/>
      <c r="BH3525" s="169"/>
      <c r="BI3525" s="169"/>
      <c r="BJ3525" s="169"/>
      <c r="BK3525" s="169"/>
      <c r="BL3525" s="169"/>
      <c r="BM3525" s="169"/>
      <c r="BN3525" s="169"/>
      <c r="BO3525" s="169"/>
      <c r="BP3525" s="169"/>
      <c r="BQ3525" s="169"/>
      <c r="BS3525" s="6"/>
      <c r="BT3525" s="11"/>
      <c r="BU3525" s="6"/>
      <c r="BV3525" s="6"/>
    </row>
    <row r="3526" spans="1:74" ht="15.75" x14ac:dyDescent="0.25">
      <c r="A3526" s="52" t="s">
        <v>7908</v>
      </c>
      <c r="B3526" s="56"/>
      <c r="C3526" s="7" t="s">
        <v>118</v>
      </c>
      <c r="D3526" s="7" t="s">
        <v>6921</v>
      </c>
      <c r="E3526" s="7"/>
      <c r="F3526" s="64"/>
      <c r="G3526" s="6"/>
      <c r="H3526" s="6"/>
      <c r="I3526" s="10" t="s">
        <v>110</v>
      </c>
      <c r="J3526" s="11" t="s">
        <v>4637</v>
      </c>
      <c r="K3526" s="220" t="s">
        <v>601</v>
      </c>
      <c r="L3526" s="180"/>
      <c r="M3526" s="180">
        <v>1000</v>
      </c>
      <c r="N3526" s="80" t="s">
        <v>7217</v>
      </c>
      <c r="O3526" s="165"/>
      <c r="P3526" s="80" t="s">
        <v>6398</v>
      </c>
      <c r="Q3526" s="80"/>
      <c r="R3526" s="80"/>
      <c r="S3526" s="166"/>
      <c r="T3526" s="164"/>
      <c r="U3526" s="167"/>
      <c r="V3526" s="168"/>
      <c r="W3526" s="12" t="str">
        <f t="shared" si="589"/>
        <v>Mqtt1</v>
      </c>
      <c r="X3526" s="222"/>
      <c r="Y3526" s="6" t="str">
        <f t="shared" si="582"/>
        <v>power-tag/lighting-aft-ship</v>
      </c>
      <c r="Z3526" s="106" t="str" cm="1">
        <f t="array" ref="Z3526">IF(COUNTIF(N3526,"spare"),"","$."&amp;_xlfn.REGEXEXTRACT(J3526,"PT\d+[FQ]\d+_(.*)", 2))</f>
        <v>$.Total_Active_Power</v>
      </c>
      <c r="AA3526" s="12">
        <f t="shared" si="591"/>
        <v>30</v>
      </c>
      <c r="AB3526" s="6" t="s">
        <v>195</v>
      </c>
      <c r="AC3526" s="106">
        <v>3060</v>
      </c>
      <c r="AJ3526" s="80"/>
      <c r="AK3526" s="116" t="s">
        <v>1695</v>
      </c>
      <c r="AN3526" s="80"/>
      <c r="AO3526" s="80"/>
      <c r="AP3526" s="80"/>
      <c r="AQ3526" s="80"/>
      <c r="AR3526" s="130"/>
      <c r="AS3526" s="80"/>
      <c r="AT3526" s="7"/>
      <c r="AU3526" s="7"/>
      <c r="AV3526" s="169"/>
      <c r="AW3526" s="170"/>
      <c r="AX3526" s="140"/>
      <c r="AY3526" s="150"/>
      <c r="AZ3526" s="171"/>
      <c r="BA3526" s="171"/>
      <c r="BB3526" s="150" t="str">
        <f t="shared" si="590"/>
        <v/>
      </c>
      <c r="BC3526" s="172"/>
      <c r="BD3526" s="169"/>
      <c r="BE3526" s="169"/>
      <c r="BF3526" s="169"/>
      <c r="BG3526" s="169"/>
      <c r="BH3526" s="169"/>
      <c r="BI3526" s="169"/>
      <c r="BJ3526" s="169"/>
      <c r="BK3526" s="169"/>
      <c r="BL3526" s="169"/>
      <c r="BM3526" s="169"/>
      <c r="BN3526" s="169"/>
      <c r="BO3526" s="169"/>
      <c r="BP3526" s="169"/>
      <c r="BQ3526" s="169"/>
      <c r="BS3526" s="6"/>
      <c r="BT3526" s="11"/>
      <c r="BU3526" s="6"/>
      <c r="BV3526" s="6"/>
    </row>
    <row r="3527" spans="1:74" ht="15.75" x14ac:dyDescent="0.25">
      <c r="A3527" s="52" t="s">
        <v>7908</v>
      </c>
      <c r="B3527" s="56"/>
      <c r="C3527" s="7" t="s">
        <v>118</v>
      </c>
      <c r="D3527" s="7" t="s">
        <v>6921</v>
      </c>
      <c r="E3527" s="7"/>
      <c r="F3527" s="64"/>
      <c r="G3527" s="6"/>
      <c r="H3527" s="6"/>
      <c r="I3527" s="10" t="s">
        <v>110</v>
      </c>
      <c r="J3527" s="11" t="s">
        <v>4638</v>
      </c>
      <c r="K3527" s="220" t="s">
        <v>601</v>
      </c>
      <c r="L3527" s="180"/>
      <c r="M3527" s="180">
        <v>1000</v>
      </c>
      <c r="N3527" s="80" t="s">
        <v>7217</v>
      </c>
      <c r="O3527" s="165"/>
      <c r="P3527" s="80" t="s">
        <v>6399</v>
      </c>
      <c r="Q3527" s="80"/>
      <c r="R3527" s="80"/>
      <c r="S3527" s="166"/>
      <c r="T3527" s="164"/>
      <c r="U3527" s="167"/>
      <c r="V3527" s="168"/>
      <c r="W3527" s="12" t="str">
        <f t="shared" si="589"/>
        <v>Mqtt1</v>
      </c>
      <c r="X3527" s="222"/>
      <c r="Y3527" s="6" t="str">
        <f t="shared" si="582"/>
        <v>power-tag/lighting-aft-ship</v>
      </c>
      <c r="Z3527" s="106" t="str" cm="1">
        <f t="array" ref="Z3527">IF(COUNTIF(N3527,"spare"),"","$."&amp;_xlfn.REGEXEXTRACT(J3527,"PT\d+[FQ]\d+_(.*)", 2))</f>
        <v>$.Power_Factor_Phase_A</v>
      </c>
      <c r="AA3527" s="12">
        <f t="shared" si="591"/>
        <v>30</v>
      </c>
      <c r="AB3527" s="6" t="s">
        <v>195</v>
      </c>
      <c r="AC3527" s="106">
        <v>3078</v>
      </c>
      <c r="AJ3527" s="80"/>
      <c r="AK3527" s="116" t="s">
        <v>1696</v>
      </c>
      <c r="AN3527" s="80"/>
      <c r="AO3527" s="80"/>
      <c r="AP3527" s="80"/>
      <c r="AQ3527" s="80"/>
      <c r="AR3527" s="130"/>
      <c r="AS3527" s="80"/>
      <c r="AT3527" s="7"/>
      <c r="AU3527" s="7"/>
      <c r="AV3527" s="169"/>
      <c r="AW3527" s="170"/>
      <c r="AX3527" s="140"/>
      <c r="AY3527" s="150"/>
      <c r="AZ3527" s="171"/>
      <c r="BA3527" s="171"/>
      <c r="BB3527" s="150" t="str">
        <f t="shared" si="590"/>
        <v/>
      </c>
      <c r="BC3527" s="172"/>
      <c r="BD3527" s="169"/>
      <c r="BE3527" s="169"/>
      <c r="BF3527" s="169"/>
      <c r="BG3527" s="169"/>
      <c r="BH3527" s="169"/>
      <c r="BI3527" s="169"/>
      <c r="BJ3527" s="169"/>
      <c r="BK3527" s="169"/>
      <c r="BL3527" s="169"/>
      <c r="BM3527" s="169"/>
      <c r="BN3527" s="169"/>
      <c r="BO3527" s="169"/>
      <c r="BP3527" s="169"/>
      <c r="BQ3527" s="169"/>
      <c r="BS3527" s="6"/>
      <c r="BT3527" s="11"/>
      <c r="BU3527" s="6"/>
      <c r="BV3527" s="6"/>
    </row>
    <row r="3528" spans="1:74" ht="15.75" x14ac:dyDescent="0.25">
      <c r="A3528" s="52" t="s">
        <v>7908</v>
      </c>
      <c r="B3528" s="56"/>
      <c r="C3528" s="7" t="s">
        <v>118</v>
      </c>
      <c r="D3528" s="7" t="s">
        <v>6921</v>
      </c>
      <c r="E3528" s="7"/>
      <c r="F3528" s="64"/>
      <c r="G3528" s="6"/>
      <c r="H3528" s="6"/>
      <c r="I3528" s="10" t="s">
        <v>110</v>
      </c>
      <c r="J3528" s="11" t="s">
        <v>4639</v>
      </c>
      <c r="K3528" s="220" t="s">
        <v>601</v>
      </c>
      <c r="L3528" s="180"/>
      <c r="M3528" s="180">
        <v>1000</v>
      </c>
      <c r="N3528" s="80" t="s">
        <v>7217</v>
      </c>
      <c r="O3528" s="165"/>
      <c r="P3528" s="80" t="s">
        <v>6400</v>
      </c>
      <c r="Q3528" s="80"/>
      <c r="R3528" s="80"/>
      <c r="S3528" s="166"/>
      <c r="T3528" s="164"/>
      <c r="U3528" s="167"/>
      <c r="V3528" s="168"/>
      <c r="W3528" s="12" t="str">
        <f t="shared" si="589"/>
        <v>Mqtt1</v>
      </c>
      <c r="X3528" s="222"/>
      <c r="Y3528" s="6" t="str">
        <f t="shared" si="582"/>
        <v>power-tag/lighting-aft-ship</v>
      </c>
      <c r="Z3528" s="106" t="str" cm="1">
        <f t="array" ref="Z3528">IF(COUNTIF(N3528,"spare"),"","$."&amp;_xlfn.REGEXEXTRACT(J3528,"PT\d+[FQ]\d+_(.*)", 2))</f>
        <v>$.Power_Factor_Phase_B</v>
      </c>
      <c r="AA3528" s="12">
        <f t="shared" si="591"/>
        <v>30</v>
      </c>
      <c r="AB3528" s="6" t="s">
        <v>195</v>
      </c>
      <c r="AC3528" s="106">
        <v>3080</v>
      </c>
      <c r="AJ3528" s="80"/>
      <c r="AK3528" s="116" t="s">
        <v>1696</v>
      </c>
      <c r="AN3528" s="80"/>
      <c r="AO3528" s="80"/>
      <c r="AP3528" s="80"/>
      <c r="AQ3528" s="80"/>
      <c r="AR3528" s="130"/>
      <c r="AS3528" s="80"/>
      <c r="AT3528" s="7"/>
      <c r="AU3528" s="7"/>
      <c r="AV3528" s="169"/>
      <c r="AW3528" s="170"/>
      <c r="AX3528" s="140"/>
      <c r="AY3528" s="150"/>
      <c r="AZ3528" s="171"/>
      <c r="BA3528" s="171"/>
      <c r="BB3528" s="150" t="str">
        <f t="shared" si="590"/>
        <v/>
      </c>
      <c r="BC3528" s="172"/>
      <c r="BD3528" s="169"/>
      <c r="BE3528" s="169"/>
      <c r="BF3528" s="169"/>
      <c r="BG3528" s="169"/>
      <c r="BH3528" s="169"/>
      <c r="BI3528" s="169"/>
      <c r="BJ3528" s="169"/>
      <c r="BK3528" s="169"/>
      <c r="BL3528" s="169"/>
      <c r="BM3528" s="169"/>
      <c r="BN3528" s="169"/>
      <c r="BO3528" s="169"/>
      <c r="BP3528" s="169"/>
      <c r="BQ3528" s="169"/>
      <c r="BS3528" s="6"/>
      <c r="BT3528" s="11"/>
      <c r="BU3528" s="6"/>
      <c r="BV3528" s="6"/>
    </row>
    <row r="3529" spans="1:74" ht="15.75" x14ac:dyDescent="0.25">
      <c r="A3529" s="52" t="s">
        <v>7908</v>
      </c>
      <c r="B3529" s="56"/>
      <c r="C3529" s="7" t="s">
        <v>118</v>
      </c>
      <c r="D3529" s="7" t="s">
        <v>6921</v>
      </c>
      <c r="E3529" s="7"/>
      <c r="F3529" s="64"/>
      <c r="G3529" s="6"/>
      <c r="H3529" s="6"/>
      <c r="I3529" s="10" t="s">
        <v>110</v>
      </c>
      <c r="J3529" s="11" t="s">
        <v>4640</v>
      </c>
      <c r="K3529" s="220" t="s">
        <v>601</v>
      </c>
      <c r="L3529" s="180"/>
      <c r="M3529" s="180">
        <v>1000</v>
      </c>
      <c r="N3529" s="80" t="s">
        <v>7217</v>
      </c>
      <c r="O3529" s="165"/>
      <c r="P3529" s="80" t="s">
        <v>6401</v>
      </c>
      <c r="Q3529" s="80"/>
      <c r="R3529" s="80"/>
      <c r="S3529" s="166"/>
      <c r="T3529" s="164"/>
      <c r="U3529" s="167"/>
      <c r="V3529" s="168"/>
      <c r="W3529" s="12" t="str">
        <f t="shared" si="589"/>
        <v>Mqtt1</v>
      </c>
      <c r="X3529" s="222"/>
      <c r="Y3529" s="6" t="str">
        <f t="shared" ref="Y3529:Y3592" si="592">"power-tag/" &amp; LOWER(_xlfn.REGEXREPLACE(_xlfn.REGEXREPLACE(_xlfn.REGEXREPLACE(TRIM(_xlfn.REGEXREPLACE(P3529, " (RMS (Current|Voltage) .+)|(Active Power Phase [ABC])|(Total Active Power)|(Power Factor .+)|(Total Power Factor) *", "")), "[ /\(\)&amp;:\.#]", "-"), "\-+", "-"), "-$", ""))</f>
        <v>power-tag/lighting-aft-ship</v>
      </c>
      <c r="Z3529" s="106" t="str" cm="1">
        <f t="array" ref="Z3529">IF(COUNTIF(N3529,"spare"),"","$."&amp;_xlfn.REGEXEXTRACT(J3529,"PT\d+[FQ]\d+_(.*)", 2))</f>
        <v>$.Power_Factor_Phase_C</v>
      </c>
      <c r="AA3529" s="12">
        <f t="shared" si="591"/>
        <v>30</v>
      </c>
      <c r="AB3529" s="6" t="s">
        <v>195</v>
      </c>
      <c r="AC3529" s="106">
        <v>3082</v>
      </c>
      <c r="AJ3529" s="80"/>
      <c r="AK3529" s="116" t="s">
        <v>1696</v>
      </c>
      <c r="AN3529" s="80"/>
      <c r="AO3529" s="80"/>
      <c r="AP3529" s="80"/>
      <c r="AQ3529" s="80"/>
      <c r="AR3529" s="130"/>
      <c r="AS3529" s="80"/>
      <c r="AT3529" s="7"/>
      <c r="AU3529" s="7"/>
      <c r="AV3529" s="169"/>
      <c r="AW3529" s="170"/>
      <c r="AX3529" s="140"/>
      <c r="AY3529" s="150"/>
      <c r="AZ3529" s="171"/>
      <c r="BA3529" s="171"/>
      <c r="BB3529" s="150" t="str">
        <f t="shared" si="590"/>
        <v/>
      </c>
      <c r="BC3529" s="172"/>
      <c r="BD3529" s="169"/>
      <c r="BE3529" s="169"/>
      <c r="BF3529" s="169"/>
      <c r="BG3529" s="169"/>
      <c r="BH3529" s="169"/>
      <c r="BI3529" s="169"/>
      <c r="BJ3529" s="169"/>
      <c r="BK3529" s="169"/>
      <c r="BL3529" s="169"/>
      <c r="BM3529" s="169"/>
      <c r="BN3529" s="169"/>
      <c r="BO3529" s="169"/>
      <c r="BP3529" s="169"/>
      <c r="BQ3529" s="169"/>
      <c r="BS3529" s="6"/>
      <c r="BT3529" s="11"/>
      <c r="BU3529" s="6"/>
      <c r="BV3529" s="6"/>
    </row>
    <row r="3530" spans="1:74" ht="15.75" x14ac:dyDescent="0.25">
      <c r="A3530" s="52" t="s">
        <v>7908</v>
      </c>
      <c r="B3530" s="56"/>
      <c r="C3530" s="7" t="s">
        <v>118</v>
      </c>
      <c r="D3530" s="7" t="s">
        <v>6921</v>
      </c>
      <c r="E3530" s="7"/>
      <c r="F3530" s="64"/>
      <c r="G3530" s="6"/>
      <c r="H3530" s="6"/>
      <c r="I3530" s="10" t="s">
        <v>110</v>
      </c>
      <c r="J3530" s="11" t="s">
        <v>4641</v>
      </c>
      <c r="K3530" s="220" t="s">
        <v>601</v>
      </c>
      <c r="L3530" s="180"/>
      <c r="M3530" s="180">
        <v>1000</v>
      </c>
      <c r="N3530" s="80" t="s">
        <v>7217</v>
      </c>
      <c r="O3530" s="165"/>
      <c r="P3530" s="80" t="s">
        <v>6402</v>
      </c>
      <c r="Q3530" s="80"/>
      <c r="R3530" s="80"/>
      <c r="S3530" s="166"/>
      <c r="T3530" s="164"/>
      <c r="U3530" s="167"/>
      <c r="V3530" s="168"/>
      <c r="W3530" s="12" t="str">
        <f t="shared" si="589"/>
        <v>Mqtt1</v>
      </c>
      <c r="X3530" s="222"/>
      <c r="Y3530" s="6" t="str">
        <f t="shared" si="592"/>
        <v>power-tag/lighting-aft-ship</v>
      </c>
      <c r="Z3530" s="106" t="str" cm="1">
        <f t="array" ref="Z3530">IF(COUNTIF(N3530,"spare"),"","$."&amp;_xlfn.REGEXEXTRACT(J3530,"PT\d+[FQ]\d+_(.*)", 2))</f>
        <v>$.Total_Power_Factor</v>
      </c>
      <c r="AA3530" s="12">
        <f t="shared" si="591"/>
        <v>30</v>
      </c>
      <c r="AB3530" s="6" t="s">
        <v>195</v>
      </c>
      <c r="AC3530" s="106">
        <v>3084</v>
      </c>
      <c r="AJ3530" s="80"/>
      <c r="AK3530" s="116" t="s">
        <v>1696</v>
      </c>
      <c r="AN3530" s="80"/>
      <c r="AO3530" s="80"/>
      <c r="AP3530" s="80"/>
      <c r="AQ3530" s="80"/>
      <c r="AR3530" s="130"/>
      <c r="AS3530" s="80"/>
      <c r="AT3530" s="7"/>
      <c r="AU3530" s="7"/>
      <c r="AV3530" s="169"/>
      <c r="AW3530" s="170"/>
      <c r="AX3530" s="140"/>
      <c r="AY3530" s="150"/>
      <c r="AZ3530" s="171"/>
      <c r="BA3530" s="171"/>
      <c r="BB3530" s="150" t="str">
        <f t="shared" si="590"/>
        <v/>
      </c>
      <c r="BC3530" s="172"/>
      <c r="BD3530" s="169"/>
      <c r="BE3530" s="169"/>
      <c r="BF3530" s="169"/>
      <c r="BG3530" s="169"/>
      <c r="BH3530" s="169"/>
      <c r="BI3530" s="169"/>
      <c r="BJ3530" s="169"/>
      <c r="BK3530" s="169"/>
      <c r="BL3530" s="169"/>
      <c r="BM3530" s="169"/>
      <c r="BN3530" s="169"/>
      <c r="BO3530" s="169"/>
      <c r="BP3530" s="169"/>
      <c r="BQ3530" s="169"/>
      <c r="BS3530" s="6"/>
      <c r="BT3530" s="11"/>
      <c r="BU3530" s="6"/>
      <c r="BV3530" s="6"/>
    </row>
    <row r="3531" spans="1:74" ht="15.75" x14ac:dyDescent="0.25">
      <c r="A3531" s="52" t="s">
        <v>7908</v>
      </c>
      <c r="B3531" s="56"/>
      <c r="C3531" s="7" t="s">
        <v>118</v>
      </c>
      <c r="D3531" s="7" t="s">
        <v>6921</v>
      </c>
      <c r="E3531" s="7"/>
      <c r="F3531" s="64"/>
      <c r="G3531" s="6"/>
      <c r="H3531" s="6"/>
      <c r="I3531" s="10" t="s">
        <v>110</v>
      </c>
      <c r="J3531" s="11" t="s">
        <v>4642</v>
      </c>
      <c r="K3531" s="220" t="s">
        <v>601</v>
      </c>
      <c r="L3531" s="180"/>
      <c r="M3531" s="180">
        <v>1000</v>
      </c>
      <c r="N3531" s="80" t="s">
        <v>7217</v>
      </c>
      <c r="O3531" s="165"/>
      <c r="P3531" s="80" t="s">
        <v>6403</v>
      </c>
      <c r="Q3531" s="80"/>
      <c r="R3531" s="80"/>
      <c r="S3531" s="166"/>
      <c r="T3531" s="164"/>
      <c r="U3531" s="167"/>
      <c r="V3531" s="168"/>
      <c r="W3531" s="12" t="str">
        <f t="shared" ref="W3531:W3545" si="593">IF(COUNTIF(N3531,"spare"),"","Mqtt1")</f>
        <v>Mqtt1</v>
      </c>
      <c r="X3531" s="222"/>
      <c r="Y3531" s="6" t="str">
        <f t="shared" si="592"/>
        <v>power-tag/lighting-fore-ship-section-5</v>
      </c>
      <c r="Z3531" s="106" t="str" cm="1">
        <f t="array" ref="Z3531">IF(COUNTIF(N3531,"spare"),"","$."&amp;_xlfn.REGEXEXTRACT(J3531,"PT\d+[FQ]\d+_(.*)", 2))</f>
        <v>$.RMS_Current_Phase_A</v>
      </c>
      <c r="AA3531" s="12">
        <f>AA3516+1</f>
        <v>31</v>
      </c>
      <c r="AB3531" s="6" t="s">
        <v>195</v>
      </c>
      <c r="AC3531" s="106">
        <v>3000</v>
      </c>
      <c r="AJ3531" s="80"/>
      <c r="AK3531" s="116" t="s">
        <v>1693</v>
      </c>
      <c r="AN3531" s="80"/>
      <c r="AO3531" s="80"/>
      <c r="AP3531" s="80"/>
      <c r="AQ3531" s="80"/>
      <c r="AR3531" s="130"/>
      <c r="AS3531" s="80"/>
      <c r="AT3531" s="7"/>
      <c r="AU3531" s="7"/>
      <c r="AV3531" s="169"/>
      <c r="AW3531" s="170"/>
      <c r="AX3531" s="140"/>
      <c r="AY3531" s="150"/>
      <c r="AZ3531" s="171"/>
      <c r="BA3531" s="171"/>
      <c r="BB3531" s="150" t="str">
        <f t="shared" ref="BB3531:BB3545" si="594">IF(ISNUMBER(AM3531),"1","")</f>
        <v/>
      </c>
      <c r="BC3531" s="172"/>
      <c r="BD3531" s="169"/>
      <c r="BE3531" s="169"/>
      <c r="BF3531" s="169"/>
      <c r="BG3531" s="169"/>
      <c r="BH3531" s="169"/>
      <c r="BI3531" s="169"/>
      <c r="BJ3531" s="169"/>
      <c r="BK3531" s="169"/>
      <c r="BL3531" s="169"/>
      <c r="BM3531" s="169"/>
      <c r="BN3531" s="169"/>
      <c r="BO3531" s="169"/>
      <c r="BP3531" s="169"/>
      <c r="BQ3531" s="169"/>
      <c r="BS3531" s="6"/>
      <c r="BT3531" s="11"/>
      <c r="BU3531" s="6"/>
      <c r="BV3531" s="6"/>
    </row>
    <row r="3532" spans="1:74" ht="15.75" x14ac:dyDescent="0.25">
      <c r="A3532" s="52" t="s">
        <v>7908</v>
      </c>
      <c r="B3532" s="56"/>
      <c r="C3532" s="7" t="s">
        <v>118</v>
      </c>
      <c r="D3532" s="7" t="s">
        <v>6921</v>
      </c>
      <c r="E3532" s="7"/>
      <c r="F3532" s="64"/>
      <c r="G3532" s="6"/>
      <c r="H3532" s="6"/>
      <c r="I3532" s="10" t="s">
        <v>110</v>
      </c>
      <c r="J3532" s="11" t="s">
        <v>4643</v>
      </c>
      <c r="K3532" s="220" t="s">
        <v>601</v>
      </c>
      <c r="L3532" s="180"/>
      <c r="M3532" s="180">
        <v>1000</v>
      </c>
      <c r="N3532" s="80" t="s">
        <v>7217</v>
      </c>
      <c r="O3532" s="165"/>
      <c r="P3532" s="80" t="s">
        <v>6404</v>
      </c>
      <c r="Q3532" s="80"/>
      <c r="R3532" s="80"/>
      <c r="S3532" s="166"/>
      <c r="T3532" s="164"/>
      <c r="U3532" s="167"/>
      <c r="V3532" s="168"/>
      <c r="W3532" s="12" t="str">
        <f t="shared" si="593"/>
        <v>Mqtt1</v>
      </c>
      <c r="X3532" s="222"/>
      <c r="Y3532" s="6" t="str">
        <f t="shared" si="592"/>
        <v>power-tag/lighting-fore-ship-section-5</v>
      </c>
      <c r="Z3532" s="106" t="str" cm="1">
        <f t="array" ref="Z3532">IF(COUNTIF(N3532,"spare"),"","$."&amp;_xlfn.REGEXEXTRACT(J3532,"PT\d+[FQ]\d+_(.*)", 2))</f>
        <v>$.RMS_Current_Phase_B</v>
      </c>
      <c r="AA3532" s="12">
        <f t="shared" ref="AA3532:AA3595" si="595">AA3517+1</f>
        <v>31</v>
      </c>
      <c r="AB3532" s="6" t="s">
        <v>195</v>
      </c>
      <c r="AC3532" s="106">
        <v>3002</v>
      </c>
      <c r="AJ3532" s="80"/>
      <c r="AK3532" s="116" t="s">
        <v>1693</v>
      </c>
      <c r="AN3532" s="80"/>
      <c r="AO3532" s="80"/>
      <c r="AP3532" s="80"/>
      <c r="AQ3532" s="80"/>
      <c r="AR3532" s="130"/>
      <c r="AS3532" s="80"/>
      <c r="AT3532" s="7"/>
      <c r="AU3532" s="7"/>
      <c r="AV3532" s="169"/>
      <c r="AW3532" s="170"/>
      <c r="AX3532" s="140"/>
      <c r="AY3532" s="150"/>
      <c r="AZ3532" s="171"/>
      <c r="BA3532" s="171"/>
      <c r="BB3532" s="150" t="str">
        <f t="shared" si="594"/>
        <v/>
      </c>
      <c r="BC3532" s="172"/>
      <c r="BD3532" s="169"/>
      <c r="BE3532" s="169"/>
      <c r="BF3532" s="169"/>
      <c r="BG3532" s="169"/>
      <c r="BH3532" s="169"/>
      <c r="BI3532" s="169"/>
      <c r="BJ3532" s="169"/>
      <c r="BK3532" s="169"/>
      <c r="BL3532" s="169"/>
      <c r="BM3532" s="169"/>
      <c r="BN3532" s="169"/>
      <c r="BO3532" s="169"/>
      <c r="BP3532" s="169"/>
      <c r="BQ3532" s="169"/>
      <c r="BS3532" s="6"/>
      <c r="BT3532" s="11"/>
      <c r="BU3532" s="6"/>
      <c r="BV3532" s="6"/>
    </row>
    <row r="3533" spans="1:74" ht="15.75" x14ac:dyDescent="0.25">
      <c r="A3533" s="52" t="s">
        <v>7908</v>
      </c>
      <c r="B3533" s="56"/>
      <c r="C3533" s="7" t="s">
        <v>118</v>
      </c>
      <c r="D3533" s="7" t="s">
        <v>6921</v>
      </c>
      <c r="E3533" s="7"/>
      <c r="F3533" s="64"/>
      <c r="G3533" s="6"/>
      <c r="H3533" s="6"/>
      <c r="I3533" s="10" t="s">
        <v>110</v>
      </c>
      <c r="J3533" s="11" t="s">
        <v>4644</v>
      </c>
      <c r="K3533" s="220" t="s">
        <v>601</v>
      </c>
      <c r="L3533" s="180"/>
      <c r="M3533" s="180">
        <v>1000</v>
      </c>
      <c r="N3533" s="80" t="s">
        <v>7217</v>
      </c>
      <c r="O3533" s="165"/>
      <c r="P3533" s="80" t="s">
        <v>6405</v>
      </c>
      <c r="Q3533" s="80"/>
      <c r="R3533" s="80"/>
      <c r="S3533" s="166"/>
      <c r="T3533" s="164"/>
      <c r="U3533" s="167"/>
      <c r="V3533" s="168"/>
      <c r="W3533" s="12" t="str">
        <f t="shared" si="593"/>
        <v>Mqtt1</v>
      </c>
      <c r="X3533" s="222"/>
      <c r="Y3533" s="6" t="str">
        <f t="shared" si="592"/>
        <v>power-tag/lighting-fore-ship-section-5</v>
      </c>
      <c r="Z3533" s="106" t="str" cm="1">
        <f t="array" ref="Z3533">IF(COUNTIF(N3533,"spare"),"","$."&amp;_xlfn.REGEXEXTRACT(J3533,"PT\d+[FQ]\d+_(.*)", 2))</f>
        <v>$.RMS_Current_Phase_C</v>
      </c>
      <c r="AA3533" s="12">
        <f t="shared" si="595"/>
        <v>31</v>
      </c>
      <c r="AB3533" s="6" t="s">
        <v>195</v>
      </c>
      <c r="AC3533" s="106">
        <v>3004</v>
      </c>
      <c r="AJ3533" s="80"/>
      <c r="AK3533" s="116" t="s">
        <v>1693</v>
      </c>
      <c r="AN3533" s="80"/>
      <c r="AO3533" s="80"/>
      <c r="AP3533" s="80"/>
      <c r="AQ3533" s="80"/>
      <c r="AR3533" s="130"/>
      <c r="AS3533" s="80"/>
      <c r="AT3533" s="7"/>
      <c r="AU3533" s="7"/>
      <c r="AV3533" s="169"/>
      <c r="AW3533" s="170"/>
      <c r="AX3533" s="140"/>
      <c r="AY3533" s="150"/>
      <c r="AZ3533" s="171"/>
      <c r="BA3533" s="171"/>
      <c r="BB3533" s="150" t="str">
        <f t="shared" si="594"/>
        <v/>
      </c>
      <c r="BC3533" s="172"/>
      <c r="BD3533" s="169"/>
      <c r="BE3533" s="169"/>
      <c r="BF3533" s="169"/>
      <c r="BG3533" s="169"/>
      <c r="BH3533" s="169"/>
      <c r="BI3533" s="169"/>
      <c r="BJ3533" s="169"/>
      <c r="BK3533" s="169"/>
      <c r="BL3533" s="169"/>
      <c r="BM3533" s="169"/>
      <c r="BN3533" s="169"/>
      <c r="BO3533" s="169"/>
      <c r="BP3533" s="169"/>
      <c r="BQ3533" s="169"/>
      <c r="BS3533" s="6"/>
      <c r="BT3533" s="11"/>
      <c r="BU3533" s="6"/>
      <c r="BV3533" s="6"/>
    </row>
    <row r="3534" spans="1:74" ht="15.75" x14ac:dyDescent="0.25">
      <c r="A3534" s="52" t="s">
        <v>7908</v>
      </c>
      <c r="B3534" s="56"/>
      <c r="C3534" s="7" t="s">
        <v>118</v>
      </c>
      <c r="D3534" s="7" t="s">
        <v>6921</v>
      </c>
      <c r="E3534" s="7"/>
      <c r="F3534" s="64"/>
      <c r="G3534" s="6"/>
      <c r="H3534" s="6"/>
      <c r="I3534" s="10" t="s">
        <v>110</v>
      </c>
      <c r="J3534" s="11" t="s">
        <v>4645</v>
      </c>
      <c r="K3534" s="220" t="s">
        <v>601</v>
      </c>
      <c r="L3534" s="180"/>
      <c r="M3534" s="180">
        <v>1000</v>
      </c>
      <c r="N3534" s="80" t="s">
        <v>7217</v>
      </c>
      <c r="O3534" s="165"/>
      <c r="P3534" s="80" t="s">
        <v>6406</v>
      </c>
      <c r="Q3534" s="80"/>
      <c r="R3534" s="80"/>
      <c r="S3534" s="166"/>
      <c r="T3534" s="164"/>
      <c r="U3534" s="167"/>
      <c r="V3534" s="168"/>
      <c r="W3534" s="12" t="str">
        <f t="shared" si="593"/>
        <v>Mqtt1</v>
      </c>
      <c r="X3534" s="222"/>
      <c r="Y3534" s="6" t="str">
        <f t="shared" si="592"/>
        <v>power-tag/lighting-fore-ship-section-5</v>
      </c>
      <c r="Z3534" s="106" t="str" cm="1">
        <f t="array" ref="Z3534">IF(COUNTIF(N3534,"spare"),"","$."&amp;_xlfn.REGEXEXTRACT(J3534,"PT\d+[FQ]\d+_(.*)", 2))</f>
        <v>$.RMS_Current_Phase_Neut</v>
      </c>
      <c r="AA3534" s="12">
        <f t="shared" si="595"/>
        <v>31</v>
      </c>
      <c r="AB3534" s="6" t="s">
        <v>195</v>
      </c>
      <c r="AC3534" s="106">
        <v>3006</v>
      </c>
      <c r="AJ3534" s="80"/>
      <c r="AK3534" s="116" t="s">
        <v>1693</v>
      </c>
      <c r="AN3534" s="80"/>
      <c r="AO3534" s="80"/>
      <c r="AP3534" s="80"/>
      <c r="AQ3534" s="80"/>
      <c r="AR3534" s="130"/>
      <c r="AS3534" s="80"/>
      <c r="AT3534" s="7"/>
      <c r="AU3534" s="7"/>
      <c r="AV3534" s="169"/>
      <c r="AW3534" s="170"/>
      <c r="AX3534" s="140"/>
      <c r="AY3534" s="150"/>
      <c r="AZ3534" s="171"/>
      <c r="BA3534" s="171"/>
      <c r="BB3534" s="150" t="str">
        <f t="shared" si="594"/>
        <v/>
      </c>
      <c r="BC3534" s="172"/>
      <c r="BD3534" s="169"/>
      <c r="BE3534" s="169"/>
      <c r="BF3534" s="169"/>
      <c r="BG3534" s="169"/>
      <c r="BH3534" s="169"/>
      <c r="BI3534" s="169"/>
      <c r="BJ3534" s="169"/>
      <c r="BK3534" s="169"/>
      <c r="BL3534" s="169"/>
      <c r="BM3534" s="169"/>
      <c r="BN3534" s="169"/>
      <c r="BO3534" s="169"/>
      <c r="BP3534" s="169"/>
      <c r="BQ3534" s="169"/>
      <c r="BS3534" s="6"/>
      <c r="BT3534" s="11"/>
      <c r="BU3534" s="6"/>
      <c r="BV3534" s="6"/>
    </row>
    <row r="3535" spans="1:74" ht="15.75" x14ac:dyDescent="0.25">
      <c r="A3535" s="52" t="s">
        <v>7908</v>
      </c>
      <c r="B3535" s="56"/>
      <c r="C3535" s="7" t="s">
        <v>118</v>
      </c>
      <c r="D3535" s="7" t="s">
        <v>6921</v>
      </c>
      <c r="E3535" s="7"/>
      <c r="F3535" s="64"/>
      <c r="G3535" s="6"/>
      <c r="H3535" s="6"/>
      <c r="I3535" s="10" t="s">
        <v>110</v>
      </c>
      <c r="J3535" s="11" t="s">
        <v>7766</v>
      </c>
      <c r="K3535" s="220" t="s">
        <v>601</v>
      </c>
      <c r="L3535" s="180"/>
      <c r="M3535" s="180">
        <v>1000</v>
      </c>
      <c r="N3535" s="80" t="s">
        <v>7217</v>
      </c>
      <c r="O3535" s="165"/>
      <c r="P3535" s="80" t="s">
        <v>6407</v>
      </c>
      <c r="Q3535" s="80"/>
      <c r="R3535" s="80"/>
      <c r="S3535" s="166"/>
      <c r="T3535" s="164"/>
      <c r="U3535" s="167"/>
      <c r="V3535" s="168"/>
      <c r="W3535" s="12" t="str">
        <f t="shared" si="593"/>
        <v>Mqtt1</v>
      </c>
      <c r="X3535" s="222"/>
      <c r="Y3535" s="6" t="str">
        <f t="shared" si="592"/>
        <v>power-tag/lighting-fore-ship-section-5</v>
      </c>
      <c r="Z3535" s="106" t="str" cm="1">
        <f t="array" ref="Z3535">IF(COUNTIF(N3535,"spare"),"","$."&amp;_xlfn.REGEXEXTRACT(J3535,"PT\d+[FQ]\d+_(.*)", 2))</f>
        <v>$.RMS_Voltage_A_N</v>
      </c>
      <c r="AA3535" s="12">
        <f t="shared" si="595"/>
        <v>31</v>
      </c>
      <c r="AB3535" s="6" t="s">
        <v>195</v>
      </c>
      <c r="AC3535" s="106">
        <v>3028</v>
      </c>
      <c r="AJ3535" s="80"/>
      <c r="AK3535" s="116" t="s">
        <v>1694</v>
      </c>
      <c r="AN3535" s="80"/>
      <c r="AO3535" s="80"/>
      <c r="AP3535" s="80"/>
      <c r="AQ3535" s="80"/>
      <c r="AR3535" s="130"/>
      <c r="AS3535" s="80"/>
      <c r="AT3535" s="7"/>
      <c r="AU3535" s="7"/>
      <c r="AV3535" s="169"/>
      <c r="AW3535" s="170"/>
      <c r="AX3535" s="140"/>
      <c r="AY3535" s="150"/>
      <c r="AZ3535" s="171"/>
      <c r="BA3535" s="171"/>
      <c r="BB3535" s="150" t="str">
        <f t="shared" si="594"/>
        <v/>
      </c>
      <c r="BC3535" s="172"/>
      <c r="BD3535" s="169"/>
      <c r="BE3535" s="169"/>
      <c r="BF3535" s="169"/>
      <c r="BG3535" s="169"/>
      <c r="BH3535" s="169"/>
      <c r="BI3535" s="169"/>
      <c r="BJ3535" s="169"/>
      <c r="BK3535" s="169"/>
      <c r="BL3535" s="169"/>
      <c r="BM3535" s="169"/>
      <c r="BN3535" s="169"/>
      <c r="BO3535" s="169"/>
      <c r="BP3535" s="169"/>
      <c r="BQ3535" s="169"/>
      <c r="BS3535" s="6"/>
      <c r="BT3535" s="11"/>
      <c r="BU3535" s="6"/>
      <c r="BV3535" s="6"/>
    </row>
    <row r="3536" spans="1:74" ht="15.75" x14ac:dyDescent="0.25">
      <c r="A3536" s="52" t="s">
        <v>7908</v>
      </c>
      <c r="B3536" s="56"/>
      <c r="C3536" s="7" t="s">
        <v>118</v>
      </c>
      <c r="D3536" s="7" t="s">
        <v>6921</v>
      </c>
      <c r="E3536" s="7"/>
      <c r="F3536" s="64"/>
      <c r="G3536" s="6"/>
      <c r="H3536" s="6"/>
      <c r="I3536" s="10" t="s">
        <v>110</v>
      </c>
      <c r="J3536" s="11" t="s">
        <v>7767</v>
      </c>
      <c r="K3536" s="220" t="s">
        <v>601</v>
      </c>
      <c r="L3536" s="180"/>
      <c r="M3536" s="180">
        <v>1000</v>
      </c>
      <c r="N3536" s="80" t="s">
        <v>7217</v>
      </c>
      <c r="O3536" s="165"/>
      <c r="P3536" s="80" t="s">
        <v>6408</v>
      </c>
      <c r="Q3536" s="80"/>
      <c r="R3536" s="80"/>
      <c r="S3536" s="166"/>
      <c r="T3536" s="164"/>
      <c r="U3536" s="167"/>
      <c r="V3536" s="168"/>
      <c r="W3536" s="12" t="str">
        <f t="shared" si="593"/>
        <v>Mqtt1</v>
      </c>
      <c r="X3536" s="222"/>
      <c r="Y3536" s="6" t="str">
        <f t="shared" si="592"/>
        <v>power-tag/lighting-fore-ship-section-5</v>
      </c>
      <c r="Z3536" s="106" t="str" cm="1">
        <f t="array" ref="Z3536">IF(COUNTIF(N3536,"spare"),"","$."&amp;_xlfn.REGEXEXTRACT(J3536,"PT\d+[FQ]\d+_(.*)", 2))</f>
        <v>$.RMS_Voltage_B_N</v>
      </c>
      <c r="AA3536" s="12">
        <f t="shared" si="595"/>
        <v>31</v>
      </c>
      <c r="AB3536" s="6" t="s">
        <v>195</v>
      </c>
      <c r="AC3536" s="106">
        <v>3030</v>
      </c>
      <c r="AJ3536" s="80"/>
      <c r="AK3536" s="116" t="s">
        <v>1694</v>
      </c>
      <c r="AN3536" s="80"/>
      <c r="AO3536" s="80"/>
      <c r="AP3536" s="80"/>
      <c r="AQ3536" s="80"/>
      <c r="AR3536" s="130"/>
      <c r="AS3536" s="80"/>
      <c r="AT3536" s="7"/>
      <c r="AU3536" s="7"/>
      <c r="AV3536" s="169"/>
      <c r="AW3536" s="170"/>
      <c r="AX3536" s="140"/>
      <c r="AY3536" s="150"/>
      <c r="AZ3536" s="171"/>
      <c r="BA3536" s="171"/>
      <c r="BB3536" s="150" t="str">
        <f t="shared" si="594"/>
        <v/>
      </c>
      <c r="BC3536" s="172"/>
      <c r="BD3536" s="169"/>
      <c r="BE3536" s="169"/>
      <c r="BF3536" s="169"/>
      <c r="BG3536" s="169"/>
      <c r="BH3536" s="169"/>
      <c r="BI3536" s="169"/>
      <c r="BJ3536" s="169"/>
      <c r="BK3536" s="169"/>
      <c r="BL3536" s="169"/>
      <c r="BM3536" s="169"/>
      <c r="BN3536" s="169"/>
      <c r="BO3536" s="169"/>
      <c r="BP3536" s="169"/>
      <c r="BQ3536" s="169"/>
      <c r="BS3536" s="6"/>
      <c r="BT3536" s="11"/>
      <c r="BU3536" s="6"/>
      <c r="BV3536" s="6"/>
    </row>
    <row r="3537" spans="1:74" ht="15.75" x14ac:dyDescent="0.25">
      <c r="A3537" s="52" t="s">
        <v>7908</v>
      </c>
      <c r="B3537" s="56"/>
      <c r="C3537" s="7" t="s">
        <v>118</v>
      </c>
      <c r="D3537" s="7" t="s">
        <v>6921</v>
      </c>
      <c r="E3537" s="7"/>
      <c r="F3537" s="64"/>
      <c r="G3537" s="6"/>
      <c r="H3537" s="6"/>
      <c r="I3537" s="10" t="s">
        <v>110</v>
      </c>
      <c r="J3537" s="11" t="s">
        <v>7768</v>
      </c>
      <c r="K3537" s="220" t="s">
        <v>601</v>
      </c>
      <c r="L3537" s="180"/>
      <c r="M3537" s="180">
        <v>1000</v>
      </c>
      <c r="N3537" s="80" t="s">
        <v>7217</v>
      </c>
      <c r="O3537" s="165"/>
      <c r="P3537" s="80" t="s">
        <v>6409</v>
      </c>
      <c r="Q3537" s="80"/>
      <c r="R3537" s="80"/>
      <c r="S3537" s="166"/>
      <c r="T3537" s="164"/>
      <c r="U3537" s="167"/>
      <c r="V3537" s="168"/>
      <c r="W3537" s="12" t="str">
        <f t="shared" si="593"/>
        <v>Mqtt1</v>
      </c>
      <c r="X3537" s="222"/>
      <c r="Y3537" s="6" t="str">
        <f t="shared" si="592"/>
        <v>power-tag/lighting-fore-ship-section-5</v>
      </c>
      <c r="Z3537" s="106" t="str" cm="1">
        <f t="array" ref="Z3537">IF(COUNTIF(N3537,"spare"),"","$."&amp;_xlfn.REGEXEXTRACT(J3537,"PT\d+[FQ]\d+_(.*)", 2))</f>
        <v>$.RMS_Voltage_C_N</v>
      </c>
      <c r="AA3537" s="12">
        <f t="shared" si="595"/>
        <v>31</v>
      </c>
      <c r="AB3537" s="6" t="s">
        <v>195</v>
      </c>
      <c r="AC3537" s="106">
        <v>3032</v>
      </c>
      <c r="AJ3537" s="80"/>
      <c r="AK3537" s="116" t="s">
        <v>1694</v>
      </c>
      <c r="AN3537" s="80"/>
      <c r="AO3537" s="80"/>
      <c r="AP3537" s="80"/>
      <c r="AQ3537" s="80"/>
      <c r="AR3537" s="130"/>
      <c r="AS3537" s="80"/>
      <c r="AT3537" s="7"/>
      <c r="AU3537" s="7"/>
      <c r="AV3537" s="169"/>
      <c r="AW3537" s="170"/>
      <c r="AX3537" s="140"/>
      <c r="AY3537" s="150"/>
      <c r="AZ3537" s="171"/>
      <c r="BA3537" s="171"/>
      <c r="BB3537" s="150" t="str">
        <f t="shared" si="594"/>
        <v/>
      </c>
      <c r="BC3537" s="172"/>
      <c r="BD3537" s="169"/>
      <c r="BE3537" s="169"/>
      <c r="BF3537" s="169"/>
      <c r="BG3537" s="169"/>
      <c r="BH3537" s="169"/>
      <c r="BI3537" s="169"/>
      <c r="BJ3537" s="169"/>
      <c r="BK3537" s="169"/>
      <c r="BL3537" s="169"/>
      <c r="BM3537" s="169"/>
      <c r="BN3537" s="169"/>
      <c r="BO3537" s="169"/>
      <c r="BP3537" s="169"/>
      <c r="BQ3537" s="169"/>
      <c r="BS3537" s="6"/>
      <c r="BT3537" s="11"/>
      <c r="BU3537" s="6"/>
      <c r="BV3537" s="6"/>
    </row>
    <row r="3538" spans="1:74" ht="15.75" x14ac:dyDescent="0.25">
      <c r="A3538" s="52" t="s">
        <v>7908</v>
      </c>
      <c r="B3538" s="56"/>
      <c r="C3538" s="7" t="s">
        <v>118</v>
      </c>
      <c r="D3538" s="7" t="s">
        <v>6921</v>
      </c>
      <c r="E3538" s="7"/>
      <c r="F3538" s="64"/>
      <c r="G3538" s="6"/>
      <c r="H3538" s="6"/>
      <c r="I3538" s="10" t="s">
        <v>110</v>
      </c>
      <c r="J3538" s="11" t="s">
        <v>4646</v>
      </c>
      <c r="K3538" s="220" t="s">
        <v>601</v>
      </c>
      <c r="L3538" s="180"/>
      <c r="M3538" s="180">
        <v>1000</v>
      </c>
      <c r="N3538" s="80" t="s">
        <v>7217</v>
      </c>
      <c r="O3538" s="165"/>
      <c r="P3538" s="80" t="s">
        <v>6410</v>
      </c>
      <c r="Q3538" s="80"/>
      <c r="R3538" s="80"/>
      <c r="S3538" s="166"/>
      <c r="T3538" s="164"/>
      <c r="U3538" s="167"/>
      <c r="V3538" s="168"/>
      <c r="W3538" s="12" t="str">
        <f t="shared" si="593"/>
        <v>Mqtt1</v>
      </c>
      <c r="X3538" s="222"/>
      <c r="Y3538" s="6" t="str">
        <f t="shared" si="592"/>
        <v>power-tag/lighting-fore-ship-section-5</v>
      </c>
      <c r="Z3538" s="106" t="str" cm="1">
        <f t="array" ref="Z3538">IF(COUNTIF(N3538,"spare"),"","$."&amp;_xlfn.REGEXEXTRACT(J3538,"PT\d+[FQ]\d+_(.*)", 2))</f>
        <v>$.Active_Power_Phase_A</v>
      </c>
      <c r="AA3538" s="12">
        <f t="shared" si="595"/>
        <v>31</v>
      </c>
      <c r="AB3538" s="6" t="s">
        <v>195</v>
      </c>
      <c r="AC3538" s="106">
        <v>3054</v>
      </c>
      <c r="AJ3538" s="80"/>
      <c r="AK3538" s="116" t="s">
        <v>1695</v>
      </c>
      <c r="AN3538" s="80"/>
      <c r="AO3538" s="80"/>
      <c r="AP3538" s="80"/>
      <c r="AQ3538" s="80"/>
      <c r="AR3538" s="130"/>
      <c r="AS3538" s="80"/>
      <c r="AT3538" s="7"/>
      <c r="AU3538" s="7"/>
      <c r="AV3538" s="169"/>
      <c r="AW3538" s="170"/>
      <c r="AX3538" s="140"/>
      <c r="AY3538" s="150"/>
      <c r="AZ3538" s="171"/>
      <c r="BA3538" s="171"/>
      <c r="BB3538" s="150" t="str">
        <f t="shared" si="594"/>
        <v/>
      </c>
      <c r="BC3538" s="172"/>
      <c r="BD3538" s="169"/>
      <c r="BE3538" s="169"/>
      <c r="BF3538" s="169"/>
      <c r="BG3538" s="169"/>
      <c r="BH3538" s="169"/>
      <c r="BI3538" s="169"/>
      <c r="BJ3538" s="169"/>
      <c r="BK3538" s="169"/>
      <c r="BL3538" s="169"/>
      <c r="BM3538" s="169"/>
      <c r="BN3538" s="169"/>
      <c r="BO3538" s="169"/>
      <c r="BP3538" s="169"/>
      <c r="BQ3538" s="169"/>
      <c r="BS3538" s="6"/>
      <c r="BT3538" s="11"/>
      <c r="BU3538" s="6"/>
      <c r="BV3538" s="6"/>
    </row>
    <row r="3539" spans="1:74" ht="15.75" x14ac:dyDescent="0.25">
      <c r="A3539" s="52" t="s">
        <v>7908</v>
      </c>
      <c r="B3539" s="56"/>
      <c r="C3539" s="7" t="s">
        <v>118</v>
      </c>
      <c r="D3539" s="7" t="s">
        <v>6921</v>
      </c>
      <c r="E3539" s="7"/>
      <c r="F3539" s="64"/>
      <c r="G3539" s="6"/>
      <c r="H3539" s="6"/>
      <c r="I3539" s="10" t="s">
        <v>110</v>
      </c>
      <c r="J3539" s="11" t="s">
        <v>4647</v>
      </c>
      <c r="K3539" s="220" t="s">
        <v>601</v>
      </c>
      <c r="L3539" s="180"/>
      <c r="M3539" s="180">
        <v>1000</v>
      </c>
      <c r="N3539" s="80" t="s">
        <v>7217</v>
      </c>
      <c r="O3539" s="165"/>
      <c r="P3539" s="80" t="s">
        <v>6411</v>
      </c>
      <c r="Q3539" s="80"/>
      <c r="R3539" s="80"/>
      <c r="S3539" s="166"/>
      <c r="T3539" s="164"/>
      <c r="U3539" s="167"/>
      <c r="V3539" s="168"/>
      <c r="W3539" s="12" t="str">
        <f t="shared" si="593"/>
        <v>Mqtt1</v>
      </c>
      <c r="X3539" s="222"/>
      <c r="Y3539" s="6" t="str">
        <f t="shared" si="592"/>
        <v>power-tag/lighting-fore-ship-section-5</v>
      </c>
      <c r="Z3539" s="106" t="str" cm="1">
        <f t="array" ref="Z3539">IF(COUNTIF(N3539,"spare"),"","$."&amp;_xlfn.REGEXEXTRACT(J3539,"PT\d+[FQ]\d+_(.*)", 2))</f>
        <v>$.Active_Power_Phase_B</v>
      </c>
      <c r="AA3539" s="12">
        <f t="shared" si="595"/>
        <v>31</v>
      </c>
      <c r="AB3539" s="6" t="s">
        <v>195</v>
      </c>
      <c r="AC3539" s="106">
        <v>3056</v>
      </c>
      <c r="AJ3539" s="80"/>
      <c r="AK3539" s="116" t="s">
        <v>1695</v>
      </c>
      <c r="AN3539" s="80"/>
      <c r="AO3539" s="80"/>
      <c r="AP3539" s="80"/>
      <c r="AQ3539" s="80"/>
      <c r="AR3539" s="130"/>
      <c r="AS3539" s="80"/>
      <c r="AT3539" s="7"/>
      <c r="AU3539" s="7"/>
      <c r="AV3539" s="169"/>
      <c r="AW3539" s="170"/>
      <c r="AX3539" s="140"/>
      <c r="AY3539" s="150"/>
      <c r="AZ3539" s="171"/>
      <c r="BA3539" s="171"/>
      <c r="BB3539" s="150" t="str">
        <f t="shared" si="594"/>
        <v/>
      </c>
      <c r="BC3539" s="172"/>
      <c r="BD3539" s="169"/>
      <c r="BE3539" s="169"/>
      <c r="BF3539" s="169"/>
      <c r="BG3539" s="169"/>
      <c r="BH3539" s="169"/>
      <c r="BI3539" s="169"/>
      <c r="BJ3539" s="169"/>
      <c r="BK3539" s="169"/>
      <c r="BL3539" s="169"/>
      <c r="BM3539" s="169"/>
      <c r="BN3539" s="169"/>
      <c r="BO3539" s="169"/>
      <c r="BP3539" s="169"/>
      <c r="BQ3539" s="169"/>
      <c r="BS3539" s="6"/>
      <c r="BT3539" s="11"/>
      <c r="BU3539" s="6"/>
      <c r="BV3539" s="6"/>
    </row>
    <row r="3540" spans="1:74" ht="15.75" x14ac:dyDescent="0.25">
      <c r="A3540" s="52" t="s">
        <v>7908</v>
      </c>
      <c r="B3540" s="56"/>
      <c r="C3540" s="7" t="s">
        <v>118</v>
      </c>
      <c r="D3540" s="7" t="s">
        <v>6921</v>
      </c>
      <c r="E3540" s="7"/>
      <c r="F3540" s="64"/>
      <c r="G3540" s="6"/>
      <c r="H3540" s="6"/>
      <c r="I3540" s="10" t="s">
        <v>110</v>
      </c>
      <c r="J3540" s="11" t="s">
        <v>4648</v>
      </c>
      <c r="K3540" s="220" t="s">
        <v>601</v>
      </c>
      <c r="L3540" s="180"/>
      <c r="M3540" s="180">
        <v>1000</v>
      </c>
      <c r="N3540" s="80" t="s">
        <v>7217</v>
      </c>
      <c r="O3540" s="165"/>
      <c r="P3540" s="80" t="s">
        <v>6412</v>
      </c>
      <c r="Q3540" s="80"/>
      <c r="R3540" s="80"/>
      <c r="S3540" s="166"/>
      <c r="T3540" s="164"/>
      <c r="U3540" s="167"/>
      <c r="V3540" s="168"/>
      <c r="W3540" s="12" t="str">
        <f t="shared" si="593"/>
        <v>Mqtt1</v>
      </c>
      <c r="X3540" s="222"/>
      <c r="Y3540" s="6" t="str">
        <f t="shared" si="592"/>
        <v>power-tag/lighting-fore-ship-section-5</v>
      </c>
      <c r="Z3540" s="106" t="str" cm="1">
        <f t="array" ref="Z3540">IF(COUNTIF(N3540,"spare"),"","$."&amp;_xlfn.REGEXEXTRACT(J3540,"PT\d+[FQ]\d+_(.*)", 2))</f>
        <v>$.Active_Power_Phase_C</v>
      </c>
      <c r="AA3540" s="12">
        <f t="shared" si="595"/>
        <v>31</v>
      </c>
      <c r="AB3540" s="6" t="s">
        <v>195</v>
      </c>
      <c r="AC3540" s="106">
        <v>3058</v>
      </c>
      <c r="AJ3540" s="80"/>
      <c r="AK3540" s="116" t="s">
        <v>1695</v>
      </c>
      <c r="AN3540" s="80"/>
      <c r="AO3540" s="80"/>
      <c r="AP3540" s="80"/>
      <c r="AQ3540" s="80"/>
      <c r="AR3540" s="130"/>
      <c r="AS3540" s="80"/>
      <c r="AT3540" s="7"/>
      <c r="AU3540" s="7"/>
      <c r="AV3540" s="169"/>
      <c r="AW3540" s="170"/>
      <c r="AX3540" s="140"/>
      <c r="AY3540" s="150"/>
      <c r="AZ3540" s="171"/>
      <c r="BA3540" s="171"/>
      <c r="BB3540" s="150" t="str">
        <f t="shared" si="594"/>
        <v/>
      </c>
      <c r="BC3540" s="172"/>
      <c r="BD3540" s="169"/>
      <c r="BE3540" s="169"/>
      <c r="BF3540" s="169"/>
      <c r="BG3540" s="169"/>
      <c r="BH3540" s="169"/>
      <c r="BI3540" s="169"/>
      <c r="BJ3540" s="169"/>
      <c r="BK3540" s="169"/>
      <c r="BL3540" s="169"/>
      <c r="BM3540" s="169"/>
      <c r="BN3540" s="169"/>
      <c r="BO3540" s="169"/>
      <c r="BP3540" s="169"/>
      <c r="BQ3540" s="169"/>
      <c r="BS3540" s="6"/>
      <c r="BT3540" s="11"/>
      <c r="BU3540" s="6"/>
      <c r="BV3540" s="6"/>
    </row>
    <row r="3541" spans="1:74" ht="15.75" x14ac:dyDescent="0.25">
      <c r="A3541" s="52" t="s">
        <v>7908</v>
      </c>
      <c r="B3541" s="56"/>
      <c r="C3541" s="7" t="s">
        <v>118</v>
      </c>
      <c r="D3541" s="7" t="s">
        <v>6921</v>
      </c>
      <c r="E3541" s="7"/>
      <c r="F3541" s="64"/>
      <c r="G3541" s="6"/>
      <c r="H3541" s="6"/>
      <c r="I3541" s="10" t="s">
        <v>110</v>
      </c>
      <c r="J3541" s="11" t="s">
        <v>4649</v>
      </c>
      <c r="K3541" s="220" t="s">
        <v>601</v>
      </c>
      <c r="L3541" s="180"/>
      <c r="M3541" s="180">
        <v>1000</v>
      </c>
      <c r="N3541" s="80" t="s">
        <v>7217</v>
      </c>
      <c r="O3541" s="165"/>
      <c r="P3541" s="80" t="s">
        <v>6413</v>
      </c>
      <c r="Q3541" s="80"/>
      <c r="R3541" s="80"/>
      <c r="S3541" s="166"/>
      <c r="T3541" s="164"/>
      <c r="U3541" s="167"/>
      <c r="V3541" s="168"/>
      <c r="W3541" s="12" t="str">
        <f t="shared" si="593"/>
        <v>Mqtt1</v>
      </c>
      <c r="X3541" s="222"/>
      <c r="Y3541" s="6" t="str">
        <f t="shared" si="592"/>
        <v>power-tag/lighting-fore-ship-section-5</v>
      </c>
      <c r="Z3541" s="106" t="str" cm="1">
        <f t="array" ref="Z3541">IF(COUNTIF(N3541,"spare"),"","$."&amp;_xlfn.REGEXEXTRACT(J3541,"PT\d+[FQ]\d+_(.*)", 2))</f>
        <v>$.Total_Active_Power</v>
      </c>
      <c r="AA3541" s="12">
        <f t="shared" si="595"/>
        <v>31</v>
      </c>
      <c r="AB3541" s="6" t="s">
        <v>195</v>
      </c>
      <c r="AC3541" s="106">
        <v>3060</v>
      </c>
      <c r="AJ3541" s="80"/>
      <c r="AK3541" s="116" t="s">
        <v>1695</v>
      </c>
      <c r="AN3541" s="80"/>
      <c r="AO3541" s="80"/>
      <c r="AP3541" s="80"/>
      <c r="AQ3541" s="80"/>
      <c r="AR3541" s="130"/>
      <c r="AS3541" s="80"/>
      <c r="AT3541" s="7"/>
      <c r="AU3541" s="7"/>
      <c r="AV3541" s="169"/>
      <c r="AW3541" s="170"/>
      <c r="AX3541" s="140"/>
      <c r="AY3541" s="150"/>
      <c r="AZ3541" s="171"/>
      <c r="BA3541" s="171"/>
      <c r="BB3541" s="150" t="str">
        <f t="shared" si="594"/>
        <v/>
      </c>
      <c r="BC3541" s="172"/>
      <c r="BD3541" s="169"/>
      <c r="BE3541" s="169"/>
      <c r="BF3541" s="169"/>
      <c r="BG3541" s="169"/>
      <c r="BH3541" s="169"/>
      <c r="BI3541" s="169"/>
      <c r="BJ3541" s="169"/>
      <c r="BK3541" s="169"/>
      <c r="BL3541" s="169"/>
      <c r="BM3541" s="169"/>
      <c r="BN3541" s="169"/>
      <c r="BO3541" s="169"/>
      <c r="BP3541" s="169"/>
      <c r="BQ3541" s="169"/>
      <c r="BS3541" s="6"/>
      <c r="BT3541" s="11"/>
      <c r="BU3541" s="6"/>
      <c r="BV3541" s="6"/>
    </row>
    <row r="3542" spans="1:74" ht="15.75" x14ac:dyDescent="0.25">
      <c r="A3542" s="52" t="s">
        <v>7908</v>
      </c>
      <c r="B3542" s="56"/>
      <c r="C3542" s="7" t="s">
        <v>118</v>
      </c>
      <c r="D3542" s="7" t="s">
        <v>6921</v>
      </c>
      <c r="E3542" s="7"/>
      <c r="F3542" s="64"/>
      <c r="G3542" s="6"/>
      <c r="H3542" s="6"/>
      <c r="I3542" s="10" t="s">
        <v>110</v>
      </c>
      <c r="J3542" s="11" t="s">
        <v>4650</v>
      </c>
      <c r="K3542" s="220" t="s">
        <v>601</v>
      </c>
      <c r="L3542" s="180"/>
      <c r="M3542" s="180">
        <v>1000</v>
      </c>
      <c r="N3542" s="80" t="s">
        <v>7217</v>
      </c>
      <c r="O3542" s="165"/>
      <c r="P3542" s="80" t="s">
        <v>6414</v>
      </c>
      <c r="Q3542" s="80"/>
      <c r="R3542" s="80"/>
      <c r="S3542" s="166"/>
      <c r="T3542" s="164"/>
      <c r="U3542" s="167"/>
      <c r="V3542" s="168"/>
      <c r="W3542" s="12" t="str">
        <f t="shared" si="593"/>
        <v>Mqtt1</v>
      </c>
      <c r="X3542" s="222"/>
      <c r="Y3542" s="6" t="str">
        <f t="shared" si="592"/>
        <v>power-tag/lighting-fore-ship-section-5</v>
      </c>
      <c r="Z3542" s="106" t="str" cm="1">
        <f t="array" ref="Z3542">IF(COUNTIF(N3542,"spare"),"","$."&amp;_xlfn.REGEXEXTRACT(J3542,"PT\d+[FQ]\d+_(.*)", 2))</f>
        <v>$.Power_Factor_Phase_A</v>
      </c>
      <c r="AA3542" s="12">
        <f t="shared" si="595"/>
        <v>31</v>
      </c>
      <c r="AB3542" s="6" t="s">
        <v>195</v>
      </c>
      <c r="AC3542" s="106">
        <v>3078</v>
      </c>
      <c r="AJ3542" s="80"/>
      <c r="AK3542" s="116" t="s">
        <v>1696</v>
      </c>
      <c r="AN3542" s="80"/>
      <c r="AO3542" s="80"/>
      <c r="AP3542" s="80"/>
      <c r="AQ3542" s="80"/>
      <c r="AR3542" s="130"/>
      <c r="AS3542" s="80"/>
      <c r="AT3542" s="7"/>
      <c r="AU3542" s="7"/>
      <c r="AV3542" s="169"/>
      <c r="AW3542" s="170"/>
      <c r="AX3542" s="140"/>
      <c r="AY3542" s="150"/>
      <c r="AZ3542" s="171"/>
      <c r="BA3542" s="171"/>
      <c r="BB3542" s="150" t="str">
        <f t="shared" si="594"/>
        <v/>
      </c>
      <c r="BC3542" s="172"/>
      <c r="BD3542" s="169"/>
      <c r="BE3542" s="169"/>
      <c r="BF3542" s="169"/>
      <c r="BG3542" s="169"/>
      <c r="BH3542" s="169"/>
      <c r="BI3542" s="169"/>
      <c r="BJ3542" s="169"/>
      <c r="BK3542" s="169"/>
      <c r="BL3542" s="169"/>
      <c r="BM3542" s="169"/>
      <c r="BN3542" s="169"/>
      <c r="BO3542" s="169"/>
      <c r="BP3542" s="169"/>
      <c r="BQ3542" s="169"/>
      <c r="BS3542" s="6"/>
      <c r="BT3542" s="11"/>
      <c r="BU3542" s="6"/>
      <c r="BV3542" s="6"/>
    </row>
    <row r="3543" spans="1:74" ht="15.75" x14ac:dyDescent="0.25">
      <c r="A3543" s="52" t="s">
        <v>7908</v>
      </c>
      <c r="B3543" s="56"/>
      <c r="C3543" s="7" t="s">
        <v>118</v>
      </c>
      <c r="D3543" s="7" t="s">
        <v>6921</v>
      </c>
      <c r="E3543" s="7"/>
      <c r="F3543" s="64"/>
      <c r="G3543" s="6"/>
      <c r="H3543" s="6"/>
      <c r="I3543" s="10" t="s">
        <v>110</v>
      </c>
      <c r="J3543" s="11" t="s">
        <v>4651</v>
      </c>
      <c r="K3543" s="220" t="s">
        <v>601</v>
      </c>
      <c r="L3543" s="180"/>
      <c r="M3543" s="180">
        <v>1000</v>
      </c>
      <c r="N3543" s="80" t="s">
        <v>7217</v>
      </c>
      <c r="O3543" s="165"/>
      <c r="P3543" s="80" t="s">
        <v>6415</v>
      </c>
      <c r="Q3543" s="80"/>
      <c r="R3543" s="80"/>
      <c r="S3543" s="166"/>
      <c r="T3543" s="164"/>
      <c r="U3543" s="167"/>
      <c r="V3543" s="168"/>
      <c r="W3543" s="12" t="str">
        <f t="shared" si="593"/>
        <v>Mqtt1</v>
      </c>
      <c r="X3543" s="222"/>
      <c r="Y3543" s="6" t="str">
        <f t="shared" si="592"/>
        <v>power-tag/lighting-fore-ship-section-5</v>
      </c>
      <c r="Z3543" s="106" t="str" cm="1">
        <f t="array" ref="Z3543">IF(COUNTIF(N3543,"spare"),"","$."&amp;_xlfn.REGEXEXTRACT(J3543,"PT\d+[FQ]\d+_(.*)", 2))</f>
        <v>$.Power_Factor_Phase_B</v>
      </c>
      <c r="AA3543" s="12">
        <f t="shared" si="595"/>
        <v>31</v>
      </c>
      <c r="AB3543" s="6" t="s">
        <v>195</v>
      </c>
      <c r="AC3543" s="106">
        <v>3080</v>
      </c>
      <c r="AJ3543" s="80"/>
      <c r="AK3543" s="116" t="s">
        <v>1696</v>
      </c>
      <c r="AN3543" s="80"/>
      <c r="AO3543" s="80"/>
      <c r="AP3543" s="80"/>
      <c r="AQ3543" s="80"/>
      <c r="AR3543" s="130"/>
      <c r="AS3543" s="80"/>
      <c r="AT3543" s="7"/>
      <c r="AU3543" s="7"/>
      <c r="AV3543" s="169"/>
      <c r="AW3543" s="170"/>
      <c r="AX3543" s="140"/>
      <c r="AY3543" s="150"/>
      <c r="AZ3543" s="171"/>
      <c r="BA3543" s="171"/>
      <c r="BB3543" s="150" t="str">
        <f t="shared" si="594"/>
        <v/>
      </c>
      <c r="BC3543" s="172"/>
      <c r="BD3543" s="169"/>
      <c r="BE3543" s="169"/>
      <c r="BF3543" s="169"/>
      <c r="BG3543" s="169"/>
      <c r="BH3543" s="169"/>
      <c r="BI3543" s="169"/>
      <c r="BJ3543" s="169"/>
      <c r="BK3543" s="169"/>
      <c r="BL3543" s="169"/>
      <c r="BM3543" s="169"/>
      <c r="BN3543" s="169"/>
      <c r="BO3543" s="169"/>
      <c r="BP3543" s="169"/>
      <c r="BQ3543" s="169"/>
      <c r="BS3543" s="6"/>
      <c r="BT3543" s="11"/>
      <c r="BU3543" s="6"/>
      <c r="BV3543" s="6"/>
    </row>
    <row r="3544" spans="1:74" ht="15.75" x14ac:dyDescent="0.25">
      <c r="A3544" s="52" t="s">
        <v>7908</v>
      </c>
      <c r="B3544" s="56"/>
      <c r="C3544" s="7" t="s">
        <v>118</v>
      </c>
      <c r="D3544" s="7" t="s">
        <v>6921</v>
      </c>
      <c r="E3544" s="7"/>
      <c r="F3544" s="64"/>
      <c r="G3544" s="6"/>
      <c r="H3544" s="6"/>
      <c r="I3544" s="10" t="s">
        <v>110</v>
      </c>
      <c r="J3544" s="11" t="s">
        <v>4652</v>
      </c>
      <c r="K3544" s="220" t="s">
        <v>601</v>
      </c>
      <c r="L3544" s="180"/>
      <c r="M3544" s="180">
        <v>1000</v>
      </c>
      <c r="N3544" s="80" t="s">
        <v>7217</v>
      </c>
      <c r="O3544" s="165"/>
      <c r="P3544" s="80" t="s">
        <v>6416</v>
      </c>
      <c r="Q3544" s="80"/>
      <c r="R3544" s="80"/>
      <c r="S3544" s="166"/>
      <c r="T3544" s="164"/>
      <c r="U3544" s="167"/>
      <c r="V3544" s="168"/>
      <c r="W3544" s="12" t="str">
        <f t="shared" si="593"/>
        <v>Mqtt1</v>
      </c>
      <c r="X3544" s="222"/>
      <c r="Y3544" s="6" t="str">
        <f t="shared" si="592"/>
        <v>power-tag/lighting-fore-ship-section-5</v>
      </c>
      <c r="Z3544" s="106" t="str" cm="1">
        <f t="array" ref="Z3544">IF(COUNTIF(N3544,"spare"),"","$."&amp;_xlfn.REGEXEXTRACT(J3544,"PT\d+[FQ]\d+_(.*)", 2))</f>
        <v>$.Power_Factor_Phase_C</v>
      </c>
      <c r="AA3544" s="12">
        <f t="shared" si="595"/>
        <v>31</v>
      </c>
      <c r="AB3544" s="6" t="s">
        <v>195</v>
      </c>
      <c r="AC3544" s="106">
        <v>3082</v>
      </c>
      <c r="AJ3544" s="80"/>
      <c r="AK3544" s="116" t="s">
        <v>1696</v>
      </c>
      <c r="AN3544" s="80"/>
      <c r="AO3544" s="80"/>
      <c r="AP3544" s="80"/>
      <c r="AQ3544" s="80"/>
      <c r="AR3544" s="130"/>
      <c r="AS3544" s="80"/>
      <c r="AT3544" s="7"/>
      <c r="AU3544" s="7"/>
      <c r="AV3544" s="169"/>
      <c r="AW3544" s="170"/>
      <c r="AX3544" s="140"/>
      <c r="AY3544" s="150"/>
      <c r="AZ3544" s="171"/>
      <c r="BA3544" s="171"/>
      <c r="BB3544" s="150" t="str">
        <f t="shared" si="594"/>
        <v/>
      </c>
      <c r="BC3544" s="172"/>
      <c r="BD3544" s="169"/>
      <c r="BE3544" s="169"/>
      <c r="BF3544" s="169"/>
      <c r="BG3544" s="169"/>
      <c r="BH3544" s="169"/>
      <c r="BI3544" s="169"/>
      <c r="BJ3544" s="169"/>
      <c r="BK3544" s="169"/>
      <c r="BL3544" s="169"/>
      <c r="BM3544" s="169"/>
      <c r="BN3544" s="169"/>
      <c r="BO3544" s="169"/>
      <c r="BP3544" s="169"/>
      <c r="BQ3544" s="169"/>
      <c r="BS3544" s="6"/>
      <c r="BT3544" s="11"/>
      <c r="BU3544" s="6"/>
      <c r="BV3544" s="6"/>
    </row>
    <row r="3545" spans="1:74" ht="15.75" x14ac:dyDescent="0.25">
      <c r="A3545" s="52" t="s">
        <v>7908</v>
      </c>
      <c r="B3545" s="56"/>
      <c r="C3545" s="7" t="s">
        <v>118</v>
      </c>
      <c r="D3545" s="7" t="s">
        <v>6921</v>
      </c>
      <c r="E3545" s="7"/>
      <c r="F3545" s="64"/>
      <c r="G3545" s="6"/>
      <c r="H3545" s="6"/>
      <c r="I3545" s="10" t="s">
        <v>110</v>
      </c>
      <c r="J3545" s="11" t="s">
        <v>4653</v>
      </c>
      <c r="K3545" s="220" t="s">
        <v>601</v>
      </c>
      <c r="L3545" s="180"/>
      <c r="M3545" s="180">
        <v>1000</v>
      </c>
      <c r="N3545" s="80" t="s">
        <v>7217</v>
      </c>
      <c r="O3545" s="165"/>
      <c r="P3545" s="80" t="s">
        <v>6417</v>
      </c>
      <c r="Q3545" s="80"/>
      <c r="R3545" s="80"/>
      <c r="S3545" s="166"/>
      <c r="T3545" s="164"/>
      <c r="U3545" s="167"/>
      <c r="V3545" s="168"/>
      <c r="W3545" s="12" t="str">
        <f t="shared" si="593"/>
        <v>Mqtt1</v>
      </c>
      <c r="X3545" s="222"/>
      <c r="Y3545" s="6" t="str">
        <f t="shared" si="592"/>
        <v>power-tag/lighting-fore-ship-section-5</v>
      </c>
      <c r="Z3545" s="106" t="str" cm="1">
        <f t="array" ref="Z3545">IF(COUNTIF(N3545,"spare"),"","$."&amp;_xlfn.REGEXEXTRACT(J3545,"PT\d+[FQ]\d+_(.*)", 2))</f>
        <v>$.Total_Power_Factor</v>
      </c>
      <c r="AA3545" s="12">
        <f t="shared" si="595"/>
        <v>31</v>
      </c>
      <c r="AB3545" s="6" t="s">
        <v>195</v>
      </c>
      <c r="AC3545" s="106">
        <v>3084</v>
      </c>
      <c r="AJ3545" s="80"/>
      <c r="AK3545" s="116" t="s">
        <v>1696</v>
      </c>
      <c r="AN3545" s="80"/>
      <c r="AO3545" s="80"/>
      <c r="AP3545" s="80"/>
      <c r="AQ3545" s="80"/>
      <c r="AR3545" s="130"/>
      <c r="AS3545" s="80"/>
      <c r="AT3545" s="7"/>
      <c r="AU3545" s="7"/>
      <c r="AV3545" s="169"/>
      <c r="AW3545" s="170"/>
      <c r="AX3545" s="140"/>
      <c r="AY3545" s="150"/>
      <c r="AZ3545" s="171"/>
      <c r="BA3545" s="171"/>
      <c r="BB3545" s="150" t="str">
        <f t="shared" si="594"/>
        <v/>
      </c>
      <c r="BC3545" s="172"/>
      <c r="BD3545" s="169"/>
      <c r="BE3545" s="169"/>
      <c r="BF3545" s="169"/>
      <c r="BG3545" s="169"/>
      <c r="BH3545" s="169"/>
      <c r="BI3545" s="169"/>
      <c r="BJ3545" s="169"/>
      <c r="BK3545" s="169"/>
      <c r="BL3545" s="169"/>
      <c r="BM3545" s="169"/>
      <c r="BN3545" s="169"/>
      <c r="BO3545" s="169"/>
      <c r="BP3545" s="169"/>
      <c r="BQ3545" s="169"/>
      <c r="BS3545" s="6"/>
      <c r="BT3545" s="11"/>
      <c r="BU3545" s="6"/>
      <c r="BV3545" s="6"/>
    </row>
    <row r="3546" spans="1:74" ht="15.75" x14ac:dyDescent="0.25">
      <c r="A3546" s="52" t="s">
        <v>7908</v>
      </c>
      <c r="B3546" s="56"/>
      <c r="C3546" s="7" t="s">
        <v>118</v>
      </c>
      <c r="D3546" s="7" t="s">
        <v>6921</v>
      </c>
      <c r="E3546" s="7"/>
      <c r="F3546" s="64"/>
      <c r="G3546" s="6"/>
      <c r="H3546" s="6"/>
      <c r="I3546" s="10" t="s">
        <v>110</v>
      </c>
      <c r="J3546" s="11" t="s">
        <v>4654</v>
      </c>
      <c r="K3546" s="220" t="s">
        <v>601</v>
      </c>
      <c r="L3546" s="180"/>
      <c r="M3546" s="180">
        <v>1000</v>
      </c>
      <c r="N3546" s="80" t="s">
        <v>7217</v>
      </c>
      <c r="O3546" s="165"/>
      <c r="P3546" s="80" t="s">
        <v>6418</v>
      </c>
      <c r="Q3546" s="80"/>
      <c r="R3546" s="80"/>
      <c r="S3546" s="166"/>
      <c r="T3546" s="164"/>
      <c r="U3546" s="167"/>
      <c r="V3546" s="168"/>
      <c r="W3546" s="12" t="str">
        <f t="shared" ref="W3546:W3560" si="596">IF(COUNTIF(N3546,"spare"),"","Mqtt1")</f>
        <v>Mqtt1</v>
      </c>
      <c r="X3546" s="222"/>
      <c r="Y3546" s="6" t="str">
        <f t="shared" si="592"/>
        <v>power-tag/lighting-fore-ship-section-4</v>
      </c>
      <c r="Z3546" s="106" t="str" cm="1">
        <f t="array" ref="Z3546">IF(COUNTIF(N3546,"spare"),"","$."&amp;_xlfn.REGEXEXTRACT(J3546,"PT\d+[FQ]\d+_(.*)", 2))</f>
        <v>$.RMS_Current_Phase_A</v>
      </c>
      <c r="AA3546" s="12">
        <f>AA3531+1</f>
        <v>32</v>
      </c>
      <c r="AB3546" s="6" t="s">
        <v>195</v>
      </c>
      <c r="AC3546" s="106">
        <v>3000</v>
      </c>
      <c r="AJ3546" s="80"/>
      <c r="AK3546" s="116" t="s">
        <v>1693</v>
      </c>
      <c r="AN3546" s="80"/>
      <c r="AO3546" s="80"/>
      <c r="AP3546" s="80"/>
      <c r="AQ3546" s="80"/>
      <c r="AR3546" s="130"/>
      <c r="AS3546" s="80"/>
      <c r="AT3546" s="7"/>
      <c r="AU3546" s="7"/>
      <c r="AV3546" s="169"/>
      <c r="AW3546" s="170"/>
      <c r="AX3546" s="140"/>
      <c r="AY3546" s="150"/>
      <c r="AZ3546" s="171"/>
      <c r="BA3546" s="171"/>
      <c r="BB3546" s="150" t="str">
        <f t="shared" ref="BB3546:BB3560" si="597">IF(ISNUMBER(AM3546),"1","")</f>
        <v/>
      </c>
      <c r="BC3546" s="172"/>
      <c r="BD3546" s="169"/>
      <c r="BE3546" s="169"/>
      <c r="BF3546" s="169"/>
      <c r="BG3546" s="169"/>
      <c r="BH3546" s="169"/>
      <c r="BI3546" s="169"/>
      <c r="BJ3546" s="169"/>
      <c r="BK3546" s="169"/>
      <c r="BL3546" s="169"/>
      <c r="BM3546" s="169"/>
      <c r="BN3546" s="169"/>
      <c r="BO3546" s="169"/>
      <c r="BP3546" s="169"/>
      <c r="BQ3546" s="169"/>
      <c r="BS3546" s="6"/>
      <c r="BT3546" s="11"/>
      <c r="BU3546" s="6"/>
      <c r="BV3546" s="6"/>
    </row>
    <row r="3547" spans="1:74" ht="15.75" x14ac:dyDescent="0.25">
      <c r="A3547" s="52" t="s">
        <v>7908</v>
      </c>
      <c r="B3547" s="56"/>
      <c r="C3547" s="7" t="s">
        <v>118</v>
      </c>
      <c r="D3547" s="7" t="s">
        <v>6921</v>
      </c>
      <c r="E3547" s="7"/>
      <c r="F3547" s="64"/>
      <c r="G3547" s="6"/>
      <c r="H3547" s="6"/>
      <c r="I3547" s="10" t="s">
        <v>110</v>
      </c>
      <c r="J3547" s="11" t="s">
        <v>4655</v>
      </c>
      <c r="K3547" s="220" t="s">
        <v>601</v>
      </c>
      <c r="L3547" s="180"/>
      <c r="M3547" s="180">
        <v>1000</v>
      </c>
      <c r="N3547" s="80" t="s">
        <v>7217</v>
      </c>
      <c r="O3547" s="165"/>
      <c r="P3547" s="80" t="s">
        <v>6419</v>
      </c>
      <c r="Q3547" s="80"/>
      <c r="R3547" s="80"/>
      <c r="S3547" s="166"/>
      <c r="T3547" s="164"/>
      <c r="U3547" s="167"/>
      <c r="V3547" s="168"/>
      <c r="W3547" s="12" t="str">
        <f t="shared" si="596"/>
        <v>Mqtt1</v>
      </c>
      <c r="X3547" s="222"/>
      <c r="Y3547" s="6" t="str">
        <f t="shared" si="592"/>
        <v>power-tag/lighting-fore-ship-section-4</v>
      </c>
      <c r="Z3547" s="106" t="str" cm="1">
        <f t="array" ref="Z3547">IF(COUNTIF(N3547,"spare"),"","$."&amp;_xlfn.REGEXEXTRACT(J3547,"PT\d+[FQ]\d+_(.*)", 2))</f>
        <v>$.RMS_Current_Phase_B</v>
      </c>
      <c r="AA3547" s="12">
        <f t="shared" si="595"/>
        <v>32</v>
      </c>
      <c r="AB3547" s="6" t="s">
        <v>195</v>
      </c>
      <c r="AC3547" s="106">
        <v>3002</v>
      </c>
      <c r="AJ3547" s="80"/>
      <c r="AK3547" s="116" t="s">
        <v>1693</v>
      </c>
      <c r="AN3547" s="80"/>
      <c r="AO3547" s="80"/>
      <c r="AP3547" s="80"/>
      <c r="AQ3547" s="80"/>
      <c r="AR3547" s="130"/>
      <c r="AS3547" s="80"/>
      <c r="AT3547" s="7"/>
      <c r="AU3547" s="7"/>
      <c r="AV3547" s="169"/>
      <c r="AW3547" s="170"/>
      <c r="AX3547" s="140"/>
      <c r="AY3547" s="150"/>
      <c r="AZ3547" s="171"/>
      <c r="BA3547" s="171"/>
      <c r="BB3547" s="150" t="str">
        <f t="shared" si="597"/>
        <v/>
      </c>
      <c r="BC3547" s="172"/>
      <c r="BD3547" s="169"/>
      <c r="BE3547" s="169"/>
      <c r="BF3547" s="169"/>
      <c r="BG3547" s="169"/>
      <c r="BH3547" s="169"/>
      <c r="BI3547" s="169"/>
      <c r="BJ3547" s="169"/>
      <c r="BK3547" s="169"/>
      <c r="BL3547" s="169"/>
      <c r="BM3547" s="169"/>
      <c r="BN3547" s="169"/>
      <c r="BO3547" s="169"/>
      <c r="BP3547" s="169"/>
      <c r="BQ3547" s="169"/>
      <c r="BS3547" s="6"/>
      <c r="BT3547" s="11"/>
      <c r="BU3547" s="6"/>
      <c r="BV3547" s="6"/>
    </row>
    <row r="3548" spans="1:74" ht="15.75" x14ac:dyDescent="0.25">
      <c r="A3548" s="52" t="s">
        <v>7908</v>
      </c>
      <c r="B3548" s="56"/>
      <c r="C3548" s="7" t="s">
        <v>118</v>
      </c>
      <c r="D3548" s="7" t="s">
        <v>6921</v>
      </c>
      <c r="E3548" s="7"/>
      <c r="F3548" s="64"/>
      <c r="G3548" s="6"/>
      <c r="H3548" s="6"/>
      <c r="I3548" s="10" t="s">
        <v>110</v>
      </c>
      <c r="J3548" s="11" t="s">
        <v>4656</v>
      </c>
      <c r="K3548" s="220" t="s">
        <v>601</v>
      </c>
      <c r="L3548" s="180"/>
      <c r="M3548" s="180">
        <v>1000</v>
      </c>
      <c r="N3548" s="80" t="s">
        <v>7217</v>
      </c>
      <c r="O3548" s="165"/>
      <c r="P3548" s="80" t="s">
        <v>6420</v>
      </c>
      <c r="Q3548" s="80"/>
      <c r="R3548" s="80"/>
      <c r="S3548" s="166"/>
      <c r="T3548" s="164"/>
      <c r="U3548" s="167"/>
      <c r="V3548" s="168"/>
      <c r="W3548" s="12" t="str">
        <f t="shared" si="596"/>
        <v>Mqtt1</v>
      </c>
      <c r="X3548" s="222"/>
      <c r="Y3548" s="6" t="str">
        <f t="shared" si="592"/>
        <v>power-tag/lighting-fore-ship-section-4</v>
      </c>
      <c r="Z3548" s="106" t="str" cm="1">
        <f t="array" ref="Z3548">IF(COUNTIF(N3548,"spare"),"","$."&amp;_xlfn.REGEXEXTRACT(J3548,"PT\d+[FQ]\d+_(.*)", 2))</f>
        <v>$.RMS_Current_Phase_C</v>
      </c>
      <c r="AA3548" s="12">
        <f t="shared" si="595"/>
        <v>32</v>
      </c>
      <c r="AB3548" s="6" t="s">
        <v>195</v>
      </c>
      <c r="AC3548" s="106">
        <v>3004</v>
      </c>
      <c r="AJ3548" s="80"/>
      <c r="AK3548" s="116" t="s">
        <v>1693</v>
      </c>
      <c r="AN3548" s="80"/>
      <c r="AO3548" s="80"/>
      <c r="AP3548" s="80"/>
      <c r="AQ3548" s="80"/>
      <c r="AR3548" s="130"/>
      <c r="AS3548" s="80"/>
      <c r="AT3548" s="7"/>
      <c r="AU3548" s="7"/>
      <c r="AV3548" s="169"/>
      <c r="AW3548" s="170"/>
      <c r="AX3548" s="140"/>
      <c r="AY3548" s="150"/>
      <c r="AZ3548" s="171"/>
      <c r="BA3548" s="171"/>
      <c r="BB3548" s="150" t="str">
        <f t="shared" si="597"/>
        <v/>
      </c>
      <c r="BC3548" s="172"/>
      <c r="BD3548" s="169"/>
      <c r="BE3548" s="169"/>
      <c r="BF3548" s="169"/>
      <c r="BG3548" s="169"/>
      <c r="BH3548" s="169"/>
      <c r="BI3548" s="169"/>
      <c r="BJ3548" s="169"/>
      <c r="BK3548" s="169"/>
      <c r="BL3548" s="169"/>
      <c r="BM3548" s="169"/>
      <c r="BN3548" s="169"/>
      <c r="BO3548" s="169"/>
      <c r="BP3548" s="169"/>
      <c r="BQ3548" s="169"/>
      <c r="BS3548" s="6"/>
      <c r="BT3548" s="11"/>
      <c r="BU3548" s="6"/>
      <c r="BV3548" s="6"/>
    </row>
    <row r="3549" spans="1:74" ht="15.75" x14ac:dyDescent="0.25">
      <c r="A3549" s="52" t="s">
        <v>7908</v>
      </c>
      <c r="B3549" s="56"/>
      <c r="C3549" s="7" t="s">
        <v>118</v>
      </c>
      <c r="D3549" s="7" t="s">
        <v>6921</v>
      </c>
      <c r="E3549" s="7"/>
      <c r="F3549" s="64"/>
      <c r="G3549" s="6"/>
      <c r="H3549" s="6"/>
      <c r="I3549" s="10" t="s">
        <v>110</v>
      </c>
      <c r="J3549" s="11" t="s">
        <v>4657</v>
      </c>
      <c r="K3549" s="220" t="s">
        <v>601</v>
      </c>
      <c r="L3549" s="180"/>
      <c r="M3549" s="180">
        <v>1000</v>
      </c>
      <c r="N3549" s="80" t="s">
        <v>7217</v>
      </c>
      <c r="O3549" s="165"/>
      <c r="P3549" s="80" t="s">
        <v>6421</v>
      </c>
      <c r="Q3549" s="80"/>
      <c r="R3549" s="80"/>
      <c r="S3549" s="166"/>
      <c r="T3549" s="164"/>
      <c r="U3549" s="167"/>
      <c r="V3549" s="168"/>
      <c r="W3549" s="12" t="str">
        <f t="shared" si="596"/>
        <v>Mqtt1</v>
      </c>
      <c r="X3549" s="222"/>
      <c r="Y3549" s="6" t="str">
        <f t="shared" si="592"/>
        <v>power-tag/lighting-fore-ship-section-4</v>
      </c>
      <c r="Z3549" s="106" t="str" cm="1">
        <f t="array" ref="Z3549">IF(COUNTIF(N3549,"spare"),"","$."&amp;_xlfn.REGEXEXTRACT(J3549,"PT\d+[FQ]\d+_(.*)", 2))</f>
        <v>$.RMS_Current_Phase_Neut</v>
      </c>
      <c r="AA3549" s="12">
        <f t="shared" si="595"/>
        <v>32</v>
      </c>
      <c r="AB3549" s="6" t="s">
        <v>195</v>
      </c>
      <c r="AC3549" s="106">
        <v>3006</v>
      </c>
      <c r="AJ3549" s="80"/>
      <c r="AK3549" s="116" t="s">
        <v>1693</v>
      </c>
      <c r="AN3549" s="80"/>
      <c r="AO3549" s="80"/>
      <c r="AP3549" s="80"/>
      <c r="AQ3549" s="80"/>
      <c r="AR3549" s="130"/>
      <c r="AS3549" s="80"/>
      <c r="AT3549" s="7"/>
      <c r="AU3549" s="7"/>
      <c r="AV3549" s="169"/>
      <c r="AW3549" s="170"/>
      <c r="AX3549" s="140"/>
      <c r="AY3549" s="150"/>
      <c r="AZ3549" s="171"/>
      <c r="BA3549" s="171"/>
      <c r="BB3549" s="150" t="str">
        <f t="shared" si="597"/>
        <v/>
      </c>
      <c r="BC3549" s="172"/>
      <c r="BD3549" s="169"/>
      <c r="BE3549" s="169"/>
      <c r="BF3549" s="169"/>
      <c r="BG3549" s="169"/>
      <c r="BH3549" s="169"/>
      <c r="BI3549" s="169"/>
      <c r="BJ3549" s="169"/>
      <c r="BK3549" s="169"/>
      <c r="BL3549" s="169"/>
      <c r="BM3549" s="169"/>
      <c r="BN3549" s="169"/>
      <c r="BO3549" s="169"/>
      <c r="BP3549" s="169"/>
      <c r="BQ3549" s="169"/>
      <c r="BS3549" s="6"/>
      <c r="BT3549" s="11"/>
      <c r="BU3549" s="6"/>
      <c r="BV3549" s="6"/>
    </row>
    <row r="3550" spans="1:74" ht="15.75" x14ac:dyDescent="0.25">
      <c r="A3550" s="52" t="s">
        <v>7908</v>
      </c>
      <c r="B3550" s="56"/>
      <c r="C3550" s="7" t="s">
        <v>118</v>
      </c>
      <c r="D3550" s="7" t="s">
        <v>6921</v>
      </c>
      <c r="E3550" s="7"/>
      <c r="F3550" s="64"/>
      <c r="G3550" s="6"/>
      <c r="H3550" s="6"/>
      <c r="I3550" s="10" t="s">
        <v>110</v>
      </c>
      <c r="J3550" s="11" t="s">
        <v>7769</v>
      </c>
      <c r="K3550" s="220" t="s">
        <v>601</v>
      </c>
      <c r="L3550" s="180"/>
      <c r="M3550" s="180">
        <v>1000</v>
      </c>
      <c r="N3550" s="80" t="s">
        <v>7217</v>
      </c>
      <c r="O3550" s="165"/>
      <c r="P3550" s="80" t="s">
        <v>6422</v>
      </c>
      <c r="Q3550" s="80"/>
      <c r="R3550" s="80"/>
      <c r="S3550" s="166"/>
      <c r="T3550" s="164"/>
      <c r="U3550" s="167"/>
      <c r="V3550" s="168"/>
      <c r="W3550" s="12" t="str">
        <f t="shared" si="596"/>
        <v>Mqtt1</v>
      </c>
      <c r="X3550" s="222"/>
      <c r="Y3550" s="6" t="str">
        <f t="shared" si="592"/>
        <v>power-tag/lighting-fore-ship-section-4</v>
      </c>
      <c r="Z3550" s="106" t="str" cm="1">
        <f t="array" ref="Z3550">IF(COUNTIF(N3550,"spare"),"","$."&amp;_xlfn.REGEXEXTRACT(J3550,"PT\d+[FQ]\d+_(.*)", 2))</f>
        <v>$.RMS_Voltage_A_N</v>
      </c>
      <c r="AA3550" s="12">
        <f t="shared" si="595"/>
        <v>32</v>
      </c>
      <c r="AB3550" s="6" t="s">
        <v>195</v>
      </c>
      <c r="AC3550" s="106">
        <v>3028</v>
      </c>
      <c r="AJ3550" s="80"/>
      <c r="AK3550" s="116" t="s">
        <v>1694</v>
      </c>
      <c r="AN3550" s="80"/>
      <c r="AO3550" s="80"/>
      <c r="AP3550" s="80"/>
      <c r="AQ3550" s="80"/>
      <c r="AR3550" s="130"/>
      <c r="AS3550" s="80"/>
      <c r="AT3550" s="7"/>
      <c r="AU3550" s="7"/>
      <c r="AV3550" s="169"/>
      <c r="AW3550" s="170"/>
      <c r="AX3550" s="140"/>
      <c r="AY3550" s="150"/>
      <c r="AZ3550" s="171"/>
      <c r="BA3550" s="171"/>
      <c r="BB3550" s="150" t="str">
        <f t="shared" si="597"/>
        <v/>
      </c>
      <c r="BC3550" s="172"/>
      <c r="BD3550" s="169"/>
      <c r="BE3550" s="169"/>
      <c r="BF3550" s="169"/>
      <c r="BG3550" s="169"/>
      <c r="BH3550" s="169"/>
      <c r="BI3550" s="169"/>
      <c r="BJ3550" s="169"/>
      <c r="BK3550" s="169"/>
      <c r="BL3550" s="169"/>
      <c r="BM3550" s="169"/>
      <c r="BN3550" s="169"/>
      <c r="BO3550" s="169"/>
      <c r="BP3550" s="169"/>
      <c r="BQ3550" s="169"/>
      <c r="BS3550" s="6"/>
      <c r="BT3550" s="11"/>
      <c r="BU3550" s="6"/>
      <c r="BV3550" s="6"/>
    </row>
    <row r="3551" spans="1:74" ht="15.75" x14ac:dyDescent="0.25">
      <c r="A3551" s="52" t="s">
        <v>7908</v>
      </c>
      <c r="B3551" s="56"/>
      <c r="C3551" s="7" t="s">
        <v>118</v>
      </c>
      <c r="D3551" s="7" t="s">
        <v>6921</v>
      </c>
      <c r="E3551" s="7"/>
      <c r="F3551" s="64"/>
      <c r="G3551" s="6"/>
      <c r="H3551" s="6"/>
      <c r="I3551" s="10" t="s">
        <v>110</v>
      </c>
      <c r="J3551" s="11" t="s">
        <v>7770</v>
      </c>
      <c r="K3551" s="220" t="s">
        <v>601</v>
      </c>
      <c r="L3551" s="180"/>
      <c r="M3551" s="180">
        <v>1000</v>
      </c>
      <c r="N3551" s="80" t="s">
        <v>7217</v>
      </c>
      <c r="O3551" s="165"/>
      <c r="P3551" s="80" t="s">
        <v>6423</v>
      </c>
      <c r="Q3551" s="80"/>
      <c r="R3551" s="80"/>
      <c r="S3551" s="166"/>
      <c r="T3551" s="164"/>
      <c r="U3551" s="167"/>
      <c r="V3551" s="168"/>
      <c r="W3551" s="12" t="str">
        <f t="shared" si="596"/>
        <v>Mqtt1</v>
      </c>
      <c r="X3551" s="222"/>
      <c r="Y3551" s="6" t="str">
        <f t="shared" si="592"/>
        <v>power-tag/lighting-fore-ship-section-4</v>
      </c>
      <c r="Z3551" s="106" t="str" cm="1">
        <f t="array" ref="Z3551">IF(COUNTIF(N3551,"spare"),"","$."&amp;_xlfn.REGEXEXTRACT(J3551,"PT\d+[FQ]\d+_(.*)", 2))</f>
        <v>$.RMS_Voltage_B_N</v>
      </c>
      <c r="AA3551" s="12">
        <f t="shared" si="595"/>
        <v>32</v>
      </c>
      <c r="AB3551" s="6" t="s">
        <v>195</v>
      </c>
      <c r="AC3551" s="106">
        <v>3030</v>
      </c>
      <c r="AJ3551" s="80"/>
      <c r="AK3551" s="116" t="s">
        <v>1694</v>
      </c>
      <c r="AN3551" s="80"/>
      <c r="AO3551" s="80"/>
      <c r="AP3551" s="80"/>
      <c r="AQ3551" s="80"/>
      <c r="AR3551" s="130"/>
      <c r="AS3551" s="80"/>
      <c r="AT3551" s="7"/>
      <c r="AU3551" s="7"/>
      <c r="AV3551" s="169"/>
      <c r="AW3551" s="170"/>
      <c r="AX3551" s="140"/>
      <c r="AY3551" s="150"/>
      <c r="AZ3551" s="171"/>
      <c r="BA3551" s="171"/>
      <c r="BB3551" s="150" t="str">
        <f t="shared" si="597"/>
        <v/>
      </c>
      <c r="BC3551" s="172"/>
      <c r="BD3551" s="169"/>
      <c r="BE3551" s="169"/>
      <c r="BF3551" s="169"/>
      <c r="BG3551" s="169"/>
      <c r="BH3551" s="169"/>
      <c r="BI3551" s="169"/>
      <c r="BJ3551" s="169"/>
      <c r="BK3551" s="169"/>
      <c r="BL3551" s="169"/>
      <c r="BM3551" s="169"/>
      <c r="BN3551" s="169"/>
      <c r="BO3551" s="169"/>
      <c r="BP3551" s="169"/>
      <c r="BQ3551" s="169"/>
      <c r="BS3551" s="6"/>
      <c r="BT3551" s="11"/>
      <c r="BU3551" s="6"/>
      <c r="BV3551" s="6"/>
    </row>
    <row r="3552" spans="1:74" ht="15.75" x14ac:dyDescent="0.25">
      <c r="A3552" s="52" t="s">
        <v>7908</v>
      </c>
      <c r="B3552" s="56"/>
      <c r="C3552" s="7" t="s">
        <v>118</v>
      </c>
      <c r="D3552" s="7" t="s">
        <v>6921</v>
      </c>
      <c r="E3552" s="7"/>
      <c r="F3552" s="64"/>
      <c r="G3552" s="6"/>
      <c r="H3552" s="6"/>
      <c r="I3552" s="10" t="s">
        <v>110</v>
      </c>
      <c r="J3552" s="11" t="s">
        <v>7771</v>
      </c>
      <c r="K3552" s="220" t="s">
        <v>601</v>
      </c>
      <c r="L3552" s="180"/>
      <c r="M3552" s="180">
        <v>1000</v>
      </c>
      <c r="N3552" s="80" t="s">
        <v>7217</v>
      </c>
      <c r="O3552" s="165"/>
      <c r="P3552" s="80" t="s">
        <v>6424</v>
      </c>
      <c r="Q3552" s="80"/>
      <c r="R3552" s="80"/>
      <c r="S3552" s="166"/>
      <c r="T3552" s="164"/>
      <c r="U3552" s="167"/>
      <c r="V3552" s="168"/>
      <c r="W3552" s="12" t="str">
        <f t="shared" si="596"/>
        <v>Mqtt1</v>
      </c>
      <c r="X3552" s="222"/>
      <c r="Y3552" s="6" t="str">
        <f t="shared" si="592"/>
        <v>power-tag/lighting-fore-ship-section-4</v>
      </c>
      <c r="Z3552" s="106" t="str" cm="1">
        <f t="array" ref="Z3552">IF(COUNTIF(N3552,"spare"),"","$."&amp;_xlfn.REGEXEXTRACT(J3552,"PT\d+[FQ]\d+_(.*)", 2))</f>
        <v>$.RMS_Voltage_C_N</v>
      </c>
      <c r="AA3552" s="12">
        <f t="shared" si="595"/>
        <v>32</v>
      </c>
      <c r="AB3552" s="6" t="s">
        <v>195</v>
      </c>
      <c r="AC3552" s="106">
        <v>3032</v>
      </c>
      <c r="AJ3552" s="80"/>
      <c r="AK3552" s="116" t="s">
        <v>1694</v>
      </c>
      <c r="AN3552" s="80"/>
      <c r="AO3552" s="80"/>
      <c r="AP3552" s="80"/>
      <c r="AQ3552" s="80"/>
      <c r="AR3552" s="130"/>
      <c r="AS3552" s="80"/>
      <c r="AT3552" s="7"/>
      <c r="AU3552" s="7"/>
      <c r="AV3552" s="169"/>
      <c r="AW3552" s="170"/>
      <c r="AX3552" s="140"/>
      <c r="AY3552" s="150"/>
      <c r="AZ3552" s="171"/>
      <c r="BA3552" s="171"/>
      <c r="BB3552" s="150" t="str">
        <f t="shared" si="597"/>
        <v/>
      </c>
      <c r="BC3552" s="172"/>
      <c r="BD3552" s="169"/>
      <c r="BE3552" s="169"/>
      <c r="BF3552" s="169"/>
      <c r="BG3552" s="169"/>
      <c r="BH3552" s="169"/>
      <c r="BI3552" s="169"/>
      <c r="BJ3552" s="169"/>
      <c r="BK3552" s="169"/>
      <c r="BL3552" s="169"/>
      <c r="BM3552" s="169"/>
      <c r="BN3552" s="169"/>
      <c r="BO3552" s="169"/>
      <c r="BP3552" s="169"/>
      <c r="BQ3552" s="169"/>
      <c r="BS3552" s="6"/>
      <c r="BT3552" s="11"/>
      <c r="BU3552" s="6"/>
      <c r="BV3552" s="6"/>
    </row>
    <row r="3553" spans="1:74" ht="15.75" x14ac:dyDescent="0.25">
      <c r="A3553" s="52" t="s">
        <v>7908</v>
      </c>
      <c r="B3553" s="56"/>
      <c r="C3553" s="7" t="s">
        <v>118</v>
      </c>
      <c r="D3553" s="7" t="s">
        <v>6921</v>
      </c>
      <c r="E3553" s="7"/>
      <c r="F3553" s="64"/>
      <c r="G3553" s="6"/>
      <c r="H3553" s="6"/>
      <c r="I3553" s="10" t="s">
        <v>110</v>
      </c>
      <c r="J3553" s="11" t="s">
        <v>4658</v>
      </c>
      <c r="K3553" s="220" t="s">
        <v>601</v>
      </c>
      <c r="L3553" s="180"/>
      <c r="M3553" s="180">
        <v>1000</v>
      </c>
      <c r="N3553" s="80" t="s">
        <v>7217</v>
      </c>
      <c r="O3553" s="165"/>
      <c r="P3553" s="80" t="s">
        <v>6425</v>
      </c>
      <c r="Q3553" s="80"/>
      <c r="R3553" s="80"/>
      <c r="S3553" s="166"/>
      <c r="T3553" s="164"/>
      <c r="U3553" s="167"/>
      <c r="V3553" s="168"/>
      <c r="W3553" s="12" t="str">
        <f t="shared" si="596"/>
        <v>Mqtt1</v>
      </c>
      <c r="X3553" s="222"/>
      <c r="Y3553" s="6" t="str">
        <f t="shared" si="592"/>
        <v>power-tag/lighting-fore-ship-section-4</v>
      </c>
      <c r="Z3553" s="106" t="str" cm="1">
        <f t="array" ref="Z3553">IF(COUNTIF(N3553,"spare"),"","$."&amp;_xlfn.REGEXEXTRACT(J3553,"PT\d+[FQ]\d+_(.*)", 2))</f>
        <v>$.Active_Power_Phase_A</v>
      </c>
      <c r="AA3553" s="12">
        <f t="shared" si="595"/>
        <v>32</v>
      </c>
      <c r="AB3553" s="6" t="s">
        <v>195</v>
      </c>
      <c r="AC3553" s="106">
        <v>3054</v>
      </c>
      <c r="AJ3553" s="80"/>
      <c r="AK3553" s="116" t="s">
        <v>1695</v>
      </c>
      <c r="AN3553" s="80"/>
      <c r="AO3553" s="80"/>
      <c r="AP3553" s="80"/>
      <c r="AQ3553" s="80"/>
      <c r="AR3553" s="130"/>
      <c r="AS3553" s="80"/>
      <c r="AT3553" s="7"/>
      <c r="AU3553" s="7"/>
      <c r="AV3553" s="169"/>
      <c r="AW3553" s="170"/>
      <c r="AX3553" s="140"/>
      <c r="AY3553" s="150"/>
      <c r="AZ3553" s="171"/>
      <c r="BA3553" s="171"/>
      <c r="BB3553" s="150" t="str">
        <f t="shared" si="597"/>
        <v/>
      </c>
      <c r="BC3553" s="172"/>
      <c r="BD3553" s="169"/>
      <c r="BE3553" s="169"/>
      <c r="BF3553" s="169"/>
      <c r="BG3553" s="169"/>
      <c r="BH3553" s="169"/>
      <c r="BI3553" s="169"/>
      <c r="BJ3553" s="169"/>
      <c r="BK3553" s="169"/>
      <c r="BL3553" s="169"/>
      <c r="BM3553" s="169"/>
      <c r="BN3553" s="169"/>
      <c r="BO3553" s="169"/>
      <c r="BP3553" s="169"/>
      <c r="BQ3553" s="169"/>
      <c r="BS3553" s="6"/>
      <c r="BT3553" s="11"/>
      <c r="BU3553" s="6"/>
      <c r="BV3553" s="6"/>
    </row>
    <row r="3554" spans="1:74" ht="15.75" x14ac:dyDescent="0.25">
      <c r="A3554" s="52" t="s">
        <v>7908</v>
      </c>
      <c r="B3554" s="56"/>
      <c r="C3554" s="7" t="s">
        <v>118</v>
      </c>
      <c r="D3554" s="7" t="s">
        <v>6921</v>
      </c>
      <c r="E3554" s="7"/>
      <c r="F3554" s="64"/>
      <c r="G3554" s="6"/>
      <c r="H3554" s="6"/>
      <c r="I3554" s="10" t="s">
        <v>110</v>
      </c>
      <c r="J3554" s="11" t="s">
        <v>4659</v>
      </c>
      <c r="K3554" s="220" t="s">
        <v>601</v>
      </c>
      <c r="L3554" s="180"/>
      <c r="M3554" s="180">
        <v>1000</v>
      </c>
      <c r="N3554" s="80" t="s">
        <v>7217</v>
      </c>
      <c r="O3554" s="165"/>
      <c r="P3554" s="80" t="s">
        <v>6426</v>
      </c>
      <c r="Q3554" s="80"/>
      <c r="R3554" s="80"/>
      <c r="S3554" s="166"/>
      <c r="T3554" s="164"/>
      <c r="U3554" s="167"/>
      <c r="V3554" s="168"/>
      <c r="W3554" s="12" t="str">
        <f t="shared" si="596"/>
        <v>Mqtt1</v>
      </c>
      <c r="X3554" s="222"/>
      <c r="Y3554" s="6" t="str">
        <f t="shared" si="592"/>
        <v>power-tag/lighting-fore-ship-section-4</v>
      </c>
      <c r="Z3554" s="106" t="str" cm="1">
        <f t="array" ref="Z3554">IF(COUNTIF(N3554,"spare"),"","$."&amp;_xlfn.REGEXEXTRACT(J3554,"PT\d+[FQ]\d+_(.*)", 2))</f>
        <v>$.Active_Power_Phase_B</v>
      </c>
      <c r="AA3554" s="12">
        <f t="shared" si="595"/>
        <v>32</v>
      </c>
      <c r="AB3554" s="6" t="s">
        <v>195</v>
      </c>
      <c r="AC3554" s="106">
        <v>3056</v>
      </c>
      <c r="AJ3554" s="80"/>
      <c r="AK3554" s="116" t="s">
        <v>1695</v>
      </c>
      <c r="AN3554" s="80"/>
      <c r="AO3554" s="80"/>
      <c r="AP3554" s="80"/>
      <c r="AQ3554" s="80"/>
      <c r="AR3554" s="130"/>
      <c r="AS3554" s="80"/>
      <c r="AT3554" s="7"/>
      <c r="AU3554" s="7"/>
      <c r="AV3554" s="169"/>
      <c r="AW3554" s="170"/>
      <c r="AX3554" s="140"/>
      <c r="AY3554" s="150"/>
      <c r="AZ3554" s="171"/>
      <c r="BA3554" s="171"/>
      <c r="BB3554" s="150" t="str">
        <f t="shared" si="597"/>
        <v/>
      </c>
      <c r="BC3554" s="172"/>
      <c r="BD3554" s="169"/>
      <c r="BE3554" s="169"/>
      <c r="BF3554" s="169"/>
      <c r="BG3554" s="169"/>
      <c r="BH3554" s="169"/>
      <c r="BI3554" s="169"/>
      <c r="BJ3554" s="169"/>
      <c r="BK3554" s="169"/>
      <c r="BL3554" s="169"/>
      <c r="BM3554" s="169"/>
      <c r="BN3554" s="169"/>
      <c r="BO3554" s="169"/>
      <c r="BP3554" s="169"/>
      <c r="BQ3554" s="169"/>
      <c r="BS3554" s="6"/>
      <c r="BT3554" s="11"/>
      <c r="BU3554" s="6"/>
      <c r="BV3554" s="6"/>
    </row>
    <row r="3555" spans="1:74" ht="15.75" x14ac:dyDescent="0.25">
      <c r="A3555" s="52" t="s">
        <v>7908</v>
      </c>
      <c r="B3555" s="56"/>
      <c r="C3555" s="7" t="s">
        <v>118</v>
      </c>
      <c r="D3555" s="7" t="s">
        <v>6921</v>
      </c>
      <c r="E3555" s="7"/>
      <c r="F3555" s="64"/>
      <c r="G3555" s="6"/>
      <c r="H3555" s="6"/>
      <c r="I3555" s="10" t="s">
        <v>110</v>
      </c>
      <c r="J3555" s="11" t="s">
        <v>4660</v>
      </c>
      <c r="K3555" s="220" t="s">
        <v>601</v>
      </c>
      <c r="L3555" s="180"/>
      <c r="M3555" s="180">
        <v>1000</v>
      </c>
      <c r="N3555" s="80" t="s">
        <v>7217</v>
      </c>
      <c r="O3555" s="165"/>
      <c r="P3555" s="80" t="s">
        <v>6427</v>
      </c>
      <c r="Q3555" s="80"/>
      <c r="R3555" s="80"/>
      <c r="S3555" s="166"/>
      <c r="T3555" s="164"/>
      <c r="U3555" s="167"/>
      <c r="V3555" s="168"/>
      <c r="W3555" s="12" t="str">
        <f t="shared" si="596"/>
        <v>Mqtt1</v>
      </c>
      <c r="X3555" s="222"/>
      <c r="Y3555" s="6" t="str">
        <f t="shared" si="592"/>
        <v>power-tag/lighting-fore-ship-section-4</v>
      </c>
      <c r="Z3555" s="106" t="str" cm="1">
        <f t="array" ref="Z3555">IF(COUNTIF(N3555,"spare"),"","$."&amp;_xlfn.REGEXEXTRACT(J3555,"PT\d+[FQ]\d+_(.*)", 2))</f>
        <v>$.Active_Power_Phase_C</v>
      </c>
      <c r="AA3555" s="12">
        <f t="shared" si="595"/>
        <v>32</v>
      </c>
      <c r="AB3555" s="6" t="s">
        <v>195</v>
      </c>
      <c r="AC3555" s="106">
        <v>3058</v>
      </c>
      <c r="AJ3555" s="80"/>
      <c r="AK3555" s="116" t="s">
        <v>1695</v>
      </c>
      <c r="AN3555" s="80"/>
      <c r="AO3555" s="80"/>
      <c r="AP3555" s="80"/>
      <c r="AQ3555" s="80"/>
      <c r="AR3555" s="130"/>
      <c r="AS3555" s="80"/>
      <c r="AT3555" s="7"/>
      <c r="AU3555" s="7"/>
      <c r="AV3555" s="169"/>
      <c r="AW3555" s="170"/>
      <c r="AX3555" s="140"/>
      <c r="AY3555" s="150"/>
      <c r="AZ3555" s="171"/>
      <c r="BA3555" s="171"/>
      <c r="BB3555" s="150" t="str">
        <f t="shared" si="597"/>
        <v/>
      </c>
      <c r="BC3555" s="172"/>
      <c r="BD3555" s="169"/>
      <c r="BE3555" s="169"/>
      <c r="BF3555" s="169"/>
      <c r="BG3555" s="169"/>
      <c r="BH3555" s="169"/>
      <c r="BI3555" s="169"/>
      <c r="BJ3555" s="169"/>
      <c r="BK3555" s="169"/>
      <c r="BL3555" s="169"/>
      <c r="BM3555" s="169"/>
      <c r="BN3555" s="169"/>
      <c r="BO3555" s="169"/>
      <c r="BP3555" s="169"/>
      <c r="BQ3555" s="169"/>
      <c r="BS3555" s="6"/>
      <c r="BT3555" s="11"/>
      <c r="BU3555" s="6"/>
      <c r="BV3555" s="6"/>
    </row>
    <row r="3556" spans="1:74" ht="15.75" x14ac:dyDescent="0.25">
      <c r="A3556" s="52" t="s">
        <v>7908</v>
      </c>
      <c r="B3556" s="56"/>
      <c r="C3556" s="7" t="s">
        <v>118</v>
      </c>
      <c r="D3556" s="7" t="s">
        <v>6921</v>
      </c>
      <c r="E3556" s="7"/>
      <c r="F3556" s="64"/>
      <c r="G3556" s="6"/>
      <c r="H3556" s="6"/>
      <c r="I3556" s="10" t="s">
        <v>110</v>
      </c>
      <c r="J3556" s="11" t="s">
        <v>4661</v>
      </c>
      <c r="K3556" s="220" t="s">
        <v>601</v>
      </c>
      <c r="L3556" s="180"/>
      <c r="M3556" s="180">
        <v>1000</v>
      </c>
      <c r="N3556" s="80" t="s">
        <v>7217</v>
      </c>
      <c r="O3556" s="165"/>
      <c r="P3556" s="80" t="s">
        <v>6428</v>
      </c>
      <c r="Q3556" s="80"/>
      <c r="R3556" s="80"/>
      <c r="S3556" s="166"/>
      <c r="T3556" s="164"/>
      <c r="U3556" s="167"/>
      <c r="V3556" s="168"/>
      <c r="W3556" s="12" t="str">
        <f t="shared" si="596"/>
        <v>Mqtt1</v>
      </c>
      <c r="X3556" s="222"/>
      <c r="Y3556" s="6" t="str">
        <f t="shared" si="592"/>
        <v>power-tag/lighting-fore-ship-section-4</v>
      </c>
      <c r="Z3556" s="106" t="str" cm="1">
        <f t="array" ref="Z3556">IF(COUNTIF(N3556,"spare"),"","$."&amp;_xlfn.REGEXEXTRACT(J3556,"PT\d+[FQ]\d+_(.*)", 2))</f>
        <v>$.Total_Active_Power</v>
      </c>
      <c r="AA3556" s="12">
        <f t="shared" si="595"/>
        <v>32</v>
      </c>
      <c r="AB3556" s="6" t="s">
        <v>195</v>
      </c>
      <c r="AC3556" s="106">
        <v>3060</v>
      </c>
      <c r="AJ3556" s="80"/>
      <c r="AK3556" s="116" t="s">
        <v>1695</v>
      </c>
      <c r="AN3556" s="80"/>
      <c r="AO3556" s="80"/>
      <c r="AP3556" s="80"/>
      <c r="AQ3556" s="80"/>
      <c r="AR3556" s="130"/>
      <c r="AS3556" s="80"/>
      <c r="AT3556" s="7"/>
      <c r="AU3556" s="7"/>
      <c r="AV3556" s="169"/>
      <c r="AW3556" s="170"/>
      <c r="AX3556" s="140"/>
      <c r="AY3556" s="150"/>
      <c r="AZ3556" s="171"/>
      <c r="BA3556" s="171"/>
      <c r="BB3556" s="150" t="str">
        <f t="shared" si="597"/>
        <v/>
      </c>
      <c r="BC3556" s="172"/>
      <c r="BD3556" s="169"/>
      <c r="BE3556" s="169"/>
      <c r="BF3556" s="169"/>
      <c r="BG3556" s="169"/>
      <c r="BH3556" s="169"/>
      <c r="BI3556" s="169"/>
      <c r="BJ3556" s="169"/>
      <c r="BK3556" s="169"/>
      <c r="BL3556" s="169"/>
      <c r="BM3556" s="169"/>
      <c r="BN3556" s="169"/>
      <c r="BO3556" s="169"/>
      <c r="BP3556" s="169"/>
      <c r="BQ3556" s="169"/>
      <c r="BS3556" s="6"/>
      <c r="BT3556" s="11"/>
      <c r="BU3556" s="6"/>
      <c r="BV3556" s="6"/>
    </row>
    <row r="3557" spans="1:74" ht="15.75" x14ac:dyDescent="0.25">
      <c r="A3557" s="52" t="s">
        <v>7908</v>
      </c>
      <c r="B3557" s="56"/>
      <c r="C3557" s="7" t="s">
        <v>118</v>
      </c>
      <c r="D3557" s="7" t="s">
        <v>6921</v>
      </c>
      <c r="E3557" s="7"/>
      <c r="F3557" s="64"/>
      <c r="G3557" s="6"/>
      <c r="H3557" s="6"/>
      <c r="I3557" s="10" t="s">
        <v>110</v>
      </c>
      <c r="J3557" s="11" t="s">
        <v>4662</v>
      </c>
      <c r="K3557" s="220" t="s">
        <v>601</v>
      </c>
      <c r="L3557" s="180"/>
      <c r="M3557" s="180">
        <v>1000</v>
      </c>
      <c r="N3557" s="80" t="s">
        <v>7217</v>
      </c>
      <c r="O3557" s="165"/>
      <c r="P3557" s="80" t="s">
        <v>6429</v>
      </c>
      <c r="Q3557" s="80"/>
      <c r="R3557" s="80"/>
      <c r="S3557" s="166"/>
      <c r="T3557" s="164"/>
      <c r="U3557" s="167"/>
      <c r="V3557" s="168"/>
      <c r="W3557" s="12" t="str">
        <f t="shared" si="596"/>
        <v>Mqtt1</v>
      </c>
      <c r="X3557" s="222"/>
      <c r="Y3557" s="6" t="str">
        <f t="shared" si="592"/>
        <v>power-tag/lighting-fore-ship-section-4</v>
      </c>
      <c r="Z3557" s="106" t="str" cm="1">
        <f t="array" ref="Z3557">IF(COUNTIF(N3557,"spare"),"","$."&amp;_xlfn.REGEXEXTRACT(J3557,"PT\d+[FQ]\d+_(.*)", 2))</f>
        <v>$.Power_Factor_Phase_A</v>
      </c>
      <c r="AA3557" s="12">
        <f t="shared" si="595"/>
        <v>32</v>
      </c>
      <c r="AB3557" s="6" t="s">
        <v>195</v>
      </c>
      <c r="AC3557" s="106">
        <v>3078</v>
      </c>
      <c r="AJ3557" s="80"/>
      <c r="AK3557" s="116" t="s">
        <v>1696</v>
      </c>
      <c r="AN3557" s="80"/>
      <c r="AO3557" s="80"/>
      <c r="AP3557" s="80"/>
      <c r="AQ3557" s="80"/>
      <c r="AR3557" s="130"/>
      <c r="AS3557" s="80"/>
      <c r="AT3557" s="7"/>
      <c r="AU3557" s="7"/>
      <c r="AV3557" s="169"/>
      <c r="AW3557" s="170"/>
      <c r="AX3557" s="140"/>
      <c r="AY3557" s="150"/>
      <c r="AZ3557" s="171"/>
      <c r="BA3557" s="171"/>
      <c r="BB3557" s="150" t="str">
        <f t="shared" si="597"/>
        <v/>
      </c>
      <c r="BC3557" s="172"/>
      <c r="BD3557" s="169"/>
      <c r="BE3557" s="169"/>
      <c r="BF3557" s="169"/>
      <c r="BG3557" s="169"/>
      <c r="BH3557" s="169"/>
      <c r="BI3557" s="169"/>
      <c r="BJ3557" s="169"/>
      <c r="BK3557" s="169"/>
      <c r="BL3557" s="169"/>
      <c r="BM3557" s="169"/>
      <c r="BN3557" s="169"/>
      <c r="BO3557" s="169"/>
      <c r="BP3557" s="169"/>
      <c r="BQ3557" s="169"/>
      <c r="BS3557" s="6"/>
      <c r="BT3557" s="11"/>
      <c r="BU3557" s="6"/>
      <c r="BV3557" s="6"/>
    </row>
    <row r="3558" spans="1:74" ht="15.75" x14ac:dyDescent="0.25">
      <c r="A3558" s="52" t="s">
        <v>7908</v>
      </c>
      <c r="B3558" s="56"/>
      <c r="C3558" s="7" t="s">
        <v>118</v>
      </c>
      <c r="D3558" s="7" t="s">
        <v>6921</v>
      </c>
      <c r="E3558" s="7"/>
      <c r="F3558" s="64"/>
      <c r="G3558" s="6"/>
      <c r="H3558" s="6"/>
      <c r="I3558" s="10" t="s">
        <v>110</v>
      </c>
      <c r="J3558" s="11" t="s">
        <v>4663</v>
      </c>
      <c r="K3558" s="220" t="s">
        <v>601</v>
      </c>
      <c r="L3558" s="180"/>
      <c r="M3558" s="180">
        <v>1000</v>
      </c>
      <c r="N3558" s="80" t="s">
        <v>7217</v>
      </c>
      <c r="O3558" s="165"/>
      <c r="P3558" s="80" t="s">
        <v>6430</v>
      </c>
      <c r="Q3558" s="80"/>
      <c r="R3558" s="80"/>
      <c r="S3558" s="166"/>
      <c r="T3558" s="164"/>
      <c r="U3558" s="167"/>
      <c r="V3558" s="168"/>
      <c r="W3558" s="12" t="str">
        <f t="shared" si="596"/>
        <v>Mqtt1</v>
      </c>
      <c r="X3558" s="222"/>
      <c r="Y3558" s="6" t="str">
        <f t="shared" si="592"/>
        <v>power-tag/lighting-fore-ship-section-4</v>
      </c>
      <c r="Z3558" s="106" t="str" cm="1">
        <f t="array" ref="Z3558">IF(COUNTIF(N3558,"spare"),"","$."&amp;_xlfn.REGEXEXTRACT(J3558,"PT\d+[FQ]\d+_(.*)", 2))</f>
        <v>$.Power_Factor_Phase_B</v>
      </c>
      <c r="AA3558" s="12">
        <f t="shared" si="595"/>
        <v>32</v>
      </c>
      <c r="AB3558" s="6" t="s">
        <v>195</v>
      </c>
      <c r="AC3558" s="106">
        <v>3080</v>
      </c>
      <c r="AJ3558" s="80"/>
      <c r="AK3558" s="116" t="s">
        <v>1696</v>
      </c>
      <c r="AN3558" s="80"/>
      <c r="AO3558" s="80"/>
      <c r="AP3558" s="80"/>
      <c r="AQ3558" s="80"/>
      <c r="AR3558" s="130"/>
      <c r="AS3558" s="80"/>
      <c r="AT3558" s="7"/>
      <c r="AU3558" s="7"/>
      <c r="AV3558" s="169"/>
      <c r="AW3558" s="170"/>
      <c r="AX3558" s="140"/>
      <c r="AY3558" s="150"/>
      <c r="AZ3558" s="171"/>
      <c r="BA3558" s="171"/>
      <c r="BB3558" s="150" t="str">
        <f t="shared" si="597"/>
        <v/>
      </c>
      <c r="BC3558" s="172"/>
      <c r="BD3558" s="169"/>
      <c r="BE3558" s="169"/>
      <c r="BF3558" s="169"/>
      <c r="BG3558" s="169"/>
      <c r="BH3558" s="169"/>
      <c r="BI3558" s="169"/>
      <c r="BJ3558" s="169"/>
      <c r="BK3558" s="169"/>
      <c r="BL3558" s="169"/>
      <c r="BM3558" s="169"/>
      <c r="BN3558" s="169"/>
      <c r="BO3558" s="169"/>
      <c r="BP3558" s="169"/>
      <c r="BQ3558" s="169"/>
      <c r="BS3558" s="6"/>
      <c r="BT3558" s="11"/>
      <c r="BU3558" s="6"/>
      <c r="BV3558" s="6"/>
    </row>
    <row r="3559" spans="1:74" ht="15.75" x14ac:dyDescent="0.25">
      <c r="A3559" s="52" t="s">
        <v>7908</v>
      </c>
      <c r="B3559" s="56"/>
      <c r="C3559" s="7" t="s">
        <v>118</v>
      </c>
      <c r="D3559" s="7" t="s">
        <v>6921</v>
      </c>
      <c r="E3559" s="7"/>
      <c r="F3559" s="64"/>
      <c r="G3559" s="6"/>
      <c r="H3559" s="6"/>
      <c r="I3559" s="10" t="s">
        <v>110</v>
      </c>
      <c r="J3559" s="11" t="s">
        <v>4664</v>
      </c>
      <c r="K3559" s="220" t="s">
        <v>601</v>
      </c>
      <c r="L3559" s="180"/>
      <c r="M3559" s="180">
        <v>1000</v>
      </c>
      <c r="N3559" s="80" t="s">
        <v>7217</v>
      </c>
      <c r="O3559" s="165"/>
      <c r="P3559" s="80" t="s">
        <v>6431</v>
      </c>
      <c r="Q3559" s="80"/>
      <c r="R3559" s="80"/>
      <c r="S3559" s="166"/>
      <c r="T3559" s="164"/>
      <c r="U3559" s="167"/>
      <c r="V3559" s="168"/>
      <c r="W3559" s="12" t="str">
        <f t="shared" si="596"/>
        <v>Mqtt1</v>
      </c>
      <c r="X3559" s="222"/>
      <c r="Y3559" s="6" t="str">
        <f t="shared" si="592"/>
        <v>power-tag/lighting-fore-ship-section-4</v>
      </c>
      <c r="Z3559" s="106" t="str" cm="1">
        <f t="array" ref="Z3559">IF(COUNTIF(N3559,"spare"),"","$."&amp;_xlfn.REGEXEXTRACT(J3559,"PT\d+[FQ]\d+_(.*)", 2))</f>
        <v>$.Power_Factor_Phase_C</v>
      </c>
      <c r="AA3559" s="12">
        <f t="shared" si="595"/>
        <v>32</v>
      </c>
      <c r="AB3559" s="6" t="s">
        <v>195</v>
      </c>
      <c r="AC3559" s="106">
        <v>3082</v>
      </c>
      <c r="AJ3559" s="80"/>
      <c r="AK3559" s="116" t="s">
        <v>1696</v>
      </c>
      <c r="AN3559" s="80"/>
      <c r="AO3559" s="80"/>
      <c r="AP3559" s="80"/>
      <c r="AQ3559" s="80"/>
      <c r="AR3559" s="130"/>
      <c r="AS3559" s="80"/>
      <c r="AT3559" s="7"/>
      <c r="AU3559" s="7"/>
      <c r="AV3559" s="169"/>
      <c r="AW3559" s="170"/>
      <c r="AX3559" s="140"/>
      <c r="AY3559" s="150"/>
      <c r="AZ3559" s="171"/>
      <c r="BA3559" s="171"/>
      <c r="BB3559" s="150" t="str">
        <f t="shared" si="597"/>
        <v/>
      </c>
      <c r="BC3559" s="172"/>
      <c r="BD3559" s="169"/>
      <c r="BE3559" s="169"/>
      <c r="BF3559" s="169"/>
      <c r="BG3559" s="169"/>
      <c r="BH3559" s="169"/>
      <c r="BI3559" s="169"/>
      <c r="BJ3559" s="169"/>
      <c r="BK3559" s="169"/>
      <c r="BL3559" s="169"/>
      <c r="BM3559" s="169"/>
      <c r="BN3559" s="169"/>
      <c r="BO3559" s="169"/>
      <c r="BP3559" s="169"/>
      <c r="BQ3559" s="169"/>
      <c r="BS3559" s="6"/>
      <c r="BT3559" s="11"/>
      <c r="BU3559" s="6"/>
      <c r="BV3559" s="6"/>
    </row>
    <row r="3560" spans="1:74" ht="15.75" x14ac:dyDescent="0.25">
      <c r="A3560" s="52" t="s">
        <v>7908</v>
      </c>
      <c r="B3560" s="56"/>
      <c r="C3560" s="7" t="s">
        <v>118</v>
      </c>
      <c r="D3560" s="7" t="s">
        <v>6921</v>
      </c>
      <c r="E3560" s="7"/>
      <c r="F3560" s="64"/>
      <c r="G3560" s="6"/>
      <c r="H3560" s="6"/>
      <c r="I3560" s="10" t="s">
        <v>110</v>
      </c>
      <c r="J3560" s="11" t="s">
        <v>4665</v>
      </c>
      <c r="K3560" s="220" t="s">
        <v>601</v>
      </c>
      <c r="L3560" s="180"/>
      <c r="M3560" s="180">
        <v>1000</v>
      </c>
      <c r="N3560" s="80" t="s">
        <v>7217</v>
      </c>
      <c r="O3560" s="165"/>
      <c r="P3560" s="80" t="s">
        <v>6432</v>
      </c>
      <c r="Q3560" s="80"/>
      <c r="R3560" s="80"/>
      <c r="S3560" s="166"/>
      <c r="T3560" s="164"/>
      <c r="U3560" s="167"/>
      <c r="V3560" s="168"/>
      <c r="W3560" s="12" t="str">
        <f t="shared" si="596"/>
        <v>Mqtt1</v>
      </c>
      <c r="X3560" s="222"/>
      <c r="Y3560" s="6" t="str">
        <f t="shared" si="592"/>
        <v>power-tag/lighting-fore-ship-section-4</v>
      </c>
      <c r="Z3560" s="106" t="str" cm="1">
        <f t="array" ref="Z3560">IF(COUNTIF(N3560,"spare"),"","$."&amp;_xlfn.REGEXEXTRACT(J3560,"PT\d+[FQ]\d+_(.*)", 2))</f>
        <v>$.Total_Power_Factor</v>
      </c>
      <c r="AA3560" s="12">
        <f t="shared" si="595"/>
        <v>32</v>
      </c>
      <c r="AB3560" s="6" t="s">
        <v>195</v>
      </c>
      <c r="AC3560" s="106">
        <v>3084</v>
      </c>
      <c r="AJ3560" s="80"/>
      <c r="AK3560" s="116" t="s">
        <v>1696</v>
      </c>
      <c r="AN3560" s="80"/>
      <c r="AO3560" s="80"/>
      <c r="AP3560" s="80"/>
      <c r="AQ3560" s="80"/>
      <c r="AR3560" s="130"/>
      <c r="AS3560" s="80"/>
      <c r="AT3560" s="7"/>
      <c r="AU3560" s="7"/>
      <c r="AV3560" s="169"/>
      <c r="AW3560" s="170"/>
      <c r="AX3560" s="140"/>
      <c r="AY3560" s="150"/>
      <c r="AZ3560" s="171"/>
      <c r="BA3560" s="171"/>
      <c r="BB3560" s="150" t="str">
        <f t="shared" si="597"/>
        <v/>
      </c>
      <c r="BC3560" s="172"/>
      <c r="BD3560" s="169"/>
      <c r="BE3560" s="169"/>
      <c r="BF3560" s="169"/>
      <c r="BG3560" s="169"/>
      <c r="BH3560" s="169"/>
      <c r="BI3560" s="169"/>
      <c r="BJ3560" s="169"/>
      <c r="BK3560" s="169"/>
      <c r="BL3560" s="169"/>
      <c r="BM3560" s="169"/>
      <c r="BN3560" s="169"/>
      <c r="BO3560" s="169"/>
      <c r="BP3560" s="169"/>
      <c r="BQ3560" s="169"/>
      <c r="BS3560" s="6"/>
      <c r="BT3560" s="11"/>
      <c r="BU3560" s="6"/>
      <c r="BV3560" s="6"/>
    </row>
    <row r="3561" spans="1:74" ht="15.75" x14ac:dyDescent="0.25">
      <c r="A3561" s="52" t="s">
        <v>7908</v>
      </c>
      <c r="B3561" s="56"/>
      <c r="C3561" s="7" t="s">
        <v>118</v>
      </c>
      <c r="D3561" s="7" t="s">
        <v>6921</v>
      </c>
      <c r="E3561" s="7"/>
      <c r="F3561" s="64"/>
      <c r="G3561" s="6"/>
      <c r="H3561" s="6"/>
      <c r="I3561" s="10" t="s">
        <v>110</v>
      </c>
      <c r="J3561" s="11" t="s">
        <v>5593</v>
      </c>
      <c r="K3561" s="220" t="s">
        <v>601</v>
      </c>
      <c r="L3561" s="180"/>
      <c r="M3561" s="180">
        <v>1000</v>
      </c>
      <c r="N3561" s="80" t="s">
        <v>7217</v>
      </c>
      <c r="O3561" s="165"/>
      <c r="P3561" s="80" t="s">
        <v>6433</v>
      </c>
      <c r="Q3561" s="80"/>
      <c r="R3561" s="80"/>
      <c r="S3561" s="166"/>
      <c r="T3561" s="164"/>
      <c r="U3561" s="167"/>
      <c r="V3561" s="168"/>
      <c r="W3561" s="12" t="str">
        <f t="shared" ref="W3561:W3575" si="598">IF(COUNTIF(N3561,"spare"),"","Mqtt1")</f>
        <v>Mqtt1</v>
      </c>
      <c r="X3561" s="222"/>
      <c r="Y3561" s="6" t="str">
        <f t="shared" si="592"/>
        <v>power-tag/spare-lighting</v>
      </c>
      <c r="Z3561" s="106" t="str" cm="1">
        <f t="array" ref="Z3561">IF(COUNTIF(N3561,"spare"),"","$."&amp;_xlfn.REGEXEXTRACT(J3561,"PT\d+[FQ]\d+_(.*)", 2))</f>
        <v>$.RMS_Current_Phase_A</v>
      </c>
      <c r="AA3561" s="12">
        <f>AA3546+1</f>
        <v>33</v>
      </c>
      <c r="AB3561" s="6" t="s">
        <v>195</v>
      </c>
      <c r="AC3561" s="106">
        <v>3000</v>
      </c>
      <c r="AJ3561" s="80"/>
      <c r="AK3561" s="116" t="s">
        <v>1693</v>
      </c>
      <c r="AN3561" s="80"/>
      <c r="AO3561" s="80"/>
      <c r="AP3561" s="80"/>
      <c r="AQ3561" s="80"/>
      <c r="AR3561" s="130"/>
      <c r="AS3561" s="80"/>
      <c r="AT3561" s="7"/>
      <c r="AU3561" s="7"/>
      <c r="AV3561" s="169"/>
      <c r="AW3561" s="170"/>
      <c r="AX3561" s="140"/>
      <c r="AY3561" s="150"/>
      <c r="AZ3561" s="171"/>
      <c r="BA3561" s="171"/>
      <c r="BB3561" s="150" t="str">
        <f t="shared" ref="BB3561:BB3575" si="599">IF(ISNUMBER(AM3561),"1","")</f>
        <v/>
      </c>
      <c r="BC3561" s="172"/>
      <c r="BD3561" s="169"/>
      <c r="BE3561" s="169"/>
      <c r="BF3561" s="169"/>
      <c r="BG3561" s="169"/>
      <c r="BH3561" s="169"/>
      <c r="BI3561" s="169"/>
      <c r="BJ3561" s="169"/>
      <c r="BK3561" s="169"/>
      <c r="BL3561" s="169"/>
      <c r="BM3561" s="169"/>
      <c r="BN3561" s="169"/>
      <c r="BO3561" s="169"/>
      <c r="BP3561" s="169"/>
      <c r="BQ3561" s="169"/>
      <c r="BS3561" s="6"/>
      <c r="BT3561" s="11"/>
      <c r="BU3561" s="6"/>
      <c r="BV3561" s="6"/>
    </row>
    <row r="3562" spans="1:74" ht="15.75" x14ac:dyDescent="0.25">
      <c r="A3562" s="52" t="s">
        <v>7908</v>
      </c>
      <c r="B3562" s="56"/>
      <c r="C3562" s="7" t="s">
        <v>118</v>
      </c>
      <c r="D3562" s="7" t="s">
        <v>6921</v>
      </c>
      <c r="E3562" s="7"/>
      <c r="F3562" s="64"/>
      <c r="G3562" s="6"/>
      <c r="H3562" s="6"/>
      <c r="I3562" s="10" t="s">
        <v>110</v>
      </c>
      <c r="J3562" s="11" t="s">
        <v>5594</v>
      </c>
      <c r="K3562" s="220" t="s">
        <v>601</v>
      </c>
      <c r="L3562" s="180"/>
      <c r="M3562" s="180">
        <v>1000</v>
      </c>
      <c r="N3562" s="80" t="s">
        <v>7217</v>
      </c>
      <c r="O3562" s="165"/>
      <c r="P3562" s="80" t="s">
        <v>6434</v>
      </c>
      <c r="Q3562" s="80"/>
      <c r="R3562" s="80"/>
      <c r="S3562" s="166"/>
      <c r="T3562" s="164"/>
      <c r="U3562" s="167"/>
      <c r="V3562" s="168"/>
      <c r="W3562" s="12" t="str">
        <f t="shared" si="598"/>
        <v>Mqtt1</v>
      </c>
      <c r="X3562" s="222"/>
      <c r="Y3562" s="6" t="str">
        <f t="shared" si="592"/>
        <v>power-tag/spare-lighting</v>
      </c>
      <c r="Z3562" s="106" t="str" cm="1">
        <f t="array" ref="Z3562">IF(COUNTIF(N3562,"spare"),"","$."&amp;_xlfn.REGEXEXTRACT(J3562,"PT\d+[FQ]\d+_(.*)", 2))</f>
        <v>$.RMS_Current_Phase_B</v>
      </c>
      <c r="AA3562" s="12">
        <f t="shared" si="595"/>
        <v>33</v>
      </c>
      <c r="AB3562" s="6" t="s">
        <v>195</v>
      </c>
      <c r="AC3562" s="106">
        <v>3002</v>
      </c>
      <c r="AJ3562" s="80"/>
      <c r="AK3562" s="116" t="s">
        <v>1693</v>
      </c>
      <c r="AN3562" s="80"/>
      <c r="AO3562" s="80"/>
      <c r="AP3562" s="80"/>
      <c r="AQ3562" s="80"/>
      <c r="AR3562" s="130"/>
      <c r="AS3562" s="80"/>
      <c r="AT3562" s="7"/>
      <c r="AU3562" s="7"/>
      <c r="AV3562" s="169"/>
      <c r="AW3562" s="170"/>
      <c r="AX3562" s="140"/>
      <c r="AY3562" s="150"/>
      <c r="AZ3562" s="171"/>
      <c r="BA3562" s="171"/>
      <c r="BB3562" s="150" t="str">
        <f t="shared" si="599"/>
        <v/>
      </c>
      <c r="BC3562" s="172"/>
      <c r="BD3562" s="169"/>
      <c r="BE3562" s="169"/>
      <c r="BF3562" s="169"/>
      <c r="BG3562" s="169"/>
      <c r="BH3562" s="169"/>
      <c r="BI3562" s="169"/>
      <c r="BJ3562" s="169"/>
      <c r="BK3562" s="169"/>
      <c r="BL3562" s="169"/>
      <c r="BM3562" s="169"/>
      <c r="BN3562" s="169"/>
      <c r="BO3562" s="169"/>
      <c r="BP3562" s="169"/>
      <c r="BQ3562" s="169"/>
      <c r="BS3562" s="6"/>
      <c r="BT3562" s="11"/>
      <c r="BU3562" s="6"/>
      <c r="BV3562" s="6"/>
    </row>
    <row r="3563" spans="1:74" ht="15.75" x14ac:dyDescent="0.25">
      <c r="A3563" s="52" t="s">
        <v>7908</v>
      </c>
      <c r="B3563" s="56"/>
      <c r="C3563" s="7" t="s">
        <v>118</v>
      </c>
      <c r="D3563" s="7" t="s">
        <v>6921</v>
      </c>
      <c r="E3563" s="7"/>
      <c r="F3563" s="64"/>
      <c r="G3563" s="6"/>
      <c r="H3563" s="6"/>
      <c r="I3563" s="10" t="s">
        <v>110</v>
      </c>
      <c r="J3563" s="11" t="s">
        <v>5595</v>
      </c>
      <c r="K3563" s="220" t="s">
        <v>601</v>
      </c>
      <c r="L3563" s="180"/>
      <c r="M3563" s="180">
        <v>1000</v>
      </c>
      <c r="N3563" s="80" t="s">
        <v>7217</v>
      </c>
      <c r="O3563" s="165"/>
      <c r="P3563" s="80" t="s">
        <v>6435</v>
      </c>
      <c r="Q3563" s="80"/>
      <c r="R3563" s="80"/>
      <c r="S3563" s="166"/>
      <c r="T3563" s="164"/>
      <c r="U3563" s="167"/>
      <c r="V3563" s="168"/>
      <c r="W3563" s="12" t="str">
        <f t="shared" si="598"/>
        <v>Mqtt1</v>
      </c>
      <c r="X3563" s="222"/>
      <c r="Y3563" s="6" t="str">
        <f t="shared" si="592"/>
        <v>power-tag/spare-lighting</v>
      </c>
      <c r="Z3563" s="106" t="str" cm="1">
        <f t="array" ref="Z3563">IF(COUNTIF(N3563,"spare"),"","$."&amp;_xlfn.REGEXEXTRACT(J3563,"PT\d+[FQ]\d+_(.*)", 2))</f>
        <v>$.RMS_Current_Phase_C</v>
      </c>
      <c r="AA3563" s="12">
        <f t="shared" si="595"/>
        <v>33</v>
      </c>
      <c r="AB3563" s="6" t="s">
        <v>195</v>
      </c>
      <c r="AC3563" s="106">
        <v>3004</v>
      </c>
      <c r="AJ3563" s="80"/>
      <c r="AK3563" s="116" t="s">
        <v>1693</v>
      </c>
      <c r="AN3563" s="80"/>
      <c r="AO3563" s="80"/>
      <c r="AP3563" s="80"/>
      <c r="AQ3563" s="80"/>
      <c r="AR3563" s="130"/>
      <c r="AS3563" s="80"/>
      <c r="AT3563" s="7"/>
      <c r="AU3563" s="7"/>
      <c r="AV3563" s="169"/>
      <c r="AW3563" s="170"/>
      <c r="AX3563" s="140"/>
      <c r="AY3563" s="150"/>
      <c r="AZ3563" s="171"/>
      <c r="BA3563" s="171"/>
      <c r="BB3563" s="150" t="str">
        <f t="shared" si="599"/>
        <v/>
      </c>
      <c r="BC3563" s="172"/>
      <c r="BD3563" s="169"/>
      <c r="BE3563" s="169"/>
      <c r="BF3563" s="169"/>
      <c r="BG3563" s="169"/>
      <c r="BH3563" s="169"/>
      <c r="BI3563" s="169"/>
      <c r="BJ3563" s="169"/>
      <c r="BK3563" s="169"/>
      <c r="BL3563" s="169"/>
      <c r="BM3563" s="169"/>
      <c r="BN3563" s="169"/>
      <c r="BO3563" s="169"/>
      <c r="BP3563" s="169"/>
      <c r="BQ3563" s="169"/>
      <c r="BS3563" s="6"/>
      <c r="BT3563" s="11"/>
      <c r="BU3563" s="6"/>
      <c r="BV3563" s="6"/>
    </row>
    <row r="3564" spans="1:74" ht="15.75" x14ac:dyDescent="0.25">
      <c r="A3564" s="52" t="s">
        <v>7908</v>
      </c>
      <c r="B3564" s="56"/>
      <c r="C3564" s="7" t="s">
        <v>118</v>
      </c>
      <c r="D3564" s="7" t="s">
        <v>6921</v>
      </c>
      <c r="E3564" s="7"/>
      <c r="F3564" s="64"/>
      <c r="G3564" s="6"/>
      <c r="H3564" s="6"/>
      <c r="I3564" s="10" t="s">
        <v>110</v>
      </c>
      <c r="J3564" s="11" t="s">
        <v>5596</v>
      </c>
      <c r="K3564" s="220" t="s">
        <v>601</v>
      </c>
      <c r="L3564" s="180"/>
      <c r="M3564" s="180">
        <v>1000</v>
      </c>
      <c r="N3564" s="80" t="s">
        <v>7217</v>
      </c>
      <c r="O3564" s="165"/>
      <c r="P3564" s="80" t="s">
        <v>6436</v>
      </c>
      <c r="Q3564" s="80"/>
      <c r="R3564" s="80"/>
      <c r="S3564" s="166"/>
      <c r="T3564" s="164"/>
      <c r="U3564" s="167"/>
      <c r="V3564" s="168"/>
      <c r="W3564" s="12" t="str">
        <f t="shared" si="598"/>
        <v>Mqtt1</v>
      </c>
      <c r="X3564" s="222"/>
      <c r="Y3564" s="6" t="str">
        <f t="shared" si="592"/>
        <v>power-tag/spare-lighting</v>
      </c>
      <c r="Z3564" s="106" t="str" cm="1">
        <f t="array" ref="Z3564">IF(COUNTIF(N3564,"spare"),"","$."&amp;_xlfn.REGEXEXTRACT(J3564,"PT\d+[FQ]\d+_(.*)", 2))</f>
        <v>$.RMS_Current_Phase_Neut</v>
      </c>
      <c r="AA3564" s="12">
        <f t="shared" si="595"/>
        <v>33</v>
      </c>
      <c r="AB3564" s="6" t="s">
        <v>195</v>
      </c>
      <c r="AC3564" s="106">
        <v>3006</v>
      </c>
      <c r="AJ3564" s="80"/>
      <c r="AK3564" s="116" t="s">
        <v>1693</v>
      </c>
      <c r="AN3564" s="80"/>
      <c r="AO3564" s="80"/>
      <c r="AP3564" s="80"/>
      <c r="AQ3564" s="80"/>
      <c r="AR3564" s="130"/>
      <c r="AS3564" s="80"/>
      <c r="AT3564" s="7"/>
      <c r="AU3564" s="7"/>
      <c r="AV3564" s="169"/>
      <c r="AW3564" s="170"/>
      <c r="AX3564" s="140"/>
      <c r="AY3564" s="150"/>
      <c r="AZ3564" s="171"/>
      <c r="BA3564" s="171"/>
      <c r="BB3564" s="150" t="str">
        <f t="shared" si="599"/>
        <v/>
      </c>
      <c r="BC3564" s="172"/>
      <c r="BD3564" s="169"/>
      <c r="BE3564" s="169"/>
      <c r="BF3564" s="169"/>
      <c r="BG3564" s="169"/>
      <c r="BH3564" s="169"/>
      <c r="BI3564" s="169"/>
      <c r="BJ3564" s="169"/>
      <c r="BK3564" s="169"/>
      <c r="BL3564" s="169"/>
      <c r="BM3564" s="169"/>
      <c r="BN3564" s="169"/>
      <c r="BO3564" s="169"/>
      <c r="BP3564" s="169"/>
      <c r="BQ3564" s="169"/>
      <c r="BS3564" s="6"/>
      <c r="BT3564" s="11"/>
      <c r="BU3564" s="6"/>
      <c r="BV3564" s="6"/>
    </row>
    <row r="3565" spans="1:74" ht="15.75" x14ac:dyDescent="0.25">
      <c r="A3565" s="52" t="s">
        <v>7908</v>
      </c>
      <c r="B3565" s="56"/>
      <c r="C3565" s="7" t="s">
        <v>118</v>
      </c>
      <c r="D3565" s="7" t="s">
        <v>6921</v>
      </c>
      <c r="E3565" s="7"/>
      <c r="F3565" s="64"/>
      <c r="G3565" s="6"/>
      <c r="H3565" s="6"/>
      <c r="I3565" s="10" t="s">
        <v>110</v>
      </c>
      <c r="J3565" s="11" t="s">
        <v>7817</v>
      </c>
      <c r="K3565" s="220" t="s">
        <v>601</v>
      </c>
      <c r="L3565" s="180"/>
      <c r="M3565" s="180">
        <v>1000</v>
      </c>
      <c r="N3565" s="80" t="s">
        <v>7217</v>
      </c>
      <c r="O3565" s="165"/>
      <c r="P3565" s="80" t="s">
        <v>6437</v>
      </c>
      <c r="Q3565" s="80"/>
      <c r="R3565" s="80"/>
      <c r="S3565" s="166"/>
      <c r="T3565" s="164"/>
      <c r="U3565" s="167"/>
      <c r="V3565" s="168"/>
      <c r="W3565" s="12" t="str">
        <f t="shared" si="598"/>
        <v>Mqtt1</v>
      </c>
      <c r="X3565" s="222"/>
      <c r="Y3565" s="6" t="str">
        <f t="shared" si="592"/>
        <v>power-tag/spare-lighting</v>
      </c>
      <c r="Z3565" s="106" t="str" cm="1">
        <f t="array" ref="Z3565">IF(COUNTIF(N3565,"spare"),"","$."&amp;_xlfn.REGEXEXTRACT(J3565,"PT\d+[FQ]\d+_(.*)", 2))</f>
        <v>$.RMS_Voltage_A_N</v>
      </c>
      <c r="AA3565" s="12">
        <f t="shared" si="595"/>
        <v>33</v>
      </c>
      <c r="AB3565" s="6" t="s">
        <v>195</v>
      </c>
      <c r="AC3565" s="106">
        <v>3028</v>
      </c>
      <c r="AJ3565" s="80"/>
      <c r="AK3565" s="116" t="s">
        <v>1694</v>
      </c>
      <c r="AN3565" s="80"/>
      <c r="AO3565" s="80"/>
      <c r="AP3565" s="80"/>
      <c r="AQ3565" s="80"/>
      <c r="AR3565" s="130"/>
      <c r="AS3565" s="80"/>
      <c r="AT3565" s="7"/>
      <c r="AU3565" s="7"/>
      <c r="AV3565" s="169"/>
      <c r="AW3565" s="170"/>
      <c r="AX3565" s="140"/>
      <c r="AY3565" s="150"/>
      <c r="AZ3565" s="171"/>
      <c r="BA3565" s="171"/>
      <c r="BB3565" s="150" t="str">
        <f t="shared" si="599"/>
        <v/>
      </c>
      <c r="BC3565" s="172"/>
      <c r="BD3565" s="169"/>
      <c r="BE3565" s="169"/>
      <c r="BF3565" s="169"/>
      <c r="BG3565" s="169"/>
      <c r="BH3565" s="169"/>
      <c r="BI3565" s="169"/>
      <c r="BJ3565" s="169"/>
      <c r="BK3565" s="169"/>
      <c r="BL3565" s="169"/>
      <c r="BM3565" s="169"/>
      <c r="BN3565" s="169"/>
      <c r="BO3565" s="169"/>
      <c r="BP3565" s="169"/>
      <c r="BQ3565" s="169"/>
      <c r="BS3565" s="6"/>
      <c r="BT3565" s="11"/>
      <c r="BU3565" s="6"/>
      <c r="BV3565" s="6"/>
    </row>
    <row r="3566" spans="1:74" ht="15.75" x14ac:dyDescent="0.25">
      <c r="A3566" s="52" t="s">
        <v>7908</v>
      </c>
      <c r="B3566" s="56"/>
      <c r="C3566" s="7" t="s">
        <v>118</v>
      </c>
      <c r="D3566" s="7" t="s">
        <v>6921</v>
      </c>
      <c r="E3566" s="7"/>
      <c r="F3566" s="64"/>
      <c r="G3566" s="6"/>
      <c r="H3566" s="6"/>
      <c r="I3566" s="10" t="s">
        <v>110</v>
      </c>
      <c r="J3566" s="11" t="s">
        <v>7818</v>
      </c>
      <c r="K3566" s="220" t="s">
        <v>601</v>
      </c>
      <c r="L3566" s="180"/>
      <c r="M3566" s="180">
        <v>1000</v>
      </c>
      <c r="N3566" s="80" t="s">
        <v>7217</v>
      </c>
      <c r="O3566" s="165"/>
      <c r="P3566" s="80" t="s">
        <v>6438</v>
      </c>
      <c r="Q3566" s="80"/>
      <c r="R3566" s="80"/>
      <c r="S3566" s="166"/>
      <c r="T3566" s="164"/>
      <c r="U3566" s="167"/>
      <c r="V3566" s="168"/>
      <c r="W3566" s="12" t="str">
        <f t="shared" si="598"/>
        <v>Mqtt1</v>
      </c>
      <c r="X3566" s="222"/>
      <c r="Y3566" s="6" t="str">
        <f t="shared" si="592"/>
        <v>power-tag/spare-lighting</v>
      </c>
      <c r="Z3566" s="106" t="str" cm="1">
        <f t="array" ref="Z3566">IF(COUNTIF(N3566,"spare"),"","$."&amp;_xlfn.REGEXEXTRACT(J3566,"PT\d+[FQ]\d+_(.*)", 2))</f>
        <v>$.RMS_Voltage_B_N</v>
      </c>
      <c r="AA3566" s="12">
        <f t="shared" si="595"/>
        <v>33</v>
      </c>
      <c r="AB3566" s="6" t="s">
        <v>195</v>
      </c>
      <c r="AC3566" s="106">
        <v>3030</v>
      </c>
      <c r="AJ3566" s="80"/>
      <c r="AK3566" s="116" t="s">
        <v>1694</v>
      </c>
      <c r="AN3566" s="80"/>
      <c r="AO3566" s="80"/>
      <c r="AP3566" s="80"/>
      <c r="AQ3566" s="80"/>
      <c r="AR3566" s="130"/>
      <c r="AS3566" s="80"/>
      <c r="AT3566" s="7"/>
      <c r="AU3566" s="7"/>
      <c r="AV3566" s="169"/>
      <c r="AW3566" s="170"/>
      <c r="AX3566" s="140"/>
      <c r="AY3566" s="150"/>
      <c r="AZ3566" s="171"/>
      <c r="BA3566" s="171"/>
      <c r="BB3566" s="150" t="str">
        <f t="shared" si="599"/>
        <v/>
      </c>
      <c r="BC3566" s="172"/>
      <c r="BD3566" s="169"/>
      <c r="BE3566" s="169"/>
      <c r="BF3566" s="169"/>
      <c r="BG3566" s="169"/>
      <c r="BH3566" s="169"/>
      <c r="BI3566" s="169"/>
      <c r="BJ3566" s="169"/>
      <c r="BK3566" s="169"/>
      <c r="BL3566" s="169"/>
      <c r="BM3566" s="169"/>
      <c r="BN3566" s="169"/>
      <c r="BO3566" s="169"/>
      <c r="BP3566" s="169"/>
      <c r="BQ3566" s="169"/>
      <c r="BS3566" s="6"/>
      <c r="BT3566" s="11"/>
      <c r="BU3566" s="6"/>
      <c r="BV3566" s="6"/>
    </row>
    <row r="3567" spans="1:74" ht="15.75" x14ac:dyDescent="0.25">
      <c r="A3567" s="52" t="s">
        <v>7908</v>
      </c>
      <c r="B3567" s="56"/>
      <c r="C3567" s="7" t="s">
        <v>118</v>
      </c>
      <c r="D3567" s="7" t="s">
        <v>6921</v>
      </c>
      <c r="E3567" s="7"/>
      <c r="F3567" s="64"/>
      <c r="G3567" s="6"/>
      <c r="H3567" s="6"/>
      <c r="I3567" s="10" t="s">
        <v>110</v>
      </c>
      <c r="J3567" s="11" t="s">
        <v>7819</v>
      </c>
      <c r="K3567" s="220" t="s">
        <v>601</v>
      </c>
      <c r="L3567" s="180"/>
      <c r="M3567" s="180">
        <v>1000</v>
      </c>
      <c r="N3567" s="80" t="s">
        <v>7217</v>
      </c>
      <c r="O3567" s="165"/>
      <c r="P3567" s="80" t="s">
        <v>6439</v>
      </c>
      <c r="Q3567" s="80"/>
      <c r="R3567" s="80"/>
      <c r="S3567" s="166"/>
      <c r="T3567" s="164"/>
      <c r="U3567" s="167"/>
      <c r="V3567" s="168"/>
      <c r="W3567" s="12" t="str">
        <f t="shared" si="598"/>
        <v>Mqtt1</v>
      </c>
      <c r="X3567" s="222"/>
      <c r="Y3567" s="6" t="str">
        <f t="shared" si="592"/>
        <v>power-tag/spare-lighting</v>
      </c>
      <c r="Z3567" s="106" t="str" cm="1">
        <f t="array" ref="Z3567">IF(COUNTIF(N3567,"spare"),"","$."&amp;_xlfn.REGEXEXTRACT(J3567,"PT\d+[FQ]\d+_(.*)", 2))</f>
        <v>$.RMS_Voltage_C_N</v>
      </c>
      <c r="AA3567" s="12">
        <f t="shared" si="595"/>
        <v>33</v>
      </c>
      <c r="AB3567" s="6" t="s">
        <v>195</v>
      </c>
      <c r="AC3567" s="106">
        <v>3032</v>
      </c>
      <c r="AJ3567" s="80"/>
      <c r="AK3567" s="116" t="s">
        <v>1694</v>
      </c>
      <c r="AN3567" s="80"/>
      <c r="AO3567" s="80"/>
      <c r="AP3567" s="80"/>
      <c r="AQ3567" s="80"/>
      <c r="AR3567" s="130"/>
      <c r="AS3567" s="80"/>
      <c r="AT3567" s="7"/>
      <c r="AU3567" s="7"/>
      <c r="AV3567" s="169"/>
      <c r="AW3567" s="170"/>
      <c r="AX3567" s="140"/>
      <c r="AY3567" s="150"/>
      <c r="AZ3567" s="171"/>
      <c r="BA3567" s="171"/>
      <c r="BB3567" s="150" t="str">
        <f t="shared" si="599"/>
        <v/>
      </c>
      <c r="BC3567" s="172"/>
      <c r="BD3567" s="169"/>
      <c r="BE3567" s="169"/>
      <c r="BF3567" s="169"/>
      <c r="BG3567" s="169"/>
      <c r="BH3567" s="169"/>
      <c r="BI3567" s="169"/>
      <c r="BJ3567" s="169"/>
      <c r="BK3567" s="169"/>
      <c r="BL3567" s="169"/>
      <c r="BM3567" s="169"/>
      <c r="BN3567" s="169"/>
      <c r="BO3567" s="169"/>
      <c r="BP3567" s="169"/>
      <c r="BQ3567" s="169"/>
      <c r="BS3567" s="6"/>
      <c r="BT3567" s="11"/>
      <c r="BU3567" s="6"/>
      <c r="BV3567" s="6"/>
    </row>
    <row r="3568" spans="1:74" ht="15.75" x14ac:dyDescent="0.25">
      <c r="A3568" s="52" t="s">
        <v>7908</v>
      </c>
      <c r="B3568" s="56"/>
      <c r="C3568" s="7" t="s">
        <v>118</v>
      </c>
      <c r="D3568" s="7" t="s">
        <v>6921</v>
      </c>
      <c r="E3568" s="7"/>
      <c r="F3568" s="64"/>
      <c r="G3568" s="6"/>
      <c r="H3568" s="6"/>
      <c r="I3568" s="10" t="s">
        <v>110</v>
      </c>
      <c r="J3568" s="11" t="s">
        <v>5597</v>
      </c>
      <c r="K3568" s="220" t="s">
        <v>601</v>
      </c>
      <c r="L3568" s="180"/>
      <c r="M3568" s="180">
        <v>1000</v>
      </c>
      <c r="N3568" s="80" t="s">
        <v>7217</v>
      </c>
      <c r="O3568" s="165"/>
      <c r="P3568" s="80" t="s">
        <v>6440</v>
      </c>
      <c r="Q3568" s="80"/>
      <c r="R3568" s="80"/>
      <c r="S3568" s="166"/>
      <c r="T3568" s="164"/>
      <c r="U3568" s="167"/>
      <c r="V3568" s="168"/>
      <c r="W3568" s="12" t="str">
        <f t="shared" si="598"/>
        <v>Mqtt1</v>
      </c>
      <c r="X3568" s="222"/>
      <c r="Y3568" s="6" t="str">
        <f t="shared" si="592"/>
        <v>power-tag/spare-lighting</v>
      </c>
      <c r="Z3568" s="106" t="str" cm="1">
        <f t="array" ref="Z3568">IF(COUNTIF(N3568,"spare"),"","$."&amp;_xlfn.REGEXEXTRACT(J3568,"PT\d+[FQ]\d+_(.*)", 2))</f>
        <v>$.Active_Power_Phase_A</v>
      </c>
      <c r="AA3568" s="12">
        <f t="shared" si="595"/>
        <v>33</v>
      </c>
      <c r="AB3568" s="6" t="s">
        <v>195</v>
      </c>
      <c r="AC3568" s="106">
        <v>3054</v>
      </c>
      <c r="AJ3568" s="80"/>
      <c r="AK3568" s="116" t="s">
        <v>1695</v>
      </c>
      <c r="AN3568" s="80"/>
      <c r="AO3568" s="80"/>
      <c r="AP3568" s="80"/>
      <c r="AQ3568" s="80"/>
      <c r="AR3568" s="130"/>
      <c r="AS3568" s="80"/>
      <c r="AT3568" s="7"/>
      <c r="AU3568" s="7"/>
      <c r="AV3568" s="169"/>
      <c r="AW3568" s="170"/>
      <c r="AX3568" s="140"/>
      <c r="AY3568" s="150"/>
      <c r="AZ3568" s="171"/>
      <c r="BA3568" s="171"/>
      <c r="BB3568" s="150" t="str">
        <f t="shared" si="599"/>
        <v/>
      </c>
      <c r="BC3568" s="172"/>
      <c r="BD3568" s="169"/>
      <c r="BE3568" s="169"/>
      <c r="BF3568" s="169"/>
      <c r="BG3568" s="169"/>
      <c r="BH3568" s="169"/>
      <c r="BI3568" s="169"/>
      <c r="BJ3568" s="169"/>
      <c r="BK3568" s="169"/>
      <c r="BL3568" s="169"/>
      <c r="BM3568" s="169"/>
      <c r="BN3568" s="169"/>
      <c r="BO3568" s="169"/>
      <c r="BP3568" s="169"/>
      <c r="BQ3568" s="169"/>
      <c r="BS3568" s="6"/>
      <c r="BT3568" s="11"/>
      <c r="BU3568" s="6"/>
      <c r="BV3568" s="6"/>
    </row>
    <row r="3569" spans="1:74" ht="15.75" x14ac:dyDescent="0.25">
      <c r="A3569" s="52" t="s">
        <v>7908</v>
      </c>
      <c r="B3569" s="56"/>
      <c r="C3569" s="7" t="s">
        <v>118</v>
      </c>
      <c r="D3569" s="7" t="s">
        <v>6921</v>
      </c>
      <c r="E3569" s="7"/>
      <c r="F3569" s="64"/>
      <c r="G3569" s="6"/>
      <c r="H3569" s="6"/>
      <c r="I3569" s="10" t="s">
        <v>110</v>
      </c>
      <c r="J3569" s="11" t="s">
        <v>5598</v>
      </c>
      <c r="K3569" s="220" t="s">
        <v>601</v>
      </c>
      <c r="L3569" s="180"/>
      <c r="M3569" s="180">
        <v>1000</v>
      </c>
      <c r="N3569" s="80" t="s">
        <v>7217</v>
      </c>
      <c r="O3569" s="165"/>
      <c r="P3569" s="80" t="s">
        <v>6441</v>
      </c>
      <c r="Q3569" s="80"/>
      <c r="R3569" s="80"/>
      <c r="S3569" s="166"/>
      <c r="T3569" s="164"/>
      <c r="U3569" s="167"/>
      <c r="V3569" s="168"/>
      <c r="W3569" s="12" t="str">
        <f t="shared" si="598"/>
        <v>Mqtt1</v>
      </c>
      <c r="X3569" s="222"/>
      <c r="Y3569" s="6" t="str">
        <f t="shared" si="592"/>
        <v>power-tag/spare-lighting</v>
      </c>
      <c r="Z3569" s="106" t="str" cm="1">
        <f t="array" ref="Z3569">IF(COUNTIF(N3569,"spare"),"","$."&amp;_xlfn.REGEXEXTRACT(J3569,"PT\d+[FQ]\d+_(.*)", 2))</f>
        <v>$.Active_Power_Phase_B</v>
      </c>
      <c r="AA3569" s="12">
        <f t="shared" si="595"/>
        <v>33</v>
      </c>
      <c r="AB3569" s="6" t="s">
        <v>195</v>
      </c>
      <c r="AC3569" s="106">
        <v>3056</v>
      </c>
      <c r="AJ3569" s="80"/>
      <c r="AK3569" s="116" t="s">
        <v>1695</v>
      </c>
      <c r="AN3569" s="80"/>
      <c r="AO3569" s="80"/>
      <c r="AP3569" s="80"/>
      <c r="AQ3569" s="80"/>
      <c r="AR3569" s="130"/>
      <c r="AS3569" s="80"/>
      <c r="AT3569" s="7"/>
      <c r="AU3569" s="7"/>
      <c r="AV3569" s="169"/>
      <c r="AW3569" s="170"/>
      <c r="AX3569" s="140"/>
      <c r="AY3569" s="150"/>
      <c r="AZ3569" s="171"/>
      <c r="BA3569" s="171"/>
      <c r="BB3569" s="150" t="str">
        <f t="shared" si="599"/>
        <v/>
      </c>
      <c r="BC3569" s="172"/>
      <c r="BD3569" s="169"/>
      <c r="BE3569" s="169"/>
      <c r="BF3569" s="169"/>
      <c r="BG3569" s="169"/>
      <c r="BH3569" s="169"/>
      <c r="BI3569" s="169"/>
      <c r="BJ3569" s="169"/>
      <c r="BK3569" s="169"/>
      <c r="BL3569" s="169"/>
      <c r="BM3569" s="169"/>
      <c r="BN3569" s="169"/>
      <c r="BO3569" s="169"/>
      <c r="BP3569" s="169"/>
      <c r="BQ3569" s="169"/>
      <c r="BS3569" s="6"/>
      <c r="BT3569" s="11"/>
      <c r="BU3569" s="6"/>
      <c r="BV3569" s="6"/>
    </row>
    <row r="3570" spans="1:74" ht="15.75" x14ac:dyDescent="0.25">
      <c r="A3570" s="52" t="s">
        <v>7908</v>
      </c>
      <c r="B3570" s="56"/>
      <c r="C3570" s="7" t="s">
        <v>118</v>
      </c>
      <c r="D3570" s="7" t="s">
        <v>6921</v>
      </c>
      <c r="E3570" s="7"/>
      <c r="F3570" s="64"/>
      <c r="G3570" s="6"/>
      <c r="H3570" s="6"/>
      <c r="I3570" s="10" t="s">
        <v>110</v>
      </c>
      <c r="J3570" s="11" t="s">
        <v>5599</v>
      </c>
      <c r="K3570" s="220" t="s">
        <v>601</v>
      </c>
      <c r="L3570" s="180"/>
      <c r="M3570" s="180">
        <v>1000</v>
      </c>
      <c r="N3570" s="80" t="s">
        <v>7217</v>
      </c>
      <c r="O3570" s="165"/>
      <c r="P3570" s="80" t="s">
        <v>6442</v>
      </c>
      <c r="Q3570" s="80"/>
      <c r="R3570" s="80"/>
      <c r="S3570" s="166"/>
      <c r="T3570" s="164"/>
      <c r="U3570" s="167"/>
      <c r="V3570" s="168"/>
      <c r="W3570" s="12" t="str">
        <f t="shared" si="598"/>
        <v>Mqtt1</v>
      </c>
      <c r="X3570" s="222"/>
      <c r="Y3570" s="6" t="str">
        <f t="shared" si="592"/>
        <v>power-tag/spare-lighting</v>
      </c>
      <c r="Z3570" s="106" t="str" cm="1">
        <f t="array" ref="Z3570">IF(COUNTIF(N3570,"spare"),"","$."&amp;_xlfn.REGEXEXTRACT(J3570,"PT\d+[FQ]\d+_(.*)", 2))</f>
        <v>$.Active_Power_Phase_C</v>
      </c>
      <c r="AA3570" s="12">
        <f t="shared" si="595"/>
        <v>33</v>
      </c>
      <c r="AB3570" s="6" t="s">
        <v>195</v>
      </c>
      <c r="AC3570" s="106">
        <v>3058</v>
      </c>
      <c r="AJ3570" s="80"/>
      <c r="AK3570" s="116" t="s">
        <v>1695</v>
      </c>
      <c r="AN3570" s="80"/>
      <c r="AO3570" s="80"/>
      <c r="AP3570" s="80"/>
      <c r="AQ3570" s="80"/>
      <c r="AR3570" s="130"/>
      <c r="AS3570" s="80"/>
      <c r="AT3570" s="7"/>
      <c r="AU3570" s="7"/>
      <c r="AV3570" s="169"/>
      <c r="AW3570" s="170"/>
      <c r="AX3570" s="140"/>
      <c r="AY3570" s="150"/>
      <c r="AZ3570" s="171"/>
      <c r="BA3570" s="171"/>
      <c r="BB3570" s="150" t="str">
        <f t="shared" si="599"/>
        <v/>
      </c>
      <c r="BC3570" s="172"/>
      <c r="BD3570" s="169"/>
      <c r="BE3570" s="169"/>
      <c r="BF3570" s="169"/>
      <c r="BG3570" s="169"/>
      <c r="BH3570" s="169"/>
      <c r="BI3570" s="169"/>
      <c r="BJ3570" s="169"/>
      <c r="BK3570" s="169"/>
      <c r="BL3570" s="169"/>
      <c r="BM3570" s="169"/>
      <c r="BN3570" s="169"/>
      <c r="BO3570" s="169"/>
      <c r="BP3570" s="169"/>
      <c r="BQ3570" s="169"/>
      <c r="BS3570" s="6"/>
      <c r="BT3570" s="11"/>
      <c r="BU3570" s="6"/>
      <c r="BV3570" s="6"/>
    </row>
    <row r="3571" spans="1:74" ht="15.75" x14ac:dyDescent="0.25">
      <c r="A3571" s="52" t="s">
        <v>7908</v>
      </c>
      <c r="B3571" s="56"/>
      <c r="C3571" s="7" t="s">
        <v>118</v>
      </c>
      <c r="D3571" s="7" t="s">
        <v>6921</v>
      </c>
      <c r="E3571" s="7"/>
      <c r="F3571" s="64"/>
      <c r="G3571" s="6"/>
      <c r="H3571" s="6"/>
      <c r="I3571" s="10" t="s">
        <v>110</v>
      </c>
      <c r="J3571" s="11" t="s">
        <v>5600</v>
      </c>
      <c r="K3571" s="220" t="s">
        <v>601</v>
      </c>
      <c r="L3571" s="180"/>
      <c r="M3571" s="180">
        <v>1000</v>
      </c>
      <c r="N3571" s="80" t="s">
        <v>7217</v>
      </c>
      <c r="O3571" s="165"/>
      <c r="P3571" s="80" t="s">
        <v>6443</v>
      </c>
      <c r="Q3571" s="80"/>
      <c r="R3571" s="80"/>
      <c r="S3571" s="166"/>
      <c r="T3571" s="164"/>
      <c r="U3571" s="167"/>
      <c r="V3571" s="168"/>
      <c r="W3571" s="12" t="str">
        <f t="shared" si="598"/>
        <v>Mqtt1</v>
      </c>
      <c r="X3571" s="222"/>
      <c r="Y3571" s="6" t="str">
        <f t="shared" si="592"/>
        <v>power-tag/spare-lighting</v>
      </c>
      <c r="Z3571" s="106" t="str" cm="1">
        <f t="array" ref="Z3571">IF(COUNTIF(N3571,"spare"),"","$."&amp;_xlfn.REGEXEXTRACT(J3571,"PT\d+[FQ]\d+_(.*)", 2))</f>
        <v>$.Total_Active_Power</v>
      </c>
      <c r="AA3571" s="12">
        <f t="shared" si="595"/>
        <v>33</v>
      </c>
      <c r="AB3571" s="6" t="s">
        <v>195</v>
      </c>
      <c r="AC3571" s="106">
        <v>3060</v>
      </c>
      <c r="AJ3571" s="80"/>
      <c r="AK3571" s="116" t="s">
        <v>1695</v>
      </c>
      <c r="AN3571" s="80"/>
      <c r="AO3571" s="80"/>
      <c r="AP3571" s="80"/>
      <c r="AQ3571" s="80"/>
      <c r="AR3571" s="130"/>
      <c r="AS3571" s="80"/>
      <c r="AT3571" s="7"/>
      <c r="AU3571" s="7"/>
      <c r="AV3571" s="169"/>
      <c r="AW3571" s="170"/>
      <c r="AX3571" s="140"/>
      <c r="AY3571" s="150"/>
      <c r="AZ3571" s="171"/>
      <c r="BA3571" s="171"/>
      <c r="BB3571" s="150" t="str">
        <f t="shared" si="599"/>
        <v/>
      </c>
      <c r="BC3571" s="172"/>
      <c r="BD3571" s="169"/>
      <c r="BE3571" s="169"/>
      <c r="BF3571" s="169"/>
      <c r="BG3571" s="169"/>
      <c r="BH3571" s="169"/>
      <c r="BI3571" s="169"/>
      <c r="BJ3571" s="169"/>
      <c r="BK3571" s="169"/>
      <c r="BL3571" s="169"/>
      <c r="BM3571" s="169"/>
      <c r="BN3571" s="169"/>
      <c r="BO3571" s="169"/>
      <c r="BP3571" s="169"/>
      <c r="BQ3571" s="169"/>
      <c r="BS3571" s="6"/>
      <c r="BT3571" s="11"/>
      <c r="BU3571" s="6"/>
      <c r="BV3571" s="6"/>
    </row>
    <row r="3572" spans="1:74" ht="15.75" x14ac:dyDescent="0.25">
      <c r="A3572" s="52" t="s">
        <v>7908</v>
      </c>
      <c r="B3572" s="56"/>
      <c r="C3572" s="7" t="s">
        <v>118</v>
      </c>
      <c r="D3572" s="7" t="s">
        <v>6921</v>
      </c>
      <c r="E3572" s="7"/>
      <c r="F3572" s="64"/>
      <c r="G3572" s="6"/>
      <c r="H3572" s="6"/>
      <c r="I3572" s="10" t="s">
        <v>110</v>
      </c>
      <c r="J3572" s="11" t="s">
        <v>5601</v>
      </c>
      <c r="K3572" s="220" t="s">
        <v>601</v>
      </c>
      <c r="L3572" s="180"/>
      <c r="M3572" s="180">
        <v>1000</v>
      </c>
      <c r="N3572" s="80" t="s">
        <v>7217</v>
      </c>
      <c r="O3572" s="165"/>
      <c r="P3572" s="80" t="s">
        <v>6444</v>
      </c>
      <c r="Q3572" s="80"/>
      <c r="R3572" s="80"/>
      <c r="S3572" s="166"/>
      <c r="T3572" s="164"/>
      <c r="U3572" s="167"/>
      <c r="V3572" s="168"/>
      <c r="W3572" s="12" t="str">
        <f t="shared" si="598"/>
        <v>Mqtt1</v>
      </c>
      <c r="X3572" s="222"/>
      <c r="Y3572" s="6" t="str">
        <f t="shared" si="592"/>
        <v>power-tag/spare-lighting</v>
      </c>
      <c r="Z3572" s="106" t="str" cm="1">
        <f t="array" ref="Z3572">IF(COUNTIF(N3572,"spare"),"","$."&amp;_xlfn.REGEXEXTRACT(J3572,"PT\d+[FQ]\d+_(.*)", 2))</f>
        <v>$.Power_Factor_Phase_A</v>
      </c>
      <c r="AA3572" s="12">
        <f t="shared" si="595"/>
        <v>33</v>
      </c>
      <c r="AB3572" s="6" t="s">
        <v>195</v>
      </c>
      <c r="AC3572" s="106">
        <v>3078</v>
      </c>
      <c r="AJ3572" s="80"/>
      <c r="AK3572" s="116" t="s">
        <v>1696</v>
      </c>
      <c r="AN3572" s="80"/>
      <c r="AO3572" s="80"/>
      <c r="AP3572" s="80"/>
      <c r="AQ3572" s="80"/>
      <c r="AR3572" s="130"/>
      <c r="AS3572" s="80"/>
      <c r="AT3572" s="7"/>
      <c r="AU3572" s="7"/>
      <c r="AV3572" s="169"/>
      <c r="AW3572" s="170"/>
      <c r="AX3572" s="140"/>
      <c r="AY3572" s="150"/>
      <c r="AZ3572" s="171"/>
      <c r="BA3572" s="171"/>
      <c r="BB3572" s="150" t="str">
        <f t="shared" si="599"/>
        <v/>
      </c>
      <c r="BC3572" s="172"/>
      <c r="BD3572" s="169"/>
      <c r="BE3572" s="169"/>
      <c r="BF3572" s="169"/>
      <c r="BG3572" s="169"/>
      <c r="BH3572" s="169"/>
      <c r="BI3572" s="169"/>
      <c r="BJ3572" s="169"/>
      <c r="BK3572" s="169"/>
      <c r="BL3572" s="169"/>
      <c r="BM3572" s="169"/>
      <c r="BN3572" s="169"/>
      <c r="BO3572" s="169"/>
      <c r="BP3572" s="169"/>
      <c r="BQ3572" s="169"/>
      <c r="BS3572" s="6"/>
      <c r="BT3572" s="11"/>
      <c r="BU3572" s="6"/>
      <c r="BV3572" s="6"/>
    </row>
    <row r="3573" spans="1:74" ht="15.75" x14ac:dyDescent="0.25">
      <c r="A3573" s="52" t="s">
        <v>7908</v>
      </c>
      <c r="B3573" s="56"/>
      <c r="C3573" s="7" t="s">
        <v>118</v>
      </c>
      <c r="D3573" s="7" t="s">
        <v>6921</v>
      </c>
      <c r="E3573" s="7"/>
      <c r="F3573" s="64"/>
      <c r="G3573" s="6"/>
      <c r="H3573" s="6"/>
      <c r="I3573" s="10" t="s">
        <v>110</v>
      </c>
      <c r="J3573" s="11" t="s">
        <v>5602</v>
      </c>
      <c r="K3573" s="220" t="s">
        <v>601</v>
      </c>
      <c r="L3573" s="180"/>
      <c r="M3573" s="180">
        <v>1000</v>
      </c>
      <c r="N3573" s="80" t="s">
        <v>7217</v>
      </c>
      <c r="O3573" s="165"/>
      <c r="P3573" s="80" t="s">
        <v>6445</v>
      </c>
      <c r="Q3573" s="80"/>
      <c r="R3573" s="80"/>
      <c r="S3573" s="166"/>
      <c r="T3573" s="164"/>
      <c r="U3573" s="167"/>
      <c r="V3573" s="168"/>
      <c r="W3573" s="12" t="str">
        <f t="shared" si="598"/>
        <v>Mqtt1</v>
      </c>
      <c r="X3573" s="222"/>
      <c r="Y3573" s="6" t="str">
        <f t="shared" si="592"/>
        <v>power-tag/spare-lighting</v>
      </c>
      <c r="Z3573" s="106" t="str" cm="1">
        <f t="array" ref="Z3573">IF(COUNTIF(N3573,"spare"),"","$."&amp;_xlfn.REGEXEXTRACT(J3573,"PT\d+[FQ]\d+_(.*)", 2))</f>
        <v>$.Power_Factor_Phase_B</v>
      </c>
      <c r="AA3573" s="12">
        <f t="shared" si="595"/>
        <v>33</v>
      </c>
      <c r="AB3573" s="6" t="s">
        <v>195</v>
      </c>
      <c r="AC3573" s="106">
        <v>3080</v>
      </c>
      <c r="AJ3573" s="80"/>
      <c r="AK3573" s="116" t="s">
        <v>1696</v>
      </c>
      <c r="AN3573" s="80"/>
      <c r="AO3573" s="80"/>
      <c r="AP3573" s="80"/>
      <c r="AQ3573" s="80"/>
      <c r="AR3573" s="130"/>
      <c r="AS3573" s="80"/>
      <c r="AT3573" s="7"/>
      <c r="AU3573" s="7"/>
      <c r="AV3573" s="169"/>
      <c r="AW3573" s="170"/>
      <c r="AX3573" s="140"/>
      <c r="AY3573" s="150"/>
      <c r="AZ3573" s="171"/>
      <c r="BA3573" s="171"/>
      <c r="BB3573" s="150" t="str">
        <f t="shared" si="599"/>
        <v/>
      </c>
      <c r="BC3573" s="172"/>
      <c r="BD3573" s="169"/>
      <c r="BE3573" s="169"/>
      <c r="BF3573" s="169"/>
      <c r="BG3573" s="169"/>
      <c r="BH3573" s="169"/>
      <c r="BI3573" s="169"/>
      <c r="BJ3573" s="169"/>
      <c r="BK3573" s="169"/>
      <c r="BL3573" s="169"/>
      <c r="BM3573" s="169"/>
      <c r="BN3573" s="169"/>
      <c r="BO3573" s="169"/>
      <c r="BP3573" s="169"/>
      <c r="BQ3573" s="169"/>
      <c r="BS3573" s="6"/>
      <c r="BT3573" s="11"/>
      <c r="BU3573" s="6"/>
      <c r="BV3573" s="6"/>
    </row>
    <row r="3574" spans="1:74" ht="15.75" x14ac:dyDescent="0.25">
      <c r="A3574" s="52" t="s">
        <v>7908</v>
      </c>
      <c r="B3574" s="56"/>
      <c r="C3574" s="7" t="s">
        <v>118</v>
      </c>
      <c r="D3574" s="7" t="s">
        <v>6921</v>
      </c>
      <c r="E3574" s="7"/>
      <c r="F3574" s="64"/>
      <c r="G3574" s="6"/>
      <c r="H3574" s="6"/>
      <c r="I3574" s="10" t="s">
        <v>110</v>
      </c>
      <c r="J3574" s="11" t="s">
        <v>5603</v>
      </c>
      <c r="K3574" s="220" t="s">
        <v>601</v>
      </c>
      <c r="L3574" s="180"/>
      <c r="M3574" s="180">
        <v>1000</v>
      </c>
      <c r="N3574" s="80" t="s">
        <v>7217</v>
      </c>
      <c r="O3574" s="165"/>
      <c r="P3574" s="80" t="s">
        <v>6446</v>
      </c>
      <c r="Q3574" s="80"/>
      <c r="R3574" s="80"/>
      <c r="S3574" s="166"/>
      <c r="T3574" s="164"/>
      <c r="U3574" s="167"/>
      <c r="V3574" s="168"/>
      <c r="W3574" s="12" t="str">
        <f t="shared" si="598"/>
        <v>Mqtt1</v>
      </c>
      <c r="X3574" s="222"/>
      <c r="Y3574" s="6" t="str">
        <f t="shared" si="592"/>
        <v>power-tag/spare-lighting</v>
      </c>
      <c r="Z3574" s="106" t="str" cm="1">
        <f t="array" ref="Z3574">IF(COUNTIF(N3574,"spare"),"","$."&amp;_xlfn.REGEXEXTRACT(J3574,"PT\d+[FQ]\d+_(.*)", 2))</f>
        <v>$.Power_Factor_Phase_C</v>
      </c>
      <c r="AA3574" s="12">
        <f t="shared" si="595"/>
        <v>33</v>
      </c>
      <c r="AB3574" s="6" t="s">
        <v>195</v>
      </c>
      <c r="AC3574" s="106">
        <v>3082</v>
      </c>
      <c r="AJ3574" s="80"/>
      <c r="AK3574" s="116" t="s">
        <v>1696</v>
      </c>
      <c r="AN3574" s="80"/>
      <c r="AO3574" s="80"/>
      <c r="AP3574" s="80"/>
      <c r="AQ3574" s="80"/>
      <c r="AR3574" s="130"/>
      <c r="AS3574" s="80"/>
      <c r="AT3574" s="7"/>
      <c r="AU3574" s="7"/>
      <c r="AV3574" s="169"/>
      <c r="AW3574" s="170"/>
      <c r="AX3574" s="140"/>
      <c r="AY3574" s="150"/>
      <c r="AZ3574" s="171"/>
      <c r="BA3574" s="171"/>
      <c r="BB3574" s="150" t="str">
        <f t="shared" si="599"/>
        <v/>
      </c>
      <c r="BC3574" s="172"/>
      <c r="BD3574" s="169"/>
      <c r="BE3574" s="169"/>
      <c r="BF3574" s="169"/>
      <c r="BG3574" s="169"/>
      <c r="BH3574" s="169"/>
      <c r="BI3574" s="169"/>
      <c r="BJ3574" s="169"/>
      <c r="BK3574" s="169"/>
      <c r="BL3574" s="169"/>
      <c r="BM3574" s="169"/>
      <c r="BN3574" s="169"/>
      <c r="BO3574" s="169"/>
      <c r="BP3574" s="169"/>
      <c r="BQ3574" s="169"/>
      <c r="BS3574" s="6"/>
      <c r="BT3574" s="11"/>
      <c r="BU3574" s="6"/>
      <c r="BV3574" s="6"/>
    </row>
    <row r="3575" spans="1:74" ht="15.75" x14ac:dyDescent="0.25">
      <c r="A3575" s="52" t="s">
        <v>7908</v>
      </c>
      <c r="B3575" s="56"/>
      <c r="C3575" s="7" t="s">
        <v>118</v>
      </c>
      <c r="D3575" s="7" t="s">
        <v>6921</v>
      </c>
      <c r="E3575" s="7"/>
      <c r="F3575" s="64"/>
      <c r="G3575" s="6"/>
      <c r="H3575" s="6"/>
      <c r="I3575" s="10" t="s">
        <v>110</v>
      </c>
      <c r="J3575" s="11" t="s">
        <v>5604</v>
      </c>
      <c r="K3575" s="220" t="s">
        <v>601</v>
      </c>
      <c r="L3575" s="180"/>
      <c r="M3575" s="180">
        <v>1000</v>
      </c>
      <c r="N3575" s="80" t="s">
        <v>7217</v>
      </c>
      <c r="O3575" s="165"/>
      <c r="P3575" s="80" t="s">
        <v>6447</v>
      </c>
      <c r="Q3575" s="80"/>
      <c r="R3575" s="80"/>
      <c r="S3575" s="166"/>
      <c r="T3575" s="164"/>
      <c r="U3575" s="167"/>
      <c r="V3575" s="168"/>
      <c r="W3575" s="12" t="str">
        <f t="shared" si="598"/>
        <v>Mqtt1</v>
      </c>
      <c r="X3575" s="222"/>
      <c r="Y3575" s="6" t="str">
        <f t="shared" si="592"/>
        <v>power-tag/spare-lighting</v>
      </c>
      <c r="Z3575" s="106" t="str" cm="1">
        <f t="array" ref="Z3575">IF(COUNTIF(N3575,"spare"),"","$."&amp;_xlfn.REGEXEXTRACT(J3575,"PT\d+[FQ]\d+_(.*)", 2))</f>
        <v>$.Total_Power_Factor</v>
      </c>
      <c r="AA3575" s="12">
        <f t="shared" si="595"/>
        <v>33</v>
      </c>
      <c r="AB3575" s="6" t="s">
        <v>195</v>
      </c>
      <c r="AC3575" s="106">
        <v>3084</v>
      </c>
      <c r="AJ3575" s="80"/>
      <c r="AK3575" s="116" t="s">
        <v>1696</v>
      </c>
      <c r="AN3575" s="80"/>
      <c r="AO3575" s="80"/>
      <c r="AP3575" s="80"/>
      <c r="AQ3575" s="80"/>
      <c r="AR3575" s="130"/>
      <c r="AS3575" s="80"/>
      <c r="AT3575" s="7"/>
      <c r="AU3575" s="7"/>
      <c r="AV3575" s="169"/>
      <c r="AW3575" s="170"/>
      <c r="AX3575" s="140"/>
      <c r="AY3575" s="150"/>
      <c r="AZ3575" s="171"/>
      <c r="BA3575" s="171"/>
      <c r="BB3575" s="150" t="str">
        <f t="shared" si="599"/>
        <v/>
      </c>
      <c r="BC3575" s="172"/>
      <c r="BD3575" s="169"/>
      <c r="BE3575" s="169"/>
      <c r="BF3575" s="169"/>
      <c r="BG3575" s="169"/>
      <c r="BH3575" s="169"/>
      <c r="BI3575" s="169"/>
      <c r="BJ3575" s="169"/>
      <c r="BK3575" s="169"/>
      <c r="BL3575" s="169"/>
      <c r="BM3575" s="169"/>
      <c r="BN3575" s="169"/>
      <c r="BO3575" s="169"/>
      <c r="BP3575" s="169"/>
      <c r="BQ3575" s="169"/>
      <c r="BS3575" s="6"/>
      <c r="BT3575" s="11"/>
      <c r="BU3575" s="6"/>
      <c r="BV3575" s="6"/>
    </row>
    <row r="3576" spans="1:74" ht="15.75" x14ac:dyDescent="0.25">
      <c r="A3576" s="52" t="s">
        <v>7908</v>
      </c>
      <c r="B3576" s="56"/>
      <c r="C3576" s="7" t="s">
        <v>118</v>
      </c>
      <c r="D3576" s="7" t="s">
        <v>6921</v>
      </c>
      <c r="E3576" s="7"/>
      <c r="F3576" s="64"/>
      <c r="G3576" s="6"/>
      <c r="H3576" s="6"/>
      <c r="I3576" s="10" t="s">
        <v>110</v>
      </c>
      <c r="J3576" s="11" t="s">
        <v>5605</v>
      </c>
      <c r="K3576" s="220" t="s">
        <v>601</v>
      </c>
      <c r="L3576" s="180"/>
      <c r="M3576" s="180">
        <v>1000</v>
      </c>
      <c r="N3576" s="80" t="s">
        <v>7217</v>
      </c>
      <c r="O3576" s="165"/>
      <c r="P3576" s="80" t="s">
        <v>6448</v>
      </c>
      <c r="Q3576" s="80"/>
      <c r="R3576" s="80"/>
      <c r="S3576" s="166"/>
      <c r="T3576" s="164"/>
      <c r="U3576" s="167"/>
      <c r="V3576" s="168"/>
      <c r="W3576" s="12" t="str">
        <f t="shared" ref="W3576:W3590" si="600">IF(COUNTIF(N3576,"spare"),"","Mqtt1")</f>
        <v>Mqtt1</v>
      </c>
      <c r="X3576" s="222"/>
      <c r="Y3576" s="6" t="str">
        <f t="shared" si="592"/>
        <v>power-tag/ventilator-fore-peak</v>
      </c>
      <c r="Z3576" s="106" t="str" cm="1">
        <f t="array" ref="Z3576">IF(COUNTIF(N3576,"spare"),"","$."&amp;_xlfn.REGEXEXTRACT(J3576,"PT\d+[FQ]\d+_(.*)", 2))</f>
        <v>$.RMS_Current_Phase_A</v>
      </c>
      <c r="AA3576" s="12">
        <f>AA3561+1</f>
        <v>34</v>
      </c>
      <c r="AB3576" s="6" t="s">
        <v>195</v>
      </c>
      <c r="AC3576" s="106">
        <v>3000</v>
      </c>
      <c r="AJ3576" s="80"/>
      <c r="AK3576" s="116" t="s">
        <v>1693</v>
      </c>
      <c r="AN3576" s="80"/>
      <c r="AO3576" s="80"/>
      <c r="AP3576" s="80"/>
      <c r="AQ3576" s="80"/>
      <c r="AR3576" s="130"/>
      <c r="AS3576" s="80"/>
      <c r="AT3576" s="7"/>
      <c r="AU3576" s="7"/>
      <c r="AV3576" s="169"/>
      <c r="AW3576" s="170"/>
      <c r="AX3576" s="140"/>
      <c r="AY3576" s="150"/>
      <c r="AZ3576" s="171"/>
      <c r="BA3576" s="171"/>
      <c r="BB3576" s="150" t="str">
        <f t="shared" ref="BB3576:BB3590" si="601">IF(ISNUMBER(AM3576),"1","")</f>
        <v/>
      </c>
      <c r="BC3576" s="172"/>
      <c r="BD3576" s="169"/>
      <c r="BE3576" s="169"/>
      <c r="BF3576" s="169"/>
      <c r="BG3576" s="169"/>
      <c r="BH3576" s="169"/>
      <c r="BI3576" s="169"/>
      <c r="BJ3576" s="169"/>
      <c r="BK3576" s="169"/>
      <c r="BL3576" s="169"/>
      <c r="BM3576" s="169"/>
      <c r="BN3576" s="169"/>
      <c r="BO3576" s="169"/>
      <c r="BP3576" s="169"/>
      <c r="BQ3576" s="169"/>
      <c r="BS3576" s="6"/>
      <c r="BT3576" s="11"/>
      <c r="BU3576" s="6"/>
      <c r="BV3576" s="6"/>
    </row>
    <row r="3577" spans="1:74" ht="15.75" x14ac:dyDescent="0.25">
      <c r="A3577" s="52" t="s">
        <v>7908</v>
      </c>
      <c r="B3577" s="56"/>
      <c r="C3577" s="7" t="s">
        <v>118</v>
      </c>
      <c r="D3577" s="7" t="s">
        <v>6921</v>
      </c>
      <c r="E3577" s="7"/>
      <c r="F3577" s="64"/>
      <c r="G3577" s="6"/>
      <c r="H3577" s="6"/>
      <c r="I3577" s="10" t="s">
        <v>110</v>
      </c>
      <c r="J3577" s="11" t="s">
        <v>5606</v>
      </c>
      <c r="K3577" s="220" t="s">
        <v>601</v>
      </c>
      <c r="L3577" s="180"/>
      <c r="M3577" s="180">
        <v>1000</v>
      </c>
      <c r="N3577" s="80" t="s">
        <v>7217</v>
      </c>
      <c r="O3577" s="165"/>
      <c r="P3577" s="80" t="s">
        <v>6449</v>
      </c>
      <c r="Q3577" s="80"/>
      <c r="R3577" s="80"/>
      <c r="S3577" s="166"/>
      <c r="T3577" s="164"/>
      <c r="U3577" s="167"/>
      <c r="V3577" s="168"/>
      <c r="W3577" s="12" t="str">
        <f t="shared" si="600"/>
        <v>Mqtt1</v>
      </c>
      <c r="X3577" s="222"/>
      <c r="Y3577" s="6" t="str">
        <f t="shared" si="592"/>
        <v>power-tag/ventilator-fore-peak</v>
      </c>
      <c r="Z3577" s="106" t="str" cm="1">
        <f t="array" ref="Z3577">IF(COUNTIF(N3577,"spare"),"","$."&amp;_xlfn.REGEXEXTRACT(J3577,"PT\d+[FQ]\d+_(.*)", 2))</f>
        <v>$.RMS_Current_Phase_B</v>
      </c>
      <c r="AA3577" s="12">
        <f t="shared" si="595"/>
        <v>34</v>
      </c>
      <c r="AB3577" s="6" t="s">
        <v>195</v>
      </c>
      <c r="AC3577" s="106">
        <v>3002</v>
      </c>
      <c r="AJ3577" s="80"/>
      <c r="AK3577" s="116" t="s">
        <v>1693</v>
      </c>
      <c r="AN3577" s="80"/>
      <c r="AO3577" s="80"/>
      <c r="AP3577" s="80"/>
      <c r="AQ3577" s="80"/>
      <c r="AR3577" s="130"/>
      <c r="AS3577" s="80"/>
      <c r="AT3577" s="7"/>
      <c r="AU3577" s="7"/>
      <c r="AV3577" s="169"/>
      <c r="AW3577" s="170"/>
      <c r="AX3577" s="140"/>
      <c r="AY3577" s="150"/>
      <c r="AZ3577" s="171"/>
      <c r="BA3577" s="171"/>
      <c r="BB3577" s="150" t="str">
        <f t="shared" si="601"/>
        <v/>
      </c>
      <c r="BC3577" s="172"/>
      <c r="BD3577" s="169"/>
      <c r="BE3577" s="169"/>
      <c r="BF3577" s="169"/>
      <c r="BG3577" s="169"/>
      <c r="BH3577" s="169"/>
      <c r="BI3577" s="169"/>
      <c r="BJ3577" s="169"/>
      <c r="BK3577" s="169"/>
      <c r="BL3577" s="169"/>
      <c r="BM3577" s="169"/>
      <c r="BN3577" s="169"/>
      <c r="BO3577" s="169"/>
      <c r="BP3577" s="169"/>
      <c r="BQ3577" s="169"/>
      <c r="BS3577" s="6"/>
      <c r="BT3577" s="11"/>
      <c r="BU3577" s="6"/>
      <c r="BV3577" s="6"/>
    </row>
    <row r="3578" spans="1:74" ht="15.75" x14ac:dyDescent="0.25">
      <c r="A3578" s="52" t="s">
        <v>7908</v>
      </c>
      <c r="B3578" s="56"/>
      <c r="C3578" s="7" t="s">
        <v>118</v>
      </c>
      <c r="D3578" s="7" t="s">
        <v>6921</v>
      </c>
      <c r="E3578" s="7"/>
      <c r="F3578" s="64"/>
      <c r="G3578" s="6"/>
      <c r="H3578" s="6"/>
      <c r="I3578" s="10" t="s">
        <v>110</v>
      </c>
      <c r="J3578" s="11" t="s">
        <v>5607</v>
      </c>
      <c r="K3578" s="220" t="s">
        <v>601</v>
      </c>
      <c r="L3578" s="180"/>
      <c r="M3578" s="180">
        <v>1000</v>
      </c>
      <c r="N3578" s="80" t="s">
        <v>7217</v>
      </c>
      <c r="O3578" s="165"/>
      <c r="P3578" s="80" t="s">
        <v>6450</v>
      </c>
      <c r="Q3578" s="80"/>
      <c r="R3578" s="80"/>
      <c r="S3578" s="166"/>
      <c r="T3578" s="164"/>
      <c r="U3578" s="167"/>
      <c r="V3578" s="168"/>
      <c r="W3578" s="12" t="str">
        <f t="shared" si="600"/>
        <v>Mqtt1</v>
      </c>
      <c r="X3578" s="222"/>
      <c r="Y3578" s="6" t="str">
        <f t="shared" si="592"/>
        <v>power-tag/ventilator-fore-peak</v>
      </c>
      <c r="Z3578" s="106" t="str" cm="1">
        <f t="array" ref="Z3578">IF(COUNTIF(N3578,"spare"),"","$."&amp;_xlfn.REGEXEXTRACT(J3578,"PT\d+[FQ]\d+_(.*)", 2))</f>
        <v>$.RMS_Current_Phase_C</v>
      </c>
      <c r="AA3578" s="12">
        <f t="shared" si="595"/>
        <v>34</v>
      </c>
      <c r="AB3578" s="6" t="s">
        <v>195</v>
      </c>
      <c r="AC3578" s="106">
        <v>3004</v>
      </c>
      <c r="AJ3578" s="80"/>
      <c r="AK3578" s="116" t="s">
        <v>1693</v>
      </c>
      <c r="AN3578" s="80"/>
      <c r="AO3578" s="80"/>
      <c r="AP3578" s="80"/>
      <c r="AQ3578" s="80"/>
      <c r="AR3578" s="130"/>
      <c r="AS3578" s="80"/>
      <c r="AT3578" s="7"/>
      <c r="AU3578" s="7"/>
      <c r="AV3578" s="169"/>
      <c r="AW3578" s="170"/>
      <c r="AX3578" s="140"/>
      <c r="AY3578" s="150"/>
      <c r="AZ3578" s="171"/>
      <c r="BA3578" s="171"/>
      <c r="BB3578" s="150" t="str">
        <f t="shared" si="601"/>
        <v/>
      </c>
      <c r="BC3578" s="172"/>
      <c r="BD3578" s="169"/>
      <c r="BE3578" s="169"/>
      <c r="BF3578" s="169"/>
      <c r="BG3578" s="169"/>
      <c r="BH3578" s="169"/>
      <c r="BI3578" s="169"/>
      <c r="BJ3578" s="169"/>
      <c r="BK3578" s="169"/>
      <c r="BL3578" s="169"/>
      <c r="BM3578" s="169"/>
      <c r="BN3578" s="169"/>
      <c r="BO3578" s="169"/>
      <c r="BP3578" s="169"/>
      <c r="BQ3578" s="169"/>
      <c r="BS3578" s="6"/>
      <c r="BT3578" s="11"/>
      <c r="BU3578" s="6"/>
      <c r="BV3578" s="6"/>
    </row>
    <row r="3579" spans="1:74" ht="15.75" x14ac:dyDescent="0.25">
      <c r="A3579" s="52" t="s">
        <v>7908</v>
      </c>
      <c r="B3579" s="56"/>
      <c r="C3579" s="7" t="s">
        <v>118</v>
      </c>
      <c r="D3579" s="7" t="s">
        <v>6921</v>
      </c>
      <c r="E3579" s="7"/>
      <c r="F3579" s="64"/>
      <c r="G3579" s="6"/>
      <c r="H3579" s="6"/>
      <c r="I3579" s="10" t="s">
        <v>110</v>
      </c>
      <c r="J3579" s="11" t="s">
        <v>5608</v>
      </c>
      <c r="K3579" s="220" t="s">
        <v>601</v>
      </c>
      <c r="L3579" s="180"/>
      <c r="M3579" s="180">
        <v>1000</v>
      </c>
      <c r="N3579" s="80" t="s">
        <v>7217</v>
      </c>
      <c r="O3579" s="165"/>
      <c r="P3579" s="80" t="s">
        <v>6451</v>
      </c>
      <c r="Q3579" s="80"/>
      <c r="R3579" s="80"/>
      <c r="S3579" s="166"/>
      <c r="T3579" s="164"/>
      <c r="U3579" s="167"/>
      <c r="V3579" s="168"/>
      <c r="W3579" s="12" t="str">
        <f t="shared" si="600"/>
        <v>Mqtt1</v>
      </c>
      <c r="X3579" s="222"/>
      <c r="Y3579" s="6" t="str">
        <f t="shared" si="592"/>
        <v>power-tag/ventilator-fore-peak</v>
      </c>
      <c r="Z3579" s="106" t="str" cm="1">
        <f t="array" ref="Z3579">IF(COUNTIF(N3579,"spare"),"","$."&amp;_xlfn.REGEXEXTRACT(J3579,"PT\d+[FQ]\d+_(.*)", 2))</f>
        <v>$.RMS_Current_Phase_Neut</v>
      </c>
      <c r="AA3579" s="12">
        <f t="shared" si="595"/>
        <v>34</v>
      </c>
      <c r="AB3579" s="6" t="s">
        <v>195</v>
      </c>
      <c r="AC3579" s="106">
        <v>3006</v>
      </c>
      <c r="AJ3579" s="80"/>
      <c r="AK3579" s="116" t="s">
        <v>1693</v>
      </c>
      <c r="AN3579" s="80"/>
      <c r="AO3579" s="80"/>
      <c r="AP3579" s="80"/>
      <c r="AQ3579" s="80"/>
      <c r="AR3579" s="130"/>
      <c r="AS3579" s="80"/>
      <c r="AT3579" s="7"/>
      <c r="AU3579" s="7"/>
      <c r="AV3579" s="169"/>
      <c r="AW3579" s="170"/>
      <c r="AX3579" s="140"/>
      <c r="AY3579" s="150"/>
      <c r="AZ3579" s="171"/>
      <c r="BA3579" s="171"/>
      <c r="BB3579" s="150" t="str">
        <f t="shared" si="601"/>
        <v/>
      </c>
      <c r="BC3579" s="172"/>
      <c r="BD3579" s="169"/>
      <c r="BE3579" s="169"/>
      <c r="BF3579" s="169"/>
      <c r="BG3579" s="169"/>
      <c r="BH3579" s="169"/>
      <c r="BI3579" s="169"/>
      <c r="BJ3579" s="169"/>
      <c r="BK3579" s="169"/>
      <c r="BL3579" s="169"/>
      <c r="BM3579" s="169"/>
      <c r="BN3579" s="169"/>
      <c r="BO3579" s="169"/>
      <c r="BP3579" s="169"/>
      <c r="BQ3579" s="169"/>
      <c r="BS3579" s="6"/>
      <c r="BT3579" s="11"/>
      <c r="BU3579" s="6"/>
      <c r="BV3579" s="6"/>
    </row>
    <row r="3580" spans="1:74" ht="15.75" x14ac:dyDescent="0.25">
      <c r="A3580" s="52" t="s">
        <v>7908</v>
      </c>
      <c r="B3580" s="56"/>
      <c r="C3580" s="7" t="s">
        <v>118</v>
      </c>
      <c r="D3580" s="7" t="s">
        <v>6921</v>
      </c>
      <c r="E3580" s="7"/>
      <c r="F3580" s="64"/>
      <c r="G3580" s="6"/>
      <c r="H3580" s="6"/>
      <c r="I3580" s="10" t="s">
        <v>110</v>
      </c>
      <c r="J3580" s="11" t="s">
        <v>7820</v>
      </c>
      <c r="K3580" s="220" t="s">
        <v>601</v>
      </c>
      <c r="L3580" s="180"/>
      <c r="M3580" s="180">
        <v>1000</v>
      </c>
      <c r="N3580" s="80" t="s">
        <v>7217</v>
      </c>
      <c r="O3580" s="165"/>
      <c r="P3580" s="80" t="s">
        <v>6452</v>
      </c>
      <c r="Q3580" s="80"/>
      <c r="R3580" s="80"/>
      <c r="S3580" s="166"/>
      <c r="T3580" s="164"/>
      <c r="U3580" s="167"/>
      <c r="V3580" s="168"/>
      <c r="W3580" s="12" t="str">
        <f t="shared" si="600"/>
        <v>Mqtt1</v>
      </c>
      <c r="X3580" s="222"/>
      <c r="Y3580" s="6" t="str">
        <f t="shared" si="592"/>
        <v>power-tag/ventilator-fore-peak</v>
      </c>
      <c r="Z3580" s="106" t="str" cm="1">
        <f t="array" ref="Z3580">IF(COUNTIF(N3580,"spare"),"","$."&amp;_xlfn.REGEXEXTRACT(J3580,"PT\d+[FQ]\d+_(.*)", 2))</f>
        <v>$.RMS_Voltage_A_N</v>
      </c>
      <c r="AA3580" s="12">
        <f t="shared" si="595"/>
        <v>34</v>
      </c>
      <c r="AB3580" s="6" t="s">
        <v>195</v>
      </c>
      <c r="AC3580" s="106">
        <v>3028</v>
      </c>
      <c r="AJ3580" s="80"/>
      <c r="AK3580" s="116" t="s">
        <v>1694</v>
      </c>
      <c r="AN3580" s="80"/>
      <c r="AO3580" s="80"/>
      <c r="AP3580" s="80"/>
      <c r="AQ3580" s="80"/>
      <c r="AR3580" s="130"/>
      <c r="AS3580" s="80"/>
      <c r="AT3580" s="7"/>
      <c r="AU3580" s="7"/>
      <c r="AV3580" s="169"/>
      <c r="AW3580" s="170"/>
      <c r="AX3580" s="140"/>
      <c r="AY3580" s="150"/>
      <c r="AZ3580" s="171"/>
      <c r="BA3580" s="171"/>
      <c r="BB3580" s="150" t="str">
        <f t="shared" si="601"/>
        <v/>
      </c>
      <c r="BC3580" s="172"/>
      <c r="BD3580" s="169"/>
      <c r="BE3580" s="169"/>
      <c r="BF3580" s="169"/>
      <c r="BG3580" s="169"/>
      <c r="BH3580" s="169"/>
      <c r="BI3580" s="169"/>
      <c r="BJ3580" s="169"/>
      <c r="BK3580" s="169"/>
      <c r="BL3580" s="169"/>
      <c r="BM3580" s="169"/>
      <c r="BN3580" s="169"/>
      <c r="BO3580" s="169"/>
      <c r="BP3580" s="169"/>
      <c r="BQ3580" s="169"/>
      <c r="BS3580" s="6"/>
      <c r="BT3580" s="11"/>
      <c r="BU3580" s="6"/>
      <c r="BV3580" s="6"/>
    </row>
    <row r="3581" spans="1:74" ht="15.75" x14ac:dyDescent="0.25">
      <c r="A3581" s="52" t="s">
        <v>7908</v>
      </c>
      <c r="B3581" s="56"/>
      <c r="C3581" s="7" t="s">
        <v>118</v>
      </c>
      <c r="D3581" s="7" t="s">
        <v>6921</v>
      </c>
      <c r="E3581" s="7"/>
      <c r="F3581" s="64"/>
      <c r="G3581" s="6"/>
      <c r="H3581" s="6"/>
      <c r="I3581" s="10" t="s">
        <v>110</v>
      </c>
      <c r="J3581" s="11" t="s">
        <v>7821</v>
      </c>
      <c r="K3581" s="220" t="s">
        <v>601</v>
      </c>
      <c r="L3581" s="180"/>
      <c r="M3581" s="180">
        <v>1000</v>
      </c>
      <c r="N3581" s="80" t="s">
        <v>7217</v>
      </c>
      <c r="O3581" s="165"/>
      <c r="P3581" s="80" t="s">
        <v>6453</v>
      </c>
      <c r="Q3581" s="80"/>
      <c r="R3581" s="80"/>
      <c r="S3581" s="166"/>
      <c r="T3581" s="164"/>
      <c r="U3581" s="167"/>
      <c r="V3581" s="168"/>
      <c r="W3581" s="12" t="str">
        <f t="shared" si="600"/>
        <v>Mqtt1</v>
      </c>
      <c r="X3581" s="222"/>
      <c r="Y3581" s="6" t="str">
        <f t="shared" si="592"/>
        <v>power-tag/ventilator-fore-peak</v>
      </c>
      <c r="Z3581" s="106" t="str" cm="1">
        <f t="array" ref="Z3581">IF(COUNTIF(N3581,"spare"),"","$."&amp;_xlfn.REGEXEXTRACT(J3581,"PT\d+[FQ]\d+_(.*)", 2))</f>
        <v>$.RMS_Voltage_B_N</v>
      </c>
      <c r="AA3581" s="12">
        <f t="shared" si="595"/>
        <v>34</v>
      </c>
      <c r="AB3581" s="6" t="s">
        <v>195</v>
      </c>
      <c r="AC3581" s="106">
        <v>3030</v>
      </c>
      <c r="AJ3581" s="80"/>
      <c r="AK3581" s="116" t="s">
        <v>1694</v>
      </c>
      <c r="AN3581" s="80"/>
      <c r="AO3581" s="80"/>
      <c r="AP3581" s="80"/>
      <c r="AQ3581" s="80"/>
      <c r="AR3581" s="130"/>
      <c r="AS3581" s="80"/>
      <c r="AT3581" s="7"/>
      <c r="AU3581" s="7"/>
      <c r="AV3581" s="169"/>
      <c r="AW3581" s="170"/>
      <c r="AX3581" s="140"/>
      <c r="AY3581" s="150"/>
      <c r="AZ3581" s="171"/>
      <c r="BA3581" s="171"/>
      <c r="BB3581" s="150" t="str">
        <f t="shared" si="601"/>
        <v/>
      </c>
      <c r="BC3581" s="172"/>
      <c r="BD3581" s="169"/>
      <c r="BE3581" s="169"/>
      <c r="BF3581" s="169"/>
      <c r="BG3581" s="169"/>
      <c r="BH3581" s="169"/>
      <c r="BI3581" s="169"/>
      <c r="BJ3581" s="169"/>
      <c r="BK3581" s="169"/>
      <c r="BL3581" s="169"/>
      <c r="BM3581" s="169"/>
      <c r="BN3581" s="169"/>
      <c r="BO3581" s="169"/>
      <c r="BP3581" s="169"/>
      <c r="BQ3581" s="169"/>
      <c r="BS3581" s="6"/>
      <c r="BT3581" s="11"/>
      <c r="BU3581" s="6"/>
      <c r="BV3581" s="6"/>
    </row>
    <row r="3582" spans="1:74" ht="15.75" x14ac:dyDescent="0.25">
      <c r="A3582" s="52" t="s">
        <v>7908</v>
      </c>
      <c r="B3582" s="56"/>
      <c r="C3582" s="7" t="s">
        <v>118</v>
      </c>
      <c r="D3582" s="7" t="s">
        <v>6921</v>
      </c>
      <c r="E3582" s="7"/>
      <c r="F3582" s="64"/>
      <c r="G3582" s="6"/>
      <c r="H3582" s="6"/>
      <c r="I3582" s="10" t="s">
        <v>110</v>
      </c>
      <c r="J3582" s="11" t="s">
        <v>7822</v>
      </c>
      <c r="K3582" s="220" t="s">
        <v>601</v>
      </c>
      <c r="L3582" s="180"/>
      <c r="M3582" s="180">
        <v>1000</v>
      </c>
      <c r="N3582" s="80" t="s">
        <v>7217</v>
      </c>
      <c r="O3582" s="165"/>
      <c r="P3582" s="80" t="s">
        <v>6454</v>
      </c>
      <c r="Q3582" s="80"/>
      <c r="R3582" s="80"/>
      <c r="S3582" s="166"/>
      <c r="T3582" s="164"/>
      <c r="U3582" s="167"/>
      <c r="V3582" s="168"/>
      <c r="W3582" s="12" t="str">
        <f t="shared" si="600"/>
        <v>Mqtt1</v>
      </c>
      <c r="X3582" s="222"/>
      <c r="Y3582" s="6" t="str">
        <f t="shared" si="592"/>
        <v>power-tag/ventilator-fore-peak</v>
      </c>
      <c r="Z3582" s="106" t="str" cm="1">
        <f t="array" ref="Z3582">IF(COUNTIF(N3582,"spare"),"","$."&amp;_xlfn.REGEXEXTRACT(J3582,"PT\d+[FQ]\d+_(.*)", 2))</f>
        <v>$.RMS_Voltage_C_N</v>
      </c>
      <c r="AA3582" s="12">
        <f t="shared" si="595"/>
        <v>34</v>
      </c>
      <c r="AB3582" s="6" t="s">
        <v>195</v>
      </c>
      <c r="AC3582" s="106">
        <v>3032</v>
      </c>
      <c r="AJ3582" s="80"/>
      <c r="AK3582" s="116" t="s">
        <v>1694</v>
      </c>
      <c r="AN3582" s="80"/>
      <c r="AO3582" s="80"/>
      <c r="AP3582" s="80"/>
      <c r="AQ3582" s="80"/>
      <c r="AR3582" s="130"/>
      <c r="AS3582" s="80"/>
      <c r="AT3582" s="7"/>
      <c r="AU3582" s="7"/>
      <c r="AV3582" s="169"/>
      <c r="AW3582" s="170"/>
      <c r="AX3582" s="140"/>
      <c r="AY3582" s="150"/>
      <c r="AZ3582" s="171"/>
      <c r="BA3582" s="171"/>
      <c r="BB3582" s="150" t="str">
        <f t="shared" si="601"/>
        <v/>
      </c>
      <c r="BC3582" s="172"/>
      <c r="BD3582" s="169"/>
      <c r="BE3582" s="169"/>
      <c r="BF3582" s="169"/>
      <c r="BG3582" s="169"/>
      <c r="BH3582" s="169"/>
      <c r="BI3582" s="169"/>
      <c r="BJ3582" s="169"/>
      <c r="BK3582" s="169"/>
      <c r="BL3582" s="169"/>
      <c r="BM3582" s="169"/>
      <c r="BN3582" s="169"/>
      <c r="BO3582" s="169"/>
      <c r="BP3582" s="169"/>
      <c r="BQ3582" s="169"/>
      <c r="BS3582" s="6"/>
      <c r="BT3582" s="11"/>
      <c r="BU3582" s="6"/>
      <c r="BV3582" s="6"/>
    </row>
    <row r="3583" spans="1:74" ht="15.75" x14ac:dyDescent="0.25">
      <c r="A3583" s="52" t="s">
        <v>7908</v>
      </c>
      <c r="B3583" s="56"/>
      <c r="C3583" s="7" t="s">
        <v>118</v>
      </c>
      <c r="D3583" s="7" t="s">
        <v>6921</v>
      </c>
      <c r="E3583" s="7"/>
      <c r="F3583" s="64"/>
      <c r="G3583" s="6"/>
      <c r="H3583" s="6"/>
      <c r="I3583" s="10" t="s">
        <v>110</v>
      </c>
      <c r="J3583" s="11" t="s">
        <v>5609</v>
      </c>
      <c r="K3583" s="220" t="s">
        <v>601</v>
      </c>
      <c r="L3583" s="180"/>
      <c r="M3583" s="180">
        <v>1000</v>
      </c>
      <c r="N3583" s="80" t="s">
        <v>7217</v>
      </c>
      <c r="O3583" s="165"/>
      <c r="P3583" s="80" t="s">
        <v>6455</v>
      </c>
      <c r="Q3583" s="80"/>
      <c r="R3583" s="80"/>
      <c r="S3583" s="166"/>
      <c r="T3583" s="164"/>
      <c r="U3583" s="167"/>
      <c r="V3583" s="168"/>
      <c r="W3583" s="12" t="str">
        <f t="shared" si="600"/>
        <v>Mqtt1</v>
      </c>
      <c r="X3583" s="222"/>
      <c r="Y3583" s="6" t="str">
        <f t="shared" si="592"/>
        <v>power-tag/ventilator-fore-peak</v>
      </c>
      <c r="Z3583" s="106" t="str" cm="1">
        <f t="array" ref="Z3583">IF(COUNTIF(N3583,"spare"),"","$."&amp;_xlfn.REGEXEXTRACT(J3583,"PT\d+[FQ]\d+_(.*)", 2))</f>
        <v>$.Active_Power_Phase_A</v>
      </c>
      <c r="AA3583" s="12">
        <f t="shared" si="595"/>
        <v>34</v>
      </c>
      <c r="AB3583" s="6" t="s">
        <v>195</v>
      </c>
      <c r="AC3583" s="106">
        <v>3054</v>
      </c>
      <c r="AJ3583" s="80"/>
      <c r="AK3583" s="116" t="s">
        <v>1695</v>
      </c>
      <c r="AN3583" s="80"/>
      <c r="AO3583" s="80"/>
      <c r="AP3583" s="80"/>
      <c r="AQ3583" s="80"/>
      <c r="AR3583" s="130"/>
      <c r="AS3583" s="80"/>
      <c r="AT3583" s="7"/>
      <c r="AU3583" s="7"/>
      <c r="AV3583" s="169"/>
      <c r="AW3583" s="170"/>
      <c r="AX3583" s="140"/>
      <c r="AY3583" s="150"/>
      <c r="AZ3583" s="171"/>
      <c r="BA3583" s="171"/>
      <c r="BB3583" s="150" t="str">
        <f t="shared" si="601"/>
        <v/>
      </c>
      <c r="BC3583" s="172"/>
      <c r="BD3583" s="169"/>
      <c r="BE3583" s="169"/>
      <c r="BF3583" s="169"/>
      <c r="BG3583" s="169"/>
      <c r="BH3583" s="169"/>
      <c r="BI3583" s="169"/>
      <c r="BJ3583" s="169"/>
      <c r="BK3583" s="169"/>
      <c r="BL3583" s="169"/>
      <c r="BM3583" s="169"/>
      <c r="BN3583" s="169"/>
      <c r="BO3583" s="169"/>
      <c r="BP3583" s="169"/>
      <c r="BQ3583" s="169"/>
      <c r="BS3583" s="6"/>
      <c r="BT3583" s="11"/>
      <c r="BU3583" s="6"/>
      <c r="BV3583" s="6"/>
    </row>
    <row r="3584" spans="1:74" ht="15.75" x14ac:dyDescent="0.25">
      <c r="A3584" s="52" t="s">
        <v>7908</v>
      </c>
      <c r="B3584" s="56"/>
      <c r="C3584" s="7" t="s">
        <v>118</v>
      </c>
      <c r="D3584" s="7" t="s">
        <v>6921</v>
      </c>
      <c r="E3584" s="7"/>
      <c r="F3584" s="64"/>
      <c r="G3584" s="6"/>
      <c r="H3584" s="6"/>
      <c r="I3584" s="10" t="s">
        <v>110</v>
      </c>
      <c r="J3584" s="11" t="s">
        <v>5610</v>
      </c>
      <c r="K3584" s="220" t="s">
        <v>601</v>
      </c>
      <c r="L3584" s="180"/>
      <c r="M3584" s="180">
        <v>1000</v>
      </c>
      <c r="N3584" s="80" t="s">
        <v>7217</v>
      </c>
      <c r="O3584" s="165"/>
      <c r="P3584" s="80" t="s">
        <v>6456</v>
      </c>
      <c r="Q3584" s="80"/>
      <c r="R3584" s="80"/>
      <c r="S3584" s="166"/>
      <c r="T3584" s="164"/>
      <c r="U3584" s="167"/>
      <c r="V3584" s="168"/>
      <c r="W3584" s="12" t="str">
        <f t="shared" si="600"/>
        <v>Mqtt1</v>
      </c>
      <c r="X3584" s="222"/>
      <c r="Y3584" s="6" t="str">
        <f t="shared" si="592"/>
        <v>power-tag/ventilator-fore-peak</v>
      </c>
      <c r="Z3584" s="106" t="str" cm="1">
        <f t="array" ref="Z3584">IF(COUNTIF(N3584,"spare"),"","$."&amp;_xlfn.REGEXEXTRACT(J3584,"PT\d+[FQ]\d+_(.*)", 2))</f>
        <v>$.Active_Power_Phase_B</v>
      </c>
      <c r="AA3584" s="12">
        <f t="shared" si="595"/>
        <v>34</v>
      </c>
      <c r="AB3584" s="6" t="s">
        <v>195</v>
      </c>
      <c r="AC3584" s="106">
        <v>3056</v>
      </c>
      <c r="AJ3584" s="80"/>
      <c r="AK3584" s="116" t="s">
        <v>1695</v>
      </c>
      <c r="AN3584" s="80"/>
      <c r="AO3584" s="80"/>
      <c r="AP3584" s="80"/>
      <c r="AQ3584" s="80"/>
      <c r="AR3584" s="130"/>
      <c r="AS3584" s="80"/>
      <c r="AT3584" s="7"/>
      <c r="AU3584" s="7"/>
      <c r="AV3584" s="169"/>
      <c r="AW3584" s="170"/>
      <c r="AX3584" s="140"/>
      <c r="AY3584" s="150"/>
      <c r="AZ3584" s="171"/>
      <c r="BA3584" s="171"/>
      <c r="BB3584" s="150" t="str">
        <f t="shared" si="601"/>
        <v/>
      </c>
      <c r="BC3584" s="172"/>
      <c r="BD3584" s="169"/>
      <c r="BE3584" s="169"/>
      <c r="BF3584" s="169"/>
      <c r="BG3584" s="169"/>
      <c r="BH3584" s="169"/>
      <c r="BI3584" s="169"/>
      <c r="BJ3584" s="169"/>
      <c r="BK3584" s="169"/>
      <c r="BL3584" s="169"/>
      <c r="BM3584" s="169"/>
      <c r="BN3584" s="169"/>
      <c r="BO3584" s="169"/>
      <c r="BP3584" s="169"/>
      <c r="BQ3584" s="169"/>
      <c r="BS3584" s="6"/>
      <c r="BT3584" s="11"/>
      <c r="BU3584" s="6"/>
      <c r="BV3584" s="6"/>
    </row>
    <row r="3585" spans="1:74" ht="15.75" x14ac:dyDescent="0.25">
      <c r="A3585" s="52" t="s">
        <v>7908</v>
      </c>
      <c r="B3585" s="56"/>
      <c r="C3585" s="7" t="s">
        <v>118</v>
      </c>
      <c r="D3585" s="7" t="s">
        <v>6921</v>
      </c>
      <c r="E3585" s="7"/>
      <c r="F3585" s="64"/>
      <c r="G3585" s="6"/>
      <c r="H3585" s="6"/>
      <c r="I3585" s="10" t="s">
        <v>110</v>
      </c>
      <c r="J3585" s="11" t="s">
        <v>5611</v>
      </c>
      <c r="K3585" s="220" t="s">
        <v>601</v>
      </c>
      <c r="L3585" s="180"/>
      <c r="M3585" s="180">
        <v>1000</v>
      </c>
      <c r="N3585" s="80" t="s">
        <v>7217</v>
      </c>
      <c r="O3585" s="165"/>
      <c r="P3585" s="80" t="s">
        <v>6457</v>
      </c>
      <c r="Q3585" s="80"/>
      <c r="R3585" s="80"/>
      <c r="S3585" s="166"/>
      <c r="T3585" s="164"/>
      <c r="U3585" s="167"/>
      <c r="V3585" s="168"/>
      <c r="W3585" s="12" t="str">
        <f t="shared" si="600"/>
        <v>Mqtt1</v>
      </c>
      <c r="X3585" s="222"/>
      <c r="Y3585" s="6" t="str">
        <f t="shared" si="592"/>
        <v>power-tag/ventilator-fore-peak</v>
      </c>
      <c r="Z3585" s="106" t="str" cm="1">
        <f t="array" ref="Z3585">IF(COUNTIF(N3585,"spare"),"","$."&amp;_xlfn.REGEXEXTRACT(J3585,"PT\d+[FQ]\d+_(.*)", 2))</f>
        <v>$.Active_Power_Phase_C</v>
      </c>
      <c r="AA3585" s="12">
        <f t="shared" si="595"/>
        <v>34</v>
      </c>
      <c r="AB3585" s="6" t="s">
        <v>195</v>
      </c>
      <c r="AC3585" s="106">
        <v>3058</v>
      </c>
      <c r="AJ3585" s="80"/>
      <c r="AK3585" s="116" t="s">
        <v>1695</v>
      </c>
      <c r="AN3585" s="80"/>
      <c r="AO3585" s="80"/>
      <c r="AP3585" s="80"/>
      <c r="AQ3585" s="80"/>
      <c r="AR3585" s="130"/>
      <c r="AS3585" s="80"/>
      <c r="AT3585" s="7"/>
      <c r="AU3585" s="7"/>
      <c r="AV3585" s="169"/>
      <c r="AW3585" s="170"/>
      <c r="AX3585" s="140"/>
      <c r="AY3585" s="150"/>
      <c r="AZ3585" s="171"/>
      <c r="BA3585" s="171"/>
      <c r="BB3585" s="150" t="str">
        <f t="shared" si="601"/>
        <v/>
      </c>
      <c r="BC3585" s="172"/>
      <c r="BD3585" s="169"/>
      <c r="BE3585" s="169"/>
      <c r="BF3585" s="169"/>
      <c r="BG3585" s="169"/>
      <c r="BH3585" s="169"/>
      <c r="BI3585" s="169"/>
      <c r="BJ3585" s="169"/>
      <c r="BK3585" s="169"/>
      <c r="BL3585" s="169"/>
      <c r="BM3585" s="169"/>
      <c r="BN3585" s="169"/>
      <c r="BO3585" s="169"/>
      <c r="BP3585" s="169"/>
      <c r="BQ3585" s="169"/>
      <c r="BS3585" s="6"/>
      <c r="BT3585" s="11"/>
      <c r="BU3585" s="6"/>
      <c r="BV3585" s="6"/>
    </row>
    <row r="3586" spans="1:74" ht="15.75" x14ac:dyDescent="0.25">
      <c r="A3586" s="52" t="s">
        <v>7908</v>
      </c>
      <c r="B3586" s="56"/>
      <c r="C3586" s="7" t="s">
        <v>118</v>
      </c>
      <c r="D3586" s="7" t="s">
        <v>6921</v>
      </c>
      <c r="E3586" s="7"/>
      <c r="F3586" s="64"/>
      <c r="G3586" s="6"/>
      <c r="H3586" s="6"/>
      <c r="I3586" s="10" t="s">
        <v>110</v>
      </c>
      <c r="J3586" s="11" t="s">
        <v>5612</v>
      </c>
      <c r="K3586" s="220" t="s">
        <v>601</v>
      </c>
      <c r="L3586" s="180"/>
      <c r="M3586" s="180">
        <v>1000</v>
      </c>
      <c r="N3586" s="80" t="s">
        <v>7217</v>
      </c>
      <c r="O3586" s="165"/>
      <c r="P3586" s="80" t="s">
        <v>6458</v>
      </c>
      <c r="Q3586" s="80"/>
      <c r="R3586" s="80"/>
      <c r="S3586" s="166"/>
      <c r="T3586" s="164"/>
      <c r="U3586" s="167"/>
      <c r="V3586" s="168"/>
      <c r="W3586" s="12" t="str">
        <f t="shared" si="600"/>
        <v>Mqtt1</v>
      </c>
      <c r="X3586" s="222"/>
      <c r="Y3586" s="6" t="str">
        <f t="shared" si="592"/>
        <v>power-tag/ventilator-fore-peak</v>
      </c>
      <c r="Z3586" s="106" t="str" cm="1">
        <f t="array" ref="Z3586">IF(COUNTIF(N3586,"spare"),"","$."&amp;_xlfn.REGEXEXTRACT(J3586,"PT\d+[FQ]\d+_(.*)", 2))</f>
        <v>$.Total_Active_Power</v>
      </c>
      <c r="AA3586" s="12">
        <f t="shared" si="595"/>
        <v>34</v>
      </c>
      <c r="AB3586" s="6" t="s">
        <v>195</v>
      </c>
      <c r="AC3586" s="106">
        <v>3060</v>
      </c>
      <c r="AJ3586" s="80"/>
      <c r="AK3586" s="116" t="s">
        <v>1695</v>
      </c>
      <c r="AN3586" s="80"/>
      <c r="AO3586" s="80"/>
      <c r="AP3586" s="80"/>
      <c r="AQ3586" s="80"/>
      <c r="AR3586" s="130"/>
      <c r="AS3586" s="80"/>
      <c r="AT3586" s="7"/>
      <c r="AU3586" s="7"/>
      <c r="AV3586" s="169"/>
      <c r="AW3586" s="170"/>
      <c r="AX3586" s="140"/>
      <c r="AY3586" s="150"/>
      <c r="AZ3586" s="171"/>
      <c r="BA3586" s="171"/>
      <c r="BB3586" s="150" t="str">
        <f t="shared" si="601"/>
        <v/>
      </c>
      <c r="BC3586" s="172"/>
      <c r="BD3586" s="169"/>
      <c r="BE3586" s="169"/>
      <c r="BF3586" s="169"/>
      <c r="BG3586" s="169"/>
      <c r="BH3586" s="169"/>
      <c r="BI3586" s="169"/>
      <c r="BJ3586" s="169"/>
      <c r="BK3586" s="169"/>
      <c r="BL3586" s="169"/>
      <c r="BM3586" s="169"/>
      <c r="BN3586" s="169"/>
      <c r="BO3586" s="169"/>
      <c r="BP3586" s="169"/>
      <c r="BQ3586" s="169"/>
      <c r="BS3586" s="6"/>
      <c r="BT3586" s="11"/>
      <c r="BU3586" s="6"/>
      <c r="BV3586" s="6"/>
    </row>
    <row r="3587" spans="1:74" ht="15.75" x14ac:dyDescent="0.25">
      <c r="A3587" s="52" t="s">
        <v>7908</v>
      </c>
      <c r="B3587" s="56"/>
      <c r="C3587" s="7" t="s">
        <v>118</v>
      </c>
      <c r="D3587" s="7" t="s">
        <v>6921</v>
      </c>
      <c r="E3587" s="7"/>
      <c r="F3587" s="64"/>
      <c r="G3587" s="6"/>
      <c r="H3587" s="6"/>
      <c r="I3587" s="10" t="s">
        <v>110</v>
      </c>
      <c r="J3587" s="11" t="s">
        <v>5613</v>
      </c>
      <c r="K3587" s="220" t="s">
        <v>601</v>
      </c>
      <c r="L3587" s="180"/>
      <c r="M3587" s="180">
        <v>1000</v>
      </c>
      <c r="N3587" s="80" t="s">
        <v>7217</v>
      </c>
      <c r="O3587" s="165"/>
      <c r="P3587" s="80" t="s">
        <v>6459</v>
      </c>
      <c r="Q3587" s="80"/>
      <c r="R3587" s="80"/>
      <c r="S3587" s="166"/>
      <c r="T3587" s="164"/>
      <c r="U3587" s="167"/>
      <c r="V3587" s="168"/>
      <c r="W3587" s="12" t="str">
        <f t="shared" si="600"/>
        <v>Mqtt1</v>
      </c>
      <c r="X3587" s="222"/>
      <c r="Y3587" s="6" t="str">
        <f t="shared" si="592"/>
        <v>power-tag/ventilator-fore-peak</v>
      </c>
      <c r="Z3587" s="106" t="str" cm="1">
        <f t="array" ref="Z3587">IF(COUNTIF(N3587,"spare"),"","$."&amp;_xlfn.REGEXEXTRACT(J3587,"PT\d+[FQ]\d+_(.*)", 2))</f>
        <v>$.Power_Factor_Phase_A</v>
      </c>
      <c r="AA3587" s="12">
        <f t="shared" si="595"/>
        <v>34</v>
      </c>
      <c r="AB3587" s="6" t="s">
        <v>195</v>
      </c>
      <c r="AC3587" s="106">
        <v>3078</v>
      </c>
      <c r="AJ3587" s="80"/>
      <c r="AK3587" s="116" t="s">
        <v>1696</v>
      </c>
      <c r="AN3587" s="80"/>
      <c r="AO3587" s="80"/>
      <c r="AP3587" s="80"/>
      <c r="AQ3587" s="80"/>
      <c r="AR3587" s="130"/>
      <c r="AS3587" s="80"/>
      <c r="AT3587" s="7"/>
      <c r="AU3587" s="7"/>
      <c r="AV3587" s="169"/>
      <c r="AW3587" s="170"/>
      <c r="AX3587" s="140"/>
      <c r="AY3587" s="150"/>
      <c r="AZ3587" s="171"/>
      <c r="BA3587" s="171"/>
      <c r="BB3587" s="150" t="str">
        <f t="shared" si="601"/>
        <v/>
      </c>
      <c r="BC3587" s="172"/>
      <c r="BD3587" s="169"/>
      <c r="BE3587" s="169"/>
      <c r="BF3587" s="169"/>
      <c r="BG3587" s="169"/>
      <c r="BH3587" s="169"/>
      <c r="BI3587" s="169"/>
      <c r="BJ3587" s="169"/>
      <c r="BK3587" s="169"/>
      <c r="BL3587" s="169"/>
      <c r="BM3587" s="169"/>
      <c r="BN3587" s="169"/>
      <c r="BO3587" s="169"/>
      <c r="BP3587" s="169"/>
      <c r="BQ3587" s="169"/>
      <c r="BS3587" s="6"/>
      <c r="BT3587" s="11"/>
      <c r="BU3587" s="6"/>
      <c r="BV3587" s="6"/>
    </row>
    <row r="3588" spans="1:74" ht="15.75" x14ac:dyDescent="0.25">
      <c r="A3588" s="52" t="s">
        <v>7908</v>
      </c>
      <c r="B3588" s="56"/>
      <c r="C3588" s="7" t="s">
        <v>118</v>
      </c>
      <c r="D3588" s="7" t="s">
        <v>6921</v>
      </c>
      <c r="E3588" s="7"/>
      <c r="F3588" s="64"/>
      <c r="G3588" s="6"/>
      <c r="H3588" s="6"/>
      <c r="I3588" s="10" t="s">
        <v>110</v>
      </c>
      <c r="J3588" s="11" t="s">
        <v>5614</v>
      </c>
      <c r="K3588" s="220" t="s">
        <v>601</v>
      </c>
      <c r="L3588" s="180"/>
      <c r="M3588" s="180">
        <v>1000</v>
      </c>
      <c r="N3588" s="80" t="s">
        <v>7217</v>
      </c>
      <c r="O3588" s="165"/>
      <c r="P3588" s="80" t="s">
        <v>6460</v>
      </c>
      <c r="Q3588" s="80"/>
      <c r="R3588" s="80"/>
      <c r="S3588" s="166"/>
      <c r="T3588" s="164"/>
      <c r="U3588" s="167"/>
      <c r="V3588" s="168"/>
      <c r="W3588" s="12" t="str">
        <f t="shared" si="600"/>
        <v>Mqtt1</v>
      </c>
      <c r="X3588" s="222"/>
      <c r="Y3588" s="6" t="str">
        <f t="shared" si="592"/>
        <v>power-tag/ventilator-fore-peak</v>
      </c>
      <c r="Z3588" s="106" t="str" cm="1">
        <f t="array" ref="Z3588">IF(COUNTIF(N3588,"spare"),"","$."&amp;_xlfn.REGEXEXTRACT(J3588,"PT\d+[FQ]\d+_(.*)", 2))</f>
        <v>$.Power_Factor_Phase_B</v>
      </c>
      <c r="AA3588" s="12">
        <f t="shared" si="595"/>
        <v>34</v>
      </c>
      <c r="AB3588" s="6" t="s">
        <v>195</v>
      </c>
      <c r="AC3588" s="106">
        <v>3080</v>
      </c>
      <c r="AJ3588" s="80"/>
      <c r="AK3588" s="116" t="s">
        <v>1696</v>
      </c>
      <c r="AN3588" s="80"/>
      <c r="AO3588" s="80"/>
      <c r="AP3588" s="80"/>
      <c r="AQ3588" s="80"/>
      <c r="AR3588" s="130"/>
      <c r="AS3588" s="80"/>
      <c r="AT3588" s="7"/>
      <c r="AU3588" s="7"/>
      <c r="AV3588" s="169"/>
      <c r="AW3588" s="170"/>
      <c r="AX3588" s="140"/>
      <c r="AY3588" s="150"/>
      <c r="AZ3588" s="171"/>
      <c r="BA3588" s="171"/>
      <c r="BB3588" s="150" t="str">
        <f t="shared" si="601"/>
        <v/>
      </c>
      <c r="BC3588" s="172"/>
      <c r="BD3588" s="169"/>
      <c r="BE3588" s="169"/>
      <c r="BF3588" s="169"/>
      <c r="BG3588" s="169"/>
      <c r="BH3588" s="169"/>
      <c r="BI3588" s="169"/>
      <c r="BJ3588" s="169"/>
      <c r="BK3588" s="169"/>
      <c r="BL3588" s="169"/>
      <c r="BM3588" s="169"/>
      <c r="BN3588" s="169"/>
      <c r="BO3588" s="169"/>
      <c r="BP3588" s="169"/>
      <c r="BQ3588" s="169"/>
      <c r="BS3588" s="6"/>
      <c r="BT3588" s="11"/>
      <c r="BU3588" s="6"/>
      <c r="BV3588" s="6"/>
    </row>
    <row r="3589" spans="1:74" ht="15.75" x14ac:dyDescent="0.25">
      <c r="A3589" s="52" t="s">
        <v>7908</v>
      </c>
      <c r="B3589" s="56"/>
      <c r="C3589" s="7" t="s">
        <v>118</v>
      </c>
      <c r="D3589" s="7" t="s">
        <v>6921</v>
      </c>
      <c r="E3589" s="7"/>
      <c r="F3589" s="64"/>
      <c r="G3589" s="6"/>
      <c r="H3589" s="6"/>
      <c r="I3589" s="10" t="s">
        <v>110</v>
      </c>
      <c r="J3589" s="11" t="s">
        <v>5615</v>
      </c>
      <c r="K3589" s="220" t="s">
        <v>601</v>
      </c>
      <c r="L3589" s="180"/>
      <c r="M3589" s="180">
        <v>1000</v>
      </c>
      <c r="N3589" s="80" t="s">
        <v>7217</v>
      </c>
      <c r="O3589" s="165"/>
      <c r="P3589" s="80" t="s">
        <v>6461</v>
      </c>
      <c r="Q3589" s="80"/>
      <c r="R3589" s="80"/>
      <c r="S3589" s="166"/>
      <c r="T3589" s="164"/>
      <c r="U3589" s="167"/>
      <c r="V3589" s="168"/>
      <c r="W3589" s="12" t="str">
        <f t="shared" si="600"/>
        <v>Mqtt1</v>
      </c>
      <c r="X3589" s="222"/>
      <c r="Y3589" s="6" t="str">
        <f t="shared" si="592"/>
        <v>power-tag/ventilator-fore-peak</v>
      </c>
      <c r="Z3589" s="106" t="str" cm="1">
        <f t="array" ref="Z3589">IF(COUNTIF(N3589,"spare"),"","$."&amp;_xlfn.REGEXEXTRACT(J3589,"PT\d+[FQ]\d+_(.*)", 2))</f>
        <v>$.Power_Factor_Phase_C</v>
      </c>
      <c r="AA3589" s="12">
        <f t="shared" si="595"/>
        <v>34</v>
      </c>
      <c r="AB3589" s="6" t="s">
        <v>195</v>
      </c>
      <c r="AC3589" s="106">
        <v>3082</v>
      </c>
      <c r="AJ3589" s="80"/>
      <c r="AK3589" s="116" t="s">
        <v>1696</v>
      </c>
      <c r="AN3589" s="80"/>
      <c r="AO3589" s="80"/>
      <c r="AP3589" s="80"/>
      <c r="AQ3589" s="80"/>
      <c r="AR3589" s="130"/>
      <c r="AS3589" s="80"/>
      <c r="AT3589" s="7"/>
      <c r="AU3589" s="7"/>
      <c r="AV3589" s="169"/>
      <c r="AW3589" s="170"/>
      <c r="AX3589" s="140"/>
      <c r="AY3589" s="150"/>
      <c r="AZ3589" s="171"/>
      <c r="BA3589" s="171"/>
      <c r="BB3589" s="150" t="str">
        <f t="shared" si="601"/>
        <v/>
      </c>
      <c r="BC3589" s="172"/>
      <c r="BD3589" s="169"/>
      <c r="BE3589" s="169"/>
      <c r="BF3589" s="169"/>
      <c r="BG3589" s="169"/>
      <c r="BH3589" s="169"/>
      <c r="BI3589" s="169"/>
      <c r="BJ3589" s="169"/>
      <c r="BK3589" s="169"/>
      <c r="BL3589" s="169"/>
      <c r="BM3589" s="169"/>
      <c r="BN3589" s="169"/>
      <c r="BO3589" s="169"/>
      <c r="BP3589" s="169"/>
      <c r="BQ3589" s="169"/>
      <c r="BS3589" s="6"/>
      <c r="BT3589" s="11"/>
      <c r="BU3589" s="6"/>
      <c r="BV3589" s="6"/>
    </row>
    <row r="3590" spans="1:74" ht="15.75" x14ac:dyDescent="0.25">
      <c r="A3590" s="52" t="s">
        <v>7908</v>
      </c>
      <c r="B3590" s="56"/>
      <c r="C3590" s="7" t="s">
        <v>118</v>
      </c>
      <c r="D3590" s="7" t="s">
        <v>6921</v>
      </c>
      <c r="E3590" s="7"/>
      <c r="F3590" s="64"/>
      <c r="G3590" s="6"/>
      <c r="H3590" s="6"/>
      <c r="I3590" s="10" t="s">
        <v>110</v>
      </c>
      <c r="J3590" s="11" t="s">
        <v>5616</v>
      </c>
      <c r="K3590" s="220" t="s">
        <v>601</v>
      </c>
      <c r="L3590" s="180"/>
      <c r="M3590" s="180">
        <v>1000</v>
      </c>
      <c r="N3590" s="80" t="s">
        <v>7217</v>
      </c>
      <c r="O3590" s="165"/>
      <c r="P3590" s="80" t="s">
        <v>6462</v>
      </c>
      <c r="Q3590" s="80"/>
      <c r="R3590" s="80"/>
      <c r="S3590" s="166"/>
      <c r="T3590" s="164"/>
      <c r="U3590" s="167"/>
      <c r="V3590" s="168"/>
      <c r="W3590" s="12" t="str">
        <f t="shared" si="600"/>
        <v>Mqtt1</v>
      </c>
      <c r="X3590" s="222"/>
      <c r="Y3590" s="6" t="str">
        <f t="shared" si="592"/>
        <v>power-tag/ventilator-fore-peak</v>
      </c>
      <c r="Z3590" s="106" t="str" cm="1">
        <f t="array" ref="Z3590">IF(COUNTIF(N3590,"spare"),"","$."&amp;_xlfn.REGEXEXTRACT(J3590,"PT\d+[FQ]\d+_(.*)", 2))</f>
        <v>$.Total_Power_Factor</v>
      </c>
      <c r="AA3590" s="12">
        <f t="shared" si="595"/>
        <v>34</v>
      </c>
      <c r="AB3590" s="6" t="s">
        <v>195</v>
      </c>
      <c r="AC3590" s="106">
        <v>3084</v>
      </c>
      <c r="AJ3590" s="80"/>
      <c r="AK3590" s="116" t="s">
        <v>1696</v>
      </c>
      <c r="AN3590" s="80"/>
      <c r="AO3590" s="80"/>
      <c r="AP3590" s="80"/>
      <c r="AQ3590" s="80"/>
      <c r="AR3590" s="130"/>
      <c r="AS3590" s="80"/>
      <c r="AT3590" s="7"/>
      <c r="AU3590" s="7"/>
      <c r="AV3590" s="169"/>
      <c r="AW3590" s="170"/>
      <c r="AX3590" s="140"/>
      <c r="AY3590" s="150"/>
      <c r="AZ3590" s="171"/>
      <c r="BA3590" s="171"/>
      <c r="BB3590" s="150" t="str">
        <f t="shared" si="601"/>
        <v/>
      </c>
      <c r="BC3590" s="172"/>
      <c r="BD3590" s="169"/>
      <c r="BE3590" s="169"/>
      <c r="BF3590" s="169"/>
      <c r="BG3590" s="169"/>
      <c r="BH3590" s="169"/>
      <c r="BI3590" s="169"/>
      <c r="BJ3590" s="169"/>
      <c r="BK3590" s="169"/>
      <c r="BL3590" s="169"/>
      <c r="BM3590" s="169"/>
      <c r="BN3590" s="169"/>
      <c r="BO3590" s="169"/>
      <c r="BP3590" s="169"/>
      <c r="BQ3590" s="169"/>
      <c r="BS3590" s="6"/>
      <c r="BT3590" s="11"/>
      <c r="BU3590" s="6"/>
      <c r="BV3590" s="6"/>
    </row>
    <row r="3591" spans="1:74" ht="15.75" x14ac:dyDescent="0.25">
      <c r="A3591" s="52" t="s">
        <v>7908</v>
      </c>
      <c r="B3591" s="56"/>
      <c r="C3591" s="7" t="s">
        <v>118</v>
      </c>
      <c r="D3591" s="7" t="s">
        <v>6921</v>
      </c>
      <c r="E3591" s="7"/>
      <c r="F3591" s="64"/>
      <c r="G3591" s="6"/>
      <c r="H3591" s="6"/>
      <c r="I3591" s="10" t="s">
        <v>110</v>
      </c>
      <c r="J3591" s="11" t="s">
        <v>5617</v>
      </c>
      <c r="K3591" s="220" t="s">
        <v>601</v>
      </c>
      <c r="L3591" s="180"/>
      <c r="M3591" s="180">
        <v>1000</v>
      </c>
      <c r="N3591" s="80" t="s">
        <v>7217</v>
      </c>
      <c r="O3591" s="165"/>
      <c r="P3591" s="80" t="s">
        <v>6463</v>
      </c>
      <c r="Q3591" s="80"/>
      <c r="R3591" s="80"/>
      <c r="S3591" s="166"/>
      <c r="T3591" s="164"/>
      <c r="U3591" s="167"/>
      <c r="V3591" s="168"/>
      <c r="W3591" s="12" t="str">
        <f t="shared" ref="W3591:W3605" si="602">IF(COUNTIF(N3591,"spare"),"","Mqtt1")</f>
        <v>Mqtt1</v>
      </c>
      <c r="X3591" s="222"/>
      <c r="Y3591" s="6" t="str">
        <f t="shared" si="592"/>
        <v>power-tag/ventilator-bilge-fore-ship</v>
      </c>
      <c r="Z3591" s="106" t="str" cm="1">
        <f t="array" ref="Z3591">IF(COUNTIF(N3591,"spare"),"","$."&amp;_xlfn.REGEXEXTRACT(J3591,"PT\d+[FQ]\d+_(.*)", 2))</f>
        <v>$.RMS_Current_Phase_A</v>
      </c>
      <c r="AA3591" s="12">
        <f>AA3576+1</f>
        <v>35</v>
      </c>
      <c r="AB3591" s="6" t="s">
        <v>195</v>
      </c>
      <c r="AC3591" s="106">
        <v>3000</v>
      </c>
      <c r="AJ3591" s="80"/>
      <c r="AK3591" s="116" t="s">
        <v>1693</v>
      </c>
      <c r="AN3591" s="80"/>
      <c r="AO3591" s="80"/>
      <c r="AP3591" s="80"/>
      <c r="AQ3591" s="80"/>
      <c r="AR3591" s="130"/>
      <c r="AS3591" s="80"/>
      <c r="AT3591" s="7"/>
      <c r="AU3591" s="7"/>
      <c r="AV3591" s="169"/>
      <c r="AW3591" s="170"/>
      <c r="AX3591" s="140"/>
      <c r="AY3591" s="150"/>
      <c r="AZ3591" s="171"/>
      <c r="BA3591" s="171"/>
      <c r="BB3591" s="150" t="str">
        <f t="shared" ref="BB3591:BB3605" si="603">IF(ISNUMBER(AM3591),"1","")</f>
        <v/>
      </c>
      <c r="BC3591" s="172"/>
      <c r="BD3591" s="169"/>
      <c r="BE3591" s="169"/>
      <c r="BF3591" s="169"/>
      <c r="BG3591" s="169"/>
      <c r="BH3591" s="169"/>
      <c r="BI3591" s="169"/>
      <c r="BJ3591" s="169"/>
      <c r="BK3591" s="169"/>
      <c r="BL3591" s="169"/>
      <c r="BM3591" s="169"/>
      <c r="BN3591" s="169"/>
      <c r="BO3591" s="169"/>
      <c r="BP3591" s="169"/>
      <c r="BQ3591" s="169"/>
      <c r="BS3591" s="6"/>
      <c r="BT3591" s="11"/>
      <c r="BU3591" s="6"/>
      <c r="BV3591" s="6"/>
    </row>
    <row r="3592" spans="1:74" ht="15.75" x14ac:dyDescent="0.25">
      <c r="A3592" s="52" t="s">
        <v>7908</v>
      </c>
      <c r="B3592" s="56"/>
      <c r="C3592" s="7" t="s">
        <v>118</v>
      </c>
      <c r="D3592" s="7" t="s">
        <v>6921</v>
      </c>
      <c r="E3592" s="7"/>
      <c r="F3592" s="64"/>
      <c r="G3592" s="6"/>
      <c r="H3592" s="6"/>
      <c r="I3592" s="10" t="s">
        <v>110</v>
      </c>
      <c r="J3592" s="11" t="s">
        <v>5618</v>
      </c>
      <c r="K3592" s="220" t="s">
        <v>601</v>
      </c>
      <c r="L3592" s="180"/>
      <c r="M3592" s="180">
        <v>1000</v>
      </c>
      <c r="N3592" s="80" t="s">
        <v>7217</v>
      </c>
      <c r="O3592" s="165"/>
      <c r="P3592" s="80" t="s">
        <v>6464</v>
      </c>
      <c r="Q3592" s="80"/>
      <c r="R3592" s="80"/>
      <c r="S3592" s="166"/>
      <c r="T3592" s="164"/>
      <c r="U3592" s="167"/>
      <c r="V3592" s="168"/>
      <c r="W3592" s="12" t="str">
        <f t="shared" si="602"/>
        <v>Mqtt1</v>
      </c>
      <c r="X3592" s="222"/>
      <c r="Y3592" s="6" t="str">
        <f t="shared" si="592"/>
        <v>power-tag/ventilator-bilge-fore-ship</v>
      </c>
      <c r="Z3592" s="106" t="str" cm="1">
        <f t="array" ref="Z3592">IF(COUNTIF(N3592,"spare"),"","$."&amp;_xlfn.REGEXEXTRACT(J3592,"PT\d+[FQ]\d+_(.*)", 2))</f>
        <v>$.RMS_Current_Phase_B</v>
      </c>
      <c r="AA3592" s="12">
        <f t="shared" si="595"/>
        <v>35</v>
      </c>
      <c r="AB3592" s="6" t="s">
        <v>195</v>
      </c>
      <c r="AC3592" s="106">
        <v>3002</v>
      </c>
      <c r="AJ3592" s="80"/>
      <c r="AK3592" s="116" t="s">
        <v>1693</v>
      </c>
      <c r="AN3592" s="80"/>
      <c r="AO3592" s="80"/>
      <c r="AP3592" s="80"/>
      <c r="AQ3592" s="80"/>
      <c r="AR3592" s="130"/>
      <c r="AS3592" s="80"/>
      <c r="AT3592" s="7"/>
      <c r="AU3592" s="7"/>
      <c r="AV3592" s="169"/>
      <c r="AW3592" s="170"/>
      <c r="AX3592" s="140"/>
      <c r="AY3592" s="150"/>
      <c r="AZ3592" s="171"/>
      <c r="BA3592" s="171"/>
      <c r="BB3592" s="150" t="str">
        <f t="shared" si="603"/>
        <v/>
      </c>
      <c r="BC3592" s="172"/>
      <c r="BD3592" s="169"/>
      <c r="BE3592" s="169"/>
      <c r="BF3592" s="169"/>
      <c r="BG3592" s="169"/>
      <c r="BH3592" s="169"/>
      <c r="BI3592" s="169"/>
      <c r="BJ3592" s="169"/>
      <c r="BK3592" s="169"/>
      <c r="BL3592" s="169"/>
      <c r="BM3592" s="169"/>
      <c r="BN3592" s="169"/>
      <c r="BO3592" s="169"/>
      <c r="BP3592" s="169"/>
      <c r="BQ3592" s="169"/>
      <c r="BS3592" s="6"/>
      <c r="BT3592" s="11"/>
      <c r="BU3592" s="6"/>
      <c r="BV3592" s="6"/>
    </row>
    <row r="3593" spans="1:74" ht="15.75" x14ac:dyDescent="0.25">
      <c r="A3593" s="52" t="s">
        <v>7908</v>
      </c>
      <c r="B3593" s="56"/>
      <c r="C3593" s="7" t="s">
        <v>118</v>
      </c>
      <c r="D3593" s="7" t="s">
        <v>6921</v>
      </c>
      <c r="E3593" s="7"/>
      <c r="F3593" s="64"/>
      <c r="G3593" s="6"/>
      <c r="H3593" s="6"/>
      <c r="I3593" s="10" t="s">
        <v>110</v>
      </c>
      <c r="J3593" s="11" t="s">
        <v>5619</v>
      </c>
      <c r="K3593" s="220" t="s">
        <v>601</v>
      </c>
      <c r="L3593" s="180"/>
      <c r="M3593" s="180">
        <v>1000</v>
      </c>
      <c r="N3593" s="80" t="s">
        <v>7217</v>
      </c>
      <c r="O3593" s="165"/>
      <c r="P3593" s="80" t="s">
        <v>6465</v>
      </c>
      <c r="Q3593" s="80"/>
      <c r="R3593" s="80"/>
      <c r="S3593" s="166"/>
      <c r="T3593" s="164"/>
      <c r="U3593" s="167"/>
      <c r="V3593" s="168"/>
      <c r="W3593" s="12" t="str">
        <f t="shared" si="602"/>
        <v>Mqtt1</v>
      </c>
      <c r="X3593" s="222"/>
      <c r="Y3593" s="6" t="str">
        <f t="shared" ref="Y3593:Y3656" si="604">"power-tag/" &amp; LOWER(_xlfn.REGEXREPLACE(_xlfn.REGEXREPLACE(_xlfn.REGEXREPLACE(TRIM(_xlfn.REGEXREPLACE(P3593, " (RMS (Current|Voltage) .+)|(Active Power Phase [ABC])|(Total Active Power)|(Power Factor .+)|(Total Power Factor) *", "")), "[ /\(\)&amp;:\.#]", "-"), "\-+", "-"), "-$", ""))</f>
        <v>power-tag/ventilator-bilge-fore-ship</v>
      </c>
      <c r="Z3593" s="106" t="str" cm="1">
        <f t="array" ref="Z3593">IF(COUNTIF(N3593,"spare"),"","$."&amp;_xlfn.REGEXEXTRACT(J3593,"PT\d+[FQ]\d+_(.*)", 2))</f>
        <v>$.RMS_Current_Phase_C</v>
      </c>
      <c r="AA3593" s="12">
        <f t="shared" si="595"/>
        <v>35</v>
      </c>
      <c r="AB3593" s="6" t="s">
        <v>195</v>
      </c>
      <c r="AC3593" s="106">
        <v>3004</v>
      </c>
      <c r="AJ3593" s="80"/>
      <c r="AK3593" s="116" t="s">
        <v>1693</v>
      </c>
      <c r="AN3593" s="80"/>
      <c r="AO3593" s="80"/>
      <c r="AP3593" s="80"/>
      <c r="AQ3593" s="80"/>
      <c r="AR3593" s="130"/>
      <c r="AS3593" s="80"/>
      <c r="AT3593" s="7"/>
      <c r="AU3593" s="7"/>
      <c r="AV3593" s="169"/>
      <c r="AW3593" s="170"/>
      <c r="AX3593" s="140"/>
      <c r="AY3593" s="150"/>
      <c r="AZ3593" s="171"/>
      <c r="BA3593" s="171"/>
      <c r="BB3593" s="150" t="str">
        <f t="shared" si="603"/>
        <v/>
      </c>
      <c r="BC3593" s="172"/>
      <c r="BD3593" s="169"/>
      <c r="BE3593" s="169"/>
      <c r="BF3593" s="169"/>
      <c r="BG3593" s="169"/>
      <c r="BH3593" s="169"/>
      <c r="BI3593" s="169"/>
      <c r="BJ3593" s="169"/>
      <c r="BK3593" s="169"/>
      <c r="BL3593" s="169"/>
      <c r="BM3593" s="169"/>
      <c r="BN3593" s="169"/>
      <c r="BO3593" s="169"/>
      <c r="BP3593" s="169"/>
      <c r="BQ3593" s="169"/>
      <c r="BS3593" s="6"/>
      <c r="BT3593" s="11"/>
      <c r="BU3593" s="6"/>
      <c r="BV3593" s="6"/>
    </row>
    <row r="3594" spans="1:74" ht="15.75" x14ac:dyDescent="0.25">
      <c r="A3594" s="52" t="s">
        <v>7908</v>
      </c>
      <c r="B3594" s="56"/>
      <c r="C3594" s="7" t="s">
        <v>118</v>
      </c>
      <c r="D3594" s="7" t="s">
        <v>6921</v>
      </c>
      <c r="E3594" s="7"/>
      <c r="F3594" s="64"/>
      <c r="G3594" s="6"/>
      <c r="H3594" s="6"/>
      <c r="I3594" s="10" t="s">
        <v>110</v>
      </c>
      <c r="J3594" s="11" t="s">
        <v>5620</v>
      </c>
      <c r="K3594" s="220" t="s">
        <v>601</v>
      </c>
      <c r="L3594" s="180"/>
      <c r="M3594" s="180">
        <v>1000</v>
      </c>
      <c r="N3594" s="80" t="s">
        <v>7217</v>
      </c>
      <c r="O3594" s="165"/>
      <c r="P3594" s="80" t="s">
        <v>6466</v>
      </c>
      <c r="Q3594" s="80"/>
      <c r="R3594" s="80"/>
      <c r="S3594" s="166"/>
      <c r="T3594" s="164"/>
      <c r="U3594" s="167"/>
      <c r="V3594" s="168"/>
      <c r="W3594" s="12" t="str">
        <f t="shared" si="602"/>
        <v>Mqtt1</v>
      </c>
      <c r="X3594" s="222"/>
      <c r="Y3594" s="6" t="str">
        <f t="shared" si="604"/>
        <v>power-tag/ventilator-bilge-fore-ship</v>
      </c>
      <c r="Z3594" s="106" t="str" cm="1">
        <f t="array" ref="Z3594">IF(COUNTIF(N3594,"spare"),"","$."&amp;_xlfn.REGEXEXTRACT(J3594,"PT\d+[FQ]\d+_(.*)", 2))</f>
        <v>$.RMS_Current_Phase_Neut</v>
      </c>
      <c r="AA3594" s="12">
        <f t="shared" si="595"/>
        <v>35</v>
      </c>
      <c r="AB3594" s="6" t="s">
        <v>195</v>
      </c>
      <c r="AC3594" s="106">
        <v>3006</v>
      </c>
      <c r="AJ3594" s="80"/>
      <c r="AK3594" s="116" t="s">
        <v>1693</v>
      </c>
      <c r="AN3594" s="80"/>
      <c r="AO3594" s="80"/>
      <c r="AP3594" s="80"/>
      <c r="AQ3594" s="80"/>
      <c r="AR3594" s="130"/>
      <c r="AS3594" s="80"/>
      <c r="AT3594" s="7"/>
      <c r="AU3594" s="7"/>
      <c r="AV3594" s="169"/>
      <c r="AW3594" s="170"/>
      <c r="AX3594" s="140"/>
      <c r="AY3594" s="150"/>
      <c r="AZ3594" s="171"/>
      <c r="BA3594" s="171"/>
      <c r="BB3594" s="150" t="str">
        <f t="shared" si="603"/>
        <v/>
      </c>
      <c r="BC3594" s="172"/>
      <c r="BD3594" s="169"/>
      <c r="BE3594" s="169"/>
      <c r="BF3594" s="169"/>
      <c r="BG3594" s="169"/>
      <c r="BH3594" s="169"/>
      <c r="BI3594" s="169"/>
      <c r="BJ3594" s="169"/>
      <c r="BK3594" s="169"/>
      <c r="BL3594" s="169"/>
      <c r="BM3594" s="169"/>
      <c r="BN3594" s="169"/>
      <c r="BO3594" s="169"/>
      <c r="BP3594" s="169"/>
      <c r="BQ3594" s="169"/>
      <c r="BS3594" s="6"/>
      <c r="BT3594" s="11"/>
      <c r="BU3594" s="6"/>
      <c r="BV3594" s="6"/>
    </row>
    <row r="3595" spans="1:74" ht="15.75" x14ac:dyDescent="0.25">
      <c r="A3595" s="52" t="s">
        <v>7908</v>
      </c>
      <c r="B3595" s="56"/>
      <c r="C3595" s="7" t="s">
        <v>118</v>
      </c>
      <c r="D3595" s="7" t="s">
        <v>6921</v>
      </c>
      <c r="E3595" s="7"/>
      <c r="F3595" s="64"/>
      <c r="G3595" s="6"/>
      <c r="H3595" s="6"/>
      <c r="I3595" s="10" t="s">
        <v>110</v>
      </c>
      <c r="J3595" s="11" t="s">
        <v>7823</v>
      </c>
      <c r="K3595" s="220" t="s">
        <v>601</v>
      </c>
      <c r="L3595" s="180"/>
      <c r="M3595" s="180">
        <v>1000</v>
      </c>
      <c r="N3595" s="80" t="s">
        <v>7217</v>
      </c>
      <c r="O3595" s="165"/>
      <c r="P3595" s="80" t="s">
        <v>6467</v>
      </c>
      <c r="Q3595" s="80"/>
      <c r="R3595" s="80"/>
      <c r="S3595" s="166"/>
      <c r="T3595" s="164"/>
      <c r="U3595" s="167"/>
      <c r="V3595" s="168"/>
      <c r="W3595" s="12" t="str">
        <f t="shared" si="602"/>
        <v>Mqtt1</v>
      </c>
      <c r="X3595" s="222"/>
      <c r="Y3595" s="6" t="str">
        <f t="shared" si="604"/>
        <v>power-tag/ventilator-bilge-fore-ship</v>
      </c>
      <c r="Z3595" s="106" t="str" cm="1">
        <f t="array" ref="Z3595">IF(COUNTIF(N3595,"spare"),"","$."&amp;_xlfn.REGEXEXTRACT(J3595,"PT\d+[FQ]\d+_(.*)", 2))</f>
        <v>$.RMS_Voltage_A_N</v>
      </c>
      <c r="AA3595" s="12">
        <f t="shared" si="595"/>
        <v>35</v>
      </c>
      <c r="AB3595" s="6" t="s">
        <v>195</v>
      </c>
      <c r="AC3595" s="106">
        <v>3028</v>
      </c>
      <c r="AJ3595" s="80"/>
      <c r="AK3595" s="116" t="s">
        <v>1694</v>
      </c>
      <c r="AN3595" s="80"/>
      <c r="AO3595" s="80"/>
      <c r="AP3595" s="80"/>
      <c r="AQ3595" s="80"/>
      <c r="AR3595" s="130"/>
      <c r="AS3595" s="80"/>
      <c r="AT3595" s="7"/>
      <c r="AU3595" s="7"/>
      <c r="AV3595" s="169"/>
      <c r="AW3595" s="170"/>
      <c r="AX3595" s="140"/>
      <c r="AY3595" s="150"/>
      <c r="AZ3595" s="171"/>
      <c r="BA3595" s="171"/>
      <c r="BB3595" s="150" t="str">
        <f t="shared" si="603"/>
        <v/>
      </c>
      <c r="BC3595" s="172"/>
      <c r="BD3595" s="169"/>
      <c r="BE3595" s="169"/>
      <c r="BF3595" s="169"/>
      <c r="BG3595" s="169"/>
      <c r="BH3595" s="169"/>
      <c r="BI3595" s="169"/>
      <c r="BJ3595" s="169"/>
      <c r="BK3595" s="169"/>
      <c r="BL3595" s="169"/>
      <c r="BM3595" s="169"/>
      <c r="BN3595" s="169"/>
      <c r="BO3595" s="169"/>
      <c r="BP3595" s="169"/>
      <c r="BQ3595" s="169"/>
      <c r="BS3595" s="6"/>
      <c r="BT3595" s="11"/>
      <c r="BU3595" s="6"/>
      <c r="BV3595" s="6"/>
    </row>
    <row r="3596" spans="1:74" ht="15.75" x14ac:dyDescent="0.25">
      <c r="A3596" s="52" t="s">
        <v>7908</v>
      </c>
      <c r="B3596" s="56"/>
      <c r="C3596" s="7" t="s">
        <v>118</v>
      </c>
      <c r="D3596" s="7" t="s">
        <v>6921</v>
      </c>
      <c r="E3596" s="7"/>
      <c r="F3596" s="64"/>
      <c r="G3596" s="6"/>
      <c r="H3596" s="6"/>
      <c r="I3596" s="10" t="s">
        <v>110</v>
      </c>
      <c r="J3596" s="11" t="s">
        <v>7824</v>
      </c>
      <c r="K3596" s="220" t="s">
        <v>601</v>
      </c>
      <c r="L3596" s="180"/>
      <c r="M3596" s="180">
        <v>1000</v>
      </c>
      <c r="N3596" s="80" t="s">
        <v>7217</v>
      </c>
      <c r="O3596" s="165"/>
      <c r="P3596" s="80" t="s">
        <v>6468</v>
      </c>
      <c r="Q3596" s="80"/>
      <c r="R3596" s="80"/>
      <c r="S3596" s="166"/>
      <c r="T3596" s="164"/>
      <c r="U3596" s="167"/>
      <c r="V3596" s="168"/>
      <c r="W3596" s="12" t="str">
        <f t="shared" si="602"/>
        <v>Mqtt1</v>
      </c>
      <c r="X3596" s="222"/>
      <c r="Y3596" s="6" t="str">
        <f t="shared" si="604"/>
        <v>power-tag/ventilator-bilge-fore-ship</v>
      </c>
      <c r="Z3596" s="106" t="str" cm="1">
        <f t="array" ref="Z3596">IF(COUNTIF(N3596,"spare"),"","$."&amp;_xlfn.REGEXEXTRACT(J3596,"PT\d+[FQ]\d+_(.*)", 2))</f>
        <v>$.RMS_Voltage_B_N</v>
      </c>
      <c r="AA3596" s="12">
        <f t="shared" ref="AA3596:AA3605" si="605">AA3581+1</f>
        <v>35</v>
      </c>
      <c r="AB3596" s="6" t="s">
        <v>195</v>
      </c>
      <c r="AC3596" s="106">
        <v>3030</v>
      </c>
      <c r="AJ3596" s="80"/>
      <c r="AK3596" s="116" t="s">
        <v>1694</v>
      </c>
      <c r="AN3596" s="80"/>
      <c r="AO3596" s="80"/>
      <c r="AP3596" s="80"/>
      <c r="AQ3596" s="80"/>
      <c r="AR3596" s="130"/>
      <c r="AS3596" s="80"/>
      <c r="AT3596" s="7"/>
      <c r="AU3596" s="7"/>
      <c r="AV3596" s="169"/>
      <c r="AW3596" s="170"/>
      <c r="AX3596" s="140"/>
      <c r="AY3596" s="150"/>
      <c r="AZ3596" s="171"/>
      <c r="BA3596" s="171"/>
      <c r="BB3596" s="150" t="str">
        <f t="shared" si="603"/>
        <v/>
      </c>
      <c r="BC3596" s="172"/>
      <c r="BD3596" s="169"/>
      <c r="BE3596" s="169"/>
      <c r="BF3596" s="169"/>
      <c r="BG3596" s="169"/>
      <c r="BH3596" s="169"/>
      <c r="BI3596" s="169"/>
      <c r="BJ3596" s="169"/>
      <c r="BK3596" s="169"/>
      <c r="BL3596" s="169"/>
      <c r="BM3596" s="169"/>
      <c r="BN3596" s="169"/>
      <c r="BO3596" s="169"/>
      <c r="BP3596" s="169"/>
      <c r="BQ3596" s="169"/>
      <c r="BS3596" s="6"/>
      <c r="BT3596" s="11"/>
      <c r="BU3596" s="6"/>
      <c r="BV3596" s="6"/>
    </row>
    <row r="3597" spans="1:74" ht="15.75" x14ac:dyDescent="0.25">
      <c r="A3597" s="52" t="s">
        <v>7908</v>
      </c>
      <c r="B3597" s="56"/>
      <c r="C3597" s="7" t="s">
        <v>118</v>
      </c>
      <c r="D3597" s="7" t="s">
        <v>6921</v>
      </c>
      <c r="E3597" s="7"/>
      <c r="F3597" s="64"/>
      <c r="G3597" s="6"/>
      <c r="H3597" s="6"/>
      <c r="I3597" s="10" t="s">
        <v>110</v>
      </c>
      <c r="J3597" s="11" t="s">
        <v>7825</v>
      </c>
      <c r="K3597" s="220" t="s">
        <v>601</v>
      </c>
      <c r="L3597" s="180"/>
      <c r="M3597" s="180">
        <v>1000</v>
      </c>
      <c r="N3597" s="80" t="s">
        <v>7217</v>
      </c>
      <c r="O3597" s="165"/>
      <c r="P3597" s="80" t="s">
        <v>6469</v>
      </c>
      <c r="Q3597" s="80"/>
      <c r="R3597" s="80"/>
      <c r="S3597" s="166"/>
      <c r="T3597" s="164"/>
      <c r="U3597" s="167"/>
      <c r="V3597" s="168"/>
      <c r="W3597" s="12" t="str">
        <f t="shared" si="602"/>
        <v>Mqtt1</v>
      </c>
      <c r="X3597" s="222"/>
      <c r="Y3597" s="6" t="str">
        <f t="shared" si="604"/>
        <v>power-tag/ventilator-bilge-fore-ship</v>
      </c>
      <c r="Z3597" s="106" t="str" cm="1">
        <f t="array" ref="Z3597">IF(COUNTIF(N3597,"spare"),"","$."&amp;_xlfn.REGEXEXTRACT(J3597,"PT\d+[FQ]\d+_(.*)", 2))</f>
        <v>$.RMS_Voltage_C_N</v>
      </c>
      <c r="AA3597" s="12">
        <f t="shared" si="605"/>
        <v>35</v>
      </c>
      <c r="AB3597" s="6" t="s">
        <v>195</v>
      </c>
      <c r="AC3597" s="106">
        <v>3032</v>
      </c>
      <c r="AJ3597" s="80"/>
      <c r="AK3597" s="116" t="s">
        <v>1694</v>
      </c>
      <c r="AN3597" s="80"/>
      <c r="AO3597" s="80"/>
      <c r="AP3597" s="80"/>
      <c r="AQ3597" s="80"/>
      <c r="AR3597" s="130"/>
      <c r="AS3597" s="80"/>
      <c r="AT3597" s="7"/>
      <c r="AU3597" s="7"/>
      <c r="AV3597" s="169"/>
      <c r="AW3597" s="170"/>
      <c r="AX3597" s="140"/>
      <c r="AY3597" s="150"/>
      <c r="AZ3597" s="171"/>
      <c r="BA3597" s="171"/>
      <c r="BB3597" s="150" t="str">
        <f t="shared" si="603"/>
        <v/>
      </c>
      <c r="BC3597" s="172"/>
      <c r="BD3597" s="169"/>
      <c r="BE3597" s="169"/>
      <c r="BF3597" s="169"/>
      <c r="BG3597" s="169"/>
      <c r="BH3597" s="169"/>
      <c r="BI3597" s="169"/>
      <c r="BJ3597" s="169"/>
      <c r="BK3597" s="169"/>
      <c r="BL3597" s="169"/>
      <c r="BM3597" s="169"/>
      <c r="BN3597" s="169"/>
      <c r="BO3597" s="169"/>
      <c r="BP3597" s="169"/>
      <c r="BQ3597" s="169"/>
      <c r="BS3597" s="6"/>
      <c r="BT3597" s="11"/>
      <c r="BU3597" s="6"/>
      <c r="BV3597" s="6"/>
    </row>
    <row r="3598" spans="1:74" ht="15.75" x14ac:dyDescent="0.25">
      <c r="A3598" s="52" t="s">
        <v>7908</v>
      </c>
      <c r="B3598" s="56"/>
      <c r="C3598" s="7" t="s">
        <v>118</v>
      </c>
      <c r="D3598" s="7" t="s">
        <v>6921</v>
      </c>
      <c r="E3598" s="7"/>
      <c r="F3598" s="64"/>
      <c r="G3598" s="6"/>
      <c r="H3598" s="6"/>
      <c r="I3598" s="10" t="s">
        <v>110</v>
      </c>
      <c r="J3598" s="11" t="s">
        <v>5621</v>
      </c>
      <c r="K3598" s="220" t="s">
        <v>601</v>
      </c>
      <c r="L3598" s="180"/>
      <c r="M3598" s="180">
        <v>1000</v>
      </c>
      <c r="N3598" s="80" t="s">
        <v>7217</v>
      </c>
      <c r="O3598" s="165"/>
      <c r="P3598" s="80" t="s">
        <v>6470</v>
      </c>
      <c r="Q3598" s="80"/>
      <c r="R3598" s="80"/>
      <c r="S3598" s="166"/>
      <c r="T3598" s="164"/>
      <c r="U3598" s="167"/>
      <c r="V3598" s="168"/>
      <c r="W3598" s="12" t="str">
        <f t="shared" si="602"/>
        <v>Mqtt1</v>
      </c>
      <c r="X3598" s="222"/>
      <c r="Y3598" s="6" t="str">
        <f t="shared" si="604"/>
        <v>power-tag/ventilator-bilge-fore-ship</v>
      </c>
      <c r="Z3598" s="106" t="str" cm="1">
        <f t="array" ref="Z3598">IF(COUNTIF(N3598,"spare"),"","$."&amp;_xlfn.REGEXEXTRACT(J3598,"PT\d+[FQ]\d+_(.*)", 2))</f>
        <v>$.Active_Power_Phase_A</v>
      </c>
      <c r="AA3598" s="12">
        <f t="shared" si="605"/>
        <v>35</v>
      </c>
      <c r="AB3598" s="6" t="s">
        <v>195</v>
      </c>
      <c r="AC3598" s="106">
        <v>3054</v>
      </c>
      <c r="AJ3598" s="80"/>
      <c r="AK3598" s="116" t="s">
        <v>1695</v>
      </c>
      <c r="AN3598" s="80"/>
      <c r="AO3598" s="80"/>
      <c r="AP3598" s="80"/>
      <c r="AQ3598" s="80"/>
      <c r="AR3598" s="130"/>
      <c r="AS3598" s="80"/>
      <c r="AT3598" s="7"/>
      <c r="AU3598" s="7"/>
      <c r="AV3598" s="169"/>
      <c r="AW3598" s="170"/>
      <c r="AX3598" s="140"/>
      <c r="AY3598" s="150"/>
      <c r="AZ3598" s="171"/>
      <c r="BA3598" s="171"/>
      <c r="BB3598" s="150" t="str">
        <f t="shared" si="603"/>
        <v/>
      </c>
      <c r="BC3598" s="172"/>
      <c r="BD3598" s="169"/>
      <c r="BE3598" s="169"/>
      <c r="BF3598" s="169"/>
      <c r="BG3598" s="169"/>
      <c r="BH3598" s="169"/>
      <c r="BI3598" s="169"/>
      <c r="BJ3598" s="169"/>
      <c r="BK3598" s="169"/>
      <c r="BL3598" s="169"/>
      <c r="BM3598" s="169"/>
      <c r="BN3598" s="169"/>
      <c r="BO3598" s="169"/>
      <c r="BP3598" s="169"/>
      <c r="BQ3598" s="169"/>
      <c r="BS3598" s="6"/>
      <c r="BT3598" s="11"/>
      <c r="BU3598" s="6"/>
      <c r="BV3598" s="6"/>
    </row>
    <row r="3599" spans="1:74" ht="15.75" x14ac:dyDescent="0.25">
      <c r="A3599" s="52" t="s">
        <v>7908</v>
      </c>
      <c r="B3599" s="56"/>
      <c r="C3599" s="7" t="s">
        <v>118</v>
      </c>
      <c r="D3599" s="7" t="s">
        <v>6921</v>
      </c>
      <c r="E3599" s="7"/>
      <c r="F3599" s="64"/>
      <c r="G3599" s="6"/>
      <c r="H3599" s="6"/>
      <c r="I3599" s="10" t="s">
        <v>110</v>
      </c>
      <c r="J3599" s="11" t="s">
        <v>5622</v>
      </c>
      <c r="K3599" s="220" t="s">
        <v>601</v>
      </c>
      <c r="L3599" s="180"/>
      <c r="M3599" s="180">
        <v>1000</v>
      </c>
      <c r="N3599" s="80" t="s">
        <v>7217</v>
      </c>
      <c r="O3599" s="165"/>
      <c r="P3599" s="80" t="s">
        <v>6471</v>
      </c>
      <c r="Q3599" s="80"/>
      <c r="R3599" s="80"/>
      <c r="S3599" s="166"/>
      <c r="T3599" s="164"/>
      <c r="U3599" s="167"/>
      <c r="V3599" s="168"/>
      <c r="W3599" s="12" t="str">
        <f t="shared" si="602"/>
        <v>Mqtt1</v>
      </c>
      <c r="X3599" s="222"/>
      <c r="Y3599" s="6" t="str">
        <f t="shared" si="604"/>
        <v>power-tag/ventilator-bilge-fore-ship</v>
      </c>
      <c r="Z3599" s="106" t="str" cm="1">
        <f t="array" ref="Z3599">IF(COUNTIF(N3599,"spare"),"","$."&amp;_xlfn.REGEXEXTRACT(J3599,"PT\d+[FQ]\d+_(.*)", 2))</f>
        <v>$.Active_Power_Phase_B</v>
      </c>
      <c r="AA3599" s="12">
        <f t="shared" si="605"/>
        <v>35</v>
      </c>
      <c r="AB3599" s="6" t="s">
        <v>195</v>
      </c>
      <c r="AC3599" s="106">
        <v>3056</v>
      </c>
      <c r="AJ3599" s="80"/>
      <c r="AK3599" s="116" t="s">
        <v>1695</v>
      </c>
      <c r="AN3599" s="80"/>
      <c r="AO3599" s="80"/>
      <c r="AP3599" s="80"/>
      <c r="AQ3599" s="80"/>
      <c r="AR3599" s="130"/>
      <c r="AS3599" s="80"/>
      <c r="AT3599" s="7"/>
      <c r="AU3599" s="7"/>
      <c r="AV3599" s="169"/>
      <c r="AW3599" s="170"/>
      <c r="AX3599" s="140"/>
      <c r="AY3599" s="150"/>
      <c r="AZ3599" s="171"/>
      <c r="BA3599" s="171"/>
      <c r="BB3599" s="150" t="str">
        <f t="shared" si="603"/>
        <v/>
      </c>
      <c r="BC3599" s="172"/>
      <c r="BD3599" s="169"/>
      <c r="BE3599" s="169"/>
      <c r="BF3599" s="169"/>
      <c r="BG3599" s="169"/>
      <c r="BH3599" s="169"/>
      <c r="BI3599" s="169"/>
      <c r="BJ3599" s="169"/>
      <c r="BK3599" s="169"/>
      <c r="BL3599" s="169"/>
      <c r="BM3599" s="169"/>
      <c r="BN3599" s="169"/>
      <c r="BO3599" s="169"/>
      <c r="BP3599" s="169"/>
      <c r="BQ3599" s="169"/>
      <c r="BS3599" s="6"/>
      <c r="BT3599" s="11"/>
      <c r="BU3599" s="6"/>
      <c r="BV3599" s="6"/>
    </row>
    <row r="3600" spans="1:74" ht="15.75" x14ac:dyDescent="0.25">
      <c r="A3600" s="52" t="s">
        <v>7908</v>
      </c>
      <c r="B3600" s="56"/>
      <c r="C3600" s="7" t="s">
        <v>118</v>
      </c>
      <c r="D3600" s="7" t="s">
        <v>6921</v>
      </c>
      <c r="E3600" s="7"/>
      <c r="F3600" s="64"/>
      <c r="G3600" s="6"/>
      <c r="H3600" s="6"/>
      <c r="I3600" s="10" t="s">
        <v>110</v>
      </c>
      <c r="J3600" s="11" t="s">
        <v>5623</v>
      </c>
      <c r="K3600" s="220" t="s">
        <v>601</v>
      </c>
      <c r="L3600" s="180"/>
      <c r="M3600" s="180">
        <v>1000</v>
      </c>
      <c r="N3600" s="80" t="s">
        <v>7217</v>
      </c>
      <c r="O3600" s="165"/>
      <c r="P3600" s="80" t="s">
        <v>6472</v>
      </c>
      <c r="Q3600" s="80"/>
      <c r="R3600" s="80"/>
      <c r="S3600" s="166"/>
      <c r="T3600" s="164"/>
      <c r="U3600" s="167"/>
      <c r="V3600" s="168"/>
      <c r="W3600" s="12" t="str">
        <f t="shared" si="602"/>
        <v>Mqtt1</v>
      </c>
      <c r="X3600" s="222"/>
      <c r="Y3600" s="6" t="str">
        <f t="shared" si="604"/>
        <v>power-tag/ventilator-bilge-fore-ship</v>
      </c>
      <c r="Z3600" s="106" t="str" cm="1">
        <f t="array" ref="Z3600">IF(COUNTIF(N3600,"spare"),"","$."&amp;_xlfn.REGEXEXTRACT(J3600,"PT\d+[FQ]\d+_(.*)", 2))</f>
        <v>$.Active_Power_Phase_C</v>
      </c>
      <c r="AA3600" s="12">
        <f t="shared" si="605"/>
        <v>35</v>
      </c>
      <c r="AB3600" s="6" t="s">
        <v>195</v>
      </c>
      <c r="AC3600" s="106">
        <v>3058</v>
      </c>
      <c r="AJ3600" s="80"/>
      <c r="AK3600" s="116" t="s">
        <v>1695</v>
      </c>
      <c r="AN3600" s="80"/>
      <c r="AO3600" s="80"/>
      <c r="AP3600" s="80"/>
      <c r="AQ3600" s="80"/>
      <c r="AR3600" s="130"/>
      <c r="AS3600" s="80"/>
      <c r="AT3600" s="7"/>
      <c r="AU3600" s="7"/>
      <c r="AV3600" s="169"/>
      <c r="AW3600" s="170"/>
      <c r="AX3600" s="140"/>
      <c r="AY3600" s="150"/>
      <c r="AZ3600" s="171"/>
      <c r="BA3600" s="171"/>
      <c r="BB3600" s="150" t="str">
        <f t="shared" si="603"/>
        <v/>
      </c>
      <c r="BC3600" s="172"/>
      <c r="BD3600" s="169"/>
      <c r="BE3600" s="169"/>
      <c r="BF3600" s="169"/>
      <c r="BG3600" s="169"/>
      <c r="BH3600" s="169"/>
      <c r="BI3600" s="169"/>
      <c r="BJ3600" s="169"/>
      <c r="BK3600" s="169"/>
      <c r="BL3600" s="169"/>
      <c r="BM3600" s="169"/>
      <c r="BN3600" s="169"/>
      <c r="BO3600" s="169"/>
      <c r="BP3600" s="169"/>
      <c r="BQ3600" s="169"/>
      <c r="BS3600" s="6"/>
      <c r="BT3600" s="11"/>
      <c r="BU3600" s="6"/>
      <c r="BV3600" s="6"/>
    </row>
    <row r="3601" spans="1:74" ht="15.75" x14ac:dyDescent="0.25">
      <c r="A3601" s="52" t="s">
        <v>7908</v>
      </c>
      <c r="B3601" s="56"/>
      <c r="C3601" s="7" t="s">
        <v>118</v>
      </c>
      <c r="D3601" s="7" t="s">
        <v>6921</v>
      </c>
      <c r="E3601" s="7"/>
      <c r="F3601" s="64"/>
      <c r="G3601" s="6"/>
      <c r="H3601" s="6"/>
      <c r="I3601" s="10" t="s">
        <v>110</v>
      </c>
      <c r="J3601" s="11" t="s">
        <v>5624</v>
      </c>
      <c r="K3601" s="220" t="s">
        <v>601</v>
      </c>
      <c r="L3601" s="180"/>
      <c r="M3601" s="180">
        <v>1000</v>
      </c>
      <c r="N3601" s="80" t="s">
        <v>7217</v>
      </c>
      <c r="O3601" s="165"/>
      <c r="P3601" s="80" t="s">
        <v>6473</v>
      </c>
      <c r="Q3601" s="80"/>
      <c r="R3601" s="80"/>
      <c r="S3601" s="166"/>
      <c r="T3601" s="164"/>
      <c r="U3601" s="167"/>
      <c r="V3601" s="168"/>
      <c r="W3601" s="12" t="str">
        <f t="shared" si="602"/>
        <v>Mqtt1</v>
      </c>
      <c r="X3601" s="222"/>
      <c r="Y3601" s="6" t="str">
        <f t="shared" si="604"/>
        <v>power-tag/ventilator-bilge-fore-ship</v>
      </c>
      <c r="Z3601" s="106" t="str" cm="1">
        <f t="array" ref="Z3601">IF(COUNTIF(N3601,"spare"),"","$."&amp;_xlfn.REGEXEXTRACT(J3601,"PT\d+[FQ]\d+_(.*)", 2))</f>
        <v>$.Total_Active_Power</v>
      </c>
      <c r="AA3601" s="12">
        <f t="shared" si="605"/>
        <v>35</v>
      </c>
      <c r="AB3601" s="6" t="s">
        <v>195</v>
      </c>
      <c r="AC3601" s="106">
        <v>3060</v>
      </c>
      <c r="AJ3601" s="80"/>
      <c r="AK3601" s="116" t="s">
        <v>1695</v>
      </c>
      <c r="AN3601" s="80"/>
      <c r="AO3601" s="80"/>
      <c r="AP3601" s="80"/>
      <c r="AQ3601" s="80"/>
      <c r="AR3601" s="130"/>
      <c r="AS3601" s="80"/>
      <c r="AT3601" s="7"/>
      <c r="AU3601" s="7"/>
      <c r="AV3601" s="169"/>
      <c r="AW3601" s="170"/>
      <c r="AX3601" s="140"/>
      <c r="AY3601" s="150"/>
      <c r="AZ3601" s="171"/>
      <c r="BA3601" s="171"/>
      <c r="BB3601" s="150" t="str">
        <f t="shared" si="603"/>
        <v/>
      </c>
      <c r="BC3601" s="172"/>
      <c r="BD3601" s="169"/>
      <c r="BE3601" s="169"/>
      <c r="BF3601" s="169"/>
      <c r="BG3601" s="169"/>
      <c r="BH3601" s="169"/>
      <c r="BI3601" s="169"/>
      <c r="BJ3601" s="169"/>
      <c r="BK3601" s="169"/>
      <c r="BL3601" s="169"/>
      <c r="BM3601" s="169"/>
      <c r="BN3601" s="169"/>
      <c r="BO3601" s="169"/>
      <c r="BP3601" s="169"/>
      <c r="BQ3601" s="169"/>
      <c r="BS3601" s="6"/>
      <c r="BT3601" s="11"/>
      <c r="BU3601" s="6"/>
      <c r="BV3601" s="6"/>
    </row>
    <row r="3602" spans="1:74" ht="15.75" x14ac:dyDescent="0.25">
      <c r="A3602" s="52" t="s">
        <v>7908</v>
      </c>
      <c r="B3602" s="56"/>
      <c r="C3602" s="7" t="s">
        <v>118</v>
      </c>
      <c r="D3602" s="7" t="s">
        <v>6921</v>
      </c>
      <c r="E3602" s="7"/>
      <c r="F3602" s="64"/>
      <c r="G3602" s="6"/>
      <c r="H3602" s="6"/>
      <c r="I3602" s="10" t="s">
        <v>110</v>
      </c>
      <c r="J3602" s="11" t="s">
        <v>5625</v>
      </c>
      <c r="K3602" s="220" t="s">
        <v>601</v>
      </c>
      <c r="L3602" s="180"/>
      <c r="M3602" s="180">
        <v>1000</v>
      </c>
      <c r="N3602" s="80" t="s">
        <v>7217</v>
      </c>
      <c r="O3602" s="165"/>
      <c r="P3602" s="80" t="s">
        <v>6474</v>
      </c>
      <c r="Q3602" s="80"/>
      <c r="R3602" s="80"/>
      <c r="S3602" s="166"/>
      <c r="T3602" s="164"/>
      <c r="U3602" s="167"/>
      <c r="V3602" s="168"/>
      <c r="W3602" s="12" t="str">
        <f t="shared" si="602"/>
        <v>Mqtt1</v>
      </c>
      <c r="X3602" s="222"/>
      <c r="Y3602" s="6" t="str">
        <f t="shared" si="604"/>
        <v>power-tag/ventilator-bilge-fore-ship</v>
      </c>
      <c r="Z3602" s="106" t="str" cm="1">
        <f t="array" ref="Z3602">IF(COUNTIF(N3602,"spare"),"","$."&amp;_xlfn.REGEXEXTRACT(J3602,"PT\d+[FQ]\d+_(.*)", 2))</f>
        <v>$.Power_Factor_Phase_A</v>
      </c>
      <c r="AA3602" s="12">
        <f t="shared" si="605"/>
        <v>35</v>
      </c>
      <c r="AB3602" s="6" t="s">
        <v>195</v>
      </c>
      <c r="AC3602" s="106">
        <v>3078</v>
      </c>
      <c r="AJ3602" s="80"/>
      <c r="AK3602" s="116" t="s">
        <v>1696</v>
      </c>
      <c r="AN3602" s="80"/>
      <c r="AO3602" s="80"/>
      <c r="AP3602" s="80"/>
      <c r="AQ3602" s="80"/>
      <c r="AR3602" s="130"/>
      <c r="AS3602" s="80"/>
      <c r="AT3602" s="7"/>
      <c r="AU3602" s="7"/>
      <c r="AV3602" s="169"/>
      <c r="AW3602" s="170"/>
      <c r="AX3602" s="140"/>
      <c r="AY3602" s="150"/>
      <c r="AZ3602" s="171"/>
      <c r="BA3602" s="171"/>
      <c r="BB3602" s="150" t="str">
        <f t="shared" si="603"/>
        <v/>
      </c>
      <c r="BC3602" s="172"/>
      <c r="BD3602" s="169"/>
      <c r="BE3602" s="169"/>
      <c r="BF3602" s="169"/>
      <c r="BG3602" s="169"/>
      <c r="BH3602" s="169"/>
      <c r="BI3602" s="169"/>
      <c r="BJ3602" s="169"/>
      <c r="BK3602" s="169"/>
      <c r="BL3602" s="169"/>
      <c r="BM3602" s="169"/>
      <c r="BN3602" s="169"/>
      <c r="BO3602" s="169"/>
      <c r="BP3602" s="169"/>
      <c r="BQ3602" s="169"/>
      <c r="BS3602" s="6"/>
      <c r="BT3602" s="11"/>
      <c r="BU3602" s="6"/>
      <c r="BV3602" s="6"/>
    </row>
    <row r="3603" spans="1:74" ht="15.75" x14ac:dyDescent="0.25">
      <c r="A3603" s="52" t="s">
        <v>7908</v>
      </c>
      <c r="B3603" s="56"/>
      <c r="C3603" s="7" t="s">
        <v>118</v>
      </c>
      <c r="D3603" s="7" t="s">
        <v>6921</v>
      </c>
      <c r="E3603" s="7"/>
      <c r="F3603" s="64"/>
      <c r="G3603" s="6"/>
      <c r="H3603" s="6"/>
      <c r="I3603" s="10" t="s">
        <v>110</v>
      </c>
      <c r="J3603" s="11" t="s">
        <v>5626</v>
      </c>
      <c r="K3603" s="220" t="s">
        <v>601</v>
      </c>
      <c r="L3603" s="180"/>
      <c r="M3603" s="180">
        <v>1000</v>
      </c>
      <c r="N3603" s="80" t="s">
        <v>7217</v>
      </c>
      <c r="O3603" s="165"/>
      <c r="P3603" s="80" t="s">
        <v>6475</v>
      </c>
      <c r="Q3603" s="80"/>
      <c r="R3603" s="80"/>
      <c r="S3603" s="166"/>
      <c r="T3603" s="164"/>
      <c r="U3603" s="167"/>
      <c r="V3603" s="168"/>
      <c r="W3603" s="12" t="str">
        <f t="shared" si="602"/>
        <v>Mqtt1</v>
      </c>
      <c r="X3603" s="222"/>
      <c r="Y3603" s="6" t="str">
        <f t="shared" si="604"/>
        <v>power-tag/ventilator-bilge-fore-ship</v>
      </c>
      <c r="Z3603" s="106" t="str" cm="1">
        <f t="array" ref="Z3603">IF(COUNTIF(N3603,"spare"),"","$."&amp;_xlfn.REGEXEXTRACT(J3603,"PT\d+[FQ]\d+_(.*)", 2))</f>
        <v>$.Power_Factor_Phase_B</v>
      </c>
      <c r="AA3603" s="12">
        <f t="shared" si="605"/>
        <v>35</v>
      </c>
      <c r="AB3603" s="6" t="s">
        <v>195</v>
      </c>
      <c r="AC3603" s="106">
        <v>3080</v>
      </c>
      <c r="AJ3603" s="80"/>
      <c r="AK3603" s="116" t="s">
        <v>1696</v>
      </c>
      <c r="AN3603" s="80"/>
      <c r="AO3603" s="80"/>
      <c r="AP3603" s="80"/>
      <c r="AQ3603" s="80"/>
      <c r="AR3603" s="130"/>
      <c r="AS3603" s="80"/>
      <c r="AT3603" s="7"/>
      <c r="AU3603" s="7"/>
      <c r="AV3603" s="169"/>
      <c r="AW3603" s="170"/>
      <c r="AX3603" s="140"/>
      <c r="AY3603" s="150"/>
      <c r="AZ3603" s="171"/>
      <c r="BA3603" s="171"/>
      <c r="BB3603" s="150" t="str">
        <f t="shared" si="603"/>
        <v/>
      </c>
      <c r="BC3603" s="172"/>
      <c r="BD3603" s="169"/>
      <c r="BE3603" s="169"/>
      <c r="BF3603" s="169"/>
      <c r="BG3603" s="169"/>
      <c r="BH3603" s="169"/>
      <c r="BI3603" s="169"/>
      <c r="BJ3603" s="169"/>
      <c r="BK3603" s="169"/>
      <c r="BL3603" s="169"/>
      <c r="BM3603" s="169"/>
      <c r="BN3603" s="169"/>
      <c r="BO3603" s="169"/>
      <c r="BP3603" s="169"/>
      <c r="BQ3603" s="169"/>
      <c r="BS3603" s="6"/>
      <c r="BT3603" s="11"/>
      <c r="BU3603" s="6"/>
      <c r="BV3603" s="6"/>
    </row>
    <row r="3604" spans="1:74" ht="15.75" x14ac:dyDescent="0.25">
      <c r="A3604" s="52" t="s">
        <v>7908</v>
      </c>
      <c r="B3604" s="56"/>
      <c r="C3604" s="7" t="s">
        <v>118</v>
      </c>
      <c r="D3604" s="7" t="s">
        <v>6921</v>
      </c>
      <c r="E3604" s="7"/>
      <c r="F3604" s="64"/>
      <c r="G3604" s="6"/>
      <c r="H3604" s="6"/>
      <c r="I3604" s="10" t="s">
        <v>110</v>
      </c>
      <c r="J3604" s="11" t="s">
        <v>5627</v>
      </c>
      <c r="K3604" s="220" t="s">
        <v>601</v>
      </c>
      <c r="L3604" s="180"/>
      <c r="M3604" s="180">
        <v>1000</v>
      </c>
      <c r="N3604" s="80" t="s">
        <v>7217</v>
      </c>
      <c r="O3604" s="165"/>
      <c r="P3604" s="80" t="s">
        <v>6476</v>
      </c>
      <c r="Q3604" s="80"/>
      <c r="R3604" s="80"/>
      <c r="S3604" s="166"/>
      <c r="T3604" s="164"/>
      <c r="U3604" s="167"/>
      <c r="V3604" s="168"/>
      <c r="W3604" s="12" t="str">
        <f t="shared" si="602"/>
        <v>Mqtt1</v>
      </c>
      <c r="X3604" s="222"/>
      <c r="Y3604" s="6" t="str">
        <f t="shared" si="604"/>
        <v>power-tag/ventilator-bilge-fore-ship</v>
      </c>
      <c r="Z3604" s="106" t="str" cm="1">
        <f t="array" ref="Z3604">IF(COUNTIF(N3604,"spare"),"","$."&amp;_xlfn.REGEXEXTRACT(J3604,"PT\d+[FQ]\d+_(.*)", 2))</f>
        <v>$.Power_Factor_Phase_C</v>
      </c>
      <c r="AA3604" s="12">
        <f t="shared" si="605"/>
        <v>35</v>
      </c>
      <c r="AB3604" s="6" t="s">
        <v>195</v>
      </c>
      <c r="AC3604" s="106">
        <v>3082</v>
      </c>
      <c r="AJ3604" s="80"/>
      <c r="AK3604" s="116" t="s">
        <v>1696</v>
      </c>
      <c r="AN3604" s="80"/>
      <c r="AO3604" s="80"/>
      <c r="AP3604" s="80"/>
      <c r="AQ3604" s="80"/>
      <c r="AR3604" s="130"/>
      <c r="AS3604" s="80"/>
      <c r="AT3604" s="7"/>
      <c r="AU3604" s="7"/>
      <c r="AV3604" s="169"/>
      <c r="AW3604" s="170"/>
      <c r="AX3604" s="140"/>
      <c r="AY3604" s="150"/>
      <c r="AZ3604" s="171"/>
      <c r="BA3604" s="171"/>
      <c r="BB3604" s="150" t="str">
        <f t="shared" si="603"/>
        <v/>
      </c>
      <c r="BC3604" s="172"/>
      <c r="BD3604" s="169"/>
      <c r="BE3604" s="169"/>
      <c r="BF3604" s="169"/>
      <c r="BG3604" s="169"/>
      <c r="BH3604" s="169"/>
      <c r="BI3604" s="169"/>
      <c r="BJ3604" s="169"/>
      <c r="BK3604" s="169"/>
      <c r="BL3604" s="169"/>
      <c r="BM3604" s="169"/>
      <c r="BN3604" s="169"/>
      <c r="BO3604" s="169"/>
      <c r="BP3604" s="169"/>
      <c r="BQ3604" s="169"/>
      <c r="BS3604" s="6"/>
      <c r="BT3604" s="11"/>
      <c r="BU3604" s="6"/>
      <c r="BV3604" s="6"/>
    </row>
    <row r="3605" spans="1:74" ht="15.75" x14ac:dyDescent="0.25">
      <c r="A3605" s="52" t="s">
        <v>7908</v>
      </c>
      <c r="B3605" s="56"/>
      <c r="C3605" s="7" t="s">
        <v>118</v>
      </c>
      <c r="D3605" s="7" t="s">
        <v>6921</v>
      </c>
      <c r="E3605" s="7"/>
      <c r="F3605" s="64"/>
      <c r="G3605" s="6"/>
      <c r="H3605" s="6"/>
      <c r="I3605" s="10" t="s">
        <v>110</v>
      </c>
      <c r="J3605" s="11" t="s">
        <v>5628</v>
      </c>
      <c r="K3605" s="220" t="s">
        <v>601</v>
      </c>
      <c r="L3605" s="180"/>
      <c r="M3605" s="180">
        <v>1000</v>
      </c>
      <c r="N3605" s="80" t="s">
        <v>7217</v>
      </c>
      <c r="O3605" s="165"/>
      <c r="P3605" s="80" t="s">
        <v>6477</v>
      </c>
      <c r="Q3605" s="80"/>
      <c r="R3605" s="80"/>
      <c r="S3605" s="166"/>
      <c r="T3605" s="164"/>
      <c r="U3605" s="167"/>
      <c r="V3605" s="168"/>
      <c r="W3605" s="12" t="str">
        <f t="shared" si="602"/>
        <v>Mqtt1</v>
      </c>
      <c r="X3605" s="222"/>
      <c r="Y3605" s="6" t="str">
        <f t="shared" si="604"/>
        <v>power-tag/ventilator-bilge-fore-ship</v>
      </c>
      <c r="Z3605" s="106" t="str" cm="1">
        <f t="array" ref="Z3605">IF(COUNTIF(N3605,"spare"),"","$."&amp;_xlfn.REGEXEXTRACT(J3605,"PT\d+[FQ]\d+_(.*)", 2))</f>
        <v>$.Total_Power_Factor</v>
      </c>
      <c r="AA3605" s="12">
        <f t="shared" si="605"/>
        <v>35</v>
      </c>
      <c r="AB3605" s="6" t="s">
        <v>195</v>
      </c>
      <c r="AC3605" s="106">
        <v>3084</v>
      </c>
      <c r="AJ3605" s="80"/>
      <c r="AK3605" s="116" t="s">
        <v>1696</v>
      </c>
      <c r="AN3605" s="80"/>
      <c r="AO3605" s="80"/>
      <c r="AP3605" s="80"/>
      <c r="AQ3605" s="80"/>
      <c r="AR3605" s="130"/>
      <c r="AS3605" s="80"/>
      <c r="AT3605" s="7"/>
      <c r="AU3605" s="7"/>
      <c r="AV3605" s="169"/>
      <c r="AW3605" s="170"/>
      <c r="AX3605" s="140"/>
      <c r="AY3605" s="150"/>
      <c r="AZ3605" s="171"/>
      <c r="BA3605" s="171"/>
      <c r="BB3605" s="150" t="str">
        <f t="shared" si="603"/>
        <v/>
      </c>
      <c r="BC3605" s="172"/>
      <c r="BD3605" s="169"/>
      <c r="BE3605" s="169"/>
      <c r="BF3605" s="169"/>
      <c r="BG3605" s="169"/>
      <c r="BH3605" s="169"/>
      <c r="BI3605" s="169"/>
      <c r="BJ3605" s="169"/>
      <c r="BK3605" s="169"/>
      <c r="BL3605" s="169"/>
      <c r="BM3605" s="169"/>
      <c r="BN3605" s="169"/>
      <c r="BO3605" s="169"/>
      <c r="BP3605" s="169"/>
      <c r="BQ3605" s="169"/>
      <c r="BS3605" s="6"/>
      <c r="BT3605" s="11"/>
      <c r="BU3605" s="6"/>
      <c r="BV3605" s="6"/>
    </row>
    <row r="3606" spans="1:74" ht="15.75" x14ac:dyDescent="0.25">
      <c r="A3606" s="52" t="s">
        <v>7908</v>
      </c>
      <c r="B3606" s="56"/>
      <c r="C3606" s="7" t="s">
        <v>118</v>
      </c>
      <c r="D3606" s="7" t="s">
        <v>6921</v>
      </c>
      <c r="E3606" s="7"/>
      <c r="F3606" s="64"/>
      <c r="G3606" s="6"/>
      <c r="H3606" s="6"/>
      <c r="I3606" s="10" t="s">
        <v>110</v>
      </c>
      <c r="J3606" s="11" t="s">
        <v>5535</v>
      </c>
      <c r="K3606" s="220" t="s">
        <v>601</v>
      </c>
      <c r="L3606" s="180"/>
      <c r="M3606" s="180">
        <v>1000</v>
      </c>
      <c r="N3606" s="80" t="s">
        <v>7217</v>
      </c>
      <c r="O3606" s="165"/>
      <c r="P3606" s="80" t="s">
        <v>6493</v>
      </c>
      <c r="Q3606" s="80"/>
      <c r="R3606" s="80"/>
      <c r="S3606" s="166"/>
      <c r="T3606" s="164"/>
      <c r="U3606" s="167"/>
      <c r="V3606" s="168"/>
      <c r="W3606" s="12" t="str">
        <f t="shared" ref="W3606:W3620" si="606">IF(COUNTIF(N3606,"spare"),"","Mqtt1")</f>
        <v>Mqtt1</v>
      </c>
      <c r="X3606" s="222"/>
      <c r="Y3606" s="6" t="str">
        <f t="shared" si="604"/>
        <v>power-tag/fcu-guest-fwd-cabin-ps</v>
      </c>
      <c r="Z3606" s="106" t="str" cm="1">
        <f t="array" ref="Z3606">IF(COUNTIF(N3606,"spare"),"","$."&amp;_xlfn.REGEXEXTRACT(J3606,"PT\d+[FQ]\d+_(.*)", 2))</f>
        <v>$.RMS_Current_Phase_A</v>
      </c>
      <c r="AA3606" s="12">
        <f>AA3591+1</f>
        <v>36</v>
      </c>
      <c r="AB3606" s="6" t="s">
        <v>195</v>
      </c>
      <c r="AC3606" s="106">
        <v>3000</v>
      </c>
      <c r="AJ3606" s="80"/>
      <c r="AK3606" s="116" t="s">
        <v>1693</v>
      </c>
      <c r="AN3606" s="80"/>
      <c r="AO3606" s="80"/>
      <c r="AP3606" s="80"/>
      <c r="AQ3606" s="80"/>
      <c r="AR3606" s="130"/>
      <c r="AS3606" s="80"/>
      <c r="AT3606" s="7"/>
      <c r="AU3606" s="7"/>
      <c r="AV3606" s="169"/>
      <c r="AW3606" s="170"/>
      <c r="AX3606" s="140"/>
      <c r="AY3606" s="150"/>
      <c r="AZ3606" s="171"/>
      <c r="BA3606" s="171"/>
      <c r="BB3606" s="150" t="str">
        <f t="shared" ref="BB3606:BB3620" si="607">IF(ISNUMBER(AM3606),"1","")</f>
        <v/>
      </c>
      <c r="BC3606" s="172"/>
      <c r="BD3606" s="169"/>
      <c r="BE3606" s="169"/>
      <c r="BF3606" s="169"/>
      <c r="BG3606" s="169"/>
      <c r="BH3606" s="169"/>
      <c r="BI3606" s="169"/>
      <c r="BJ3606" s="169"/>
      <c r="BK3606" s="169"/>
      <c r="BL3606" s="169"/>
      <c r="BM3606" s="169"/>
      <c r="BN3606" s="169"/>
      <c r="BO3606" s="169"/>
      <c r="BP3606" s="169"/>
      <c r="BQ3606" s="169"/>
      <c r="BS3606" s="6"/>
      <c r="BT3606" s="11"/>
      <c r="BU3606" s="6"/>
      <c r="BV3606" s="6"/>
    </row>
    <row r="3607" spans="1:74" ht="15.75" x14ac:dyDescent="0.25">
      <c r="A3607" s="52" t="s">
        <v>7908</v>
      </c>
      <c r="B3607" s="56"/>
      <c r="C3607" s="7" t="s">
        <v>118</v>
      </c>
      <c r="D3607" s="7" t="s">
        <v>6921</v>
      </c>
      <c r="E3607" s="7"/>
      <c r="F3607" s="64"/>
      <c r="G3607" s="6"/>
      <c r="H3607" s="6"/>
      <c r="I3607" s="10" t="s">
        <v>110</v>
      </c>
      <c r="J3607" s="11" t="s">
        <v>5536</v>
      </c>
      <c r="K3607" s="220" t="s">
        <v>601</v>
      </c>
      <c r="L3607" s="180"/>
      <c r="M3607" s="180">
        <v>1000</v>
      </c>
      <c r="N3607" s="80" t="s">
        <v>7217</v>
      </c>
      <c r="O3607" s="165"/>
      <c r="P3607" s="80" t="s">
        <v>6494</v>
      </c>
      <c r="Q3607" s="80"/>
      <c r="R3607" s="80"/>
      <c r="S3607" s="166"/>
      <c r="T3607" s="164"/>
      <c r="U3607" s="167"/>
      <c r="V3607" s="168"/>
      <c r="W3607" s="12" t="str">
        <f t="shared" si="606"/>
        <v>Mqtt1</v>
      </c>
      <c r="X3607" s="222"/>
      <c r="Y3607" s="6" t="str">
        <f t="shared" si="604"/>
        <v>power-tag/fcu-guest-fwd-cabin-ps</v>
      </c>
      <c r="Z3607" s="106" t="str" cm="1">
        <f t="array" ref="Z3607">IF(COUNTIF(N3607,"spare"),"","$."&amp;_xlfn.REGEXEXTRACT(J3607,"PT\d+[FQ]\d+_(.*)", 2))</f>
        <v>$.RMS_Current_Phase_B</v>
      </c>
      <c r="AA3607" s="12">
        <f t="shared" ref="AA3607:AA3670" si="608">AA3592+1</f>
        <v>36</v>
      </c>
      <c r="AB3607" s="6" t="s">
        <v>195</v>
      </c>
      <c r="AC3607" s="106">
        <v>3002</v>
      </c>
      <c r="AJ3607" s="80"/>
      <c r="AK3607" s="116" t="s">
        <v>1693</v>
      </c>
      <c r="AN3607" s="80"/>
      <c r="AO3607" s="80"/>
      <c r="AP3607" s="80"/>
      <c r="AQ3607" s="80"/>
      <c r="AR3607" s="130"/>
      <c r="AS3607" s="80"/>
      <c r="AT3607" s="7"/>
      <c r="AU3607" s="7"/>
      <c r="AV3607" s="169"/>
      <c r="AW3607" s="170"/>
      <c r="AX3607" s="140"/>
      <c r="AY3607" s="150"/>
      <c r="AZ3607" s="171"/>
      <c r="BA3607" s="171"/>
      <c r="BB3607" s="150" t="str">
        <f t="shared" si="607"/>
        <v/>
      </c>
      <c r="BC3607" s="172"/>
      <c r="BD3607" s="169"/>
      <c r="BE3607" s="169"/>
      <c r="BF3607" s="169"/>
      <c r="BG3607" s="169"/>
      <c r="BH3607" s="169"/>
      <c r="BI3607" s="169"/>
      <c r="BJ3607" s="169"/>
      <c r="BK3607" s="169"/>
      <c r="BL3607" s="169"/>
      <c r="BM3607" s="169"/>
      <c r="BN3607" s="169"/>
      <c r="BO3607" s="169"/>
      <c r="BP3607" s="169"/>
      <c r="BQ3607" s="169"/>
      <c r="BS3607" s="6"/>
      <c r="BT3607" s="11"/>
      <c r="BU3607" s="6"/>
      <c r="BV3607" s="6"/>
    </row>
    <row r="3608" spans="1:74" ht="15.75" x14ac:dyDescent="0.25">
      <c r="A3608" s="52" t="s">
        <v>7908</v>
      </c>
      <c r="B3608" s="56"/>
      <c r="C3608" s="7" t="s">
        <v>118</v>
      </c>
      <c r="D3608" s="7" t="s">
        <v>6921</v>
      </c>
      <c r="E3608" s="7"/>
      <c r="F3608" s="64"/>
      <c r="G3608" s="6"/>
      <c r="H3608" s="6"/>
      <c r="I3608" s="10" t="s">
        <v>110</v>
      </c>
      <c r="J3608" s="11" t="s">
        <v>5537</v>
      </c>
      <c r="K3608" s="220" t="s">
        <v>601</v>
      </c>
      <c r="L3608" s="180"/>
      <c r="M3608" s="180">
        <v>1000</v>
      </c>
      <c r="N3608" s="80" t="s">
        <v>7217</v>
      </c>
      <c r="O3608" s="165"/>
      <c r="P3608" s="80" t="s">
        <v>6495</v>
      </c>
      <c r="Q3608" s="80"/>
      <c r="R3608" s="80"/>
      <c r="S3608" s="166"/>
      <c r="T3608" s="164"/>
      <c r="U3608" s="167"/>
      <c r="V3608" s="168"/>
      <c r="W3608" s="12" t="str">
        <f t="shared" si="606"/>
        <v>Mqtt1</v>
      </c>
      <c r="X3608" s="222"/>
      <c r="Y3608" s="6" t="str">
        <f t="shared" si="604"/>
        <v>power-tag/fcu-guest-fwd-cabin-ps</v>
      </c>
      <c r="Z3608" s="106" t="str" cm="1">
        <f t="array" ref="Z3608">IF(COUNTIF(N3608,"spare"),"","$."&amp;_xlfn.REGEXEXTRACT(J3608,"PT\d+[FQ]\d+_(.*)", 2))</f>
        <v>$.RMS_Current_Phase_C</v>
      </c>
      <c r="AA3608" s="12">
        <f t="shared" si="608"/>
        <v>36</v>
      </c>
      <c r="AB3608" s="6" t="s">
        <v>195</v>
      </c>
      <c r="AC3608" s="106">
        <v>3004</v>
      </c>
      <c r="AJ3608" s="80"/>
      <c r="AK3608" s="116" t="s">
        <v>1693</v>
      </c>
      <c r="AN3608" s="80"/>
      <c r="AO3608" s="80"/>
      <c r="AP3608" s="80"/>
      <c r="AQ3608" s="80"/>
      <c r="AR3608" s="130"/>
      <c r="AS3608" s="80"/>
      <c r="AT3608" s="7"/>
      <c r="AU3608" s="7"/>
      <c r="AV3608" s="169"/>
      <c r="AW3608" s="170"/>
      <c r="AX3608" s="140"/>
      <c r="AY3608" s="150"/>
      <c r="AZ3608" s="171"/>
      <c r="BA3608" s="171"/>
      <c r="BB3608" s="150" t="str">
        <f t="shared" si="607"/>
        <v/>
      </c>
      <c r="BC3608" s="172"/>
      <c r="BD3608" s="169"/>
      <c r="BE3608" s="169"/>
      <c r="BF3608" s="169"/>
      <c r="BG3608" s="169"/>
      <c r="BH3608" s="169"/>
      <c r="BI3608" s="169"/>
      <c r="BJ3608" s="169"/>
      <c r="BK3608" s="169"/>
      <c r="BL3608" s="169"/>
      <c r="BM3608" s="169"/>
      <c r="BN3608" s="169"/>
      <c r="BO3608" s="169"/>
      <c r="BP3608" s="169"/>
      <c r="BQ3608" s="169"/>
      <c r="BS3608" s="6"/>
      <c r="BT3608" s="11"/>
      <c r="BU3608" s="6"/>
      <c r="BV3608" s="6"/>
    </row>
    <row r="3609" spans="1:74" ht="15.75" x14ac:dyDescent="0.25">
      <c r="A3609" s="52" t="s">
        <v>7908</v>
      </c>
      <c r="B3609" s="56"/>
      <c r="C3609" s="7" t="s">
        <v>118</v>
      </c>
      <c r="D3609" s="7" t="s">
        <v>6921</v>
      </c>
      <c r="E3609" s="7"/>
      <c r="F3609" s="64"/>
      <c r="G3609" s="6"/>
      <c r="H3609" s="6"/>
      <c r="I3609" s="10" t="s">
        <v>110</v>
      </c>
      <c r="J3609" s="11" t="s">
        <v>5538</v>
      </c>
      <c r="K3609" s="220" t="s">
        <v>601</v>
      </c>
      <c r="L3609" s="180"/>
      <c r="M3609" s="180">
        <v>1000</v>
      </c>
      <c r="N3609" s="80" t="s">
        <v>7217</v>
      </c>
      <c r="O3609" s="165"/>
      <c r="P3609" s="80" t="s">
        <v>6496</v>
      </c>
      <c r="Q3609" s="80"/>
      <c r="R3609" s="80"/>
      <c r="S3609" s="166"/>
      <c r="T3609" s="164"/>
      <c r="U3609" s="167"/>
      <c r="V3609" s="168"/>
      <c r="W3609" s="12" t="str">
        <f t="shared" si="606"/>
        <v>Mqtt1</v>
      </c>
      <c r="X3609" s="222"/>
      <c r="Y3609" s="6" t="str">
        <f t="shared" si="604"/>
        <v>power-tag/fcu-guest-fwd-cabin-ps</v>
      </c>
      <c r="Z3609" s="106" t="str" cm="1">
        <f t="array" ref="Z3609">IF(COUNTIF(N3609,"spare"),"","$."&amp;_xlfn.REGEXEXTRACT(J3609,"PT\d+[FQ]\d+_(.*)", 2))</f>
        <v>$.RMS_Current_Phase_Neut</v>
      </c>
      <c r="AA3609" s="12">
        <f t="shared" si="608"/>
        <v>36</v>
      </c>
      <c r="AB3609" s="6" t="s">
        <v>195</v>
      </c>
      <c r="AC3609" s="106">
        <v>3006</v>
      </c>
      <c r="AJ3609" s="80"/>
      <c r="AK3609" s="116" t="s">
        <v>1693</v>
      </c>
      <c r="AN3609" s="80"/>
      <c r="AO3609" s="80"/>
      <c r="AP3609" s="80"/>
      <c r="AQ3609" s="80"/>
      <c r="AR3609" s="130"/>
      <c r="AS3609" s="80"/>
      <c r="AT3609" s="7"/>
      <c r="AU3609" s="7"/>
      <c r="AV3609" s="169"/>
      <c r="AW3609" s="170"/>
      <c r="AX3609" s="140"/>
      <c r="AY3609" s="150"/>
      <c r="AZ3609" s="171"/>
      <c r="BA3609" s="171"/>
      <c r="BB3609" s="150" t="str">
        <f t="shared" si="607"/>
        <v/>
      </c>
      <c r="BC3609" s="172"/>
      <c r="BD3609" s="169"/>
      <c r="BE3609" s="169"/>
      <c r="BF3609" s="169"/>
      <c r="BG3609" s="169"/>
      <c r="BH3609" s="169"/>
      <c r="BI3609" s="169"/>
      <c r="BJ3609" s="169"/>
      <c r="BK3609" s="169"/>
      <c r="BL3609" s="169"/>
      <c r="BM3609" s="169"/>
      <c r="BN3609" s="169"/>
      <c r="BO3609" s="169"/>
      <c r="BP3609" s="169"/>
      <c r="BQ3609" s="169"/>
      <c r="BS3609" s="6"/>
      <c r="BT3609" s="11"/>
      <c r="BU3609" s="6"/>
      <c r="BV3609" s="6"/>
    </row>
    <row r="3610" spans="1:74" ht="15.75" x14ac:dyDescent="0.25">
      <c r="A3610" s="52" t="s">
        <v>7908</v>
      </c>
      <c r="B3610" s="56"/>
      <c r="C3610" s="7" t="s">
        <v>118</v>
      </c>
      <c r="D3610" s="7" t="s">
        <v>6921</v>
      </c>
      <c r="E3610" s="7"/>
      <c r="F3610" s="64"/>
      <c r="G3610" s="6"/>
      <c r="H3610" s="6"/>
      <c r="I3610" s="10" t="s">
        <v>110</v>
      </c>
      <c r="J3610" s="11" t="s">
        <v>7814</v>
      </c>
      <c r="K3610" s="220" t="s">
        <v>601</v>
      </c>
      <c r="L3610" s="180"/>
      <c r="M3610" s="180">
        <v>1000</v>
      </c>
      <c r="N3610" s="80" t="s">
        <v>7217</v>
      </c>
      <c r="O3610" s="165"/>
      <c r="P3610" s="80" t="s">
        <v>6497</v>
      </c>
      <c r="Q3610" s="80"/>
      <c r="R3610" s="80"/>
      <c r="S3610" s="166"/>
      <c r="T3610" s="164"/>
      <c r="U3610" s="167"/>
      <c r="V3610" s="168"/>
      <c r="W3610" s="12" t="str">
        <f t="shared" si="606"/>
        <v>Mqtt1</v>
      </c>
      <c r="X3610" s="222"/>
      <c r="Y3610" s="6" t="str">
        <f t="shared" si="604"/>
        <v>power-tag/fcu-guest-fwd-cabin-ps</v>
      </c>
      <c r="Z3610" s="106" t="str" cm="1">
        <f t="array" ref="Z3610">IF(COUNTIF(N3610,"spare"),"","$."&amp;_xlfn.REGEXEXTRACT(J3610,"PT\d+[FQ]\d+_(.*)", 2))</f>
        <v>$.RMS_Voltage_A_N</v>
      </c>
      <c r="AA3610" s="12">
        <f t="shared" si="608"/>
        <v>36</v>
      </c>
      <c r="AB3610" s="6" t="s">
        <v>195</v>
      </c>
      <c r="AC3610" s="106">
        <v>3028</v>
      </c>
      <c r="AJ3610" s="80"/>
      <c r="AK3610" s="116" t="s">
        <v>1694</v>
      </c>
      <c r="AN3610" s="80"/>
      <c r="AO3610" s="80"/>
      <c r="AP3610" s="80"/>
      <c r="AQ3610" s="80"/>
      <c r="AR3610" s="130"/>
      <c r="AS3610" s="80"/>
      <c r="AT3610" s="7"/>
      <c r="AU3610" s="7"/>
      <c r="AV3610" s="169"/>
      <c r="AW3610" s="170"/>
      <c r="AX3610" s="140"/>
      <c r="AY3610" s="150"/>
      <c r="AZ3610" s="171"/>
      <c r="BA3610" s="171"/>
      <c r="BB3610" s="150" t="str">
        <f t="shared" si="607"/>
        <v/>
      </c>
      <c r="BC3610" s="172"/>
      <c r="BD3610" s="169"/>
      <c r="BE3610" s="169"/>
      <c r="BF3610" s="169"/>
      <c r="BG3610" s="169"/>
      <c r="BH3610" s="169"/>
      <c r="BI3610" s="169"/>
      <c r="BJ3610" s="169"/>
      <c r="BK3610" s="169"/>
      <c r="BL3610" s="169"/>
      <c r="BM3610" s="169"/>
      <c r="BN3610" s="169"/>
      <c r="BO3610" s="169"/>
      <c r="BP3610" s="169"/>
      <c r="BQ3610" s="169"/>
      <c r="BS3610" s="6"/>
      <c r="BT3610" s="11"/>
      <c r="BU3610" s="6"/>
      <c r="BV3610" s="6"/>
    </row>
    <row r="3611" spans="1:74" ht="15.75" x14ac:dyDescent="0.25">
      <c r="A3611" s="52" t="s">
        <v>7908</v>
      </c>
      <c r="B3611" s="56"/>
      <c r="C3611" s="7" t="s">
        <v>118</v>
      </c>
      <c r="D3611" s="7" t="s">
        <v>6921</v>
      </c>
      <c r="E3611" s="7"/>
      <c r="F3611" s="64"/>
      <c r="G3611" s="6"/>
      <c r="H3611" s="6"/>
      <c r="I3611" s="10" t="s">
        <v>110</v>
      </c>
      <c r="J3611" s="11" t="s">
        <v>7815</v>
      </c>
      <c r="K3611" s="220" t="s">
        <v>601</v>
      </c>
      <c r="L3611" s="180"/>
      <c r="M3611" s="180">
        <v>1000</v>
      </c>
      <c r="N3611" s="80" t="s">
        <v>7217</v>
      </c>
      <c r="O3611" s="165"/>
      <c r="P3611" s="80" t="s">
        <v>6498</v>
      </c>
      <c r="Q3611" s="80"/>
      <c r="R3611" s="80"/>
      <c r="S3611" s="166"/>
      <c r="T3611" s="164"/>
      <c r="U3611" s="167"/>
      <c r="V3611" s="168"/>
      <c r="W3611" s="12" t="str">
        <f t="shared" si="606"/>
        <v>Mqtt1</v>
      </c>
      <c r="X3611" s="222"/>
      <c r="Y3611" s="6" t="str">
        <f t="shared" si="604"/>
        <v>power-tag/fcu-guest-fwd-cabin-ps</v>
      </c>
      <c r="Z3611" s="106" t="str" cm="1">
        <f t="array" ref="Z3611">IF(COUNTIF(N3611,"spare"),"","$."&amp;_xlfn.REGEXEXTRACT(J3611,"PT\d+[FQ]\d+_(.*)", 2))</f>
        <v>$.RMS_Voltage_B_N</v>
      </c>
      <c r="AA3611" s="12">
        <f t="shared" si="608"/>
        <v>36</v>
      </c>
      <c r="AB3611" s="6" t="s">
        <v>195</v>
      </c>
      <c r="AC3611" s="106">
        <v>3030</v>
      </c>
      <c r="AJ3611" s="80"/>
      <c r="AK3611" s="116" t="s">
        <v>1694</v>
      </c>
      <c r="AN3611" s="80"/>
      <c r="AO3611" s="80"/>
      <c r="AP3611" s="80"/>
      <c r="AQ3611" s="80"/>
      <c r="AR3611" s="130"/>
      <c r="AS3611" s="80"/>
      <c r="AT3611" s="7"/>
      <c r="AU3611" s="7"/>
      <c r="AV3611" s="169"/>
      <c r="AW3611" s="170"/>
      <c r="AX3611" s="140"/>
      <c r="AY3611" s="150"/>
      <c r="AZ3611" s="171"/>
      <c r="BA3611" s="171"/>
      <c r="BB3611" s="150" t="str">
        <f t="shared" si="607"/>
        <v/>
      </c>
      <c r="BC3611" s="172"/>
      <c r="BD3611" s="169"/>
      <c r="BE3611" s="169"/>
      <c r="BF3611" s="169"/>
      <c r="BG3611" s="169"/>
      <c r="BH3611" s="169"/>
      <c r="BI3611" s="169"/>
      <c r="BJ3611" s="169"/>
      <c r="BK3611" s="169"/>
      <c r="BL3611" s="169"/>
      <c r="BM3611" s="169"/>
      <c r="BN3611" s="169"/>
      <c r="BO3611" s="169"/>
      <c r="BP3611" s="169"/>
      <c r="BQ3611" s="169"/>
      <c r="BS3611" s="6"/>
      <c r="BT3611" s="11"/>
      <c r="BU3611" s="6"/>
      <c r="BV3611" s="6"/>
    </row>
    <row r="3612" spans="1:74" ht="15.75" x14ac:dyDescent="0.25">
      <c r="A3612" s="52" t="s">
        <v>7908</v>
      </c>
      <c r="B3612" s="56"/>
      <c r="C3612" s="7" t="s">
        <v>118</v>
      </c>
      <c r="D3612" s="7" t="s">
        <v>6921</v>
      </c>
      <c r="E3612" s="7"/>
      <c r="F3612" s="64"/>
      <c r="G3612" s="6"/>
      <c r="H3612" s="6"/>
      <c r="I3612" s="10" t="s">
        <v>110</v>
      </c>
      <c r="J3612" s="11" t="s">
        <v>7816</v>
      </c>
      <c r="K3612" s="220" t="s">
        <v>601</v>
      </c>
      <c r="L3612" s="180"/>
      <c r="M3612" s="180">
        <v>1000</v>
      </c>
      <c r="N3612" s="80" t="s">
        <v>7217</v>
      </c>
      <c r="O3612" s="165"/>
      <c r="P3612" s="80" t="s">
        <v>6499</v>
      </c>
      <c r="Q3612" s="80"/>
      <c r="R3612" s="80"/>
      <c r="S3612" s="166"/>
      <c r="T3612" s="164"/>
      <c r="U3612" s="167"/>
      <c r="V3612" s="168"/>
      <c r="W3612" s="12" t="str">
        <f t="shared" si="606"/>
        <v>Mqtt1</v>
      </c>
      <c r="X3612" s="222"/>
      <c r="Y3612" s="6" t="str">
        <f t="shared" si="604"/>
        <v>power-tag/fcu-guest-fwd-cabin-ps</v>
      </c>
      <c r="Z3612" s="106" t="str" cm="1">
        <f t="array" ref="Z3612">IF(COUNTIF(N3612,"spare"),"","$."&amp;_xlfn.REGEXEXTRACT(J3612,"PT\d+[FQ]\d+_(.*)", 2))</f>
        <v>$.RMS_Voltage_C_N</v>
      </c>
      <c r="AA3612" s="12">
        <f t="shared" si="608"/>
        <v>36</v>
      </c>
      <c r="AB3612" s="6" t="s">
        <v>195</v>
      </c>
      <c r="AC3612" s="106">
        <v>3032</v>
      </c>
      <c r="AJ3612" s="80"/>
      <c r="AK3612" s="116" t="s">
        <v>1694</v>
      </c>
      <c r="AN3612" s="80"/>
      <c r="AO3612" s="80"/>
      <c r="AP3612" s="80"/>
      <c r="AQ3612" s="80"/>
      <c r="AR3612" s="130"/>
      <c r="AS3612" s="80"/>
      <c r="AT3612" s="7"/>
      <c r="AU3612" s="7"/>
      <c r="AV3612" s="169"/>
      <c r="AW3612" s="170"/>
      <c r="AX3612" s="140"/>
      <c r="AY3612" s="150"/>
      <c r="AZ3612" s="171"/>
      <c r="BA3612" s="171"/>
      <c r="BB3612" s="150" t="str">
        <f t="shared" si="607"/>
        <v/>
      </c>
      <c r="BC3612" s="172"/>
      <c r="BD3612" s="169"/>
      <c r="BE3612" s="169"/>
      <c r="BF3612" s="169"/>
      <c r="BG3612" s="169"/>
      <c r="BH3612" s="169"/>
      <c r="BI3612" s="169"/>
      <c r="BJ3612" s="169"/>
      <c r="BK3612" s="169"/>
      <c r="BL3612" s="169"/>
      <c r="BM3612" s="169"/>
      <c r="BN3612" s="169"/>
      <c r="BO3612" s="169"/>
      <c r="BP3612" s="169"/>
      <c r="BQ3612" s="169"/>
      <c r="BS3612" s="6"/>
      <c r="BT3612" s="11"/>
      <c r="BU3612" s="6"/>
      <c r="BV3612" s="6"/>
    </row>
    <row r="3613" spans="1:74" ht="15.75" x14ac:dyDescent="0.25">
      <c r="A3613" s="52" t="s">
        <v>7908</v>
      </c>
      <c r="B3613" s="56"/>
      <c r="C3613" s="7" t="s">
        <v>118</v>
      </c>
      <c r="D3613" s="7" t="s">
        <v>6921</v>
      </c>
      <c r="E3613" s="7"/>
      <c r="F3613" s="64"/>
      <c r="G3613" s="6"/>
      <c r="H3613" s="6"/>
      <c r="I3613" s="10" t="s">
        <v>110</v>
      </c>
      <c r="J3613" s="11" t="s">
        <v>5539</v>
      </c>
      <c r="K3613" s="220" t="s">
        <v>601</v>
      </c>
      <c r="L3613" s="180"/>
      <c r="M3613" s="180">
        <v>1000</v>
      </c>
      <c r="N3613" s="80" t="s">
        <v>7217</v>
      </c>
      <c r="O3613" s="165"/>
      <c r="P3613" s="80" t="s">
        <v>6500</v>
      </c>
      <c r="Q3613" s="80"/>
      <c r="R3613" s="80"/>
      <c r="S3613" s="166"/>
      <c r="T3613" s="164"/>
      <c r="U3613" s="167"/>
      <c r="V3613" s="168"/>
      <c r="W3613" s="12" t="str">
        <f t="shared" si="606"/>
        <v>Mqtt1</v>
      </c>
      <c r="X3613" s="222"/>
      <c r="Y3613" s="6" t="str">
        <f t="shared" si="604"/>
        <v>power-tag/fcu-guest-fwd-cabin-ps</v>
      </c>
      <c r="Z3613" s="106" t="str" cm="1">
        <f t="array" ref="Z3613">IF(COUNTIF(N3613,"spare"),"","$."&amp;_xlfn.REGEXEXTRACT(J3613,"PT\d+[FQ]\d+_(.*)", 2))</f>
        <v>$.Active_Power_Phase_A</v>
      </c>
      <c r="AA3613" s="12">
        <f t="shared" si="608"/>
        <v>36</v>
      </c>
      <c r="AB3613" s="6" t="s">
        <v>195</v>
      </c>
      <c r="AC3613" s="106">
        <v>3054</v>
      </c>
      <c r="AJ3613" s="80"/>
      <c r="AK3613" s="116" t="s">
        <v>1695</v>
      </c>
      <c r="AN3613" s="80"/>
      <c r="AO3613" s="80"/>
      <c r="AP3613" s="80"/>
      <c r="AQ3613" s="80"/>
      <c r="AR3613" s="130"/>
      <c r="AS3613" s="80"/>
      <c r="AT3613" s="7"/>
      <c r="AU3613" s="7"/>
      <c r="AV3613" s="169"/>
      <c r="AW3613" s="170"/>
      <c r="AX3613" s="140"/>
      <c r="AY3613" s="150"/>
      <c r="AZ3613" s="171"/>
      <c r="BA3613" s="171"/>
      <c r="BB3613" s="150" t="str">
        <f t="shared" si="607"/>
        <v/>
      </c>
      <c r="BC3613" s="172"/>
      <c r="BD3613" s="169"/>
      <c r="BE3613" s="169"/>
      <c r="BF3613" s="169"/>
      <c r="BG3613" s="169"/>
      <c r="BH3613" s="169"/>
      <c r="BI3613" s="169"/>
      <c r="BJ3613" s="169"/>
      <c r="BK3613" s="169"/>
      <c r="BL3613" s="169"/>
      <c r="BM3613" s="169"/>
      <c r="BN3613" s="169"/>
      <c r="BO3613" s="169"/>
      <c r="BP3613" s="169"/>
      <c r="BQ3613" s="169"/>
      <c r="BS3613" s="6"/>
      <c r="BT3613" s="11"/>
      <c r="BU3613" s="6"/>
      <c r="BV3613" s="6"/>
    </row>
    <row r="3614" spans="1:74" ht="15.75" x14ac:dyDescent="0.25">
      <c r="A3614" s="52" t="s">
        <v>7908</v>
      </c>
      <c r="B3614" s="56"/>
      <c r="C3614" s="7" t="s">
        <v>118</v>
      </c>
      <c r="D3614" s="7" t="s">
        <v>6921</v>
      </c>
      <c r="E3614" s="7"/>
      <c r="F3614" s="64"/>
      <c r="G3614" s="6"/>
      <c r="H3614" s="6"/>
      <c r="I3614" s="10" t="s">
        <v>110</v>
      </c>
      <c r="J3614" s="11" t="s">
        <v>5540</v>
      </c>
      <c r="K3614" s="220" t="s">
        <v>601</v>
      </c>
      <c r="L3614" s="180"/>
      <c r="M3614" s="180">
        <v>1000</v>
      </c>
      <c r="N3614" s="80" t="s">
        <v>7217</v>
      </c>
      <c r="O3614" s="165"/>
      <c r="P3614" s="80" t="s">
        <v>6501</v>
      </c>
      <c r="Q3614" s="80"/>
      <c r="R3614" s="80"/>
      <c r="S3614" s="166"/>
      <c r="T3614" s="164"/>
      <c r="U3614" s="167"/>
      <c r="V3614" s="168"/>
      <c r="W3614" s="12" t="str">
        <f t="shared" si="606"/>
        <v>Mqtt1</v>
      </c>
      <c r="X3614" s="222"/>
      <c r="Y3614" s="6" t="str">
        <f t="shared" si="604"/>
        <v>power-tag/fcu-guest-fwd-cabin-ps</v>
      </c>
      <c r="Z3614" s="106" t="str" cm="1">
        <f t="array" ref="Z3614">IF(COUNTIF(N3614,"spare"),"","$."&amp;_xlfn.REGEXEXTRACT(J3614,"PT\d+[FQ]\d+_(.*)", 2))</f>
        <v>$.Active_Power_Phase_B</v>
      </c>
      <c r="AA3614" s="12">
        <f t="shared" si="608"/>
        <v>36</v>
      </c>
      <c r="AB3614" s="6" t="s">
        <v>195</v>
      </c>
      <c r="AC3614" s="106">
        <v>3056</v>
      </c>
      <c r="AJ3614" s="80"/>
      <c r="AK3614" s="116" t="s">
        <v>1695</v>
      </c>
      <c r="AN3614" s="80"/>
      <c r="AO3614" s="80"/>
      <c r="AP3614" s="80"/>
      <c r="AQ3614" s="80"/>
      <c r="AR3614" s="130"/>
      <c r="AS3614" s="80"/>
      <c r="AT3614" s="7"/>
      <c r="AU3614" s="7"/>
      <c r="AV3614" s="169"/>
      <c r="AW3614" s="170"/>
      <c r="AX3614" s="140"/>
      <c r="AY3614" s="150"/>
      <c r="AZ3614" s="171"/>
      <c r="BA3614" s="171"/>
      <c r="BB3614" s="150" t="str">
        <f t="shared" si="607"/>
        <v/>
      </c>
      <c r="BC3614" s="172"/>
      <c r="BD3614" s="169"/>
      <c r="BE3614" s="169"/>
      <c r="BF3614" s="169"/>
      <c r="BG3614" s="169"/>
      <c r="BH3614" s="169"/>
      <c r="BI3614" s="169"/>
      <c r="BJ3614" s="169"/>
      <c r="BK3614" s="169"/>
      <c r="BL3614" s="169"/>
      <c r="BM3614" s="169"/>
      <c r="BN3614" s="169"/>
      <c r="BO3614" s="169"/>
      <c r="BP3614" s="169"/>
      <c r="BQ3614" s="169"/>
      <c r="BS3614" s="6"/>
      <c r="BT3614" s="11"/>
      <c r="BU3614" s="6"/>
      <c r="BV3614" s="6"/>
    </row>
    <row r="3615" spans="1:74" ht="15.75" x14ac:dyDescent="0.25">
      <c r="A3615" s="52" t="s">
        <v>7908</v>
      </c>
      <c r="B3615" s="56"/>
      <c r="C3615" s="7" t="s">
        <v>118</v>
      </c>
      <c r="D3615" s="7" t="s">
        <v>6921</v>
      </c>
      <c r="E3615" s="7"/>
      <c r="F3615" s="64"/>
      <c r="G3615" s="6"/>
      <c r="H3615" s="6"/>
      <c r="I3615" s="10" t="s">
        <v>110</v>
      </c>
      <c r="J3615" s="11" t="s">
        <v>5541</v>
      </c>
      <c r="K3615" s="220" t="s">
        <v>601</v>
      </c>
      <c r="L3615" s="180"/>
      <c r="M3615" s="180">
        <v>1000</v>
      </c>
      <c r="N3615" s="80" t="s">
        <v>7217</v>
      </c>
      <c r="O3615" s="165"/>
      <c r="P3615" s="80" t="s">
        <v>6502</v>
      </c>
      <c r="Q3615" s="80"/>
      <c r="R3615" s="80"/>
      <c r="S3615" s="166"/>
      <c r="T3615" s="164"/>
      <c r="U3615" s="167"/>
      <c r="V3615" s="168"/>
      <c r="W3615" s="12" t="str">
        <f t="shared" si="606"/>
        <v>Mqtt1</v>
      </c>
      <c r="X3615" s="222"/>
      <c r="Y3615" s="6" t="str">
        <f t="shared" si="604"/>
        <v>power-tag/fcu-guest-fwd-cabin-ps</v>
      </c>
      <c r="Z3615" s="106" t="str" cm="1">
        <f t="array" ref="Z3615">IF(COUNTIF(N3615,"spare"),"","$."&amp;_xlfn.REGEXEXTRACT(J3615,"PT\d+[FQ]\d+_(.*)", 2))</f>
        <v>$.Active_Power_Phase_C</v>
      </c>
      <c r="AA3615" s="12">
        <f t="shared" si="608"/>
        <v>36</v>
      </c>
      <c r="AB3615" s="6" t="s">
        <v>195</v>
      </c>
      <c r="AC3615" s="106">
        <v>3058</v>
      </c>
      <c r="AJ3615" s="80"/>
      <c r="AK3615" s="116" t="s">
        <v>1695</v>
      </c>
      <c r="AN3615" s="80"/>
      <c r="AO3615" s="80"/>
      <c r="AP3615" s="80"/>
      <c r="AQ3615" s="80"/>
      <c r="AR3615" s="130"/>
      <c r="AS3615" s="80"/>
      <c r="AT3615" s="7"/>
      <c r="AU3615" s="7"/>
      <c r="AV3615" s="169"/>
      <c r="AW3615" s="170"/>
      <c r="AX3615" s="140"/>
      <c r="AY3615" s="150"/>
      <c r="AZ3615" s="171"/>
      <c r="BA3615" s="171"/>
      <c r="BB3615" s="150" t="str">
        <f t="shared" si="607"/>
        <v/>
      </c>
      <c r="BC3615" s="172"/>
      <c r="BD3615" s="169"/>
      <c r="BE3615" s="169"/>
      <c r="BF3615" s="169"/>
      <c r="BG3615" s="169"/>
      <c r="BH3615" s="169"/>
      <c r="BI3615" s="169"/>
      <c r="BJ3615" s="169"/>
      <c r="BK3615" s="169"/>
      <c r="BL3615" s="169"/>
      <c r="BM3615" s="169"/>
      <c r="BN3615" s="169"/>
      <c r="BO3615" s="169"/>
      <c r="BP3615" s="169"/>
      <c r="BQ3615" s="169"/>
      <c r="BS3615" s="6"/>
      <c r="BT3615" s="11"/>
      <c r="BU3615" s="6"/>
      <c r="BV3615" s="6"/>
    </row>
    <row r="3616" spans="1:74" ht="15.75" x14ac:dyDescent="0.25">
      <c r="A3616" s="52" t="s">
        <v>7908</v>
      </c>
      <c r="B3616" s="56"/>
      <c r="C3616" s="7" t="s">
        <v>118</v>
      </c>
      <c r="D3616" s="7" t="s">
        <v>6921</v>
      </c>
      <c r="E3616" s="7"/>
      <c r="F3616" s="64"/>
      <c r="G3616" s="6"/>
      <c r="H3616" s="6"/>
      <c r="I3616" s="10" t="s">
        <v>110</v>
      </c>
      <c r="J3616" s="11" t="s">
        <v>5542</v>
      </c>
      <c r="K3616" s="220" t="s">
        <v>601</v>
      </c>
      <c r="L3616" s="180"/>
      <c r="M3616" s="180">
        <v>1000</v>
      </c>
      <c r="N3616" s="80" t="s">
        <v>7217</v>
      </c>
      <c r="O3616" s="165"/>
      <c r="P3616" s="80" t="s">
        <v>6503</v>
      </c>
      <c r="Q3616" s="80"/>
      <c r="R3616" s="80"/>
      <c r="S3616" s="166"/>
      <c r="T3616" s="164"/>
      <c r="U3616" s="167"/>
      <c r="V3616" s="168"/>
      <c r="W3616" s="12" t="str">
        <f t="shared" si="606"/>
        <v>Mqtt1</v>
      </c>
      <c r="X3616" s="222"/>
      <c r="Y3616" s="6" t="str">
        <f t="shared" si="604"/>
        <v>power-tag/fcu-guest-fwd-cabin-ps</v>
      </c>
      <c r="Z3616" s="106" t="str" cm="1">
        <f t="array" ref="Z3616">IF(COUNTIF(N3616,"spare"),"","$."&amp;_xlfn.REGEXEXTRACT(J3616,"PT\d+[FQ]\d+_(.*)", 2))</f>
        <v>$.Total_Active_Power</v>
      </c>
      <c r="AA3616" s="12">
        <f t="shared" si="608"/>
        <v>36</v>
      </c>
      <c r="AB3616" s="6" t="s">
        <v>195</v>
      </c>
      <c r="AC3616" s="106">
        <v>3060</v>
      </c>
      <c r="AJ3616" s="80"/>
      <c r="AK3616" s="116" t="s">
        <v>1695</v>
      </c>
      <c r="AN3616" s="80"/>
      <c r="AO3616" s="80"/>
      <c r="AP3616" s="80"/>
      <c r="AQ3616" s="80"/>
      <c r="AR3616" s="130"/>
      <c r="AS3616" s="80"/>
      <c r="AT3616" s="7"/>
      <c r="AU3616" s="7"/>
      <c r="AV3616" s="169"/>
      <c r="AW3616" s="170"/>
      <c r="AX3616" s="140"/>
      <c r="AY3616" s="150"/>
      <c r="AZ3616" s="171"/>
      <c r="BA3616" s="171"/>
      <c r="BB3616" s="150" t="str">
        <f t="shared" si="607"/>
        <v/>
      </c>
      <c r="BC3616" s="172"/>
      <c r="BD3616" s="169"/>
      <c r="BE3616" s="169"/>
      <c r="BF3616" s="169"/>
      <c r="BG3616" s="169"/>
      <c r="BH3616" s="169"/>
      <c r="BI3616" s="169"/>
      <c r="BJ3616" s="169"/>
      <c r="BK3616" s="169"/>
      <c r="BL3616" s="169"/>
      <c r="BM3616" s="169"/>
      <c r="BN3616" s="169"/>
      <c r="BO3616" s="169"/>
      <c r="BP3616" s="169"/>
      <c r="BQ3616" s="169"/>
      <c r="BS3616" s="6"/>
      <c r="BT3616" s="11"/>
      <c r="BU3616" s="6"/>
      <c r="BV3616" s="6"/>
    </row>
    <row r="3617" spans="1:74" ht="15.75" x14ac:dyDescent="0.25">
      <c r="A3617" s="52" t="s">
        <v>7908</v>
      </c>
      <c r="B3617" s="56"/>
      <c r="C3617" s="7" t="s">
        <v>118</v>
      </c>
      <c r="D3617" s="7" t="s">
        <v>6921</v>
      </c>
      <c r="E3617" s="7"/>
      <c r="F3617" s="64"/>
      <c r="G3617" s="6"/>
      <c r="H3617" s="6"/>
      <c r="I3617" s="10" t="s">
        <v>110</v>
      </c>
      <c r="J3617" s="11" t="s">
        <v>5543</v>
      </c>
      <c r="K3617" s="220" t="s">
        <v>601</v>
      </c>
      <c r="L3617" s="180"/>
      <c r="M3617" s="180">
        <v>1000</v>
      </c>
      <c r="N3617" s="80" t="s">
        <v>7217</v>
      </c>
      <c r="O3617" s="165"/>
      <c r="P3617" s="80" t="s">
        <v>6504</v>
      </c>
      <c r="Q3617" s="80"/>
      <c r="R3617" s="80"/>
      <c r="S3617" s="166"/>
      <c r="T3617" s="164"/>
      <c r="U3617" s="167"/>
      <c r="V3617" s="168"/>
      <c r="W3617" s="12" t="str">
        <f t="shared" si="606"/>
        <v>Mqtt1</v>
      </c>
      <c r="X3617" s="222"/>
      <c r="Y3617" s="6" t="str">
        <f t="shared" si="604"/>
        <v>power-tag/fcu-guest-fwd-cabin-ps</v>
      </c>
      <c r="Z3617" s="106" t="str" cm="1">
        <f t="array" ref="Z3617">IF(COUNTIF(N3617,"spare"),"","$."&amp;_xlfn.REGEXEXTRACT(J3617,"PT\d+[FQ]\d+_(.*)", 2))</f>
        <v>$.Power_Factor_Phase_A</v>
      </c>
      <c r="AA3617" s="12">
        <f t="shared" si="608"/>
        <v>36</v>
      </c>
      <c r="AB3617" s="6" t="s">
        <v>195</v>
      </c>
      <c r="AC3617" s="106">
        <v>3078</v>
      </c>
      <c r="AJ3617" s="80"/>
      <c r="AK3617" s="116" t="s">
        <v>1696</v>
      </c>
      <c r="AN3617" s="80"/>
      <c r="AO3617" s="80"/>
      <c r="AP3617" s="80"/>
      <c r="AQ3617" s="80"/>
      <c r="AR3617" s="130"/>
      <c r="AS3617" s="80"/>
      <c r="AT3617" s="7"/>
      <c r="AU3617" s="7"/>
      <c r="AV3617" s="169"/>
      <c r="AW3617" s="170"/>
      <c r="AX3617" s="140"/>
      <c r="AY3617" s="150"/>
      <c r="AZ3617" s="171"/>
      <c r="BA3617" s="171"/>
      <c r="BB3617" s="150" t="str">
        <f t="shared" si="607"/>
        <v/>
      </c>
      <c r="BC3617" s="172"/>
      <c r="BD3617" s="169"/>
      <c r="BE3617" s="169"/>
      <c r="BF3617" s="169"/>
      <c r="BG3617" s="169"/>
      <c r="BH3617" s="169"/>
      <c r="BI3617" s="169"/>
      <c r="BJ3617" s="169"/>
      <c r="BK3617" s="169"/>
      <c r="BL3617" s="169"/>
      <c r="BM3617" s="169"/>
      <c r="BN3617" s="169"/>
      <c r="BO3617" s="169"/>
      <c r="BP3617" s="169"/>
      <c r="BQ3617" s="169"/>
      <c r="BS3617" s="6"/>
      <c r="BT3617" s="11"/>
      <c r="BU3617" s="6"/>
      <c r="BV3617" s="6"/>
    </row>
    <row r="3618" spans="1:74" ht="15.75" x14ac:dyDescent="0.25">
      <c r="A3618" s="52" t="s">
        <v>7908</v>
      </c>
      <c r="B3618" s="56"/>
      <c r="C3618" s="7" t="s">
        <v>118</v>
      </c>
      <c r="D3618" s="7" t="s">
        <v>6921</v>
      </c>
      <c r="E3618" s="7"/>
      <c r="F3618" s="64"/>
      <c r="G3618" s="6"/>
      <c r="H3618" s="6"/>
      <c r="I3618" s="10" t="s">
        <v>110</v>
      </c>
      <c r="J3618" s="11" t="s">
        <v>5544</v>
      </c>
      <c r="K3618" s="220" t="s">
        <v>601</v>
      </c>
      <c r="L3618" s="180"/>
      <c r="M3618" s="180">
        <v>1000</v>
      </c>
      <c r="N3618" s="80" t="s">
        <v>7217</v>
      </c>
      <c r="O3618" s="165"/>
      <c r="P3618" s="80" t="s">
        <v>6505</v>
      </c>
      <c r="Q3618" s="80"/>
      <c r="R3618" s="80"/>
      <c r="S3618" s="166"/>
      <c r="T3618" s="164"/>
      <c r="U3618" s="167"/>
      <c r="V3618" s="168"/>
      <c r="W3618" s="12" t="str">
        <f t="shared" si="606"/>
        <v>Mqtt1</v>
      </c>
      <c r="X3618" s="222"/>
      <c r="Y3618" s="6" t="str">
        <f t="shared" si="604"/>
        <v>power-tag/fcu-guest-fwd-cabin-ps</v>
      </c>
      <c r="Z3618" s="106" t="str" cm="1">
        <f t="array" ref="Z3618">IF(COUNTIF(N3618,"spare"),"","$."&amp;_xlfn.REGEXEXTRACT(J3618,"PT\d+[FQ]\d+_(.*)", 2))</f>
        <v>$.Power_Factor_Phase_B</v>
      </c>
      <c r="AA3618" s="12">
        <f t="shared" si="608"/>
        <v>36</v>
      </c>
      <c r="AB3618" s="6" t="s">
        <v>195</v>
      </c>
      <c r="AC3618" s="106">
        <v>3080</v>
      </c>
      <c r="AJ3618" s="80"/>
      <c r="AK3618" s="116" t="s">
        <v>1696</v>
      </c>
      <c r="AN3618" s="80"/>
      <c r="AO3618" s="80"/>
      <c r="AP3618" s="80"/>
      <c r="AQ3618" s="80"/>
      <c r="AR3618" s="130"/>
      <c r="AS3618" s="80"/>
      <c r="AT3618" s="7"/>
      <c r="AU3618" s="7"/>
      <c r="AV3618" s="169"/>
      <c r="AW3618" s="170"/>
      <c r="AX3618" s="140"/>
      <c r="AY3618" s="150"/>
      <c r="AZ3618" s="171"/>
      <c r="BA3618" s="171"/>
      <c r="BB3618" s="150" t="str">
        <f t="shared" si="607"/>
        <v/>
      </c>
      <c r="BC3618" s="172"/>
      <c r="BD3618" s="169"/>
      <c r="BE3618" s="169"/>
      <c r="BF3618" s="169"/>
      <c r="BG3618" s="169"/>
      <c r="BH3618" s="169"/>
      <c r="BI3618" s="169"/>
      <c r="BJ3618" s="169"/>
      <c r="BK3618" s="169"/>
      <c r="BL3618" s="169"/>
      <c r="BM3618" s="169"/>
      <c r="BN3618" s="169"/>
      <c r="BO3618" s="169"/>
      <c r="BP3618" s="169"/>
      <c r="BQ3618" s="169"/>
      <c r="BS3618" s="6"/>
      <c r="BT3618" s="11"/>
      <c r="BU3618" s="6"/>
      <c r="BV3618" s="6"/>
    </row>
    <row r="3619" spans="1:74" ht="15.75" x14ac:dyDescent="0.25">
      <c r="A3619" s="52" t="s">
        <v>7908</v>
      </c>
      <c r="B3619" s="56"/>
      <c r="C3619" s="7" t="s">
        <v>118</v>
      </c>
      <c r="D3619" s="7" t="s">
        <v>6921</v>
      </c>
      <c r="E3619" s="7"/>
      <c r="F3619" s="64"/>
      <c r="G3619" s="6"/>
      <c r="H3619" s="6"/>
      <c r="I3619" s="10" t="s">
        <v>110</v>
      </c>
      <c r="J3619" s="11" t="s">
        <v>5545</v>
      </c>
      <c r="K3619" s="220" t="s">
        <v>601</v>
      </c>
      <c r="L3619" s="180"/>
      <c r="M3619" s="180">
        <v>1000</v>
      </c>
      <c r="N3619" s="80" t="s">
        <v>7217</v>
      </c>
      <c r="O3619" s="165"/>
      <c r="P3619" s="80" t="s">
        <v>6506</v>
      </c>
      <c r="Q3619" s="80"/>
      <c r="R3619" s="80"/>
      <c r="S3619" s="166"/>
      <c r="T3619" s="164"/>
      <c r="U3619" s="167"/>
      <c r="V3619" s="168"/>
      <c r="W3619" s="12" t="str">
        <f t="shared" si="606"/>
        <v>Mqtt1</v>
      </c>
      <c r="X3619" s="222"/>
      <c r="Y3619" s="6" t="str">
        <f t="shared" si="604"/>
        <v>power-tag/fcu-guest-fwd-cabin-ps</v>
      </c>
      <c r="Z3619" s="106" t="str" cm="1">
        <f t="array" ref="Z3619">IF(COUNTIF(N3619,"spare"),"","$."&amp;_xlfn.REGEXEXTRACT(J3619,"PT\d+[FQ]\d+_(.*)", 2))</f>
        <v>$.Power_Factor_Phase_C</v>
      </c>
      <c r="AA3619" s="12">
        <f t="shared" si="608"/>
        <v>36</v>
      </c>
      <c r="AB3619" s="6" t="s">
        <v>195</v>
      </c>
      <c r="AC3619" s="106">
        <v>3082</v>
      </c>
      <c r="AJ3619" s="80"/>
      <c r="AK3619" s="116" t="s">
        <v>1696</v>
      </c>
      <c r="AN3619" s="80"/>
      <c r="AO3619" s="80"/>
      <c r="AP3619" s="80"/>
      <c r="AQ3619" s="80"/>
      <c r="AR3619" s="130"/>
      <c r="AS3619" s="80"/>
      <c r="AT3619" s="7"/>
      <c r="AU3619" s="7"/>
      <c r="AV3619" s="169"/>
      <c r="AW3619" s="170"/>
      <c r="AX3619" s="140"/>
      <c r="AY3619" s="150"/>
      <c r="AZ3619" s="171"/>
      <c r="BA3619" s="171"/>
      <c r="BB3619" s="150" t="str">
        <f t="shared" si="607"/>
        <v/>
      </c>
      <c r="BC3619" s="172"/>
      <c r="BD3619" s="169"/>
      <c r="BE3619" s="169"/>
      <c r="BF3619" s="169"/>
      <c r="BG3619" s="169"/>
      <c r="BH3619" s="169"/>
      <c r="BI3619" s="169"/>
      <c r="BJ3619" s="169"/>
      <c r="BK3619" s="169"/>
      <c r="BL3619" s="169"/>
      <c r="BM3619" s="169"/>
      <c r="BN3619" s="169"/>
      <c r="BO3619" s="169"/>
      <c r="BP3619" s="169"/>
      <c r="BQ3619" s="169"/>
      <c r="BS3619" s="6"/>
      <c r="BT3619" s="11"/>
      <c r="BU3619" s="6"/>
      <c r="BV3619" s="6"/>
    </row>
    <row r="3620" spans="1:74" ht="15.75" x14ac:dyDescent="0.25">
      <c r="A3620" s="52" t="s">
        <v>7908</v>
      </c>
      <c r="B3620" s="56"/>
      <c r="C3620" s="7" t="s">
        <v>118</v>
      </c>
      <c r="D3620" s="7" t="s">
        <v>6921</v>
      </c>
      <c r="E3620" s="7"/>
      <c r="F3620" s="64"/>
      <c r="G3620" s="6"/>
      <c r="H3620" s="6"/>
      <c r="I3620" s="10" t="s">
        <v>110</v>
      </c>
      <c r="J3620" s="11" t="s">
        <v>5546</v>
      </c>
      <c r="K3620" s="220" t="s">
        <v>601</v>
      </c>
      <c r="L3620" s="180"/>
      <c r="M3620" s="180">
        <v>1000</v>
      </c>
      <c r="N3620" s="80" t="s">
        <v>7217</v>
      </c>
      <c r="O3620" s="165"/>
      <c r="P3620" s="80" t="s">
        <v>6507</v>
      </c>
      <c r="Q3620" s="80"/>
      <c r="R3620" s="80"/>
      <c r="S3620" s="166"/>
      <c r="T3620" s="164"/>
      <c r="U3620" s="167"/>
      <c r="V3620" s="168"/>
      <c r="W3620" s="12" t="str">
        <f t="shared" si="606"/>
        <v>Mqtt1</v>
      </c>
      <c r="X3620" s="222"/>
      <c r="Y3620" s="6" t="str">
        <f t="shared" si="604"/>
        <v>power-tag/fcu-guest-fwd-cabin-ps</v>
      </c>
      <c r="Z3620" s="106" t="str" cm="1">
        <f t="array" ref="Z3620">IF(COUNTIF(N3620,"spare"),"","$."&amp;_xlfn.REGEXEXTRACT(J3620,"PT\d+[FQ]\d+_(.*)", 2))</f>
        <v>$.Total_Power_Factor</v>
      </c>
      <c r="AA3620" s="12">
        <f t="shared" si="608"/>
        <v>36</v>
      </c>
      <c r="AB3620" s="6" t="s">
        <v>195</v>
      </c>
      <c r="AC3620" s="106">
        <v>3084</v>
      </c>
      <c r="AJ3620" s="80"/>
      <c r="AK3620" s="116" t="s">
        <v>1696</v>
      </c>
      <c r="AN3620" s="80"/>
      <c r="AO3620" s="80"/>
      <c r="AP3620" s="80"/>
      <c r="AQ3620" s="80"/>
      <c r="AR3620" s="130"/>
      <c r="AS3620" s="80"/>
      <c r="AT3620" s="7"/>
      <c r="AU3620" s="7"/>
      <c r="AV3620" s="169"/>
      <c r="AW3620" s="170"/>
      <c r="AX3620" s="140"/>
      <c r="AY3620" s="150"/>
      <c r="AZ3620" s="171"/>
      <c r="BA3620" s="171"/>
      <c r="BB3620" s="150" t="str">
        <f t="shared" si="607"/>
        <v/>
      </c>
      <c r="BC3620" s="172"/>
      <c r="BD3620" s="169"/>
      <c r="BE3620" s="169"/>
      <c r="BF3620" s="169"/>
      <c r="BG3620" s="169"/>
      <c r="BH3620" s="169"/>
      <c r="BI3620" s="169"/>
      <c r="BJ3620" s="169"/>
      <c r="BK3620" s="169"/>
      <c r="BL3620" s="169"/>
      <c r="BM3620" s="169"/>
      <c r="BN3620" s="169"/>
      <c r="BO3620" s="169"/>
      <c r="BP3620" s="169"/>
      <c r="BQ3620" s="169"/>
      <c r="BS3620" s="6"/>
      <c r="BT3620" s="11"/>
      <c r="BU3620" s="6"/>
      <c r="BV3620" s="6"/>
    </row>
    <row r="3621" spans="1:74" ht="15.75" x14ac:dyDescent="0.25">
      <c r="A3621" s="52" t="s">
        <v>7908</v>
      </c>
      <c r="B3621" s="56"/>
      <c r="C3621" s="7" t="s">
        <v>118</v>
      </c>
      <c r="D3621" s="7" t="s">
        <v>6921</v>
      </c>
      <c r="E3621" s="7"/>
      <c r="F3621" s="64"/>
      <c r="G3621" s="6"/>
      <c r="H3621" s="6"/>
      <c r="I3621" s="10" t="s">
        <v>110</v>
      </c>
      <c r="J3621" s="11" t="s">
        <v>5629</v>
      </c>
      <c r="K3621" s="220" t="s">
        <v>601</v>
      </c>
      <c r="L3621" s="180"/>
      <c r="M3621" s="180">
        <v>1000</v>
      </c>
      <c r="N3621" s="80" t="s">
        <v>7217</v>
      </c>
      <c r="O3621" s="165"/>
      <c r="P3621" s="80" t="s">
        <v>6478</v>
      </c>
      <c r="Q3621" s="80"/>
      <c r="R3621" s="80"/>
      <c r="S3621" s="166"/>
      <c r="T3621" s="164"/>
      <c r="U3621" s="167"/>
      <c r="V3621" s="168"/>
      <c r="W3621" s="12" t="str">
        <f t="shared" ref="W3621:W3635" si="609">IF(COUNTIF(N3621,"spare"),"","Mqtt1")</f>
        <v>Mqtt1</v>
      </c>
      <c r="X3621" s="222"/>
      <c r="Y3621" s="6" t="str">
        <f t="shared" si="604"/>
        <v>power-tag/fcu-overflow-bathroom</v>
      </c>
      <c r="Z3621" s="106" t="str" cm="1">
        <f t="array" ref="Z3621">IF(COUNTIF(N3621,"spare"),"","$."&amp;_xlfn.REGEXEXTRACT(J3621,"PT\d+[FQ]\d+_(.*)", 2))</f>
        <v>$.RMS_Current_Phase_A</v>
      </c>
      <c r="AA3621" s="12">
        <f>AA3606+1</f>
        <v>37</v>
      </c>
      <c r="AB3621" s="6" t="s">
        <v>195</v>
      </c>
      <c r="AC3621" s="106">
        <v>3000</v>
      </c>
      <c r="AJ3621" s="80"/>
      <c r="AK3621" s="116" t="s">
        <v>1693</v>
      </c>
      <c r="AN3621" s="80"/>
      <c r="AO3621" s="80"/>
      <c r="AP3621" s="80"/>
      <c r="AQ3621" s="80"/>
      <c r="AR3621" s="130"/>
      <c r="AS3621" s="80"/>
      <c r="AT3621" s="7"/>
      <c r="AU3621" s="7"/>
      <c r="AV3621" s="169"/>
      <c r="AW3621" s="170"/>
      <c r="AX3621" s="140"/>
      <c r="AY3621" s="150"/>
      <c r="AZ3621" s="171"/>
      <c r="BA3621" s="171"/>
      <c r="BB3621" s="150" t="str">
        <f t="shared" ref="BB3621:BB3635" si="610">IF(ISNUMBER(AM3621),"1","")</f>
        <v/>
      </c>
      <c r="BC3621" s="172"/>
      <c r="BD3621" s="169"/>
      <c r="BE3621" s="169"/>
      <c r="BF3621" s="169"/>
      <c r="BG3621" s="169"/>
      <c r="BH3621" s="169"/>
      <c r="BI3621" s="169"/>
      <c r="BJ3621" s="169"/>
      <c r="BK3621" s="169"/>
      <c r="BL3621" s="169"/>
      <c r="BM3621" s="169"/>
      <c r="BN3621" s="169"/>
      <c r="BO3621" s="169"/>
      <c r="BP3621" s="169"/>
      <c r="BQ3621" s="169"/>
      <c r="BS3621" s="6"/>
      <c r="BT3621" s="11"/>
      <c r="BU3621" s="6"/>
      <c r="BV3621" s="6"/>
    </row>
    <row r="3622" spans="1:74" ht="15.75" x14ac:dyDescent="0.25">
      <c r="A3622" s="52" t="s">
        <v>7908</v>
      </c>
      <c r="B3622" s="56"/>
      <c r="C3622" s="7" t="s">
        <v>118</v>
      </c>
      <c r="D3622" s="7" t="s">
        <v>6921</v>
      </c>
      <c r="E3622" s="7"/>
      <c r="F3622" s="64"/>
      <c r="G3622" s="6"/>
      <c r="H3622" s="6"/>
      <c r="I3622" s="10" t="s">
        <v>110</v>
      </c>
      <c r="J3622" s="11" t="s">
        <v>5630</v>
      </c>
      <c r="K3622" s="220" t="s">
        <v>601</v>
      </c>
      <c r="L3622" s="180"/>
      <c r="M3622" s="180">
        <v>1000</v>
      </c>
      <c r="N3622" s="80" t="s">
        <v>7217</v>
      </c>
      <c r="O3622" s="165"/>
      <c r="P3622" s="80" t="s">
        <v>6479</v>
      </c>
      <c r="Q3622" s="80"/>
      <c r="R3622" s="80"/>
      <c r="S3622" s="166"/>
      <c r="T3622" s="164"/>
      <c r="U3622" s="167"/>
      <c r="V3622" s="168"/>
      <c r="W3622" s="12" t="str">
        <f t="shared" si="609"/>
        <v>Mqtt1</v>
      </c>
      <c r="X3622" s="222"/>
      <c r="Y3622" s="6" t="str">
        <f t="shared" si="604"/>
        <v>power-tag/fcu-overflow-bathroom</v>
      </c>
      <c r="Z3622" s="106" t="str" cm="1">
        <f t="array" ref="Z3622">IF(COUNTIF(N3622,"spare"),"","$."&amp;_xlfn.REGEXEXTRACT(J3622,"PT\d+[FQ]\d+_(.*)", 2))</f>
        <v>$.RMS_Current_Phase_B</v>
      </c>
      <c r="AA3622" s="12">
        <f t="shared" si="608"/>
        <v>37</v>
      </c>
      <c r="AB3622" s="6" t="s">
        <v>195</v>
      </c>
      <c r="AC3622" s="106">
        <v>3002</v>
      </c>
      <c r="AJ3622" s="80"/>
      <c r="AK3622" s="116" t="s">
        <v>1693</v>
      </c>
      <c r="AN3622" s="80"/>
      <c r="AO3622" s="80"/>
      <c r="AP3622" s="80"/>
      <c r="AQ3622" s="80"/>
      <c r="AR3622" s="130"/>
      <c r="AS3622" s="80"/>
      <c r="AT3622" s="7"/>
      <c r="AU3622" s="7"/>
      <c r="AV3622" s="169"/>
      <c r="AW3622" s="170"/>
      <c r="AX3622" s="140"/>
      <c r="AY3622" s="150"/>
      <c r="AZ3622" s="171"/>
      <c r="BA3622" s="171"/>
      <c r="BB3622" s="150" t="str">
        <f t="shared" si="610"/>
        <v/>
      </c>
      <c r="BC3622" s="172"/>
      <c r="BD3622" s="169"/>
      <c r="BE3622" s="169"/>
      <c r="BF3622" s="169"/>
      <c r="BG3622" s="169"/>
      <c r="BH3622" s="169"/>
      <c r="BI3622" s="169"/>
      <c r="BJ3622" s="169"/>
      <c r="BK3622" s="169"/>
      <c r="BL3622" s="169"/>
      <c r="BM3622" s="169"/>
      <c r="BN3622" s="169"/>
      <c r="BO3622" s="169"/>
      <c r="BP3622" s="169"/>
      <c r="BQ3622" s="169"/>
      <c r="BS3622" s="6"/>
      <c r="BT3622" s="11"/>
      <c r="BU3622" s="6"/>
      <c r="BV3622" s="6"/>
    </row>
    <row r="3623" spans="1:74" ht="15.75" x14ac:dyDescent="0.25">
      <c r="A3623" s="52" t="s">
        <v>7908</v>
      </c>
      <c r="B3623" s="56"/>
      <c r="C3623" s="7" t="s">
        <v>118</v>
      </c>
      <c r="D3623" s="7" t="s">
        <v>6921</v>
      </c>
      <c r="E3623" s="7"/>
      <c r="F3623" s="64"/>
      <c r="G3623" s="6"/>
      <c r="H3623" s="6"/>
      <c r="I3623" s="10" t="s">
        <v>110</v>
      </c>
      <c r="J3623" s="11" t="s">
        <v>5631</v>
      </c>
      <c r="K3623" s="220" t="s">
        <v>601</v>
      </c>
      <c r="L3623" s="180"/>
      <c r="M3623" s="180">
        <v>1000</v>
      </c>
      <c r="N3623" s="80" t="s">
        <v>7217</v>
      </c>
      <c r="O3623" s="165"/>
      <c r="P3623" s="80" t="s">
        <v>6480</v>
      </c>
      <c r="Q3623" s="80"/>
      <c r="R3623" s="80"/>
      <c r="S3623" s="166"/>
      <c r="T3623" s="164"/>
      <c r="U3623" s="167"/>
      <c r="V3623" s="168"/>
      <c r="W3623" s="12" t="str">
        <f t="shared" si="609"/>
        <v>Mqtt1</v>
      </c>
      <c r="X3623" s="222"/>
      <c r="Y3623" s="6" t="str">
        <f t="shared" si="604"/>
        <v>power-tag/fcu-overflow-bathroom</v>
      </c>
      <c r="Z3623" s="106" t="str" cm="1">
        <f t="array" ref="Z3623">IF(COUNTIF(N3623,"spare"),"","$."&amp;_xlfn.REGEXEXTRACT(J3623,"PT\d+[FQ]\d+_(.*)", 2))</f>
        <v>$.RMS_Current_Phase_C</v>
      </c>
      <c r="AA3623" s="12">
        <f t="shared" si="608"/>
        <v>37</v>
      </c>
      <c r="AB3623" s="6" t="s">
        <v>195</v>
      </c>
      <c r="AC3623" s="106">
        <v>3004</v>
      </c>
      <c r="AJ3623" s="80"/>
      <c r="AK3623" s="116" t="s">
        <v>1693</v>
      </c>
      <c r="AN3623" s="80"/>
      <c r="AO3623" s="80"/>
      <c r="AP3623" s="80"/>
      <c r="AQ3623" s="80"/>
      <c r="AR3623" s="130"/>
      <c r="AS3623" s="80"/>
      <c r="AT3623" s="7"/>
      <c r="AU3623" s="7"/>
      <c r="AV3623" s="169"/>
      <c r="AW3623" s="170"/>
      <c r="AX3623" s="140"/>
      <c r="AY3623" s="150"/>
      <c r="AZ3623" s="171"/>
      <c r="BA3623" s="171"/>
      <c r="BB3623" s="150" t="str">
        <f t="shared" si="610"/>
        <v/>
      </c>
      <c r="BC3623" s="172"/>
      <c r="BD3623" s="169"/>
      <c r="BE3623" s="169"/>
      <c r="BF3623" s="169"/>
      <c r="BG3623" s="169"/>
      <c r="BH3623" s="169"/>
      <c r="BI3623" s="169"/>
      <c r="BJ3623" s="169"/>
      <c r="BK3623" s="169"/>
      <c r="BL3623" s="169"/>
      <c r="BM3623" s="169"/>
      <c r="BN3623" s="169"/>
      <c r="BO3623" s="169"/>
      <c r="BP3623" s="169"/>
      <c r="BQ3623" s="169"/>
      <c r="BS3623" s="6"/>
      <c r="BT3623" s="11"/>
      <c r="BU3623" s="6"/>
      <c r="BV3623" s="6"/>
    </row>
    <row r="3624" spans="1:74" ht="15.75" x14ac:dyDescent="0.25">
      <c r="A3624" s="52" t="s">
        <v>7908</v>
      </c>
      <c r="B3624" s="56"/>
      <c r="C3624" s="7" t="s">
        <v>118</v>
      </c>
      <c r="D3624" s="7" t="s">
        <v>6921</v>
      </c>
      <c r="E3624" s="7"/>
      <c r="F3624" s="64"/>
      <c r="G3624" s="6"/>
      <c r="H3624" s="6"/>
      <c r="I3624" s="10" t="s">
        <v>110</v>
      </c>
      <c r="J3624" s="11" t="s">
        <v>5632</v>
      </c>
      <c r="K3624" s="220" t="s">
        <v>601</v>
      </c>
      <c r="L3624" s="180"/>
      <c r="M3624" s="180">
        <v>1000</v>
      </c>
      <c r="N3624" s="80" t="s">
        <v>7217</v>
      </c>
      <c r="O3624" s="165"/>
      <c r="P3624" s="80" t="s">
        <v>6481</v>
      </c>
      <c r="Q3624" s="80"/>
      <c r="R3624" s="80"/>
      <c r="S3624" s="166"/>
      <c r="T3624" s="164"/>
      <c r="U3624" s="167"/>
      <c r="V3624" s="168"/>
      <c r="W3624" s="12" t="str">
        <f t="shared" si="609"/>
        <v>Mqtt1</v>
      </c>
      <c r="X3624" s="222"/>
      <c r="Y3624" s="6" t="str">
        <f t="shared" si="604"/>
        <v>power-tag/fcu-overflow-bathroom</v>
      </c>
      <c r="Z3624" s="106" t="str" cm="1">
        <f t="array" ref="Z3624">IF(COUNTIF(N3624,"spare"),"","$."&amp;_xlfn.REGEXEXTRACT(J3624,"PT\d+[FQ]\d+_(.*)", 2))</f>
        <v>$.RMS_Current_Phase_Neut</v>
      </c>
      <c r="AA3624" s="12">
        <f t="shared" si="608"/>
        <v>37</v>
      </c>
      <c r="AB3624" s="6" t="s">
        <v>195</v>
      </c>
      <c r="AC3624" s="106">
        <v>3006</v>
      </c>
      <c r="AJ3624" s="80"/>
      <c r="AK3624" s="116" t="s">
        <v>1693</v>
      </c>
      <c r="AN3624" s="80"/>
      <c r="AO3624" s="80"/>
      <c r="AP3624" s="80"/>
      <c r="AQ3624" s="80"/>
      <c r="AR3624" s="130"/>
      <c r="AS3624" s="80"/>
      <c r="AT3624" s="7"/>
      <c r="AU3624" s="7"/>
      <c r="AV3624" s="169"/>
      <c r="AW3624" s="170"/>
      <c r="AX3624" s="140"/>
      <c r="AY3624" s="150"/>
      <c r="AZ3624" s="171"/>
      <c r="BA3624" s="171"/>
      <c r="BB3624" s="150" t="str">
        <f t="shared" si="610"/>
        <v/>
      </c>
      <c r="BC3624" s="172"/>
      <c r="BD3624" s="169"/>
      <c r="BE3624" s="169"/>
      <c r="BF3624" s="169"/>
      <c r="BG3624" s="169"/>
      <c r="BH3624" s="169"/>
      <c r="BI3624" s="169"/>
      <c r="BJ3624" s="169"/>
      <c r="BK3624" s="169"/>
      <c r="BL3624" s="169"/>
      <c r="BM3624" s="169"/>
      <c r="BN3624" s="169"/>
      <c r="BO3624" s="169"/>
      <c r="BP3624" s="169"/>
      <c r="BQ3624" s="169"/>
      <c r="BS3624" s="6"/>
      <c r="BT3624" s="11"/>
      <c r="BU3624" s="6"/>
      <c r="BV3624" s="6"/>
    </row>
    <row r="3625" spans="1:74" ht="15.75" x14ac:dyDescent="0.25">
      <c r="A3625" s="52" t="s">
        <v>7908</v>
      </c>
      <c r="B3625" s="56"/>
      <c r="C3625" s="7" t="s">
        <v>118</v>
      </c>
      <c r="D3625" s="7" t="s">
        <v>6921</v>
      </c>
      <c r="E3625" s="7"/>
      <c r="F3625" s="64"/>
      <c r="G3625" s="6"/>
      <c r="H3625" s="6"/>
      <c r="I3625" s="10" t="s">
        <v>110</v>
      </c>
      <c r="J3625" s="11" t="s">
        <v>7826</v>
      </c>
      <c r="K3625" s="220" t="s">
        <v>601</v>
      </c>
      <c r="L3625" s="180"/>
      <c r="M3625" s="180">
        <v>1000</v>
      </c>
      <c r="N3625" s="80" t="s">
        <v>7217</v>
      </c>
      <c r="O3625" s="165"/>
      <c r="P3625" s="80" t="s">
        <v>6482</v>
      </c>
      <c r="Q3625" s="80"/>
      <c r="R3625" s="80"/>
      <c r="S3625" s="166"/>
      <c r="T3625" s="164"/>
      <c r="U3625" s="167"/>
      <c r="V3625" s="168"/>
      <c r="W3625" s="12" t="str">
        <f t="shared" si="609"/>
        <v>Mqtt1</v>
      </c>
      <c r="X3625" s="222"/>
      <c r="Y3625" s="6" t="str">
        <f t="shared" si="604"/>
        <v>power-tag/fcu-overflow-bathroom</v>
      </c>
      <c r="Z3625" s="106" t="str" cm="1">
        <f t="array" ref="Z3625">IF(COUNTIF(N3625,"spare"),"","$."&amp;_xlfn.REGEXEXTRACT(J3625,"PT\d+[FQ]\d+_(.*)", 2))</f>
        <v>$.RMS_Voltage_A_N</v>
      </c>
      <c r="AA3625" s="12">
        <f t="shared" si="608"/>
        <v>37</v>
      </c>
      <c r="AB3625" s="6" t="s">
        <v>195</v>
      </c>
      <c r="AC3625" s="106">
        <v>3028</v>
      </c>
      <c r="AJ3625" s="80"/>
      <c r="AK3625" s="116" t="s">
        <v>1694</v>
      </c>
      <c r="AN3625" s="80"/>
      <c r="AO3625" s="80"/>
      <c r="AP3625" s="80"/>
      <c r="AQ3625" s="80"/>
      <c r="AR3625" s="130"/>
      <c r="AS3625" s="80"/>
      <c r="AT3625" s="7"/>
      <c r="AU3625" s="7"/>
      <c r="AV3625" s="169"/>
      <c r="AW3625" s="170"/>
      <c r="AX3625" s="140"/>
      <c r="AY3625" s="150"/>
      <c r="AZ3625" s="171"/>
      <c r="BA3625" s="171"/>
      <c r="BB3625" s="150" t="str">
        <f t="shared" si="610"/>
        <v/>
      </c>
      <c r="BC3625" s="172"/>
      <c r="BD3625" s="169"/>
      <c r="BE3625" s="169"/>
      <c r="BF3625" s="169"/>
      <c r="BG3625" s="169"/>
      <c r="BH3625" s="169"/>
      <c r="BI3625" s="169"/>
      <c r="BJ3625" s="169"/>
      <c r="BK3625" s="169"/>
      <c r="BL3625" s="169"/>
      <c r="BM3625" s="169"/>
      <c r="BN3625" s="169"/>
      <c r="BO3625" s="169"/>
      <c r="BP3625" s="169"/>
      <c r="BQ3625" s="169"/>
      <c r="BS3625" s="6"/>
      <c r="BT3625" s="11"/>
      <c r="BU3625" s="6"/>
      <c r="BV3625" s="6"/>
    </row>
    <row r="3626" spans="1:74" ht="15.75" x14ac:dyDescent="0.25">
      <c r="A3626" s="52" t="s">
        <v>7908</v>
      </c>
      <c r="B3626" s="56"/>
      <c r="C3626" s="7" t="s">
        <v>118</v>
      </c>
      <c r="D3626" s="7" t="s">
        <v>6921</v>
      </c>
      <c r="E3626" s="7"/>
      <c r="F3626" s="64"/>
      <c r="G3626" s="6"/>
      <c r="H3626" s="6"/>
      <c r="I3626" s="10" t="s">
        <v>110</v>
      </c>
      <c r="J3626" s="11" t="s">
        <v>7827</v>
      </c>
      <c r="K3626" s="220" t="s">
        <v>601</v>
      </c>
      <c r="L3626" s="180"/>
      <c r="M3626" s="180">
        <v>1000</v>
      </c>
      <c r="N3626" s="80" t="s">
        <v>7217</v>
      </c>
      <c r="O3626" s="165"/>
      <c r="P3626" s="80" t="s">
        <v>6483</v>
      </c>
      <c r="Q3626" s="80"/>
      <c r="R3626" s="80"/>
      <c r="S3626" s="166"/>
      <c r="T3626" s="164"/>
      <c r="U3626" s="167"/>
      <c r="V3626" s="168"/>
      <c r="W3626" s="12" t="str">
        <f t="shared" si="609"/>
        <v>Mqtt1</v>
      </c>
      <c r="X3626" s="222"/>
      <c r="Y3626" s="6" t="str">
        <f t="shared" si="604"/>
        <v>power-tag/fcu-overflow-bathroom</v>
      </c>
      <c r="Z3626" s="106" t="str" cm="1">
        <f t="array" ref="Z3626">IF(COUNTIF(N3626,"spare"),"","$."&amp;_xlfn.REGEXEXTRACT(J3626,"PT\d+[FQ]\d+_(.*)", 2))</f>
        <v>$.RMS_Voltage_B_N</v>
      </c>
      <c r="AA3626" s="12">
        <f t="shared" si="608"/>
        <v>37</v>
      </c>
      <c r="AB3626" s="6" t="s">
        <v>195</v>
      </c>
      <c r="AC3626" s="106">
        <v>3030</v>
      </c>
      <c r="AJ3626" s="80"/>
      <c r="AK3626" s="116" t="s">
        <v>1694</v>
      </c>
      <c r="AN3626" s="80"/>
      <c r="AO3626" s="80"/>
      <c r="AP3626" s="80"/>
      <c r="AQ3626" s="80"/>
      <c r="AR3626" s="130"/>
      <c r="AS3626" s="80"/>
      <c r="AT3626" s="7"/>
      <c r="AU3626" s="7"/>
      <c r="AV3626" s="169"/>
      <c r="AW3626" s="170"/>
      <c r="AX3626" s="140"/>
      <c r="AY3626" s="150"/>
      <c r="AZ3626" s="171"/>
      <c r="BA3626" s="171"/>
      <c r="BB3626" s="150" t="str">
        <f t="shared" si="610"/>
        <v/>
      </c>
      <c r="BC3626" s="172"/>
      <c r="BD3626" s="169"/>
      <c r="BE3626" s="169"/>
      <c r="BF3626" s="169"/>
      <c r="BG3626" s="169"/>
      <c r="BH3626" s="169"/>
      <c r="BI3626" s="169"/>
      <c r="BJ3626" s="169"/>
      <c r="BK3626" s="169"/>
      <c r="BL3626" s="169"/>
      <c r="BM3626" s="169"/>
      <c r="BN3626" s="169"/>
      <c r="BO3626" s="169"/>
      <c r="BP3626" s="169"/>
      <c r="BQ3626" s="169"/>
      <c r="BS3626" s="6"/>
      <c r="BT3626" s="11"/>
      <c r="BU3626" s="6"/>
      <c r="BV3626" s="6"/>
    </row>
    <row r="3627" spans="1:74" ht="15.75" x14ac:dyDescent="0.25">
      <c r="A3627" s="52" t="s">
        <v>7908</v>
      </c>
      <c r="B3627" s="56"/>
      <c r="C3627" s="7" t="s">
        <v>118</v>
      </c>
      <c r="D3627" s="7" t="s">
        <v>6921</v>
      </c>
      <c r="E3627" s="7"/>
      <c r="F3627" s="64"/>
      <c r="G3627" s="6"/>
      <c r="H3627" s="6"/>
      <c r="I3627" s="10" t="s">
        <v>110</v>
      </c>
      <c r="J3627" s="11" t="s">
        <v>7828</v>
      </c>
      <c r="K3627" s="220" t="s">
        <v>601</v>
      </c>
      <c r="L3627" s="180"/>
      <c r="M3627" s="180">
        <v>1000</v>
      </c>
      <c r="N3627" s="80" t="s">
        <v>7217</v>
      </c>
      <c r="O3627" s="165"/>
      <c r="P3627" s="80" t="s">
        <v>6484</v>
      </c>
      <c r="Q3627" s="80"/>
      <c r="R3627" s="80"/>
      <c r="S3627" s="166"/>
      <c r="T3627" s="164"/>
      <c r="U3627" s="167"/>
      <c r="V3627" s="168"/>
      <c r="W3627" s="12" t="str">
        <f t="shared" si="609"/>
        <v>Mqtt1</v>
      </c>
      <c r="X3627" s="222"/>
      <c r="Y3627" s="6" t="str">
        <f t="shared" si="604"/>
        <v>power-tag/fcu-overflow-bathroom</v>
      </c>
      <c r="Z3627" s="106" t="str" cm="1">
        <f t="array" ref="Z3627">IF(COUNTIF(N3627,"spare"),"","$."&amp;_xlfn.REGEXEXTRACT(J3627,"PT\d+[FQ]\d+_(.*)", 2))</f>
        <v>$.RMS_Voltage_C_N</v>
      </c>
      <c r="AA3627" s="12">
        <f t="shared" si="608"/>
        <v>37</v>
      </c>
      <c r="AB3627" s="6" t="s">
        <v>195</v>
      </c>
      <c r="AC3627" s="106">
        <v>3032</v>
      </c>
      <c r="AJ3627" s="80"/>
      <c r="AK3627" s="116" t="s">
        <v>1694</v>
      </c>
      <c r="AN3627" s="80"/>
      <c r="AO3627" s="80"/>
      <c r="AP3627" s="80"/>
      <c r="AQ3627" s="80"/>
      <c r="AR3627" s="130"/>
      <c r="AS3627" s="80"/>
      <c r="AT3627" s="7"/>
      <c r="AU3627" s="7"/>
      <c r="AV3627" s="169"/>
      <c r="AW3627" s="170"/>
      <c r="AX3627" s="140"/>
      <c r="AY3627" s="150"/>
      <c r="AZ3627" s="171"/>
      <c r="BA3627" s="171"/>
      <c r="BB3627" s="150" t="str">
        <f t="shared" si="610"/>
        <v/>
      </c>
      <c r="BC3627" s="172"/>
      <c r="BD3627" s="169"/>
      <c r="BE3627" s="169"/>
      <c r="BF3627" s="169"/>
      <c r="BG3627" s="169"/>
      <c r="BH3627" s="169"/>
      <c r="BI3627" s="169"/>
      <c r="BJ3627" s="169"/>
      <c r="BK3627" s="169"/>
      <c r="BL3627" s="169"/>
      <c r="BM3627" s="169"/>
      <c r="BN3627" s="169"/>
      <c r="BO3627" s="169"/>
      <c r="BP3627" s="169"/>
      <c r="BQ3627" s="169"/>
      <c r="BS3627" s="6"/>
      <c r="BT3627" s="11"/>
      <c r="BU3627" s="6"/>
      <c r="BV3627" s="6"/>
    </row>
    <row r="3628" spans="1:74" ht="15.75" x14ac:dyDescent="0.25">
      <c r="A3628" s="52" t="s">
        <v>7908</v>
      </c>
      <c r="B3628" s="56"/>
      <c r="C3628" s="7" t="s">
        <v>118</v>
      </c>
      <c r="D3628" s="7" t="s">
        <v>6921</v>
      </c>
      <c r="E3628" s="7"/>
      <c r="F3628" s="64"/>
      <c r="G3628" s="6"/>
      <c r="H3628" s="6"/>
      <c r="I3628" s="10" t="s">
        <v>110</v>
      </c>
      <c r="J3628" s="11" t="s">
        <v>5633</v>
      </c>
      <c r="K3628" s="220" t="s">
        <v>601</v>
      </c>
      <c r="L3628" s="180"/>
      <c r="M3628" s="180">
        <v>1000</v>
      </c>
      <c r="N3628" s="80" t="s">
        <v>7217</v>
      </c>
      <c r="O3628" s="165"/>
      <c r="P3628" s="80" t="s">
        <v>6485</v>
      </c>
      <c r="Q3628" s="80"/>
      <c r="R3628" s="80"/>
      <c r="S3628" s="166"/>
      <c r="T3628" s="164"/>
      <c r="U3628" s="167"/>
      <c r="V3628" s="168"/>
      <c r="W3628" s="12" t="str">
        <f t="shared" si="609"/>
        <v>Mqtt1</v>
      </c>
      <c r="X3628" s="222"/>
      <c r="Y3628" s="6" t="str">
        <f t="shared" si="604"/>
        <v>power-tag/fcu-overflow-bathroom</v>
      </c>
      <c r="Z3628" s="106" t="str" cm="1">
        <f t="array" ref="Z3628">IF(COUNTIF(N3628,"spare"),"","$."&amp;_xlfn.REGEXEXTRACT(J3628,"PT\d+[FQ]\d+_(.*)", 2))</f>
        <v>$.Active_Power_Phase_A</v>
      </c>
      <c r="AA3628" s="12">
        <f t="shared" si="608"/>
        <v>37</v>
      </c>
      <c r="AB3628" s="6" t="s">
        <v>195</v>
      </c>
      <c r="AC3628" s="106">
        <v>3054</v>
      </c>
      <c r="AJ3628" s="80"/>
      <c r="AK3628" s="116" t="s">
        <v>1695</v>
      </c>
      <c r="AN3628" s="80"/>
      <c r="AO3628" s="80"/>
      <c r="AP3628" s="80"/>
      <c r="AQ3628" s="80"/>
      <c r="AR3628" s="130"/>
      <c r="AS3628" s="80"/>
      <c r="AT3628" s="7"/>
      <c r="AU3628" s="7"/>
      <c r="AV3628" s="169"/>
      <c r="AW3628" s="170"/>
      <c r="AX3628" s="140"/>
      <c r="AY3628" s="150"/>
      <c r="AZ3628" s="171"/>
      <c r="BA3628" s="171"/>
      <c r="BB3628" s="150" t="str">
        <f t="shared" si="610"/>
        <v/>
      </c>
      <c r="BC3628" s="172"/>
      <c r="BD3628" s="169"/>
      <c r="BE3628" s="169"/>
      <c r="BF3628" s="169"/>
      <c r="BG3628" s="169"/>
      <c r="BH3628" s="169"/>
      <c r="BI3628" s="169"/>
      <c r="BJ3628" s="169"/>
      <c r="BK3628" s="169"/>
      <c r="BL3628" s="169"/>
      <c r="BM3628" s="169"/>
      <c r="BN3628" s="169"/>
      <c r="BO3628" s="169"/>
      <c r="BP3628" s="169"/>
      <c r="BQ3628" s="169"/>
      <c r="BS3628" s="6"/>
      <c r="BT3628" s="11"/>
      <c r="BU3628" s="6"/>
      <c r="BV3628" s="6"/>
    </row>
    <row r="3629" spans="1:74" ht="15.75" x14ac:dyDescent="0.25">
      <c r="A3629" s="52" t="s">
        <v>7908</v>
      </c>
      <c r="B3629" s="56"/>
      <c r="C3629" s="7" t="s">
        <v>118</v>
      </c>
      <c r="D3629" s="7" t="s">
        <v>6921</v>
      </c>
      <c r="E3629" s="7"/>
      <c r="F3629" s="64"/>
      <c r="G3629" s="6"/>
      <c r="H3629" s="6"/>
      <c r="I3629" s="10" t="s">
        <v>110</v>
      </c>
      <c r="J3629" s="11" t="s">
        <v>5634</v>
      </c>
      <c r="K3629" s="220" t="s">
        <v>601</v>
      </c>
      <c r="L3629" s="180"/>
      <c r="M3629" s="180">
        <v>1000</v>
      </c>
      <c r="N3629" s="80" t="s">
        <v>7217</v>
      </c>
      <c r="O3629" s="165"/>
      <c r="P3629" s="80" t="s">
        <v>6486</v>
      </c>
      <c r="Q3629" s="80"/>
      <c r="R3629" s="80"/>
      <c r="S3629" s="166"/>
      <c r="T3629" s="164"/>
      <c r="U3629" s="167"/>
      <c r="V3629" s="168"/>
      <c r="W3629" s="12" t="str">
        <f t="shared" si="609"/>
        <v>Mqtt1</v>
      </c>
      <c r="X3629" s="222"/>
      <c r="Y3629" s="6" t="str">
        <f t="shared" si="604"/>
        <v>power-tag/fcu-overflow-bathroom</v>
      </c>
      <c r="Z3629" s="106" t="str" cm="1">
        <f t="array" ref="Z3629">IF(COUNTIF(N3629,"spare"),"","$."&amp;_xlfn.REGEXEXTRACT(J3629,"PT\d+[FQ]\d+_(.*)", 2))</f>
        <v>$.Active_Power_Phase_B</v>
      </c>
      <c r="AA3629" s="12">
        <f t="shared" si="608"/>
        <v>37</v>
      </c>
      <c r="AB3629" s="6" t="s">
        <v>195</v>
      </c>
      <c r="AC3629" s="106">
        <v>3056</v>
      </c>
      <c r="AJ3629" s="80"/>
      <c r="AK3629" s="116" t="s">
        <v>1695</v>
      </c>
      <c r="AN3629" s="80"/>
      <c r="AO3629" s="80"/>
      <c r="AP3629" s="80"/>
      <c r="AQ3629" s="80"/>
      <c r="AR3629" s="130"/>
      <c r="AS3629" s="80"/>
      <c r="AT3629" s="7"/>
      <c r="AU3629" s="7"/>
      <c r="AV3629" s="169"/>
      <c r="AW3629" s="170"/>
      <c r="AX3629" s="140"/>
      <c r="AY3629" s="150"/>
      <c r="AZ3629" s="171"/>
      <c r="BA3629" s="171"/>
      <c r="BB3629" s="150" t="str">
        <f t="shared" si="610"/>
        <v/>
      </c>
      <c r="BC3629" s="172"/>
      <c r="BD3629" s="169"/>
      <c r="BE3629" s="169"/>
      <c r="BF3629" s="169"/>
      <c r="BG3629" s="169"/>
      <c r="BH3629" s="169"/>
      <c r="BI3629" s="169"/>
      <c r="BJ3629" s="169"/>
      <c r="BK3629" s="169"/>
      <c r="BL3629" s="169"/>
      <c r="BM3629" s="169"/>
      <c r="BN3629" s="169"/>
      <c r="BO3629" s="169"/>
      <c r="BP3629" s="169"/>
      <c r="BQ3629" s="169"/>
      <c r="BS3629" s="6"/>
      <c r="BT3629" s="11"/>
      <c r="BU3629" s="6"/>
      <c r="BV3629" s="6"/>
    </row>
    <row r="3630" spans="1:74" ht="15.75" x14ac:dyDescent="0.25">
      <c r="A3630" s="52" t="s">
        <v>7908</v>
      </c>
      <c r="B3630" s="56"/>
      <c r="C3630" s="7" t="s">
        <v>118</v>
      </c>
      <c r="D3630" s="7" t="s">
        <v>6921</v>
      </c>
      <c r="E3630" s="7"/>
      <c r="F3630" s="64"/>
      <c r="G3630" s="6"/>
      <c r="H3630" s="6"/>
      <c r="I3630" s="10" t="s">
        <v>110</v>
      </c>
      <c r="J3630" s="11" t="s">
        <v>5635</v>
      </c>
      <c r="K3630" s="220" t="s">
        <v>601</v>
      </c>
      <c r="L3630" s="180"/>
      <c r="M3630" s="180">
        <v>1000</v>
      </c>
      <c r="N3630" s="80" t="s">
        <v>7217</v>
      </c>
      <c r="O3630" s="165"/>
      <c r="P3630" s="80" t="s">
        <v>6487</v>
      </c>
      <c r="Q3630" s="80"/>
      <c r="R3630" s="80"/>
      <c r="S3630" s="166"/>
      <c r="T3630" s="164"/>
      <c r="U3630" s="167"/>
      <c r="V3630" s="168"/>
      <c r="W3630" s="12" t="str">
        <f t="shared" si="609"/>
        <v>Mqtt1</v>
      </c>
      <c r="X3630" s="222"/>
      <c r="Y3630" s="6" t="str">
        <f t="shared" si="604"/>
        <v>power-tag/fcu-overflow-bathroom</v>
      </c>
      <c r="Z3630" s="106" t="str" cm="1">
        <f t="array" ref="Z3630">IF(COUNTIF(N3630,"spare"),"","$."&amp;_xlfn.REGEXEXTRACT(J3630,"PT\d+[FQ]\d+_(.*)", 2))</f>
        <v>$.Active_Power_Phase_C</v>
      </c>
      <c r="AA3630" s="12">
        <f t="shared" si="608"/>
        <v>37</v>
      </c>
      <c r="AB3630" s="6" t="s">
        <v>195</v>
      </c>
      <c r="AC3630" s="106">
        <v>3058</v>
      </c>
      <c r="AJ3630" s="80"/>
      <c r="AK3630" s="116" t="s">
        <v>1695</v>
      </c>
      <c r="AN3630" s="80"/>
      <c r="AO3630" s="80"/>
      <c r="AP3630" s="80"/>
      <c r="AQ3630" s="80"/>
      <c r="AR3630" s="130"/>
      <c r="AS3630" s="80"/>
      <c r="AT3630" s="7"/>
      <c r="AU3630" s="7"/>
      <c r="AV3630" s="169"/>
      <c r="AW3630" s="170"/>
      <c r="AX3630" s="140"/>
      <c r="AY3630" s="150"/>
      <c r="AZ3630" s="171"/>
      <c r="BA3630" s="171"/>
      <c r="BB3630" s="150" t="str">
        <f t="shared" si="610"/>
        <v/>
      </c>
      <c r="BC3630" s="172"/>
      <c r="BD3630" s="169"/>
      <c r="BE3630" s="169"/>
      <c r="BF3630" s="169"/>
      <c r="BG3630" s="169"/>
      <c r="BH3630" s="169"/>
      <c r="BI3630" s="169"/>
      <c r="BJ3630" s="169"/>
      <c r="BK3630" s="169"/>
      <c r="BL3630" s="169"/>
      <c r="BM3630" s="169"/>
      <c r="BN3630" s="169"/>
      <c r="BO3630" s="169"/>
      <c r="BP3630" s="169"/>
      <c r="BQ3630" s="169"/>
      <c r="BS3630" s="6"/>
      <c r="BT3630" s="11"/>
      <c r="BU3630" s="6"/>
      <c r="BV3630" s="6"/>
    </row>
    <row r="3631" spans="1:74" ht="15.75" x14ac:dyDescent="0.25">
      <c r="A3631" s="52" t="s">
        <v>7908</v>
      </c>
      <c r="B3631" s="56"/>
      <c r="C3631" s="7" t="s">
        <v>118</v>
      </c>
      <c r="D3631" s="7" t="s">
        <v>6921</v>
      </c>
      <c r="E3631" s="7"/>
      <c r="F3631" s="64"/>
      <c r="G3631" s="6"/>
      <c r="H3631" s="6"/>
      <c r="I3631" s="10" t="s">
        <v>110</v>
      </c>
      <c r="J3631" s="11" t="s">
        <v>5636</v>
      </c>
      <c r="K3631" s="220" t="s">
        <v>601</v>
      </c>
      <c r="L3631" s="180"/>
      <c r="M3631" s="180">
        <v>1000</v>
      </c>
      <c r="N3631" s="80" t="s">
        <v>7217</v>
      </c>
      <c r="O3631" s="165"/>
      <c r="P3631" s="80" t="s">
        <v>6488</v>
      </c>
      <c r="Q3631" s="80"/>
      <c r="R3631" s="80"/>
      <c r="S3631" s="166"/>
      <c r="T3631" s="164"/>
      <c r="U3631" s="167"/>
      <c r="V3631" s="168"/>
      <c r="W3631" s="12" t="str">
        <f t="shared" si="609"/>
        <v>Mqtt1</v>
      </c>
      <c r="X3631" s="222"/>
      <c r="Y3631" s="6" t="str">
        <f t="shared" si="604"/>
        <v>power-tag/fcu-overflow-bathroom</v>
      </c>
      <c r="Z3631" s="106" t="str" cm="1">
        <f t="array" ref="Z3631">IF(COUNTIF(N3631,"spare"),"","$."&amp;_xlfn.REGEXEXTRACT(J3631,"PT\d+[FQ]\d+_(.*)", 2))</f>
        <v>$.Total_Active_Power</v>
      </c>
      <c r="AA3631" s="12">
        <f t="shared" si="608"/>
        <v>37</v>
      </c>
      <c r="AB3631" s="6" t="s">
        <v>195</v>
      </c>
      <c r="AC3631" s="106">
        <v>3060</v>
      </c>
      <c r="AJ3631" s="80"/>
      <c r="AK3631" s="116" t="s">
        <v>1695</v>
      </c>
      <c r="AN3631" s="80"/>
      <c r="AO3631" s="80"/>
      <c r="AP3631" s="80"/>
      <c r="AQ3631" s="80"/>
      <c r="AR3631" s="130"/>
      <c r="AS3631" s="80"/>
      <c r="AT3631" s="7"/>
      <c r="AU3631" s="7"/>
      <c r="AV3631" s="169"/>
      <c r="AW3631" s="170"/>
      <c r="AX3631" s="140"/>
      <c r="AY3631" s="150"/>
      <c r="AZ3631" s="171"/>
      <c r="BA3631" s="171"/>
      <c r="BB3631" s="150" t="str">
        <f t="shared" si="610"/>
        <v/>
      </c>
      <c r="BC3631" s="172"/>
      <c r="BD3631" s="169"/>
      <c r="BE3631" s="169"/>
      <c r="BF3631" s="169"/>
      <c r="BG3631" s="169"/>
      <c r="BH3631" s="169"/>
      <c r="BI3631" s="169"/>
      <c r="BJ3631" s="169"/>
      <c r="BK3631" s="169"/>
      <c r="BL3631" s="169"/>
      <c r="BM3631" s="169"/>
      <c r="BN3631" s="169"/>
      <c r="BO3631" s="169"/>
      <c r="BP3631" s="169"/>
      <c r="BQ3631" s="169"/>
      <c r="BS3631" s="6"/>
      <c r="BT3631" s="11"/>
      <c r="BU3631" s="6"/>
      <c r="BV3631" s="6"/>
    </row>
    <row r="3632" spans="1:74" ht="15.75" x14ac:dyDescent="0.25">
      <c r="A3632" s="52" t="s">
        <v>7908</v>
      </c>
      <c r="B3632" s="56"/>
      <c r="C3632" s="7" t="s">
        <v>118</v>
      </c>
      <c r="D3632" s="7" t="s">
        <v>6921</v>
      </c>
      <c r="E3632" s="7"/>
      <c r="F3632" s="64"/>
      <c r="G3632" s="6"/>
      <c r="H3632" s="6"/>
      <c r="I3632" s="10" t="s">
        <v>110</v>
      </c>
      <c r="J3632" s="11" t="s">
        <v>5637</v>
      </c>
      <c r="K3632" s="220" t="s">
        <v>601</v>
      </c>
      <c r="L3632" s="180"/>
      <c r="M3632" s="180">
        <v>1000</v>
      </c>
      <c r="N3632" s="80" t="s">
        <v>7217</v>
      </c>
      <c r="O3632" s="165"/>
      <c r="P3632" s="80" t="s">
        <v>6489</v>
      </c>
      <c r="Q3632" s="80"/>
      <c r="R3632" s="80"/>
      <c r="S3632" s="166"/>
      <c r="T3632" s="164"/>
      <c r="U3632" s="167"/>
      <c r="V3632" s="168"/>
      <c r="W3632" s="12" t="str">
        <f t="shared" si="609"/>
        <v>Mqtt1</v>
      </c>
      <c r="X3632" s="222"/>
      <c r="Y3632" s="6" t="str">
        <f t="shared" si="604"/>
        <v>power-tag/fcu-overflow-bathroom</v>
      </c>
      <c r="Z3632" s="106" t="str" cm="1">
        <f t="array" ref="Z3632">IF(COUNTIF(N3632,"spare"),"","$."&amp;_xlfn.REGEXEXTRACT(J3632,"PT\d+[FQ]\d+_(.*)", 2))</f>
        <v>$.Power_Factor_Phase_A</v>
      </c>
      <c r="AA3632" s="12">
        <f t="shared" si="608"/>
        <v>37</v>
      </c>
      <c r="AB3632" s="6" t="s">
        <v>195</v>
      </c>
      <c r="AC3632" s="106">
        <v>3078</v>
      </c>
      <c r="AJ3632" s="80"/>
      <c r="AK3632" s="116" t="s">
        <v>1696</v>
      </c>
      <c r="AN3632" s="80"/>
      <c r="AO3632" s="80"/>
      <c r="AP3632" s="80"/>
      <c r="AQ3632" s="80"/>
      <c r="AR3632" s="130"/>
      <c r="AS3632" s="80"/>
      <c r="AT3632" s="7"/>
      <c r="AU3632" s="7"/>
      <c r="AV3632" s="169"/>
      <c r="AW3632" s="170"/>
      <c r="AX3632" s="140"/>
      <c r="AY3632" s="150"/>
      <c r="AZ3632" s="171"/>
      <c r="BA3632" s="171"/>
      <c r="BB3632" s="150" t="str">
        <f t="shared" si="610"/>
        <v/>
      </c>
      <c r="BC3632" s="172"/>
      <c r="BD3632" s="169"/>
      <c r="BE3632" s="169"/>
      <c r="BF3632" s="169"/>
      <c r="BG3632" s="169"/>
      <c r="BH3632" s="169"/>
      <c r="BI3632" s="169"/>
      <c r="BJ3632" s="169"/>
      <c r="BK3632" s="169"/>
      <c r="BL3632" s="169"/>
      <c r="BM3632" s="169"/>
      <c r="BN3632" s="169"/>
      <c r="BO3632" s="169"/>
      <c r="BP3632" s="169"/>
      <c r="BQ3632" s="169"/>
      <c r="BS3632" s="6"/>
      <c r="BT3632" s="11"/>
      <c r="BU3632" s="6"/>
      <c r="BV3632" s="6"/>
    </row>
    <row r="3633" spans="1:74" ht="15.75" x14ac:dyDescent="0.25">
      <c r="A3633" s="52" t="s">
        <v>7908</v>
      </c>
      <c r="B3633" s="56"/>
      <c r="C3633" s="7" t="s">
        <v>118</v>
      </c>
      <c r="D3633" s="7" t="s">
        <v>6921</v>
      </c>
      <c r="E3633" s="7"/>
      <c r="F3633" s="64"/>
      <c r="G3633" s="6"/>
      <c r="H3633" s="6"/>
      <c r="I3633" s="10" t="s">
        <v>110</v>
      </c>
      <c r="J3633" s="11" t="s">
        <v>5638</v>
      </c>
      <c r="K3633" s="220" t="s">
        <v>601</v>
      </c>
      <c r="L3633" s="180"/>
      <c r="M3633" s="180">
        <v>1000</v>
      </c>
      <c r="N3633" s="80" t="s">
        <v>7217</v>
      </c>
      <c r="O3633" s="165"/>
      <c r="P3633" s="80" t="s">
        <v>6490</v>
      </c>
      <c r="Q3633" s="80"/>
      <c r="R3633" s="80"/>
      <c r="S3633" s="166"/>
      <c r="T3633" s="164"/>
      <c r="U3633" s="167"/>
      <c r="V3633" s="168"/>
      <c r="W3633" s="12" t="str">
        <f t="shared" si="609"/>
        <v>Mqtt1</v>
      </c>
      <c r="X3633" s="222"/>
      <c r="Y3633" s="6" t="str">
        <f t="shared" si="604"/>
        <v>power-tag/fcu-overflow-bathroom</v>
      </c>
      <c r="Z3633" s="106" t="str" cm="1">
        <f t="array" ref="Z3633">IF(COUNTIF(N3633,"spare"),"","$."&amp;_xlfn.REGEXEXTRACT(J3633,"PT\d+[FQ]\d+_(.*)", 2))</f>
        <v>$.Power_Factor_Phase_B</v>
      </c>
      <c r="AA3633" s="12">
        <f t="shared" si="608"/>
        <v>37</v>
      </c>
      <c r="AB3633" s="6" t="s">
        <v>195</v>
      </c>
      <c r="AC3633" s="106">
        <v>3080</v>
      </c>
      <c r="AJ3633" s="80"/>
      <c r="AK3633" s="116" t="s">
        <v>1696</v>
      </c>
      <c r="AN3633" s="80"/>
      <c r="AO3633" s="80"/>
      <c r="AP3633" s="80"/>
      <c r="AQ3633" s="80"/>
      <c r="AR3633" s="130"/>
      <c r="AS3633" s="80"/>
      <c r="AT3633" s="7"/>
      <c r="AU3633" s="7"/>
      <c r="AV3633" s="169"/>
      <c r="AW3633" s="170"/>
      <c r="AX3633" s="140"/>
      <c r="AY3633" s="150"/>
      <c r="AZ3633" s="171"/>
      <c r="BA3633" s="171"/>
      <c r="BB3633" s="150" t="str">
        <f t="shared" si="610"/>
        <v/>
      </c>
      <c r="BC3633" s="172"/>
      <c r="BD3633" s="169"/>
      <c r="BE3633" s="169"/>
      <c r="BF3633" s="169"/>
      <c r="BG3633" s="169"/>
      <c r="BH3633" s="169"/>
      <c r="BI3633" s="169"/>
      <c r="BJ3633" s="169"/>
      <c r="BK3633" s="169"/>
      <c r="BL3633" s="169"/>
      <c r="BM3633" s="169"/>
      <c r="BN3633" s="169"/>
      <c r="BO3633" s="169"/>
      <c r="BP3633" s="169"/>
      <c r="BQ3633" s="169"/>
      <c r="BS3633" s="6"/>
      <c r="BT3633" s="11"/>
      <c r="BU3633" s="6"/>
      <c r="BV3633" s="6"/>
    </row>
    <row r="3634" spans="1:74" ht="15.75" x14ac:dyDescent="0.25">
      <c r="A3634" s="52" t="s">
        <v>7908</v>
      </c>
      <c r="B3634" s="56"/>
      <c r="C3634" s="7" t="s">
        <v>118</v>
      </c>
      <c r="D3634" s="7" t="s">
        <v>6921</v>
      </c>
      <c r="E3634" s="7"/>
      <c r="F3634" s="64"/>
      <c r="G3634" s="6"/>
      <c r="H3634" s="6"/>
      <c r="I3634" s="10" t="s">
        <v>110</v>
      </c>
      <c r="J3634" s="11" t="s">
        <v>5639</v>
      </c>
      <c r="K3634" s="220" t="s">
        <v>601</v>
      </c>
      <c r="L3634" s="180"/>
      <c r="M3634" s="180">
        <v>1000</v>
      </c>
      <c r="N3634" s="80" t="s">
        <v>7217</v>
      </c>
      <c r="O3634" s="165"/>
      <c r="P3634" s="80" t="s">
        <v>6491</v>
      </c>
      <c r="Q3634" s="80"/>
      <c r="R3634" s="80"/>
      <c r="S3634" s="166"/>
      <c r="T3634" s="164"/>
      <c r="U3634" s="167"/>
      <c r="V3634" s="168"/>
      <c r="W3634" s="12" t="str">
        <f t="shared" si="609"/>
        <v>Mqtt1</v>
      </c>
      <c r="X3634" s="222"/>
      <c r="Y3634" s="6" t="str">
        <f t="shared" si="604"/>
        <v>power-tag/fcu-overflow-bathroom</v>
      </c>
      <c r="Z3634" s="106" t="str" cm="1">
        <f t="array" ref="Z3634">IF(COUNTIF(N3634,"spare"),"","$."&amp;_xlfn.REGEXEXTRACT(J3634,"PT\d+[FQ]\d+_(.*)", 2))</f>
        <v>$.Power_Factor_Phase_C</v>
      </c>
      <c r="AA3634" s="12">
        <f t="shared" si="608"/>
        <v>37</v>
      </c>
      <c r="AB3634" s="6" t="s">
        <v>195</v>
      </c>
      <c r="AC3634" s="106">
        <v>3082</v>
      </c>
      <c r="AJ3634" s="80"/>
      <c r="AK3634" s="116" t="s">
        <v>1696</v>
      </c>
      <c r="AN3634" s="80"/>
      <c r="AO3634" s="80"/>
      <c r="AP3634" s="80"/>
      <c r="AQ3634" s="80"/>
      <c r="AR3634" s="130"/>
      <c r="AS3634" s="80"/>
      <c r="AT3634" s="7"/>
      <c r="AU3634" s="7"/>
      <c r="AV3634" s="169"/>
      <c r="AW3634" s="170"/>
      <c r="AX3634" s="140"/>
      <c r="AY3634" s="150"/>
      <c r="AZ3634" s="171"/>
      <c r="BA3634" s="171"/>
      <c r="BB3634" s="150" t="str">
        <f t="shared" si="610"/>
        <v/>
      </c>
      <c r="BC3634" s="172"/>
      <c r="BD3634" s="169"/>
      <c r="BE3634" s="169"/>
      <c r="BF3634" s="169"/>
      <c r="BG3634" s="169"/>
      <c r="BH3634" s="169"/>
      <c r="BI3634" s="169"/>
      <c r="BJ3634" s="169"/>
      <c r="BK3634" s="169"/>
      <c r="BL3634" s="169"/>
      <c r="BM3634" s="169"/>
      <c r="BN3634" s="169"/>
      <c r="BO3634" s="169"/>
      <c r="BP3634" s="169"/>
      <c r="BQ3634" s="169"/>
      <c r="BS3634" s="6"/>
      <c r="BT3634" s="11"/>
      <c r="BU3634" s="6"/>
      <c r="BV3634" s="6"/>
    </row>
    <row r="3635" spans="1:74" ht="15.75" x14ac:dyDescent="0.25">
      <c r="A3635" s="52" t="s">
        <v>7908</v>
      </c>
      <c r="B3635" s="56"/>
      <c r="C3635" s="7" t="s">
        <v>118</v>
      </c>
      <c r="D3635" s="7" t="s">
        <v>6921</v>
      </c>
      <c r="E3635" s="7"/>
      <c r="F3635" s="64"/>
      <c r="G3635" s="6"/>
      <c r="H3635" s="6"/>
      <c r="I3635" s="10" t="s">
        <v>110</v>
      </c>
      <c r="J3635" s="11" t="s">
        <v>5640</v>
      </c>
      <c r="K3635" s="220" t="s">
        <v>601</v>
      </c>
      <c r="L3635" s="180"/>
      <c r="M3635" s="180">
        <v>1000</v>
      </c>
      <c r="N3635" s="80" t="s">
        <v>7217</v>
      </c>
      <c r="O3635" s="165"/>
      <c r="P3635" s="80" t="s">
        <v>6492</v>
      </c>
      <c r="Q3635" s="80"/>
      <c r="R3635" s="80"/>
      <c r="S3635" s="166"/>
      <c r="T3635" s="164"/>
      <c r="U3635" s="167"/>
      <c r="V3635" s="168"/>
      <c r="W3635" s="12" t="str">
        <f t="shared" si="609"/>
        <v>Mqtt1</v>
      </c>
      <c r="X3635" s="222"/>
      <c r="Y3635" s="6" t="str">
        <f t="shared" si="604"/>
        <v>power-tag/fcu-overflow-bathroom</v>
      </c>
      <c r="Z3635" s="106" t="str" cm="1">
        <f t="array" ref="Z3635">IF(COUNTIF(N3635,"spare"),"","$."&amp;_xlfn.REGEXEXTRACT(J3635,"PT\d+[FQ]\d+_(.*)", 2))</f>
        <v>$.Total_Power_Factor</v>
      </c>
      <c r="AA3635" s="12">
        <f t="shared" si="608"/>
        <v>37</v>
      </c>
      <c r="AB3635" s="6" t="s">
        <v>195</v>
      </c>
      <c r="AC3635" s="106">
        <v>3084</v>
      </c>
      <c r="AJ3635" s="80"/>
      <c r="AK3635" s="116" t="s">
        <v>1696</v>
      </c>
      <c r="AN3635" s="80"/>
      <c r="AO3635" s="80"/>
      <c r="AP3635" s="80"/>
      <c r="AQ3635" s="80"/>
      <c r="AR3635" s="130"/>
      <c r="AS3635" s="80"/>
      <c r="AT3635" s="7"/>
      <c r="AU3635" s="7"/>
      <c r="AV3635" s="169"/>
      <c r="AW3635" s="170"/>
      <c r="AX3635" s="140"/>
      <c r="AY3635" s="150"/>
      <c r="AZ3635" s="171"/>
      <c r="BA3635" s="171"/>
      <c r="BB3635" s="150" t="str">
        <f t="shared" si="610"/>
        <v/>
      </c>
      <c r="BC3635" s="172"/>
      <c r="BD3635" s="169"/>
      <c r="BE3635" s="169"/>
      <c r="BF3635" s="169"/>
      <c r="BG3635" s="169"/>
      <c r="BH3635" s="169"/>
      <c r="BI3635" s="169"/>
      <c r="BJ3635" s="169"/>
      <c r="BK3635" s="169"/>
      <c r="BL3635" s="169"/>
      <c r="BM3635" s="169"/>
      <c r="BN3635" s="169"/>
      <c r="BO3635" s="169"/>
      <c r="BP3635" s="169"/>
      <c r="BQ3635" s="169"/>
      <c r="BS3635" s="6"/>
      <c r="BT3635" s="11"/>
      <c r="BU3635" s="6"/>
      <c r="BV3635" s="6"/>
    </row>
    <row r="3636" spans="1:74" ht="15.75" x14ac:dyDescent="0.25">
      <c r="A3636" s="52" t="s">
        <v>7908</v>
      </c>
      <c r="B3636" s="56"/>
      <c r="C3636" s="7" t="s">
        <v>118</v>
      </c>
      <c r="D3636" s="7" t="s">
        <v>6921</v>
      </c>
      <c r="E3636" s="7"/>
      <c r="F3636" s="64"/>
      <c r="G3636" s="6"/>
      <c r="H3636" s="6"/>
      <c r="I3636" s="10" t="s">
        <v>110</v>
      </c>
      <c r="J3636" s="11" t="s">
        <v>5641</v>
      </c>
      <c r="K3636" s="220" t="s">
        <v>601</v>
      </c>
      <c r="L3636" s="180"/>
      <c r="M3636" s="180">
        <v>1000</v>
      </c>
      <c r="N3636" s="80" t="s">
        <v>7217</v>
      </c>
      <c r="O3636" s="165"/>
      <c r="P3636" s="80" t="s">
        <v>6508</v>
      </c>
      <c r="Q3636" s="80"/>
      <c r="R3636" s="80"/>
      <c r="S3636" s="166"/>
      <c r="T3636" s="164"/>
      <c r="U3636" s="167"/>
      <c r="V3636" s="168"/>
      <c r="W3636" s="12" t="str">
        <f t="shared" ref="W3636:W3650" si="611">IF(COUNTIF(N3636,"spare"),"","Mqtt1")</f>
        <v>Mqtt1</v>
      </c>
      <c r="X3636" s="222"/>
      <c r="Y3636" s="6" t="str">
        <f t="shared" si="604"/>
        <v>power-tag/fcu-laundry-captain-cabin-crew-cabin-mid-ps</v>
      </c>
      <c r="Z3636" s="106" t="str" cm="1">
        <f t="array" ref="Z3636">IF(COUNTIF(N3636,"spare"),"","$."&amp;_xlfn.REGEXEXTRACT(J3636,"PT\d+[FQ]\d+_(.*)", 2))</f>
        <v>$.RMS_Current_Phase_A</v>
      </c>
      <c r="AA3636" s="12">
        <f>AA3621+1</f>
        <v>38</v>
      </c>
      <c r="AB3636" s="6" t="s">
        <v>195</v>
      </c>
      <c r="AC3636" s="106">
        <v>3000</v>
      </c>
      <c r="AJ3636" s="80"/>
      <c r="AK3636" s="116" t="s">
        <v>1693</v>
      </c>
      <c r="AN3636" s="80"/>
      <c r="AO3636" s="80"/>
      <c r="AP3636" s="80"/>
      <c r="AQ3636" s="80"/>
      <c r="AR3636" s="130"/>
      <c r="AS3636" s="80"/>
      <c r="AT3636" s="7"/>
      <c r="AU3636" s="7"/>
      <c r="AV3636" s="169"/>
      <c r="AW3636" s="170"/>
      <c r="AX3636" s="140"/>
      <c r="AY3636" s="150"/>
      <c r="AZ3636" s="171"/>
      <c r="BA3636" s="171"/>
      <c r="BB3636" s="150" t="str">
        <f t="shared" ref="BB3636:BB3650" si="612">IF(ISNUMBER(AM3636),"1","")</f>
        <v/>
      </c>
      <c r="BC3636" s="172"/>
      <c r="BD3636" s="169"/>
      <c r="BE3636" s="169"/>
      <c r="BF3636" s="169"/>
      <c r="BG3636" s="169"/>
      <c r="BH3636" s="169"/>
      <c r="BI3636" s="169"/>
      <c r="BJ3636" s="169"/>
      <c r="BK3636" s="169"/>
      <c r="BL3636" s="169"/>
      <c r="BM3636" s="169"/>
      <c r="BN3636" s="169"/>
      <c r="BO3636" s="169"/>
      <c r="BP3636" s="169"/>
      <c r="BQ3636" s="169"/>
      <c r="BS3636" s="6"/>
      <c r="BT3636" s="11"/>
      <c r="BU3636" s="6"/>
      <c r="BV3636" s="6"/>
    </row>
    <row r="3637" spans="1:74" ht="15.75" x14ac:dyDescent="0.25">
      <c r="A3637" s="52" t="s">
        <v>7908</v>
      </c>
      <c r="B3637" s="56"/>
      <c r="C3637" s="7" t="s">
        <v>118</v>
      </c>
      <c r="D3637" s="7" t="s">
        <v>6921</v>
      </c>
      <c r="E3637" s="7"/>
      <c r="F3637" s="64"/>
      <c r="G3637" s="6"/>
      <c r="H3637" s="6"/>
      <c r="I3637" s="10" t="s">
        <v>110</v>
      </c>
      <c r="J3637" s="11" t="s">
        <v>5642</v>
      </c>
      <c r="K3637" s="220" t="s">
        <v>601</v>
      </c>
      <c r="L3637" s="180"/>
      <c r="M3637" s="180">
        <v>1000</v>
      </c>
      <c r="N3637" s="80" t="s">
        <v>7217</v>
      </c>
      <c r="O3637" s="165"/>
      <c r="P3637" s="80" t="s">
        <v>6509</v>
      </c>
      <c r="Q3637" s="80"/>
      <c r="R3637" s="80"/>
      <c r="S3637" s="166"/>
      <c r="T3637" s="164"/>
      <c r="U3637" s="167"/>
      <c r="V3637" s="168"/>
      <c r="W3637" s="12" t="str">
        <f t="shared" si="611"/>
        <v>Mqtt1</v>
      </c>
      <c r="X3637" s="222"/>
      <c r="Y3637" s="6" t="str">
        <f t="shared" si="604"/>
        <v>power-tag/fcu-laundry-captain-cabin-crew-cabin-mid-ps</v>
      </c>
      <c r="Z3637" s="106" t="str" cm="1">
        <f t="array" ref="Z3637">IF(COUNTIF(N3637,"spare"),"","$."&amp;_xlfn.REGEXEXTRACT(J3637,"PT\d+[FQ]\d+_(.*)", 2))</f>
        <v>$.RMS_Current_Phase_B</v>
      </c>
      <c r="AA3637" s="12">
        <f t="shared" si="608"/>
        <v>38</v>
      </c>
      <c r="AB3637" s="6" t="s">
        <v>195</v>
      </c>
      <c r="AC3637" s="106">
        <v>3002</v>
      </c>
      <c r="AJ3637" s="80"/>
      <c r="AK3637" s="116" t="s">
        <v>1693</v>
      </c>
      <c r="AN3637" s="80"/>
      <c r="AO3637" s="80"/>
      <c r="AP3637" s="80"/>
      <c r="AQ3637" s="80"/>
      <c r="AR3637" s="130"/>
      <c r="AS3637" s="80"/>
      <c r="AT3637" s="7"/>
      <c r="AU3637" s="7"/>
      <c r="AV3637" s="169"/>
      <c r="AW3637" s="170"/>
      <c r="AX3637" s="140"/>
      <c r="AY3637" s="150"/>
      <c r="AZ3637" s="171"/>
      <c r="BA3637" s="171"/>
      <c r="BB3637" s="150" t="str">
        <f t="shared" si="612"/>
        <v/>
      </c>
      <c r="BC3637" s="172"/>
      <c r="BD3637" s="169"/>
      <c r="BE3637" s="169"/>
      <c r="BF3637" s="169"/>
      <c r="BG3637" s="169"/>
      <c r="BH3637" s="169"/>
      <c r="BI3637" s="169"/>
      <c r="BJ3637" s="169"/>
      <c r="BK3637" s="169"/>
      <c r="BL3637" s="169"/>
      <c r="BM3637" s="169"/>
      <c r="BN3637" s="169"/>
      <c r="BO3637" s="169"/>
      <c r="BP3637" s="169"/>
      <c r="BQ3637" s="169"/>
      <c r="BS3637" s="6"/>
      <c r="BT3637" s="11"/>
      <c r="BU3637" s="6"/>
      <c r="BV3637" s="6"/>
    </row>
    <row r="3638" spans="1:74" ht="15.75" x14ac:dyDescent="0.25">
      <c r="A3638" s="52" t="s">
        <v>7908</v>
      </c>
      <c r="B3638" s="56"/>
      <c r="C3638" s="7" t="s">
        <v>118</v>
      </c>
      <c r="D3638" s="7" t="s">
        <v>6921</v>
      </c>
      <c r="E3638" s="7"/>
      <c r="F3638" s="64"/>
      <c r="G3638" s="6"/>
      <c r="H3638" s="6"/>
      <c r="I3638" s="10" t="s">
        <v>110</v>
      </c>
      <c r="J3638" s="11" t="s">
        <v>5643</v>
      </c>
      <c r="K3638" s="220" t="s">
        <v>601</v>
      </c>
      <c r="L3638" s="180"/>
      <c r="M3638" s="180">
        <v>1000</v>
      </c>
      <c r="N3638" s="80" t="s">
        <v>7217</v>
      </c>
      <c r="O3638" s="165"/>
      <c r="P3638" s="80" t="s">
        <v>6510</v>
      </c>
      <c r="Q3638" s="80"/>
      <c r="R3638" s="80"/>
      <c r="S3638" s="166"/>
      <c r="T3638" s="164"/>
      <c r="U3638" s="167"/>
      <c r="V3638" s="168"/>
      <c r="W3638" s="12" t="str">
        <f t="shared" si="611"/>
        <v>Mqtt1</v>
      </c>
      <c r="X3638" s="222"/>
      <c r="Y3638" s="6" t="str">
        <f t="shared" si="604"/>
        <v>power-tag/fcu-laundry-captain-cabin-crew-cabin-mid-ps</v>
      </c>
      <c r="Z3638" s="106" t="str" cm="1">
        <f t="array" ref="Z3638">IF(COUNTIF(N3638,"spare"),"","$."&amp;_xlfn.REGEXEXTRACT(J3638,"PT\d+[FQ]\d+_(.*)", 2))</f>
        <v>$.RMS_Current_Phase_C</v>
      </c>
      <c r="AA3638" s="12">
        <f t="shared" si="608"/>
        <v>38</v>
      </c>
      <c r="AB3638" s="6" t="s">
        <v>195</v>
      </c>
      <c r="AC3638" s="106">
        <v>3004</v>
      </c>
      <c r="AJ3638" s="80"/>
      <c r="AK3638" s="116" t="s">
        <v>1693</v>
      </c>
      <c r="AN3638" s="80"/>
      <c r="AO3638" s="80"/>
      <c r="AP3638" s="80"/>
      <c r="AQ3638" s="80"/>
      <c r="AR3638" s="130"/>
      <c r="AS3638" s="80"/>
      <c r="AT3638" s="7"/>
      <c r="AU3638" s="7"/>
      <c r="AV3638" s="169"/>
      <c r="AW3638" s="170"/>
      <c r="AX3638" s="140"/>
      <c r="AY3638" s="150"/>
      <c r="AZ3638" s="171"/>
      <c r="BA3638" s="171"/>
      <c r="BB3638" s="150" t="str">
        <f t="shared" si="612"/>
        <v/>
      </c>
      <c r="BC3638" s="172"/>
      <c r="BD3638" s="169"/>
      <c r="BE3638" s="169"/>
      <c r="BF3638" s="169"/>
      <c r="BG3638" s="169"/>
      <c r="BH3638" s="169"/>
      <c r="BI3638" s="169"/>
      <c r="BJ3638" s="169"/>
      <c r="BK3638" s="169"/>
      <c r="BL3638" s="169"/>
      <c r="BM3638" s="169"/>
      <c r="BN3638" s="169"/>
      <c r="BO3638" s="169"/>
      <c r="BP3638" s="169"/>
      <c r="BQ3638" s="169"/>
      <c r="BS3638" s="6"/>
      <c r="BT3638" s="11"/>
      <c r="BU3638" s="6"/>
      <c r="BV3638" s="6"/>
    </row>
    <row r="3639" spans="1:74" ht="15.75" x14ac:dyDescent="0.25">
      <c r="A3639" s="52" t="s">
        <v>7908</v>
      </c>
      <c r="B3639" s="56"/>
      <c r="C3639" s="7" t="s">
        <v>118</v>
      </c>
      <c r="D3639" s="7" t="s">
        <v>6921</v>
      </c>
      <c r="E3639" s="7"/>
      <c r="F3639" s="64"/>
      <c r="G3639" s="6"/>
      <c r="H3639" s="6"/>
      <c r="I3639" s="10" t="s">
        <v>110</v>
      </c>
      <c r="J3639" s="11" t="s">
        <v>5644</v>
      </c>
      <c r="K3639" s="220" t="s">
        <v>601</v>
      </c>
      <c r="L3639" s="180"/>
      <c r="M3639" s="180">
        <v>1000</v>
      </c>
      <c r="N3639" s="80" t="s">
        <v>7217</v>
      </c>
      <c r="O3639" s="165"/>
      <c r="P3639" s="80" t="s">
        <v>6511</v>
      </c>
      <c r="Q3639" s="80"/>
      <c r="R3639" s="80"/>
      <c r="S3639" s="166"/>
      <c r="T3639" s="164"/>
      <c r="U3639" s="167"/>
      <c r="V3639" s="168"/>
      <c r="W3639" s="12" t="str">
        <f t="shared" si="611"/>
        <v>Mqtt1</v>
      </c>
      <c r="X3639" s="222"/>
      <c r="Y3639" s="6" t="str">
        <f t="shared" si="604"/>
        <v>power-tag/fcu-laundry-captain-cabin-crew-cabin-mid-ps</v>
      </c>
      <c r="Z3639" s="106" t="str" cm="1">
        <f t="array" ref="Z3639">IF(COUNTIF(N3639,"spare"),"","$."&amp;_xlfn.REGEXEXTRACT(J3639,"PT\d+[FQ]\d+_(.*)", 2))</f>
        <v>$.RMS_Current_Phase_Neut</v>
      </c>
      <c r="AA3639" s="12">
        <f t="shared" si="608"/>
        <v>38</v>
      </c>
      <c r="AB3639" s="6" t="s">
        <v>195</v>
      </c>
      <c r="AC3639" s="106">
        <v>3006</v>
      </c>
      <c r="AJ3639" s="80"/>
      <c r="AK3639" s="116" t="s">
        <v>1693</v>
      </c>
      <c r="AN3639" s="80"/>
      <c r="AO3639" s="80"/>
      <c r="AP3639" s="80"/>
      <c r="AQ3639" s="80"/>
      <c r="AR3639" s="130"/>
      <c r="AS3639" s="80"/>
      <c r="AT3639" s="7"/>
      <c r="AU3639" s="7"/>
      <c r="AV3639" s="169"/>
      <c r="AW3639" s="170"/>
      <c r="AX3639" s="140"/>
      <c r="AY3639" s="150"/>
      <c r="AZ3639" s="171"/>
      <c r="BA3639" s="171"/>
      <c r="BB3639" s="150" t="str">
        <f t="shared" si="612"/>
        <v/>
      </c>
      <c r="BC3639" s="172"/>
      <c r="BD3639" s="169"/>
      <c r="BE3639" s="169"/>
      <c r="BF3639" s="169"/>
      <c r="BG3639" s="169"/>
      <c r="BH3639" s="169"/>
      <c r="BI3639" s="169"/>
      <c r="BJ3639" s="169"/>
      <c r="BK3639" s="169"/>
      <c r="BL3639" s="169"/>
      <c r="BM3639" s="169"/>
      <c r="BN3639" s="169"/>
      <c r="BO3639" s="169"/>
      <c r="BP3639" s="169"/>
      <c r="BQ3639" s="169"/>
      <c r="BS3639" s="6"/>
      <c r="BT3639" s="11"/>
      <c r="BU3639" s="6"/>
      <c r="BV3639" s="6"/>
    </row>
    <row r="3640" spans="1:74" ht="15.75" x14ac:dyDescent="0.25">
      <c r="A3640" s="52" t="s">
        <v>7908</v>
      </c>
      <c r="B3640" s="56"/>
      <c r="C3640" s="7" t="s">
        <v>118</v>
      </c>
      <c r="D3640" s="7" t="s">
        <v>6921</v>
      </c>
      <c r="E3640" s="7"/>
      <c r="F3640" s="64"/>
      <c r="G3640" s="6"/>
      <c r="H3640" s="6"/>
      <c r="I3640" s="10" t="s">
        <v>110</v>
      </c>
      <c r="J3640" s="11" t="s">
        <v>7829</v>
      </c>
      <c r="K3640" s="220" t="s">
        <v>601</v>
      </c>
      <c r="L3640" s="180"/>
      <c r="M3640" s="180">
        <v>1000</v>
      </c>
      <c r="N3640" s="80" t="s">
        <v>7217</v>
      </c>
      <c r="O3640" s="165"/>
      <c r="P3640" s="80" t="s">
        <v>6512</v>
      </c>
      <c r="Q3640" s="80"/>
      <c r="R3640" s="80"/>
      <c r="S3640" s="166"/>
      <c r="T3640" s="164"/>
      <c r="U3640" s="167"/>
      <c r="V3640" s="168"/>
      <c r="W3640" s="12" t="str">
        <f t="shared" si="611"/>
        <v>Mqtt1</v>
      </c>
      <c r="X3640" s="222"/>
      <c r="Y3640" s="6" t="str">
        <f t="shared" si="604"/>
        <v>power-tag/fcu-laundry-captain-cabin-crew-cabin-mid-ps</v>
      </c>
      <c r="Z3640" s="106" t="str" cm="1">
        <f t="array" ref="Z3640">IF(COUNTIF(N3640,"spare"),"","$."&amp;_xlfn.REGEXEXTRACT(J3640,"PT\d+[FQ]\d+_(.*)", 2))</f>
        <v>$.RMS_Voltage_A_N</v>
      </c>
      <c r="AA3640" s="12">
        <f t="shared" si="608"/>
        <v>38</v>
      </c>
      <c r="AB3640" s="6" t="s">
        <v>195</v>
      </c>
      <c r="AC3640" s="106">
        <v>3028</v>
      </c>
      <c r="AJ3640" s="80"/>
      <c r="AK3640" s="116" t="s">
        <v>1694</v>
      </c>
      <c r="AN3640" s="80"/>
      <c r="AO3640" s="80"/>
      <c r="AP3640" s="80"/>
      <c r="AQ3640" s="80"/>
      <c r="AR3640" s="130"/>
      <c r="AS3640" s="80"/>
      <c r="AT3640" s="7"/>
      <c r="AU3640" s="7"/>
      <c r="AV3640" s="169"/>
      <c r="AW3640" s="170"/>
      <c r="AX3640" s="140"/>
      <c r="AY3640" s="150"/>
      <c r="AZ3640" s="171"/>
      <c r="BA3640" s="171"/>
      <c r="BB3640" s="150" t="str">
        <f t="shared" si="612"/>
        <v/>
      </c>
      <c r="BC3640" s="172"/>
      <c r="BD3640" s="169"/>
      <c r="BE3640" s="169"/>
      <c r="BF3640" s="169"/>
      <c r="BG3640" s="169"/>
      <c r="BH3640" s="169"/>
      <c r="BI3640" s="169"/>
      <c r="BJ3640" s="169"/>
      <c r="BK3640" s="169"/>
      <c r="BL3640" s="169"/>
      <c r="BM3640" s="169"/>
      <c r="BN3640" s="169"/>
      <c r="BO3640" s="169"/>
      <c r="BP3640" s="169"/>
      <c r="BQ3640" s="169"/>
      <c r="BS3640" s="6"/>
      <c r="BT3640" s="11"/>
      <c r="BU3640" s="6"/>
      <c r="BV3640" s="6"/>
    </row>
    <row r="3641" spans="1:74" ht="15.75" x14ac:dyDescent="0.25">
      <c r="A3641" s="52" t="s">
        <v>7908</v>
      </c>
      <c r="B3641" s="56"/>
      <c r="C3641" s="7" t="s">
        <v>118</v>
      </c>
      <c r="D3641" s="7" t="s">
        <v>6921</v>
      </c>
      <c r="E3641" s="7"/>
      <c r="F3641" s="64"/>
      <c r="G3641" s="6"/>
      <c r="H3641" s="6"/>
      <c r="I3641" s="10" t="s">
        <v>110</v>
      </c>
      <c r="J3641" s="11" t="s">
        <v>7830</v>
      </c>
      <c r="K3641" s="220" t="s">
        <v>601</v>
      </c>
      <c r="L3641" s="180"/>
      <c r="M3641" s="180">
        <v>1000</v>
      </c>
      <c r="N3641" s="80" t="s">
        <v>7217</v>
      </c>
      <c r="O3641" s="165"/>
      <c r="P3641" s="80" t="s">
        <v>6513</v>
      </c>
      <c r="Q3641" s="80"/>
      <c r="R3641" s="80"/>
      <c r="S3641" s="166"/>
      <c r="T3641" s="164"/>
      <c r="U3641" s="167"/>
      <c r="V3641" s="168"/>
      <c r="W3641" s="12" t="str">
        <f t="shared" si="611"/>
        <v>Mqtt1</v>
      </c>
      <c r="X3641" s="222"/>
      <c r="Y3641" s="6" t="str">
        <f t="shared" si="604"/>
        <v>power-tag/fcu-laundry-captain-cabin-crew-cabin-mid-ps</v>
      </c>
      <c r="Z3641" s="106" t="str" cm="1">
        <f t="array" ref="Z3641">IF(COUNTIF(N3641,"spare"),"","$."&amp;_xlfn.REGEXEXTRACT(J3641,"PT\d+[FQ]\d+_(.*)", 2))</f>
        <v>$.RMS_Voltage_B_N</v>
      </c>
      <c r="AA3641" s="12">
        <f t="shared" si="608"/>
        <v>38</v>
      </c>
      <c r="AB3641" s="6" t="s">
        <v>195</v>
      </c>
      <c r="AC3641" s="106">
        <v>3030</v>
      </c>
      <c r="AJ3641" s="80"/>
      <c r="AK3641" s="116" t="s">
        <v>1694</v>
      </c>
      <c r="AN3641" s="80"/>
      <c r="AO3641" s="80"/>
      <c r="AP3641" s="80"/>
      <c r="AQ3641" s="80"/>
      <c r="AR3641" s="130"/>
      <c r="AS3641" s="80"/>
      <c r="AT3641" s="7"/>
      <c r="AU3641" s="7"/>
      <c r="AV3641" s="169"/>
      <c r="AW3641" s="170"/>
      <c r="AX3641" s="140"/>
      <c r="AY3641" s="150"/>
      <c r="AZ3641" s="171"/>
      <c r="BA3641" s="171"/>
      <c r="BB3641" s="150" t="str">
        <f t="shared" si="612"/>
        <v/>
      </c>
      <c r="BC3641" s="172"/>
      <c r="BD3641" s="169"/>
      <c r="BE3641" s="169"/>
      <c r="BF3641" s="169"/>
      <c r="BG3641" s="169"/>
      <c r="BH3641" s="169"/>
      <c r="BI3641" s="169"/>
      <c r="BJ3641" s="169"/>
      <c r="BK3641" s="169"/>
      <c r="BL3641" s="169"/>
      <c r="BM3641" s="169"/>
      <c r="BN3641" s="169"/>
      <c r="BO3641" s="169"/>
      <c r="BP3641" s="169"/>
      <c r="BQ3641" s="169"/>
      <c r="BS3641" s="6"/>
      <c r="BT3641" s="11"/>
      <c r="BU3641" s="6"/>
      <c r="BV3641" s="6"/>
    </row>
    <row r="3642" spans="1:74" ht="15.75" x14ac:dyDescent="0.25">
      <c r="A3642" s="52" t="s">
        <v>7908</v>
      </c>
      <c r="B3642" s="56"/>
      <c r="C3642" s="7" t="s">
        <v>118</v>
      </c>
      <c r="D3642" s="7" t="s">
        <v>6921</v>
      </c>
      <c r="E3642" s="7"/>
      <c r="F3642" s="64"/>
      <c r="G3642" s="6"/>
      <c r="H3642" s="6"/>
      <c r="I3642" s="10" t="s">
        <v>110</v>
      </c>
      <c r="J3642" s="11" t="s">
        <v>7831</v>
      </c>
      <c r="K3642" s="220" t="s">
        <v>601</v>
      </c>
      <c r="L3642" s="180"/>
      <c r="M3642" s="180">
        <v>1000</v>
      </c>
      <c r="N3642" s="80" t="s">
        <v>7217</v>
      </c>
      <c r="O3642" s="165"/>
      <c r="P3642" s="80" t="s">
        <v>6514</v>
      </c>
      <c r="Q3642" s="80"/>
      <c r="R3642" s="80"/>
      <c r="S3642" s="166"/>
      <c r="T3642" s="164"/>
      <c r="U3642" s="167"/>
      <c r="V3642" s="168"/>
      <c r="W3642" s="12" t="str">
        <f t="shared" si="611"/>
        <v>Mqtt1</v>
      </c>
      <c r="X3642" s="222"/>
      <c r="Y3642" s="6" t="str">
        <f t="shared" si="604"/>
        <v>power-tag/fcu-laundry-captain-cabin-crew-cabin-mid-ps</v>
      </c>
      <c r="Z3642" s="106" t="str" cm="1">
        <f t="array" ref="Z3642">IF(COUNTIF(N3642,"spare"),"","$."&amp;_xlfn.REGEXEXTRACT(J3642,"PT\d+[FQ]\d+_(.*)", 2))</f>
        <v>$.RMS_Voltage_C_N</v>
      </c>
      <c r="AA3642" s="12">
        <f t="shared" si="608"/>
        <v>38</v>
      </c>
      <c r="AB3642" s="6" t="s">
        <v>195</v>
      </c>
      <c r="AC3642" s="106">
        <v>3032</v>
      </c>
      <c r="AJ3642" s="80"/>
      <c r="AK3642" s="116" t="s">
        <v>1694</v>
      </c>
      <c r="AN3642" s="80"/>
      <c r="AO3642" s="80"/>
      <c r="AP3642" s="80"/>
      <c r="AQ3642" s="80"/>
      <c r="AR3642" s="130"/>
      <c r="AS3642" s="80"/>
      <c r="AT3642" s="7"/>
      <c r="AU3642" s="7"/>
      <c r="AV3642" s="169"/>
      <c r="AW3642" s="170"/>
      <c r="AX3642" s="140"/>
      <c r="AY3642" s="150"/>
      <c r="AZ3642" s="171"/>
      <c r="BA3642" s="171"/>
      <c r="BB3642" s="150" t="str">
        <f t="shared" si="612"/>
        <v/>
      </c>
      <c r="BC3642" s="172"/>
      <c r="BD3642" s="169"/>
      <c r="BE3642" s="169"/>
      <c r="BF3642" s="169"/>
      <c r="BG3642" s="169"/>
      <c r="BH3642" s="169"/>
      <c r="BI3642" s="169"/>
      <c r="BJ3642" s="169"/>
      <c r="BK3642" s="169"/>
      <c r="BL3642" s="169"/>
      <c r="BM3642" s="169"/>
      <c r="BN3642" s="169"/>
      <c r="BO3642" s="169"/>
      <c r="BP3642" s="169"/>
      <c r="BQ3642" s="169"/>
      <c r="BS3642" s="6"/>
      <c r="BT3642" s="11"/>
      <c r="BU3642" s="6"/>
      <c r="BV3642" s="6"/>
    </row>
    <row r="3643" spans="1:74" ht="15.75" x14ac:dyDescent="0.25">
      <c r="A3643" s="52" t="s">
        <v>7908</v>
      </c>
      <c r="B3643" s="56"/>
      <c r="C3643" s="7" t="s">
        <v>118</v>
      </c>
      <c r="D3643" s="7" t="s">
        <v>6921</v>
      </c>
      <c r="E3643" s="7"/>
      <c r="F3643" s="64"/>
      <c r="G3643" s="6"/>
      <c r="H3643" s="6"/>
      <c r="I3643" s="10" t="s">
        <v>110</v>
      </c>
      <c r="J3643" s="11" t="s">
        <v>5645</v>
      </c>
      <c r="K3643" s="220" t="s">
        <v>601</v>
      </c>
      <c r="L3643" s="180"/>
      <c r="M3643" s="180">
        <v>1000</v>
      </c>
      <c r="N3643" s="80" t="s">
        <v>7217</v>
      </c>
      <c r="O3643" s="165"/>
      <c r="P3643" s="80" t="s">
        <v>6515</v>
      </c>
      <c r="Q3643" s="80"/>
      <c r="R3643" s="80"/>
      <c r="S3643" s="166"/>
      <c r="T3643" s="164"/>
      <c r="U3643" s="167"/>
      <c r="V3643" s="168"/>
      <c r="W3643" s="12" t="str">
        <f t="shared" si="611"/>
        <v>Mqtt1</v>
      </c>
      <c r="X3643" s="222"/>
      <c r="Y3643" s="6" t="str">
        <f t="shared" si="604"/>
        <v>power-tag/fcu-laundry-captain-cabin-crew-cabin-mid-ps</v>
      </c>
      <c r="Z3643" s="106" t="str" cm="1">
        <f t="array" ref="Z3643">IF(COUNTIF(N3643,"spare"),"","$."&amp;_xlfn.REGEXEXTRACT(J3643,"PT\d+[FQ]\d+_(.*)", 2))</f>
        <v>$.Active_Power_Phase_A</v>
      </c>
      <c r="AA3643" s="12">
        <f t="shared" si="608"/>
        <v>38</v>
      </c>
      <c r="AB3643" s="6" t="s">
        <v>195</v>
      </c>
      <c r="AC3643" s="106">
        <v>3054</v>
      </c>
      <c r="AJ3643" s="80"/>
      <c r="AK3643" s="116" t="s">
        <v>1695</v>
      </c>
      <c r="AN3643" s="80"/>
      <c r="AO3643" s="80"/>
      <c r="AP3643" s="80"/>
      <c r="AQ3643" s="80"/>
      <c r="AR3643" s="130"/>
      <c r="AS3643" s="80"/>
      <c r="AT3643" s="7"/>
      <c r="AU3643" s="7"/>
      <c r="AV3643" s="169"/>
      <c r="AW3643" s="170"/>
      <c r="AX3643" s="140"/>
      <c r="AY3643" s="150"/>
      <c r="AZ3643" s="171"/>
      <c r="BA3643" s="171"/>
      <c r="BB3643" s="150" t="str">
        <f t="shared" si="612"/>
        <v/>
      </c>
      <c r="BC3643" s="172"/>
      <c r="BD3643" s="169"/>
      <c r="BE3643" s="169"/>
      <c r="BF3643" s="169"/>
      <c r="BG3643" s="169"/>
      <c r="BH3643" s="169"/>
      <c r="BI3643" s="169"/>
      <c r="BJ3643" s="169"/>
      <c r="BK3643" s="169"/>
      <c r="BL3643" s="169"/>
      <c r="BM3643" s="169"/>
      <c r="BN3643" s="169"/>
      <c r="BO3643" s="169"/>
      <c r="BP3643" s="169"/>
      <c r="BQ3643" s="169"/>
      <c r="BS3643" s="6"/>
      <c r="BT3643" s="11"/>
      <c r="BU3643" s="6"/>
      <c r="BV3643" s="6"/>
    </row>
    <row r="3644" spans="1:74" ht="15.75" x14ac:dyDescent="0.25">
      <c r="A3644" s="52" t="s">
        <v>7908</v>
      </c>
      <c r="B3644" s="56"/>
      <c r="C3644" s="7" t="s">
        <v>118</v>
      </c>
      <c r="D3644" s="7" t="s">
        <v>6921</v>
      </c>
      <c r="E3644" s="7"/>
      <c r="F3644" s="64"/>
      <c r="G3644" s="6"/>
      <c r="H3644" s="6"/>
      <c r="I3644" s="10" t="s">
        <v>110</v>
      </c>
      <c r="J3644" s="11" t="s">
        <v>5646</v>
      </c>
      <c r="K3644" s="220" t="s">
        <v>601</v>
      </c>
      <c r="L3644" s="180"/>
      <c r="M3644" s="180">
        <v>1000</v>
      </c>
      <c r="N3644" s="80" t="s">
        <v>7217</v>
      </c>
      <c r="O3644" s="165"/>
      <c r="P3644" s="80" t="s">
        <v>6516</v>
      </c>
      <c r="Q3644" s="80"/>
      <c r="R3644" s="80"/>
      <c r="S3644" s="166"/>
      <c r="T3644" s="164"/>
      <c r="U3644" s="167"/>
      <c r="V3644" s="168"/>
      <c r="W3644" s="12" t="str">
        <f t="shared" si="611"/>
        <v>Mqtt1</v>
      </c>
      <c r="X3644" s="222"/>
      <c r="Y3644" s="6" t="str">
        <f t="shared" si="604"/>
        <v>power-tag/fcu-laundry-captain-cabin-crew-cabin-mid-ps</v>
      </c>
      <c r="Z3644" s="106" t="str" cm="1">
        <f t="array" ref="Z3644">IF(COUNTIF(N3644,"spare"),"","$."&amp;_xlfn.REGEXEXTRACT(J3644,"PT\d+[FQ]\d+_(.*)", 2))</f>
        <v>$.Active_Power_Phase_B</v>
      </c>
      <c r="AA3644" s="12">
        <f t="shared" si="608"/>
        <v>38</v>
      </c>
      <c r="AB3644" s="6" t="s">
        <v>195</v>
      </c>
      <c r="AC3644" s="106">
        <v>3056</v>
      </c>
      <c r="AJ3644" s="80"/>
      <c r="AK3644" s="116" t="s">
        <v>1695</v>
      </c>
      <c r="AN3644" s="80"/>
      <c r="AO3644" s="80"/>
      <c r="AP3644" s="80"/>
      <c r="AQ3644" s="80"/>
      <c r="AR3644" s="130"/>
      <c r="AS3644" s="80"/>
      <c r="AT3644" s="7"/>
      <c r="AU3644" s="7"/>
      <c r="AV3644" s="169"/>
      <c r="AW3644" s="170"/>
      <c r="AX3644" s="140"/>
      <c r="AY3644" s="150"/>
      <c r="AZ3644" s="171"/>
      <c r="BA3644" s="171"/>
      <c r="BB3644" s="150" t="str">
        <f t="shared" si="612"/>
        <v/>
      </c>
      <c r="BC3644" s="172"/>
      <c r="BD3644" s="169"/>
      <c r="BE3644" s="169"/>
      <c r="BF3644" s="169"/>
      <c r="BG3644" s="169"/>
      <c r="BH3644" s="169"/>
      <c r="BI3644" s="169"/>
      <c r="BJ3644" s="169"/>
      <c r="BK3644" s="169"/>
      <c r="BL3644" s="169"/>
      <c r="BM3644" s="169"/>
      <c r="BN3644" s="169"/>
      <c r="BO3644" s="169"/>
      <c r="BP3644" s="169"/>
      <c r="BQ3644" s="169"/>
      <c r="BS3644" s="6"/>
      <c r="BT3644" s="11"/>
      <c r="BU3644" s="6"/>
      <c r="BV3644" s="6"/>
    </row>
    <row r="3645" spans="1:74" ht="15.75" x14ac:dyDescent="0.25">
      <c r="A3645" s="52" t="s">
        <v>7908</v>
      </c>
      <c r="B3645" s="56"/>
      <c r="C3645" s="7" t="s">
        <v>118</v>
      </c>
      <c r="D3645" s="7" t="s">
        <v>6921</v>
      </c>
      <c r="E3645" s="7"/>
      <c r="F3645" s="64"/>
      <c r="G3645" s="6"/>
      <c r="H3645" s="6"/>
      <c r="I3645" s="10" t="s">
        <v>110</v>
      </c>
      <c r="J3645" s="11" t="s">
        <v>5647</v>
      </c>
      <c r="K3645" s="220" t="s">
        <v>601</v>
      </c>
      <c r="L3645" s="180"/>
      <c r="M3645" s="180">
        <v>1000</v>
      </c>
      <c r="N3645" s="80" t="s">
        <v>7217</v>
      </c>
      <c r="O3645" s="165"/>
      <c r="P3645" s="80" t="s">
        <v>6517</v>
      </c>
      <c r="Q3645" s="80"/>
      <c r="R3645" s="80"/>
      <c r="S3645" s="166"/>
      <c r="T3645" s="164"/>
      <c r="U3645" s="167"/>
      <c r="V3645" s="168"/>
      <c r="W3645" s="12" t="str">
        <f t="shared" si="611"/>
        <v>Mqtt1</v>
      </c>
      <c r="X3645" s="222"/>
      <c r="Y3645" s="6" t="str">
        <f t="shared" si="604"/>
        <v>power-tag/fcu-laundry-captain-cabin-crew-cabin-mid-ps</v>
      </c>
      <c r="Z3645" s="106" t="str" cm="1">
        <f t="array" ref="Z3645">IF(COUNTIF(N3645,"spare"),"","$."&amp;_xlfn.REGEXEXTRACT(J3645,"PT\d+[FQ]\d+_(.*)", 2))</f>
        <v>$.Active_Power_Phase_C</v>
      </c>
      <c r="AA3645" s="12">
        <f t="shared" si="608"/>
        <v>38</v>
      </c>
      <c r="AB3645" s="6" t="s">
        <v>195</v>
      </c>
      <c r="AC3645" s="106">
        <v>3058</v>
      </c>
      <c r="AJ3645" s="80"/>
      <c r="AK3645" s="116" t="s">
        <v>1695</v>
      </c>
      <c r="AN3645" s="80"/>
      <c r="AO3645" s="80"/>
      <c r="AP3645" s="80"/>
      <c r="AQ3645" s="80"/>
      <c r="AR3645" s="130"/>
      <c r="AS3645" s="80"/>
      <c r="AT3645" s="7"/>
      <c r="AU3645" s="7"/>
      <c r="AV3645" s="169"/>
      <c r="AW3645" s="170"/>
      <c r="AX3645" s="140"/>
      <c r="AY3645" s="150"/>
      <c r="AZ3645" s="171"/>
      <c r="BA3645" s="171"/>
      <c r="BB3645" s="150" t="str">
        <f t="shared" si="612"/>
        <v/>
      </c>
      <c r="BC3645" s="172"/>
      <c r="BD3645" s="169"/>
      <c r="BE3645" s="169"/>
      <c r="BF3645" s="169"/>
      <c r="BG3645" s="169"/>
      <c r="BH3645" s="169"/>
      <c r="BI3645" s="169"/>
      <c r="BJ3645" s="169"/>
      <c r="BK3645" s="169"/>
      <c r="BL3645" s="169"/>
      <c r="BM3645" s="169"/>
      <c r="BN3645" s="169"/>
      <c r="BO3645" s="169"/>
      <c r="BP3645" s="169"/>
      <c r="BQ3645" s="169"/>
      <c r="BS3645" s="6"/>
      <c r="BT3645" s="11"/>
      <c r="BU3645" s="6"/>
      <c r="BV3645" s="6"/>
    </row>
    <row r="3646" spans="1:74" ht="15.75" x14ac:dyDescent="0.25">
      <c r="A3646" s="52" t="s">
        <v>7908</v>
      </c>
      <c r="B3646" s="56"/>
      <c r="C3646" s="7" t="s">
        <v>118</v>
      </c>
      <c r="D3646" s="7" t="s">
        <v>6921</v>
      </c>
      <c r="E3646" s="7"/>
      <c r="F3646" s="64"/>
      <c r="G3646" s="6"/>
      <c r="H3646" s="6"/>
      <c r="I3646" s="10" t="s">
        <v>110</v>
      </c>
      <c r="J3646" s="11" t="s">
        <v>5648</v>
      </c>
      <c r="K3646" s="220" t="s">
        <v>601</v>
      </c>
      <c r="L3646" s="180"/>
      <c r="M3646" s="180">
        <v>1000</v>
      </c>
      <c r="N3646" s="80" t="s">
        <v>7217</v>
      </c>
      <c r="O3646" s="165"/>
      <c r="P3646" s="80" t="s">
        <v>6518</v>
      </c>
      <c r="Q3646" s="80"/>
      <c r="R3646" s="80"/>
      <c r="S3646" s="166"/>
      <c r="T3646" s="164"/>
      <c r="U3646" s="167"/>
      <c r="V3646" s="168"/>
      <c r="W3646" s="12" t="str">
        <f t="shared" si="611"/>
        <v>Mqtt1</v>
      </c>
      <c r="X3646" s="222"/>
      <c r="Y3646" s="6" t="str">
        <f t="shared" si="604"/>
        <v>power-tag/fcu-laundry-captain-cabin-crew-cabin-mid-ps</v>
      </c>
      <c r="Z3646" s="106" t="str" cm="1">
        <f t="array" ref="Z3646">IF(COUNTIF(N3646,"spare"),"","$."&amp;_xlfn.REGEXEXTRACT(J3646,"PT\d+[FQ]\d+_(.*)", 2))</f>
        <v>$.Total_Active_Power</v>
      </c>
      <c r="AA3646" s="12">
        <f t="shared" si="608"/>
        <v>38</v>
      </c>
      <c r="AB3646" s="6" t="s">
        <v>195</v>
      </c>
      <c r="AC3646" s="106">
        <v>3060</v>
      </c>
      <c r="AJ3646" s="80"/>
      <c r="AK3646" s="116" t="s">
        <v>1695</v>
      </c>
      <c r="AN3646" s="80"/>
      <c r="AO3646" s="80"/>
      <c r="AP3646" s="80"/>
      <c r="AQ3646" s="80"/>
      <c r="AR3646" s="130"/>
      <c r="AS3646" s="80"/>
      <c r="AT3646" s="7"/>
      <c r="AU3646" s="7"/>
      <c r="AV3646" s="169"/>
      <c r="AW3646" s="170"/>
      <c r="AX3646" s="140"/>
      <c r="AY3646" s="150"/>
      <c r="AZ3646" s="171"/>
      <c r="BA3646" s="171"/>
      <c r="BB3646" s="150" t="str">
        <f t="shared" si="612"/>
        <v/>
      </c>
      <c r="BC3646" s="172"/>
      <c r="BD3646" s="169"/>
      <c r="BE3646" s="169"/>
      <c r="BF3646" s="169"/>
      <c r="BG3646" s="169"/>
      <c r="BH3646" s="169"/>
      <c r="BI3646" s="169"/>
      <c r="BJ3646" s="169"/>
      <c r="BK3646" s="169"/>
      <c r="BL3646" s="169"/>
      <c r="BM3646" s="169"/>
      <c r="BN3646" s="169"/>
      <c r="BO3646" s="169"/>
      <c r="BP3646" s="169"/>
      <c r="BQ3646" s="169"/>
      <c r="BS3646" s="6"/>
      <c r="BT3646" s="11"/>
      <c r="BU3646" s="6"/>
      <c r="BV3646" s="6"/>
    </row>
    <row r="3647" spans="1:74" ht="15.75" x14ac:dyDescent="0.25">
      <c r="A3647" s="52" t="s">
        <v>7908</v>
      </c>
      <c r="B3647" s="56"/>
      <c r="C3647" s="7" t="s">
        <v>118</v>
      </c>
      <c r="D3647" s="7" t="s">
        <v>6921</v>
      </c>
      <c r="E3647" s="7"/>
      <c r="F3647" s="64"/>
      <c r="G3647" s="6"/>
      <c r="H3647" s="6"/>
      <c r="I3647" s="10" t="s">
        <v>110</v>
      </c>
      <c r="J3647" s="11" t="s">
        <v>5649</v>
      </c>
      <c r="K3647" s="220" t="s">
        <v>601</v>
      </c>
      <c r="L3647" s="180"/>
      <c r="M3647" s="180">
        <v>1000</v>
      </c>
      <c r="N3647" s="80" t="s">
        <v>7217</v>
      </c>
      <c r="O3647" s="165"/>
      <c r="P3647" s="80" t="s">
        <v>6519</v>
      </c>
      <c r="Q3647" s="80"/>
      <c r="R3647" s="80"/>
      <c r="S3647" s="166"/>
      <c r="T3647" s="164"/>
      <c r="U3647" s="167"/>
      <c r="V3647" s="168"/>
      <c r="W3647" s="12" t="str">
        <f t="shared" si="611"/>
        <v>Mqtt1</v>
      </c>
      <c r="X3647" s="222"/>
      <c r="Y3647" s="6" t="str">
        <f t="shared" si="604"/>
        <v>power-tag/fcu-laundry-captain-cabin-crew-cabin-mid-ps</v>
      </c>
      <c r="Z3647" s="106" t="str" cm="1">
        <f t="array" ref="Z3647">IF(COUNTIF(N3647,"spare"),"","$."&amp;_xlfn.REGEXEXTRACT(J3647,"PT\d+[FQ]\d+_(.*)", 2))</f>
        <v>$.Power_Factor_Phase_A</v>
      </c>
      <c r="AA3647" s="12">
        <f t="shared" si="608"/>
        <v>38</v>
      </c>
      <c r="AB3647" s="6" t="s">
        <v>195</v>
      </c>
      <c r="AC3647" s="106">
        <v>3078</v>
      </c>
      <c r="AJ3647" s="80"/>
      <c r="AK3647" s="116" t="s">
        <v>1696</v>
      </c>
      <c r="AN3647" s="80"/>
      <c r="AO3647" s="80"/>
      <c r="AP3647" s="80"/>
      <c r="AQ3647" s="80"/>
      <c r="AR3647" s="130"/>
      <c r="AS3647" s="80"/>
      <c r="AT3647" s="7"/>
      <c r="AU3647" s="7"/>
      <c r="AV3647" s="169"/>
      <c r="AW3647" s="170"/>
      <c r="AX3647" s="140"/>
      <c r="AY3647" s="150"/>
      <c r="AZ3647" s="171"/>
      <c r="BA3647" s="171"/>
      <c r="BB3647" s="150" t="str">
        <f t="shared" si="612"/>
        <v/>
      </c>
      <c r="BC3647" s="172"/>
      <c r="BD3647" s="169"/>
      <c r="BE3647" s="169"/>
      <c r="BF3647" s="169"/>
      <c r="BG3647" s="169"/>
      <c r="BH3647" s="169"/>
      <c r="BI3647" s="169"/>
      <c r="BJ3647" s="169"/>
      <c r="BK3647" s="169"/>
      <c r="BL3647" s="169"/>
      <c r="BM3647" s="169"/>
      <c r="BN3647" s="169"/>
      <c r="BO3647" s="169"/>
      <c r="BP3647" s="169"/>
      <c r="BQ3647" s="169"/>
      <c r="BS3647" s="6"/>
      <c r="BT3647" s="11"/>
      <c r="BU3647" s="6"/>
      <c r="BV3647" s="6"/>
    </row>
    <row r="3648" spans="1:74" ht="15.75" x14ac:dyDescent="0.25">
      <c r="A3648" s="52" t="s">
        <v>7908</v>
      </c>
      <c r="B3648" s="56"/>
      <c r="C3648" s="7" t="s">
        <v>118</v>
      </c>
      <c r="D3648" s="7" t="s">
        <v>6921</v>
      </c>
      <c r="E3648" s="7"/>
      <c r="F3648" s="64"/>
      <c r="G3648" s="6"/>
      <c r="H3648" s="6"/>
      <c r="I3648" s="10" t="s">
        <v>110</v>
      </c>
      <c r="J3648" s="11" t="s">
        <v>5650</v>
      </c>
      <c r="K3648" s="220" t="s">
        <v>601</v>
      </c>
      <c r="L3648" s="180"/>
      <c r="M3648" s="180">
        <v>1000</v>
      </c>
      <c r="N3648" s="80" t="s">
        <v>7217</v>
      </c>
      <c r="O3648" s="165"/>
      <c r="P3648" s="80" t="s">
        <v>6520</v>
      </c>
      <c r="Q3648" s="80"/>
      <c r="R3648" s="80"/>
      <c r="S3648" s="166"/>
      <c r="T3648" s="164"/>
      <c r="U3648" s="167"/>
      <c r="V3648" s="168"/>
      <c r="W3648" s="12" t="str">
        <f t="shared" si="611"/>
        <v>Mqtt1</v>
      </c>
      <c r="X3648" s="222"/>
      <c r="Y3648" s="6" t="str">
        <f t="shared" si="604"/>
        <v>power-tag/fcu-laundry-captain-cabin-crew-cabin-mid-ps</v>
      </c>
      <c r="Z3648" s="106" t="str" cm="1">
        <f t="array" ref="Z3648">IF(COUNTIF(N3648,"spare"),"","$."&amp;_xlfn.REGEXEXTRACT(J3648,"PT\d+[FQ]\d+_(.*)", 2))</f>
        <v>$.Power_Factor_Phase_B</v>
      </c>
      <c r="AA3648" s="12">
        <f t="shared" si="608"/>
        <v>38</v>
      </c>
      <c r="AB3648" s="6" t="s">
        <v>195</v>
      </c>
      <c r="AC3648" s="106">
        <v>3080</v>
      </c>
      <c r="AJ3648" s="80"/>
      <c r="AK3648" s="116" t="s">
        <v>1696</v>
      </c>
      <c r="AN3648" s="80"/>
      <c r="AO3648" s="80"/>
      <c r="AP3648" s="80"/>
      <c r="AQ3648" s="80"/>
      <c r="AR3648" s="130"/>
      <c r="AS3648" s="80"/>
      <c r="AT3648" s="7"/>
      <c r="AU3648" s="7"/>
      <c r="AV3648" s="169"/>
      <c r="AW3648" s="170"/>
      <c r="AX3648" s="140"/>
      <c r="AY3648" s="150"/>
      <c r="AZ3648" s="171"/>
      <c r="BA3648" s="171"/>
      <c r="BB3648" s="150" t="str">
        <f t="shared" si="612"/>
        <v/>
      </c>
      <c r="BC3648" s="172"/>
      <c r="BD3648" s="169"/>
      <c r="BE3648" s="169"/>
      <c r="BF3648" s="169"/>
      <c r="BG3648" s="169"/>
      <c r="BH3648" s="169"/>
      <c r="BI3648" s="169"/>
      <c r="BJ3648" s="169"/>
      <c r="BK3648" s="169"/>
      <c r="BL3648" s="169"/>
      <c r="BM3648" s="169"/>
      <c r="BN3648" s="169"/>
      <c r="BO3648" s="169"/>
      <c r="BP3648" s="169"/>
      <c r="BQ3648" s="169"/>
      <c r="BS3648" s="6"/>
      <c r="BT3648" s="11"/>
      <c r="BU3648" s="6"/>
      <c r="BV3648" s="6"/>
    </row>
    <row r="3649" spans="1:74" ht="15.75" x14ac:dyDescent="0.25">
      <c r="A3649" s="52" t="s">
        <v>7908</v>
      </c>
      <c r="B3649" s="56"/>
      <c r="C3649" s="7" t="s">
        <v>118</v>
      </c>
      <c r="D3649" s="7" t="s">
        <v>6921</v>
      </c>
      <c r="E3649" s="7"/>
      <c r="F3649" s="64"/>
      <c r="G3649" s="6"/>
      <c r="H3649" s="6"/>
      <c r="I3649" s="10" t="s">
        <v>110</v>
      </c>
      <c r="J3649" s="11" t="s">
        <v>5651</v>
      </c>
      <c r="K3649" s="220" t="s">
        <v>601</v>
      </c>
      <c r="L3649" s="180"/>
      <c r="M3649" s="180">
        <v>1000</v>
      </c>
      <c r="N3649" s="80" t="s">
        <v>7217</v>
      </c>
      <c r="O3649" s="165"/>
      <c r="P3649" s="80" t="s">
        <v>6521</v>
      </c>
      <c r="Q3649" s="80"/>
      <c r="R3649" s="80"/>
      <c r="S3649" s="166"/>
      <c r="T3649" s="164"/>
      <c r="U3649" s="167"/>
      <c r="V3649" s="168"/>
      <c r="W3649" s="12" t="str">
        <f t="shared" si="611"/>
        <v>Mqtt1</v>
      </c>
      <c r="X3649" s="222"/>
      <c r="Y3649" s="6" t="str">
        <f t="shared" si="604"/>
        <v>power-tag/fcu-laundry-captain-cabin-crew-cabin-mid-ps</v>
      </c>
      <c r="Z3649" s="106" t="str" cm="1">
        <f t="array" ref="Z3649">IF(COUNTIF(N3649,"spare"),"","$."&amp;_xlfn.REGEXEXTRACT(J3649,"PT\d+[FQ]\d+_(.*)", 2))</f>
        <v>$.Power_Factor_Phase_C</v>
      </c>
      <c r="AA3649" s="12">
        <f t="shared" si="608"/>
        <v>38</v>
      </c>
      <c r="AB3649" s="6" t="s">
        <v>195</v>
      </c>
      <c r="AC3649" s="106">
        <v>3082</v>
      </c>
      <c r="AJ3649" s="80"/>
      <c r="AK3649" s="116" t="s">
        <v>1696</v>
      </c>
      <c r="AN3649" s="80"/>
      <c r="AO3649" s="80"/>
      <c r="AP3649" s="80"/>
      <c r="AQ3649" s="80"/>
      <c r="AR3649" s="130"/>
      <c r="AS3649" s="80"/>
      <c r="AT3649" s="7"/>
      <c r="AU3649" s="7"/>
      <c r="AV3649" s="169"/>
      <c r="AW3649" s="170"/>
      <c r="AX3649" s="140"/>
      <c r="AY3649" s="150"/>
      <c r="AZ3649" s="171"/>
      <c r="BA3649" s="171"/>
      <c r="BB3649" s="150" t="str">
        <f t="shared" si="612"/>
        <v/>
      </c>
      <c r="BC3649" s="172"/>
      <c r="BD3649" s="169"/>
      <c r="BE3649" s="169"/>
      <c r="BF3649" s="169"/>
      <c r="BG3649" s="169"/>
      <c r="BH3649" s="169"/>
      <c r="BI3649" s="169"/>
      <c r="BJ3649" s="169"/>
      <c r="BK3649" s="169"/>
      <c r="BL3649" s="169"/>
      <c r="BM3649" s="169"/>
      <c r="BN3649" s="169"/>
      <c r="BO3649" s="169"/>
      <c r="BP3649" s="169"/>
      <c r="BQ3649" s="169"/>
      <c r="BS3649" s="6"/>
      <c r="BT3649" s="11"/>
      <c r="BU3649" s="6"/>
      <c r="BV3649" s="6"/>
    </row>
    <row r="3650" spans="1:74" ht="15.75" x14ac:dyDescent="0.25">
      <c r="A3650" s="52" t="s">
        <v>7908</v>
      </c>
      <c r="B3650" s="56"/>
      <c r="C3650" s="7" t="s">
        <v>118</v>
      </c>
      <c r="D3650" s="7" t="s">
        <v>6921</v>
      </c>
      <c r="E3650" s="7"/>
      <c r="F3650" s="64"/>
      <c r="G3650" s="6"/>
      <c r="H3650" s="6"/>
      <c r="I3650" s="10" t="s">
        <v>110</v>
      </c>
      <c r="J3650" s="11" t="s">
        <v>5652</v>
      </c>
      <c r="K3650" s="220" t="s">
        <v>601</v>
      </c>
      <c r="L3650" s="180"/>
      <c r="M3650" s="180">
        <v>1000</v>
      </c>
      <c r="N3650" s="80" t="s">
        <v>7217</v>
      </c>
      <c r="O3650" s="165"/>
      <c r="P3650" s="80" t="s">
        <v>6522</v>
      </c>
      <c r="Q3650" s="80"/>
      <c r="R3650" s="80"/>
      <c r="S3650" s="166"/>
      <c r="T3650" s="164"/>
      <c r="U3650" s="167"/>
      <c r="V3650" s="168"/>
      <c r="W3650" s="12" t="str">
        <f t="shared" si="611"/>
        <v>Mqtt1</v>
      </c>
      <c r="X3650" s="222"/>
      <c r="Y3650" s="6" t="str">
        <f t="shared" si="604"/>
        <v>power-tag/fcu-laundry-captain-cabin-crew-cabin-mid-ps</v>
      </c>
      <c r="Z3650" s="106" t="str" cm="1">
        <f t="array" ref="Z3650">IF(COUNTIF(N3650,"spare"),"","$."&amp;_xlfn.REGEXEXTRACT(J3650,"PT\d+[FQ]\d+_(.*)", 2))</f>
        <v>$.Total_Power_Factor</v>
      </c>
      <c r="AA3650" s="12">
        <f t="shared" si="608"/>
        <v>38</v>
      </c>
      <c r="AB3650" s="6" t="s">
        <v>195</v>
      </c>
      <c r="AC3650" s="106">
        <v>3084</v>
      </c>
      <c r="AJ3650" s="80"/>
      <c r="AK3650" s="116" t="s">
        <v>1696</v>
      </c>
      <c r="AN3650" s="80"/>
      <c r="AO3650" s="80"/>
      <c r="AP3650" s="80"/>
      <c r="AQ3650" s="80"/>
      <c r="AR3650" s="130"/>
      <c r="AS3650" s="80"/>
      <c r="AT3650" s="7"/>
      <c r="AU3650" s="7"/>
      <c r="AV3650" s="169"/>
      <c r="AW3650" s="170"/>
      <c r="AX3650" s="140"/>
      <c r="AY3650" s="150"/>
      <c r="AZ3650" s="171"/>
      <c r="BA3650" s="171"/>
      <c r="BB3650" s="150" t="str">
        <f t="shared" si="612"/>
        <v/>
      </c>
      <c r="BC3650" s="172"/>
      <c r="BD3650" s="169"/>
      <c r="BE3650" s="169"/>
      <c r="BF3650" s="169"/>
      <c r="BG3650" s="169"/>
      <c r="BH3650" s="169"/>
      <c r="BI3650" s="169"/>
      <c r="BJ3650" s="169"/>
      <c r="BK3650" s="169"/>
      <c r="BL3650" s="169"/>
      <c r="BM3650" s="169"/>
      <c r="BN3650" s="169"/>
      <c r="BO3650" s="169"/>
      <c r="BP3650" s="169"/>
      <c r="BQ3650" s="169"/>
      <c r="BS3650" s="6"/>
      <c r="BT3650" s="11"/>
      <c r="BU3650" s="6"/>
      <c r="BV3650" s="6"/>
    </row>
    <row r="3651" spans="1:74" ht="15.75" x14ac:dyDescent="0.25">
      <c r="A3651" s="52" t="s">
        <v>7908</v>
      </c>
      <c r="B3651" s="56"/>
      <c r="C3651" s="7" t="s">
        <v>118</v>
      </c>
      <c r="D3651" s="7" t="s">
        <v>6921</v>
      </c>
      <c r="E3651" s="7"/>
      <c r="F3651" s="64"/>
      <c r="G3651" s="6"/>
      <c r="H3651" s="6"/>
      <c r="I3651" s="10" t="s">
        <v>110</v>
      </c>
      <c r="J3651" s="11" t="s">
        <v>5653</v>
      </c>
      <c r="K3651" s="220" t="s">
        <v>601</v>
      </c>
      <c r="L3651" s="180"/>
      <c r="M3651" s="180">
        <v>1000</v>
      </c>
      <c r="N3651" s="80" t="s">
        <v>7217</v>
      </c>
      <c r="O3651" s="165"/>
      <c r="P3651" s="80" t="s">
        <v>6523</v>
      </c>
      <c r="Q3651" s="80"/>
      <c r="R3651" s="80"/>
      <c r="S3651" s="166"/>
      <c r="T3651" s="164"/>
      <c r="U3651" s="167"/>
      <c r="V3651" s="168"/>
      <c r="W3651" s="12" t="str">
        <f t="shared" ref="W3651:W3665" si="613">IF(COUNTIF(N3651,"spare"),"","Mqtt1")</f>
        <v>Mqtt1</v>
      </c>
      <c r="X3651" s="222"/>
      <c r="Y3651" s="6" t="str">
        <f t="shared" si="604"/>
        <v>power-tag/fcu-crew-mess-crew-cabin-aft-sb-crew-cabin-mid-sb</v>
      </c>
      <c r="Z3651" s="106" t="str" cm="1">
        <f t="array" ref="Z3651">IF(COUNTIF(N3651,"spare"),"","$."&amp;_xlfn.REGEXEXTRACT(J3651,"PT\d+[FQ]\d+_(.*)", 2))</f>
        <v>$.RMS_Current_Phase_A</v>
      </c>
      <c r="AA3651" s="12">
        <f>AA3636+1</f>
        <v>39</v>
      </c>
      <c r="AB3651" s="6" t="s">
        <v>195</v>
      </c>
      <c r="AC3651" s="106">
        <v>3000</v>
      </c>
      <c r="AJ3651" s="80"/>
      <c r="AK3651" s="116" t="s">
        <v>1693</v>
      </c>
      <c r="AN3651" s="80"/>
      <c r="AO3651" s="80"/>
      <c r="AP3651" s="80"/>
      <c r="AQ3651" s="80"/>
      <c r="AR3651" s="130"/>
      <c r="AS3651" s="80"/>
      <c r="AT3651" s="7"/>
      <c r="AU3651" s="7"/>
      <c r="AV3651" s="169"/>
      <c r="AW3651" s="170"/>
      <c r="AX3651" s="140"/>
      <c r="AY3651" s="150"/>
      <c r="AZ3651" s="171"/>
      <c r="BA3651" s="171"/>
      <c r="BB3651" s="150" t="str">
        <f t="shared" ref="BB3651:BB3665" si="614">IF(ISNUMBER(AM3651),"1","")</f>
        <v/>
      </c>
      <c r="BC3651" s="172"/>
      <c r="BD3651" s="169"/>
      <c r="BE3651" s="169"/>
      <c r="BF3651" s="169"/>
      <c r="BG3651" s="169"/>
      <c r="BH3651" s="169"/>
      <c r="BI3651" s="169"/>
      <c r="BJ3651" s="169"/>
      <c r="BK3651" s="169"/>
      <c r="BL3651" s="169"/>
      <c r="BM3651" s="169"/>
      <c r="BN3651" s="169"/>
      <c r="BO3651" s="169"/>
      <c r="BP3651" s="169"/>
      <c r="BQ3651" s="169"/>
      <c r="BS3651" s="6"/>
      <c r="BT3651" s="11"/>
      <c r="BU3651" s="6"/>
      <c r="BV3651" s="6"/>
    </row>
    <row r="3652" spans="1:74" ht="15.75" x14ac:dyDescent="0.25">
      <c r="A3652" s="52" t="s">
        <v>7908</v>
      </c>
      <c r="B3652" s="56"/>
      <c r="C3652" s="7" t="s">
        <v>118</v>
      </c>
      <c r="D3652" s="7" t="s">
        <v>6921</v>
      </c>
      <c r="E3652" s="7"/>
      <c r="F3652" s="64"/>
      <c r="G3652" s="6"/>
      <c r="H3652" s="6"/>
      <c r="I3652" s="10" t="s">
        <v>110</v>
      </c>
      <c r="J3652" s="11" t="s">
        <v>5654</v>
      </c>
      <c r="K3652" s="220" t="s">
        <v>601</v>
      </c>
      <c r="L3652" s="180"/>
      <c r="M3652" s="180">
        <v>1000</v>
      </c>
      <c r="N3652" s="80" t="s">
        <v>7217</v>
      </c>
      <c r="O3652" s="165"/>
      <c r="P3652" s="80" t="s">
        <v>6524</v>
      </c>
      <c r="Q3652" s="80"/>
      <c r="R3652" s="80"/>
      <c r="S3652" s="166"/>
      <c r="T3652" s="164"/>
      <c r="U3652" s="167"/>
      <c r="V3652" s="168"/>
      <c r="W3652" s="12" t="str">
        <f t="shared" si="613"/>
        <v>Mqtt1</v>
      </c>
      <c r="X3652" s="222"/>
      <c r="Y3652" s="6" t="str">
        <f t="shared" si="604"/>
        <v>power-tag/fcu-crew-mess-crew-cabin-aft-sb-crew-cabin-mid-sb</v>
      </c>
      <c r="Z3652" s="106" t="str" cm="1">
        <f t="array" ref="Z3652">IF(COUNTIF(N3652,"spare"),"","$."&amp;_xlfn.REGEXEXTRACT(J3652,"PT\d+[FQ]\d+_(.*)", 2))</f>
        <v>$.RMS_Current_Phase_B</v>
      </c>
      <c r="AA3652" s="12">
        <f t="shared" si="608"/>
        <v>39</v>
      </c>
      <c r="AB3652" s="6" t="s">
        <v>195</v>
      </c>
      <c r="AC3652" s="106">
        <v>3002</v>
      </c>
      <c r="AJ3652" s="80"/>
      <c r="AK3652" s="116" t="s">
        <v>1693</v>
      </c>
      <c r="AN3652" s="80"/>
      <c r="AO3652" s="80"/>
      <c r="AP3652" s="80"/>
      <c r="AQ3652" s="80"/>
      <c r="AR3652" s="130"/>
      <c r="AS3652" s="80"/>
      <c r="AT3652" s="7"/>
      <c r="AU3652" s="7"/>
      <c r="AV3652" s="169"/>
      <c r="AW3652" s="170"/>
      <c r="AX3652" s="140"/>
      <c r="AY3652" s="150"/>
      <c r="AZ3652" s="171"/>
      <c r="BA3652" s="171"/>
      <c r="BB3652" s="150" t="str">
        <f t="shared" si="614"/>
        <v/>
      </c>
      <c r="BC3652" s="172"/>
      <c r="BD3652" s="169"/>
      <c r="BE3652" s="169"/>
      <c r="BF3652" s="169"/>
      <c r="BG3652" s="169"/>
      <c r="BH3652" s="169"/>
      <c r="BI3652" s="169"/>
      <c r="BJ3652" s="169"/>
      <c r="BK3652" s="169"/>
      <c r="BL3652" s="169"/>
      <c r="BM3652" s="169"/>
      <c r="BN3652" s="169"/>
      <c r="BO3652" s="169"/>
      <c r="BP3652" s="169"/>
      <c r="BQ3652" s="169"/>
      <c r="BS3652" s="6"/>
      <c r="BT3652" s="11"/>
      <c r="BU3652" s="6"/>
      <c r="BV3652" s="6"/>
    </row>
    <row r="3653" spans="1:74" ht="15.75" x14ac:dyDescent="0.25">
      <c r="A3653" s="52" t="s">
        <v>7908</v>
      </c>
      <c r="B3653" s="56"/>
      <c r="C3653" s="7" t="s">
        <v>118</v>
      </c>
      <c r="D3653" s="7" t="s">
        <v>6921</v>
      </c>
      <c r="E3653" s="7"/>
      <c r="F3653" s="64"/>
      <c r="G3653" s="6"/>
      <c r="H3653" s="6"/>
      <c r="I3653" s="10" t="s">
        <v>110</v>
      </c>
      <c r="J3653" s="11" t="s">
        <v>5655</v>
      </c>
      <c r="K3653" s="220" t="s">
        <v>601</v>
      </c>
      <c r="L3653" s="180"/>
      <c r="M3653" s="180">
        <v>1000</v>
      </c>
      <c r="N3653" s="80" t="s">
        <v>7217</v>
      </c>
      <c r="O3653" s="165"/>
      <c r="P3653" s="80" t="s">
        <v>6525</v>
      </c>
      <c r="Q3653" s="80"/>
      <c r="R3653" s="80"/>
      <c r="S3653" s="166"/>
      <c r="T3653" s="164"/>
      <c r="U3653" s="167"/>
      <c r="V3653" s="168"/>
      <c r="W3653" s="12" t="str">
        <f t="shared" si="613"/>
        <v>Mqtt1</v>
      </c>
      <c r="X3653" s="222"/>
      <c r="Y3653" s="6" t="str">
        <f t="shared" si="604"/>
        <v>power-tag/fcu-crew-mess-crew-cabin-aft-sb-crew-cabin-mid-sb</v>
      </c>
      <c r="Z3653" s="106" t="str" cm="1">
        <f t="array" ref="Z3653">IF(COUNTIF(N3653,"spare"),"","$."&amp;_xlfn.REGEXEXTRACT(J3653,"PT\d+[FQ]\d+_(.*)", 2))</f>
        <v>$.RMS_Current_Phase_C</v>
      </c>
      <c r="AA3653" s="12">
        <f t="shared" si="608"/>
        <v>39</v>
      </c>
      <c r="AB3653" s="6" t="s">
        <v>195</v>
      </c>
      <c r="AC3653" s="106">
        <v>3004</v>
      </c>
      <c r="AJ3653" s="80"/>
      <c r="AK3653" s="116" t="s">
        <v>1693</v>
      </c>
      <c r="AN3653" s="80"/>
      <c r="AO3653" s="80"/>
      <c r="AP3653" s="80"/>
      <c r="AQ3653" s="80"/>
      <c r="AR3653" s="130"/>
      <c r="AS3653" s="80"/>
      <c r="AT3653" s="7"/>
      <c r="AU3653" s="7"/>
      <c r="AV3653" s="169"/>
      <c r="AW3653" s="170"/>
      <c r="AX3653" s="140"/>
      <c r="AY3653" s="150"/>
      <c r="AZ3653" s="171"/>
      <c r="BA3653" s="171"/>
      <c r="BB3653" s="150" t="str">
        <f t="shared" si="614"/>
        <v/>
      </c>
      <c r="BC3653" s="172"/>
      <c r="BD3653" s="169"/>
      <c r="BE3653" s="169"/>
      <c r="BF3653" s="169"/>
      <c r="BG3653" s="169"/>
      <c r="BH3653" s="169"/>
      <c r="BI3653" s="169"/>
      <c r="BJ3653" s="169"/>
      <c r="BK3653" s="169"/>
      <c r="BL3653" s="169"/>
      <c r="BM3653" s="169"/>
      <c r="BN3653" s="169"/>
      <c r="BO3653" s="169"/>
      <c r="BP3653" s="169"/>
      <c r="BQ3653" s="169"/>
      <c r="BS3653" s="6"/>
      <c r="BT3653" s="11"/>
      <c r="BU3653" s="6"/>
      <c r="BV3653" s="6"/>
    </row>
    <row r="3654" spans="1:74" ht="15.75" x14ac:dyDescent="0.25">
      <c r="A3654" s="52" t="s">
        <v>7908</v>
      </c>
      <c r="B3654" s="56"/>
      <c r="C3654" s="7" t="s">
        <v>118</v>
      </c>
      <c r="D3654" s="7" t="s">
        <v>6921</v>
      </c>
      <c r="E3654" s="7"/>
      <c r="F3654" s="64"/>
      <c r="G3654" s="6"/>
      <c r="H3654" s="6"/>
      <c r="I3654" s="10" t="s">
        <v>110</v>
      </c>
      <c r="J3654" s="11" t="s">
        <v>5656</v>
      </c>
      <c r="K3654" s="220" t="s">
        <v>601</v>
      </c>
      <c r="L3654" s="180"/>
      <c r="M3654" s="180">
        <v>1000</v>
      </c>
      <c r="N3654" s="80" t="s">
        <v>7217</v>
      </c>
      <c r="O3654" s="165"/>
      <c r="P3654" s="80" t="s">
        <v>6526</v>
      </c>
      <c r="Q3654" s="80"/>
      <c r="R3654" s="80"/>
      <c r="S3654" s="166"/>
      <c r="T3654" s="164"/>
      <c r="U3654" s="167"/>
      <c r="V3654" s="168"/>
      <c r="W3654" s="12" t="str">
        <f t="shared" si="613"/>
        <v>Mqtt1</v>
      </c>
      <c r="X3654" s="222"/>
      <c r="Y3654" s="6" t="str">
        <f t="shared" si="604"/>
        <v>power-tag/fcu-crew-mess-crew-cabin-aft-sb-crew-cabin-mid-sb</v>
      </c>
      <c r="Z3654" s="106" t="str" cm="1">
        <f t="array" ref="Z3654">IF(COUNTIF(N3654,"spare"),"","$."&amp;_xlfn.REGEXEXTRACT(J3654,"PT\d+[FQ]\d+_(.*)", 2))</f>
        <v>$.RMS_Current_Phase_Neut</v>
      </c>
      <c r="AA3654" s="12">
        <f t="shared" si="608"/>
        <v>39</v>
      </c>
      <c r="AB3654" s="6" t="s">
        <v>195</v>
      </c>
      <c r="AC3654" s="106">
        <v>3006</v>
      </c>
      <c r="AJ3654" s="80"/>
      <c r="AK3654" s="116" t="s">
        <v>1693</v>
      </c>
      <c r="AN3654" s="80"/>
      <c r="AO3654" s="80"/>
      <c r="AP3654" s="80"/>
      <c r="AQ3654" s="80"/>
      <c r="AR3654" s="130"/>
      <c r="AS3654" s="80"/>
      <c r="AT3654" s="7"/>
      <c r="AU3654" s="7"/>
      <c r="AV3654" s="169"/>
      <c r="AW3654" s="170"/>
      <c r="AX3654" s="140"/>
      <c r="AY3654" s="150"/>
      <c r="AZ3654" s="171"/>
      <c r="BA3654" s="171"/>
      <c r="BB3654" s="150" t="str">
        <f t="shared" si="614"/>
        <v/>
      </c>
      <c r="BC3654" s="172"/>
      <c r="BD3654" s="169"/>
      <c r="BE3654" s="169"/>
      <c r="BF3654" s="169"/>
      <c r="BG3654" s="169"/>
      <c r="BH3654" s="169"/>
      <c r="BI3654" s="169"/>
      <c r="BJ3654" s="169"/>
      <c r="BK3654" s="169"/>
      <c r="BL3654" s="169"/>
      <c r="BM3654" s="169"/>
      <c r="BN3654" s="169"/>
      <c r="BO3654" s="169"/>
      <c r="BP3654" s="169"/>
      <c r="BQ3654" s="169"/>
      <c r="BS3654" s="6"/>
      <c r="BT3654" s="11"/>
      <c r="BU3654" s="6"/>
      <c r="BV3654" s="6"/>
    </row>
    <row r="3655" spans="1:74" ht="15.75" x14ac:dyDescent="0.25">
      <c r="A3655" s="52" t="s">
        <v>7908</v>
      </c>
      <c r="B3655" s="56"/>
      <c r="C3655" s="7" t="s">
        <v>118</v>
      </c>
      <c r="D3655" s="7" t="s">
        <v>6921</v>
      </c>
      <c r="E3655" s="7"/>
      <c r="F3655" s="64"/>
      <c r="G3655" s="6"/>
      <c r="H3655" s="6"/>
      <c r="I3655" s="10" t="s">
        <v>110</v>
      </c>
      <c r="J3655" s="11" t="s">
        <v>7832</v>
      </c>
      <c r="K3655" s="220" t="s">
        <v>601</v>
      </c>
      <c r="L3655" s="180"/>
      <c r="M3655" s="180">
        <v>1000</v>
      </c>
      <c r="N3655" s="80" t="s">
        <v>7217</v>
      </c>
      <c r="O3655" s="165"/>
      <c r="P3655" s="80" t="s">
        <v>6527</v>
      </c>
      <c r="Q3655" s="80"/>
      <c r="R3655" s="80"/>
      <c r="S3655" s="166"/>
      <c r="T3655" s="164"/>
      <c r="U3655" s="167"/>
      <c r="V3655" s="168"/>
      <c r="W3655" s="12" t="str">
        <f t="shared" si="613"/>
        <v>Mqtt1</v>
      </c>
      <c r="X3655" s="222"/>
      <c r="Y3655" s="6" t="str">
        <f t="shared" si="604"/>
        <v>power-tag/fcu-crew-mess-crew-cabin-aft-sb-crew-cabin-mid-sb</v>
      </c>
      <c r="Z3655" s="106" t="str" cm="1">
        <f t="array" ref="Z3655">IF(COUNTIF(N3655,"spare"),"","$."&amp;_xlfn.REGEXEXTRACT(J3655,"PT\d+[FQ]\d+_(.*)", 2))</f>
        <v>$.RMS_Voltage_A_N</v>
      </c>
      <c r="AA3655" s="12">
        <f t="shared" si="608"/>
        <v>39</v>
      </c>
      <c r="AB3655" s="6" t="s">
        <v>195</v>
      </c>
      <c r="AC3655" s="106">
        <v>3028</v>
      </c>
      <c r="AJ3655" s="80"/>
      <c r="AK3655" s="116" t="s">
        <v>1694</v>
      </c>
      <c r="AN3655" s="80"/>
      <c r="AO3655" s="80"/>
      <c r="AP3655" s="80"/>
      <c r="AQ3655" s="80"/>
      <c r="AR3655" s="130"/>
      <c r="AS3655" s="80"/>
      <c r="AT3655" s="7"/>
      <c r="AU3655" s="7"/>
      <c r="AV3655" s="169"/>
      <c r="AW3655" s="170"/>
      <c r="AX3655" s="140"/>
      <c r="AY3655" s="150"/>
      <c r="AZ3655" s="171"/>
      <c r="BA3655" s="171"/>
      <c r="BB3655" s="150" t="str">
        <f t="shared" si="614"/>
        <v/>
      </c>
      <c r="BC3655" s="172"/>
      <c r="BD3655" s="169"/>
      <c r="BE3655" s="169"/>
      <c r="BF3655" s="169"/>
      <c r="BG3655" s="169"/>
      <c r="BH3655" s="169"/>
      <c r="BI3655" s="169"/>
      <c r="BJ3655" s="169"/>
      <c r="BK3655" s="169"/>
      <c r="BL3655" s="169"/>
      <c r="BM3655" s="169"/>
      <c r="BN3655" s="169"/>
      <c r="BO3655" s="169"/>
      <c r="BP3655" s="169"/>
      <c r="BQ3655" s="169"/>
      <c r="BS3655" s="6"/>
      <c r="BT3655" s="11"/>
      <c r="BU3655" s="6"/>
      <c r="BV3655" s="6"/>
    </row>
    <row r="3656" spans="1:74" ht="15.75" x14ac:dyDescent="0.25">
      <c r="A3656" s="52" t="s">
        <v>7908</v>
      </c>
      <c r="B3656" s="56"/>
      <c r="C3656" s="7" t="s">
        <v>118</v>
      </c>
      <c r="D3656" s="7" t="s">
        <v>6921</v>
      </c>
      <c r="E3656" s="7"/>
      <c r="F3656" s="64"/>
      <c r="G3656" s="6"/>
      <c r="H3656" s="6"/>
      <c r="I3656" s="10" t="s">
        <v>110</v>
      </c>
      <c r="J3656" s="11" t="s">
        <v>7833</v>
      </c>
      <c r="K3656" s="220" t="s">
        <v>601</v>
      </c>
      <c r="L3656" s="180"/>
      <c r="M3656" s="180">
        <v>1000</v>
      </c>
      <c r="N3656" s="80" t="s">
        <v>7217</v>
      </c>
      <c r="O3656" s="165"/>
      <c r="P3656" s="80" t="s">
        <v>6528</v>
      </c>
      <c r="Q3656" s="80"/>
      <c r="R3656" s="80"/>
      <c r="S3656" s="166"/>
      <c r="T3656" s="164"/>
      <c r="U3656" s="167"/>
      <c r="V3656" s="168"/>
      <c r="W3656" s="12" t="str">
        <f t="shared" si="613"/>
        <v>Mqtt1</v>
      </c>
      <c r="X3656" s="222"/>
      <c r="Y3656" s="6" t="str">
        <f t="shared" si="604"/>
        <v>power-tag/fcu-crew-mess-crew-cabin-aft-sb-crew-cabin-mid-sb</v>
      </c>
      <c r="Z3656" s="106" t="str" cm="1">
        <f t="array" ref="Z3656">IF(COUNTIF(N3656,"spare"),"","$."&amp;_xlfn.REGEXEXTRACT(J3656,"PT\d+[FQ]\d+_(.*)", 2))</f>
        <v>$.RMS_Voltage_B_N</v>
      </c>
      <c r="AA3656" s="12">
        <f t="shared" si="608"/>
        <v>39</v>
      </c>
      <c r="AB3656" s="6" t="s">
        <v>195</v>
      </c>
      <c r="AC3656" s="106">
        <v>3030</v>
      </c>
      <c r="AJ3656" s="80"/>
      <c r="AK3656" s="116" t="s">
        <v>1694</v>
      </c>
      <c r="AN3656" s="80"/>
      <c r="AO3656" s="80"/>
      <c r="AP3656" s="80"/>
      <c r="AQ3656" s="80"/>
      <c r="AR3656" s="130"/>
      <c r="AS3656" s="80"/>
      <c r="AT3656" s="7"/>
      <c r="AU3656" s="7"/>
      <c r="AV3656" s="169"/>
      <c r="AW3656" s="170"/>
      <c r="AX3656" s="140"/>
      <c r="AY3656" s="150"/>
      <c r="AZ3656" s="171"/>
      <c r="BA3656" s="171"/>
      <c r="BB3656" s="150" t="str">
        <f t="shared" si="614"/>
        <v/>
      </c>
      <c r="BC3656" s="172"/>
      <c r="BD3656" s="169"/>
      <c r="BE3656" s="169"/>
      <c r="BF3656" s="169"/>
      <c r="BG3656" s="169"/>
      <c r="BH3656" s="169"/>
      <c r="BI3656" s="169"/>
      <c r="BJ3656" s="169"/>
      <c r="BK3656" s="169"/>
      <c r="BL3656" s="169"/>
      <c r="BM3656" s="169"/>
      <c r="BN3656" s="169"/>
      <c r="BO3656" s="169"/>
      <c r="BP3656" s="169"/>
      <c r="BQ3656" s="169"/>
      <c r="BS3656" s="6"/>
      <c r="BT3656" s="11"/>
      <c r="BU3656" s="6"/>
      <c r="BV3656" s="6"/>
    </row>
    <row r="3657" spans="1:74" ht="15.75" x14ac:dyDescent="0.25">
      <c r="A3657" s="52" t="s">
        <v>7908</v>
      </c>
      <c r="B3657" s="56"/>
      <c r="C3657" s="7" t="s">
        <v>118</v>
      </c>
      <c r="D3657" s="7" t="s">
        <v>6921</v>
      </c>
      <c r="E3657" s="7"/>
      <c r="F3657" s="64"/>
      <c r="G3657" s="6"/>
      <c r="H3657" s="6"/>
      <c r="I3657" s="10" t="s">
        <v>110</v>
      </c>
      <c r="J3657" s="11" t="s">
        <v>7834</v>
      </c>
      <c r="K3657" s="220" t="s">
        <v>601</v>
      </c>
      <c r="L3657" s="180"/>
      <c r="M3657" s="180">
        <v>1000</v>
      </c>
      <c r="N3657" s="80" t="s">
        <v>7217</v>
      </c>
      <c r="O3657" s="165"/>
      <c r="P3657" s="80" t="s">
        <v>6529</v>
      </c>
      <c r="Q3657" s="80"/>
      <c r="R3657" s="80"/>
      <c r="S3657" s="166"/>
      <c r="T3657" s="164"/>
      <c r="U3657" s="167"/>
      <c r="V3657" s="168"/>
      <c r="W3657" s="12" t="str">
        <f t="shared" si="613"/>
        <v>Mqtt1</v>
      </c>
      <c r="X3657" s="222"/>
      <c r="Y3657" s="6" t="str">
        <f t="shared" ref="Y3657:Y3720" si="615">"power-tag/" &amp; LOWER(_xlfn.REGEXREPLACE(_xlfn.REGEXREPLACE(_xlfn.REGEXREPLACE(TRIM(_xlfn.REGEXREPLACE(P3657, " (RMS (Current|Voltage) .+)|(Active Power Phase [ABC])|(Total Active Power)|(Power Factor .+)|(Total Power Factor) *", "")), "[ /\(\)&amp;:\.#]", "-"), "\-+", "-"), "-$", ""))</f>
        <v>power-tag/fcu-crew-mess-crew-cabin-aft-sb-crew-cabin-mid-sb</v>
      </c>
      <c r="Z3657" s="106" t="str" cm="1">
        <f t="array" ref="Z3657">IF(COUNTIF(N3657,"spare"),"","$."&amp;_xlfn.REGEXEXTRACT(J3657,"PT\d+[FQ]\d+_(.*)", 2))</f>
        <v>$.RMS_Voltage_C_N</v>
      </c>
      <c r="AA3657" s="12">
        <f t="shared" si="608"/>
        <v>39</v>
      </c>
      <c r="AB3657" s="6" t="s">
        <v>195</v>
      </c>
      <c r="AC3657" s="106">
        <v>3032</v>
      </c>
      <c r="AJ3657" s="80"/>
      <c r="AK3657" s="116" t="s">
        <v>1694</v>
      </c>
      <c r="AN3657" s="80"/>
      <c r="AO3657" s="80"/>
      <c r="AP3657" s="80"/>
      <c r="AQ3657" s="80"/>
      <c r="AR3657" s="130"/>
      <c r="AS3657" s="80"/>
      <c r="AT3657" s="7"/>
      <c r="AU3657" s="7"/>
      <c r="AV3657" s="169"/>
      <c r="AW3657" s="170"/>
      <c r="AX3657" s="140"/>
      <c r="AY3657" s="150"/>
      <c r="AZ3657" s="171"/>
      <c r="BA3657" s="171"/>
      <c r="BB3657" s="150" t="str">
        <f t="shared" si="614"/>
        <v/>
      </c>
      <c r="BC3657" s="172"/>
      <c r="BD3657" s="169"/>
      <c r="BE3657" s="169"/>
      <c r="BF3657" s="169"/>
      <c r="BG3657" s="169"/>
      <c r="BH3657" s="169"/>
      <c r="BI3657" s="169"/>
      <c r="BJ3657" s="169"/>
      <c r="BK3657" s="169"/>
      <c r="BL3657" s="169"/>
      <c r="BM3657" s="169"/>
      <c r="BN3657" s="169"/>
      <c r="BO3657" s="169"/>
      <c r="BP3657" s="169"/>
      <c r="BQ3657" s="169"/>
      <c r="BS3657" s="6"/>
      <c r="BT3657" s="11"/>
      <c r="BU3657" s="6"/>
      <c r="BV3657" s="6"/>
    </row>
    <row r="3658" spans="1:74" ht="15.75" x14ac:dyDescent="0.25">
      <c r="A3658" s="52" t="s">
        <v>7908</v>
      </c>
      <c r="B3658" s="56"/>
      <c r="C3658" s="7" t="s">
        <v>118</v>
      </c>
      <c r="D3658" s="7" t="s">
        <v>6921</v>
      </c>
      <c r="E3658" s="7"/>
      <c r="F3658" s="64"/>
      <c r="G3658" s="6"/>
      <c r="H3658" s="6"/>
      <c r="I3658" s="10" t="s">
        <v>110</v>
      </c>
      <c r="J3658" s="11" t="s">
        <v>5657</v>
      </c>
      <c r="K3658" s="220" t="s">
        <v>601</v>
      </c>
      <c r="L3658" s="180"/>
      <c r="M3658" s="180">
        <v>1000</v>
      </c>
      <c r="N3658" s="80" t="s">
        <v>7217</v>
      </c>
      <c r="O3658" s="165"/>
      <c r="P3658" s="80" t="s">
        <v>6530</v>
      </c>
      <c r="Q3658" s="80"/>
      <c r="R3658" s="80"/>
      <c r="S3658" s="166"/>
      <c r="T3658" s="164"/>
      <c r="U3658" s="167"/>
      <c r="V3658" s="168"/>
      <c r="W3658" s="12" t="str">
        <f t="shared" si="613"/>
        <v>Mqtt1</v>
      </c>
      <c r="X3658" s="222"/>
      <c r="Y3658" s="6" t="str">
        <f t="shared" si="615"/>
        <v>power-tag/fcu-crew-mess-crew-cabin-aft-sb-crew-cabin-mid-sb</v>
      </c>
      <c r="Z3658" s="106" t="str" cm="1">
        <f t="array" ref="Z3658">IF(COUNTIF(N3658,"spare"),"","$."&amp;_xlfn.REGEXEXTRACT(J3658,"PT\d+[FQ]\d+_(.*)", 2))</f>
        <v>$.Active_Power_Phase_A</v>
      </c>
      <c r="AA3658" s="12">
        <f t="shared" si="608"/>
        <v>39</v>
      </c>
      <c r="AB3658" s="6" t="s">
        <v>195</v>
      </c>
      <c r="AC3658" s="106">
        <v>3054</v>
      </c>
      <c r="AJ3658" s="80"/>
      <c r="AK3658" s="116" t="s">
        <v>1695</v>
      </c>
      <c r="AN3658" s="80"/>
      <c r="AO3658" s="80"/>
      <c r="AP3658" s="80"/>
      <c r="AQ3658" s="80"/>
      <c r="AR3658" s="130"/>
      <c r="AS3658" s="80"/>
      <c r="AT3658" s="7"/>
      <c r="AU3658" s="7"/>
      <c r="AV3658" s="169"/>
      <c r="AW3658" s="170"/>
      <c r="AX3658" s="140"/>
      <c r="AY3658" s="150"/>
      <c r="AZ3658" s="171"/>
      <c r="BA3658" s="171"/>
      <c r="BB3658" s="150" t="str">
        <f t="shared" si="614"/>
        <v/>
      </c>
      <c r="BC3658" s="172"/>
      <c r="BD3658" s="169"/>
      <c r="BE3658" s="169"/>
      <c r="BF3658" s="169"/>
      <c r="BG3658" s="169"/>
      <c r="BH3658" s="169"/>
      <c r="BI3658" s="169"/>
      <c r="BJ3658" s="169"/>
      <c r="BK3658" s="169"/>
      <c r="BL3658" s="169"/>
      <c r="BM3658" s="169"/>
      <c r="BN3658" s="169"/>
      <c r="BO3658" s="169"/>
      <c r="BP3658" s="169"/>
      <c r="BQ3658" s="169"/>
      <c r="BS3658" s="6"/>
      <c r="BT3658" s="11"/>
      <c r="BU3658" s="6"/>
      <c r="BV3658" s="6"/>
    </row>
    <row r="3659" spans="1:74" ht="15.75" x14ac:dyDescent="0.25">
      <c r="A3659" s="52" t="s">
        <v>7908</v>
      </c>
      <c r="B3659" s="56"/>
      <c r="C3659" s="7" t="s">
        <v>118</v>
      </c>
      <c r="D3659" s="7" t="s">
        <v>6921</v>
      </c>
      <c r="E3659" s="7"/>
      <c r="F3659" s="64"/>
      <c r="G3659" s="6"/>
      <c r="H3659" s="6"/>
      <c r="I3659" s="10" t="s">
        <v>110</v>
      </c>
      <c r="J3659" s="11" t="s">
        <v>5658</v>
      </c>
      <c r="K3659" s="220" t="s">
        <v>601</v>
      </c>
      <c r="L3659" s="180"/>
      <c r="M3659" s="180">
        <v>1000</v>
      </c>
      <c r="N3659" s="80" t="s">
        <v>7217</v>
      </c>
      <c r="O3659" s="165"/>
      <c r="P3659" s="80" t="s">
        <v>6531</v>
      </c>
      <c r="Q3659" s="80"/>
      <c r="R3659" s="80"/>
      <c r="S3659" s="166"/>
      <c r="T3659" s="164"/>
      <c r="U3659" s="167"/>
      <c r="V3659" s="168"/>
      <c r="W3659" s="12" t="str">
        <f t="shared" si="613"/>
        <v>Mqtt1</v>
      </c>
      <c r="X3659" s="222"/>
      <c r="Y3659" s="6" t="str">
        <f t="shared" si="615"/>
        <v>power-tag/fcu-crew-mess-crew-cabin-aft-sb-crew-cabin-mid-sb</v>
      </c>
      <c r="Z3659" s="106" t="str" cm="1">
        <f t="array" ref="Z3659">IF(COUNTIF(N3659,"spare"),"","$."&amp;_xlfn.REGEXEXTRACT(J3659,"PT\d+[FQ]\d+_(.*)", 2))</f>
        <v>$.Active_Power_Phase_B</v>
      </c>
      <c r="AA3659" s="12">
        <f t="shared" si="608"/>
        <v>39</v>
      </c>
      <c r="AB3659" s="6" t="s">
        <v>195</v>
      </c>
      <c r="AC3659" s="106">
        <v>3056</v>
      </c>
      <c r="AJ3659" s="80"/>
      <c r="AK3659" s="116" t="s">
        <v>1695</v>
      </c>
      <c r="AN3659" s="80"/>
      <c r="AO3659" s="80"/>
      <c r="AP3659" s="80"/>
      <c r="AQ3659" s="80"/>
      <c r="AR3659" s="130"/>
      <c r="AS3659" s="80"/>
      <c r="AT3659" s="7"/>
      <c r="AU3659" s="7"/>
      <c r="AV3659" s="169"/>
      <c r="AW3659" s="170"/>
      <c r="AX3659" s="140"/>
      <c r="AY3659" s="150"/>
      <c r="AZ3659" s="171"/>
      <c r="BA3659" s="171"/>
      <c r="BB3659" s="150" t="str">
        <f t="shared" si="614"/>
        <v/>
      </c>
      <c r="BC3659" s="172"/>
      <c r="BD3659" s="169"/>
      <c r="BE3659" s="169"/>
      <c r="BF3659" s="169"/>
      <c r="BG3659" s="169"/>
      <c r="BH3659" s="169"/>
      <c r="BI3659" s="169"/>
      <c r="BJ3659" s="169"/>
      <c r="BK3659" s="169"/>
      <c r="BL3659" s="169"/>
      <c r="BM3659" s="169"/>
      <c r="BN3659" s="169"/>
      <c r="BO3659" s="169"/>
      <c r="BP3659" s="169"/>
      <c r="BQ3659" s="169"/>
      <c r="BS3659" s="6"/>
      <c r="BT3659" s="11"/>
      <c r="BU3659" s="6"/>
      <c r="BV3659" s="6"/>
    </row>
    <row r="3660" spans="1:74" ht="15.75" x14ac:dyDescent="0.25">
      <c r="A3660" s="52" t="s">
        <v>7908</v>
      </c>
      <c r="B3660" s="56"/>
      <c r="C3660" s="7" t="s">
        <v>118</v>
      </c>
      <c r="D3660" s="7" t="s">
        <v>6921</v>
      </c>
      <c r="E3660" s="7"/>
      <c r="F3660" s="64"/>
      <c r="G3660" s="6"/>
      <c r="H3660" s="6"/>
      <c r="I3660" s="10" t="s">
        <v>110</v>
      </c>
      <c r="J3660" s="11" t="s">
        <v>5659</v>
      </c>
      <c r="K3660" s="220" t="s">
        <v>601</v>
      </c>
      <c r="L3660" s="180"/>
      <c r="M3660" s="180">
        <v>1000</v>
      </c>
      <c r="N3660" s="80" t="s">
        <v>7217</v>
      </c>
      <c r="O3660" s="165"/>
      <c r="P3660" s="80" t="s">
        <v>6532</v>
      </c>
      <c r="Q3660" s="80"/>
      <c r="R3660" s="80"/>
      <c r="S3660" s="166"/>
      <c r="T3660" s="164"/>
      <c r="U3660" s="167"/>
      <c r="V3660" s="168"/>
      <c r="W3660" s="12" t="str">
        <f t="shared" si="613"/>
        <v>Mqtt1</v>
      </c>
      <c r="X3660" s="222"/>
      <c r="Y3660" s="6" t="str">
        <f t="shared" si="615"/>
        <v>power-tag/fcu-crew-mess-crew-cabin-aft-sb-crew-cabin-mid-sb</v>
      </c>
      <c r="Z3660" s="106" t="str" cm="1">
        <f t="array" ref="Z3660">IF(COUNTIF(N3660,"spare"),"","$."&amp;_xlfn.REGEXEXTRACT(J3660,"PT\d+[FQ]\d+_(.*)", 2))</f>
        <v>$.Active_Power_Phase_C</v>
      </c>
      <c r="AA3660" s="12">
        <f t="shared" si="608"/>
        <v>39</v>
      </c>
      <c r="AB3660" s="6" t="s">
        <v>195</v>
      </c>
      <c r="AC3660" s="106">
        <v>3058</v>
      </c>
      <c r="AJ3660" s="80"/>
      <c r="AK3660" s="116" t="s">
        <v>1695</v>
      </c>
      <c r="AN3660" s="80"/>
      <c r="AO3660" s="80"/>
      <c r="AP3660" s="80"/>
      <c r="AQ3660" s="80"/>
      <c r="AR3660" s="130"/>
      <c r="AS3660" s="80"/>
      <c r="AT3660" s="7"/>
      <c r="AU3660" s="7"/>
      <c r="AV3660" s="169"/>
      <c r="AW3660" s="170"/>
      <c r="AX3660" s="140"/>
      <c r="AY3660" s="150"/>
      <c r="AZ3660" s="171"/>
      <c r="BA3660" s="171"/>
      <c r="BB3660" s="150" t="str">
        <f t="shared" si="614"/>
        <v/>
      </c>
      <c r="BC3660" s="172"/>
      <c r="BD3660" s="169"/>
      <c r="BE3660" s="169"/>
      <c r="BF3660" s="169"/>
      <c r="BG3660" s="169"/>
      <c r="BH3660" s="169"/>
      <c r="BI3660" s="169"/>
      <c r="BJ3660" s="169"/>
      <c r="BK3660" s="169"/>
      <c r="BL3660" s="169"/>
      <c r="BM3660" s="169"/>
      <c r="BN3660" s="169"/>
      <c r="BO3660" s="169"/>
      <c r="BP3660" s="169"/>
      <c r="BQ3660" s="169"/>
      <c r="BS3660" s="6"/>
      <c r="BT3660" s="11"/>
      <c r="BU3660" s="6"/>
      <c r="BV3660" s="6"/>
    </row>
    <row r="3661" spans="1:74" ht="15.75" x14ac:dyDescent="0.25">
      <c r="A3661" s="52" t="s">
        <v>7908</v>
      </c>
      <c r="B3661" s="56"/>
      <c r="C3661" s="7" t="s">
        <v>118</v>
      </c>
      <c r="D3661" s="7" t="s">
        <v>6921</v>
      </c>
      <c r="E3661" s="7"/>
      <c r="F3661" s="64"/>
      <c r="G3661" s="6"/>
      <c r="H3661" s="6"/>
      <c r="I3661" s="10" t="s">
        <v>110</v>
      </c>
      <c r="J3661" s="11" t="s">
        <v>5660</v>
      </c>
      <c r="K3661" s="220" t="s">
        <v>601</v>
      </c>
      <c r="L3661" s="180"/>
      <c r="M3661" s="180">
        <v>1000</v>
      </c>
      <c r="N3661" s="80" t="s">
        <v>7217</v>
      </c>
      <c r="O3661" s="165"/>
      <c r="P3661" s="80" t="s">
        <v>6533</v>
      </c>
      <c r="Q3661" s="80"/>
      <c r="R3661" s="80"/>
      <c r="S3661" s="166"/>
      <c r="T3661" s="164"/>
      <c r="U3661" s="167"/>
      <c r="V3661" s="168"/>
      <c r="W3661" s="12" t="str">
        <f t="shared" si="613"/>
        <v>Mqtt1</v>
      </c>
      <c r="X3661" s="222"/>
      <c r="Y3661" s="6" t="str">
        <f t="shared" si="615"/>
        <v>power-tag/fcu-crew-mess-crew-cabin-aft-sb-crew-cabin-mid-sb</v>
      </c>
      <c r="Z3661" s="106" t="str" cm="1">
        <f t="array" ref="Z3661">IF(COUNTIF(N3661,"spare"),"","$."&amp;_xlfn.REGEXEXTRACT(J3661,"PT\d+[FQ]\d+_(.*)", 2))</f>
        <v>$.Total_Active_Power</v>
      </c>
      <c r="AA3661" s="12">
        <f t="shared" si="608"/>
        <v>39</v>
      </c>
      <c r="AB3661" s="6" t="s">
        <v>195</v>
      </c>
      <c r="AC3661" s="106">
        <v>3060</v>
      </c>
      <c r="AJ3661" s="80"/>
      <c r="AK3661" s="116" t="s">
        <v>1695</v>
      </c>
      <c r="AN3661" s="80"/>
      <c r="AO3661" s="80"/>
      <c r="AP3661" s="80"/>
      <c r="AQ3661" s="80"/>
      <c r="AR3661" s="130"/>
      <c r="AS3661" s="80"/>
      <c r="AT3661" s="7"/>
      <c r="AU3661" s="7"/>
      <c r="AV3661" s="169"/>
      <c r="AW3661" s="170"/>
      <c r="AX3661" s="140"/>
      <c r="AY3661" s="150"/>
      <c r="AZ3661" s="171"/>
      <c r="BA3661" s="171"/>
      <c r="BB3661" s="150" t="str">
        <f t="shared" si="614"/>
        <v/>
      </c>
      <c r="BC3661" s="172"/>
      <c r="BD3661" s="169"/>
      <c r="BE3661" s="169"/>
      <c r="BF3661" s="169"/>
      <c r="BG3661" s="169"/>
      <c r="BH3661" s="169"/>
      <c r="BI3661" s="169"/>
      <c r="BJ3661" s="169"/>
      <c r="BK3661" s="169"/>
      <c r="BL3661" s="169"/>
      <c r="BM3661" s="169"/>
      <c r="BN3661" s="169"/>
      <c r="BO3661" s="169"/>
      <c r="BP3661" s="169"/>
      <c r="BQ3661" s="169"/>
      <c r="BS3661" s="6"/>
      <c r="BT3661" s="11"/>
      <c r="BU3661" s="6"/>
      <c r="BV3661" s="6"/>
    </row>
    <row r="3662" spans="1:74" ht="15.75" x14ac:dyDescent="0.25">
      <c r="A3662" s="52" t="s">
        <v>7908</v>
      </c>
      <c r="B3662" s="56"/>
      <c r="C3662" s="7" t="s">
        <v>118</v>
      </c>
      <c r="D3662" s="7" t="s">
        <v>6921</v>
      </c>
      <c r="E3662" s="7"/>
      <c r="F3662" s="64"/>
      <c r="G3662" s="6"/>
      <c r="H3662" s="6"/>
      <c r="I3662" s="10" t="s">
        <v>110</v>
      </c>
      <c r="J3662" s="11" t="s">
        <v>5661</v>
      </c>
      <c r="K3662" s="220" t="s">
        <v>601</v>
      </c>
      <c r="L3662" s="180"/>
      <c r="M3662" s="180">
        <v>1000</v>
      </c>
      <c r="N3662" s="80" t="s">
        <v>7217</v>
      </c>
      <c r="O3662" s="165"/>
      <c r="P3662" s="80" t="s">
        <v>6534</v>
      </c>
      <c r="Q3662" s="80"/>
      <c r="R3662" s="80"/>
      <c r="S3662" s="166"/>
      <c r="T3662" s="164"/>
      <c r="U3662" s="167"/>
      <c r="V3662" s="168"/>
      <c r="W3662" s="12" t="str">
        <f t="shared" si="613"/>
        <v>Mqtt1</v>
      </c>
      <c r="X3662" s="222"/>
      <c r="Y3662" s="6" t="str">
        <f t="shared" si="615"/>
        <v>power-tag/fcu-crew-mess-crew-cabin-aft-sb-crew-cabin-mid-sb</v>
      </c>
      <c r="Z3662" s="106" t="str" cm="1">
        <f t="array" ref="Z3662">IF(COUNTIF(N3662,"spare"),"","$."&amp;_xlfn.REGEXEXTRACT(J3662,"PT\d+[FQ]\d+_(.*)", 2))</f>
        <v>$.Power_Factor_Phase_A</v>
      </c>
      <c r="AA3662" s="12">
        <f t="shared" si="608"/>
        <v>39</v>
      </c>
      <c r="AB3662" s="6" t="s">
        <v>195</v>
      </c>
      <c r="AC3662" s="106">
        <v>3078</v>
      </c>
      <c r="AJ3662" s="80"/>
      <c r="AK3662" s="116" t="s">
        <v>1696</v>
      </c>
      <c r="AN3662" s="80"/>
      <c r="AO3662" s="80"/>
      <c r="AP3662" s="80"/>
      <c r="AQ3662" s="80"/>
      <c r="AR3662" s="130"/>
      <c r="AS3662" s="80"/>
      <c r="AT3662" s="7"/>
      <c r="AU3662" s="7"/>
      <c r="AV3662" s="169"/>
      <c r="AW3662" s="170"/>
      <c r="AX3662" s="140"/>
      <c r="AY3662" s="150"/>
      <c r="AZ3662" s="171"/>
      <c r="BA3662" s="171"/>
      <c r="BB3662" s="150" t="str">
        <f t="shared" si="614"/>
        <v/>
      </c>
      <c r="BC3662" s="172"/>
      <c r="BD3662" s="169"/>
      <c r="BE3662" s="169"/>
      <c r="BF3662" s="169"/>
      <c r="BG3662" s="169"/>
      <c r="BH3662" s="169"/>
      <c r="BI3662" s="169"/>
      <c r="BJ3662" s="169"/>
      <c r="BK3662" s="169"/>
      <c r="BL3662" s="169"/>
      <c r="BM3662" s="169"/>
      <c r="BN3662" s="169"/>
      <c r="BO3662" s="169"/>
      <c r="BP3662" s="169"/>
      <c r="BQ3662" s="169"/>
      <c r="BS3662" s="6"/>
      <c r="BT3662" s="11"/>
      <c r="BU3662" s="6"/>
      <c r="BV3662" s="6"/>
    </row>
    <row r="3663" spans="1:74" ht="15.75" x14ac:dyDescent="0.25">
      <c r="A3663" s="52" t="s">
        <v>7908</v>
      </c>
      <c r="B3663" s="56"/>
      <c r="C3663" s="7" t="s">
        <v>118</v>
      </c>
      <c r="D3663" s="7" t="s">
        <v>6921</v>
      </c>
      <c r="E3663" s="7"/>
      <c r="F3663" s="64"/>
      <c r="G3663" s="6"/>
      <c r="H3663" s="6"/>
      <c r="I3663" s="10" t="s">
        <v>110</v>
      </c>
      <c r="J3663" s="11" t="s">
        <v>5662</v>
      </c>
      <c r="K3663" s="220" t="s">
        <v>601</v>
      </c>
      <c r="L3663" s="180"/>
      <c r="M3663" s="180">
        <v>1000</v>
      </c>
      <c r="N3663" s="80" t="s">
        <v>7217</v>
      </c>
      <c r="O3663" s="165"/>
      <c r="P3663" s="80" t="s">
        <v>6535</v>
      </c>
      <c r="Q3663" s="80"/>
      <c r="R3663" s="80"/>
      <c r="S3663" s="166"/>
      <c r="T3663" s="164"/>
      <c r="U3663" s="167"/>
      <c r="V3663" s="168"/>
      <c r="W3663" s="12" t="str">
        <f t="shared" si="613"/>
        <v>Mqtt1</v>
      </c>
      <c r="X3663" s="222"/>
      <c r="Y3663" s="6" t="str">
        <f t="shared" si="615"/>
        <v>power-tag/fcu-crew-mess-crew-cabin-aft-sb-crew-cabin-mid-sb</v>
      </c>
      <c r="Z3663" s="106" t="str" cm="1">
        <f t="array" ref="Z3663">IF(COUNTIF(N3663,"spare"),"","$."&amp;_xlfn.REGEXEXTRACT(J3663,"PT\d+[FQ]\d+_(.*)", 2))</f>
        <v>$.Power_Factor_Phase_B</v>
      </c>
      <c r="AA3663" s="12">
        <f t="shared" si="608"/>
        <v>39</v>
      </c>
      <c r="AB3663" s="6" t="s">
        <v>195</v>
      </c>
      <c r="AC3663" s="106">
        <v>3080</v>
      </c>
      <c r="AJ3663" s="80"/>
      <c r="AK3663" s="116" t="s">
        <v>1696</v>
      </c>
      <c r="AN3663" s="80"/>
      <c r="AO3663" s="80"/>
      <c r="AP3663" s="80"/>
      <c r="AQ3663" s="80"/>
      <c r="AR3663" s="130"/>
      <c r="AS3663" s="80"/>
      <c r="AT3663" s="7"/>
      <c r="AU3663" s="7"/>
      <c r="AV3663" s="169"/>
      <c r="AW3663" s="170"/>
      <c r="AX3663" s="140"/>
      <c r="AY3663" s="150"/>
      <c r="AZ3663" s="171"/>
      <c r="BA3663" s="171"/>
      <c r="BB3663" s="150" t="str">
        <f t="shared" si="614"/>
        <v/>
      </c>
      <c r="BC3663" s="172"/>
      <c r="BD3663" s="169"/>
      <c r="BE3663" s="169"/>
      <c r="BF3663" s="169"/>
      <c r="BG3663" s="169"/>
      <c r="BH3663" s="169"/>
      <c r="BI3663" s="169"/>
      <c r="BJ3663" s="169"/>
      <c r="BK3663" s="169"/>
      <c r="BL3663" s="169"/>
      <c r="BM3663" s="169"/>
      <c r="BN3663" s="169"/>
      <c r="BO3663" s="169"/>
      <c r="BP3663" s="169"/>
      <c r="BQ3663" s="169"/>
      <c r="BS3663" s="6"/>
      <c r="BT3663" s="11"/>
      <c r="BU3663" s="6"/>
      <c r="BV3663" s="6"/>
    </row>
    <row r="3664" spans="1:74" ht="15.75" x14ac:dyDescent="0.25">
      <c r="A3664" s="52" t="s">
        <v>7908</v>
      </c>
      <c r="B3664" s="56"/>
      <c r="C3664" s="7" t="s">
        <v>118</v>
      </c>
      <c r="D3664" s="7" t="s">
        <v>6921</v>
      </c>
      <c r="E3664" s="7"/>
      <c r="F3664" s="64"/>
      <c r="G3664" s="6"/>
      <c r="H3664" s="6"/>
      <c r="I3664" s="10" t="s">
        <v>110</v>
      </c>
      <c r="J3664" s="11" t="s">
        <v>5663</v>
      </c>
      <c r="K3664" s="220" t="s">
        <v>601</v>
      </c>
      <c r="L3664" s="180"/>
      <c r="M3664" s="180">
        <v>1000</v>
      </c>
      <c r="N3664" s="80" t="s">
        <v>7217</v>
      </c>
      <c r="O3664" s="165"/>
      <c r="P3664" s="80" t="s">
        <v>6536</v>
      </c>
      <c r="Q3664" s="80"/>
      <c r="R3664" s="80"/>
      <c r="S3664" s="166"/>
      <c r="T3664" s="164"/>
      <c r="U3664" s="167"/>
      <c r="V3664" s="168"/>
      <c r="W3664" s="12" t="str">
        <f t="shared" si="613"/>
        <v>Mqtt1</v>
      </c>
      <c r="X3664" s="222"/>
      <c r="Y3664" s="6" t="str">
        <f t="shared" si="615"/>
        <v>power-tag/fcu-crew-mess-crew-cabin-aft-sb-crew-cabin-mid-sb</v>
      </c>
      <c r="Z3664" s="106" t="str" cm="1">
        <f t="array" ref="Z3664">IF(COUNTIF(N3664,"spare"),"","$."&amp;_xlfn.REGEXEXTRACT(J3664,"PT\d+[FQ]\d+_(.*)", 2))</f>
        <v>$.Power_Factor_Phase_C</v>
      </c>
      <c r="AA3664" s="12">
        <f t="shared" si="608"/>
        <v>39</v>
      </c>
      <c r="AB3664" s="6" t="s">
        <v>195</v>
      </c>
      <c r="AC3664" s="106">
        <v>3082</v>
      </c>
      <c r="AJ3664" s="80"/>
      <c r="AK3664" s="116" t="s">
        <v>1696</v>
      </c>
      <c r="AN3664" s="80"/>
      <c r="AO3664" s="80"/>
      <c r="AP3664" s="80"/>
      <c r="AQ3664" s="80"/>
      <c r="AR3664" s="130"/>
      <c r="AS3664" s="80"/>
      <c r="AT3664" s="7"/>
      <c r="AU3664" s="7"/>
      <c r="AV3664" s="169"/>
      <c r="AW3664" s="170"/>
      <c r="AX3664" s="140"/>
      <c r="AY3664" s="150"/>
      <c r="AZ3664" s="171"/>
      <c r="BA3664" s="171"/>
      <c r="BB3664" s="150" t="str">
        <f t="shared" si="614"/>
        <v/>
      </c>
      <c r="BC3664" s="172"/>
      <c r="BD3664" s="169"/>
      <c r="BE3664" s="169"/>
      <c r="BF3664" s="169"/>
      <c r="BG3664" s="169"/>
      <c r="BH3664" s="169"/>
      <c r="BI3664" s="169"/>
      <c r="BJ3664" s="169"/>
      <c r="BK3664" s="169"/>
      <c r="BL3664" s="169"/>
      <c r="BM3664" s="169"/>
      <c r="BN3664" s="169"/>
      <c r="BO3664" s="169"/>
      <c r="BP3664" s="169"/>
      <c r="BQ3664" s="169"/>
      <c r="BS3664" s="6"/>
      <c r="BT3664" s="11"/>
      <c r="BU3664" s="6"/>
      <c r="BV3664" s="6"/>
    </row>
    <row r="3665" spans="1:74" ht="15.75" x14ac:dyDescent="0.25">
      <c r="A3665" s="52" t="s">
        <v>7908</v>
      </c>
      <c r="B3665" s="56"/>
      <c r="C3665" s="7" t="s">
        <v>118</v>
      </c>
      <c r="D3665" s="7" t="s">
        <v>6921</v>
      </c>
      <c r="E3665" s="7"/>
      <c r="F3665" s="64"/>
      <c r="G3665" s="6"/>
      <c r="H3665" s="6"/>
      <c r="I3665" s="10" t="s">
        <v>110</v>
      </c>
      <c r="J3665" s="11" t="s">
        <v>5664</v>
      </c>
      <c r="K3665" s="220" t="s">
        <v>601</v>
      </c>
      <c r="L3665" s="180"/>
      <c r="M3665" s="180">
        <v>1000</v>
      </c>
      <c r="N3665" s="80" t="s">
        <v>7217</v>
      </c>
      <c r="O3665" s="165"/>
      <c r="P3665" s="80" t="s">
        <v>6537</v>
      </c>
      <c r="Q3665" s="80"/>
      <c r="R3665" s="80"/>
      <c r="S3665" s="166"/>
      <c r="T3665" s="164"/>
      <c r="U3665" s="167"/>
      <c r="V3665" s="168"/>
      <c r="W3665" s="12" t="str">
        <f t="shared" si="613"/>
        <v>Mqtt1</v>
      </c>
      <c r="X3665" s="222"/>
      <c r="Y3665" s="6" t="str">
        <f t="shared" si="615"/>
        <v>power-tag/fcu-crew-mess-crew-cabin-aft-sb-crew-cabin-mid-sb</v>
      </c>
      <c r="Z3665" s="106" t="str" cm="1">
        <f t="array" ref="Z3665">IF(COUNTIF(N3665,"spare"),"","$."&amp;_xlfn.REGEXEXTRACT(J3665,"PT\d+[FQ]\d+_(.*)", 2))</f>
        <v>$.Total_Power_Factor</v>
      </c>
      <c r="AA3665" s="12">
        <f t="shared" si="608"/>
        <v>39</v>
      </c>
      <c r="AB3665" s="6" t="s">
        <v>195</v>
      </c>
      <c r="AC3665" s="106">
        <v>3084</v>
      </c>
      <c r="AJ3665" s="80"/>
      <c r="AK3665" s="116" t="s">
        <v>1696</v>
      </c>
      <c r="AN3665" s="80"/>
      <c r="AO3665" s="80"/>
      <c r="AP3665" s="80"/>
      <c r="AQ3665" s="80"/>
      <c r="AR3665" s="130"/>
      <c r="AS3665" s="80"/>
      <c r="AT3665" s="7"/>
      <c r="AU3665" s="7"/>
      <c r="AV3665" s="169"/>
      <c r="AW3665" s="170"/>
      <c r="AX3665" s="140"/>
      <c r="AY3665" s="150"/>
      <c r="AZ3665" s="171"/>
      <c r="BA3665" s="171"/>
      <c r="BB3665" s="150" t="str">
        <f t="shared" si="614"/>
        <v/>
      </c>
      <c r="BC3665" s="172"/>
      <c r="BD3665" s="169"/>
      <c r="BE3665" s="169"/>
      <c r="BF3665" s="169"/>
      <c r="BG3665" s="169"/>
      <c r="BH3665" s="169"/>
      <c r="BI3665" s="169"/>
      <c r="BJ3665" s="169"/>
      <c r="BK3665" s="169"/>
      <c r="BL3665" s="169"/>
      <c r="BM3665" s="169"/>
      <c r="BN3665" s="169"/>
      <c r="BO3665" s="169"/>
      <c r="BP3665" s="169"/>
      <c r="BQ3665" s="169"/>
      <c r="BS3665" s="6"/>
      <c r="BT3665" s="11"/>
      <c r="BU3665" s="6"/>
      <c r="BV3665" s="6"/>
    </row>
    <row r="3666" spans="1:74" ht="15.75" x14ac:dyDescent="0.25">
      <c r="A3666" s="52" t="s">
        <v>7908</v>
      </c>
      <c r="B3666" s="56"/>
      <c r="C3666" s="7" t="s">
        <v>118</v>
      </c>
      <c r="D3666" s="7" t="s">
        <v>6921</v>
      </c>
      <c r="E3666" s="7"/>
      <c r="F3666" s="64"/>
      <c r="G3666" s="6"/>
      <c r="H3666" s="6"/>
      <c r="I3666" s="10" t="s">
        <v>110</v>
      </c>
      <c r="J3666" s="11" t="s">
        <v>5665</v>
      </c>
      <c r="K3666" s="220" t="s">
        <v>601</v>
      </c>
      <c r="L3666" s="180"/>
      <c r="M3666" s="180">
        <v>1000</v>
      </c>
      <c r="N3666" s="80" t="s">
        <v>7217</v>
      </c>
      <c r="O3666" s="165"/>
      <c r="P3666" s="80" t="s">
        <v>6538</v>
      </c>
      <c r="Q3666" s="80"/>
      <c r="R3666" s="80"/>
      <c r="S3666" s="166"/>
      <c r="T3666" s="164"/>
      <c r="U3666" s="167"/>
      <c r="V3666" s="168"/>
      <c r="W3666" s="12" t="str">
        <f t="shared" ref="W3666:W3680" si="616">IF(COUNTIF(N3666,"spare"),"","Mqtt1")</f>
        <v>Mqtt1</v>
      </c>
      <c r="X3666" s="222"/>
      <c r="Y3666" s="6" t="str">
        <f t="shared" si="615"/>
        <v>power-tag/fcu-crew-cabin-fwd-ps-crew-cabin-fwd-sb</v>
      </c>
      <c r="Z3666" s="106" t="str" cm="1">
        <f t="array" ref="Z3666">IF(COUNTIF(N3666,"spare"),"","$."&amp;_xlfn.REGEXEXTRACT(J3666,"PT\d+[FQ]\d+_(.*)", 2))</f>
        <v>$.RMS_Current_Phase_A</v>
      </c>
      <c r="AA3666" s="12">
        <f>AA3651+1</f>
        <v>40</v>
      </c>
      <c r="AB3666" s="6" t="s">
        <v>195</v>
      </c>
      <c r="AC3666" s="106">
        <v>3000</v>
      </c>
      <c r="AJ3666" s="80"/>
      <c r="AK3666" s="116" t="s">
        <v>1693</v>
      </c>
      <c r="AN3666" s="80"/>
      <c r="AO3666" s="80"/>
      <c r="AP3666" s="80"/>
      <c r="AQ3666" s="80"/>
      <c r="AR3666" s="130"/>
      <c r="AS3666" s="80"/>
      <c r="AT3666" s="7"/>
      <c r="AU3666" s="7"/>
      <c r="AV3666" s="169"/>
      <c r="AW3666" s="170"/>
      <c r="AX3666" s="140"/>
      <c r="AY3666" s="150"/>
      <c r="AZ3666" s="171"/>
      <c r="BA3666" s="171"/>
      <c r="BB3666" s="150" t="str">
        <f t="shared" ref="BB3666:BB3680" si="617">IF(ISNUMBER(AM3666),"1","")</f>
        <v/>
      </c>
      <c r="BC3666" s="172"/>
      <c r="BD3666" s="169"/>
      <c r="BE3666" s="169"/>
      <c r="BF3666" s="169"/>
      <c r="BG3666" s="169"/>
      <c r="BH3666" s="169"/>
      <c r="BI3666" s="169"/>
      <c r="BJ3666" s="169"/>
      <c r="BK3666" s="169"/>
      <c r="BL3666" s="169"/>
      <c r="BM3666" s="169"/>
      <c r="BN3666" s="169"/>
      <c r="BO3666" s="169"/>
      <c r="BP3666" s="169"/>
      <c r="BQ3666" s="169"/>
      <c r="BS3666" s="6"/>
      <c r="BT3666" s="11"/>
      <c r="BU3666" s="6"/>
      <c r="BV3666" s="6"/>
    </row>
    <row r="3667" spans="1:74" ht="15.75" x14ac:dyDescent="0.25">
      <c r="A3667" s="52" t="s">
        <v>7908</v>
      </c>
      <c r="B3667" s="56"/>
      <c r="C3667" s="7" t="s">
        <v>118</v>
      </c>
      <c r="D3667" s="7" t="s">
        <v>6921</v>
      </c>
      <c r="E3667" s="7"/>
      <c r="F3667" s="64"/>
      <c r="G3667" s="6"/>
      <c r="H3667" s="6"/>
      <c r="I3667" s="10" t="s">
        <v>110</v>
      </c>
      <c r="J3667" s="11" t="s">
        <v>5666</v>
      </c>
      <c r="K3667" s="220" t="s">
        <v>601</v>
      </c>
      <c r="L3667" s="180"/>
      <c r="M3667" s="180">
        <v>1000</v>
      </c>
      <c r="N3667" s="80" t="s">
        <v>7217</v>
      </c>
      <c r="O3667" s="165"/>
      <c r="P3667" s="80" t="s">
        <v>6539</v>
      </c>
      <c r="Q3667" s="80"/>
      <c r="R3667" s="80"/>
      <c r="S3667" s="166"/>
      <c r="T3667" s="164"/>
      <c r="U3667" s="167"/>
      <c r="V3667" s="168"/>
      <c r="W3667" s="12" t="str">
        <f t="shared" si="616"/>
        <v>Mqtt1</v>
      </c>
      <c r="X3667" s="222"/>
      <c r="Y3667" s="6" t="str">
        <f t="shared" si="615"/>
        <v>power-tag/fcu-crew-cabin-fwd-ps-crew-cabin-fwd-sb</v>
      </c>
      <c r="Z3667" s="106" t="str" cm="1">
        <f t="array" ref="Z3667">IF(COUNTIF(N3667,"spare"),"","$."&amp;_xlfn.REGEXEXTRACT(J3667,"PT\d+[FQ]\d+_(.*)", 2))</f>
        <v>$.RMS_Current_Phase_B</v>
      </c>
      <c r="AA3667" s="12">
        <f t="shared" si="608"/>
        <v>40</v>
      </c>
      <c r="AB3667" s="6" t="s">
        <v>195</v>
      </c>
      <c r="AC3667" s="106">
        <v>3002</v>
      </c>
      <c r="AJ3667" s="80"/>
      <c r="AK3667" s="116" t="s">
        <v>1693</v>
      </c>
      <c r="AN3667" s="80"/>
      <c r="AO3667" s="80"/>
      <c r="AP3667" s="80"/>
      <c r="AQ3667" s="80"/>
      <c r="AR3667" s="130"/>
      <c r="AS3667" s="80"/>
      <c r="AT3667" s="7"/>
      <c r="AU3667" s="7"/>
      <c r="AV3667" s="169"/>
      <c r="AW3667" s="170"/>
      <c r="AX3667" s="140"/>
      <c r="AY3667" s="150"/>
      <c r="AZ3667" s="171"/>
      <c r="BA3667" s="171"/>
      <c r="BB3667" s="150" t="str">
        <f t="shared" si="617"/>
        <v/>
      </c>
      <c r="BC3667" s="172"/>
      <c r="BD3667" s="169"/>
      <c r="BE3667" s="169"/>
      <c r="BF3667" s="169"/>
      <c r="BG3667" s="169"/>
      <c r="BH3667" s="169"/>
      <c r="BI3667" s="169"/>
      <c r="BJ3667" s="169"/>
      <c r="BK3667" s="169"/>
      <c r="BL3667" s="169"/>
      <c r="BM3667" s="169"/>
      <c r="BN3667" s="169"/>
      <c r="BO3667" s="169"/>
      <c r="BP3667" s="169"/>
      <c r="BQ3667" s="169"/>
      <c r="BS3667" s="6"/>
      <c r="BT3667" s="11"/>
      <c r="BU3667" s="6"/>
      <c r="BV3667" s="6"/>
    </row>
    <row r="3668" spans="1:74" ht="15.75" x14ac:dyDescent="0.25">
      <c r="A3668" s="52" t="s">
        <v>7908</v>
      </c>
      <c r="B3668" s="56"/>
      <c r="C3668" s="7" t="s">
        <v>118</v>
      </c>
      <c r="D3668" s="7" t="s">
        <v>6921</v>
      </c>
      <c r="E3668" s="7"/>
      <c r="F3668" s="64"/>
      <c r="G3668" s="6"/>
      <c r="H3668" s="6"/>
      <c r="I3668" s="10" t="s">
        <v>110</v>
      </c>
      <c r="J3668" s="11" t="s">
        <v>5667</v>
      </c>
      <c r="K3668" s="220" t="s">
        <v>601</v>
      </c>
      <c r="L3668" s="180"/>
      <c r="M3668" s="180">
        <v>1000</v>
      </c>
      <c r="N3668" s="80" t="s">
        <v>7217</v>
      </c>
      <c r="O3668" s="165"/>
      <c r="P3668" s="80" t="s">
        <v>6540</v>
      </c>
      <c r="Q3668" s="80"/>
      <c r="R3668" s="80"/>
      <c r="S3668" s="166"/>
      <c r="T3668" s="164"/>
      <c r="U3668" s="167"/>
      <c r="V3668" s="168"/>
      <c r="W3668" s="12" t="str">
        <f t="shared" si="616"/>
        <v>Mqtt1</v>
      </c>
      <c r="X3668" s="222"/>
      <c r="Y3668" s="6" t="str">
        <f t="shared" si="615"/>
        <v>power-tag/fcu-crew-cabin-fwd-ps-crew-cabin-fwd-sb</v>
      </c>
      <c r="Z3668" s="106" t="str" cm="1">
        <f t="array" ref="Z3668">IF(COUNTIF(N3668,"spare"),"","$."&amp;_xlfn.REGEXEXTRACT(J3668,"PT\d+[FQ]\d+_(.*)", 2))</f>
        <v>$.RMS_Current_Phase_C</v>
      </c>
      <c r="AA3668" s="12">
        <f t="shared" si="608"/>
        <v>40</v>
      </c>
      <c r="AB3668" s="6" t="s">
        <v>195</v>
      </c>
      <c r="AC3668" s="106">
        <v>3004</v>
      </c>
      <c r="AJ3668" s="80"/>
      <c r="AK3668" s="116" t="s">
        <v>1693</v>
      </c>
      <c r="AN3668" s="80"/>
      <c r="AO3668" s="80"/>
      <c r="AP3668" s="80"/>
      <c r="AQ3668" s="80"/>
      <c r="AR3668" s="130"/>
      <c r="AS3668" s="80"/>
      <c r="AT3668" s="7"/>
      <c r="AU3668" s="7"/>
      <c r="AV3668" s="169"/>
      <c r="AW3668" s="170"/>
      <c r="AX3668" s="140"/>
      <c r="AY3668" s="150"/>
      <c r="AZ3668" s="171"/>
      <c r="BA3668" s="171"/>
      <c r="BB3668" s="150" t="str">
        <f t="shared" si="617"/>
        <v/>
      </c>
      <c r="BC3668" s="172"/>
      <c r="BD3668" s="169"/>
      <c r="BE3668" s="169"/>
      <c r="BF3668" s="169"/>
      <c r="BG3668" s="169"/>
      <c r="BH3668" s="169"/>
      <c r="BI3668" s="169"/>
      <c r="BJ3668" s="169"/>
      <c r="BK3668" s="169"/>
      <c r="BL3668" s="169"/>
      <c r="BM3668" s="169"/>
      <c r="BN3668" s="169"/>
      <c r="BO3668" s="169"/>
      <c r="BP3668" s="169"/>
      <c r="BQ3668" s="169"/>
      <c r="BS3668" s="6"/>
      <c r="BT3668" s="11"/>
      <c r="BU3668" s="6"/>
      <c r="BV3668" s="6"/>
    </row>
    <row r="3669" spans="1:74" ht="15.75" x14ac:dyDescent="0.25">
      <c r="A3669" s="52" t="s">
        <v>7908</v>
      </c>
      <c r="B3669" s="56"/>
      <c r="C3669" s="7" t="s">
        <v>118</v>
      </c>
      <c r="D3669" s="7" t="s">
        <v>6921</v>
      </c>
      <c r="E3669" s="7"/>
      <c r="F3669" s="64"/>
      <c r="G3669" s="6"/>
      <c r="H3669" s="6"/>
      <c r="I3669" s="10" t="s">
        <v>110</v>
      </c>
      <c r="J3669" s="11" t="s">
        <v>5668</v>
      </c>
      <c r="K3669" s="220" t="s">
        <v>601</v>
      </c>
      <c r="L3669" s="180"/>
      <c r="M3669" s="180">
        <v>1000</v>
      </c>
      <c r="N3669" s="80" t="s">
        <v>7217</v>
      </c>
      <c r="O3669" s="165"/>
      <c r="P3669" s="80" t="s">
        <v>6541</v>
      </c>
      <c r="Q3669" s="80"/>
      <c r="R3669" s="80"/>
      <c r="S3669" s="166"/>
      <c r="T3669" s="164"/>
      <c r="U3669" s="167"/>
      <c r="V3669" s="168"/>
      <c r="W3669" s="12" t="str">
        <f t="shared" si="616"/>
        <v>Mqtt1</v>
      </c>
      <c r="X3669" s="222"/>
      <c r="Y3669" s="6" t="str">
        <f t="shared" si="615"/>
        <v>power-tag/fcu-crew-cabin-fwd-ps-crew-cabin-fwd-sb</v>
      </c>
      <c r="Z3669" s="106" t="str" cm="1">
        <f t="array" ref="Z3669">IF(COUNTIF(N3669,"spare"),"","$."&amp;_xlfn.REGEXEXTRACT(J3669,"PT\d+[FQ]\d+_(.*)", 2))</f>
        <v>$.RMS_Current_Phase_Neut</v>
      </c>
      <c r="AA3669" s="12">
        <f t="shared" si="608"/>
        <v>40</v>
      </c>
      <c r="AB3669" s="6" t="s">
        <v>195</v>
      </c>
      <c r="AC3669" s="106">
        <v>3006</v>
      </c>
      <c r="AJ3669" s="80"/>
      <c r="AK3669" s="116" t="s">
        <v>1693</v>
      </c>
      <c r="AN3669" s="80"/>
      <c r="AO3669" s="80"/>
      <c r="AP3669" s="80"/>
      <c r="AQ3669" s="80"/>
      <c r="AR3669" s="130"/>
      <c r="AS3669" s="80"/>
      <c r="AT3669" s="7"/>
      <c r="AU3669" s="7"/>
      <c r="AV3669" s="169"/>
      <c r="AW3669" s="170"/>
      <c r="AX3669" s="140"/>
      <c r="AY3669" s="150"/>
      <c r="AZ3669" s="171"/>
      <c r="BA3669" s="171"/>
      <c r="BB3669" s="150" t="str">
        <f t="shared" si="617"/>
        <v/>
      </c>
      <c r="BC3669" s="172"/>
      <c r="BD3669" s="169"/>
      <c r="BE3669" s="169"/>
      <c r="BF3669" s="169"/>
      <c r="BG3669" s="169"/>
      <c r="BH3669" s="169"/>
      <c r="BI3669" s="169"/>
      <c r="BJ3669" s="169"/>
      <c r="BK3669" s="169"/>
      <c r="BL3669" s="169"/>
      <c r="BM3669" s="169"/>
      <c r="BN3669" s="169"/>
      <c r="BO3669" s="169"/>
      <c r="BP3669" s="169"/>
      <c r="BQ3669" s="169"/>
      <c r="BS3669" s="6"/>
      <c r="BT3669" s="11"/>
      <c r="BU3669" s="6"/>
      <c r="BV3669" s="6"/>
    </row>
    <row r="3670" spans="1:74" ht="15.75" x14ac:dyDescent="0.25">
      <c r="A3670" s="52" t="s">
        <v>7908</v>
      </c>
      <c r="B3670" s="56"/>
      <c r="C3670" s="7" t="s">
        <v>118</v>
      </c>
      <c r="D3670" s="7" t="s">
        <v>6921</v>
      </c>
      <c r="E3670" s="7"/>
      <c r="F3670" s="64"/>
      <c r="G3670" s="6"/>
      <c r="H3670" s="6"/>
      <c r="I3670" s="10" t="s">
        <v>110</v>
      </c>
      <c r="J3670" s="11" t="s">
        <v>7835</v>
      </c>
      <c r="K3670" s="220" t="s">
        <v>601</v>
      </c>
      <c r="L3670" s="180"/>
      <c r="M3670" s="180">
        <v>1000</v>
      </c>
      <c r="N3670" s="80" t="s">
        <v>7217</v>
      </c>
      <c r="O3670" s="165"/>
      <c r="P3670" s="80" t="s">
        <v>6542</v>
      </c>
      <c r="Q3670" s="80"/>
      <c r="R3670" s="80"/>
      <c r="S3670" s="166"/>
      <c r="T3670" s="164"/>
      <c r="U3670" s="167"/>
      <c r="V3670" s="168"/>
      <c r="W3670" s="12" t="str">
        <f t="shared" si="616"/>
        <v>Mqtt1</v>
      </c>
      <c r="X3670" s="222"/>
      <c r="Y3670" s="6" t="str">
        <f t="shared" si="615"/>
        <v>power-tag/fcu-crew-cabin-fwd-ps-crew-cabin-fwd-sb</v>
      </c>
      <c r="Z3670" s="106" t="str" cm="1">
        <f t="array" ref="Z3670">IF(COUNTIF(N3670,"spare"),"","$."&amp;_xlfn.REGEXEXTRACT(J3670,"PT\d+[FQ]\d+_(.*)", 2))</f>
        <v>$.RMS_Voltage_A_N</v>
      </c>
      <c r="AA3670" s="12">
        <f t="shared" si="608"/>
        <v>40</v>
      </c>
      <c r="AB3670" s="6" t="s">
        <v>195</v>
      </c>
      <c r="AC3670" s="106">
        <v>3028</v>
      </c>
      <c r="AJ3670" s="80"/>
      <c r="AK3670" s="116" t="s">
        <v>1694</v>
      </c>
      <c r="AN3670" s="80"/>
      <c r="AO3670" s="80"/>
      <c r="AP3670" s="80"/>
      <c r="AQ3670" s="80"/>
      <c r="AR3670" s="130"/>
      <c r="AS3670" s="80"/>
      <c r="AT3670" s="7"/>
      <c r="AU3670" s="7"/>
      <c r="AV3670" s="169"/>
      <c r="AW3670" s="170"/>
      <c r="AX3670" s="140"/>
      <c r="AY3670" s="150"/>
      <c r="AZ3670" s="171"/>
      <c r="BA3670" s="171"/>
      <c r="BB3670" s="150" t="str">
        <f t="shared" si="617"/>
        <v/>
      </c>
      <c r="BC3670" s="172"/>
      <c r="BD3670" s="169"/>
      <c r="BE3670" s="169"/>
      <c r="BF3670" s="169"/>
      <c r="BG3670" s="169"/>
      <c r="BH3670" s="169"/>
      <c r="BI3670" s="169"/>
      <c r="BJ3670" s="169"/>
      <c r="BK3670" s="169"/>
      <c r="BL3670" s="169"/>
      <c r="BM3670" s="169"/>
      <c r="BN3670" s="169"/>
      <c r="BO3670" s="169"/>
      <c r="BP3670" s="169"/>
      <c r="BQ3670" s="169"/>
      <c r="BS3670" s="6"/>
      <c r="BT3670" s="11"/>
      <c r="BU3670" s="6"/>
      <c r="BV3670" s="6"/>
    </row>
    <row r="3671" spans="1:74" ht="15.75" x14ac:dyDescent="0.25">
      <c r="A3671" s="52" t="s">
        <v>7908</v>
      </c>
      <c r="B3671" s="56"/>
      <c r="C3671" s="7" t="s">
        <v>118</v>
      </c>
      <c r="D3671" s="7" t="s">
        <v>6921</v>
      </c>
      <c r="E3671" s="7"/>
      <c r="F3671" s="64"/>
      <c r="G3671" s="6"/>
      <c r="H3671" s="6"/>
      <c r="I3671" s="10" t="s">
        <v>110</v>
      </c>
      <c r="J3671" s="11" t="s">
        <v>7836</v>
      </c>
      <c r="K3671" s="220" t="s">
        <v>601</v>
      </c>
      <c r="L3671" s="180"/>
      <c r="M3671" s="180">
        <v>1000</v>
      </c>
      <c r="N3671" s="80" t="s">
        <v>7217</v>
      </c>
      <c r="O3671" s="165"/>
      <c r="P3671" s="80" t="s">
        <v>6543</v>
      </c>
      <c r="Q3671" s="80"/>
      <c r="R3671" s="80"/>
      <c r="S3671" s="166"/>
      <c r="T3671" s="164"/>
      <c r="U3671" s="167"/>
      <c r="V3671" s="168"/>
      <c r="W3671" s="12" t="str">
        <f t="shared" si="616"/>
        <v>Mqtt1</v>
      </c>
      <c r="X3671" s="222"/>
      <c r="Y3671" s="6" t="str">
        <f t="shared" si="615"/>
        <v>power-tag/fcu-crew-cabin-fwd-ps-crew-cabin-fwd-sb</v>
      </c>
      <c r="Z3671" s="106" t="str" cm="1">
        <f t="array" ref="Z3671">IF(COUNTIF(N3671,"spare"),"","$."&amp;_xlfn.REGEXEXTRACT(J3671,"PT\d+[FQ]\d+_(.*)", 2))</f>
        <v>$.RMS_Voltage_B_N</v>
      </c>
      <c r="AA3671" s="12">
        <f t="shared" ref="AA3671:AA3680" si="618">AA3656+1</f>
        <v>40</v>
      </c>
      <c r="AB3671" s="6" t="s">
        <v>195</v>
      </c>
      <c r="AC3671" s="106">
        <v>3030</v>
      </c>
      <c r="AJ3671" s="80"/>
      <c r="AK3671" s="116" t="s">
        <v>1694</v>
      </c>
      <c r="AN3671" s="80"/>
      <c r="AO3671" s="80"/>
      <c r="AP3671" s="80"/>
      <c r="AQ3671" s="80"/>
      <c r="AR3671" s="130"/>
      <c r="AS3671" s="80"/>
      <c r="AT3671" s="7"/>
      <c r="AU3671" s="7"/>
      <c r="AV3671" s="169"/>
      <c r="AW3671" s="170"/>
      <c r="AX3671" s="140"/>
      <c r="AY3671" s="150"/>
      <c r="AZ3671" s="171"/>
      <c r="BA3671" s="171"/>
      <c r="BB3671" s="150" t="str">
        <f t="shared" si="617"/>
        <v/>
      </c>
      <c r="BC3671" s="172"/>
      <c r="BD3671" s="169"/>
      <c r="BE3671" s="169"/>
      <c r="BF3671" s="169"/>
      <c r="BG3671" s="169"/>
      <c r="BH3671" s="169"/>
      <c r="BI3671" s="169"/>
      <c r="BJ3671" s="169"/>
      <c r="BK3671" s="169"/>
      <c r="BL3671" s="169"/>
      <c r="BM3671" s="169"/>
      <c r="BN3671" s="169"/>
      <c r="BO3671" s="169"/>
      <c r="BP3671" s="169"/>
      <c r="BQ3671" s="169"/>
      <c r="BS3671" s="6"/>
      <c r="BT3671" s="11"/>
      <c r="BU3671" s="6"/>
      <c r="BV3671" s="6"/>
    </row>
    <row r="3672" spans="1:74" ht="15.75" x14ac:dyDescent="0.25">
      <c r="A3672" s="52" t="s">
        <v>7908</v>
      </c>
      <c r="B3672" s="56"/>
      <c r="C3672" s="7" t="s">
        <v>118</v>
      </c>
      <c r="D3672" s="7" t="s">
        <v>6921</v>
      </c>
      <c r="E3672" s="7"/>
      <c r="F3672" s="64"/>
      <c r="G3672" s="6"/>
      <c r="H3672" s="6"/>
      <c r="I3672" s="10" t="s">
        <v>110</v>
      </c>
      <c r="J3672" s="11" t="s">
        <v>7837</v>
      </c>
      <c r="K3672" s="220" t="s">
        <v>601</v>
      </c>
      <c r="L3672" s="180"/>
      <c r="M3672" s="180">
        <v>1000</v>
      </c>
      <c r="N3672" s="80" t="s">
        <v>7217</v>
      </c>
      <c r="O3672" s="165"/>
      <c r="P3672" s="80" t="s">
        <v>6544</v>
      </c>
      <c r="Q3672" s="80"/>
      <c r="R3672" s="80"/>
      <c r="S3672" s="166"/>
      <c r="T3672" s="164"/>
      <c r="U3672" s="167"/>
      <c r="V3672" s="168"/>
      <c r="W3672" s="12" t="str">
        <f t="shared" si="616"/>
        <v>Mqtt1</v>
      </c>
      <c r="X3672" s="222"/>
      <c r="Y3672" s="6" t="str">
        <f t="shared" si="615"/>
        <v>power-tag/fcu-crew-cabin-fwd-ps-crew-cabin-fwd-sb</v>
      </c>
      <c r="Z3672" s="106" t="str" cm="1">
        <f t="array" ref="Z3672">IF(COUNTIF(N3672,"spare"),"","$."&amp;_xlfn.REGEXEXTRACT(J3672,"PT\d+[FQ]\d+_(.*)", 2))</f>
        <v>$.RMS_Voltage_C_N</v>
      </c>
      <c r="AA3672" s="12">
        <f t="shared" si="618"/>
        <v>40</v>
      </c>
      <c r="AB3672" s="6" t="s">
        <v>195</v>
      </c>
      <c r="AC3672" s="106">
        <v>3032</v>
      </c>
      <c r="AJ3672" s="80"/>
      <c r="AK3672" s="116" t="s">
        <v>1694</v>
      </c>
      <c r="AN3672" s="80"/>
      <c r="AO3672" s="80"/>
      <c r="AP3672" s="80"/>
      <c r="AQ3672" s="80"/>
      <c r="AR3672" s="130"/>
      <c r="AS3672" s="80"/>
      <c r="AT3672" s="7"/>
      <c r="AU3672" s="7"/>
      <c r="AV3672" s="169"/>
      <c r="AW3672" s="170"/>
      <c r="AX3672" s="140"/>
      <c r="AY3672" s="150"/>
      <c r="AZ3672" s="171"/>
      <c r="BA3672" s="171"/>
      <c r="BB3672" s="150" t="str">
        <f t="shared" si="617"/>
        <v/>
      </c>
      <c r="BC3672" s="172"/>
      <c r="BD3672" s="169"/>
      <c r="BE3672" s="169"/>
      <c r="BF3672" s="169"/>
      <c r="BG3672" s="169"/>
      <c r="BH3672" s="169"/>
      <c r="BI3672" s="169"/>
      <c r="BJ3672" s="169"/>
      <c r="BK3672" s="169"/>
      <c r="BL3672" s="169"/>
      <c r="BM3672" s="169"/>
      <c r="BN3672" s="169"/>
      <c r="BO3672" s="169"/>
      <c r="BP3672" s="169"/>
      <c r="BQ3672" s="169"/>
      <c r="BS3672" s="6"/>
      <c r="BT3672" s="11"/>
      <c r="BU3672" s="6"/>
      <c r="BV3672" s="6"/>
    </row>
    <row r="3673" spans="1:74" ht="15.75" x14ac:dyDescent="0.25">
      <c r="A3673" s="52" t="s">
        <v>7908</v>
      </c>
      <c r="B3673" s="56"/>
      <c r="C3673" s="7" t="s">
        <v>118</v>
      </c>
      <c r="D3673" s="7" t="s">
        <v>6921</v>
      </c>
      <c r="E3673" s="7"/>
      <c r="F3673" s="64"/>
      <c r="G3673" s="6"/>
      <c r="H3673" s="6"/>
      <c r="I3673" s="10" t="s">
        <v>110</v>
      </c>
      <c r="J3673" s="11" t="s">
        <v>5669</v>
      </c>
      <c r="K3673" s="220" t="s">
        <v>601</v>
      </c>
      <c r="L3673" s="180"/>
      <c r="M3673" s="180">
        <v>1000</v>
      </c>
      <c r="N3673" s="80" t="s">
        <v>7217</v>
      </c>
      <c r="O3673" s="165"/>
      <c r="P3673" s="80" t="s">
        <v>6545</v>
      </c>
      <c r="Q3673" s="80"/>
      <c r="R3673" s="80"/>
      <c r="S3673" s="166"/>
      <c r="T3673" s="164"/>
      <c r="U3673" s="167"/>
      <c r="V3673" s="168"/>
      <c r="W3673" s="12" t="str">
        <f t="shared" si="616"/>
        <v>Mqtt1</v>
      </c>
      <c r="X3673" s="222"/>
      <c r="Y3673" s="6" t="str">
        <f t="shared" si="615"/>
        <v>power-tag/fcu-crew-cabin-fwd-ps-crew-cabin-fwd-sb</v>
      </c>
      <c r="Z3673" s="106" t="str" cm="1">
        <f t="array" ref="Z3673">IF(COUNTIF(N3673,"spare"),"","$."&amp;_xlfn.REGEXEXTRACT(J3673,"PT\d+[FQ]\d+_(.*)", 2))</f>
        <v>$.Active_Power_Phase_A</v>
      </c>
      <c r="AA3673" s="12">
        <f t="shared" si="618"/>
        <v>40</v>
      </c>
      <c r="AB3673" s="6" t="s">
        <v>195</v>
      </c>
      <c r="AC3673" s="106">
        <v>3054</v>
      </c>
      <c r="AJ3673" s="80"/>
      <c r="AK3673" s="116" t="s">
        <v>1695</v>
      </c>
      <c r="AN3673" s="80"/>
      <c r="AO3673" s="80"/>
      <c r="AP3673" s="80"/>
      <c r="AQ3673" s="80"/>
      <c r="AR3673" s="130"/>
      <c r="AS3673" s="80"/>
      <c r="AT3673" s="7"/>
      <c r="AU3673" s="7"/>
      <c r="AV3673" s="169"/>
      <c r="AW3673" s="170"/>
      <c r="AX3673" s="140"/>
      <c r="AY3673" s="150"/>
      <c r="AZ3673" s="171"/>
      <c r="BA3673" s="171"/>
      <c r="BB3673" s="150" t="str">
        <f t="shared" si="617"/>
        <v/>
      </c>
      <c r="BC3673" s="172"/>
      <c r="BD3673" s="169"/>
      <c r="BE3673" s="169"/>
      <c r="BF3673" s="169"/>
      <c r="BG3673" s="169"/>
      <c r="BH3673" s="169"/>
      <c r="BI3673" s="169"/>
      <c r="BJ3673" s="169"/>
      <c r="BK3673" s="169"/>
      <c r="BL3673" s="169"/>
      <c r="BM3673" s="169"/>
      <c r="BN3673" s="169"/>
      <c r="BO3673" s="169"/>
      <c r="BP3673" s="169"/>
      <c r="BQ3673" s="169"/>
      <c r="BS3673" s="6"/>
      <c r="BT3673" s="11"/>
      <c r="BU3673" s="6"/>
      <c r="BV3673" s="6"/>
    </row>
    <row r="3674" spans="1:74" ht="15.75" x14ac:dyDescent="0.25">
      <c r="A3674" s="52" t="s">
        <v>7908</v>
      </c>
      <c r="B3674" s="56"/>
      <c r="C3674" s="7" t="s">
        <v>118</v>
      </c>
      <c r="D3674" s="7" t="s">
        <v>6921</v>
      </c>
      <c r="E3674" s="7"/>
      <c r="F3674" s="64"/>
      <c r="G3674" s="6"/>
      <c r="H3674" s="6"/>
      <c r="I3674" s="10" t="s">
        <v>110</v>
      </c>
      <c r="J3674" s="11" t="s">
        <v>5670</v>
      </c>
      <c r="K3674" s="220" t="s">
        <v>601</v>
      </c>
      <c r="L3674" s="180"/>
      <c r="M3674" s="180">
        <v>1000</v>
      </c>
      <c r="N3674" s="80" t="s">
        <v>7217</v>
      </c>
      <c r="O3674" s="165"/>
      <c r="P3674" s="80" t="s">
        <v>6546</v>
      </c>
      <c r="Q3674" s="80"/>
      <c r="R3674" s="80"/>
      <c r="S3674" s="166"/>
      <c r="T3674" s="164"/>
      <c r="U3674" s="167"/>
      <c r="V3674" s="168"/>
      <c r="W3674" s="12" t="str">
        <f t="shared" si="616"/>
        <v>Mqtt1</v>
      </c>
      <c r="X3674" s="222"/>
      <c r="Y3674" s="6" t="str">
        <f t="shared" si="615"/>
        <v>power-tag/fcu-crew-cabin-fwd-ps-crew-cabin-fwd-sb</v>
      </c>
      <c r="Z3674" s="106" t="str" cm="1">
        <f t="array" ref="Z3674">IF(COUNTIF(N3674,"spare"),"","$."&amp;_xlfn.REGEXEXTRACT(J3674,"PT\d+[FQ]\d+_(.*)", 2))</f>
        <v>$.Active_Power_Phase_B</v>
      </c>
      <c r="AA3674" s="12">
        <f t="shared" si="618"/>
        <v>40</v>
      </c>
      <c r="AB3674" s="6" t="s">
        <v>195</v>
      </c>
      <c r="AC3674" s="106">
        <v>3056</v>
      </c>
      <c r="AJ3674" s="80"/>
      <c r="AK3674" s="116" t="s">
        <v>1695</v>
      </c>
      <c r="AN3674" s="80"/>
      <c r="AO3674" s="80"/>
      <c r="AP3674" s="80"/>
      <c r="AQ3674" s="80"/>
      <c r="AR3674" s="130"/>
      <c r="AS3674" s="80"/>
      <c r="AT3674" s="7"/>
      <c r="AU3674" s="7"/>
      <c r="AV3674" s="169"/>
      <c r="AW3674" s="170"/>
      <c r="AX3674" s="140"/>
      <c r="AY3674" s="150"/>
      <c r="AZ3674" s="171"/>
      <c r="BA3674" s="171"/>
      <c r="BB3674" s="150" t="str">
        <f t="shared" si="617"/>
        <v/>
      </c>
      <c r="BC3674" s="172"/>
      <c r="BD3674" s="169"/>
      <c r="BE3674" s="169"/>
      <c r="BF3674" s="169"/>
      <c r="BG3674" s="169"/>
      <c r="BH3674" s="169"/>
      <c r="BI3674" s="169"/>
      <c r="BJ3674" s="169"/>
      <c r="BK3674" s="169"/>
      <c r="BL3674" s="169"/>
      <c r="BM3674" s="169"/>
      <c r="BN3674" s="169"/>
      <c r="BO3674" s="169"/>
      <c r="BP3674" s="169"/>
      <c r="BQ3674" s="169"/>
      <c r="BS3674" s="6"/>
      <c r="BT3674" s="11"/>
      <c r="BU3674" s="6"/>
      <c r="BV3674" s="6"/>
    </row>
    <row r="3675" spans="1:74" ht="15.75" x14ac:dyDescent="0.25">
      <c r="A3675" s="52" t="s">
        <v>7908</v>
      </c>
      <c r="B3675" s="56"/>
      <c r="C3675" s="7" t="s">
        <v>118</v>
      </c>
      <c r="D3675" s="7" t="s">
        <v>6921</v>
      </c>
      <c r="E3675" s="7"/>
      <c r="F3675" s="64"/>
      <c r="G3675" s="6"/>
      <c r="H3675" s="6"/>
      <c r="I3675" s="10" t="s">
        <v>110</v>
      </c>
      <c r="J3675" s="11" t="s">
        <v>5671</v>
      </c>
      <c r="K3675" s="220" t="s">
        <v>601</v>
      </c>
      <c r="L3675" s="180"/>
      <c r="M3675" s="180">
        <v>1000</v>
      </c>
      <c r="N3675" s="80" t="s">
        <v>7217</v>
      </c>
      <c r="O3675" s="165"/>
      <c r="P3675" s="80" t="s">
        <v>6547</v>
      </c>
      <c r="Q3675" s="80"/>
      <c r="R3675" s="80"/>
      <c r="S3675" s="166"/>
      <c r="T3675" s="164"/>
      <c r="U3675" s="167"/>
      <c r="V3675" s="168"/>
      <c r="W3675" s="12" t="str">
        <f t="shared" si="616"/>
        <v>Mqtt1</v>
      </c>
      <c r="X3675" s="222"/>
      <c r="Y3675" s="6" t="str">
        <f t="shared" si="615"/>
        <v>power-tag/fcu-crew-cabin-fwd-ps-crew-cabin-fwd-sb</v>
      </c>
      <c r="Z3675" s="106" t="str" cm="1">
        <f t="array" ref="Z3675">IF(COUNTIF(N3675,"spare"),"","$."&amp;_xlfn.REGEXEXTRACT(J3675,"PT\d+[FQ]\d+_(.*)", 2))</f>
        <v>$.Active_Power_Phase_C</v>
      </c>
      <c r="AA3675" s="12">
        <f t="shared" si="618"/>
        <v>40</v>
      </c>
      <c r="AB3675" s="6" t="s">
        <v>195</v>
      </c>
      <c r="AC3675" s="106">
        <v>3058</v>
      </c>
      <c r="AJ3675" s="80"/>
      <c r="AK3675" s="116" t="s">
        <v>1695</v>
      </c>
      <c r="AN3675" s="80"/>
      <c r="AO3675" s="80"/>
      <c r="AP3675" s="80"/>
      <c r="AQ3675" s="80"/>
      <c r="AR3675" s="130"/>
      <c r="AS3675" s="80"/>
      <c r="AT3675" s="7"/>
      <c r="AU3675" s="7"/>
      <c r="AV3675" s="169"/>
      <c r="AW3675" s="170"/>
      <c r="AX3675" s="140"/>
      <c r="AY3675" s="150"/>
      <c r="AZ3675" s="171"/>
      <c r="BA3675" s="171"/>
      <c r="BB3675" s="150" t="str">
        <f t="shared" si="617"/>
        <v/>
      </c>
      <c r="BC3675" s="172"/>
      <c r="BD3675" s="169"/>
      <c r="BE3675" s="169"/>
      <c r="BF3675" s="169"/>
      <c r="BG3675" s="169"/>
      <c r="BH3675" s="169"/>
      <c r="BI3675" s="169"/>
      <c r="BJ3675" s="169"/>
      <c r="BK3675" s="169"/>
      <c r="BL3675" s="169"/>
      <c r="BM3675" s="169"/>
      <c r="BN3675" s="169"/>
      <c r="BO3675" s="169"/>
      <c r="BP3675" s="169"/>
      <c r="BQ3675" s="169"/>
      <c r="BS3675" s="6"/>
      <c r="BT3675" s="11"/>
      <c r="BU3675" s="6"/>
      <c r="BV3675" s="6"/>
    </row>
    <row r="3676" spans="1:74" ht="15.75" x14ac:dyDescent="0.25">
      <c r="A3676" s="52" t="s">
        <v>7908</v>
      </c>
      <c r="B3676" s="56"/>
      <c r="C3676" s="7" t="s">
        <v>118</v>
      </c>
      <c r="D3676" s="7" t="s">
        <v>6921</v>
      </c>
      <c r="E3676" s="7"/>
      <c r="F3676" s="64"/>
      <c r="G3676" s="6"/>
      <c r="H3676" s="6"/>
      <c r="I3676" s="10" t="s">
        <v>110</v>
      </c>
      <c r="J3676" s="11" t="s">
        <v>5672</v>
      </c>
      <c r="K3676" s="220" t="s">
        <v>601</v>
      </c>
      <c r="L3676" s="180"/>
      <c r="M3676" s="180">
        <v>1000</v>
      </c>
      <c r="N3676" s="80" t="s">
        <v>7217</v>
      </c>
      <c r="O3676" s="165"/>
      <c r="P3676" s="80" t="s">
        <v>6548</v>
      </c>
      <c r="Q3676" s="80"/>
      <c r="R3676" s="80"/>
      <c r="S3676" s="166"/>
      <c r="T3676" s="164"/>
      <c r="U3676" s="167"/>
      <c r="V3676" s="168"/>
      <c r="W3676" s="12" t="str">
        <f t="shared" si="616"/>
        <v>Mqtt1</v>
      </c>
      <c r="X3676" s="222"/>
      <c r="Y3676" s="6" t="str">
        <f t="shared" si="615"/>
        <v>power-tag/fcu-crew-cabin-fwd-ps-crew-cabin-fwd-sb</v>
      </c>
      <c r="Z3676" s="106" t="str" cm="1">
        <f t="array" ref="Z3676">IF(COUNTIF(N3676,"spare"),"","$."&amp;_xlfn.REGEXEXTRACT(J3676,"PT\d+[FQ]\d+_(.*)", 2))</f>
        <v>$.Total_Active_Power</v>
      </c>
      <c r="AA3676" s="12">
        <f t="shared" si="618"/>
        <v>40</v>
      </c>
      <c r="AB3676" s="6" t="s">
        <v>195</v>
      </c>
      <c r="AC3676" s="106">
        <v>3060</v>
      </c>
      <c r="AJ3676" s="80"/>
      <c r="AK3676" s="116" t="s">
        <v>1695</v>
      </c>
      <c r="AN3676" s="80"/>
      <c r="AO3676" s="80"/>
      <c r="AP3676" s="80"/>
      <c r="AQ3676" s="80"/>
      <c r="AR3676" s="130"/>
      <c r="AS3676" s="80"/>
      <c r="AT3676" s="7"/>
      <c r="AU3676" s="7"/>
      <c r="AV3676" s="169"/>
      <c r="AW3676" s="170"/>
      <c r="AX3676" s="140"/>
      <c r="AY3676" s="150"/>
      <c r="AZ3676" s="171"/>
      <c r="BA3676" s="171"/>
      <c r="BB3676" s="150" t="str">
        <f t="shared" si="617"/>
        <v/>
      </c>
      <c r="BC3676" s="172"/>
      <c r="BD3676" s="169"/>
      <c r="BE3676" s="169"/>
      <c r="BF3676" s="169"/>
      <c r="BG3676" s="169"/>
      <c r="BH3676" s="169"/>
      <c r="BI3676" s="169"/>
      <c r="BJ3676" s="169"/>
      <c r="BK3676" s="169"/>
      <c r="BL3676" s="169"/>
      <c r="BM3676" s="169"/>
      <c r="BN3676" s="169"/>
      <c r="BO3676" s="169"/>
      <c r="BP3676" s="169"/>
      <c r="BQ3676" s="169"/>
      <c r="BS3676" s="6"/>
      <c r="BT3676" s="11"/>
      <c r="BU3676" s="6"/>
      <c r="BV3676" s="6"/>
    </row>
    <row r="3677" spans="1:74" ht="15.75" x14ac:dyDescent="0.25">
      <c r="A3677" s="52" t="s">
        <v>7908</v>
      </c>
      <c r="B3677" s="56"/>
      <c r="C3677" s="7" t="s">
        <v>118</v>
      </c>
      <c r="D3677" s="7" t="s">
        <v>6921</v>
      </c>
      <c r="E3677" s="7"/>
      <c r="F3677" s="64"/>
      <c r="G3677" s="6"/>
      <c r="H3677" s="6"/>
      <c r="I3677" s="10" t="s">
        <v>110</v>
      </c>
      <c r="J3677" s="11" t="s">
        <v>5673</v>
      </c>
      <c r="K3677" s="220" t="s">
        <v>601</v>
      </c>
      <c r="L3677" s="180"/>
      <c r="M3677" s="180">
        <v>1000</v>
      </c>
      <c r="N3677" s="80" t="s">
        <v>7217</v>
      </c>
      <c r="O3677" s="165"/>
      <c r="P3677" s="80" t="s">
        <v>6549</v>
      </c>
      <c r="Q3677" s="80"/>
      <c r="R3677" s="80"/>
      <c r="S3677" s="166"/>
      <c r="T3677" s="164"/>
      <c r="U3677" s="167"/>
      <c r="V3677" s="168"/>
      <c r="W3677" s="12" t="str">
        <f t="shared" si="616"/>
        <v>Mqtt1</v>
      </c>
      <c r="X3677" s="222"/>
      <c r="Y3677" s="6" t="str">
        <f t="shared" si="615"/>
        <v>power-tag/fcu-crew-cabin-fwd-ps-crew-cabin-fwd-sb</v>
      </c>
      <c r="Z3677" s="106" t="str" cm="1">
        <f t="array" ref="Z3677">IF(COUNTIF(N3677,"spare"),"","$."&amp;_xlfn.REGEXEXTRACT(J3677,"PT\d+[FQ]\d+_(.*)", 2))</f>
        <v>$.Power_Factor_Phase_A</v>
      </c>
      <c r="AA3677" s="12">
        <f t="shared" si="618"/>
        <v>40</v>
      </c>
      <c r="AB3677" s="6" t="s">
        <v>195</v>
      </c>
      <c r="AC3677" s="106">
        <v>3078</v>
      </c>
      <c r="AJ3677" s="80"/>
      <c r="AK3677" s="116" t="s">
        <v>1696</v>
      </c>
      <c r="AN3677" s="80"/>
      <c r="AO3677" s="80"/>
      <c r="AP3677" s="80"/>
      <c r="AQ3677" s="80"/>
      <c r="AR3677" s="130"/>
      <c r="AS3677" s="80"/>
      <c r="AT3677" s="7"/>
      <c r="AU3677" s="7"/>
      <c r="AV3677" s="169"/>
      <c r="AW3677" s="170"/>
      <c r="AX3677" s="140"/>
      <c r="AY3677" s="150"/>
      <c r="AZ3677" s="171"/>
      <c r="BA3677" s="171"/>
      <c r="BB3677" s="150" t="str">
        <f t="shared" si="617"/>
        <v/>
      </c>
      <c r="BC3677" s="172"/>
      <c r="BD3677" s="169"/>
      <c r="BE3677" s="169"/>
      <c r="BF3677" s="169"/>
      <c r="BG3677" s="169"/>
      <c r="BH3677" s="169"/>
      <c r="BI3677" s="169"/>
      <c r="BJ3677" s="169"/>
      <c r="BK3677" s="169"/>
      <c r="BL3677" s="169"/>
      <c r="BM3677" s="169"/>
      <c r="BN3677" s="169"/>
      <c r="BO3677" s="169"/>
      <c r="BP3677" s="169"/>
      <c r="BQ3677" s="169"/>
      <c r="BS3677" s="6"/>
      <c r="BT3677" s="11"/>
      <c r="BU3677" s="6"/>
      <c r="BV3677" s="6"/>
    </row>
    <row r="3678" spans="1:74" ht="15.75" x14ac:dyDescent="0.25">
      <c r="A3678" s="52" t="s">
        <v>7908</v>
      </c>
      <c r="B3678" s="56"/>
      <c r="C3678" s="7" t="s">
        <v>118</v>
      </c>
      <c r="D3678" s="7" t="s">
        <v>6921</v>
      </c>
      <c r="E3678" s="7"/>
      <c r="F3678" s="64"/>
      <c r="G3678" s="6"/>
      <c r="H3678" s="6"/>
      <c r="I3678" s="10" t="s">
        <v>110</v>
      </c>
      <c r="J3678" s="11" t="s">
        <v>5674</v>
      </c>
      <c r="K3678" s="220" t="s">
        <v>601</v>
      </c>
      <c r="L3678" s="180"/>
      <c r="M3678" s="180">
        <v>1000</v>
      </c>
      <c r="N3678" s="80" t="s">
        <v>7217</v>
      </c>
      <c r="O3678" s="165"/>
      <c r="P3678" s="80" t="s">
        <v>6550</v>
      </c>
      <c r="Q3678" s="80"/>
      <c r="R3678" s="80"/>
      <c r="S3678" s="166"/>
      <c r="T3678" s="164"/>
      <c r="U3678" s="167"/>
      <c r="V3678" s="168"/>
      <c r="W3678" s="12" t="str">
        <f t="shared" si="616"/>
        <v>Mqtt1</v>
      </c>
      <c r="X3678" s="222"/>
      <c r="Y3678" s="6" t="str">
        <f t="shared" si="615"/>
        <v>power-tag/fcu-crew-cabin-fwd-ps-crew-cabin-fwd-sb</v>
      </c>
      <c r="Z3678" s="106" t="str" cm="1">
        <f t="array" ref="Z3678">IF(COUNTIF(N3678,"spare"),"","$."&amp;_xlfn.REGEXEXTRACT(J3678,"PT\d+[FQ]\d+_(.*)", 2))</f>
        <v>$.Power_Factor_Phase_B</v>
      </c>
      <c r="AA3678" s="12">
        <f t="shared" si="618"/>
        <v>40</v>
      </c>
      <c r="AB3678" s="6" t="s">
        <v>195</v>
      </c>
      <c r="AC3678" s="106">
        <v>3080</v>
      </c>
      <c r="AJ3678" s="80"/>
      <c r="AK3678" s="116" t="s">
        <v>1696</v>
      </c>
      <c r="AN3678" s="80"/>
      <c r="AO3678" s="80"/>
      <c r="AP3678" s="80"/>
      <c r="AQ3678" s="80"/>
      <c r="AR3678" s="130"/>
      <c r="AS3678" s="80"/>
      <c r="AT3678" s="7"/>
      <c r="AU3678" s="7"/>
      <c r="AV3678" s="169"/>
      <c r="AW3678" s="170"/>
      <c r="AX3678" s="140"/>
      <c r="AY3678" s="150"/>
      <c r="AZ3678" s="171"/>
      <c r="BA3678" s="171"/>
      <c r="BB3678" s="150" t="str">
        <f t="shared" si="617"/>
        <v/>
      </c>
      <c r="BC3678" s="172"/>
      <c r="BD3678" s="169"/>
      <c r="BE3678" s="169"/>
      <c r="BF3678" s="169"/>
      <c r="BG3678" s="169"/>
      <c r="BH3678" s="169"/>
      <c r="BI3678" s="169"/>
      <c r="BJ3678" s="169"/>
      <c r="BK3678" s="169"/>
      <c r="BL3678" s="169"/>
      <c r="BM3678" s="169"/>
      <c r="BN3678" s="169"/>
      <c r="BO3678" s="169"/>
      <c r="BP3678" s="169"/>
      <c r="BQ3678" s="169"/>
      <c r="BS3678" s="6"/>
      <c r="BT3678" s="11"/>
      <c r="BU3678" s="6"/>
      <c r="BV3678" s="6"/>
    </row>
    <row r="3679" spans="1:74" ht="15.75" x14ac:dyDescent="0.25">
      <c r="A3679" s="52" t="s">
        <v>7908</v>
      </c>
      <c r="B3679" s="56"/>
      <c r="C3679" s="7" t="s">
        <v>118</v>
      </c>
      <c r="D3679" s="7" t="s">
        <v>6921</v>
      </c>
      <c r="E3679" s="7"/>
      <c r="F3679" s="64"/>
      <c r="G3679" s="6"/>
      <c r="H3679" s="6"/>
      <c r="I3679" s="10" t="s">
        <v>110</v>
      </c>
      <c r="J3679" s="11" t="s">
        <v>5675</v>
      </c>
      <c r="K3679" s="220" t="s">
        <v>601</v>
      </c>
      <c r="L3679" s="180"/>
      <c r="M3679" s="180">
        <v>1000</v>
      </c>
      <c r="N3679" s="80" t="s">
        <v>7217</v>
      </c>
      <c r="O3679" s="165"/>
      <c r="P3679" s="80" t="s">
        <v>6551</v>
      </c>
      <c r="Q3679" s="80"/>
      <c r="R3679" s="80"/>
      <c r="S3679" s="166"/>
      <c r="T3679" s="164"/>
      <c r="U3679" s="167"/>
      <c r="V3679" s="168"/>
      <c r="W3679" s="12" t="str">
        <f t="shared" si="616"/>
        <v>Mqtt1</v>
      </c>
      <c r="X3679" s="222"/>
      <c r="Y3679" s="6" t="str">
        <f t="shared" si="615"/>
        <v>power-tag/fcu-crew-cabin-fwd-ps-crew-cabin-fwd-sb</v>
      </c>
      <c r="Z3679" s="106" t="str" cm="1">
        <f t="array" ref="Z3679">IF(COUNTIF(N3679,"spare"),"","$."&amp;_xlfn.REGEXEXTRACT(J3679,"PT\d+[FQ]\d+_(.*)", 2))</f>
        <v>$.Power_Factor_Phase_C</v>
      </c>
      <c r="AA3679" s="12">
        <f t="shared" si="618"/>
        <v>40</v>
      </c>
      <c r="AB3679" s="6" t="s">
        <v>195</v>
      </c>
      <c r="AC3679" s="106">
        <v>3082</v>
      </c>
      <c r="AJ3679" s="80"/>
      <c r="AK3679" s="116" t="s">
        <v>1696</v>
      </c>
      <c r="AN3679" s="80"/>
      <c r="AO3679" s="80"/>
      <c r="AP3679" s="80"/>
      <c r="AQ3679" s="80"/>
      <c r="AR3679" s="130"/>
      <c r="AS3679" s="80"/>
      <c r="AT3679" s="7"/>
      <c r="AU3679" s="7"/>
      <c r="AV3679" s="169"/>
      <c r="AW3679" s="170"/>
      <c r="AX3679" s="140"/>
      <c r="AY3679" s="150"/>
      <c r="AZ3679" s="171"/>
      <c r="BA3679" s="171"/>
      <c r="BB3679" s="150" t="str">
        <f t="shared" si="617"/>
        <v/>
      </c>
      <c r="BC3679" s="172"/>
      <c r="BD3679" s="169"/>
      <c r="BE3679" s="169"/>
      <c r="BF3679" s="169"/>
      <c r="BG3679" s="169"/>
      <c r="BH3679" s="169"/>
      <c r="BI3679" s="169"/>
      <c r="BJ3679" s="169"/>
      <c r="BK3679" s="169"/>
      <c r="BL3679" s="169"/>
      <c r="BM3679" s="169"/>
      <c r="BN3679" s="169"/>
      <c r="BO3679" s="169"/>
      <c r="BP3679" s="169"/>
      <c r="BQ3679" s="169"/>
      <c r="BS3679" s="6"/>
      <c r="BT3679" s="11"/>
      <c r="BU3679" s="6"/>
      <c r="BV3679" s="6"/>
    </row>
    <row r="3680" spans="1:74" ht="15.75" x14ac:dyDescent="0.25">
      <c r="A3680" s="52" t="s">
        <v>7908</v>
      </c>
      <c r="B3680" s="56"/>
      <c r="C3680" s="7" t="s">
        <v>118</v>
      </c>
      <c r="D3680" s="7" t="s">
        <v>6921</v>
      </c>
      <c r="E3680" s="7"/>
      <c r="F3680" s="64"/>
      <c r="G3680" s="6"/>
      <c r="H3680" s="6"/>
      <c r="I3680" s="10" t="s">
        <v>110</v>
      </c>
      <c r="J3680" s="11" t="s">
        <v>5676</v>
      </c>
      <c r="K3680" s="220" t="s">
        <v>601</v>
      </c>
      <c r="L3680" s="180"/>
      <c r="M3680" s="180">
        <v>1000</v>
      </c>
      <c r="N3680" s="80" t="s">
        <v>7217</v>
      </c>
      <c r="O3680" s="165"/>
      <c r="P3680" s="80" t="s">
        <v>6552</v>
      </c>
      <c r="Q3680" s="80"/>
      <c r="R3680" s="80"/>
      <c r="S3680" s="166"/>
      <c r="T3680" s="164"/>
      <c r="U3680" s="167"/>
      <c r="V3680" s="168"/>
      <c r="W3680" s="12" t="str">
        <f t="shared" si="616"/>
        <v>Mqtt1</v>
      </c>
      <c r="X3680" s="222"/>
      <c r="Y3680" s="6" t="str">
        <f t="shared" si="615"/>
        <v>power-tag/fcu-crew-cabin-fwd-ps-crew-cabin-fwd-sb</v>
      </c>
      <c r="Z3680" s="106" t="str" cm="1">
        <f t="array" ref="Z3680">IF(COUNTIF(N3680,"spare"),"","$."&amp;_xlfn.REGEXEXTRACT(J3680,"PT\d+[FQ]\d+_(.*)", 2))</f>
        <v>$.Total_Power_Factor</v>
      </c>
      <c r="AA3680" s="12">
        <f t="shared" si="618"/>
        <v>40</v>
      </c>
      <c r="AB3680" s="6" t="s">
        <v>195</v>
      </c>
      <c r="AC3680" s="106">
        <v>3084</v>
      </c>
      <c r="AJ3680" s="80"/>
      <c r="AK3680" s="116" t="s">
        <v>1696</v>
      </c>
      <c r="AN3680" s="80"/>
      <c r="AO3680" s="80"/>
      <c r="AP3680" s="80"/>
      <c r="AQ3680" s="80"/>
      <c r="AR3680" s="130"/>
      <c r="AS3680" s="80"/>
      <c r="AT3680" s="7"/>
      <c r="AU3680" s="7"/>
      <c r="AV3680" s="169"/>
      <c r="AW3680" s="170"/>
      <c r="AX3680" s="140"/>
      <c r="AY3680" s="150"/>
      <c r="AZ3680" s="171"/>
      <c r="BA3680" s="171"/>
      <c r="BB3680" s="150" t="str">
        <f t="shared" si="617"/>
        <v/>
      </c>
      <c r="BC3680" s="172"/>
      <c r="BD3680" s="169"/>
      <c r="BE3680" s="169"/>
      <c r="BF3680" s="169"/>
      <c r="BG3680" s="169"/>
      <c r="BH3680" s="169"/>
      <c r="BI3680" s="169"/>
      <c r="BJ3680" s="169"/>
      <c r="BK3680" s="169"/>
      <c r="BL3680" s="169"/>
      <c r="BM3680" s="169"/>
      <c r="BN3680" s="169"/>
      <c r="BO3680" s="169"/>
      <c r="BP3680" s="169"/>
      <c r="BQ3680" s="169"/>
      <c r="BS3680" s="6"/>
      <c r="BT3680" s="11"/>
      <c r="BU3680" s="6"/>
      <c r="BV3680" s="6"/>
    </row>
    <row r="3681" spans="1:74" ht="15.75" x14ac:dyDescent="0.25">
      <c r="A3681" s="52" t="s">
        <v>7908</v>
      </c>
      <c r="B3681" s="56"/>
      <c r="C3681" s="7" t="s">
        <v>118</v>
      </c>
      <c r="D3681" s="7" t="s">
        <v>6921</v>
      </c>
      <c r="E3681" s="7"/>
      <c r="F3681" s="64"/>
      <c r="G3681" s="6"/>
      <c r="H3681" s="6"/>
      <c r="I3681" s="10" t="s">
        <v>110</v>
      </c>
      <c r="J3681" s="11" t="s">
        <v>5677</v>
      </c>
      <c r="K3681" s="220" t="s">
        <v>601</v>
      </c>
      <c r="L3681" s="180"/>
      <c r="M3681" s="180">
        <v>1000</v>
      </c>
      <c r="N3681" s="80" t="s">
        <v>7217</v>
      </c>
      <c r="O3681" s="165"/>
      <c r="P3681" s="80" t="s">
        <v>6553</v>
      </c>
      <c r="Q3681" s="80"/>
      <c r="R3681" s="80"/>
      <c r="S3681" s="166"/>
      <c r="T3681" s="164"/>
      <c r="U3681" s="167"/>
      <c r="V3681" s="168"/>
      <c r="W3681" s="12" t="str">
        <f t="shared" ref="W3681:W3695" si="619">IF(COUNTIF(N3681,"spare"),"","Mqtt1")</f>
        <v>Mqtt1</v>
      </c>
      <c r="X3681" s="222"/>
      <c r="Y3681" s="6" t="str">
        <f t="shared" si="615"/>
        <v>power-tag/fcu-main-salon-bar</v>
      </c>
      <c r="Z3681" s="106" t="str" cm="1">
        <f t="array" ref="Z3681">IF(COUNTIF(N3681,"spare"),"","$."&amp;_xlfn.REGEXEXTRACT(J3681,"PT\d+[FQ]\d+_(.*)", 2))</f>
        <v>$.RMS_Current_Phase_A</v>
      </c>
      <c r="AA3681" s="12">
        <f>AA3666+1</f>
        <v>41</v>
      </c>
      <c r="AB3681" s="6" t="s">
        <v>195</v>
      </c>
      <c r="AC3681" s="106">
        <v>3000</v>
      </c>
      <c r="AJ3681" s="80"/>
      <c r="AK3681" s="116" t="s">
        <v>1693</v>
      </c>
      <c r="AN3681" s="80"/>
      <c r="AO3681" s="80"/>
      <c r="AP3681" s="80"/>
      <c r="AQ3681" s="80"/>
      <c r="AR3681" s="130"/>
      <c r="AS3681" s="80"/>
      <c r="AT3681" s="7"/>
      <c r="AU3681" s="7"/>
      <c r="AV3681" s="169"/>
      <c r="AW3681" s="170"/>
      <c r="AX3681" s="140"/>
      <c r="AY3681" s="150"/>
      <c r="AZ3681" s="171"/>
      <c r="BA3681" s="171"/>
      <c r="BB3681" s="150" t="str">
        <f t="shared" ref="BB3681:BB3695" si="620">IF(ISNUMBER(AM3681),"1","")</f>
        <v/>
      </c>
      <c r="BC3681" s="172"/>
      <c r="BD3681" s="169"/>
      <c r="BE3681" s="169"/>
      <c r="BF3681" s="169"/>
      <c r="BG3681" s="169"/>
      <c r="BH3681" s="169"/>
      <c r="BI3681" s="169"/>
      <c r="BJ3681" s="169"/>
      <c r="BK3681" s="169"/>
      <c r="BL3681" s="169"/>
      <c r="BM3681" s="169"/>
      <c r="BN3681" s="169"/>
      <c r="BO3681" s="169"/>
      <c r="BP3681" s="169"/>
      <c r="BQ3681" s="169"/>
      <c r="BS3681" s="6"/>
      <c r="BT3681" s="11"/>
      <c r="BU3681" s="6"/>
      <c r="BV3681" s="6"/>
    </row>
    <row r="3682" spans="1:74" ht="15.75" x14ac:dyDescent="0.25">
      <c r="A3682" s="52" t="s">
        <v>7908</v>
      </c>
      <c r="B3682" s="56"/>
      <c r="C3682" s="7" t="s">
        <v>118</v>
      </c>
      <c r="D3682" s="7" t="s">
        <v>6921</v>
      </c>
      <c r="E3682" s="7"/>
      <c r="F3682" s="64"/>
      <c r="G3682" s="6"/>
      <c r="H3682" s="6"/>
      <c r="I3682" s="10" t="s">
        <v>110</v>
      </c>
      <c r="J3682" s="11" t="s">
        <v>5678</v>
      </c>
      <c r="K3682" s="220" t="s">
        <v>601</v>
      </c>
      <c r="L3682" s="180"/>
      <c r="M3682" s="180">
        <v>1000</v>
      </c>
      <c r="N3682" s="80" t="s">
        <v>7217</v>
      </c>
      <c r="O3682" s="165"/>
      <c r="P3682" s="80" t="s">
        <v>6554</v>
      </c>
      <c r="Q3682" s="80"/>
      <c r="R3682" s="80"/>
      <c r="S3682" s="166"/>
      <c r="T3682" s="164"/>
      <c r="U3682" s="167"/>
      <c r="V3682" s="168"/>
      <c r="W3682" s="12" t="str">
        <f t="shared" si="619"/>
        <v>Mqtt1</v>
      </c>
      <c r="X3682" s="222"/>
      <c r="Y3682" s="6" t="str">
        <f t="shared" si="615"/>
        <v>power-tag/fcu-main-salon-bar</v>
      </c>
      <c r="Z3682" s="106" t="str" cm="1">
        <f t="array" ref="Z3682">IF(COUNTIF(N3682,"spare"),"","$."&amp;_xlfn.REGEXEXTRACT(J3682,"PT\d+[FQ]\d+_(.*)", 2))</f>
        <v>$.RMS_Current_Phase_B</v>
      </c>
      <c r="AA3682" s="12">
        <f t="shared" ref="AA3682:AA3745" si="621">AA3667+1</f>
        <v>41</v>
      </c>
      <c r="AB3682" s="6" t="s">
        <v>195</v>
      </c>
      <c r="AC3682" s="106">
        <v>3002</v>
      </c>
      <c r="AJ3682" s="80"/>
      <c r="AK3682" s="116" t="s">
        <v>1693</v>
      </c>
      <c r="AN3682" s="80"/>
      <c r="AO3682" s="80"/>
      <c r="AP3682" s="80"/>
      <c r="AQ3682" s="80"/>
      <c r="AR3682" s="130"/>
      <c r="AS3682" s="80"/>
      <c r="AT3682" s="7"/>
      <c r="AU3682" s="7"/>
      <c r="AV3682" s="169"/>
      <c r="AW3682" s="170"/>
      <c r="AX3682" s="140"/>
      <c r="AY3682" s="150"/>
      <c r="AZ3682" s="171"/>
      <c r="BA3682" s="171"/>
      <c r="BB3682" s="150" t="str">
        <f t="shared" si="620"/>
        <v/>
      </c>
      <c r="BC3682" s="172"/>
      <c r="BD3682" s="169"/>
      <c r="BE3682" s="169"/>
      <c r="BF3682" s="169"/>
      <c r="BG3682" s="169"/>
      <c r="BH3682" s="169"/>
      <c r="BI3682" s="169"/>
      <c r="BJ3682" s="169"/>
      <c r="BK3682" s="169"/>
      <c r="BL3682" s="169"/>
      <c r="BM3682" s="169"/>
      <c r="BN3682" s="169"/>
      <c r="BO3682" s="169"/>
      <c r="BP3682" s="169"/>
      <c r="BQ3682" s="169"/>
      <c r="BS3682" s="6"/>
      <c r="BT3682" s="11"/>
      <c r="BU3682" s="6"/>
      <c r="BV3682" s="6"/>
    </row>
    <row r="3683" spans="1:74" ht="15.75" x14ac:dyDescent="0.25">
      <c r="A3683" s="52" t="s">
        <v>7908</v>
      </c>
      <c r="B3683" s="56"/>
      <c r="C3683" s="7" t="s">
        <v>118</v>
      </c>
      <c r="D3683" s="7" t="s">
        <v>6921</v>
      </c>
      <c r="E3683" s="7"/>
      <c r="F3683" s="64"/>
      <c r="G3683" s="6"/>
      <c r="H3683" s="6"/>
      <c r="I3683" s="10" t="s">
        <v>110</v>
      </c>
      <c r="J3683" s="11" t="s">
        <v>5679</v>
      </c>
      <c r="K3683" s="220" t="s">
        <v>601</v>
      </c>
      <c r="L3683" s="180"/>
      <c r="M3683" s="180">
        <v>1000</v>
      </c>
      <c r="N3683" s="80" t="s">
        <v>7217</v>
      </c>
      <c r="O3683" s="165"/>
      <c r="P3683" s="80" t="s">
        <v>6555</v>
      </c>
      <c r="Q3683" s="80"/>
      <c r="R3683" s="80"/>
      <c r="S3683" s="166"/>
      <c r="T3683" s="164"/>
      <c r="U3683" s="167"/>
      <c r="V3683" s="168"/>
      <c r="W3683" s="12" t="str">
        <f t="shared" si="619"/>
        <v>Mqtt1</v>
      </c>
      <c r="X3683" s="222"/>
      <c r="Y3683" s="6" t="str">
        <f t="shared" si="615"/>
        <v>power-tag/fcu-main-salon-bar</v>
      </c>
      <c r="Z3683" s="106" t="str" cm="1">
        <f t="array" ref="Z3683">IF(COUNTIF(N3683,"spare"),"","$."&amp;_xlfn.REGEXEXTRACT(J3683,"PT\d+[FQ]\d+_(.*)", 2))</f>
        <v>$.RMS_Current_Phase_C</v>
      </c>
      <c r="AA3683" s="12">
        <f t="shared" si="621"/>
        <v>41</v>
      </c>
      <c r="AB3683" s="6" t="s">
        <v>195</v>
      </c>
      <c r="AC3683" s="106">
        <v>3004</v>
      </c>
      <c r="AJ3683" s="80"/>
      <c r="AK3683" s="116" t="s">
        <v>1693</v>
      </c>
      <c r="AN3683" s="80"/>
      <c r="AO3683" s="80"/>
      <c r="AP3683" s="80"/>
      <c r="AQ3683" s="80"/>
      <c r="AR3683" s="130"/>
      <c r="AS3683" s="80"/>
      <c r="AT3683" s="7"/>
      <c r="AU3683" s="7"/>
      <c r="AV3683" s="169"/>
      <c r="AW3683" s="170"/>
      <c r="AX3683" s="140"/>
      <c r="AY3683" s="150"/>
      <c r="AZ3683" s="171"/>
      <c r="BA3683" s="171"/>
      <c r="BB3683" s="150" t="str">
        <f t="shared" si="620"/>
        <v/>
      </c>
      <c r="BC3683" s="172"/>
      <c r="BD3683" s="169"/>
      <c r="BE3683" s="169"/>
      <c r="BF3683" s="169"/>
      <c r="BG3683" s="169"/>
      <c r="BH3683" s="169"/>
      <c r="BI3683" s="169"/>
      <c r="BJ3683" s="169"/>
      <c r="BK3683" s="169"/>
      <c r="BL3683" s="169"/>
      <c r="BM3683" s="169"/>
      <c r="BN3683" s="169"/>
      <c r="BO3683" s="169"/>
      <c r="BP3683" s="169"/>
      <c r="BQ3683" s="169"/>
      <c r="BS3683" s="6"/>
      <c r="BT3683" s="11"/>
      <c r="BU3683" s="6"/>
      <c r="BV3683" s="6"/>
    </row>
    <row r="3684" spans="1:74" ht="15.75" x14ac:dyDescent="0.25">
      <c r="A3684" s="52" t="s">
        <v>7908</v>
      </c>
      <c r="B3684" s="56"/>
      <c r="C3684" s="7" t="s">
        <v>118</v>
      </c>
      <c r="D3684" s="7" t="s">
        <v>6921</v>
      </c>
      <c r="E3684" s="7"/>
      <c r="F3684" s="64"/>
      <c r="G3684" s="6"/>
      <c r="H3684" s="6"/>
      <c r="I3684" s="10" t="s">
        <v>110</v>
      </c>
      <c r="J3684" s="11" t="s">
        <v>5680</v>
      </c>
      <c r="K3684" s="220" t="s">
        <v>601</v>
      </c>
      <c r="L3684" s="180"/>
      <c r="M3684" s="180">
        <v>1000</v>
      </c>
      <c r="N3684" s="80" t="s">
        <v>7217</v>
      </c>
      <c r="O3684" s="165"/>
      <c r="P3684" s="80" t="s">
        <v>6556</v>
      </c>
      <c r="Q3684" s="80"/>
      <c r="R3684" s="80"/>
      <c r="S3684" s="166"/>
      <c r="T3684" s="164"/>
      <c r="U3684" s="167"/>
      <c r="V3684" s="168"/>
      <c r="W3684" s="12" t="str">
        <f t="shared" si="619"/>
        <v>Mqtt1</v>
      </c>
      <c r="X3684" s="222"/>
      <c r="Y3684" s="6" t="str">
        <f t="shared" si="615"/>
        <v>power-tag/fcu-main-salon-bar</v>
      </c>
      <c r="Z3684" s="106" t="str" cm="1">
        <f t="array" ref="Z3684">IF(COUNTIF(N3684,"spare"),"","$."&amp;_xlfn.REGEXEXTRACT(J3684,"PT\d+[FQ]\d+_(.*)", 2))</f>
        <v>$.RMS_Current_Phase_Neut</v>
      </c>
      <c r="AA3684" s="12">
        <f t="shared" si="621"/>
        <v>41</v>
      </c>
      <c r="AB3684" s="6" t="s">
        <v>195</v>
      </c>
      <c r="AC3684" s="106">
        <v>3006</v>
      </c>
      <c r="AJ3684" s="80"/>
      <c r="AK3684" s="116" t="s">
        <v>1693</v>
      </c>
      <c r="AN3684" s="80"/>
      <c r="AO3684" s="80"/>
      <c r="AP3684" s="80"/>
      <c r="AQ3684" s="80"/>
      <c r="AR3684" s="130"/>
      <c r="AS3684" s="80"/>
      <c r="AT3684" s="7"/>
      <c r="AU3684" s="7"/>
      <c r="AV3684" s="169"/>
      <c r="AW3684" s="170"/>
      <c r="AX3684" s="140"/>
      <c r="AY3684" s="150"/>
      <c r="AZ3684" s="171"/>
      <c r="BA3684" s="171"/>
      <c r="BB3684" s="150" t="str">
        <f t="shared" si="620"/>
        <v/>
      </c>
      <c r="BC3684" s="172"/>
      <c r="BD3684" s="169"/>
      <c r="BE3684" s="169"/>
      <c r="BF3684" s="169"/>
      <c r="BG3684" s="169"/>
      <c r="BH3684" s="169"/>
      <c r="BI3684" s="169"/>
      <c r="BJ3684" s="169"/>
      <c r="BK3684" s="169"/>
      <c r="BL3684" s="169"/>
      <c r="BM3684" s="169"/>
      <c r="BN3684" s="169"/>
      <c r="BO3684" s="169"/>
      <c r="BP3684" s="169"/>
      <c r="BQ3684" s="169"/>
      <c r="BS3684" s="6"/>
      <c r="BT3684" s="11"/>
      <c r="BU3684" s="6"/>
      <c r="BV3684" s="6"/>
    </row>
    <row r="3685" spans="1:74" ht="15.75" x14ac:dyDescent="0.25">
      <c r="A3685" s="52" t="s">
        <v>7908</v>
      </c>
      <c r="B3685" s="56"/>
      <c r="C3685" s="7" t="s">
        <v>118</v>
      </c>
      <c r="D3685" s="7" t="s">
        <v>6921</v>
      </c>
      <c r="E3685" s="7"/>
      <c r="F3685" s="64"/>
      <c r="G3685" s="6"/>
      <c r="H3685" s="6"/>
      <c r="I3685" s="10" t="s">
        <v>110</v>
      </c>
      <c r="J3685" s="11" t="s">
        <v>7838</v>
      </c>
      <c r="K3685" s="220" t="s">
        <v>601</v>
      </c>
      <c r="L3685" s="180"/>
      <c r="M3685" s="180">
        <v>1000</v>
      </c>
      <c r="N3685" s="80" t="s">
        <v>7217</v>
      </c>
      <c r="O3685" s="165"/>
      <c r="P3685" s="80" t="s">
        <v>6557</v>
      </c>
      <c r="Q3685" s="80"/>
      <c r="R3685" s="80"/>
      <c r="S3685" s="166"/>
      <c r="T3685" s="164"/>
      <c r="U3685" s="167"/>
      <c r="V3685" s="168"/>
      <c r="W3685" s="12" t="str">
        <f t="shared" si="619"/>
        <v>Mqtt1</v>
      </c>
      <c r="X3685" s="222"/>
      <c r="Y3685" s="6" t="str">
        <f t="shared" si="615"/>
        <v>power-tag/fcu-main-salon-bar</v>
      </c>
      <c r="Z3685" s="106" t="str" cm="1">
        <f t="array" ref="Z3685">IF(COUNTIF(N3685,"spare"),"","$."&amp;_xlfn.REGEXEXTRACT(J3685,"PT\d+[FQ]\d+_(.*)", 2))</f>
        <v>$.RMS_Voltage_A_N</v>
      </c>
      <c r="AA3685" s="12">
        <f t="shared" si="621"/>
        <v>41</v>
      </c>
      <c r="AB3685" s="6" t="s">
        <v>195</v>
      </c>
      <c r="AC3685" s="106">
        <v>3028</v>
      </c>
      <c r="AJ3685" s="80"/>
      <c r="AK3685" s="116" t="s">
        <v>1694</v>
      </c>
      <c r="AN3685" s="80"/>
      <c r="AO3685" s="80"/>
      <c r="AP3685" s="80"/>
      <c r="AQ3685" s="80"/>
      <c r="AR3685" s="130"/>
      <c r="AS3685" s="80"/>
      <c r="AT3685" s="7"/>
      <c r="AU3685" s="7"/>
      <c r="AV3685" s="169"/>
      <c r="AW3685" s="170"/>
      <c r="AX3685" s="140"/>
      <c r="AY3685" s="150"/>
      <c r="AZ3685" s="171"/>
      <c r="BA3685" s="171"/>
      <c r="BB3685" s="150" t="str">
        <f t="shared" si="620"/>
        <v/>
      </c>
      <c r="BC3685" s="172"/>
      <c r="BD3685" s="169"/>
      <c r="BE3685" s="169"/>
      <c r="BF3685" s="169"/>
      <c r="BG3685" s="169"/>
      <c r="BH3685" s="169"/>
      <c r="BI3685" s="169"/>
      <c r="BJ3685" s="169"/>
      <c r="BK3685" s="169"/>
      <c r="BL3685" s="169"/>
      <c r="BM3685" s="169"/>
      <c r="BN3685" s="169"/>
      <c r="BO3685" s="169"/>
      <c r="BP3685" s="169"/>
      <c r="BQ3685" s="169"/>
      <c r="BS3685" s="6"/>
      <c r="BT3685" s="11"/>
      <c r="BU3685" s="6"/>
      <c r="BV3685" s="6"/>
    </row>
    <row r="3686" spans="1:74" ht="15.75" x14ac:dyDescent="0.25">
      <c r="A3686" s="52" t="s">
        <v>7908</v>
      </c>
      <c r="B3686" s="56"/>
      <c r="C3686" s="7" t="s">
        <v>118</v>
      </c>
      <c r="D3686" s="7" t="s">
        <v>6921</v>
      </c>
      <c r="E3686" s="7"/>
      <c r="F3686" s="64"/>
      <c r="G3686" s="6"/>
      <c r="H3686" s="6"/>
      <c r="I3686" s="10" t="s">
        <v>110</v>
      </c>
      <c r="J3686" s="11" t="s">
        <v>7839</v>
      </c>
      <c r="K3686" s="220" t="s">
        <v>601</v>
      </c>
      <c r="L3686" s="180"/>
      <c r="M3686" s="180">
        <v>1000</v>
      </c>
      <c r="N3686" s="80" t="s">
        <v>7217</v>
      </c>
      <c r="O3686" s="165"/>
      <c r="P3686" s="80" t="s">
        <v>6558</v>
      </c>
      <c r="Q3686" s="80"/>
      <c r="R3686" s="80"/>
      <c r="S3686" s="166"/>
      <c r="T3686" s="164"/>
      <c r="U3686" s="167"/>
      <c r="V3686" s="168"/>
      <c r="W3686" s="12" t="str">
        <f t="shared" si="619"/>
        <v>Mqtt1</v>
      </c>
      <c r="X3686" s="222"/>
      <c r="Y3686" s="6" t="str">
        <f t="shared" si="615"/>
        <v>power-tag/fcu-main-salon-bar</v>
      </c>
      <c r="Z3686" s="106" t="str" cm="1">
        <f t="array" ref="Z3686">IF(COUNTIF(N3686,"spare"),"","$."&amp;_xlfn.REGEXEXTRACT(J3686,"PT\d+[FQ]\d+_(.*)", 2))</f>
        <v>$.RMS_Voltage_B_N</v>
      </c>
      <c r="AA3686" s="12">
        <f t="shared" si="621"/>
        <v>41</v>
      </c>
      <c r="AB3686" s="6" t="s">
        <v>195</v>
      </c>
      <c r="AC3686" s="106">
        <v>3030</v>
      </c>
      <c r="AJ3686" s="80"/>
      <c r="AK3686" s="116" t="s">
        <v>1694</v>
      </c>
      <c r="AN3686" s="80"/>
      <c r="AO3686" s="80"/>
      <c r="AP3686" s="80"/>
      <c r="AQ3686" s="80"/>
      <c r="AR3686" s="130"/>
      <c r="AS3686" s="80"/>
      <c r="AT3686" s="7"/>
      <c r="AU3686" s="7"/>
      <c r="AV3686" s="169"/>
      <c r="AW3686" s="170"/>
      <c r="AX3686" s="140"/>
      <c r="AY3686" s="150"/>
      <c r="AZ3686" s="171"/>
      <c r="BA3686" s="171"/>
      <c r="BB3686" s="150" t="str">
        <f t="shared" si="620"/>
        <v/>
      </c>
      <c r="BC3686" s="172"/>
      <c r="BD3686" s="169"/>
      <c r="BE3686" s="169"/>
      <c r="BF3686" s="169"/>
      <c r="BG3686" s="169"/>
      <c r="BH3686" s="169"/>
      <c r="BI3686" s="169"/>
      <c r="BJ3686" s="169"/>
      <c r="BK3686" s="169"/>
      <c r="BL3686" s="169"/>
      <c r="BM3686" s="169"/>
      <c r="BN3686" s="169"/>
      <c r="BO3686" s="169"/>
      <c r="BP3686" s="169"/>
      <c r="BQ3686" s="169"/>
      <c r="BS3686" s="6"/>
      <c r="BT3686" s="11"/>
      <c r="BU3686" s="6"/>
      <c r="BV3686" s="6"/>
    </row>
    <row r="3687" spans="1:74" ht="15.75" x14ac:dyDescent="0.25">
      <c r="A3687" s="52" t="s">
        <v>7908</v>
      </c>
      <c r="B3687" s="56"/>
      <c r="C3687" s="7" t="s">
        <v>118</v>
      </c>
      <c r="D3687" s="7" t="s">
        <v>6921</v>
      </c>
      <c r="E3687" s="7"/>
      <c r="F3687" s="64"/>
      <c r="G3687" s="6"/>
      <c r="H3687" s="6"/>
      <c r="I3687" s="10" t="s">
        <v>110</v>
      </c>
      <c r="J3687" s="11" t="s">
        <v>7840</v>
      </c>
      <c r="K3687" s="220" t="s">
        <v>601</v>
      </c>
      <c r="L3687" s="180"/>
      <c r="M3687" s="180">
        <v>1000</v>
      </c>
      <c r="N3687" s="80" t="s">
        <v>7217</v>
      </c>
      <c r="O3687" s="165"/>
      <c r="P3687" s="80" t="s">
        <v>6559</v>
      </c>
      <c r="Q3687" s="80"/>
      <c r="R3687" s="80"/>
      <c r="S3687" s="166"/>
      <c r="T3687" s="164"/>
      <c r="U3687" s="167"/>
      <c r="V3687" s="168"/>
      <c r="W3687" s="12" t="str">
        <f t="shared" si="619"/>
        <v>Mqtt1</v>
      </c>
      <c r="X3687" s="222"/>
      <c r="Y3687" s="6" t="str">
        <f t="shared" si="615"/>
        <v>power-tag/fcu-main-salon-bar</v>
      </c>
      <c r="Z3687" s="106" t="str" cm="1">
        <f t="array" ref="Z3687">IF(COUNTIF(N3687,"spare"),"","$."&amp;_xlfn.REGEXEXTRACT(J3687,"PT\d+[FQ]\d+_(.*)", 2))</f>
        <v>$.RMS_Voltage_C_N</v>
      </c>
      <c r="AA3687" s="12">
        <f t="shared" si="621"/>
        <v>41</v>
      </c>
      <c r="AB3687" s="6" t="s">
        <v>195</v>
      </c>
      <c r="AC3687" s="106">
        <v>3032</v>
      </c>
      <c r="AJ3687" s="80"/>
      <c r="AK3687" s="116" t="s">
        <v>1694</v>
      </c>
      <c r="AN3687" s="80"/>
      <c r="AO3687" s="80"/>
      <c r="AP3687" s="80"/>
      <c r="AQ3687" s="80"/>
      <c r="AR3687" s="130"/>
      <c r="AS3687" s="80"/>
      <c r="AT3687" s="7"/>
      <c r="AU3687" s="7"/>
      <c r="AV3687" s="169"/>
      <c r="AW3687" s="170"/>
      <c r="AX3687" s="140"/>
      <c r="AY3687" s="150"/>
      <c r="AZ3687" s="171"/>
      <c r="BA3687" s="171"/>
      <c r="BB3687" s="150" t="str">
        <f t="shared" si="620"/>
        <v/>
      </c>
      <c r="BC3687" s="172"/>
      <c r="BD3687" s="169"/>
      <c r="BE3687" s="169"/>
      <c r="BF3687" s="169"/>
      <c r="BG3687" s="169"/>
      <c r="BH3687" s="169"/>
      <c r="BI3687" s="169"/>
      <c r="BJ3687" s="169"/>
      <c r="BK3687" s="169"/>
      <c r="BL3687" s="169"/>
      <c r="BM3687" s="169"/>
      <c r="BN3687" s="169"/>
      <c r="BO3687" s="169"/>
      <c r="BP3687" s="169"/>
      <c r="BQ3687" s="169"/>
      <c r="BS3687" s="6"/>
      <c r="BT3687" s="11"/>
      <c r="BU3687" s="6"/>
      <c r="BV3687" s="6"/>
    </row>
    <row r="3688" spans="1:74" ht="15.75" x14ac:dyDescent="0.25">
      <c r="A3688" s="52" t="s">
        <v>7908</v>
      </c>
      <c r="B3688" s="56"/>
      <c r="C3688" s="7" t="s">
        <v>118</v>
      </c>
      <c r="D3688" s="7" t="s">
        <v>6921</v>
      </c>
      <c r="E3688" s="7"/>
      <c r="F3688" s="64"/>
      <c r="G3688" s="6"/>
      <c r="H3688" s="6"/>
      <c r="I3688" s="10" t="s">
        <v>110</v>
      </c>
      <c r="J3688" s="11" t="s">
        <v>5681</v>
      </c>
      <c r="K3688" s="220" t="s">
        <v>601</v>
      </c>
      <c r="L3688" s="180"/>
      <c r="M3688" s="180">
        <v>1000</v>
      </c>
      <c r="N3688" s="80" t="s">
        <v>7217</v>
      </c>
      <c r="O3688" s="165"/>
      <c r="P3688" s="80" t="s">
        <v>6560</v>
      </c>
      <c r="Q3688" s="80"/>
      <c r="R3688" s="80"/>
      <c r="S3688" s="166"/>
      <c r="T3688" s="164"/>
      <c r="U3688" s="167"/>
      <c r="V3688" s="168"/>
      <c r="W3688" s="12" t="str">
        <f t="shared" si="619"/>
        <v>Mqtt1</v>
      </c>
      <c r="X3688" s="222"/>
      <c r="Y3688" s="6" t="str">
        <f t="shared" si="615"/>
        <v>power-tag/fcu-main-salon-bar</v>
      </c>
      <c r="Z3688" s="106" t="str" cm="1">
        <f t="array" ref="Z3688">IF(COUNTIF(N3688,"spare"),"","$."&amp;_xlfn.REGEXEXTRACT(J3688,"PT\d+[FQ]\d+_(.*)", 2))</f>
        <v>$.Active_Power_Phase_A</v>
      </c>
      <c r="AA3688" s="12">
        <f t="shared" si="621"/>
        <v>41</v>
      </c>
      <c r="AB3688" s="6" t="s">
        <v>195</v>
      </c>
      <c r="AC3688" s="106">
        <v>3054</v>
      </c>
      <c r="AJ3688" s="80"/>
      <c r="AK3688" s="116" t="s">
        <v>1695</v>
      </c>
      <c r="AN3688" s="80"/>
      <c r="AO3688" s="80"/>
      <c r="AP3688" s="80"/>
      <c r="AQ3688" s="80"/>
      <c r="AR3688" s="130"/>
      <c r="AS3688" s="80"/>
      <c r="AT3688" s="7"/>
      <c r="AU3688" s="7"/>
      <c r="AV3688" s="169"/>
      <c r="AW3688" s="170"/>
      <c r="AX3688" s="140"/>
      <c r="AY3688" s="150"/>
      <c r="AZ3688" s="171"/>
      <c r="BA3688" s="171"/>
      <c r="BB3688" s="150" t="str">
        <f t="shared" si="620"/>
        <v/>
      </c>
      <c r="BC3688" s="172"/>
      <c r="BD3688" s="169"/>
      <c r="BE3688" s="169"/>
      <c r="BF3688" s="169"/>
      <c r="BG3688" s="169"/>
      <c r="BH3688" s="169"/>
      <c r="BI3688" s="169"/>
      <c r="BJ3688" s="169"/>
      <c r="BK3688" s="169"/>
      <c r="BL3688" s="169"/>
      <c r="BM3688" s="169"/>
      <c r="BN3688" s="169"/>
      <c r="BO3688" s="169"/>
      <c r="BP3688" s="169"/>
      <c r="BQ3688" s="169"/>
      <c r="BS3688" s="6"/>
      <c r="BT3688" s="11"/>
      <c r="BU3688" s="6"/>
      <c r="BV3688" s="6"/>
    </row>
    <row r="3689" spans="1:74" ht="15.75" x14ac:dyDescent="0.25">
      <c r="A3689" s="52" t="s">
        <v>7908</v>
      </c>
      <c r="B3689" s="56"/>
      <c r="C3689" s="7" t="s">
        <v>118</v>
      </c>
      <c r="D3689" s="7" t="s">
        <v>6921</v>
      </c>
      <c r="E3689" s="7"/>
      <c r="F3689" s="64"/>
      <c r="G3689" s="6"/>
      <c r="H3689" s="6"/>
      <c r="I3689" s="10" t="s">
        <v>110</v>
      </c>
      <c r="J3689" s="11" t="s">
        <v>5682</v>
      </c>
      <c r="K3689" s="220" t="s">
        <v>601</v>
      </c>
      <c r="L3689" s="180"/>
      <c r="M3689" s="180">
        <v>1000</v>
      </c>
      <c r="N3689" s="80" t="s">
        <v>7217</v>
      </c>
      <c r="O3689" s="165"/>
      <c r="P3689" s="80" t="s">
        <v>6561</v>
      </c>
      <c r="Q3689" s="80"/>
      <c r="R3689" s="80"/>
      <c r="S3689" s="166"/>
      <c r="T3689" s="164"/>
      <c r="U3689" s="167"/>
      <c r="V3689" s="168"/>
      <c r="W3689" s="12" t="str">
        <f t="shared" si="619"/>
        <v>Mqtt1</v>
      </c>
      <c r="X3689" s="222"/>
      <c r="Y3689" s="6" t="str">
        <f t="shared" si="615"/>
        <v>power-tag/fcu-main-salon-bar</v>
      </c>
      <c r="Z3689" s="106" t="str" cm="1">
        <f t="array" ref="Z3689">IF(COUNTIF(N3689,"spare"),"","$."&amp;_xlfn.REGEXEXTRACT(J3689,"PT\d+[FQ]\d+_(.*)", 2))</f>
        <v>$.Active_Power_Phase_B</v>
      </c>
      <c r="AA3689" s="12">
        <f t="shared" si="621"/>
        <v>41</v>
      </c>
      <c r="AB3689" s="6" t="s">
        <v>195</v>
      </c>
      <c r="AC3689" s="106">
        <v>3056</v>
      </c>
      <c r="AJ3689" s="80"/>
      <c r="AK3689" s="116" t="s">
        <v>1695</v>
      </c>
      <c r="AN3689" s="80"/>
      <c r="AO3689" s="80"/>
      <c r="AP3689" s="80"/>
      <c r="AQ3689" s="80"/>
      <c r="AR3689" s="130"/>
      <c r="AS3689" s="80"/>
      <c r="AT3689" s="7"/>
      <c r="AU3689" s="7"/>
      <c r="AV3689" s="169"/>
      <c r="AW3689" s="170"/>
      <c r="AX3689" s="140"/>
      <c r="AY3689" s="150"/>
      <c r="AZ3689" s="171"/>
      <c r="BA3689" s="171"/>
      <c r="BB3689" s="150" t="str">
        <f t="shared" si="620"/>
        <v/>
      </c>
      <c r="BC3689" s="172"/>
      <c r="BD3689" s="169"/>
      <c r="BE3689" s="169"/>
      <c r="BF3689" s="169"/>
      <c r="BG3689" s="169"/>
      <c r="BH3689" s="169"/>
      <c r="BI3689" s="169"/>
      <c r="BJ3689" s="169"/>
      <c r="BK3689" s="169"/>
      <c r="BL3689" s="169"/>
      <c r="BM3689" s="169"/>
      <c r="BN3689" s="169"/>
      <c r="BO3689" s="169"/>
      <c r="BP3689" s="169"/>
      <c r="BQ3689" s="169"/>
      <c r="BS3689" s="6"/>
      <c r="BT3689" s="11"/>
      <c r="BU3689" s="6"/>
      <c r="BV3689" s="6"/>
    </row>
    <row r="3690" spans="1:74" ht="15.75" x14ac:dyDescent="0.25">
      <c r="A3690" s="52" t="s">
        <v>7908</v>
      </c>
      <c r="B3690" s="56"/>
      <c r="C3690" s="7" t="s">
        <v>118</v>
      </c>
      <c r="D3690" s="7" t="s">
        <v>6921</v>
      </c>
      <c r="E3690" s="7"/>
      <c r="F3690" s="64"/>
      <c r="G3690" s="6"/>
      <c r="H3690" s="6"/>
      <c r="I3690" s="10" t="s">
        <v>110</v>
      </c>
      <c r="J3690" s="11" t="s">
        <v>5683</v>
      </c>
      <c r="K3690" s="220" t="s">
        <v>601</v>
      </c>
      <c r="L3690" s="180"/>
      <c r="M3690" s="180">
        <v>1000</v>
      </c>
      <c r="N3690" s="80" t="s">
        <v>7217</v>
      </c>
      <c r="O3690" s="165"/>
      <c r="P3690" s="80" t="s">
        <v>6562</v>
      </c>
      <c r="Q3690" s="80"/>
      <c r="R3690" s="80"/>
      <c r="S3690" s="166"/>
      <c r="T3690" s="164"/>
      <c r="U3690" s="167"/>
      <c r="V3690" s="168"/>
      <c r="W3690" s="12" t="str">
        <f t="shared" si="619"/>
        <v>Mqtt1</v>
      </c>
      <c r="X3690" s="222"/>
      <c r="Y3690" s="6" t="str">
        <f t="shared" si="615"/>
        <v>power-tag/fcu-main-salon-bar</v>
      </c>
      <c r="Z3690" s="106" t="str" cm="1">
        <f t="array" ref="Z3690">IF(COUNTIF(N3690,"spare"),"","$."&amp;_xlfn.REGEXEXTRACT(J3690,"PT\d+[FQ]\d+_(.*)", 2))</f>
        <v>$.Active_Power_Phase_C</v>
      </c>
      <c r="AA3690" s="12">
        <f t="shared" si="621"/>
        <v>41</v>
      </c>
      <c r="AB3690" s="6" t="s">
        <v>195</v>
      </c>
      <c r="AC3690" s="106">
        <v>3058</v>
      </c>
      <c r="AJ3690" s="80"/>
      <c r="AK3690" s="116" t="s">
        <v>1695</v>
      </c>
      <c r="AN3690" s="80"/>
      <c r="AO3690" s="80"/>
      <c r="AP3690" s="80"/>
      <c r="AQ3690" s="80"/>
      <c r="AR3690" s="130"/>
      <c r="AS3690" s="80"/>
      <c r="AT3690" s="7"/>
      <c r="AU3690" s="7"/>
      <c r="AV3690" s="169"/>
      <c r="AW3690" s="170"/>
      <c r="AX3690" s="140"/>
      <c r="AY3690" s="150"/>
      <c r="AZ3690" s="171"/>
      <c r="BA3690" s="171"/>
      <c r="BB3690" s="150" t="str">
        <f t="shared" si="620"/>
        <v/>
      </c>
      <c r="BC3690" s="172"/>
      <c r="BD3690" s="169"/>
      <c r="BE3690" s="169"/>
      <c r="BF3690" s="169"/>
      <c r="BG3690" s="169"/>
      <c r="BH3690" s="169"/>
      <c r="BI3690" s="169"/>
      <c r="BJ3690" s="169"/>
      <c r="BK3690" s="169"/>
      <c r="BL3690" s="169"/>
      <c r="BM3690" s="169"/>
      <c r="BN3690" s="169"/>
      <c r="BO3690" s="169"/>
      <c r="BP3690" s="169"/>
      <c r="BQ3690" s="169"/>
      <c r="BS3690" s="6"/>
      <c r="BT3690" s="11"/>
      <c r="BU3690" s="6"/>
      <c r="BV3690" s="6"/>
    </row>
    <row r="3691" spans="1:74" ht="15.75" x14ac:dyDescent="0.25">
      <c r="A3691" s="52" t="s">
        <v>7908</v>
      </c>
      <c r="B3691" s="56"/>
      <c r="C3691" s="7" t="s">
        <v>118</v>
      </c>
      <c r="D3691" s="7" t="s">
        <v>6921</v>
      </c>
      <c r="E3691" s="7"/>
      <c r="F3691" s="64"/>
      <c r="G3691" s="6"/>
      <c r="H3691" s="6"/>
      <c r="I3691" s="10" t="s">
        <v>110</v>
      </c>
      <c r="J3691" s="11" t="s">
        <v>5684</v>
      </c>
      <c r="K3691" s="220" t="s">
        <v>601</v>
      </c>
      <c r="L3691" s="180"/>
      <c r="M3691" s="180">
        <v>1000</v>
      </c>
      <c r="N3691" s="80" t="s">
        <v>7217</v>
      </c>
      <c r="O3691" s="165"/>
      <c r="P3691" s="80" t="s">
        <v>6563</v>
      </c>
      <c r="Q3691" s="80"/>
      <c r="R3691" s="80"/>
      <c r="S3691" s="166"/>
      <c r="T3691" s="164"/>
      <c r="U3691" s="167"/>
      <c r="V3691" s="168"/>
      <c r="W3691" s="12" t="str">
        <f t="shared" si="619"/>
        <v>Mqtt1</v>
      </c>
      <c r="X3691" s="222"/>
      <c r="Y3691" s="6" t="str">
        <f t="shared" si="615"/>
        <v>power-tag/fcu-main-salon-bar</v>
      </c>
      <c r="Z3691" s="106" t="str" cm="1">
        <f t="array" ref="Z3691">IF(COUNTIF(N3691,"spare"),"","$."&amp;_xlfn.REGEXEXTRACT(J3691,"PT\d+[FQ]\d+_(.*)", 2))</f>
        <v>$.Total_Active_Power</v>
      </c>
      <c r="AA3691" s="12">
        <f t="shared" si="621"/>
        <v>41</v>
      </c>
      <c r="AB3691" s="6" t="s">
        <v>195</v>
      </c>
      <c r="AC3691" s="106">
        <v>3060</v>
      </c>
      <c r="AJ3691" s="80"/>
      <c r="AK3691" s="116" t="s">
        <v>1695</v>
      </c>
      <c r="AN3691" s="80"/>
      <c r="AO3691" s="80"/>
      <c r="AP3691" s="80"/>
      <c r="AQ3691" s="80"/>
      <c r="AR3691" s="130"/>
      <c r="AS3691" s="80"/>
      <c r="AT3691" s="7"/>
      <c r="AU3691" s="7"/>
      <c r="AV3691" s="169"/>
      <c r="AW3691" s="170"/>
      <c r="AX3691" s="140"/>
      <c r="AY3691" s="150"/>
      <c r="AZ3691" s="171"/>
      <c r="BA3691" s="171"/>
      <c r="BB3691" s="150" t="str">
        <f t="shared" si="620"/>
        <v/>
      </c>
      <c r="BC3691" s="172"/>
      <c r="BD3691" s="169"/>
      <c r="BE3691" s="169"/>
      <c r="BF3691" s="169"/>
      <c r="BG3691" s="169"/>
      <c r="BH3691" s="169"/>
      <c r="BI3691" s="169"/>
      <c r="BJ3691" s="169"/>
      <c r="BK3691" s="169"/>
      <c r="BL3691" s="169"/>
      <c r="BM3691" s="169"/>
      <c r="BN3691" s="169"/>
      <c r="BO3691" s="169"/>
      <c r="BP3691" s="169"/>
      <c r="BQ3691" s="169"/>
      <c r="BS3691" s="6"/>
      <c r="BT3691" s="11"/>
      <c r="BU3691" s="6"/>
      <c r="BV3691" s="6"/>
    </row>
    <row r="3692" spans="1:74" ht="15.75" x14ac:dyDescent="0.25">
      <c r="A3692" s="52" t="s">
        <v>7908</v>
      </c>
      <c r="B3692" s="56"/>
      <c r="C3692" s="7" t="s">
        <v>118</v>
      </c>
      <c r="D3692" s="7" t="s">
        <v>6921</v>
      </c>
      <c r="E3692" s="7"/>
      <c r="F3692" s="64"/>
      <c r="G3692" s="6"/>
      <c r="H3692" s="6"/>
      <c r="I3692" s="10" t="s">
        <v>110</v>
      </c>
      <c r="J3692" s="11" t="s">
        <v>5685</v>
      </c>
      <c r="K3692" s="220" t="s">
        <v>601</v>
      </c>
      <c r="L3692" s="180"/>
      <c r="M3692" s="180">
        <v>1000</v>
      </c>
      <c r="N3692" s="80" t="s">
        <v>7217</v>
      </c>
      <c r="O3692" s="165"/>
      <c r="P3692" s="80" t="s">
        <v>6564</v>
      </c>
      <c r="Q3692" s="80"/>
      <c r="R3692" s="80"/>
      <c r="S3692" s="166"/>
      <c r="T3692" s="164"/>
      <c r="U3692" s="167"/>
      <c r="V3692" s="168"/>
      <c r="W3692" s="12" t="str">
        <f t="shared" si="619"/>
        <v>Mqtt1</v>
      </c>
      <c r="X3692" s="222"/>
      <c r="Y3692" s="6" t="str">
        <f t="shared" si="615"/>
        <v>power-tag/fcu-main-salon-bar</v>
      </c>
      <c r="Z3692" s="106" t="str" cm="1">
        <f t="array" ref="Z3692">IF(COUNTIF(N3692,"spare"),"","$."&amp;_xlfn.REGEXEXTRACT(J3692,"PT\d+[FQ]\d+_(.*)", 2))</f>
        <v>$.Power_Factor_Phase_A</v>
      </c>
      <c r="AA3692" s="12">
        <f t="shared" si="621"/>
        <v>41</v>
      </c>
      <c r="AB3692" s="6" t="s">
        <v>195</v>
      </c>
      <c r="AC3692" s="106">
        <v>3078</v>
      </c>
      <c r="AJ3692" s="80"/>
      <c r="AK3692" s="116" t="s">
        <v>1696</v>
      </c>
      <c r="AN3692" s="80"/>
      <c r="AO3692" s="80"/>
      <c r="AP3692" s="80"/>
      <c r="AQ3692" s="80"/>
      <c r="AR3692" s="130"/>
      <c r="AS3692" s="80"/>
      <c r="AT3692" s="7"/>
      <c r="AU3692" s="7"/>
      <c r="AV3692" s="169"/>
      <c r="AW3692" s="170"/>
      <c r="AX3692" s="140"/>
      <c r="AY3692" s="150"/>
      <c r="AZ3692" s="171"/>
      <c r="BA3692" s="171"/>
      <c r="BB3692" s="150" t="str">
        <f t="shared" si="620"/>
        <v/>
      </c>
      <c r="BC3692" s="172"/>
      <c r="BD3692" s="169"/>
      <c r="BE3692" s="169"/>
      <c r="BF3692" s="169"/>
      <c r="BG3692" s="169"/>
      <c r="BH3692" s="169"/>
      <c r="BI3692" s="169"/>
      <c r="BJ3692" s="169"/>
      <c r="BK3692" s="169"/>
      <c r="BL3692" s="169"/>
      <c r="BM3692" s="169"/>
      <c r="BN3692" s="169"/>
      <c r="BO3692" s="169"/>
      <c r="BP3692" s="169"/>
      <c r="BQ3692" s="169"/>
      <c r="BS3692" s="6"/>
      <c r="BT3692" s="11"/>
      <c r="BU3692" s="6"/>
      <c r="BV3692" s="6"/>
    </row>
    <row r="3693" spans="1:74" ht="15.75" x14ac:dyDescent="0.25">
      <c r="A3693" s="52" t="s">
        <v>7908</v>
      </c>
      <c r="B3693" s="56"/>
      <c r="C3693" s="7" t="s">
        <v>118</v>
      </c>
      <c r="D3693" s="7" t="s">
        <v>6921</v>
      </c>
      <c r="E3693" s="7"/>
      <c r="F3693" s="64"/>
      <c r="G3693" s="6"/>
      <c r="H3693" s="6"/>
      <c r="I3693" s="10" t="s">
        <v>110</v>
      </c>
      <c r="J3693" s="11" t="s">
        <v>5686</v>
      </c>
      <c r="K3693" s="220" t="s">
        <v>601</v>
      </c>
      <c r="L3693" s="180"/>
      <c r="M3693" s="180">
        <v>1000</v>
      </c>
      <c r="N3693" s="80" t="s">
        <v>7217</v>
      </c>
      <c r="O3693" s="165"/>
      <c r="P3693" s="80" t="s">
        <v>6565</v>
      </c>
      <c r="Q3693" s="80"/>
      <c r="R3693" s="80"/>
      <c r="S3693" s="166"/>
      <c r="T3693" s="164"/>
      <c r="U3693" s="167"/>
      <c r="V3693" s="168"/>
      <c r="W3693" s="12" t="str">
        <f t="shared" si="619"/>
        <v>Mqtt1</v>
      </c>
      <c r="X3693" s="222"/>
      <c r="Y3693" s="6" t="str">
        <f t="shared" si="615"/>
        <v>power-tag/fcu-main-salon-bar</v>
      </c>
      <c r="Z3693" s="106" t="str" cm="1">
        <f t="array" ref="Z3693">IF(COUNTIF(N3693,"spare"),"","$."&amp;_xlfn.REGEXEXTRACT(J3693,"PT\d+[FQ]\d+_(.*)", 2))</f>
        <v>$.Power_Factor_Phase_B</v>
      </c>
      <c r="AA3693" s="12">
        <f t="shared" si="621"/>
        <v>41</v>
      </c>
      <c r="AB3693" s="6" t="s">
        <v>195</v>
      </c>
      <c r="AC3693" s="106">
        <v>3080</v>
      </c>
      <c r="AJ3693" s="80"/>
      <c r="AK3693" s="116" t="s">
        <v>1696</v>
      </c>
      <c r="AN3693" s="80"/>
      <c r="AO3693" s="80"/>
      <c r="AP3693" s="80"/>
      <c r="AQ3693" s="80"/>
      <c r="AR3693" s="130"/>
      <c r="AS3693" s="80"/>
      <c r="AT3693" s="7"/>
      <c r="AU3693" s="7"/>
      <c r="AV3693" s="169"/>
      <c r="AW3693" s="170"/>
      <c r="AX3693" s="140"/>
      <c r="AY3693" s="150"/>
      <c r="AZ3693" s="171"/>
      <c r="BA3693" s="171"/>
      <c r="BB3693" s="150" t="str">
        <f t="shared" si="620"/>
        <v/>
      </c>
      <c r="BC3693" s="172"/>
      <c r="BD3693" s="169"/>
      <c r="BE3693" s="169"/>
      <c r="BF3693" s="169"/>
      <c r="BG3693" s="169"/>
      <c r="BH3693" s="169"/>
      <c r="BI3693" s="169"/>
      <c r="BJ3693" s="169"/>
      <c r="BK3693" s="169"/>
      <c r="BL3693" s="169"/>
      <c r="BM3693" s="169"/>
      <c r="BN3693" s="169"/>
      <c r="BO3693" s="169"/>
      <c r="BP3693" s="169"/>
      <c r="BQ3693" s="169"/>
      <c r="BS3693" s="6"/>
      <c r="BT3693" s="11"/>
      <c r="BU3693" s="6"/>
      <c r="BV3693" s="6"/>
    </row>
    <row r="3694" spans="1:74" ht="15.75" x14ac:dyDescent="0.25">
      <c r="A3694" s="52" t="s">
        <v>7908</v>
      </c>
      <c r="B3694" s="56"/>
      <c r="C3694" s="7" t="s">
        <v>118</v>
      </c>
      <c r="D3694" s="7" t="s">
        <v>6921</v>
      </c>
      <c r="E3694" s="7"/>
      <c r="F3694" s="64"/>
      <c r="G3694" s="6"/>
      <c r="H3694" s="6"/>
      <c r="I3694" s="10" t="s">
        <v>110</v>
      </c>
      <c r="J3694" s="11" t="s">
        <v>5687</v>
      </c>
      <c r="K3694" s="220" t="s">
        <v>601</v>
      </c>
      <c r="L3694" s="180"/>
      <c r="M3694" s="180">
        <v>1000</v>
      </c>
      <c r="N3694" s="80" t="s">
        <v>7217</v>
      </c>
      <c r="O3694" s="165"/>
      <c r="P3694" s="80" t="s">
        <v>6566</v>
      </c>
      <c r="Q3694" s="80"/>
      <c r="R3694" s="80"/>
      <c r="S3694" s="166"/>
      <c r="T3694" s="164"/>
      <c r="U3694" s="167"/>
      <c r="V3694" s="168"/>
      <c r="W3694" s="12" t="str">
        <f t="shared" si="619"/>
        <v>Mqtt1</v>
      </c>
      <c r="X3694" s="222"/>
      <c r="Y3694" s="6" t="str">
        <f t="shared" si="615"/>
        <v>power-tag/fcu-main-salon-bar</v>
      </c>
      <c r="Z3694" s="106" t="str" cm="1">
        <f t="array" ref="Z3694">IF(COUNTIF(N3694,"spare"),"","$."&amp;_xlfn.REGEXEXTRACT(J3694,"PT\d+[FQ]\d+_(.*)", 2))</f>
        <v>$.Power_Factor_Phase_C</v>
      </c>
      <c r="AA3694" s="12">
        <f t="shared" si="621"/>
        <v>41</v>
      </c>
      <c r="AB3694" s="6" t="s">
        <v>195</v>
      </c>
      <c r="AC3694" s="106">
        <v>3082</v>
      </c>
      <c r="AJ3694" s="80"/>
      <c r="AK3694" s="116" t="s">
        <v>1696</v>
      </c>
      <c r="AN3694" s="80"/>
      <c r="AO3694" s="80"/>
      <c r="AP3694" s="80"/>
      <c r="AQ3694" s="80"/>
      <c r="AR3694" s="130"/>
      <c r="AS3694" s="80"/>
      <c r="AT3694" s="7"/>
      <c r="AU3694" s="7"/>
      <c r="AV3694" s="169"/>
      <c r="AW3694" s="170"/>
      <c r="AX3694" s="140"/>
      <c r="AY3694" s="150"/>
      <c r="AZ3694" s="171"/>
      <c r="BA3694" s="171"/>
      <c r="BB3694" s="150" t="str">
        <f t="shared" si="620"/>
        <v/>
      </c>
      <c r="BC3694" s="172"/>
      <c r="BD3694" s="169"/>
      <c r="BE3694" s="169"/>
      <c r="BF3694" s="169"/>
      <c r="BG3694" s="169"/>
      <c r="BH3694" s="169"/>
      <c r="BI3694" s="169"/>
      <c r="BJ3694" s="169"/>
      <c r="BK3694" s="169"/>
      <c r="BL3694" s="169"/>
      <c r="BM3694" s="169"/>
      <c r="BN3694" s="169"/>
      <c r="BO3694" s="169"/>
      <c r="BP3694" s="169"/>
      <c r="BQ3694" s="169"/>
      <c r="BS3694" s="6"/>
      <c r="BT3694" s="11"/>
      <c r="BU3694" s="6"/>
      <c r="BV3694" s="6"/>
    </row>
    <row r="3695" spans="1:74" ht="15.75" x14ac:dyDescent="0.25">
      <c r="A3695" s="52" t="s">
        <v>7908</v>
      </c>
      <c r="B3695" s="56"/>
      <c r="C3695" s="7" t="s">
        <v>118</v>
      </c>
      <c r="D3695" s="7" t="s">
        <v>6921</v>
      </c>
      <c r="E3695" s="7"/>
      <c r="F3695" s="64"/>
      <c r="G3695" s="6"/>
      <c r="H3695" s="6"/>
      <c r="I3695" s="10" t="s">
        <v>110</v>
      </c>
      <c r="J3695" s="11" t="s">
        <v>5688</v>
      </c>
      <c r="K3695" s="220" t="s">
        <v>601</v>
      </c>
      <c r="L3695" s="180"/>
      <c r="M3695" s="180">
        <v>1000</v>
      </c>
      <c r="N3695" s="80" t="s">
        <v>7217</v>
      </c>
      <c r="O3695" s="165"/>
      <c r="P3695" s="80" t="s">
        <v>6567</v>
      </c>
      <c r="Q3695" s="80"/>
      <c r="R3695" s="80"/>
      <c r="S3695" s="166"/>
      <c r="T3695" s="164"/>
      <c r="U3695" s="167"/>
      <c r="V3695" s="168"/>
      <c r="W3695" s="12" t="str">
        <f t="shared" si="619"/>
        <v>Mqtt1</v>
      </c>
      <c r="X3695" s="222"/>
      <c r="Y3695" s="6" t="str">
        <f t="shared" si="615"/>
        <v>power-tag/fcu-main-salon-bar</v>
      </c>
      <c r="Z3695" s="106" t="str" cm="1">
        <f t="array" ref="Z3695">IF(COUNTIF(N3695,"spare"),"","$."&amp;_xlfn.REGEXEXTRACT(J3695,"PT\d+[FQ]\d+_(.*)", 2))</f>
        <v>$.Total_Power_Factor</v>
      </c>
      <c r="AA3695" s="12">
        <f t="shared" si="621"/>
        <v>41</v>
      </c>
      <c r="AB3695" s="6" t="s">
        <v>195</v>
      </c>
      <c r="AC3695" s="106">
        <v>3084</v>
      </c>
      <c r="AJ3695" s="80"/>
      <c r="AK3695" s="116" t="s">
        <v>1696</v>
      </c>
      <c r="AN3695" s="80"/>
      <c r="AO3695" s="80"/>
      <c r="AP3695" s="80"/>
      <c r="AQ3695" s="80"/>
      <c r="AR3695" s="130"/>
      <c r="AS3695" s="80"/>
      <c r="AT3695" s="7"/>
      <c r="AU3695" s="7"/>
      <c r="AV3695" s="169"/>
      <c r="AW3695" s="170"/>
      <c r="AX3695" s="140"/>
      <c r="AY3695" s="150"/>
      <c r="AZ3695" s="171"/>
      <c r="BA3695" s="171"/>
      <c r="BB3695" s="150" t="str">
        <f t="shared" si="620"/>
        <v/>
      </c>
      <c r="BC3695" s="172"/>
      <c r="BD3695" s="169"/>
      <c r="BE3695" s="169"/>
      <c r="BF3695" s="169"/>
      <c r="BG3695" s="169"/>
      <c r="BH3695" s="169"/>
      <c r="BI3695" s="169"/>
      <c r="BJ3695" s="169"/>
      <c r="BK3695" s="169"/>
      <c r="BL3695" s="169"/>
      <c r="BM3695" s="169"/>
      <c r="BN3695" s="169"/>
      <c r="BO3695" s="169"/>
      <c r="BP3695" s="169"/>
      <c r="BQ3695" s="169"/>
      <c r="BS3695" s="6"/>
      <c r="BT3695" s="11"/>
      <c r="BU3695" s="6"/>
      <c r="BV3695" s="6"/>
    </row>
    <row r="3696" spans="1:74" ht="15.75" x14ac:dyDescent="0.25">
      <c r="A3696" s="52" t="s">
        <v>7908</v>
      </c>
      <c r="B3696" s="56"/>
      <c r="C3696" s="7" t="s">
        <v>118</v>
      </c>
      <c r="D3696" s="7" t="s">
        <v>6921</v>
      </c>
      <c r="E3696" s="7"/>
      <c r="F3696" s="64"/>
      <c r="G3696" s="6"/>
      <c r="H3696" s="6"/>
      <c r="I3696" s="10" t="s">
        <v>110</v>
      </c>
      <c r="J3696" s="11" t="s">
        <v>5689</v>
      </c>
      <c r="K3696" s="220" t="s">
        <v>601</v>
      </c>
      <c r="L3696" s="180"/>
      <c r="M3696" s="180">
        <v>1000</v>
      </c>
      <c r="N3696" s="80" t="s">
        <v>7217</v>
      </c>
      <c r="O3696" s="165"/>
      <c r="P3696" s="80" t="s">
        <v>6568</v>
      </c>
      <c r="Q3696" s="80"/>
      <c r="R3696" s="80"/>
      <c r="S3696" s="166"/>
      <c r="T3696" s="164"/>
      <c r="U3696" s="167"/>
      <c r="V3696" s="168"/>
      <c r="W3696" s="12" t="str">
        <f t="shared" ref="W3696:W3725" si="622">IF(COUNTIF(N3696,"spare"),"","Mqtt1")</f>
        <v>Mqtt1</v>
      </c>
      <c r="X3696" s="222"/>
      <c r="Y3696" s="6" t="str">
        <f t="shared" si="615"/>
        <v>power-tag/discharge-pumps-8-9-10</v>
      </c>
      <c r="Z3696" s="106" t="str" cm="1">
        <f t="array" ref="Z3696">IF(COUNTIF(N3696,"spare"),"","$."&amp;_xlfn.REGEXEXTRACT(J3696,"PT\d+[FQ]\d+_(.*)", 2))</f>
        <v>$.RMS_Current_Phase_A</v>
      </c>
      <c r="AA3696" s="12">
        <f>AA3681+1</f>
        <v>42</v>
      </c>
      <c r="AB3696" s="6" t="s">
        <v>195</v>
      </c>
      <c r="AC3696" s="106">
        <v>3000</v>
      </c>
      <c r="AJ3696" s="80"/>
      <c r="AK3696" s="116" t="s">
        <v>1693</v>
      </c>
      <c r="AN3696" s="80"/>
      <c r="AO3696" s="80"/>
      <c r="AP3696" s="80"/>
      <c r="AQ3696" s="80"/>
      <c r="AR3696" s="130"/>
      <c r="AS3696" s="80"/>
      <c r="AT3696" s="7"/>
      <c r="AU3696" s="7"/>
      <c r="AV3696" s="169"/>
      <c r="AW3696" s="170"/>
      <c r="AX3696" s="140"/>
      <c r="AY3696" s="150"/>
      <c r="AZ3696" s="171"/>
      <c r="BA3696" s="171"/>
      <c r="BB3696" s="150" t="str">
        <f t="shared" ref="BB3696:BB3725" si="623">IF(ISNUMBER(AM3696),"1","")</f>
        <v/>
      </c>
      <c r="BC3696" s="172"/>
      <c r="BD3696" s="169"/>
      <c r="BE3696" s="169"/>
      <c r="BF3696" s="169"/>
      <c r="BG3696" s="169"/>
      <c r="BH3696" s="169"/>
      <c r="BI3696" s="169"/>
      <c r="BJ3696" s="169"/>
      <c r="BK3696" s="169"/>
      <c r="BL3696" s="169"/>
      <c r="BM3696" s="169"/>
      <c r="BN3696" s="169"/>
      <c r="BO3696" s="169"/>
      <c r="BP3696" s="169"/>
      <c r="BQ3696" s="169"/>
      <c r="BS3696" s="6"/>
      <c r="BT3696" s="11"/>
      <c r="BU3696" s="6"/>
      <c r="BV3696" s="6"/>
    </row>
    <row r="3697" spans="1:74" ht="15.75" x14ac:dyDescent="0.25">
      <c r="A3697" s="52" t="s">
        <v>7908</v>
      </c>
      <c r="B3697" s="56"/>
      <c r="C3697" s="7" t="s">
        <v>118</v>
      </c>
      <c r="D3697" s="7" t="s">
        <v>6921</v>
      </c>
      <c r="E3697" s="7"/>
      <c r="F3697" s="64"/>
      <c r="G3697" s="6"/>
      <c r="H3697" s="6"/>
      <c r="I3697" s="10" t="s">
        <v>110</v>
      </c>
      <c r="J3697" s="11" t="s">
        <v>5690</v>
      </c>
      <c r="K3697" s="220" t="s">
        <v>601</v>
      </c>
      <c r="L3697" s="180"/>
      <c r="M3697" s="180">
        <v>1000</v>
      </c>
      <c r="N3697" s="80" t="s">
        <v>7217</v>
      </c>
      <c r="O3697" s="165"/>
      <c r="P3697" s="80" t="s">
        <v>6569</v>
      </c>
      <c r="Q3697" s="80"/>
      <c r="R3697" s="80"/>
      <c r="S3697" s="166"/>
      <c r="T3697" s="164"/>
      <c r="U3697" s="167"/>
      <c r="V3697" s="168"/>
      <c r="W3697" s="12" t="str">
        <f t="shared" si="622"/>
        <v>Mqtt1</v>
      </c>
      <c r="X3697" s="222"/>
      <c r="Y3697" s="6" t="str">
        <f t="shared" si="615"/>
        <v>power-tag/discharge-pumps-8-9-10</v>
      </c>
      <c r="Z3697" s="106" t="str" cm="1">
        <f t="array" ref="Z3697">IF(COUNTIF(N3697,"spare"),"","$."&amp;_xlfn.REGEXEXTRACT(J3697,"PT\d+[FQ]\d+_(.*)", 2))</f>
        <v>$.RMS_Current_Phase_B</v>
      </c>
      <c r="AA3697" s="12">
        <f t="shared" si="621"/>
        <v>42</v>
      </c>
      <c r="AB3697" s="6" t="s">
        <v>195</v>
      </c>
      <c r="AC3697" s="106">
        <v>3002</v>
      </c>
      <c r="AJ3697" s="80"/>
      <c r="AK3697" s="116" t="s">
        <v>1693</v>
      </c>
      <c r="AN3697" s="80"/>
      <c r="AO3697" s="80"/>
      <c r="AP3697" s="80"/>
      <c r="AQ3697" s="80"/>
      <c r="AR3697" s="130"/>
      <c r="AS3697" s="80"/>
      <c r="AT3697" s="7"/>
      <c r="AU3697" s="7"/>
      <c r="AV3697" s="169"/>
      <c r="AW3697" s="170"/>
      <c r="AX3697" s="140"/>
      <c r="AY3697" s="150"/>
      <c r="AZ3697" s="171"/>
      <c r="BA3697" s="171"/>
      <c r="BB3697" s="150" t="str">
        <f t="shared" si="623"/>
        <v/>
      </c>
      <c r="BC3697" s="172"/>
      <c r="BD3697" s="169"/>
      <c r="BE3697" s="169"/>
      <c r="BF3697" s="169"/>
      <c r="BG3697" s="169"/>
      <c r="BH3697" s="169"/>
      <c r="BI3697" s="169"/>
      <c r="BJ3697" s="169"/>
      <c r="BK3697" s="169"/>
      <c r="BL3697" s="169"/>
      <c r="BM3697" s="169"/>
      <c r="BN3697" s="169"/>
      <c r="BO3697" s="169"/>
      <c r="BP3697" s="169"/>
      <c r="BQ3697" s="169"/>
      <c r="BS3697" s="6"/>
      <c r="BT3697" s="11"/>
      <c r="BU3697" s="6"/>
      <c r="BV3697" s="6"/>
    </row>
    <row r="3698" spans="1:74" ht="15.75" x14ac:dyDescent="0.25">
      <c r="A3698" s="52" t="s">
        <v>7908</v>
      </c>
      <c r="B3698" s="56"/>
      <c r="C3698" s="7" t="s">
        <v>118</v>
      </c>
      <c r="D3698" s="7" t="s">
        <v>6921</v>
      </c>
      <c r="E3698" s="7"/>
      <c r="F3698" s="64"/>
      <c r="G3698" s="6"/>
      <c r="H3698" s="6"/>
      <c r="I3698" s="10" t="s">
        <v>110</v>
      </c>
      <c r="J3698" s="11" t="s">
        <v>5691</v>
      </c>
      <c r="K3698" s="220" t="s">
        <v>601</v>
      </c>
      <c r="L3698" s="180"/>
      <c r="M3698" s="180">
        <v>1000</v>
      </c>
      <c r="N3698" s="80" t="s">
        <v>7217</v>
      </c>
      <c r="O3698" s="165"/>
      <c r="P3698" s="80" t="s">
        <v>6570</v>
      </c>
      <c r="Q3698" s="80"/>
      <c r="R3698" s="80"/>
      <c r="S3698" s="166"/>
      <c r="T3698" s="164"/>
      <c r="U3698" s="167"/>
      <c r="V3698" s="168"/>
      <c r="W3698" s="12" t="str">
        <f t="shared" si="622"/>
        <v>Mqtt1</v>
      </c>
      <c r="X3698" s="222"/>
      <c r="Y3698" s="6" t="str">
        <f t="shared" si="615"/>
        <v>power-tag/discharge-pumps-8-9-10</v>
      </c>
      <c r="Z3698" s="106" t="str" cm="1">
        <f t="array" ref="Z3698">IF(COUNTIF(N3698,"spare"),"","$."&amp;_xlfn.REGEXEXTRACT(J3698,"PT\d+[FQ]\d+_(.*)", 2))</f>
        <v>$.RMS_Current_Phase_C</v>
      </c>
      <c r="AA3698" s="12">
        <f t="shared" si="621"/>
        <v>42</v>
      </c>
      <c r="AB3698" s="6" t="s">
        <v>195</v>
      </c>
      <c r="AC3698" s="106">
        <v>3004</v>
      </c>
      <c r="AJ3698" s="80"/>
      <c r="AK3698" s="116" t="s">
        <v>1693</v>
      </c>
      <c r="AN3698" s="80"/>
      <c r="AO3698" s="80"/>
      <c r="AP3698" s="80"/>
      <c r="AQ3698" s="80"/>
      <c r="AR3698" s="130"/>
      <c r="AS3698" s="80"/>
      <c r="AT3698" s="7"/>
      <c r="AU3698" s="7"/>
      <c r="AV3698" s="169"/>
      <c r="AW3698" s="170"/>
      <c r="AX3698" s="140"/>
      <c r="AY3698" s="150"/>
      <c r="AZ3698" s="171"/>
      <c r="BA3698" s="171"/>
      <c r="BB3698" s="150" t="str">
        <f t="shared" si="623"/>
        <v/>
      </c>
      <c r="BC3698" s="172"/>
      <c r="BD3698" s="169"/>
      <c r="BE3698" s="169"/>
      <c r="BF3698" s="169"/>
      <c r="BG3698" s="169"/>
      <c r="BH3698" s="169"/>
      <c r="BI3698" s="169"/>
      <c r="BJ3698" s="169"/>
      <c r="BK3698" s="169"/>
      <c r="BL3698" s="169"/>
      <c r="BM3698" s="169"/>
      <c r="BN3698" s="169"/>
      <c r="BO3698" s="169"/>
      <c r="BP3698" s="169"/>
      <c r="BQ3698" s="169"/>
      <c r="BS3698" s="6"/>
      <c r="BT3698" s="11"/>
      <c r="BU3698" s="6"/>
      <c r="BV3698" s="6"/>
    </row>
    <row r="3699" spans="1:74" ht="15.75" x14ac:dyDescent="0.25">
      <c r="A3699" s="52" t="s">
        <v>7908</v>
      </c>
      <c r="B3699" s="56"/>
      <c r="C3699" s="7" t="s">
        <v>118</v>
      </c>
      <c r="D3699" s="7" t="s">
        <v>6921</v>
      </c>
      <c r="E3699" s="7"/>
      <c r="F3699" s="64"/>
      <c r="G3699" s="6"/>
      <c r="H3699" s="6"/>
      <c r="I3699" s="10" t="s">
        <v>110</v>
      </c>
      <c r="J3699" s="11" t="s">
        <v>5692</v>
      </c>
      <c r="K3699" s="220" t="s">
        <v>601</v>
      </c>
      <c r="L3699" s="180"/>
      <c r="M3699" s="180">
        <v>1000</v>
      </c>
      <c r="N3699" s="80" t="s">
        <v>7217</v>
      </c>
      <c r="O3699" s="165"/>
      <c r="P3699" s="80" t="s">
        <v>6571</v>
      </c>
      <c r="Q3699" s="80"/>
      <c r="R3699" s="80"/>
      <c r="S3699" s="166"/>
      <c r="T3699" s="164"/>
      <c r="U3699" s="167"/>
      <c r="V3699" s="168"/>
      <c r="W3699" s="12" t="str">
        <f t="shared" si="622"/>
        <v>Mqtt1</v>
      </c>
      <c r="X3699" s="222"/>
      <c r="Y3699" s="6" t="str">
        <f t="shared" si="615"/>
        <v>power-tag/discharge-pumps-8-9-10</v>
      </c>
      <c r="Z3699" s="106" t="str" cm="1">
        <f t="array" ref="Z3699">IF(COUNTIF(N3699,"spare"),"","$."&amp;_xlfn.REGEXEXTRACT(J3699,"PT\d+[FQ]\d+_(.*)", 2))</f>
        <v>$.RMS_Current_Phase_Neut</v>
      </c>
      <c r="AA3699" s="12">
        <f t="shared" si="621"/>
        <v>42</v>
      </c>
      <c r="AB3699" s="6" t="s">
        <v>195</v>
      </c>
      <c r="AC3699" s="106">
        <v>3006</v>
      </c>
      <c r="AJ3699" s="80"/>
      <c r="AK3699" s="116" t="s">
        <v>1693</v>
      </c>
      <c r="AN3699" s="80"/>
      <c r="AO3699" s="80"/>
      <c r="AP3699" s="80"/>
      <c r="AQ3699" s="80"/>
      <c r="AR3699" s="130"/>
      <c r="AS3699" s="80"/>
      <c r="AT3699" s="7"/>
      <c r="AU3699" s="7"/>
      <c r="AV3699" s="169"/>
      <c r="AW3699" s="170"/>
      <c r="AX3699" s="140"/>
      <c r="AY3699" s="150"/>
      <c r="AZ3699" s="171"/>
      <c r="BA3699" s="171"/>
      <c r="BB3699" s="150" t="str">
        <f t="shared" si="623"/>
        <v/>
      </c>
      <c r="BC3699" s="172"/>
      <c r="BD3699" s="169"/>
      <c r="BE3699" s="169"/>
      <c r="BF3699" s="169"/>
      <c r="BG3699" s="169"/>
      <c r="BH3699" s="169"/>
      <c r="BI3699" s="169"/>
      <c r="BJ3699" s="169"/>
      <c r="BK3699" s="169"/>
      <c r="BL3699" s="169"/>
      <c r="BM3699" s="169"/>
      <c r="BN3699" s="169"/>
      <c r="BO3699" s="169"/>
      <c r="BP3699" s="169"/>
      <c r="BQ3699" s="169"/>
      <c r="BS3699" s="6"/>
      <c r="BT3699" s="11"/>
      <c r="BU3699" s="6"/>
      <c r="BV3699" s="6"/>
    </row>
    <row r="3700" spans="1:74" ht="15.75" x14ac:dyDescent="0.25">
      <c r="A3700" s="52" t="s">
        <v>7908</v>
      </c>
      <c r="B3700" s="56"/>
      <c r="C3700" s="7" t="s">
        <v>118</v>
      </c>
      <c r="D3700" s="7" t="s">
        <v>6921</v>
      </c>
      <c r="E3700" s="7"/>
      <c r="F3700" s="64"/>
      <c r="G3700" s="6"/>
      <c r="H3700" s="6"/>
      <c r="I3700" s="10" t="s">
        <v>110</v>
      </c>
      <c r="J3700" s="11" t="s">
        <v>7841</v>
      </c>
      <c r="K3700" s="220" t="s">
        <v>601</v>
      </c>
      <c r="L3700" s="180"/>
      <c r="M3700" s="180">
        <v>1000</v>
      </c>
      <c r="N3700" s="80" t="s">
        <v>7217</v>
      </c>
      <c r="O3700" s="165"/>
      <c r="P3700" s="80" t="s">
        <v>6572</v>
      </c>
      <c r="Q3700" s="80"/>
      <c r="R3700" s="80"/>
      <c r="S3700" s="166"/>
      <c r="T3700" s="164"/>
      <c r="U3700" s="167"/>
      <c r="V3700" s="168"/>
      <c r="W3700" s="12" t="str">
        <f t="shared" si="622"/>
        <v>Mqtt1</v>
      </c>
      <c r="X3700" s="222"/>
      <c r="Y3700" s="6" t="str">
        <f t="shared" si="615"/>
        <v>power-tag/discharge-pumps-8-9-10</v>
      </c>
      <c r="Z3700" s="106" t="str" cm="1">
        <f t="array" ref="Z3700">IF(COUNTIF(N3700,"spare"),"","$."&amp;_xlfn.REGEXEXTRACT(J3700,"PT\d+[FQ]\d+_(.*)", 2))</f>
        <v>$.RMS_Voltage_A_N</v>
      </c>
      <c r="AA3700" s="12">
        <f t="shared" si="621"/>
        <v>42</v>
      </c>
      <c r="AB3700" s="6" t="s">
        <v>195</v>
      </c>
      <c r="AC3700" s="106">
        <v>3028</v>
      </c>
      <c r="AJ3700" s="80"/>
      <c r="AK3700" s="116" t="s">
        <v>1694</v>
      </c>
      <c r="AN3700" s="80"/>
      <c r="AO3700" s="80"/>
      <c r="AP3700" s="80"/>
      <c r="AQ3700" s="80"/>
      <c r="AR3700" s="130"/>
      <c r="AS3700" s="80"/>
      <c r="AT3700" s="7"/>
      <c r="AU3700" s="7"/>
      <c r="AV3700" s="169"/>
      <c r="AW3700" s="170"/>
      <c r="AX3700" s="140"/>
      <c r="AY3700" s="150"/>
      <c r="AZ3700" s="171"/>
      <c r="BA3700" s="171"/>
      <c r="BB3700" s="150" t="str">
        <f t="shared" si="623"/>
        <v/>
      </c>
      <c r="BC3700" s="172"/>
      <c r="BD3700" s="169"/>
      <c r="BE3700" s="169"/>
      <c r="BF3700" s="169"/>
      <c r="BG3700" s="169"/>
      <c r="BH3700" s="169"/>
      <c r="BI3700" s="169"/>
      <c r="BJ3700" s="169"/>
      <c r="BK3700" s="169"/>
      <c r="BL3700" s="169"/>
      <c r="BM3700" s="169"/>
      <c r="BN3700" s="169"/>
      <c r="BO3700" s="169"/>
      <c r="BP3700" s="169"/>
      <c r="BQ3700" s="169"/>
      <c r="BS3700" s="6"/>
      <c r="BT3700" s="11"/>
      <c r="BU3700" s="6"/>
      <c r="BV3700" s="6"/>
    </row>
    <row r="3701" spans="1:74" ht="15.75" x14ac:dyDescent="0.25">
      <c r="A3701" s="52" t="s">
        <v>7908</v>
      </c>
      <c r="B3701" s="56"/>
      <c r="C3701" s="7" t="s">
        <v>118</v>
      </c>
      <c r="D3701" s="7" t="s">
        <v>6921</v>
      </c>
      <c r="E3701" s="7"/>
      <c r="F3701" s="64"/>
      <c r="G3701" s="6"/>
      <c r="H3701" s="6"/>
      <c r="I3701" s="10" t="s">
        <v>110</v>
      </c>
      <c r="J3701" s="11" t="s">
        <v>7842</v>
      </c>
      <c r="K3701" s="220" t="s">
        <v>601</v>
      </c>
      <c r="L3701" s="180"/>
      <c r="M3701" s="180">
        <v>1000</v>
      </c>
      <c r="N3701" s="80" t="s">
        <v>7217</v>
      </c>
      <c r="O3701" s="165"/>
      <c r="P3701" s="80" t="s">
        <v>6573</v>
      </c>
      <c r="Q3701" s="80"/>
      <c r="R3701" s="80"/>
      <c r="S3701" s="166"/>
      <c r="T3701" s="164"/>
      <c r="U3701" s="167"/>
      <c r="V3701" s="168"/>
      <c r="W3701" s="12" t="str">
        <f t="shared" si="622"/>
        <v>Mqtt1</v>
      </c>
      <c r="X3701" s="222"/>
      <c r="Y3701" s="6" t="str">
        <f t="shared" si="615"/>
        <v>power-tag/discharge-pumps-8-9-10</v>
      </c>
      <c r="Z3701" s="106" t="str" cm="1">
        <f t="array" ref="Z3701">IF(COUNTIF(N3701,"spare"),"","$."&amp;_xlfn.REGEXEXTRACT(J3701,"PT\d+[FQ]\d+_(.*)", 2))</f>
        <v>$.RMS_Voltage_B_N</v>
      </c>
      <c r="AA3701" s="12">
        <f t="shared" si="621"/>
        <v>42</v>
      </c>
      <c r="AB3701" s="6" t="s">
        <v>195</v>
      </c>
      <c r="AC3701" s="106">
        <v>3030</v>
      </c>
      <c r="AJ3701" s="80"/>
      <c r="AK3701" s="116" t="s">
        <v>1694</v>
      </c>
      <c r="AN3701" s="80"/>
      <c r="AO3701" s="80"/>
      <c r="AP3701" s="80"/>
      <c r="AQ3701" s="80"/>
      <c r="AR3701" s="130"/>
      <c r="AS3701" s="80"/>
      <c r="AT3701" s="7"/>
      <c r="AU3701" s="7"/>
      <c r="AV3701" s="169"/>
      <c r="AW3701" s="170"/>
      <c r="AX3701" s="140"/>
      <c r="AY3701" s="150"/>
      <c r="AZ3701" s="171"/>
      <c r="BA3701" s="171"/>
      <c r="BB3701" s="150" t="str">
        <f t="shared" si="623"/>
        <v/>
      </c>
      <c r="BC3701" s="172"/>
      <c r="BD3701" s="169"/>
      <c r="BE3701" s="169"/>
      <c r="BF3701" s="169"/>
      <c r="BG3701" s="169"/>
      <c r="BH3701" s="169"/>
      <c r="BI3701" s="169"/>
      <c r="BJ3701" s="169"/>
      <c r="BK3701" s="169"/>
      <c r="BL3701" s="169"/>
      <c r="BM3701" s="169"/>
      <c r="BN3701" s="169"/>
      <c r="BO3701" s="169"/>
      <c r="BP3701" s="169"/>
      <c r="BQ3701" s="169"/>
      <c r="BS3701" s="6"/>
      <c r="BT3701" s="11"/>
      <c r="BU3701" s="6"/>
      <c r="BV3701" s="6"/>
    </row>
    <row r="3702" spans="1:74" ht="15.75" x14ac:dyDescent="0.25">
      <c r="A3702" s="52" t="s">
        <v>7908</v>
      </c>
      <c r="B3702" s="56"/>
      <c r="C3702" s="7" t="s">
        <v>118</v>
      </c>
      <c r="D3702" s="7" t="s">
        <v>6921</v>
      </c>
      <c r="E3702" s="7"/>
      <c r="F3702" s="64"/>
      <c r="G3702" s="6"/>
      <c r="H3702" s="6"/>
      <c r="I3702" s="10" t="s">
        <v>110</v>
      </c>
      <c r="J3702" s="11" t="s">
        <v>7843</v>
      </c>
      <c r="K3702" s="220" t="s">
        <v>601</v>
      </c>
      <c r="L3702" s="180"/>
      <c r="M3702" s="180">
        <v>1000</v>
      </c>
      <c r="N3702" s="80" t="s">
        <v>7217</v>
      </c>
      <c r="O3702" s="165"/>
      <c r="P3702" s="80" t="s">
        <v>6574</v>
      </c>
      <c r="Q3702" s="80"/>
      <c r="R3702" s="80"/>
      <c r="S3702" s="166"/>
      <c r="T3702" s="164"/>
      <c r="U3702" s="167"/>
      <c r="V3702" s="168"/>
      <c r="W3702" s="12" t="str">
        <f t="shared" si="622"/>
        <v>Mqtt1</v>
      </c>
      <c r="X3702" s="222"/>
      <c r="Y3702" s="6" t="str">
        <f t="shared" si="615"/>
        <v>power-tag/discharge-pumps-8-9-10</v>
      </c>
      <c r="Z3702" s="106" t="str" cm="1">
        <f t="array" ref="Z3702">IF(COUNTIF(N3702,"spare"),"","$."&amp;_xlfn.REGEXEXTRACT(J3702,"PT\d+[FQ]\d+_(.*)", 2))</f>
        <v>$.RMS_Voltage_C_N</v>
      </c>
      <c r="AA3702" s="12">
        <f t="shared" si="621"/>
        <v>42</v>
      </c>
      <c r="AB3702" s="6" t="s">
        <v>195</v>
      </c>
      <c r="AC3702" s="106">
        <v>3032</v>
      </c>
      <c r="AJ3702" s="80"/>
      <c r="AK3702" s="116" t="s">
        <v>1694</v>
      </c>
      <c r="AN3702" s="80"/>
      <c r="AO3702" s="80"/>
      <c r="AP3702" s="80"/>
      <c r="AQ3702" s="80"/>
      <c r="AR3702" s="130"/>
      <c r="AS3702" s="80"/>
      <c r="AT3702" s="7"/>
      <c r="AU3702" s="7"/>
      <c r="AV3702" s="169"/>
      <c r="AW3702" s="170"/>
      <c r="AX3702" s="140"/>
      <c r="AY3702" s="150"/>
      <c r="AZ3702" s="171"/>
      <c r="BA3702" s="171"/>
      <c r="BB3702" s="150" t="str">
        <f t="shared" si="623"/>
        <v/>
      </c>
      <c r="BC3702" s="172"/>
      <c r="BD3702" s="169"/>
      <c r="BE3702" s="169"/>
      <c r="BF3702" s="169"/>
      <c r="BG3702" s="169"/>
      <c r="BH3702" s="169"/>
      <c r="BI3702" s="169"/>
      <c r="BJ3702" s="169"/>
      <c r="BK3702" s="169"/>
      <c r="BL3702" s="169"/>
      <c r="BM3702" s="169"/>
      <c r="BN3702" s="169"/>
      <c r="BO3702" s="169"/>
      <c r="BP3702" s="169"/>
      <c r="BQ3702" s="169"/>
      <c r="BS3702" s="6"/>
      <c r="BT3702" s="11"/>
      <c r="BU3702" s="6"/>
      <c r="BV3702" s="6"/>
    </row>
    <row r="3703" spans="1:74" ht="15.75" x14ac:dyDescent="0.25">
      <c r="A3703" s="52" t="s">
        <v>7908</v>
      </c>
      <c r="B3703" s="56"/>
      <c r="C3703" s="7" t="s">
        <v>118</v>
      </c>
      <c r="D3703" s="7" t="s">
        <v>6921</v>
      </c>
      <c r="E3703" s="7"/>
      <c r="F3703" s="64"/>
      <c r="G3703" s="6"/>
      <c r="H3703" s="6"/>
      <c r="I3703" s="10" t="s">
        <v>110</v>
      </c>
      <c r="J3703" s="11" t="s">
        <v>5693</v>
      </c>
      <c r="K3703" s="220" t="s">
        <v>601</v>
      </c>
      <c r="L3703" s="180"/>
      <c r="M3703" s="180">
        <v>1000</v>
      </c>
      <c r="N3703" s="80" t="s">
        <v>7217</v>
      </c>
      <c r="O3703" s="165"/>
      <c r="P3703" s="80" t="s">
        <v>6575</v>
      </c>
      <c r="Q3703" s="80"/>
      <c r="R3703" s="80"/>
      <c r="S3703" s="166"/>
      <c r="T3703" s="164"/>
      <c r="U3703" s="167"/>
      <c r="V3703" s="168"/>
      <c r="W3703" s="12" t="str">
        <f t="shared" si="622"/>
        <v>Mqtt1</v>
      </c>
      <c r="X3703" s="222"/>
      <c r="Y3703" s="6" t="str">
        <f t="shared" si="615"/>
        <v>power-tag/discharge-pumps-8-9-10</v>
      </c>
      <c r="Z3703" s="106" t="str" cm="1">
        <f t="array" ref="Z3703">IF(COUNTIF(N3703,"spare"),"","$."&amp;_xlfn.REGEXEXTRACT(J3703,"PT\d+[FQ]\d+_(.*)", 2))</f>
        <v>$.Active_Power_Phase_A</v>
      </c>
      <c r="AA3703" s="12">
        <f t="shared" si="621"/>
        <v>42</v>
      </c>
      <c r="AB3703" s="6" t="s">
        <v>195</v>
      </c>
      <c r="AC3703" s="106">
        <v>3054</v>
      </c>
      <c r="AJ3703" s="80"/>
      <c r="AK3703" s="116" t="s">
        <v>1695</v>
      </c>
      <c r="AN3703" s="80"/>
      <c r="AO3703" s="80"/>
      <c r="AP3703" s="80"/>
      <c r="AQ3703" s="80"/>
      <c r="AR3703" s="130"/>
      <c r="AS3703" s="80"/>
      <c r="AT3703" s="7"/>
      <c r="AU3703" s="7"/>
      <c r="AV3703" s="169"/>
      <c r="AW3703" s="170"/>
      <c r="AX3703" s="140"/>
      <c r="AY3703" s="150"/>
      <c r="AZ3703" s="171"/>
      <c r="BA3703" s="171"/>
      <c r="BB3703" s="150" t="str">
        <f t="shared" si="623"/>
        <v/>
      </c>
      <c r="BC3703" s="172"/>
      <c r="BD3703" s="169"/>
      <c r="BE3703" s="169"/>
      <c r="BF3703" s="169"/>
      <c r="BG3703" s="169"/>
      <c r="BH3703" s="169"/>
      <c r="BI3703" s="169"/>
      <c r="BJ3703" s="169"/>
      <c r="BK3703" s="169"/>
      <c r="BL3703" s="169"/>
      <c r="BM3703" s="169"/>
      <c r="BN3703" s="169"/>
      <c r="BO3703" s="169"/>
      <c r="BP3703" s="169"/>
      <c r="BQ3703" s="169"/>
      <c r="BS3703" s="6"/>
      <c r="BT3703" s="11"/>
      <c r="BU3703" s="6"/>
      <c r="BV3703" s="6"/>
    </row>
    <row r="3704" spans="1:74" ht="15.75" x14ac:dyDescent="0.25">
      <c r="A3704" s="52" t="s">
        <v>7908</v>
      </c>
      <c r="B3704" s="56"/>
      <c r="C3704" s="7" t="s">
        <v>118</v>
      </c>
      <c r="D3704" s="7" t="s">
        <v>6921</v>
      </c>
      <c r="E3704" s="7"/>
      <c r="F3704" s="64"/>
      <c r="G3704" s="6"/>
      <c r="H3704" s="6"/>
      <c r="I3704" s="10" t="s">
        <v>110</v>
      </c>
      <c r="J3704" s="11" t="s">
        <v>5694</v>
      </c>
      <c r="K3704" s="220" t="s">
        <v>601</v>
      </c>
      <c r="L3704" s="180"/>
      <c r="M3704" s="180">
        <v>1000</v>
      </c>
      <c r="N3704" s="80" t="s">
        <v>7217</v>
      </c>
      <c r="O3704" s="165"/>
      <c r="P3704" s="80" t="s">
        <v>6576</v>
      </c>
      <c r="Q3704" s="80"/>
      <c r="R3704" s="80"/>
      <c r="S3704" s="166"/>
      <c r="T3704" s="164"/>
      <c r="U3704" s="167"/>
      <c r="V3704" s="168"/>
      <c r="W3704" s="12" t="str">
        <f t="shared" si="622"/>
        <v>Mqtt1</v>
      </c>
      <c r="X3704" s="222"/>
      <c r="Y3704" s="6" t="str">
        <f t="shared" si="615"/>
        <v>power-tag/discharge-pumps-8-9-10</v>
      </c>
      <c r="Z3704" s="106" t="str" cm="1">
        <f t="array" ref="Z3704">IF(COUNTIF(N3704,"spare"),"","$."&amp;_xlfn.REGEXEXTRACT(J3704,"PT\d+[FQ]\d+_(.*)", 2))</f>
        <v>$.Active_Power_Phase_B</v>
      </c>
      <c r="AA3704" s="12">
        <f t="shared" si="621"/>
        <v>42</v>
      </c>
      <c r="AB3704" s="6" t="s">
        <v>195</v>
      </c>
      <c r="AC3704" s="106">
        <v>3056</v>
      </c>
      <c r="AJ3704" s="80"/>
      <c r="AK3704" s="116" t="s">
        <v>1695</v>
      </c>
      <c r="AN3704" s="80"/>
      <c r="AO3704" s="80"/>
      <c r="AP3704" s="80"/>
      <c r="AQ3704" s="80"/>
      <c r="AR3704" s="130"/>
      <c r="AS3704" s="80"/>
      <c r="AT3704" s="7"/>
      <c r="AU3704" s="7"/>
      <c r="AV3704" s="169"/>
      <c r="AW3704" s="170"/>
      <c r="AX3704" s="140"/>
      <c r="AY3704" s="150"/>
      <c r="AZ3704" s="171"/>
      <c r="BA3704" s="171"/>
      <c r="BB3704" s="150" t="str">
        <f t="shared" si="623"/>
        <v/>
      </c>
      <c r="BC3704" s="172"/>
      <c r="BD3704" s="169"/>
      <c r="BE3704" s="169"/>
      <c r="BF3704" s="169"/>
      <c r="BG3704" s="169"/>
      <c r="BH3704" s="169"/>
      <c r="BI3704" s="169"/>
      <c r="BJ3704" s="169"/>
      <c r="BK3704" s="169"/>
      <c r="BL3704" s="169"/>
      <c r="BM3704" s="169"/>
      <c r="BN3704" s="169"/>
      <c r="BO3704" s="169"/>
      <c r="BP3704" s="169"/>
      <c r="BQ3704" s="169"/>
      <c r="BS3704" s="6"/>
      <c r="BT3704" s="11"/>
      <c r="BU3704" s="6"/>
      <c r="BV3704" s="6"/>
    </row>
    <row r="3705" spans="1:74" ht="15.75" x14ac:dyDescent="0.25">
      <c r="A3705" s="52" t="s">
        <v>7908</v>
      </c>
      <c r="B3705" s="56"/>
      <c r="C3705" s="7" t="s">
        <v>118</v>
      </c>
      <c r="D3705" s="7" t="s">
        <v>6921</v>
      </c>
      <c r="E3705" s="7"/>
      <c r="F3705" s="64"/>
      <c r="G3705" s="6"/>
      <c r="H3705" s="6"/>
      <c r="I3705" s="10" t="s">
        <v>110</v>
      </c>
      <c r="J3705" s="11" t="s">
        <v>5695</v>
      </c>
      <c r="K3705" s="220" t="s">
        <v>601</v>
      </c>
      <c r="L3705" s="180"/>
      <c r="M3705" s="180">
        <v>1000</v>
      </c>
      <c r="N3705" s="80" t="s">
        <v>7217</v>
      </c>
      <c r="O3705" s="165"/>
      <c r="P3705" s="80" t="s">
        <v>6577</v>
      </c>
      <c r="Q3705" s="80"/>
      <c r="R3705" s="80"/>
      <c r="S3705" s="166"/>
      <c r="T3705" s="164"/>
      <c r="U3705" s="167"/>
      <c r="V3705" s="168"/>
      <c r="W3705" s="12" t="str">
        <f t="shared" si="622"/>
        <v>Mqtt1</v>
      </c>
      <c r="X3705" s="222"/>
      <c r="Y3705" s="6" t="str">
        <f t="shared" si="615"/>
        <v>power-tag/discharge-pumps-8-9-10</v>
      </c>
      <c r="Z3705" s="106" t="str" cm="1">
        <f t="array" ref="Z3705">IF(COUNTIF(N3705,"spare"),"","$."&amp;_xlfn.REGEXEXTRACT(J3705,"PT\d+[FQ]\d+_(.*)", 2))</f>
        <v>$.Active_Power_Phase_C</v>
      </c>
      <c r="AA3705" s="12">
        <f t="shared" si="621"/>
        <v>42</v>
      </c>
      <c r="AB3705" s="6" t="s">
        <v>195</v>
      </c>
      <c r="AC3705" s="106">
        <v>3058</v>
      </c>
      <c r="AJ3705" s="80"/>
      <c r="AK3705" s="116" t="s">
        <v>1695</v>
      </c>
      <c r="AN3705" s="80"/>
      <c r="AO3705" s="80"/>
      <c r="AP3705" s="80"/>
      <c r="AQ3705" s="80"/>
      <c r="AR3705" s="130"/>
      <c r="AS3705" s="80"/>
      <c r="AT3705" s="7"/>
      <c r="AU3705" s="7"/>
      <c r="AV3705" s="169"/>
      <c r="AW3705" s="170"/>
      <c r="AX3705" s="140"/>
      <c r="AY3705" s="150"/>
      <c r="AZ3705" s="171"/>
      <c r="BA3705" s="171"/>
      <c r="BB3705" s="150" t="str">
        <f t="shared" si="623"/>
        <v/>
      </c>
      <c r="BC3705" s="172"/>
      <c r="BD3705" s="169"/>
      <c r="BE3705" s="169"/>
      <c r="BF3705" s="169"/>
      <c r="BG3705" s="169"/>
      <c r="BH3705" s="169"/>
      <c r="BI3705" s="169"/>
      <c r="BJ3705" s="169"/>
      <c r="BK3705" s="169"/>
      <c r="BL3705" s="169"/>
      <c r="BM3705" s="169"/>
      <c r="BN3705" s="169"/>
      <c r="BO3705" s="169"/>
      <c r="BP3705" s="169"/>
      <c r="BQ3705" s="169"/>
      <c r="BS3705" s="6"/>
      <c r="BT3705" s="11"/>
      <c r="BU3705" s="6"/>
      <c r="BV3705" s="6"/>
    </row>
    <row r="3706" spans="1:74" ht="15.75" x14ac:dyDescent="0.25">
      <c r="A3706" s="52" t="s">
        <v>7908</v>
      </c>
      <c r="B3706" s="56"/>
      <c r="C3706" s="7" t="s">
        <v>118</v>
      </c>
      <c r="D3706" s="7" t="s">
        <v>6921</v>
      </c>
      <c r="E3706" s="7"/>
      <c r="F3706" s="64"/>
      <c r="G3706" s="6"/>
      <c r="H3706" s="6"/>
      <c r="I3706" s="10" t="s">
        <v>110</v>
      </c>
      <c r="J3706" s="11" t="s">
        <v>5696</v>
      </c>
      <c r="K3706" s="220" t="s">
        <v>601</v>
      </c>
      <c r="L3706" s="180"/>
      <c r="M3706" s="180">
        <v>1000</v>
      </c>
      <c r="N3706" s="80" t="s">
        <v>7217</v>
      </c>
      <c r="O3706" s="165"/>
      <c r="P3706" s="80" t="s">
        <v>6578</v>
      </c>
      <c r="Q3706" s="80"/>
      <c r="R3706" s="80"/>
      <c r="S3706" s="166"/>
      <c r="T3706" s="164"/>
      <c r="U3706" s="167"/>
      <c r="V3706" s="168"/>
      <c r="W3706" s="12" t="str">
        <f t="shared" si="622"/>
        <v>Mqtt1</v>
      </c>
      <c r="X3706" s="222"/>
      <c r="Y3706" s="6" t="str">
        <f t="shared" si="615"/>
        <v>power-tag/discharge-pumps-8-9-10</v>
      </c>
      <c r="Z3706" s="106" t="str" cm="1">
        <f t="array" ref="Z3706">IF(COUNTIF(N3706,"spare"),"","$."&amp;_xlfn.REGEXEXTRACT(J3706,"PT\d+[FQ]\d+_(.*)", 2))</f>
        <v>$.Total_Active_Power</v>
      </c>
      <c r="AA3706" s="12">
        <f t="shared" si="621"/>
        <v>42</v>
      </c>
      <c r="AB3706" s="6" t="s">
        <v>195</v>
      </c>
      <c r="AC3706" s="106">
        <v>3060</v>
      </c>
      <c r="AJ3706" s="80"/>
      <c r="AK3706" s="116" t="s">
        <v>1695</v>
      </c>
      <c r="AN3706" s="80"/>
      <c r="AO3706" s="80"/>
      <c r="AP3706" s="80"/>
      <c r="AQ3706" s="80"/>
      <c r="AR3706" s="130"/>
      <c r="AS3706" s="80"/>
      <c r="AT3706" s="7"/>
      <c r="AU3706" s="7"/>
      <c r="AV3706" s="169"/>
      <c r="AW3706" s="170"/>
      <c r="AX3706" s="140"/>
      <c r="AY3706" s="150"/>
      <c r="AZ3706" s="171"/>
      <c r="BA3706" s="171"/>
      <c r="BB3706" s="150" t="str">
        <f t="shared" si="623"/>
        <v/>
      </c>
      <c r="BC3706" s="172"/>
      <c r="BD3706" s="169"/>
      <c r="BE3706" s="169"/>
      <c r="BF3706" s="169"/>
      <c r="BG3706" s="169"/>
      <c r="BH3706" s="169"/>
      <c r="BI3706" s="169"/>
      <c r="BJ3706" s="169"/>
      <c r="BK3706" s="169"/>
      <c r="BL3706" s="169"/>
      <c r="BM3706" s="169"/>
      <c r="BN3706" s="169"/>
      <c r="BO3706" s="169"/>
      <c r="BP3706" s="169"/>
      <c r="BQ3706" s="169"/>
      <c r="BS3706" s="6"/>
      <c r="BT3706" s="11"/>
      <c r="BU3706" s="6"/>
      <c r="BV3706" s="6"/>
    </row>
    <row r="3707" spans="1:74" ht="15.75" x14ac:dyDescent="0.25">
      <c r="A3707" s="52" t="s">
        <v>7908</v>
      </c>
      <c r="B3707" s="56"/>
      <c r="C3707" s="7" t="s">
        <v>118</v>
      </c>
      <c r="D3707" s="7" t="s">
        <v>6921</v>
      </c>
      <c r="E3707" s="7"/>
      <c r="F3707" s="64"/>
      <c r="G3707" s="6"/>
      <c r="H3707" s="6"/>
      <c r="I3707" s="10" t="s">
        <v>110</v>
      </c>
      <c r="J3707" s="11" t="s">
        <v>5697</v>
      </c>
      <c r="K3707" s="220" t="s">
        <v>601</v>
      </c>
      <c r="L3707" s="180"/>
      <c r="M3707" s="180">
        <v>1000</v>
      </c>
      <c r="N3707" s="80" t="s">
        <v>7217</v>
      </c>
      <c r="O3707" s="165"/>
      <c r="P3707" s="80" t="s">
        <v>6579</v>
      </c>
      <c r="Q3707" s="80"/>
      <c r="R3707" s="80"/>
      <c r="S3707" s="166"/>
      <c r="T3707" s="164"/>
      <c r="U3707" s="167"/>
      <c r="V3707" s="168"/>
      <c r="W3707" s="12" t="str">
        <f t="shared" si="622"/>
        <v>Mqtt1</v>
      </c>
      <c r="X3707" s="222"/>
      <c r="Y3707" s="6" t="str">
        <f t="shared" si="615"/>
        <v>power-tag/discharge-pumps-8-9-10</v>
      </c>
      <c r="Z3707" s="106" t="str" cm="1">
        <f t="array" ref="Z3707">IF(COUNTIF(N3707,"spare"),"","$."&amp;_xlfn.REGEXEXTRACT(J3707,"PT\d+[FQ]\d+_(.*)", 2))</f>
        <v>$.Power_Factor_Phase_A</v>
      </c>
      <c r="AA3707" s="12">
        <f t="shared" si="621"/>
        <v>42</v>
      </c>
      <c r="AB3707" s="6" t="s">
        <v>195</v>
      </c>
      <c r="AC3707" s="106">
        <v>3078</v>
      </c>
      <c r="AJ3707" s="80"/>
      <c r="AK3707" s="116" t="s">
        <v>1696</v>
      </c>
      <c r="AN3707" s="80"/>
      <c r="AO3707" s="80"/>
      <c r="AP3707" s="80"/>
      <c r="AQ3707" s="80"/>
      <c r="AR3707" s="130"/>
      <c r="AS3707" s="80"/>
      <c r="AT3707" s="7"/>
      <c r="AU3707" s="7"/>
      <c r="AV3707" s="169"/>
      <c r="AW3707" s="170"/>
      <c r="AX3707" s="140"/>
      <c r="AY3707" s="150"/>
      <c r="AZ3707" s="171"/>
      <c r="BA3707" s="171"/>
      <c r="BB3707" s="150" t="str">
        <f t="shared" si="623"/>
        <v/>
      </c>
      <c r="BC3707" s="172"/>
      <c r="BD3707" s="169"/>
      <c r="BE3707" s="169"/>
      <c r="BF3707" s="169"/>
      <c r="BG3707" s="169"/>
      <c r="BH3707" s="169"/>
      <c r="BI3707" s="169"/>
      <c r="BJ3707" s="169"/>
      <c r="BK3707" s="169"/>
      <c r="BL3707" s="169"/>
      <c r="BM3707" s="169"/>
      <c r="BN3707" s="169"/>
      <c r="BO3707" s="169"/>
      <c r="BP3707" s="169"/>
      <c r="BQ3707" s="169"/>
      <c r="BS3707" s="6"/>
      <c r="BT3707" s="11"/>
      <c r="BU3707" s="6"/>
      <c r="BV3707" s="6"/>
    </row>
    <row r="3708" spans="1:74" ht="15.75" x14ac:dyDescent="0.25">
      <c r="A3708" s="52" t="s">
        <v>7908</v>
      </c>
      <c r="B3708" s="56"/>
      <c r="C3708" s="7" t="s">
        <v>118</v>
      </c>
      <c r="D3708" s="7" t="s">
        <v>6921</v>
      </c>
      <c r="E3708" s="7"/>
      <c r="F3708" s="64"/>
      <c r="G3708" s="6"/>
      <c r="H3708" s="6"/>
      <c r="I3708" s="10" t="s">
        <v>110</v>
      </c>
      <c r="J3708" s="11" t="s">
        <v>5698</v>
      </c>
      <c r="K3708" s="220" t="s">
        <v>601</v>
      </c>
      <c r="L3708" s="180"/>
      <c r="M3708" s="180">
        <v>1000</v>
      </c>
      <c r="N3708" s="80" t="s">
        <v>7217</v>
      </c>
      <c r="O3708" s="165"/>
      <c r="P3708" s="80" t="s">
        <v>6580</v>
      </c>
      <c r="Q3708" s="80"/>
      <c r="R3708" s="80"/>
      <c r="S3708" s="166"/>
      <c r="T3708" s="164"/>
      <c r="U3708" s="167"/>
      <c r="V3708" s="168"/>
      <c r="W3708" s="12" t="str">
        <f t="shared" si="622"/>
        <v>Mqtt1</v>
      </c>
      <c r="X3708" s="222"/>
      <c r="Y3708" s="6" t="str">
        <f t="shared" si="615"/>
        <v>power-tag/discharge-pumps-8-9-10</v>
      </c>
      <c r="Z3708" s="106" t="str" cm="1">
        <f t="array" ref="Z3708">IF(COUNTIF(N3708,"spare"),"","$."&amp;_xlfn.REGEXEXTRACT(J3708,"PT\d+[FQ]\d+_(.*)", 2))</f>
        <v>$.Power_Factor_Phase_B</v>
      </c>
      <c r="AA3708" s="12">
        <f t="shared" si="621"/>
        <v>42</v>
      </c>
      <c r="AB3708" s="6" t="s">
        <v>195</v>
      </c>
      <c r="AC3708" s="106">
        <v>3080</v>
      </c>
      <c r="AJ3708" s="80"/>
      <c r="AK3708" s="116" t="s">
        <v>1696</v>
      </c>
      <c r="AN3708" s="80"/>
      <c r="AO3708" s="80"/>
      <c r="AP3708" s="80"/>
      <c r="AQ3708" s="80"/>
      <c r="AR3708" s="130"/>
      <c r="AS3708" s="80"/>
      <c r="AT3708" s="7"/>
      <c r="AU3708" s="7"/>
      <c r="AV3708" s="169"/>
      <c r="AW3708" s="170"/>
      <c r="AX3708" s="140"/>
      <c r="AY3708" s="150"/>
      <c r="AZ3708" s="171"/>
      <c r="BA3708" s="171"/>
      <c r="BB3708" s="150" t="str">
        <f t="shared" si="623"/>
        <v/>
      </c>
      <c r="BC3708" s="172"/>
      <c r="BD3708" s="169"/>
      <c r="BE3708" s="169"/>
      <c r="BF3708" s="169"/>
      <c r="BG3708" s="169"/>
      <c r="BH3708" s="169"/>
      <c r="BI3708" s="169"/>
      <c r="BJ3708" s="169"/>
      <c r="BK3708" s="169"/>
      <c r="BL3708" s="169"/>
      <c r="BM3708" s="169"/>
      <c r="BN3708" s="169"/>
      <c r="BO3708" s="169"/>
      <c r="BP3708" s="169"/>
      <c r="BQ3708" s="169"/>
      <c r="BS3708" s="6"/>
      <c r="BT3708" s="11"/>
      <c r="BU3708" s="6"/>
      <c r="BV3708" s="6"/>
    </row>
    <row r="3709" spans="1:74" ht="15.75" x14ac:dyDescent="0.25">
      <c r="A3709" s="52" t="s">
        <v>7908</v>
      </c>
      <c r="B3709" s="56"/>
      <c r="C3709" s="7" t="s">
        <v>118</v>
      </c>
      <c r="D3709" s="7" t="s">
        <v>6921</v>
      </c>
      <c r="E3709" s="7"/>
      <c r="F3709" s="64"/>
      <c r="G3709" s="6"/>
      <c r="H3709" s="6"/>
      <c r="I3709" s="10" t="s">
        <v>110</v>
      </c>
      <c r="J3709" s="11" t="s">
        <v>5699</v>
      </c>
      <c r="K3709" s="220" t="s">
        <v>601</v>
      </c>
      <c r="L3709" s="180"/>
      <c r="M3709" s="180">
        <v>1000</v>
      </c>
      <c r="N3709" s="80" t="s">
        <v>7217</v>
      </c>
      <c r="O3709" s="165"/>
      <c r="P3709" s="80" t="s">
        <v>6581</v>
      </c>
      <c r="Q3709" s="80"/>
      <c r="R3709" s="80"/>
      <c r="S3709" s="166"/>
      <c r="T3709" s="164"/>
      <c r="U3709" s="167"/>
      <c r="V3709" s="168"/>
      <c r="W3709" s="12" t="str">
        <f t="shared" si="622"/>
        <v>Mqtt1</v>
      </c>
      <c r="X3709" s="222"/>
      <c r="Y3709" s="6" t="str">
        <f t="shared" si="615"/>
        <v>power-tag/discharge-pumps-8-9-10</v>
      </c>
      <c r="Z3709" s="106" t="str" cm="1">
        <f t="array" ref="Z3709">IF(COUNTIF(N3709,"spare"),"","$."&amp;_xlfn.REGEXEXTRACT(J3709,"PT\d+[FQ]\d+_(.*)", 2))</f>
        <v>$.Power_Factor_Phase_C</v>
      </c>
      <c r="AA3709" s="12">
        <f t="shared" si="621"/>
        <v>42</v>
      </c>
      <c r="AB3709" s="6" t="s">
        <v>195</v>
      </c>
      <c r="AC3709" s="106">
        <v>3082</v>
      </c>
      <c r="AJ3709" s="80"/>
      <c r="AK3709" s="116" t="s">
        <v>1696</v>
      </c>
      <c r="AN3709" s="80"/>
      <c r="AO3709" s="80"/>
      <c r="AP3709" s="80"/>
      <c r="AQ3709" s="80"/>
      <c r="AR3709" s="130"/>
      <c r="AS3709" s="80"/>
      <c r="AT3709" s="7"/>
      <c r="AU3709" s="7"/>
      <c r="AV3709" s="169"/>
      <c r="AW3709" s="170"/>
      <c r="AX3709" s="140"/>
      <c r="AY3709" s="150"/>
      <c r="AZ3709" s="171"/>
      <c r="BA3709" s="171"/>
      <c r="BB3709" s="150" t="str">
        <f t="shared" si="623"/>
        <v/>
      </c>
      <c r="BC3709" s="172"/>
      <c r="BD3709" s="169"/>
      <c r="BE3709" s="169"/>
      <c r="BF3709" s="169"/>
      <c r="BG3709" s="169"/>
      <c r="BH3709" s="169"/>
      <c r="BI3709" s="169"/>
      <c r="BJ3709" s="169"/>
      <c r="BK3709" s="169"/>
      <c r="BL3709" s="169"/>
      <c r="BM3709" s="169"/>
      <c r="BN3709" s="169"/>
      <c r="BO3709" s="169"/>
      <c r="BP3709" s="169"/>
      <c r="BQ3709" s="169"/>
      <c r="BS3709" s="6"/>
      <c r="BT3709" s="11"/>
      <c r="BU3709" s="6"/>
      <c r="BV3709" s="6"/>
    </row>
    <row r="3710" spans="1:74" ht="15.75" x14ac:dyDescent="0.25">
      <c r="A3710" s="52" t="s">
        <v>7908</v>
      </c>
      <c r="B3710" s="56"/>
      <c r="C3710" s="7" t="s">
        <v>118</v>
      </c>
      <c r="D3710" s="7" t="s">
        <v>6921</v>
      </c>
      <c r="E3710" s="7"/>
      <c r="F3710" s="64"/>
      <c r="G3710" s="6"/>
      <c r="H3710" s="6"/>
      <c r="I3710" s="10" t="s">
        <v>110</v>
      </c>
      <c r="J3710" s="11" t="s">
        <v>5700</v>
      </c>
      <c r="K3710" s="220" t="s">
        <v>601</v>
      </c>
      <c r="L3710" s="180"/>
      <c r="M3710" s="180">
        <v>1000</v>
      </c>
      <c r="N3710" s="80" t="s">
        <v>7217</v>
      </c>
      <c r="O3710" s="165"/>
      <c r="P3710" s="80" t="s">
        <v>6582</v>
      </c>
      <c r="Q3710" s="80"/>
      <c r="R3710" s="80"/>
      <c r="S3710" s="166"/>
      <c r="T3710" s="164"/>
      <c r="U3710" s="167"/>
      <c r="V3710" s="168"/>
      <c r="W3710" s="12" t="str">
        <f t="shared" si="622"/>
        <v>Mqtt1</v>
      </c>
      <c r="X3710" s="222"/>
      <c r="Y3710" s="6" t="str">
        <f t="shared" si="615"/>
        <v>power-tag/discharge-pumps-8-9-10</v>
      </c>
      <c r="Z3710" s="106" t="str" cm="1">
        <f t="array" ref="Z3710">IF(COUNTIF(N3710,"spare"),"","$."&amp;_xlfn.REGEXEXTRACT(J3710,"PT\d+[FQ]\d+_(.*)", 2))</f>
        <v>$.Total_Power_Factor</v>
      </c>
      <c r="AA3710" s="12">
        <f t="shared" si="621"/>
        <v>42</v>
      </c>
      <c r="AB3710" s="6" t="s">
        <v>195</v>
      </c>
      <c r="AC3710" s="106">
        <v>3084</v>
      </c>
      <c r="AJ3710" s="80"/>
      <c r="AK3710" s="116" t="s">
        <v>1696</v>
      </c>
      <c r="AN3710" s="80"/>
      <c r="AO3710" s="80"/>
      <c r="AP3710" s="80"/>
      <c r="AQ3710" s="80"/>
      <c r="AR3710" s="130"/>
      <c r="AS3710" s="80"/>
      <c r="AT3710" s="7"/>
      <c r="AU3710" s="7"/>
      <c r="AV3710" s="169"/>
      <c r="AW3710" s="170"/>
      <c r="AX3710" s="140"/>
      <c r="AY3710" s="150"/>
      <c r="AZ3710" s="171"/>
      <c r="BA3710" s="171"/>
      <c r="BB3710" s="150" t="str">
        <f t="shared" si="623"/>
        <v/>
      </c>
      <c r="BC3710" s="172"/>
      <c r="BD3710" s="169"/>
      <c r="BE3710" s="169"/>
      <c r="BF3710" s="169"/>
      <c r="BG3710" s="169"/>
      <c r="BH3710" s="169"/>
      <c r="BI3710" s="169"/>
      <c r="BJ3710" s="169"/>
      <c r="BK3710" s="169"/>
      <c r="BL3710" s="169"/>
      <c r="BM3710" s="169"/>
      <c r="BN3710" s="169"/>
      <c r="BO3710" s="169"/>
      <c r="BP3710" s="169"/>
      <c r="BQ3710" s="169"/>
      <c r="BS3710" s="6"/>
      <c r="BT3710" s="11"/>
      <c r="BU3710" s="6"/>
      <c r="BV3710" s="6"/>
    </row>
    <row r="3711" spans="1:74" ht="15.75" x14ac:dyDescent="0.25">
      <c r="A3711" s="52" t="s">
        <v>7908</v>
      </c>
      <c r="B3711" s="56"/>
      <c r="C3711" s="7" t="s">
        <v>118</v>
      </c>
      <c r="D3711" s="7" t="s">
        <v>6921</v>
      </c>
      <c r="E3711" s="7"/>
      <c r="F3711" s="64"/>
      <c r="G3711" s="6"/>
      <c r="H3711" s="6"/>
      <c r="I3711" s="10" t="s">
        <v>110</v>
      </c>
      <c r="J3711" s="11" t="s">
        <v>5701</v>
      </c>
      <c r="K3711" s="220" t="s">
        <v>601</v>
      </c>
      <c r="L3711" s="180"/>
      <c r="M3711" s="180">
        <v>1000</v>
      </c>
      <c r="N3711" s="80" t="s">
        <v>7217</v>
      </c>
      <c r="O3711" s="165"/>
      <c r="P3711" s="80" t="s">
        <v>6583</v>
      </c>
      <c r="Q3711" s="80"/>
      <c r="R3711" s="80"/>
      <c r="S3711" s="166"/>
      <c r="T3711" s="164"/>
      <c r="U3711" s="167"/>
      <c r="V3711" s="168"/>
      <c r="W3711" s="12" t="str">
        <f t="shared" si="622"/>
        <v>Mqtt1</v>
      </c>
      <c r="X3711" s="222"/>
      <c r="Y3711" s="6" t="str">
        <f t="shared" si="615"/>
        <v>power-tag/lights-technical-areas-901jb003</v>
      </c>
      <c r="Z3711" s="106" t="str" cm="1">
        <f t="array" ref="Z3711">IF(COUNTIF(N3711,"spare"),"","$."&amp;_xlfn.REGEXEXTRACT(J3711,"PT\d+[FQ]\d+_(.*)", 2))</f>
        <v>$.RMS_Current_Phase_A</v>
      </c>
      <c r="AA3711" s="12">
        <f>AA3696+1</f>
        <v>43</v>
      </c>
      <c r="AB3711" s="6" t="s">
        <v>195</v>
      </c>
      <c r="AC3711" s="106">
        <v>3000</v>
      </c>
      <c r="AJ3711" s="80"/>
      <c r="AK3711" s="116" t="s">
        <v>1693</v>
      </c>
      <c r="AN3711" s="80"/>
      <c r="AO3711" s="80"/>
      <c r="AP3711" s="80"/>
      <c r="AQ3711" s="80"/>
      <c r="AR3711" s="130"/>
      <c r="AS3711" s="80"/>
      <c r="AT3711" s="7"/>
      <c r="AU3711" s="7"/>
      <c r="AV3711" s="169"/>
      <c r="AW3711" s="170"/>
      <c r="AX3711" s="140"/>
      <c r="AY3711" s="150"/>
      <c r="AZ3711" s="171"/>
      <c r="BA3711" s="171"/>
      <c r="BB3711" s="150" t="str">
        <f t="shared" si="623"/>
        <v/>
      </c>
      <c r="BC3711" s="172"/>
      <c r="BD3711" s="169"/>
      <c r="BE3711" s="169"/>
      <c r="BF3711" s="169"/>
      <c r="BG3711" s="169"/>
      <c r="BH3711" s="169"/>
      <c r="BI3711" s="169"/>
      <c r="BJ3711" s="169"/>
      <c r="BK3711" s="169"/>
      <c r="BL3711" s="169"/>
      <c r="BM3711" s="169"/>
      <c r="BN3711" s="169"/>
      <c r="BO3711" s="169"/>
      <c r="BP3711" s="169"/>
      <c r="BQ3711" s="169"/>
      <c r="BS3711" s="6"/>
      <c r="BT3711" s="11"/>
      <c r="BU3711" s="6"/>
      <c r="BV3711" s="6"/>
    </row>
    <row r="3712" spans="1:74" ht="15.75" x14ac:dyDescent="0.25">
      <c r="A3712" s="52" t="s">
        <v>7908</v>
      </c>
      <c r="B3712" s="56"/>
      <c r="C3712" s="7" t="s">
        <v>118</v>
      </c>
      <c r="D3712" s="7" t="s">
        <v>6921</v>
      </c>
      <c r="E3712" s="7"/>
      <c r="F3712" s="64"/>
      <c r="G3712" s="6"/>
      <c r="H3712" s="6"/>
      <c r="I3712" s="10" t="s">
        <v>110</v>
      </c>
      <c r="J3712" s="11" t="s">
        <v>5702</v>
      </c>
      <c r="K3712" s="220" t="s">
        <v>601</v>
      </c>
      <c r="L3712" s="180"/>
      <c r="M3712" s="180">
        <v>1000</v>
      </c>
      <c r="N3712" s="80" t="s">
        <v>7217</v>
      </c>
      <c r="O3712" s="165"/>
      <c r="P3712" s="80" t="s">
        <v>6584</v>
      </c>
      <c r="Q3712" s="80"/>
      <c r="R3712" s="80"/>
      <c r="S3712" s="166"/>
      <c r="T3712" s="164"/>
      <c r="U3712" s="167"/>
      <c r="V3712" s="168"/>
      <c r="W3712" s="12" t="str">
        <f t="shared" si="622"/>
        <v>Mqtt1</v>
      </c>
      <c r="X3712" s="222"/>
      <c r="Y3712" s="6" t="str">
        <f t="shared" si="615"/>
        <v>power-tag/lights-technical-areas-901jb003</v>
      </c>
      <c r="Z3712" s="106" t="str" cm="1">
        <f t="array" ref="Z3712">IF(COUNTIF(N3712,"spare"),"","$."&amp;_xlfn.REGEXEXTRACT(J3712,"PT\d+[FQ]\d+_(.*)", 2))</f>
        <v>$.RMS_Current_Phase_B</v>
      </c>
      <c r="AA3712" s="12">
        <f t="shared" si="621"/>
        <v>43</v>
      </c>
      <c r="AB3712" s="6" t="s">
        <v>195</v>
      </c>
      <c r="AC3712" s="106">
        <v>3002</v>
      </c>
      <c r="AJ3712" s="80"/>
      <c r="AK3712" s="116" t="s">
        <v>1693</v>
      </c>
      <c r="AN3712" s="80"/>
      <c r="AO3712" s="80"/>
      <c r="AP3712" s="80"/>
      <c r="AQ3712" s="80"/>
      <c r="AR3712" s="130"/>
      <c r="AS3712" s="80"/>
      <c r="AT3712" s="7"/>
      <c r="AU3712" s="7"/>
      <c r="AV3712" s="169"/>
      <c r="AW3712" s="170"/>
      <c r="AX3712" s="140"/>
      <c r="AY3712" s="150"/>
      <c r="AZ3712" s="171"/>
      <c r="BA3712" s="171"/>
      <c r="BB3712" s="150" t="str">
        <f t="shared" si="623"/>
        <v/>
      </c>
      <c r="BC3712" s="172"/>
      <c r="BD3712" s="169"/>
      <c r="BE3712" s="169"/>
      <c r="BF3712" s="169"/>
      <c r="BG3712" s="169"/>
      <c r="BH3712" s="169"/>
      <c r="BI3712" s="169"/>
      <c r="BJ3712" s="169"/>
      <c r="BK3712" s="169"/>
      <c r="BL3712" s="169"/>
      <c r="BM3712" s="169"/>
      <c r="BN3712" s="169"/>
      <c r="BO3712" s="169"/>
      <c r="BP3712" s="169"/>
      <c r="BQ3712" s="169"/>
      <c r="BS3712" s="6"/>
      <c r="BT3712" s="11"/>
      <c r="BU3712" s="6"/>
      <c r="BV3712" s="6"/>
    </row>
    <row r="3713" spans="1:74" ht="15.75" x14ac:dyDescent="0.25">
      <c r="A3713" s="52" t="s">
        <v>7908</v>
      </c>
      <c r="B3713" s="56"/>
      <c r="C3713" s="7" t="s">
        <v>118</v>
      </c>
      <c r="D3713" s="7" t="s">
        <v>6921</v>
      </c>
      <c r="E3713" s="7"/>
      <c r="F3713" s="64"/>
      <c r="G3713" s="6"/>
      <c r="H3713" s="6"/>
      <c r="I3713" s="10" t="s">
        <v>110</v>
      </c>
      <c r="J3713" s="11" t="s">
        <v>5703</v>
      </c>
      <c r="K3713" s="220" t="s">
        <v>601</v>
      </c>
      <c r="L3713" s="180"/>
      <c r="M3713" s="180">
        <v>1000</v>
      </c>
      <c r="N3713" s="80" t="s">
        <v>7217</v>
      </c>
      <c r="O3713" s="165"/>
      <c r="P3713" s="80" t="s">
        <v>6585</v>
      </c>
      <c r="Q3713" s="80"/>
      <c r="R3713" s="80"/>
      <c r="S3713" s="166"/>
      <c r="T3713" s="164"/>
      <c r="U3713" s="167"/>
      <c r="V3713" s="168"/>
      <c r="W3713" s="12" t="str">
        <f t="shared" si="622"/>
        <v>Mqtt1</v>
      </c>
      <c r="X3713" s="222"/>
      <c r="Y3713" s="6" t="str">
        <f t="shared" si="615"/>
        <v>power-tag/lights-technical-areas-901jb003</v>
      </c>
      <c r="Z3713" s="106" t="str" cm="1">
        <f t="array" ref="Z3713">IF(COUNTIF(N3713,"spare"),"","$."&amp;_xlfn.REGEXEXTRACT(J3713,"PT\d+[FQ]\d+_(.*)", 2))</f>
        <v>$.RMS_Current_Phase_C</v>
      </c>
      <c r="AA3713" s="12">
        <f t="shared" si="621"/>
        <v>43</v>
      </c>
      <c r="AB3713" s="6" t="s">
        <v>195</v>
      </c>
      <c r="AC3713" s="106">
        <v>3004</v>
      </c>
      <c r="AJ3713" s="80"/>
      <c r="AK3713" s="116" t="s">
        <v>1693</v>
      </c>
      <c r="AN3713" s="80"/>
      <c r="AO3713" s="80"/>
      <c r="AP3713" s="80"/>
      <c r="AQ3713" s="80"/>
      <c r="AR3713" s="130"/>
      <c r="AS3713" s="80"/>
      <c r="AT3713" s="7"/>
      <c r="AU3713" s="7"/>
      <c r="AV3713" s="169"/>
      <c r="AW3713" s="170"/>
      <c r="AX3713" s="140"/>
      <c r="AY3713" s="150"/>
      <c r="AZ3713" s="171"/>
      <c r="BA3713" s="171"/>
      <c r="BB3713" s="150" t="str">
        <f t="shared" si="623"/>
        <v/>
      </c>
      <c r="BC3713" s="172"/>
      <c r="BD3713" s="169"/>
      <c r="BE3713" s="169"/>
      <c r="BF3713" s="169"/>
      <c r="BG3713" s="169"/>
      <c r="BH3713" s="169"/>
      <c r="BI3713" s="169"/>
      <c r="BJ3713" s="169"/>
      <c r="BK3713" s="169"/>
      <c r="BL3713" s="169"/>
      <c r="BM3713" s="169"/>
      <c r="BN3713" s="169"/>
      <c r="BO3713" s="169"/>
      <c r="BP3713" s="169"/>
      <c r="BQ3713" s="169"/>
      <c r="BS3713" s="6"/>
      <c r="BT3713" s="11"/>
      <c r="BU3713" s="6"/>
      <c r="BV3713" s="6"/>
    </row>
    <row r="3714" spans="1:74" ht="15.75" x14ac:dyDescent="0.25">
      <c r="A3714" s="52" t="s">
        <v>7908</v>
      </c>
      <c r="B3714" s="56"/>
      <c r="C3714" s="7" t="s">
        <v>118</v>
      </c>
      <c r="D3714" s="7" t="s">
        <v>6921</v>
      </c>
      <c r="E3714" s="7"/>
      <c r="F3714" s="64"/>
      <c r="G3714" s="6"/>
      <c r="H3714" s="6"/>
      <c r="I3714" s="10" t="s">
        <v>110</v>
      </c>
      <c r="J3714" s="11" t="s">
        <v>5704</v>
      </c>
      <c r="K3714" s="220" t="s">
        <v>601</v>
      </c>
      <c r="L3714" s="180"/>
      <c r="M3714" s="180">
        <v>1000</v>
      </c>
      <c r="N3714" s="80" t="s">
        <v>7217</v>
      </c>
      <c r="O3714" s="165"/>
      <c r="P3714" s="80" t="s">
        <v>6586</v>
      </c>
      <c r="Q3714" s="80"/>
      <c r="R3714" s="80"/>
      <c r="S3714" s="166"/>
      <c r="T3714" s="164"/>
      <c r="U3714" s="167"/>
      <c r="V3714" s="168"/>
      <c r="W3714" s="12" t="str">
        <f t="shared" si="622"/>
        <v>Mqtt1</v>
      </c>
      <c r="X3714" s="222"/>
      <c r="Y3714" s="6" t="str">
        <f t="shared" si="615"/>
        <v>power-tag/lights-technical-areas-901jb003</v>
      </c>
      <c r="Z3714" s="106" t="str" cm="1">
        <f t="array" ref="Z3714">IF(COUNTIF(N3714,"spare"),"","$."&amp;_xlfn.REGEXEXTRACT(J3714,"PT\d+[FQ]\d+_(.*)", 2))</f>
        <v>$.RMS_Current_Phase_Neut</v>
      </c>
      <c r="AA3714" s="12">
        <f t="shared" si="621"/>
        <v>43</v>
      </c>
      <c r="AB3714" s="6" t="s">
        <v>195</v>
      </c>
      <c r="AC3714" s="106">
        <v>3006</v>
      </c>
      <c r="AJ3714" s="80"/>
      <c r="AK3714" s="116" t="s">
        <v>1693</v>
      </c>
      <c r="AN3714" s="80"/>
      <c r="AO3714" s="80"/>
      <c r="AP3714" s="80"/>
      <c r="AQ3714" s="80"/>
      <c r="AR3714" s="130"/>
      <c r="AS3714" s="80"/>
      <c r="AT3714" s="7"/>
      <c r="AU3714" s="7"/>
      <c r="AV3714" s="169"/>
      <c r="AW3714" s="170"/>
      <c r="AX3714" s="140"/>
      <c r="AY3714" s="150"/>
      <c r="AZ3714" s="171"/>
      <c r="BA3714" s="171"/>
      <c r="BB3714" s="150" t="str">
        <f t="shared" si="623"/>
        <v/>
      </c>
      <c r="BC3714" s="172"/>
      <c r="BD3714" s="169"/>
      <c r="BE3714" s="169"/>
      <c r="BF3714" s="169"/>
      <c r="BG3714" s="169"/>
      <c r="BH3714" s="169"/>
      <c r="BI3714" s="169"/>
      <c r="BJ3714" s="169"/>
      <c r="BK3714" s="169"/>
      <c r="BL3714" s="169"/>
      <c r="BM3714" s="169"/>
      <c r="BN3714" s="169"/>
      <c r="BO3714" s="169"/>
      <c r="BP3714" s="169"/>
      <c r="BQ3714" s="169"/>
      <c r="BS3714" s="6"/>
      <c r="BT3714" s="11"/>
      <c r="BU3714" s="6"/>
      <c r="BV3714" s="6"/>
    </row>
    <row r="3715" spans="1:74" ht="15.75" x14ac:dyDescent="0.25">
      <c r="A3715" s="52" t="s">
        <v>7908</v>
      </c>
      <c r="B3715" s="56"/>
      <c r="C3715" s="7" t="s">
        <v>118</v>
      </c>
      <c r="D3715" s="7" t="s">
        <v>6921</v>
      </c>
      <c r="E3715" s="7"/>
      <c r="F3715" s="64"/>
      <c r="G3715" s="6"/>
      <c r="H3715" s="6"/>
      <c r="I3715" s="10" t="s">
        <v>110</v>
      </c>
      <c r="J3715" s="11" t="s">
        <v>7844</v>
      </c>
      <c r="K3715" s="220" t="s">
        <v>601</v>
      </c>
      <c r="L3715" s="180"/>
      <c r="M3715" s="180">
        <v>1000</v>
      </c>
      <c r="N3715" s="80" t="s">
        <v>7217</v>
      </c>
      <c r="O3715" s="165"/>
      <c r="P3715" s="80" t="s">
        <v>6587</v>
      </c>
      <c r="Q3715" s="80"/>
      <c r="R3715" s="80"/>
      <c r="S3715" s="166"/>
      <c r="T3715" s="164"/>
      <c r="U3715" s="167"/>
      <c r="V3715" s="168"/>
      <c r="W3715" s="12" t="str">
        <f t="shared" si="622"/>
        <v>Mqtt1</v>
      </c>
      <c r="X3715" s="222"/>
      <c r="Y3715" s="6" t="str">
        <f t="shared" si="615"/>
        <v>power-tag/lights-technical-areas-901jb003</v>
      </c>
      <c r="Z3715" s="106" t="str" cm="1">
        <f t="array" ref="Z3715">IF(COUNTIF(N3715,"spare"),"","$."&amp;_xlfn.REGEXEXTRACT(J3715,"PT\d+[FQ]\d+_(.*)", 2))</f>
        <v>$.RMS_Voltage_A_N</v>
      </c>
      <c r="AA3715" s="12">
        <f t="shared" si="621"/>
        <v>43</v>
      </c>
      <c r="AB3715" s="6" t="s">
        <v>195</v>
      </c>
      <c r="AC3715" s="106">
        <v>3028</v>
      </c>
      <c r="AJ3715" s="80"/>
      <c r="AK3715" s="116" t="s">
        <v>1694</v>
      </c>
      <c r="AN3715" s="80"/>
      <c r="AO3715" s="80"/>
      <c r="AP3715" s="80"/>
      <c r="AQ3715" s="80"/>
      <c r="AR3715" s="130"/>
      <c r="AS3715" s="80"/>
      <c r="AT3715" s="7"/>
      <c r="AU3715" s="7"/>
      <c r="AV3715" s="169"/>
      <c r="AW3715" s="170"/>
      <c r="AX3715" s="140"/>
      <c r="AY3715" s="150"/>
      <c r="AZ3715" s="171"/>
      <c r="BA3715" s="171"/>
      <c r="BB3715" s="150" t="str">
        <f t="shared" si="623"/>
        <v/>
      </c>
      <c r="BC3715" s="172"/>
      <c r="BD3715" s="169"/>
      <c r="BE3715" s="169"/>
      <c r="BF3715" s="169"/>
      <c r="BG3715" s="169"/>
      <c r="BH3715" s="169"/>
      <c r="BI3715" s="169"/>
      <c r="BJ3715" s="169"/>
      <c r="BK3715" s="169"/>
      <c r="BL3715" s="169"/>
      <c r="BM3715" s="169"/>
      <c r="BN3715" s="169"/>
      <c r="BO3715" s="169"/>
      <c r="BP3715" s="169"/>
      <c r="BQ3715" s="169"/>
      <c r="BS3715" s="6"/>
      <c r="BT3715" s="11"/>
      <c r="BU3715" s="6"/>
      <c r="BV3715" s="6"/>
    </row>
    <row r="3716" spans="1:74" ht="15.75" x14ac:dyDescent="0.25">
      <c r="A3716" s="52" t="s">
        <v>7908</v>
      </c>
      <c r="B3716" s="56"/>
      <c r="C3716" s="7" t="s">
        <v>118</v>
      </c>
      <c r="D3716" s="7" t="s">
        <v>6921</v>
      </c>
      <c r="E3716" s="7"/>
      <c r="F3716" s="64"/>
      <c r="G3716" s="6"/>
      <c r="H3716" s="6"/>
      <c r="I3716" s="10" t="s">
        <v>110</v>
      </c>
      <c r="J3716" s="11" t="s">
        <v>7845</v>
      </c>
      <c r="K3716" s="220" t="s">
        <v>601</v>
      </c>
      <c r="L3716" s="180"/>
      <c r="M3716" s="180">
        <v>1000</v>
      </c>
      <c r="N3716" s="80" t="s">
        <v>7217</v>
      </c>
      <c r="O3716" s="165"/>
      <c r="P3716" s="80" t="s">
        <v>6588</v>
      </c>
      <c r="Q3716" s="80"/>
      <c r="R3716" s="80"/>
      <c r="S3716" s="166"/>
      <c r="T3716" s="164"/>
      <c r="U3716" s="167"/>
      <c r="V3716" s="168"/>
      <c r="W3716" s="12" t="str">
        <f t="shared" si="622"/>
        <v>Mqtt1</v>
      </c>
      <c r="X3716" s="222"/>
      <c r="Y3716" s="6" t="str">
        <f t="shared" si="615"/>
        <v>power-tag/lights-technical-areas-901jb003</v>
      </c>
      <c r="Z3716" s="106" t="str" cm="1">
        <f t="array" ref="Z3716">IF(COUNTIF(N3716,"spare"),"","$."&amp;_xlfn.REGEXEXTRACT(J3716,"PT\d+[FQ]\d+_(.*)", 2))</f>
        <v>$.RMS_Voltage_B_N</v>
      </c>
      <c r="AA3716" s="12">
        <f t="shared" si="621"/>
        <v>43</v>
      </c>
      <c r="AB3716" s="6" t="s">
        <v>195</v>
      </c>
      <c r="AC3716" s="106">
        <v>3030</v>
      </c>
      <c r="AJ3716" s="80"/>
      <c r="AK3716" s="116" t="s">
        <v>1694</v>
      </c>
      <c r="AN3716" s="80"/>
      <c r="AO3716" s="80"/>
      <c r="AP3716" s="80"/>
      <c r="AQ3716" s="80"/>
      <c r="AR3716" s="130"/>
      <c r="AS3716" s="80"/>
      <c r="AT3716" s="7"/>
      <c r="AU3716" s="7"/>
      <c r="AV3716" s="169"/>
      <c r="AW3716" s="170"/>
      <c r="AX3716" s="140"/>
      <c r="AY3716" s="150"/>
      <c r="AZ3716" s="171"/>
      <c r="BA3716" s="171"/>
      <c r="BB3716" s="150" t="str">
        <f t="shared" si="623"/>
        <v/>
      </c>
      <c r="BC3716" s="172"/>
      <c r="BD3716" s="169"/>
      <c r="BE3716" s="169"/>
      <c r="BF3716" s="169"/>
      <c r="BG3716" s="169"/>
      <c r="BH3716" s="169"/>
      <c r="BI3716" s="169"/>
      <c r="BJ3716" s="169"/>
      <c r="BK3716" s="169"/>
      <c r="BL3716" s="169"/>
      <c r="BM3716" s="169"/>
      <c r="BN3716" s="169"/>
      <c r="BO3716" s="169"/>
      <c r="BP3716" s="169"/>
      <c r="BQ3716" s="169"/>
      <c r="BS3716" s="6"/>
      <c r="BT3716" s="11"/>
      <c r="BU3716" s="6"/>
      <c r="BV3716" s="6"/>
    </row>
    <row r="3717" spans="1:74" ht="15.75" x14ac:dyDescent="0.25">
      <c r="A3717" s="52" t="s">
        <v>7908</v>
      </c>
      <c r="B3717" s="56"/>
      <c r="C3717" s="7" t="s">
        <v>118</v>
      </c>
      <c r="D3717" s="7" t="s">
        <v>6921</v>
      </c>
      <c r="E3717" s="7"/>
      <c r="F3717" s="64"/>
      <c r="G3717" s="6"/>
      <c r="H3717" s="6"/>
      <c r="I3717" s="10" t="s">
        <v>110</v>
      </c>
      <c r="J3717" s="11" t="s">
        <v>7846</v>
      </c>
      <c r="K3717" s="220" t="s">
        <v>601</v>
      </c>
      <c r="L3717" s="180"/>
      <c r="M3717" s="180">
        <v>1000</v>
      </c>
      <c r="N3717" s="80" t="s">
        <v>7217</v>
      </c>
      <c r="O3717" s="165"/>
      <c r="P3717" s="80" t="s">
        <v>6589</v>
      </c>
      <c r="Q3717" s="80"/>
      <c r="R3717" s="80"/>
      <c r="S3717" s="166"/>
      <c r="T3717" s="164"/>
      <c r="U3717" s="167"/>
      <c r="V3717" s="168"/>
      <c r="W3717" s="12" t="str">
        <f t="shared" si="622"/>
        <v>Mqtt1</v>
      </c>
      <c r="X3717" s="222"/>
      <c r="Y3717" s="6" t="str">
        <f t="shared" si="615"/>
        <v>power-tag/lights-technical-areas-901jb003</v>
      </c>
      <c r="Z3717" s="106" t="str" cm="1">
        <f t="array" ref="Z3717">IF(COUNTIF(N3717,"spare"),"","$."&amp;_xlfn.REGEXEXTRACT(J3717,"PT\d+[FQ]\d+_(.*)", 2))</f>
        <v>$.RMS_Voltage_C_N</v>
      </c>
      <c r="AA3717" s="12">
        <f t="shared" si="621"/>
        <v>43</v>
      </c>
      <c r="AB3717" s="6" t="s">
        <v>195</v>
      </c>
      <c r="AC3717" s="106">
        <v>3032</v>
      </c>
      <c r="AJ3717" s="80"/>
      <c r="AK3717" s="116" t="s">
        <v>1694</v>
      </c>
      <c r="AN3717" s="80"/>
      <c r="AO3717" s="80"/>
      <c r="AP3717" s="80"/>
      <c r="AQ3717" s="80"/>
      <c r="AR3717" s="130"/>
      <c r="AS3717" s="80"/>
      <c r="AT3717" s="7"/>
      <c r="AU3717" s="7"/>
      <c r="AV3717" s="169"/>
      <c r="AW3717" s="170"/>
      <c r="AX3717" s="140"/>
      <c r="AY3717" s="150"/>
      <c r="AZ3717" s="171"/>
      <c r="BA3717" s="171"/>
      <c r="BB3717" s="150" t="str">
        <f t="shared" si="623"/>
        <v/>
      </c>
      <c r="BC3717" s="172"/>
      <c r="BD3717" s="169"/>
      <c r="BE3717" s="169"/>
      <c r="BF3717" s="169"/>
      <c r="BG3717" s="169"/>
      <c r="BH3717" s="169"/>
      <c r="BI3717" s="169"/>
      <c r="BJ3717" s="169"/>
      <c r="BK3717" s="169"/>
      <c r="BL3717" s="169"/>
      <c r="BM3717" s="169"/>
      <c r="BN3717" s="169"/>
      <c r="BO3717" s="169"/>
      <c r="BP3717" s="169"/>
      <c r="BQ3717" s="169"/>
      <c r="BS3717" s="6"/>
      <c r="BT3717" s="11"/>
      <c r="BU3717" s="6"/>
      <c r="BV3717" s="6"/>
    </row>
    <row r="3718" spans="1:74" ht="15.75" x14ac:dyDescent="0.25">
      <c r="A3718" s="52" t="s">
        <v>7908</v>
      </c>
      <c r="B3718" s="56"/>
      <c r="C3718" s="7" t="s">
        <v>118</v>
      </c>
      <c r="D3718" s="7" t="s">
        <v>6921</v>
      </c>
      <c r="E3718" s="7"/>
      <c r="F3718" s="64"/>
      <c r="G3718" s="6"/>
      <c r="H3718" s="6"/>
      <c r="I3718" s="10" t="s">
        <v>110</v>
      </c>
      <c r="J3718" s="11" t="s">
        <v>5705</v>
      </c>
      <c r="K3718" s="220" t="s">
        <v>601</v>
      </c>
      <c r="L3718" s="180"/>
      <c r="M3718" s="180">
        <v>1000</v>
      </c>
      <c r="N3718" s="80" t="s">
        <v>7217</v>
      </c>
      <c r="O3718" s="165"/>
      <c r="P3718" s="80" t="s">
        <v>6590</v>
      </c>
      <c r="Q3718" s="80"/>
      <c r="R3718" s="80"/>
      <c r="S3718" s="166"/>
      <c r="T3718" s="164"/>
      <c r="U3718" s="167"/>
      <c r="V3718" s="168"/>
      <c r="W3718" s="12" t="str">
        <f t="shared" si="622"/>
        <v>Mqtt1</v>
      </c>
      <c r="X3718" s="222"/>
      <c r="Y3718" s="6" t="str">
        <f t="shared" si="615"/>
        <v>power-tag/lights-technical-areas-901jb003</v>
      </c>
      <c r="Z3718" s="106" t="str" cm="1">
        <f t="array" ref="Z3718">IF(COUNTIF(N3718,"spare"),"","$."&amp;_xlfn.REGEXEXTRACT(J3718,"PT\d+[FQ]\d+_(.*)", 2))</f>
        <v>$.Active_Power_Phase_A</v>
      </c>
      <c r="AA3718" s="12">
        <f t="shared" si="621"/>
        <v>43</v>
      </c>
      <c r="AB3718" s="6" t="s">
        <v>195</v>
      </c>
      <c r="AC3718" s="106">
        <v>3054</v>
      </c>
      <c r="AJ3718" s="80"/>
      <c r="AK3718" s="116" t="s">
        <v>1695</v>
      </c>
      <c r="AN3718" s="80"/>
      <c r="AO3718" s="80"/>
      <c r="AP3718" s="80"/>
      <c r="AQ3718" s="80"/>
      <c r="AR3718" s="130"/>
      <c r="AS3718" s="80"/>
      <c r="AT3718" s="7"/>
      <c r="AU3718" s="7"/>
      <c r="AV3718" s="169"/>
      <c r="AW3718" s="170"/>
      <c r="AX3718" s="140"/>
      <c r="AY3718" s="150"/>
      <c r="AZ3718" s="171"/>
      <c r="BA3718" s="171"/>
      <c r="BB3718" s="150" t="str">
        <f t="shared" si="623"/>
        <v/>
      </c>
      <c r="BC3718" s="172"/>
      <c r="BD3718" s="169"/>
      <c r="BE3718" s="169"/>
      <c r="BF3718" s="169"/>
      <c r="BG3718" s="169"/>
      <c r="BH3718" s="169"/>
      <c r="BI3718" s="169"/>
      <c r="BJ3718" s="169"/>
      <c r="BK3718" s="169"/>
      <c r="BL3718" s="169"/>
      <c r="BM3718" s="169"/>
      <c r="BN3718" s="169"/>
      <c r="BO3718" s="169"/>
      <c r="BP3718" s="169"/>
      <c r="BQ3718" s="169"/>
      <c r="BS3718" s="6"/>
      <c r="BT3718" s="11"/>
      <c r="BU3718" s="6"/>
      <c r="BV3718" s="6"/>
    </row>
    <row r="3719" spans="1:74" ht="15.75" x14ac:dyDescent="0.25">
      <c r="A3719" s="52" t="s">
        <v>7908</v>
      </c>
      <c r="B3719" s="56"/>
      <c r="C3719" s="7" t="s">
        <v>118</v>
      </c>
      <c r="D3719" s="7" t="s">
        <v>6921</v>
      </c>
      <c r="E3719" s="7"/>
      <c r="F3719" s="64"/>
      <c r="G3719" s="6"/>
      <c r="H3719" s="6"/>
      <c r="I3719" s="10" t="s">
        <v>110</v>
      </c>
      <c r="J3719" s="11" t="s">
        <v>5706</v>
      </c>
      <c r="K3719" s="220" t="s">
        <v>601</v>
      </c>
      <c r="L3719" s="180"/>
      <c r="M3719" s="180">
        <v>1000</v>
      </c>
      <c r="N3719" s="80" t="s">
        <v>7217</v>
      </c>
      <c r="O3719" s="165"/>
      <c r="P3719" s="80" t="s">
        <v>6591</v>
      </c>
      <c r="Q3719" s="80"/>
      <c r="R3719" s="80"/>
      <c r="S3719" s="166"/>
      <c r="T3719" s="164"/>
      <c r="U3719" s="167"/>
      <c r="V3719" s="168"/>
      <c r="W3719" s="12" t="str">
        <f t="shared" si="622"/>
        <v>Mqtt1</v>
      </c>
      <c r="X3719" s="222"/>
      <c r="Y3719" s="6" t="str">
        <f t="shared" si="615"/>
        <v>power-tag/lights-technical-areas-901jb003</v>
      </c>
      <c r="Z3719" s="106" t="str" cm="1">
        <f t="array" ref="Z3719">IF(COUNTIF(N3719,"spare"),"","$."&amp;_xlfn.REGEXEXTRACT(J3719,"PT\d+[FQ]\d+_(.*)", 2))</f>
        <v>$.Active_Power_Phase_B</v>
      </c>
      <c r="AA3719" s="12">
        <f t="shared" si="621"/>
        <v>43</v>
      </c>
      <c r="AB3719" s="6" t="s">
        <v>195</v>
      </c>
      <c r="AC3719" s="106">
        <v>3056</v>
      </c>
      <c r="AJ3719" s="80"/>
      <c r="AK3719" s="116" t="s">
        <v>1695</v>
      </c>
      <c r="AN3719" s="80"/>
      <c r="AO3719" s="80"/>
      <c r="AP3719" s="80"/>
      <c r="AQ3719" s="80"/>
      <c r="AR3719" s="130"/>
      <c r="AS3719" s="80"/>
      <c r="AT3719" s="7"/>
      <c r="AU3719" s="7"/>
      <c r="AV3719" s="169"/>
      <c r="AW3719" s="170"/>
      <c r="AX3719" s="140"/>
      <c r="AY3719" s="150"/>
      <c r="AZ3719" s="171"/>
      <c r="BA3719" s="171"/>
      <c r="BB3719" s="150" t="str">
        <f t="shared" si="623"/>
        <v/>
      </c>
      <c r="BC3719" s="172"/>
      <c r="BD3719" s="169"/>
      <c r="BE3719" s="169"/>
      <c r="BF3719" s="169"/>
      <c r="BG3719" s="169"/>
      <c r="BH3719" s="169"/>
      <c r="BI3719" s="169"/>
      <c r="BJ3719" s="169"/>
      <c r="BK3719" s="169"/>
      <c r="BL3719" s="169"/>
      <c r="BM3719" s="169"/>
      <c r="BN3719" s="169"/>
      <c r="BO3719" s="169"/>
      <c r="BP3719" s="169"/>
      <c r="BQ3719" s="169"/>
      <c r="BS3719" s="6"/>
      <c r="BT3719" s="11"/>
      <c r="BU3719" s="6"/>
      <c r="BV3719" s="6"/>
    </row>
    <row r="3720" spans="1:74" ht="15.75" x14ac:dyDescent="0.25">
      <c r="A3720" s="52" t="s">
        <v>7908</v>
      </c>
      <c r="B3720" s="56"/>
      <c r="C3720" s="7" t="s">
        <v>118</v>
      </c>
      <c r="D3720" s="7" t="s">
        <v>6921</v>
      </c>
      <c r="E3720" s="7"/>
      <c r="F3720" s="64"/>
      <c r="G3720" s="6"/>
      <c r="H3720" s="6"/>
      <c r="I3720" s="10" t="s">
        <v>110</v>
      </c>
      <c r="J3720" s="11" t="s">
        <v>5707</v>
      </c>
      <c r="K3720" s="220" t="s">
        <v>601</v>
      </c>
      <c r="L3720" s="180"/>
      <c r="M3720" s="180">
        <v>1000</v>
      </c>
      <c r="N3720" s="80" t="s">
        <v>7217</v>
      </c>
      <c r="O3720" s="165"/>
      <c r="P3720" s="80" t="s">
        <v>6592</v>
      </c>
      <c r="Q3720" s="80"/>
      <c r="R3720" s="80"/>
      <c r="S3720" s="166"/>
      <c r="T3720" s="164"/>
      <c r="U3720" s="167"/>
      <c r="V3720" s="168"/>
      <c r="W3720" s="12" t="str">
        <f t="shared" si="622"/>
        <v>Mqtt1</v>
      </c>
      <c r="X3720" s="222"/>
      <c r="Y3720" s="6" t="str">
        <f t="shared" si="615"/>
        <v>power-tag/lights-technical-areas-901jb003</v>
      </c>
      <c r="Z3720" s="106" t="str" cm="1">
        <f t="array" ref="Z3720">IF(COUNTIF(N3720,"spare"),"","$."&amp;_xlfn.REGEXEXTRACT(J3720,"PT\d+[FQ]\d+_(.*)", 2))</f>
        <v>$.Active_Power_Phase_C</v>
      </c>
      <c r="AA3720" s="12">
        <f t="shared" si="621"/>
        <v>43</v>
      </c>
      <c r="AB3720" s="6" t="s">
        <v>195</v>
      </c>
      <c r="AC3720" s="106">
        <v>3058</v>
      </c>
      <c r="AJ3720" s="80"/>
      <c r="AK3720" s="116" t="s">
        <v>1695</v>
      </c>
      <c r="AN3720" s="80"/>
      <c r="AO3720" s="80"/>
      <c r="AP3720" s="80"/>
      <c r="AQ3720" s="80"/>
      <c r="AR3720" s="130"/>
      <c r="AS3720" s="80"/>
      <c r="AT3720" s="7"/>
      <c r="AU3720" s="7"/>
      <c r="AV3720" s="169"/>
      <c r="AW3720" s="170"/>
      <c r="AX3720" s="140"/>
      <c r="AY3720" s="150"/>
      <c r="AZ3720" s="171"/>
      <c r="BA3720" s="171"/>
      <c r="BB3720" s="150" t="str">
        <f t="shared" si="623"/>
        <v/>
      </c>
      <c r="BC3720" s="172"/>
      <c r="BD3720" s="169"/>
      <c r="BE3720" s="169"/>
      <c r="BF3720" s="169"/>
      <c r="BG3720" s="169"/>
      <c r="BH3720" s="169"/>
      <c r="BI3720" s="169"/>
      <c r="BJ3720" s="169"/>
      <c r="BK3720" s="169"/>
      <c r="BL3720" s="169"/>
      <c r="BM3720" s="169"/>
      <c r="BN3720" s="169"/>
      <c r="BO3720" s="169"/>
      <c r="BP3720" s="169"/>
      <c r="BQ3720" s="169"/>
      <c r="BS3720" s="6"/>
      <c r="BT3720" s="11"/>
      <c r="BU3720" s="6"/>
      <c r="BV3720" s="6"/>
    </row>
    <row r="3721" spans="1:74" ht="15.75" x14ac:dyDescent="0.25">
      <c r="A3721" s="52" t="s">
        <v>7908</v>
      </c>
      <c r="B3721" s="56"/>
      <c r="C3721" s="7" t="s">
        <v>118</v>
      </c>
      <c r="D3721" s="7" t="s">
        <v>6921</v>
      </c>
      <c r="E3721" s="7"/>
      <c r="F3721" s="64"/>
      <c r="G3721" s="6"/>
      <c r="H3721" s="6"/>
      <c r="I3721" s="10" t="s">
        <v>110</v>
      </c>
      <c r="J3721" s="11" t="s">
        <v>5708</v>
      </c>
      <c r="K3721" s="220" t="s">
        <v>601</v>
      </c>
      <c r="L3721" s="180"/>
      <c r="M3721" s="180">
        <v>1000</v>
      </c>
      <c r="N3721" s="80" t="s">
        <v>7217</v>
      </c>
      <c r="O3721" s="165"/>
      <c r="P3721" s="80" t="s">
        <v>6593</v>
      </c>
      <c r="Q3721" s="80"/>
      <c r="R3721" s="80"/>
      <c r="S3721" s="166"/>
      <c r="T3721" s="164"/>
      <c r="U3721" s="167"/>
      <c r="V3721" s="168"/>
      <c r="W3721" s="12" t="str">
        <f t="shared" si="622"/>
        <v>Mqtt1</v>
      </c>
      <c r="X3721" s="222"/>
      <c r="Y3721" s="6" t="str">
        <f t="shared" ref="Y3721:Y3784" si="624">"power-tag/" &amp; LOWER(_xlfn.REGEXREPLACE(_xlfn.REGEXREPLACE(_xlfn.REGEXREPLACE(TRIM(_xlfn.REGEXREPLACE(P3721, " (RMS (Current|Voltage) .+)|(Active Power Phase [ABC])|(Total Active Power)|(Power Factor .+)|(Total Power Factor) *", "")), "[ /\(\)&amp;:\.#]", "-"), "\-+", "-"), "-$", ""))</f>
        <v>power-tag/lights-technical-areas-901jb003</v>
      </c>
      <c r="Z3721" s="106" t="str" cm="1">
        <f t="array" ref="Z3721">IF(COUNTIF(N3721,"spare"),"","$."&amp;_xlfn.REGEXEXTRACT(J3721,"PT\d+[FQ]\d+_(.*)", 2))</f>
        <v>$.Total_Active_Power</v>
      </c>
      <c r="AA3721" s="12">
        <f t="shared" si="621"/>
        <v>43</v>
      </c>
      <c r="AB3721" s="6" t="s">
        <v>195</v>
      </c>
      <c r="AC3721" s="106">
        <v>3060</v>
      </c>
      <c r="AJ3721" s="80"/>
      <c r="AK3721" s="116" t="s">
        <v>1695</v>
      </c>
      <c r="AN3721" s="80"/>
      <c r="AO3721" s="80"/>
      <c r="AP3721" s="80"/>
      <c r="AQ3721" s="80"/>
      <c r="AR3721" s="130"/>
      <c r="AS3721" s="80"/>
      <c r="AT3721" s="7"/>
      <c r="AU3721" s="7"/>
      <c r="AV3721" s="169"/>
      <c r="AW3721" s="170"/>
      <c r="AX3721" s="140"/>
      <c r="AY3721" s="150"/>
      <c r="AZ3721" s="171"/>
      <c r="BA3721" s="171"/>
      <c r="BB3721" s="150" t="str">
        <f t="shared" si="623"/>
        <v/>
      </c>
      <c r="BC3721" s="172"/>
      <c r="BD3721" s="169"/>
      <c r="BE3721" s="169"/>
      <c r="BF3721" s="169"/>
      <c r="BG3721" s="169"/>
      <c r="BH3721" s="169"/>
      <c r="BI3721" s="169"/>
      <c r="BJ3721" s="169"/>
      <c r="BK3721" s="169"/>
      <c r="BL3721" s="169"/>
      <c r="BM3721" s="169"/>
      <c r="BN3721" s="169"/>
      <c r="BO3721" s="169"/>
      <c r="BP3721" s="169"/>
      <c r="BQ3721" s="169"/>
      <c r="BS3721" s="6"/>
      <c r="BT3721" s="11"/>
      <c r="BU3721" s="6"/>
      <c r="BV3721" s="6"/>
    </row>
    <row r="3722" spans="1:74" ht="15.75" x14ac:dyDescent="0.25">
      <c r="A3722" s="52" t="s">
        <v>7908</v>
      </c>
      <c r="B3722" s="56"/>
      <c r="C3722" s="7" t="s">
        <v>118</v>
      </c>
      <c r="D3722" s="7" t="s">
        <v>6921</v>
      </c>
      <c r="E3722" s="7"/>
      <c r="F3722" s="64"/>
      <c r="G3722" s="6"/>
      <c r="H3722" s="6"/>
      <c r="I3722" s="10" t="s">
        <v>110</v>
      </c>
      <c r="J3722" s="11" t="s">
        <v>5709</v>
      </c>
      <c r="K3722" s="220" t="s">
        <v>601</v>
      </c>
      <c r="L3722" s="180"/>
      <c r="M3722" s="180">
        <v>1000</v>
      </c>
      <c r="N3722" s="80" t="s">
        <v>7217</v>
      </c>
      <c r="O3722" s="165"/>
      <c r="P3722" s="80" t="s">
        <v>6594</v>
      </c>
      <c r="Q3722" s="80"/>
      <c r="R3722" s="80"/>
      <c r="S3722" s="166"/>
      <c r="T3722" s="164"/>
      <c r="U3722" s="167"/>
      <c r="V3722" s="168"/>
      <c r="W3722" s="12" t="str">
        <f t="shared" si="622"/>
        <v>Mqtt1</v>
      </c>
      <c r="X3722" s="222"/>
      <c r="Y3722" s="6" t="str">
        <f t="shared" si="624"/>
        <v>power-tag/lights-technical-areas-901jb003</v>
      </c>
      <c r="Z3722" s="106" t="str" cm="1">
        <f t="array" ref="Z3722">IF(COUNTIF(N3722,"spare"),"","$."&amp;_xlfn.REGEXEXTRACT(J3722,"PT\d+[FQ]\d+_(.*)", 2))</f>
        <v>$.Power_Factor_Phase_A</v>
      </c>
      <c r="AA3722" s="12">
        <f t="shared" si="621"/>
        <v>43</v>
      </c>
      <c r="AB3722" s="6" t="s">
        <v>195</v>
      </c>
      <c r="AC3722" s="106">
        <v>3078</v>
      </c>
      <c r="AJ3722" s="80"/>
      <c r="AK3722" s="116" t="s">
        <v>1696</v>
      </c>
      <c r="AN3722" s="80"/>
      <c r="AO3722" s="80"/>
      <c r="AP3722" s="80"/>
      <c r="AQ3722" s="80"/>
      <c r="AR3722" s="130"/>
      <c r="AS3722" s="80"/>
      <c r="AT3722" s="7"/>
      <c r="AU3722" s="7"/>
      <c r="AV3722" s="169"/>
      <c r="AW3722" s="170"/>
      <c r="AX3722" s="140"/>
      <c r="AY3722" s="150"/>
      <c r="AZ3722" s="171"/>
      <c r="BA3722" s="171"/>
      <c r="BB3722" s="150" t="str">
        <f t="shared" si="623"/>
        <v/>
      </c>
      <c r="BC3722" s="172"/>
      <c r="BD3722" s="169"/>
      <c r="BE3722" s="169"/>
      <c r="BF3722" s="169"/>
      <c r="BG3722" s="169"/>
      <c r="BH3722" s="169"/>
      <c r="BI3722" s="169"/>
      <c r="BJ3722" s="169"/>
      <c r="BK3722" s="169"/>
      <c r="BL3722" s="169"/>
      <c r="BM3722" s="169"/>
      <c r="BN3722" s="169"/>
      <c r="BO3722" s="169"/>
      <c r="BP3722" s="169"/>
      <c r="BQ3722" s="169"/>
      <c r="BS3722" s="6"/>
      <c r="BT3722" s="11"/>
      <c r="BU3722" s="6"/>
      <c r="BV3722" s="6"/>
    </row>
    <row r="3723" spans="1:74" ht="15.75" x14ac:dyDescent="0.25">
      <c r="A3723" s="52" t="s">
        <v>7908</v>
      </c>
      <c r="B3723" s="56"/>
      <c r="C3723" s="7" t="s">
        <v>118</v>
      </c>
      <c r="D3723" s="7" t="s">
        <v>6921</v>
      </c>
      <c r="E3723" s="7"/>
      <c r="F3723" s="64"/>
      <c r="G3723" s="6"/>
      <c r="H3723" s="6"/>
      <c r="I3723" s="10" t="s">
        <v>110</v>
      </c>
      <c r="J3723" s="11" t="s">
        <v>5710</v>
      </c>
      <c r="K3723" s="220" t="s">
        <v>601</v>
      </c>
      <c r="L3723" s="180"/>
      <c r="M3723" s="180">
        <v>1000</v>
      </c>
      <c r="N3723" s="80" t="s">
        <v>7217</v>
      </c>
      <c r="O3723" s="165"/>
      <c r="P3723" s="80" t="s">
        <v>6595</v>
      </c>
      <c r="Q3723" s="80"/>
      <c r="R3723" s="80"/>
      <c r="S3723" s="166"/>
      <c r="T3723" s="164"/>
      <c r="U3723" s="167"/>
      <c r="V3723" s="168"/>
      <c r="W3723" s="12" t="str">
        <f t="shared" si="622"/>
        <v>Mqtt1</v>
      </c>
      <c r="X3723" s="222"/>
      <c r="Y3723" s="6" t="str">
        <f t="shared" si="624"/>
        <v>power-tag/lights-technical-areas-901jb003</v>
      </c>
      <c r="Z3723" s="106" t="str" cm="1">
        <f t="array" ref="Z3723">IF(COUNTIF(N3723,"spare"),"","$."&amp;_xlfn.REGEXEXTRACT(J3723,"PT\d+[FQ]\d+_(.*)", 2))</f>
        <v>$.Power_Factor_Phase_B</v>
      </c>
      <c r="AA3723" s="12">
        <f t="shared" si="621"/>
        <v>43</v>
      </c>
      <c r="AB3723" s="6" t="s">
        <v>195</v>
      </c>
      <c r="AC3723" s="106">
        <v>3080</v>
      </c>
      <c r="AJ3723" s="80"/>
      <c r="AK3723" s="116" t="s">
        <v>1696</v>
      </c>
      <c r="AN3723" s="80"/>
      <c r="AO3723" s="80"/>
      <c r="AP3723" s="80"/>
      <c r="AQ3723" s="80"/>
      <c r="AR3723" s="130"/>
      <c r="AS3723" s="80"/>
      <c r="AT3723" s="7"/>
      <c r="AU3723" s="7"/>
      <c r="AV3723" s="169"/>
      <c r="AW3723" s="170"/>
      <c r="AX3723" s="140"/>
      <c r="AY3723" s="150"/>
      <c r="AZ3723" s="171"/>
      <c r="BA3723" s="171"/>
      <c r="BB3723" s="150" t="str">
        <f t="shared" si="623"/>
        <v/>
      </c>
      <c r="BC3723" s="172"/>
      <c r="BD3723" s="169"/>
      <c r="BE3723" s="169"/>
      <c r="BF3723" s="169"/>
      <c r="BG3723" s="169"/>
      <c r="BH3723" s="169"/>
      <c r="BI3723" s="169"/>
      <c r="BJ3723" s="169"/>
      <c r="BK3723" s="169"/>
      <c r="BL3723" s="169"/>
      <c r="BM3723" s="169"/>
      <c r="BN3723" s="169"/>
      <c r="BO3723" s="169"/>
      <c r="BP3723" s="169"/>
      <c r="BQ3723" s="169"/>
      <c r="BS3723" s="6"/>
      <c r="BT3723" s="11"/>
      <c r="BU3723" s="6"/>
      <c r="BV3723" s="6"/>
    </row>
    <row r="3724" spans="1:74" ht="15.75" x14ac:dyDescent="0.25">
      <c r="A3724" s="52" t="s">
        <v>7908</v>
      </c>
      <c r="B3724" s="56"/>
      <c r="C3724" s="7" t="s">
        <v>118</v>
      </c>
      <c r="D3724" s="7" t="s">
        <v>6921</v>
      </c>
      <c r="E3724" s="7"/>
      <c r="F3724" s="64"/>
      <c r="G3724" s="6"/>
      <c r="H3724" s="6"/>
      <c r="I3724" s="10" t="s">
        <v>110</v>
      </c>
      <c r="J3724" s="11" t="s">
        <v>5711</v>
      </c>
      <c r="K3724" s="220" t="s">
        <v>601</v>
      </c>
      <c r="L3724" s="180"/>
      <c r="M3724" s="180">
        <v>1000</v>
      </c>
      <c r="N3724" s="80" t="s">
        <v>7217</v>
      </c>
      <c r="O3724" s="165"/>
      <c r="P3724" s="80" t="s">
        <v>6596</v>
      </c>
      <c r="Q3724" s="80"/>
      <c r="R3724" s="80"/>
      <c r="S3724" s="166"/>
      <c r="T3724" s="164"/>
      <c r="U3724" s="167"/>
      <c r="V3724" s="168"/>
      <c r="W3724" s="12" t="str">
        <f t="shared" si="622"/>
        <v>Mqtt1</v>
      </c>
      <c r="X3724" s="222"/>
      <c r="Y3724" s="6" t="str">
        <f t="shared" si="624"/>
        <v>power-tag/lights-technical-areas-901jb003</v>
      </c>
      <c r="Z3724" s="106" t="str" cm="1">
        <f t="array" ref="Z3724">IF(COUNTIF(N3724,"spare"),"","$."&amp;_xlfn.REGEXEXTRACT(J3724,"PT\d+[FQ]\d+_(.*)", 2))</f>
        <v>$.Power_Factor_Phase_C</v>
      </c>
      <c r="AA3724" s="12">
        <f t="shared" si="621"/>
        <v>43</v>
      </c>
      <c r="AB3724" s="6" t="s">
        <v>195</v>
      </c>
      <c r="AC3724" s="106">
        <v>3082</v>
      </c>
      <c r="AJ3724" s="80"/>
      <c r="AK3724" s="116" t="s">
        <v>1696</v>
      </c>
      <c r="AN3724" s="80"/>
      <c r="AO3724" s="80"/>
      <c r="AP3724" s="80"/>
      <c r="AQ3724" s="80"/>
      <c r="AR3724" s="130"/>
      <c r="AS3724" s="80"/>
      <c r="AT3724" s="7"/>
      <c r="AU3724" s="7"/>
      <c r="AV3724" s="169"/>
      <c r="AW3724" s="170"/>
      <c r="AX3724" s="140"/>
      <c r="AY3724" s="150"/>
      <c r="AZ3724" s="171"/>
      <c r="BA3724" s="171"/>
      <c r="BB3724" s="150" t="str">
        <f t="shared" si="623"/>
        <v/>
      </c>
      <c r="BC3724" s="172"/>
      <c r="BD3724" s="169"/>
      <c r="BE3724" s="169"/>
      <c r="BF3724" s="169"/>
      <c r="BG3724" s="169"/>
      <c r="BH3724" s="169"/>
      <c r="BI3724" s="169"/>
      <c r="BJ3724" s="169"/>
      <c r="BK3724" s="169"/>
      <c r="BL3724" s="169"/>
      <c r="BM3724" s="169"/>
      <c r="BN3724" s="169"/>
      <c r="BO3724" s="169"/>
      <c r="BP3724" s="169"/>
      <c r="BQ3724" s="169"/>
      <c r="BS3724" s="6"/>
      <c r="BT3724" s="11"/>
      <c r="BU3724" s="6"/>
      <c r="BV3724" s="6"/>
    </row>
    <row r="3725" spans="1:74" ht="15.75" x14ac:dyDescent="0.25">
      <c r="A3725" s="52" t="s">
        <v>7908</v>
      </c>
      <c r="B3725" s="56"/>
      <c r="C3725" s="7" t="s">
        <v>118</v>
      </c>
      <c r="D3725" s="7" t="s">
        <v>6921</v>
      </c>
      <c r="E3725" s="7"/>
      <c r="F3725" s="64"/>
      <c r="G3725" s="6"/>
      <c r="H3725" s="6"/>
      <c r="I3725" s="10" t="s">
        <v>110</v>
      </c>
      <c r="J3725" s="11" t="s">
        <v>5712</v>
      </c>
      <c r="K3725" s="220" t="s">
        <v>601</v>
      </c>
      <c r="L3725" s="180"/>
      <c r="M3725" s="180">
        <v>1000</v>
      </c>
      <c r="N3725" s="80" t="s">
        <v>7217</v>
      </c>
      <c r="O3725" s="165"/>
      <c r="P3725" s="80" t="s">
        <v>6597</v>
      </c>
      <c r="Q3725" s="80"/>
      <c r="R3725" s="80"/>
      <c r="S3725" s="166"/>
      <c r="T3725" s="164"/>
      <c r="U3725" s="167"/>
      <c r="V3725" s="168"/>
      <c r="W3725" s="12" t="str">
        <f t="shared" si="622"/>
        <v>Mqtt1</v>
      </c>
      <c r="X3725" s="222"/>
      <c r="Y3725" s="6" t="str">
        <f t="shared" si="624"/>
        <v>power-tag/lights-technical-areas-901jb003</v>
      </c>
      <c r="Z3725" s="106" t="str" cm="1">
        <f t="array" ref="Z3725">IF(COUNTIF(N3725,"spare"),"","$."&amp;_xlfn.REGEXEXTRACT(J3725,"PT\d+[FQ]\d+_(.*)", 2))</f>
        <v>$.Total_Power_Factor</v>
      </c>
      <c r="AA3725" s="12">
        <f t="shared" si="621"/>
        <v>43</v>
      </c>
      <c r="AB3725" s="6" t="s">
        <v>195</v>
      </c>
      <c r="AC3725" s="106">
        <v>3084</v>
      </c>
      <c r="AJ3725" s="80"/>
      <c r="AK3725" s="116" t="s">
        <v>1696</v>
      </c>
      <c r="AN3725" s="80"/>
      <c r="AO3725" s="80"/>
      <c r="AP3725" s="80"/>
      <c r="AQ3725" s="80"/>
      <c r="AR3725" s="130"/>
      <c r="AS3725" s="80"/>
      <c r="AT3725" s="7"/>
      <c r="AU3725" s="7"/>
      <c r="AV3725" s="169"/>
      <c r="AW3725" s="170"/>
      <c r="AX3725" s="140"/>
      <c r="AY3725" s="150"/>
      <c r="AZ3725" s="171"/>
      <c r="BA3725" s="171"/>
      <c r="BB3725" s="150" t="str">
        <f t="shared" si="623"/>
        <v/>
      </c>
      <c r="BC3725" s="172"/>
      <c r="BD3725" s="169"/>
      <c r="BE3725" s="169"/>
      <c r="BF3725" s="169"/>
      <c r="BG3725" s="169"/>
      <c r="BH3725" s="169"/>
      <c r="BI3725" s="169"/>
      <c r="BJ3725" s="169"/>
      <c r="BK3725" s="169"/>
      <c r="BL3725" s="169"/>
      <c r="BM3725" s="169"/>
      <c r="BN3725" s="169"/>
      <c r="BO3725" s="169"/>
      <c r="BP3725" s="169"/>
      <c r="BQ3725" s="169"/>
      <c r="BS3725" s="6"/>
      <c r="BT3725" s="11"/>
      <c r="BU3725" s="6"/>
      <c r="BV3725" s="6"/>
    </row>
    <row r="3726" spans="1:74" ht="15.75" x14ac:dyDescent="0.25">
      <c r="A3726" s="52" t="s">
        <v>7908</v>
      </c>
      <c r="B3726" s="56"/>
      <c r="C3726" s="7" t="s">
        <v>118</v>
      </c>
      <c r="D3726" s="7" t="s">
        <v>6921</v>
      </c>
      <c r="E3726" s="7"/>
      <c r="F3726" s="64"/>
      <c r="G3726" s="6"/>
      <c r="H3726" s="6"/>
      <c r="I3726" s="10" t="s">
        <v>110</v>
      </c>
      <c r="J3726" s="11" t="s">
        <v>5713</v>
      </c>
      <c r="K3726" s="220" t="s">
        <v>601</v>
      </c>
      <c r="L3726" s="180"/>
      <c r="M3726" s="180">
        <v>1000</v>
      </c>
      <c r="N3726" s="80" t="s">
        <v>7217</v>
      </c>
      <c r="O3726" s="165"/>
      <c r="P3726" s="80" t="s">
        <v>6598</v>
      </c>
      <c r="Q3726" s="80"/>
      <c r="R3726" s="80"/>
      <c r="S3726" s="166"/>
      <c r="T3726" s="164"/>
      <c r="U3726" s="167"/>
      <c r="V3726" s="168"/>
      <c r="W3726" s="12" t="str">
        <f t="shared" ref="W3726:W3740" si="625">IF(COUNTIF(N3726,"spare"),"","Mqtt1")</f>
        <v>Mqtt1</v>
      </c>
      <c r="X3726" s="222"/>
      <c r="Y3726" s="6" t="str">
        <f t="shared" si="624"/>
        <v>power-tag/lights-technical-areas-emp109</v>
      </c>
      <c r="Z3726" s="106" t="str" cm="1">
        <f t="array" ref="Z3726">IF(COUNTIF(N3726,"spare"),"","$."&amp;_xlfn.REGEXEXTRACT(J3726,"PT\d+[FQ]\d+_(.*)", 2))</f>
        <v>$.RMS_Current_Phase_A</v>
      </c>
      <c r="AA3726" s="12">
        <f>AA3711+1</f>
        <v>44</v>
      </c>
      <c r="AB3726" s="6" t="s">
        <v>195</v>
      </c>
      <c r="AC3726" s="106">
        <v>3000</v>
      </c>
      <c r="AJ3726" s="80"/>
      <c r="AK3726" s="116" t="s">
        <v>1693</v>
      </c>
      <c r="AN3726" s="80"/>
      <c r="AO3726" s="80"/>
      <c r="AP3726" s="80"/>
      <c r="AQ3726" s="80"/>
      <c r="AR3726" s="130"/>
      <c r="AS3726" s="80"/>
      <c r="AT3726" s="7"/>
      <c r="AU3726" s="7"/>
      <c r="AV3726" s="169"/>
      <c r="AW3726" s="170"/>
      <c r="AX3726" s="140"/>
      <c r="AY3726" s="150"/>
      <c r="AZ3726" s="171"/>
      <c r="BA3726" s="171"/>
      <c r="BB3726" s="150" t="str">
        <f t="shared" ref="BB3726:BB3740" si="626">IF(ISNUMBER(AM3726),"1","")</f>
        <v/>
      </c>
      <c r="BC3726" s="172"/>
      <c r="BD3726" s="169"/>
      <c r="BE3726" s="169"/>
      <c r="BF3726" s="169"/>
      <c r="BG3726" s="169"/>
      <c r="BH3726" s="169"/>
      <c r="BI3726" s="169"/>
      <c r="BJ3726" s="169"/>
      <c r="BK3726" s="169"/>
      <c r="BL3726" s="169"/>
      <c r="BM3726" s="169"/>
      <c r="BN3726" s="169"/>
      <c r="BO3726" s="169"/>
      <c r="BP3726" s="169"/>
      <c r="BQ3726" s="169"/>
      <c r="BS3726" s="6"/>
      <c r="BT3726" s="11"/>
      <c r="BU3726" s="6"/>
      <c r="BV3726" s="6"/>
    </row>
    <row r="3727" spans="1:74" ht="15.75" x14ac:dyDescent="0.25">
      <c r="A3727" s="52" t="s">
        <v>7908</v>
      </c>
      <c r="B3727" s="56"/>
      <c r="C3727" s="7" t="s">
        <v>118</v>
      </c>
      <c r="D3727" s="7" t="s">
        <v>6921</v>
      </c>
      <c r="E3727" s="7"/>
      <c r="F3727" s="64"/>
      <c r="G3727" s="6"/>
      <c r="H3727" s="6"/>
      <c r="I3727" s="10" t="s">
        <v>110</v>
      </c>
      <c r="J3727" s="11" t="s">
        <v>5714</v>
      </c>
      <c r="K3727" s="220" t="s">
        <v>601</v>
      </c>
      <c r="L3727" s="180"/>
      <c r="M3727" s="180">
        <v>1000</v>
      </c>
      <c r="N3727" s="80" t="s">
        <v>7217</v>
      </c>
      <c r="O3727" s="165"/>
      <c r="P3727" s="80" t="s">
        <v>6599</v>
      </c>
      <c r="Q3727" s="80"/>
      <c r="R3727" s="80"/>
      <c r="S3727" s="166"/>
      <c r="T3727" s="164"/>
      <c r="U3727" s="167"/>
      <c r="V3727" s="168"/>
      <c r="W3727" s="12" t="str">
        <f t="shared" si="625"/>
        <v>Mqtt1</v>
      </c>
      <c r="X3727" s="222"/>
      <c r="Y3727" s="6" t="str">
        <f t="shared" si="624"/>
        <v>power-tag/lights-technical-areas-emp109</v>
      </c>
      <c r="Z3727" s="106" t="str" cm="1">
        <f t="array" ref="Z3727">IF(COUNTIF(N3727,"spare"),"","$."&amp;_xlfn.REGEXEXTRACT(J3727,"PT\d+[FQ]\d+_(.*)", 2))</f>
        <v>$.RMS_Current_Phase_B</v>
      </c>
      <c r="AA3727" s="12">
        <f t="shared" si="621"/>
        <v>44</v>
      </c>
      <c r="AB3727" s="6" t="s">
        <v>195</v>
      </c>
      <c r="AC3727" s="106">
        <v>3002</v>
      </c>
      <c r="AJ3727" s="80"/>
      <c r="AK3727" s="116" t="s">
        <v>1693</v>
      </c>
      <c r="AN3727" s="80"/>
      <c r="AO3727" s="80"/>
      <c r="AP3727" s="80"/>
      <c r="AQ3727" s="80"/>
      <c r="AR3727" s="130"/>
      <c r="AS3727" s="80"/>
      <c r="AT3727" s="7"/>
      <c r="AU3727" s="7"/>
      <c r="AV3727" s="169"/>
      <c r="AW3727" s="170"/>
      <c r="AX3727" s="140"/>
      <c r="AY3727" s="150"/>
      <c r="AZ3727" s="171"/>
      <c r="BA3727" s="171"/>
      <c r="BB3727" s="150" t="str">
        <f t="shared" si="626"/>
        <v/>
      </c>
      <c r="BC3727" s="172"/>
      <c r="BD3727" s="169"/>
      <c r="BE3727" s="169"/>
      <c r="BF3727" s="169"/>
      <c r="BG3727" s="169"/>
      <c r="BH3727" s="169"/>
      <c r="BI3727" s="169"/>
      <c r="BJ3727" s="169"/>
      <c r="BK3727" s="169"/>
      <c r="BL3727" s="169"/>
      <c r="BM3727" s="169"/>
      <c r="BN3727" s="169"/>
      <c r="BO3727" s="169"/>
      <c r="BP3727" s="169"/>
      <c r="BQ3727" s="169"/>
      <c r="BS3727" s="6"/>
      <c r="BT3727" s="11"/>
      <c r="BU3727" s="6"/>
      <c r="BV3727" s="6"/>
    </row>
    <row r="3728" spans="1:74" ht="15.75" x14ac:dyDescent="0.25">
      <c r="A3728" s="52" t="s">
        <v>7908</v>
      </c>
      <c r="B3728" s="56"/>
      <c r="C3728" s="7" t="s">
        <v>118</v>
      </c>
      <c r="D3728" s="7" t="s">
        <v>6921</v>
      </c>
      <c r="E3728" s="7"/>
      <c r="F3728" s="64"/>
      <c r="G3728" s="6"/>
      <c r="H3728" s="6"/>
      <c r="I3728" s="10" t="s">
        <v>110</v>
      </c>
      <c r="J3728" s="11" t="s">
        <v>5715</v>
      </c>
      <c r="K3728" s="220" t="s">
        <v>601</v>
      </c>
      <c r="L3728" s="180"/>
      <c r="M3728" s="180">
        <v>1000</v>
      </c>
      <c r="N3728" s="80" t="s">
        <v>7217</v>
      </c>
      <c r="O3728" s="165"/>
      <c r="P3728" s="80" t="s">
        <v>6600</v>
      </c>
      <c r="Q3728" s="80"/>
      <c r="R3728" s="80"/>
      <c r="S3728" s="166"/>
      <c r="T3728" s="164"/>
      <c r="U3728" s="167"/>
      <c r="V3728" s="168"/>
      <c r="W3728" s="12" t="str">
        <f t="shared" si="625"/>
        <v>Mqtt1</v>
      </c>
      <c r="X3728" s="222"/>
      <c r="Y3728" s="6" t="str">
        <f t="shared" si="624"/>
        <v>power-tag/lights-technical-areas-emp109</v>
      </c>
      <c r="Z3728" s="106" t="str" cm="1">
        <f t="array" ref="Z3728">IF(COUNTIF(N3728,"spare"),"","$."&amp;_xlfn.REGEXEXTRACT(J3728,"PT\d+[FQ]\d+_(.*)", 2))</f>
        <v>$.RMS_Current_Phase_C</v>
      </c>
      <c r="AA3728" s="12">
        <f t="shared" si="621"/>
        <v>44</v>
      </c>
      <c r="AB3728" s="6" t="s">
        <v>195</v>
      </c>
      <c r="AC3728" s="106">
        <v>3004</v>
      </c>
      <c r="AJ3728" s="80"/>
      <c r="AK3728" s="116" t="s">
        <v>1693</v>
      </c>
      <c r="AN3728" s="80"/>
      <c r="AO3728" s="80"/>
      <c r="AP3728" s="80"/>
      <c r="AQ3728" s="80"/>
      <c r="AR3728" s="130"/>
      <c r="AS3728" s="80"/>
      <c r="AT3728" s="7"/>
      <c r="AU3728" s="7"/>
      <c r="AV3728" s="169"/>
      <c r="AW3728" s="170"/>
      <c r="AX3728" s="140"/>
      <c r="AY3728" s="150"/>
      <c r="AZ3728" s="171"/>
      <c r="BA3728" s="171"/>
      <c r="BB3728" s="150" t="str">
        <f t="shared" si="626"/>
        <v/>
      </c>
      <c r="BC3728" s="172"/>
      <c r="BD3728" s="169"/>
      <c r="BE3728" s="169"/>
      <c r="BF3728" s="169"/>
      <c r="BG3728" s="169"/>
      <c r="BH3728" s="169"/>
      <c r="BI3728" s="169"/>
      <c r="BJ3728" s="169"/>
      <c r="BK3728" s="169"/>
      <c r="BL3728" s="169"/>
      <c r="BM3728" s="169"/>
      <c r="BN3728" s="169"/>
      <c r="BO3728" s="169"/>
      <c r="BP3728" s="169"/>
      <c r="BQ3728" s="169"/>
      <c r="BS3728" s="6"/>
      <c r="BT3728" s="11"/>
      <c r="BU3728" s="6"/>
      <c r="BV3728" s="6"/>
    </row>
    <row r="3729" spans="1:74" ht="15.75" x14ac:dyDescent="0.25">
      <c r="A3729" s="52" t="s">
        <v>7908</v>
      </c>
      <c r="B3729" s="56"/>
      <c r="C3729" s="7" t="s">
        <v>118</v>
      </c>
      <c r="D3729" s="7" t="s">
        <v>6921</v>
      </c>
      <c r="E3729" s="7"/>
      <c r="F3729" s="64"/>
      <c r="G3729" s="6"/>
      <c r="H3729" s="6"/>
      <c r="I3729" s="10" t="s">
        <v>110</v>
      </c>
      <c r="J3729" s="11" t="s">
        <v>5716</v>
      </c>
      <c r="K3729" s="220" t="s">
        <v>601</v>
      </c>
      <c r="L3729" s="180"/>
      <c r="M3729" s="180">
        <v>1000</v>
      </c>
      <c r="N3729" s="80" t="s">
        <v>7217</v>
      </c>
      <c r="O3729" s="165"/>
      <c r="P3729" s="80" t="s">
        <v>6601</v>
      </c>
      <c r="Q3729" s="80"/>
      <c r="R3729" s="80"/>
      <c r="S3729" s="166"/>
      <c r="T3729" s="164"/>
      <c r="U3729" s="167"/>
      <c r="V3729" s="168"/>
      <c r="W3729" s="12" t="str">
        <f t="shared" si="625"/>
        <v>Mqtt1</v>
      </c>
      <c r="X3729" s="222"/>
      <c r="Y3729" s="6" t="str">
        <f t="shared" si="624"/>
        <v>power-tag/lights-technical-areas-emp109</v>
      </c>
      <c r="Z3729" s="106" t="str" cm="1">
        <f t="array" ref="Z3729">IF(COUNTIF(N3729,"spare"),"","$."&amp;_xlfn.REGEXEXTRACT(J3729,"PT\d+[FQ]\d+_(.*)", 2))</f>
        <v>$.RMS_Current_Phase_Neut</v>
      </c>
      <c r="AA3729" s="12">
        <f t="shared" si="621"/>
        <v>44</v>
      </c>
      <c r="AB3729" s="6" t="s">
        <v>195</v>
      </c>
      <c r="AC3729" s="106">
        <v>3006</v>
      </c>
      <c r="AJ3729" s="80"/>
      <c r="AK3729" s="116" t="s">
        <v>1693</v>
      </c>
      <c r="AN3729" s="80"/>
      <c r="AO3729" s="80"/>
      <c r="AP3729" s="80"/>
      <c r="AQ3729" s="80"/>
      <c r="AR3729" s="130"/>
      <c r="AS3729" s="80"/>
      <c r="AT3729" s="7"/>
      <c r="AU3729" s="7"/>
      <c r="AV3729" s="169"/>
      <c r="AW3729" s="170"/>
      <c r="AX3729" s="140"/>
      <c r="AY3729" s="150"/>
      <c r="AZ3729" s="171"/>
      <c r="BA3729" s="171"/>
      <c r="BB3729" s="150" t="str">
        <f t="shared" si="626"/>
        <v/>
      </c>
      <c r="BC3729" s="172"/>
      <c r="BD3729" s="169"/>
      <c r="BE3729" s="169"/>
      <c r="BF3729" s="169"/>
      <c r="BG3729" s="169"/>
      <c r="BH3729" s="169"/>
      <c r="BI3729" s="169"/>
      <c r="BJ3729" s="169"/>
      <c r="BK3729" s="169"/>
      <c r="BL3729" s="169"/>
      <c r="BM3729" s="169"/>
      <c r="BN3729" s="169"/>
      <c r="BO3729" s="169"/>
      <c r="BP3729" s="169"/>
      <c r="BQ3729" s="169"/>
      <c r="BS3729" s="6"/>
      <c r="BT3729" s="11"/>
      <c r="BU3729" s="6"/>
      <c r="BV3729" s="6"/>
    </row>
    <row r="3730" spans="1:74" ht="15.75" x14ac:dyDescent="0.25">
      <c r="A3730" s="52" t="s">
        <v>7908</v>
      </c>
      <c r="B3730" s="56"/>
      <c r="C3730" s="7" t="s">
        <v>118</v>
      </c>
      <c r="D3730" s="7" t="s">
        <v>6921</v>
      </c>
      <c r="E3730" s="7"/>
      <c r="F3730" s="64"/>
      <c r="G3730" s="6"/>
      <c r="H3730" s="6"/>
      <c r="I3730" s="10" t="s">
        <v>110</v>
      </c>
      <c r="J3730" s="11" t="s">
        <v>7847</v>
      </c>
      <c r="K3730" s="220" t="s">
        <v>601</v>
      </c>
      <c r="L3730" s="180"/>
      <c r="M3730" s="180">
        <v>1000</v>
      </c>
      <c r="N3730" s="80" t="s">
        <v>7217</v>
      </c>
      <c r="O3730" s="165"/>
      <c r="P3730" s="80" t="s">
        <v>6602</v>
      </c>
      <c r="Q3730" s="80"/>
      <c r="R3730" s="80"/>
      <c r="S3730" s="166"/>
      <c r="T3730" s="164"/>
      <c r="U3730" s="167"/>
      <c r="V3730" s="168"/>
      <c r="W3730" s="12" t="str">
        <f t="shared" si="625"/>
        <v>Mqtt1</v>
      </c>
      <c r="X3730" s="222"/>
      <c r="Y3730" s="6" t="str">
        <f t="shared" si="624"/>
        <v>power-tag/lights-technical-areas-emp109</v>
      </c>
      <c r="Z3730" s="106" t="str" cm="1">
        <f t="array" ref="Z3730">IF(COUNTIF(N3730,"spare"),"","$."&amp;_xlfn.REGEXEXTRACT(J3730,"PT\d+[FQ]\d+_(.*)", 2))</f>
        <v>$.RMS_Voltage_A_N</v>
      </c>
      <c r="AA3730" s="12">
        <f t="shared" si="621"/>
        <v>44</v>
      </c>
      <c r="AB3730" s="6" t="s">
        <v>195</v>
      </c>
      <c r="AC3730" s="106">
        <v>3028</v>
      </c>
      <c r="AJ3730" s="80"/>
      <c r="AK3730" s="116" t="s">
        <v>1694</v>
      </c>
      <c r="AN3730" s="80"/>
      <c r="AO3730" s="80"/>
      <c r="AP3730" s="80"/>
      <c r="AQ3730" s="80"/>
      <c r="AR3730" s="130"/>
      <c r="AS3730" s="80"/>
      <c r="AT3730" s="7"/>
      <c r="AU3730" s="7"/>
      <c r="AV3730" s="169"/>
      <c r="AW3730" s="170"/>
      <c r="AX3730" s="140"/>
      <c r="AY3730" s="150"/>
      <c r="AZ3730" s="171"/>
      <c r="BA3730" s="171"/>
      <c r="BB3730" s="150" t="str">
        <f t="shared" si="626"/>
        <v/>
      </c>
      <c r="BC3730" s="172"/>
      <c r="BD3730" s="169"/>
      <c r="BE3730" s="169"/>
      <c r="BF3730" s="169"/>
      <c r="BG3730" s="169"/>
      <c r="BH3730" s="169"/>
      <c r="BI3730" s="169"/>
      <c r="BJ3730" s="169"/>
      <c r="BK3730" s="169"/>
      <c r="BL3730" s="169"/>
      <c r="BM3730" s="169"/>
      <c r="BN3730" s="169"/>
      <c r="BO3730" s="169"/>
      <c r="BP3730" s="169"/>
      <c r="BQ3730" s="169"/>
      <c r="BS3730" s="6"/>
      <c r="BT3730" s="11"/>
      <c r="BU3730" s="6"/>
      <c r="BV3730" s="6"/>
    </row>
    <row r="3731" spans="1:74" ht="15.75" x14ac:dyDescent="0.25">
      <c r="A3731" s="52" t="s">
        <v>7908</v>
      </c>
      <c r="B3731" s="56"/>
      <c r="C3731" s="7" t="s">
        <v>118</v>
      </c>
      <c r="D3731" s="7" t="s">
        <v>6921</v>
      </c>
      <c r="E3731" s="7"/>
      <c r="F3731" s="64"/>
      <c r="G3731" s="6"/>
      <c r="H3731" s="6"/>
      <c r="I3731" s="10" t="s">
        <v>110</v>
      </c>
      <c r="J3731" s="11" t="s">
        <v>7848</v>
      </c>
      <c r="K3731" s="220" t="s">
        <v>601</v>
      </c>
      <c r="L3731" s="180"/>
      <c r="M3731" s="180">
        <v>1000</v>
      </c>
      <c r="N3731" s="80" t="s">
        <v>7217</v>
      </c>
      <c r="O3731" s="165"/>
      <c r="P3731" s="80" t="s">
        <v>6603</v>
      </c>
      <c r="Q3731" s="80"/>
      <c r="R3731" s="80"/>
      <c r="S3731" s="166"/>
      <c r="T3731" s="164"/>
      <c r="U3731" s="167"/>
      <c r="V3731" s="168"/>
      <c r="W3731" s="12" t="str">
        <f t="shared" si="625"/>
        <v>Mqtt1</v>
      </c>
      <c r="X3731" s="222"/>
      <c r="Y3731" s="6" t="str">
        <f t="shared" si="624"/>
        <v>power-tag/lights-technical-areas-emp109</v>
      </c>
      <c r="Z3731" s="106" t="str" cm="1">
        <f t="array" ref="Z3731">IF(COUNTIF(N3731,"spare"),"","$."&amp;_xlfn.REGEXEXTRACT(J3731,"PT\d+[FQ]\d+_(.*)", 2))</f>
        <v>$.RMS_Voltage_B_N</v>
      </c>
      <c r="AA3731" s="12">
        <f t="shared" si="621"/>
        <v>44</v>
      </c>
      <c r="AB3731" s="6" t="s">
        <v>195</v>
      </c>
      <c r="AC3731" s="106">
        <v>3030</v>
      </c>
      <c r="AJ3731" s="80"/>
      <c r="AK3731" s="116" t="s">
        <v>1694</v>
      </c>
      <c r="AN3731" s="80"/>
      <c r="AO3731" s="80"/>
      <c r="AP3731" s="80"/>
      <c r="AQ3731" s="80"/>
      <c r="AR3731" s="130"/>
      <c r="AS3731" s="80"/>
      <c r="AT3731" s="7"/>
      <c r="AU3731" s="7"/>
      <c r="AV3731" s="169"/>
      <c r="AW3731" s="170"/>
      <c r="AX3731" s="140"/>
      <c r="AY3731" s="150"/>
      <c r="AZ3731" s="171"/>
      <c r="BA3731" s="171"/>
      <c r="BB3731" s="150" t="str">
        <f t="shared" si="626"/>
        <v/>
      </c>
      <c r="BC3731" s="172"/>
      <c r="BD3731" s="169"/>
      <c r="BE3731" s="169"/>
      <c r="BF3731" s="169"/>
      <c r="BG3731" s="169"/>
      <c r="BH3731" s="169"/>
      <c r="BI3731" s="169"/>
      <c r="BJ3731" s="169"/>
      <c r="BK3731" s="169"/>
      <c r="BL3731" s="169"/>
      <c r="BM3731" s="169"/>
      <c r="BN3731" s="169"/>
      <c r="BO3731" s="169"/>
      <c r="BP3731" s="169"/>
      <c r="BQ3731" s="169"/>
      <c r="BS3731" s="6"/>
      <c r="BT3731" s="11"/>
      <c r="BU3731" s="6"/>
      <c r="BV3731" s="6"/>
    </row>
    <row r="3732" spans="1:74" ht="15.75" x14ac:dyDescent="0.25">
      <c r="A3732" s="52" t="s">
        <v>7908</v>
      </c>
      <c r="B3732" s="56"/>
      <c r="C3732" s="7" t="s">
        <v>118</v>
      </c>
      <c r="D3732" s="7" t="s">
        <v>6921</v>
      </c>
      <c r="E3732" s="7"/>
      <c r="F3732" s="64"/>
      <c r="G3732" s="6"/>
      <c r="H3732" s="6"/>
      <c r="I3732" s="10" t="s">
        <v>110</v>
      </c>
      <c r="J3732" s="11" t="s">
        <v>7849</v>
      </c>
      <c r="K3732" s="220" t="s">
        <v>601</v>
      </c>
      <c r="L3732" s="180"/>
      <c r="M3732" s="180">
        <v>1000</v>
      </c>
      <c r="N3732" s="80" t="s">
        <v>7217</v>
      </c>
      <c r="O3732" s="165"/>
      <c r="P3732" s="80" t="s">
        <v>6604</v>
      </c>
      <c r="Q3732" s="80"/>
      <c r="R3732" s="80"/>
      <c r="S3732" s="166"/>
      <c r="T3732" s="164"/>
      <c r="U3732" s="167"/>
      <c r="V3732" s="168"/>
      <c r="W3732" s="12" t="str">
        <f t="shared" si="625"/>
        <v>Mqtt1</v>
      </c>
      <c r="X3732" s="222"/>
      <c r="Y3732" s="6" t="str">
        <f t="shared" si="624"/>
        <v>power-tag/lights-technical-areas-emp109</v>
      </c>
      <c r="Z3732" s="106" t="str" cm="1">
        <f t="array" ref="Z3732">IF(COUNTIF(N3732,"spare"),"","$."&amp;_xlfn.REGEXEXTRACT(J3732,"PT\d+[FQ]\d+_(.*)", 2))</f>
        <v>$.RMS_Voltage_C_N</v>
      </c>
      <c r="AA3732" s="12">
        <f t="shared" si="621"/>
        <v>44</v>
      </c>
      <c r="AB3732" s="6" t="s">
        <v>195</v>
      </c>
      <c r="AC3732" s="106">
        <v>3032</v>
      </c>
      <c r="AJ3732" s="80"/>
      <c r="AK3732" s="116" t="s">
        <v>1694</v>
      </c>
      <c r="AN3732" s="80"/>
      <c r="AO3732" s="80"/>
      <c r="AP3732" s="80"/>
      <c r="AQ3732" s="80"/>
      <c r="AR3732" s="130"/>
      <c r="AS3732" s="80"/>
      <c r="AT3732" s="7"/>
      <c r="AU3732" s="7"/>
      <c r="AV3732" s="169"/>
      <c r="AW3732" s="170"/>
      <c r="AX3732" s="140"/>
      <c r="AY3732" s="150"/>
      <c r="AZ3732" s="171"/>
      <c r="BA3732" s="171"/>
      <c r="BB3732" s="150" t="str">
        <f t="shared" si="626"/>
        <v/>
      </c>
      <c r="BC3732" s="172"/>
      <c r="BD3732" s="169"/>
      <c r="BE3732" s="169"/>
      <c r="BF3732" s="169"/>
      <c r="BG3732" s="169"/>
      <c r="BH3732" s="169"/>
      <c r="BI3732" s="169"/>
      <c r="BJ3732" s="169"/>
      <c r="BK3732" s="169"/>
      <c r="BL3732" s="169"/>
      <c r="BM3732" s="169"/>
      <c r="BN3732" s="169"/>
      <c r="BO3732" s="169"/>
      <c r="BP3732" s="169"/>
      <c r="BQ3732" s="169"/>
      <c r="BS3732" s="6"/>
      <c r="BT3732" s="11"/>
      <c r="BU3732" s="6"/>
      <c r="BV3732" s="6"/>
    </row>
    <row r="3733" spans="1:74" ht="15.75" x14ac:dyDescent="0.25">
      <c r="A3733" s="52" t="s">
        <v>7908</v>
      </c>
      <c r="B3733" s="56"/>
      <c r="C3733" s="7" t="s">
        <v>118</v>
      </c>
      <c r="D3733" s="7" t="s">
        <v>6921</v>
      </c>
      <c r="E3733" s="7"/>
      <c r="F3733" s="64"/>
      <c r="G3733" s="6"/>
      <c r="H3733" s="6"/>
      <c r="I3733" s="10" t="s">
        <v>110</v>
      </c>
      <c r="J3733" s="11" t="s">
        <v>5717</v>
      </c>
      <c r="K3733" s="220" t="s">
        <v>601</v>
      </c>
      <c r="L3733" s="180"/>
      <c r="M3733" s="180">
        <v>1000</v>
      </c>
      <c r="N3733" s="80" t="s">
        <v>7217</v>
      </c>
      <c r="O3733" s="165"/>
      <c r="P3733" s="80" t="s">
        <v>6605</v>
      </c>
      <c r="Q3733" s="80"/>
      <c r="R3733" s="80"/>
      <c r="S3733" s="166"/>
      <c r="T3733" s="164"/>
      <c r="U3733" s="167"/>
      <c r="V3733" s="168"/>
      <c r="W3733" s="12" t="str">
        <f t="shared" si="625"/>
        <v>Mqtt1</v>
      </c>
      <c r="X3733" s="222"/>
      <c r="Y3733" s="6" t="str">
        <f t="shared" si="624"/>
        <v>power-tag/lights-technical-areas-emp109</v>
      </c>
      <c r="Z3733" s="106" t="str" cm="1">
        <f t="array" ref="Z3733">IF(COUNTIF(N3733,"spare"),"","$."&amp;_xlfn.REGEXEXTRACT(J3733,"PT\d+[FQ]\d+_(.*)", 2))</f>
        <v>$.Active_Power_Phase_A</v>
      </c>
      <c r="AA3733" s="12">
        <f t="shared" si="621"/>
        <v>44</v>
      </c>
      <c r="AB3733" s="6" t="s">
        <v>195</v>
      </c>
      <c r="AC3733" s="106">
        <v>3054</v>
      </c>
      <c r="AJ3733" s="80"/>
      <c r="AK3733" s="116" t="s">
        <v>1695</v>
      </c>
      <c r="AN3733" s="80"/>
      <c r="AO3733" s="80"/>
      <c r="AP3733" s="80"/>
      <c r="AQ3733" s="80"/>
      <c r="AR3733" s="130"/>
      <c r="AS3733" s="80"/>
      <c r="AT3733" s="7"/>
      <c r="AU3733" s="7"/>
      <c r="AV3733" s="169"/>
      <c r="AW3733" s="170"/>
      <c r="AX3733" s="140"/>
      <c r="AY3733" s="150"/>
      <c r="AZ3733" s="171"/>
      <c r="BA3733" s="171"/>
      <c r="BB3733" s="150" t="str">
        <f t="shared" si="626"/>
        <v/>
      </c>
      <c r="BC3733" s="172"/>
      <c r="BD3733" s="169"/>
      <c r="BE3733" s="169"/>
      <c r="BF3733" s="169"/>
      <c r="BG3733" s="169"/>
      <c r="BH3733" s="169"/>
      <c r="BI3733" s="169"/>
      <c r="BJ3733" s="169"/>
      <c r="BK3733" s="169"/>
      <c r="BL3733" s="169"/>
      <c r="BM3733" s="169"/>
      <c r="BN3733" s="169"/>
      <c r="BO3733" s="169"/>
      <c r="BP3733" s="169"/>
      <c r="BQ3733" s="169"/>
      <c r="BS3733" s="6"/>
      <c r="BT3733" s="11"/>
      <c r="BU3733" s="6"/>
      <c r="BV3733" s="6"/>
    </row>
    <row r="3734" spans="1:74" ht="15.75" x14ac:dyDescent="0.25">
      <c r="A3734" s="52" t="s">
        <v>7908</v>
      </c>
      <c r="B3734" s="56"/>
      <c r="C3734" s="7" t="s">
        <v>118</v>
      </c>
      <c r="D3734" s="7" t="s">
        <v>6921</v>
      </c>
      <c r="E3734" s="7"/>
      <c r="F3734" s="64"/>
      <c r="G3734" s="6"/>
      <c r="H3734" s="6"/>
      <c r="I3734" s="10" t="s">
        <v>110</v>
      </c>
      <c r="J3734" s="11" t="s">
        <v>5718</v>
      </c>
      <c r="K3734" s="220" t="s">
        <v>601</v>
      </c>
      <c r="L3734" s="180"/>
      <c r="M3734" s="180">
        <v>1000</v>
      </c>
      <c r="N3734" s="80" t="s">
        <v>7217</v>
      </c>
      <c r="O3734" s="165"/>
      <c r="P3734" s="80" t="s">
        <v>6606</v>
      </c>
      <c r="Q3734" s="80"/>
      <c r="R3734" s="80"/>
      <c r="S3734" s="166"/>
      <c r="T3734" s="164"/>
      <c r="U3734" s="167"/>
      <c r="V3734" s="168"/>
      <c r="W3734" s="12" t="str">
        <f t="shared" si="625"/>
        <v>Mqtt1</v>
      </c>
      <c r="X3734" s="222"/>
      <c r="Y3734" s="6" t="str">
        <f t="shared" si="624"/>
        <v>power-tag/lights-technical-areas-emp109</v>
      </c>
      <c r="Z3734" s="106" t="str" cm="1">
        <f t="array" ref="Z3734">IF(COUNTIF(N3734,"spare"),"","$."&amp;_xlfn.REGEXEXTRACT(J3734,"PT\d+[FQ]\d+_(.*)", 2))</f>
        <v>$.Active_Power_Phase_B</v>
      </c>
      <c r="AA3734" s="12">
        <f t="shared" si="621"/>
        <v>44</v>
      </c>
      <c r="AB3734" s="6" t="s">
        <v>195</v>
      </c>
      <c r="AC3734" s="106">
        <v>3056</v>
      </c>
      <c r="AJ3734" s="80"/>
      <c r="AK3734" s="116" t="s">
        <v>1695</v>
      </c>
      <c r="AN3734" s="80"/>
      <c r="AO3734" s="80"/>
      <c r="AP3734" s="80"/>
      <c r="AQ3734" s="80"/>
      <c r="AR3734" s="130"/>
      <c r="AS3734" s="80"/>
      <c r="AT3734" s="7"/>
      <c r="AU3734" s="7"/>
      <c r="AV3734" s="169"/>
      <c r="AW3734" s="170"/>
      <c r="AX3734" s="140"/>
      <c r="AY3734" s="150"/>
      <c r="AZ3734" s="171"/>
      <c r="BA3734" s="171"/>
      <c r="BB3734" s="150" t="str">
        <f t="shared" si="626"/>
        <v/>
      </c>
      <c r="BC3734" s="172"/>
      <c r="BD3734" s="169"/>
      <c r="BE3734" s="169"/>
      <c r="BF3734" s="169"/>
      <c r="BG3734" s="169"/>
      <c r="BH3734" s="169"/>
      <c r="BI3734" s="169"/>
      <c r="BJ3734" s="169"/>
      <c r="BK3734" s="169"/>
      <c r="BL3734" s="169"/>
      <c r="BM3734" s="169"/>
      <c r="BN3734" s="169"/>
      <c r="BO3734" s="169"/>
      <c r="BP3734" s="169"/>
      <c r="BQ3734" s="169"/>
      <c r="BS3734" s="6"/>
      <c r="BT3734" s="11"/>
      <c r="BU3734" s="6"/>
      <c r="BV3734" s="6"/>
    </row>
    <row r="3735" spans="1:74" ht="15.75" x14ac:dyDescent="0.25">
      <c r="A3735" s="52" t="s">
        <v>7908</v>
      </c>
      <c r="B3735" s="56"/>
      <c r="C3735" s="7" t="s">
        <v>118</v>
      </c>
      <c r="D3735" s="7" t="s">
        <v>6921</v>
      </c>
      <c r="E3735" s="7"/>
      <c r="F3735" s="64"/>
      <c r="G3735" s="6"/>
      <c r="H3735" s="6"/>
      <c r="I3735" s="10" t="s">
        <v>110</v>
      </c>
      <c r="J3735" s="11" t="s">
        <v>5719</v>
      </c>
      <c r="K3735" s="220" t="s">
        <v>601</v>
      </c>
      <c r="L3735" s="180"/>
      <c r="M3735" s="180">
        <v>1000</v>
      </c>
      <c r="N3735" s="80" t="s">
        <v>7217</v>
      </c>
      <c r="O3735" s="165"/>
      <c r="P3735" s="80" t="s">
        <v>6607</v>
      </c>
      <c r="Q3735" s="80"/>
      <c r="R3735" s="80"/>
      <c r="S3735" s="166"/>
      <c r="T3735" s="164"/>
      <c r="U3735" s="167"/>
      <c r="V3735" s="168"/>
      <c r="W3735" s="12" t="str">
        <f t="shared" si="625"/>
        <v>Mqtt1</v>
      </c>
      <c r="X3735" s="222"/>
      <c r="Y3735" s="6" t="str">
        <f t="shared" si="624"/>
        <v>power-tag/lights-technical-areas-emp109</v>
      </c>
      <c r="Z3735" s="106" t="str" cm="1">
        <f t="array" ref="Z3735">IF(COUNTIF(N3735,"spare"),"","$."&amp;_xlfn.REGEXEXTRACT(J3735,"PT\d+[FQ]\d+_(.*)", 2))</f>
        <v>$.Active_Power_Phase_C</v>
      </c>
      <c r="AA3735" s="12">
        <f t="shared" si="621"/>
        <v>44</v>
      </c>
      <c r="AB3735" s="6" t="s">
        <v>195</v>
      </c>
      <c r="AC3735" s="106">
        <v>3058</v>
      </c>
      <c r="AJ3735" s="80"/>
      <c r="AK3735" s="116" t="s">
        <v>1695</v>
      </c>
      <c r="AN3735" s="80"/>
      <c r="AO3735" s="80"/>
      <c r="AP3735" s="80"/>
      <c r="AQ3735" s="80"/>
      <c r="AR3735" s="130"/>
      <c r="AS3735" s="80"/>
      <c r="AT3735" s="7"/>
      <c r="AU3735" s="7"/>
      <c r="AV3735" s="169"/>
      <c r="AW3735" s="170"/>
      <c r="AX3735" s="140"/>
      <c r="AY3735" s="150"/>
      <c r="AZ3735" s="171"/>
      <c r="BA3735" s="171"/>
      <c r="BB3735" s="150" t="str">
        <f t="shared" si="626"/>
        <v/>
      </c>
      <c r="BC3735" s="172"/>
      <c r="BD3735" s="169"/>
      <c r="BE3735" s="169"/>
      <c r="BF3735" s="169"/>
      <c r="BG3735" s="169"/>
      <c r="BH3735" s="169"/>
      <c r="BI3735" s="169"/>
      <c r="BJ3735" s="169"/>
      <c r="BK3735" s="169"/>
      <c r="BL3735" s="169"/>
      <c r="BM3735" s="169"/>
      <c r="BN3735" s="169"/>
      <c r="BO3735" s="169"/>
      <c r="BP3735" s="169"/>
      <c r="BQ3735" s="169"/>
      <c r="BS3735" s="6"/>
      <c r="BT3735" s="11"/>
      <c r="BU3735" s="6"/>
      <c r="BV3735" s="6"/>
    </row>
    <row r="3736" spans="1:74" ht="15.75" x14ac:dyDescent="0.25">
      <c r="A3736" s="52" t="s">
        <v>7908</v>
      </c>
      <c r="B3736" s="56"/>
      <c r="C3736" s="7" t="s">
        <v>118</v>
      </c>
      <c r="D3736" s="7" t="s">
        <v>6921</v>
      </c>
      <c r="E3736" s="7"/>
      <c r="F3736" s="64"/>
      <c r="G3736" s="6"/>
      <c r="H3736" s="6"/>
      <c r="I3736" s="10" t="s">
        <v>110</v>
      </c>
      <c r="J3736" s="11" t="s">
        <v>5720</v>
      </c>
      <c r="K3736" s="220" t="s">
        <v>601</v>
      </c>
      <c r="L3736" s="180"/>
      <c r="M3736" s="180">
        <v>1000</v>
      </c>
      <c r="N3736" s="80" t="s">
        <v>7217</v>
      </c>
      <c r="O3736" s="165"/>
      <c r="P3736" s="80" t="s">
        <v>6608</v>
      </c>
      <c r="Q3736" s="80"/>
      <c r="R3736" s="80"/>
      <c r="S3736" s="166"/>
      <c r="T3736" s="164"/>
      <c r="U3736" s="167"/>
      <c r="V3736" s="168"/>
      <c r="W3736" s="12" t="str">
        <f t="shared" si="625"/>
        <v>Mqtt1</v>
      </c>
      <c r="X3736" s="222"/>
      <c r="Y3736" s="6" t="str">
        <f t="shared" si="624"/>
        <v>power-tag/lights-technical-areas-emp109</v>
      </c>
      <c r="Z3736" s="106" t="str" cm="1">
        <f t="array" ref="Z3736">IF(COUNTIF(N3736,"spare"),"","$."&amp;_xlfn.REGEXEXTRACT(J3736,"PT\d+[FQ]\d+_(.*)", 2))</f>
        <v>$.Total_Active_Power</v>
      </c>
      <c r="AA3736" s="12">
        <f t="shared" si="621"/>
        <v>44</v>
      </c>
      <c r="AB3736" s="6" t="s">
        <v>195</v>
      </c>
      <c r="AC3736" s="106">
        <v>3060</v>
      </c>
      <c r="AJ3736" s="80"/>
      <c r="AK3736" s="116" t="s">
        <v>1695</v>
      </c>
      <c r="AN3736" s="80"/>
      <c r="AO3736" s="80"/>
      <c r="AP3736" s="80"/>
      <c r="AQ3736" s="80"/>
      <c r="AR3736" s="130"/>
      <c r="AS3736" s="80"/>
      <c r="AT3736" s="7"/>
      <c r="AU3736" s="7"/>
      <c r="AV3736" s="169"/>
      <c r="AW3736" s="170"/>
      <c r="AX3736" s="140"/>
      <c r="AY3736" s="150"/>
      <c r="AZ3736" s="171"/>
      <c r="BA3736" s="171"/>
      <c r="BB3736" s="150" t="str">
        <f t="shared" si="626"/>
        <v/>
      </c>
      <c r="BC3736" s="172"/>
      <c r="BD3736" s="169"/>
      <c r="BE3736" s="169"/>
      <c r="BF3736" s="169"/>
      <c r="BG3736" s="169"/>
      <c r="BH3736" s="169"/>
      <c r="BI3736" s="169"/>
      <c r="BJ3736" s="169"/>
      <c r="BK3736" s="169"/>
      <c r="BL3736" s="169"/>
      <c r="BM3736" s="169"/>
      <c r="BN3736" s="169"/>
      <c r="BO3736" s="169"/>
      <c r="BP3736" s="169"/>
      <c r="BQ3736" s="169"/>
      <c r="BS3736" s="6"/>
      <c r="BT3736" s="11"/>
      <c r="BU3736" s="6"/>
      <c r="BV3736" s="6"/>
    </row>
    <row r="3737" spans="1:74" ht="15.75" x14ac:dyDescent="0.25">
      <c r="A3737" s="52" t="s">
        <v>7908</v>
      </c>
      <c r="B3737" s="56"/>
      <c r="C3737" s="7" t="s">
        <v>118</v>
      </c>
      <c r="D3737" s="7" t="s">
        <v>6921</v>
      </c>
      <c r="E3737" s="7"/>
      <c r="F3737" s="64"/>
      <c r="G3737" s="6"/>
      <c r="H3737" s="6"/>
      <c r="I3737" s="10" t="s">
        <v>110</v>
      </c>
      <c r="J3737" s="11" t="s">
        <v>5721</v>
      </c>
      <c r="K3737" s="220" t="s">
        <v>601</v>
      </c>
      <c r="L3737" s="180"/>
      <c r="M3737" s="180">
        <v>1000</v>
      </c>
      <c r="N3737" s="80" t="s">
        <v>7217</v>
      </c>
      <c r="O3737" s="165"/>
      <c r="P3737" s="80" t="s">
        <v>6609</v>
      </c>
      <c r="Q3737" s="80"/>
      <c r="R3737" s="80"/>
      <c r="S3737" s="166"/>
      <c r="T3737" s="164"/>
      <c r="U3737" s="167"/>
      <c r="V3737" s="168"/>
      <c r="W3737" s="12" t="str">
        <f t="shared" si="625"/>
        <v>Mqtt1</v>
      </c>
      <c r="X3737" s="222"/>
      <c r="Y3737" s="6" t="str">
        <f t="shared" si="624"/>
        <v>power-tag/lights-technical-areas-emp109</v>
      </c>
      <c r="Z3737" s="106" t="str" cm="1">
        <f t="array" ref="Z3737">IF(COUNTIF(N3737,"spare"),"","$."&amp;_xlfn.REGEXEXTRACT(J3737,"PT\d+[FQ]\d+_(.*)", 2))</f>
        <v>$.Power_Factor_Phase_A</v>
      </c>
      <c r="AA3737" s="12">
        <f t="shared" si="621"/>
        <v>44</v>
      </c>
      <c r="AB3737" s="6" t="s">
        <v>195</v>
      </c>
      <c r="AC3737" s="106">
        <v>3078</v>
      </c>
      <c r="AJ3737" s="80"/>
      <c r="AK3737" s="116" t="s">
        <v>1696</v>
      </c>
      <c r="AN3737" s="80"/>
      <c r="AO3737" s="80"/>
      <c r="AP3737" s="80"/>
      <c r="AQ3737" s="80"/>
      <c r="AR3737" s="130"/>
      <c r="AS3737" s="80"/>
      <c r="AT3737" s="7"/>
      <c r="AU3737" s="7"/>
      <c r="AV3737" s="169"/>
      <c r="AW3737" s="170"/>
      <c r="AX3737" s="140"/>
      <c r="AY3737" s="150"/>
      <c r="AZ3737" s="171"/>
      <c r="BA3737" s="171"/>
      <c r="BB3737" s="150" t="str">
        <f t="shared" si="626"/>
        <v/>
      </c>
      <c r="BC3737" s="172"/>
      <c r="BD3737" s="169"/>
      <c r="BE3737" s="169"/>
      <c r="BF3737" s="169"/>
      <c r="BG3737" s="169"/>
      <c r="BH3737" s="169"/>
      <c r="BI3737" s="169"/>
      <c r="BJ3737" s="169"/>
      <c r="BK3737" s="169"/>
      <c r="BL3737" s="169"/>
      <c r="BM3737" s="169"/>
      <c r="BN3737" s="169"/>
      <c r="BO3737" s="169"/>
      <c r="BP3737" s="169"/>
      <c r="BQ3737" s="169"/>
      <c r="BS3737" s="6"/>
      <c r="BT3737" s="11"/>
      <c r="BU3737" s="6"/>
      <c r="BV3737" s="6"/>
    </row>
    <row r="3738" spans="1:74" ht="15.75" x14ac:dyDescent="0.25">
      <c r="A3738" s="52" t="s">
        <v>7908</v>
      </c>
      <c r="B3738" s="56"/>
      <c r="C3738" s="7" t="s">
        <v>118</v>
      </c>
      <c r="D3738" s="7" t="s">
        <v>6921</v>
      </c>
      <c r="E3738" s="7"/>
      <c r="F3738" s="64"/>
      <c r="G3738" s="6"/>
      <c r="H3738" s="6"/>
      <c r="I3738" s="10" t="s">
        <v>110</v>
      </c>
      <c r="J3738" s="11" t="s">
        <v>5722</v>
      </c>
      <c r="K3738" s="220" t="s">
        <v>601</v>
      </c>
      <c r="L3738" s="180"/>
      <c r="M3738" s="180">
        <v>1000</v>
      </c>
      <c r="N3738" s="80" t="s">
        <v>7217</v>
      </c>
      <c r="O3738" s="165"/>
      <c r="P3738" s="80" t="s">
        <v>6610</v>
      </c>
      <c r="Q3738" s="80"/>
      <c r="R3738" s="80"/>
      <c r="S3738" s="166"/>
      <c r="T3738" s="164"/>
      <c r="U3738" s="167"/>
      <c r="V3738" s="168"/>
      <c r="W3738" s="12" t="str">
        <f t="shared" si="625"/>
        <v>Mqtt1</v>
      </c>
      <c r="X3738" s="222"/>
      <c r="Y3738" s="6" t="str">
        <f t="shared" si="624"/>
        <v>power-tag/lights-technical-areas-emp109</v>
      </c>
      <c r="Z3738" s="106" t="str" cm="1">
        <f t="array" ref="Z3738">IF(COUNTIF(N3738,"spare"),"","$."&amp;_xlfn.REGEXEXTRACT(J3738,"PT\d+[FQ]\d+_(.*)", 2))</f>
        <v>$.Power_Factor_Phase_B</v>
      </c>
      <c r="AA3738" s="12">
        <f t="shared" si="621"/>
        <v>44</v>
      </c>
      <c r="AB3738" s="6" t="s">
        <v>195</v>
      </c>
      <c r="AC3738" s="106">
        <v>3080</v>
      </c>
      <c r="AJ3738" s="80"/>
      <c r="AK3738" s="116" t="s">
        <v>1696</v>
      </c>
      <c r="AN3738" s="80"/>
      <c r="AO3738" s="80"/>
      <c r="AP3738" s="80"/>
      <c r="AQ3738" s="80"/>
      <c r="AR3738" s="130"/>
      <c r="AS3738" s="80"/>
      <c r="AT3738" s="7"/>
      <c r="AU3738" s="7"/>
      <c r="AV3738" s="169"/>
      <c r="AW3738" s="170"/>
      <c r="AX3738" s="140"/>
      <c r="AY3738" s="150"/>
      <c r="AZ3738" s="171"/>
      <c r="BA3738" s="171"/>
      <c r="BB3738" s="150" t="str">
        <f t="shared" si="626"/>
        <v/>
      </c>
      <c r="BC3738" s="172"/>
      <c r="BD3738" s="169"/>
      <c r="BE3738" s="169"/>
      <c r="BF3738" s="169"/>
      <c r="BG3738" s="169"/>
      <c r="BH3738" s="169"/>
      <c r="BI3738" s="169"/>
      <c r="BJ3738" s="169"/>
      <c r="BK3738" s="169"/>
      <c r="BL3738" s="169"/>
      <c r="BM3738" s="169"/>
      <c r="BN3738" s="169"/>
      <c r="BO3738" s="169"/>
      <c r="BP3738" s="169"/>
      <c r="BQ3738" s="169"/>
      <c r="BS3738" s="6"/>
      <c r="BT3738" s="11"/>
      <c r="BU3738" s="6"/>
      <c r="BV3738" s="6"/>
    </row>
    <row r="3739" spans="1:74" ht="15.75" x14ac:dyDescent="0.25">
      <c r="A3739" s="52" t="s">
        <v>7908</v>
      </c>
      <c r="B3739" s="56"/>
      <c r="C3739" s="7" t="s">
        <v>118</v>
      </c>
      <c r="D3739" s="7" t="s">
        <v>6921</v>
      </c>
      <c r="E3739" s="7"/>
      <c r="F3739" s="64"/>
      <c r="G3739" s="6"/>
      <c r="H3739" s="6"/>
      <c r="I3739" s="10" t="s">
        <v>110</v>
      </c>
      <c r="J3739" s="11" t="s">
        <v>5723</v>
      </c>
      <c r="K3739" s="220" t="s">
        <v>601</v>
      </c>
      <c r="L3739" s="180"/>
      <c r="M3739" s="180">
        <v>1000</v>
      </c>
      <c r="N3739" s="80" t="s">
        <v>7217</v>
      </c>
      <c r="O3739" s="165"/>
      <c r="P3739" s="80" t="s">
        <v>6611</v>
      </c>
      <c r="Q3739" s="80"/>
      <c r="R3739" s="80"/>
      <c r="S3739" s="166"/>
      <c r="T3739" s="164"/>
      <c r="U3739" s="167"/>
      <c r="V3739" s="168"/>
      <c r="W3739" s="12" t="str">
        <f t="shared" si="625"/>
        <v>Mqtt1</v>
      </c>
      <c r="X3739" s="222"/>
      <c r="Y3739" s="6" t="str">
        <f t="shared" si="624"/>
        <v>power-tag/lights-technical-areas-emp109</v>
      </c>
      <c r="Z3739" s="106" t="str" cm="1">
        <f t="array" ref="Z3739">IF(COUNTIF(N3739,"spare"),"","$."&amp;_xlfn.REGEXEXTRACT(J3739,"PT\d+[FQ]\d+_(.*)", 2))</f>
        <v>$.Power_Factor_Phase_C</v>
      </c>
      <c r="AA3739" s="12">
        <f t="shared" si="621"/>
        <v>44</v>
      </c>
      <c r="AB3739" s="6" t="s">
        <v>195</v>
      </c>
      <c r="AC3739" s="106">
        <v>3082</v>
      </c>
      <c r="AJ3739" s="80"/>
      <c r="AK3739" s="116" t="s">
        <v>1696</v>
      </c>
      <c r="AN3739" s="80"/>
      <c r="AO3739" s="80"/>
      <c r="AP3739" s="80"/>
      <c r="AQ3739" s="80"/>
      <c r="AR3739" s="130"/>
      <c r="AS3739" s="80"/>
      <c r="AT3739" s="7"/>
      <c r="AU3739" s="7"/>
      <c r="AV3739" s="169"/>
      <c r="AW3739" s="170"/>
      <c r="AX3739" s="140"/>
      <c r="AY3739" s="150"/>
      <c r="AZ3739" s="171"/>
      <c r="BA3739" s="171"/>
      <c r="BB3739" s="150" t="str">
        <f t="shared" si="626"/>
        <v/>
      </c>
      <c r="BC3739" s="172"/>
      <c r="BD3739" s="169"/>
      <c r="BE3739" s="169"/>
      <c r="BF3739" s="169"/>
      <c r="BG3739" s="169"/>
      <c r="BH3739" s="169"/>
      <c r="BI3739" s="169"/>
      <c r="BJ3739" s="169"/>
      <c r="BK3739" s="169"/>
      <c r="BL3739" s="169"/>
      <c r="BM3739" s="169"/>
      <c r="BN3739" s="169"/>
      <c r="BO3739" s="169"/>
      <c r="BP3739" s="169"/>
      <c r="BQ3739" s="169"/>
      <c r="BS3739" s="6"/>
      <c r="BT3739" s="11"/>
      <c r="BU3739" s="6"/>
      <c r="BV3739" s="6"/>
    </row>
    <row r="3740" spans="1:74" ht="15.75" x14ac:dyDescent="0.25">
      <c r="A3740" s="52" t="s">
        <v>7908</v>
      </c>
      <c r="B3740" s="56"/>
      <c r="C3740" s="7" t="s">
        <v>118</v>
      </c>
      <c r="D3740" s="7" t="s">
        <v>6921</v>
      </c>
      <c r="E3740" s="7"/>
      <c r="F3740" s="64"/>
      <c r="G3740" s="6"/>
      <c r="H3740" s="6"/>
      <c r="I3740" s="10" t="s">
        <v>110</v>
      </c>
      <c r="J3740" s="11" t="s">
        <v>5724</v>
      </c>
      <c r="K3740" s="220" t="s">
        <v>601</v>
      </c>
      <c r="L3740" s="180"/>
      <c r="M3740" s="180">
        <v>1000</v>
      </c>
      <c r="N3740" s="80" t="s">
        <v>7217</v>
      </c>
      <c r="O3740" s="165"/>
      <c r="P3740" s="80" t="s">
        <v>6612</v>
      </c>
      <c r="Q3740" s="80"/>
      <c r="R3740" s="80"/>
      <c r="S3740" s="166"/>
      <c r="T3740" s="164"/>
      <c r="U3740" s="167"/>
      <c r="V3740" s="168"/>
      <c r="W3740" s="12" t="str">
        <f t="shared" si="625"/>
        <v>Mqtt1</v>
      </c>
      <c r="X3740" s="222"/>
      <c r="Y3740" s="6" t="str">
        <f t="shared" si="624"/>
        <v>power-tag/lights-technical-areas-emp109</v>
      </c>
      <c r="Z3740" s="106" t="str" cm="1">
        <f t="array" ref="Z3740">IF(COUNTIF(N3740,"spare"),"","$."&amp;_xlfn.REGEXEXTRACT(J3740,"PT\d+[FQ]\d+_(.*)", 2))</f>
        <v>$.Total_Power_Factor</v>
      </c>
      <c r="AA3740" s="12">
        <f t="shared" si="621"/>
        <v>44</v>
      </c>
      <c r="AB3740" s="6" t="s">
        <v>195</v>
      </c>
      <c r="AC3740" s="106">
        <v>3084</v>
      </c>
      <c r="AJ3740" s="80"/>
      <c r="AK3740" s="116" t="s">
        <v>1696</v>
      </c>
      <c r="AN3740" s="80"/>
      <c r="AO3740" s="80"/>
      <c r="AP3740" s="80"/>
      <c r="AQ3740" s="80"/>
      <c r="AR3740" s="130"/>
      <c r="AS3740" s="80"/>
      <c r="AT3740" s="7"/>
      <c r="AU3740" s="7"/>
      <c r="AV3740" s="169"/>
      <c r="AW3740" s="170"/>
      <c r="AX3740" s="140"/>
      <c r="AY3740" s="150"/>
      <c r="AZ3740" s="171"/>
      <c r="BA3740" s="171"/>
      <c r="BB3740" s="150" t="str">
        <f t="shared" si="626"/>
        <v/>
      </c>
      <c r="BC3740" s="172"/>
      <c r="BD3740" s="169"/>
      <c r="BE3740" s="169"/>
      <c r="BF3740" s="169"/>
      <c r="BG3740" s="169"/>
      <c r="BH3740" s="169"/>
      <c r="BI3740" s="169"/>
      <c r="BJ3740" s="169"/>
      <c r="BK3740" s="169"/>
      <c r="BL3740" s="169"/>
      <c r="BM3740" s="169"/>
      <c r="BN3740" s="169"/>
      <c r="BO3740" s="169"/>
      <c r="BP3740" s="169"/>
      <c r="BQ3740" s="169"/>
      <c r="BS3740" s="6"/>
      <c r="BT3740" s="11"/>
      <c r="BU3740" s="6"/>
      <c r="BV3740" s="6"/>
    </row>
    <row r="3741" spans="1:74" ht="15.75" x14ac:dyDescent="0.25">
      <c r="A3741" s="52" t="s">
        <v>7908</v>
      </c>
      <c r="B3741" s="56"/>
      <c r="C3741" s="7" t="s">
        <v>118</v>
      </c>
      <c r="D3741" s="7" t="s">
        <v>6921</v>
      </c>
      <c r="E3741" s="7"/>
      <c r="F3741" s="64"/>
      <c r="G3741" s="6"/>
      <c r="H3741" s="6"/>
      <c r="I3741" s="10" t="s">
        <v>110</v>
      </c>
      <c r="J3741" s="11" t="s">
        <v>5725</v>
      </c>
      <c r="K3741" s="220" t="s">
        <v>601</v>
      </c>
      <c r="L3741" s="180"/>
      <c r="M3741" s="180">
        <v>1000</v>
      </c>
      <c r="N3741" s="80" t="s">
        <v>7217</v>
      </c>
      <c r="O3741" s="165"/>
      <c r="P3741" s="80" t="s">
        <v>6613</v>
      </c>
      <c r="Q3741" s="80"/>
      <c r="R3741" s="80"/>
      <c r="S3741" s="166"/>
      <c r="T3741" s="164"/>
      <c r="U3741" s="167"/>
      <c r="V3741" s="168"/>
      <c r="W3741" s="12" t="str">
        <f t="shared" ref="W3741:W3755" si="627">IF(COUNTIF(N3741,"spare"),"","Mqtt1")</f>
        <v>Mqtt1</v>
      </c>
      <c r="X3741" s="222"/>
      <c r="Y3741" s="6" t="str">
        <f t="shared" si="624"/>
        <v>power-tag/outlets-crew-cabin-1-emp101</v>
      </c>
      <c r="Z3741" s="106" t="str" cm="1">
        <f t="array" ref="Z3741">IF(COUNTIF(N3741,"spare"),"","$."&amp;_xlfn.REGEXEXTRACT(J3741,"PT\d+[FQ]\d+_(.*)", 2))</f>
        <v>$.RMS_Current_Phase_A</v>
      </c>
      <c r="AA3741" s="12">
        <f>AA3726+1</f>
        <v>45</v>
      </c>
      <c r="AB3741" s="6" t="s">
        <v>195</v>
      </c>
      <c r="AC3741" s="106">
        <v>3000</v>
      </c>
      <c r="AJ3741" s="80"/>
      <c r="AK3741" s="116" t="s">
        <v>1693</v>
      </c>
      <c r="AN3741" s="80"/>
      <c r="AO3741" s="80"/>
      <c r="AP3741" s="80"/>
      <c r="AQ3741" s="80"/>
      <c r="AR3741" s="130"/>
      <c r="AS3741" s="80"/>
      <c r="AT3741" s="7"/>
      <c r="AU3741" s="7"/>
      <c r="AV3741" s="169"/>
      <c r="AW3741" s="170"/>
      <c r="AX3741" s="140"/>
      <c r="AY3741" s="150"/>
      <c r="AZ3741" s="171"/>
      <c r="BA3741" s="171"/>
      <c r="BB3741" s="150" t="str">
        <f t="shared" ref="BB3741:BB3755" si="628">IF(ISNUMBER(AM3741),"1","")</f>
        <v/>
      </c>
      <c r="BC3741" s="172"/>
      <c r="BD3741" s="169"/>
      <c r="BE3741" s="169"/>
      <c r="BF3741" s="169"/>
      <c r="BG3741" s="169"/>
      <c r="BH3741" s="169"/>
      <c r="BI3741" s="169"/>
      <c r="BJ3741" s="169"/>
      <c r="BK3741" s="169"/>
      <c r="BL3741" s="169"/>
      <c r="BM3741" s="169"/>
      <c r="BN3741" s="169"/>
      <c r="BO3741" s="169"/>
      <c r="BP3741" s="169"/>
      <c r="BQ3741" s="169"/>
      <c r="BS3741" s="6"/>
      <c r="BT3741" s="11"/>
      <c r="BU3741" s="6"/>
      <c r="BV3741" s="6"/>
    </row>
    <row r="3742" spans="1:74" ht="15.75" x14ac:dyDescent="0.25">
      <c r="A3742" s="52" t="s">
        <v>7908</v>
      </c>
      <c r="B3742" s="56"/>
      <c r="C3742" s="7" t="s">
        <v>118</v>
      </c>
      <c r="D3742" s="7" t="s">
        <v>6921</v>
      </c>
      <c r="E3742" s="7"/>
      <c r="F3742" s="64"/>
      <c r="G3742" s="6"/>
      <c r="H3742" s="6"/>
      <c r="I3742" s="10" t="s">
        <v>110</v>
      </c>
      <c r="J3742" s="11" t="s">
        <v>5726</v>
      </c>
      <c r="K3742" s="220" t="s">
        <v>601</v>
      </c>
      <c r="L3742" s="180"/>
      <c r="M3742" s="180">
        <v>1000</v>
      </c>
      <c r="N3742" s="80" t="s">
        <v>7217</v>
      </c>
      <c r="O3742" s="165"/>
      <c r="P3742" s="80" t="s">
        <v>6614</v>
      </c>
      <c r="Q3742" s="80"/>
      <c r="R3742" s="80"/>
      <c r="S3742" s="166"/>
      <c r="T3742" s="164"/>
      <c r="U3742" s="167"/>
      <c r="V3742" s="168"/>
      <c r="W3742" s="12" t="str">
        <f t="shared" si="627"/>
        <v>Mqtt1</v>
      </c>
      <c r="X3742" s="222"/>
      <c r="Y3742" s="6" t="str">
        <f t="shared" si="624"/>
        <v>power-tag/outlets-crew-cabin-1-emp101</v>
      </c>
      <c r="Z3742" s="106" t="str" cm="1">
        <f t="array" ref="Z3742">IF(COUNTIF(N3742,"spare"),"","$."&amp;_xlfn.REGEXEXTRACT(J3742,"PT\d+[FQ]\d+_(.*)", 2))</f>
        <v>$.RMS_Current_Phase_B</v>
      </c>
      <c r="AA3742" s="12">
        <f t="shared" si="621"/>
        <v>45</v>
      </c>
      <c r="AB3742" s="6" t="s">
        <v>195</v>
      </c>
      <c r="AC3742" s="106">
        <v>3002</v>
      </c>
      <c r="AJ3742" s="80"/>
      <c r="AK3742" s="116" t="s">
        <v>1693</v>
      </c>
      <c r="AN3742" s="80"/>
      <c r="AO3742" s="80"/>
      <c r="AP3742" s="80"/>
      <c r="AQ3742" s="80"/>
      <c r="AR3742" s="130"/>
      <c r="AS3742" s="80"/>
      <c r="AT3742" s="7"/>
      <c r="AU3742" s="7"/>
      <c r="AV3742" s="169"/>
      <c r="AW3742" s="170"/>
      <c r="AX3742" s="140"/>
      <c r="AY3742" s="150"/>
      <c r="AZ3742" s="171"/>
      <c r="BA3742" s="171"/>
      <c r="BB3742" s="150" t="str">
        <f t="shared" si="628"/>
        <v/>
      </c>
      <c r="BC3742" s="172"/>
      <c r="BD3742" s="169"/>
      <c r="BE3742" s="169"/>
      <c r="BF3742" s="169"/>
      <c r="BG3742" s="169"/>
      <c r="BH3742" s="169"/>
      <c r="BI3742" s="169"/>
      <c r="BJ3742" s="169"/>
      <c r="BK3742" s="169"/>
      <c r="BL3742" s="169"/>
      <c r="BM3742" s="169"/>
      <c r="BN3742" s="169"/>
      <c r="BO3742" s="169"/>
      <c r="BP3742" s="169"/>
      <c r="BQ3742" s="169"/>
      <c r="BS3742" s="6"/>
      <c r="BT3742" s="11"/>
      <c r="BU3742" s="6"/>
      <c r="BV3742" s="6"/>
    </row>
    <row r="3743" spans="1:74" ht="15.75" x14ac:dyDescent="0.25">
      <c r="A3743" s="52" t="s">
        <v>7908</v>
      </c>
      <c r="B3743" s="56"/>
      <c r="C3743" s="7" t="s">
        <v>118</v>
      </c>
      <c r="D3743" s="7" t="s">
        <v>6921</v>
      </c>
      <c r="E3743" s="7"/>
      <c r="F3743" s="64"/>
      <c r="G3743" s="6"/>
      <c r="H3743" s="6"/>
      <c r="I3743" s="10" t="s">
        <v>110</v>
      </c>
      <c r="J3743" s="11" t="s">
        <v>5727</v>
      </c>
      <c r="K3743" s="220" t="s">
        <v>601</v>
      </c>
      <c r="L3743" s="180"/>
      <c r="M3743" s="180">
        <v>1000</v>
      </c>
      <c r="N3743" s="80" t="s">
        <v>7217</v>
      </c>
      <c r="O3743" s="165"/>
      <c r="P3743" s="80" t="s">
        <v>6615</v>
      </c>
      <c r="Q3743" s="80"/>
      <c r="R3743" s="80"/>
      <c r="S3743" s="166"/>
      <c r="T3743" s="164"/>
      <c r="U3743" s="167"/>
      <c r="V3743" s="168"/>
      <c r="W3743" s="12" t="str">
        <f t="shared" si="627"/>
        <v>Mqtt1</v>
      </c>
      <c r="X3743" s="222"/>
      <c r="Y3743" s="6" t="str">
        <f t="shared" si="624"/>
        <v>power-tag/outlets-crew-cabin-1-emp101</v>
      </c>
      <c r="Z3743" s="106" t="str" cm="1">
        <f t="array" ref="Z3743">IF(COUNTIF(N3743,"spare"),"","$."&amp;_xlfn.REGEXEXTRACT(J3743,"PT\d+[FQ]\d+_(.*)", 2))</f>
        <v>$.RMS_Current_Phase_C</v>
      </c>
      <c r="AA3743" s="12">
        <f t="shared" si="621"/>
        <v>45</v>
      </c>
      <c r="AB3743" s="6" t="s">
        <v>195</v>
      </c>
      <c r="AC3743" s="106">
        <v>3004</v>
      </c>
      <c r="AJ3743" s="80"/>
      <c r="AK3743" s="116" t="s">
        <v>1693</v>
      </c>
      <c r="AN3743" s="80"/>
      <c r="AO3743" s="80"/>
      <c r="AP3743" s="80"/>
      <c r="AQ3743" s="80"/>
      <c r="AR3743" s="130"/>
      <c r="AS3743" s="80"/>
      <c r="AT3743" s="7"/>
      <c r="AU3743" s="7"/>
      <c r="AV3743" s="169"/>
      <c r="AW3743" s="170"/>
      <c r="AX3743" s="140"/>
      <c r="AY3743" s="150"/>
      <c r="AZ3743" s="171"/>
      <c r="BA3743" s="171"/>
      <c r="BB3743" s="150" t="str">
        <f t="shared" si="628"/>
        <v/>
      </c>
      <c r="BC3743" s="172"/>
      <c r="BD3743" s="169"/>
      <c r="BE3743" s="169"/>
      <c r="BF3743" s="169"/>
      <c r="BG3743" s="169"/>
      <c r="BH3743" s="169"/>
      <c r="BI3743" s="169"/>
      <c r="BJ3743" s="169"/>
      <c r="BK3743" s="169"/>
      <c r="BL3743" s="169"/>
      <c r="BM3743" s="169"/>
      <c r="BN3743" s="169"/>
      <c r="BO3743" s="169"/>
      <c r="BP3743" s="169"/>
      <c r="BQ3743" s="169"/>
      <c r="BS3743" s="6"/>
      <c r="BT3743" s="11"/>
      <c r="BU3743" s="6"/>
      <c r="BV3743" s="6"/>
    </row>
    <row r="3744" spans="1:74" ht="15.75" x14ac:dyDescent="0.25">
      <c r="A3744" s="52" t="s">
        <v>7908</v>
      </c>
      <c r="B3744" s="56"/>
      <c r="C3744" s="7" t="s">
        <v>118</v>
      </c>
      <c r="D3744" s="7" t="s">
        <v>6921</v>
      </c>
      <c r="E3744" s="7"/>
      <c r="F3744" s="64"/>
      <c r="G3744" s="6"/>
      <c r="H3744" s="6"/>
      <c r="I3744" s="10" t="s">
        <v>110</v>
      </c>
      <c r="J3744" s="11" t="s">
        <v>5728</v>
      </c>
      <c r="K3744" s="220" t="s">
        <v>601</v>
      </c>
      <c r="L3744" s="180"/>
      <c r="M3744" s="180">
        <v>1000</v>
      </c>
      <c r="N3744" s="80" t="s">
        <v>7217</v>
      </c>
      <c r="O3744" s="165"/>
      <c r="P3744" s="80" t="s">
        <v>6616</v>
      </c>
      <c r="Q3744" s="80"/>
      <c r="R3744" s="80"/>
      <c r="S3744" s="166"/>
      <c r="T3744" s="164"/>
      <c r="U3744" s="167"/>
      <c r="V3744" s="168"/>
      <c r="W3744" s="12" t="str">
        <f t="shared" si="627"/>
        <v>Mqtt1</v>
      </c>
      <c r="X3744" s="222"/>
      <c r="Y3744" s="6" t="str">
        <f t="shared" si="624"/>
        <v>power-tag/outlets-crew-cabin-1-emp101</v>
      </c>
      <c r="Z3744" s="106" t="str" cm="1">
        <f t="array" ref="Z3744">IF(COUNTIF(N3744,"spare"),"","$."&amp;_xlfn.REGEXEXTRACT(J3744,"PT\d+[FQ]\d+_(.*)", 2))</f>
        <v>$.RMS_Current_Phase_Neut</v>
      </c>
      <c r="AA3744" s="12">
        <f t="shared" si="621"/>
        <v>45</v>
      </c>
      <c r="AB3744" s="6" t="s">
        <v>195</v>
      </c>
      <c r="AC3744" s="106">
        <v>3006</v>
      </c>
      <c r="AJ3744" s="80"/>
      <c r="AK3744" s="116" t="s">
        <v>1693</v>
      </c>
      <c r="AN3744" s="80"/>
      <c r="AO3744" s="80"/>
      <c r="AP3744" s="80"/>
      <c r="AQ3744" s="80"/>
      <c r="AR3744" s="130"/>
      <c r="AS3744" s="80"/>
      <c r="AT3744" s="7"/>
      <c r="AU3744" s="7"/>
      <c r="AV3744" s="169"/>
      <c r="AW3744" s="170"/>
      <c r="AX3744" s="140"/>
      <c r="AY3744" s="150"/>
      <c r="AZ3744" s="171"/>
      <c r="BA3744" s="171"/>
      <c r="BB3744" s="150" t="str">
        <f t="shared" si="628"/>
        <v/>
      </c>
      <c r="BC3744" s="172"/>
      <c r="BD3744" s="169"/>
      <c r="BE3744" s="169"/>
      <c r="BF3744" s="169"/>
      <c r="BG3744" s="169"/>
      <c r="BH3744" s="169"/>
      <c r="BI3744" s="169"/>
      <c r="BJ3744" s="169"/>
      <c r="BK3744" s="169"/>
      <c r="BL3744" s="169"/>
      <c r="BM3744" s="169"/>
      <c r="BN3744" s="169"/>
      <c r="BO3744" s="169"/>
      <c r="BP3744" s="169"/>
      <c r="BQ3744" s="169"/>
      <c r="BS3744" s="6"/>
      <c r="BT3744" s="11"/>
      <c r="BU3744" s="6"/>
      <c r="BV3744" s="6"/>
    </row>
    <row r="3745" spans="1:74" ht="15.75" x14ac:dyDescent="0.25">
      <c r="A3745" s="52" t="s">
        <v>7908</v>
      </c>
      <c r="B3745" s="56"/>
      <c r="C3745" s="7" t="s">
        <v>118</v>
      </c>
      <c r="D3745" s="7" t="s">
        <v>6921</v>
      </c>
      <c r="E3745" s="7"/>
      <c r="F3745" s="64"/>
      <c r="G3745" s="6"/>
      <c r="H3745" s="6"/>
      <c r="I3745" s="10" t="s">
        <v>110</v>
      </c>
      <c r="J3745" s="11" t="s">
        <v>7850</v>
      </c>
      <c r="K3745" s="220" t="s">
        <v>601</v>
      </c>
      <c r="L3745" s="180"/>
      <c r="M3745" s="180">
        <v>1000</v>
      </c>
      <c r="N3745" s="80" t="s">
        <v>7217</v>
      </c>
      <c r="O3745" s="165"/>
      <c r="P3745" s="80" t="s">
        <v>6617</v>
      </c>
      <c r="Q3745" s="80"/>
      <c r="R3745" s="80"/>
      <c r="S3745" s="166"/>
      <c r="T3745" s="164"/>
      <c r="U3745" s="167"/>
      <c r="V3745" s="168"/>
      <c r="W3745" s="12" t="str">
        <f t="shared" si="627"/>
        <v>Mqtt1</v>
      </c>
      <c r="X3745" s="222"/>
      <c r="Y3745" s="6" t="str">
        <f t="shared" si="624"/>
        <v>power-tag/outlets-crew-cabin-1-emp101</v>
      </c>
      <c r="Z3745" s="106" t="str" cm="1">
        <f t="array" ref="Z3745">IF(COUNTIF(N3745,"spare"),"","$."&amp;_xlfn.REGEXEXTRACT(J3745,"PT\d+[FQ]\d+_(.*)", 2))</f>
        <v>$.RMS_Voltage_A_N</v>
      </c>
      <c r="AA3745" s="12">
        <f t="shared" si="621"/>
        <v>45</v>
      </c>
      <c r="AB3745" s="6" t="s">
        <v>195</v>
      </c>
      <c r="AC3745" s="106">
        <v>3028</v>
      </c>
      <c r="AJ3745" s="80"/>
      <c r="AK3745" s="116" t="s">
        <v>1694</v>
      </c>
      <c r="AN3745" s="80"/>
      <c r="AO3745" s="80"/>
      <c r="AP3745" s="80"/>
      <c r="AQ3745" s="80"/>
      <c r="AR3745" s="130"/>
      <c r="AS3745" s="80"/>
      <c r="AT3745" s="7"/>
      <c r="AU3745" s="7"/>
      <c r="AV3745" s="169"/>
      <c r="AW3745" s="170"/>
      <c r="AX3745" s="140"/>
      <c r="AY3745" s="150"/>
      <c r="AZ3745" s="171"/>
      <c r="BA3745" s="171"/>
      <c r="BB3745" s="150" t="str">
        <f t="shared" si="628"/>
        <v/>
      </c>
      <c r="BC3745" s="172"/>
      <c r="BD3745" s="169"/>
      <c r="BE3745" s="169"/>
      <c r="BF3745" s="169"/>
      <c r="BG3745" s="169"/>
      <c r="BH3745" s="169"/>
      <c r="BI3745" s="169"/>
      <c r="BJ3745" s="169"/>
      <c r="BK3745" s="169"/>
      <c r="BL3745" s="169"/>
      <c r="BM3745" s="169"/>
      <c r="BN3745" s="169"/>
      <c r="BO3745" s="169"/>
      <c r="BP3745" s="169"/>
      <c r="BQ3745" s="169"/>
      <c r="BS3745" s="6"/>
      <c r="BT3745" s="11"/>
      <c r="BU3745" s="6"/>
      <c r="BV3745" s="6"/>
    </row>
    <row r="3746" spans="1:74" ht="15.75" x14ac:dyDescent="0.25">
      <c r="A3746" s="52" t="s">
        <v>7908</v>
      </c>
      <c r="B3746" s="56"/>
      <c r="C3746" s="7" t="s">
        <v>118</v>
      </c>
      <c r="D3746" s="7" t="s">
        <v>6921</v>
      </c>
      <c r="E3746" s="7"/>
      <c r="F3746" s="64"/>
      <c r="G3746" s="6"/>
      <c r="H3746" s="6"/>
      <c r="I3746" s="10" t="s">
        <v>110</v>
      </c>
      <c r="J3746" s="11" t="s">
        <v>7851</v>
      </c>
      <c r="K3746" s="220" t="s">
        <v>601</v>
      </c>
      <c r="L3746" s="180"/>
      <c r="M3746" s="180">
        <v>1000</v>
      </c>
      <c r="N3746" s="80" t="s">
        <v>7217</v>
      </c>
      <c r="O3746" s="165"/>
      <c r="P3746" s="80" t="s">
        <v>6618</v>
      </c>
      <c r="Q3746" s="80"/>
      <c r="R3746" s="80"/>
      <c r="S3746" s="166"/>
      <c r="T3746" s="164"/>
      <c r="U3746" s="167"/>
      <c r="V3746" s="168"/>
      <c r="W3746" s="12" t="str">
        <f t="shared" si="627"/>
        <v>Mqtt1</v>
      </c>
      <c r="X3746" s="222"/>
      <c r="Y3746" s="6" t="str">
        <f t="shared" si="624"/>
        <v>power-tag/outlets-crew-cabin-1-emp101</v>
      </c>
      <c r="Z3746" s="106" t="str" cm="1">
        <f t="array" ref="Z3746">IF(COUNTIF(N3746,"spare"),"","$."&amp;_xlfn.REGEXEXTRACT(J3746,"PT\d+[FQ]\d+_(.*)", 2))</f>
        <v>$.RMS_Voltage_B_N</v>
      </c>
      <c r="AA3746" s="12">
        <f t="shared" ref="AA3746:AA3755" si="629">AA3731+1</f>
        <v>45</v>
      </c>
      <c r="AB3746" s="6" t="s">
        <v>195</v>
      </c>
      <c r="AC3746" s="106">
        <v>3030</v>
      </c>
      <c r="AJ3746" s="80"/>
      <c r="AK3746" s="116" t="s">
        <v>1694</v>
      </c>
      <c r="AN3746" s="80"/>
      <c r="AO3746" s="80"/>
      <c r="AP3746" s="80"/>
      <c r="AQ3746" s="80"/>
      <c r="AR3746" s="130"/>
      <c r="AS3746" s="80"/>
      <c r="AT3746" s="7"/>
      <c r="AU3746" s="7"/>
      <c r="AV3746" s="169"/>
      <c r="AW3746" s="170"/>
      <c r="AX3746" s="140"/>
      <c r="AY3746" s="150"/>
      <c r="AZ3746" s="171"/>
      <c r="BA3746" s="171"/>
      <c r="BB3746" s="150" t="str">
        <f t="shared" si="628"/>
        <v/>
      </c>
      <c r="BC3746" s="172"/>
      <c r="BD3746" s="169"/>
      <c r="BE3746" s="169"/>
      <c r="BF3746" s="169"/>
      <c r="BG3746" s="169"/>
      <c r="BH3746" s="169"/>
      <c r="BI3746" s="169"/>
      <c r="BJ3746" s="169"/>
      <c r="BK3746" s="169"/>
      <c r="BL3746" s="169"/>
      <c r="BM3746" s="169"/>
      <c r="BN3746" s="169"/>
      <c r="BO3746" s="169"/>
      <c r="BP3746" s="169"/>
      <c r="BQ3746" s="169"/>
      <c r="BS3746" s="6"/>
      <c r="BT3746" s="11"/>
      <c r="BU3746" s="6"/>
      <c r="BV3746" s="6"/>
    </row>
    <row r="3747" spans="1:74" ht="15.75" x14ac:dyDescent="0.25">
      <c r="A3747" s="52" t="s">
        <v>7908</v>
      </c>
      <c r="B3747" s="56"/>
      <c r="C3747" s="7" t="s">
        <v>118</v>
      </c>
      <c r="D3747" s="7" t="s">
        <v>6921</v>
      </c>
      <c r="E3747" s="7"/>
      <c r="F3747" s="64"/>
      <c r="G3747" s="6"/>
      <c r="H3747" s="6"/>
      <c r="I3747" s="10" t="s">
        <v>110</v>
      </c>
      <c r="J3747" s="11" t="s">
        <v>7852</v>
      </c>
      <c r="K3747" s="220" t="s">
        <v>601</v>
      </c>
      <c r="L3747" s="180"/>
      <c r="M3747" s="180">
        <v>1000</v>
      </c>
      <c r="N3747" s="80" t="s">
        <v>7217</v>
      </c>
      <c r="O3747" s="165"/>
      <c r="P3747" s="80" t="s">
        <v>6619</v>
      </c>
      <c r="Q3747" s="80"/>
      <c r="R3747" s="80"/>
      <c r="S3747" s="166"/>
      <c r="T3747" s="164"/>
      <c r="U3747" s="167"/>
      <c r="V3747" s="168"/>
      <c r="W3747" s="12" t="str">
        <f t="shared" si="627"/>
        <v>Mqtt1</v>
      </c>
      <c r="X3747" s="222"/>
      <c r="Y3747" s="6" t="str">
        <f t="shared" si="624"/>
        <v>power-tag/outlets-crew-cabin-1-emp101</v>
      </c>
      <c r="Z3747" s="106" t="str" cm="1">
        <f t="array" ref="Z3747">IF(COUNTIF(N3747,"spare"),"","$."&amp;_xlfn.REGEXEXTRACT(J3747,"PT\d+[FQ]\d+_(.*)", 2))</f>
        <v>$.RMS_Voltage_C_N</v>
      </c>
      <c r="AA3747" s="12">
        <f t="shared" si="629"/>
        <v>45</v>
      </c>
      <c r="AB3747" s="6" t="s">
        <v>195</v>
      </c>
      <c r="AC3747" s="106">
        <v>3032</v>
      </c>
      <c r="AJ3747" s="80"/>
      <c r="AK3747" s="116" t="s">
        <v>1694</v>
      </c>
      <c r="AN3747" s="80"/>
      <c r="AO3747" s="80"/>
      <c r="AP3747" s="80"/>
      <c r="AQ3747" s="80"/>
      <c r="AR3747" s="130"/>
      <c r="AS3747" s="80"/>
      <c r="AT3747" s="7"/>
      <c r="AU3747" s="7"/>
      <c r="AV3747" s="169"/>
      <c r="AW3747" s="170"/>
      <c r="AX3747" s="140"/>
      <c r="AY3747" s="150"/>
      <c r="AZ3747" s="171"/>
      <c r="BA3747" s="171"/>
      <c r="BB3747" s="150" t="str">
        <f t="shared" si="628"/>
        <v/>
      </c>
      <c r="BC3747" s="172"/>
      <c r="BD3747" s="169"/>
      <c r="BE3747" s="169"/>
      <c r="BF3747" s="169"/>
      <c r="BG3747" s="169"/>
      <c r="BH3747" s="169"/>
      <c r="BI3747" s="169"/>
      <c r="BJ3747" s="169"/>
      <c r="BK3747" s="169"/>
      <c r="BL3747" s="169"/>
      <c r="BM3747" s="169"/>
      <c r="BN3747" s="169"/>
      <c r="BO3747" s="169"/>
      <c r="BP3747" s="169"/>
      <c r="BQ3747" s="169"/>
      <c r="BS3747" s="6"/>
      <c r="BT3747" s="11"/>
      <c r="BU3747" s="6"/>
      <c r="BV3747" s="6"/>
    </row>
    <row r="3748" spans="1:74" ht="15.75" x14ac:dyDescent="0.25">
      <c r="A3748" s="52" t="s">
        <v>7908</v>
      </c>
      <c r="B3748" s="56"/>
      <c r="C3748" s="7" t="s">
        <v>118</v>
      </c>
      <c r="D3748" s="7" t="s">
        <v>6921</v>
      </c>
      <c r="E3748" s="7"/>
      <c r="F3748" s="64"/>
      <c r="G3748" s="6"/>
      <c r="H3748" s="6"/>
      <c r="I3748" s="10" t="s">
        <v>110</v>
      </c>
      <c r="J3748" s="11" t="s">
        <v>5729</v>
      </c>
      <c r="K3748" s="220" t="s">
        <v>601</v>
      </c>
      <c r="L3748" s="180"/>
      <c r="M3748" s="180">
        <v>1000</v>
      </c>
      <c r="N3748" s="80" t="s">
        <v>7217</v>
      </c>
      <c r="O3748" s="165"/>
      <c r="P3748" s="80" t="s">
        <v>6620</v>
      </c>
      <c r="Q3748" s="80"/>
      <c r="R3748" s="80"/>
      <c r="S3748" s="166"/>
      <c r="T3748" s="164"/>
      <c r="U3748" s="167"/>
      <c r="V3748" s="168"/>
      <c r="W3748" s="12" t="str">
        <f t="shared" si="627"/>
        <v>Mqtt1</v>
      </c>
      <c r="X3748" s="222"/>
      <c r="Y3748" s="6" t="str">
        <f t="shared" si="624"/>
        <v>power-tag/outlets-crew-cabin-1-emp101</v>
      </c>
      <c r="Z3748" s="106" t="str" cm="1">
        <f t="array" ref="Z3748">IF(COUNTIF(N3748,"spare"),"","$."&amp;_xlfn.REGEXEXTRACT(J3748,"PT\d+[FQ]\d+_(.*)", 2))</f>
        <v>$.Active_Power_Phase_A</v>
      </c>
      <c r="AA3748" s="12">
        <f t="shared" si="629"/>
        <v>45</v>
      </c>
      <c r="AB3748" s="6" t="s">
        <v>195</v>
      </c>
      <c r="AC3748" s="106">
        <v>3054</v>
      </c>
      <c r="AJ3748" s="80"/>
      <c r="AK3748" s="116" t="s">
        <v>1695</v>
      </c>
      <c r="AN3748" s="80"/>
      <c r="AO3748" s="80"/>
      <c r="AP3748" s="80"/>
      <c r="AQ3748" s="80"/>
      <c r="AR3748" s="130"/>
      <c r="AS3748" s="80"/>
      <c r="AT3748" s="7"/>
      <c r="AU3748" s="7"/>
      <c r="AV3748" s="169"/>
      <c r="AW3748" s="170"/>
      <c r="AX3748" s="140"/>
      <c r="AY3748" s="150"/>
      <c r="AZ3748" s="171"/>
      <c r="BA3748" s="171"/>
      <c r="BB3748" s="150" t="str">
        <f t="shared" si="628"/>
        <v/>
      </c>
      <c r="BC3748" s="172"/>
      <c r="BD3748" s="169"/>
      <c r="BE3748" s="169"/>
      <c r="BF3748" s="169"/>
      <c r="BG3748" s="169"/>
      <c r="BH3748" s="169"/>
      <c r="BI3748" s="169"/>
      <c r="BJ3748" s="169"/>
      <c r="BK3748" s="169"/>
      <c r="BL3748" s="169"/>
      <c r="BM3748" s="169"/>
      <c r="BN3748" s="169"/>
      <c r="BO3748" s="169"/>
      <c r="BP3748" s="169"/>
      <c r="BQ3748" s="169"/>
      <c r="BS3748" s="6"/>
      <c r="BT3748" s="11"/>
      <c r="BU3748" s="6"/>
      <c r="BV3748" s="6"/>
    </row>
    <row r="3749" spans="1:74" ht="15.75" x14ac:dyDescent="0.25">
      <c r="A3749" s="52" t="s">
        <v>7908</v>
      </c>
      <c r="B3749" s="56"/>
      <c r="C3749" s="7" t="s">
        <v>118</v>
      </c>
      <c r="D3749" s="7" t="s">
        <v>6921</v>
      </c>
      <c r="E3749" s="7"/>
      <c r="F3749" s="64"/>
      <c r="G3749" s="6"/>
      <c r="H3749" s="6"/>
      <c r="I3749" s="10" t="s">
        <v>110</v>
      </c>
      <c r="J3749" s="11" t="s">
        <v>5730</v>
      </c>
      <c r="K3749" s="220" t="s">
        <v>601</v>
      </c>
      <c r="L3749" s="180"/>
      <c r="M3749" s="180">
        <v>1000</v>
      </c>
      <c r="N3749" s="80" t="s">
        <v>7217</v>
      </c>
      <c r="O3749" s="165"/>
      <c r="P3749" s="80" t="s">
        <v>6621</v>
      </c>
      <c r="Q3749" s="80"/>
      <c r="R3749" s="80"/>
      <c r="S3749" s="166"/>
      <c r="T3749" s="164"/>
      <c r="U3749" s="167"/>
      <c r="V3749" s="168"/>
      <c r="W3749" s="12" t="str">
        <f t="shared" si="627"/>
        <v>Mqtt1</v>
      </c>
      <c r="X3749" s="222"/>
      <c r="Y3749" s="6" t="str">
        <f t="shared" si="624"/>
        <v>power-tag/outlets-crew-cabin-1-emp101</v>
      </c>
      <c r="Z3749" s="106" t="str" cm="1">
        <f t="array" ref="Z3749">IF(COUNTIF(N3749,"spare"),"","$."&amp;_xlfn.REGEXEXTRACT(J3749,"PT\d+[FQ]\d+_(.*)", 2))</f>
        <v>$.Active_Power_Phase_B</v>
      </c>
      <c r="AA3749" s="12">
        <f t="shared" si="629"/>
        <v>45</v>
      </c>
      <c r="AB3749" s="6" t="s">
        <v>195</v>
      </c>
      <c r="AC3749" s="106">
        <v>3056</v>
      </c>
      <c r="AJ3749" s="80"/>
      <c r="AK3749" s="116" t="s">
        <v>1695</v>
      </c>
      <c r="AN3749" s="80"/>
      <c r="AO3749" s="80"/>
      <c r="AP3749" s="80"/>
      <c r="AQ3749" s="80"/>
      <c r="AR3749" s="130"/>
      <c r="AS3749" s="80"/>
      <c r="AT3749" s="7"/>
      <c r="AU3749" s="7"/>
      <c r="AV3749" s="169"/>
      <c r="AW3749" s="170"/>
      <c r="AX3749" s="140"/>
      <c r="AY3749" s="150"/>
      <c r="AZ3749" s="171"/>
      <c r="BA3749" s="171"/>
      <c r="BB3749" s="150" t="str">
        <f t="shared" si="628"/>
        <v/>
      </c>
      <c r="BC3749" s="172"/>
      <c r="BD3749" s="169"/>
      <c r="BE3749" s="169"/>
      <c r="BF3749" s="169"/>
      <c r="BG3749" s="169"/>
      <c r="BH3749" s="169"/>
      <c r="BI3749" s="169"/>
      <c r="BJ3749" s="169"/>
      <c r="BK3749" s="169"/>
      <c r="BL3749" s="169"/>
      <c r="BM3749" s="169"/>
      <c r="BN3749" s="169"/>
      <c r="BO3749" s="169"/>
      <c r="BP3749" s="169"/>
      <c r="BQ3749" s="169"/>
      <c r="BS3749" s="6"/>
      <c r="BT3749" s="11"/>
      <c r="BU3749" s="6"/>
      <c r="BV3749" s="6"/>
    </row>
    <row r="3750" spans="1:74" ht="15.75" x14ac:dyDescent="0.25">
      <c r="A3750" s="52" t="s">
        <v>7908</v>
      </c>
      <c r="B3750" s="56"/>
      <c r="C3750" s="7" t="s">
        <v>118</v>
      </c>
      <c r="D3750" s="7" t="s">
        <v>6921</v>
      </c>
      <c r="E3750" s="7"/>
      <c r="F3750" s="64"/>
      <c r="G3750" s="6"/>
      <c r="H3750" s="6"/>
      <c r="I3750" s="10" t="s">
        <v>110</v>
      </c>
      <c r="J3750" s="11" t="s">
        <v>5731</v>
      </c>
      <c r="K3750" s="220" t="s">
        <v>601</v>
      </c>
      <c r="L3750" s="180"/>
      <c r="M3750" s="180">
        <v>1000</v>
      </c>
      <c r="N3750" s="80" t="s">
        <v>7217</v>
      </c>
      <c r="O3750" s="165"/>
      <c r="P3750" s="80" t="s">
        <v>6622</v>
      </c>
      <c r="Q3750" s="80"/>
      <c r="R3750" s="80"/>
      <c r="S3750" s="166"/>
      <c r="T3750" s="164"/>
      <c r="U3750" s="167"/>
      <c r="V3750" s="168"/>
      <c r="W3750" s="12" t="str">
        <f t="shared" si="627"/>
        <v>Mqtt1</v>
      </c>
      <c r="X3750" s="222"/>
      <c r="Y3750" s="6" t="str">
        <f t="shared" si="624"/>
        <v>power-tag/outlets-crew-cabin-1-emp101</v>
      </c>
      <c r="Z3750" s="106" t="str" cm="1">
        <f t="array" ref="Z3750">IF(COUNTIF(N3750,"spare"),"","$."&amp;_xlfn.REGEXEXTRACT(J3750,"PT\d+[FQ]\d+_(.*)", 2))</f>
        <v>$.Active_Power_Phase_C</v>
      </c>
      <c r="AA3750" s="12">
        <f t="shared" si="629"/>
        <v>45</v>
      </c>
      <c r="AB3750" s="6" t="s">
        <v>195</v>
      </c>
      <c r="AC3750" s="106">
        <v>3058</v>
      </c>
      <c r="AJ3750" s="80"/>
      <c r="AK3750" s="116" t="s">
        <v>1695</v>
      </c>
      <c r="AN3750" s="80"/>
      <c r="AO3750" s="80"/>
      <c r="AP3750" s="80"/>
      <c r="AQ3750" s="80"/>
      <c r="AR3750" s="130"/>
      <c r="AS3750" s="80"/>
      <c r="AT3750" s="7"/>
      <c r="AU3750" s="7"/>
      <c r="AV3750" s="169"/>
      <c r="AW3750" s="170"/>
      <c r="AX3750" s="140"/>
      <c r="AY3750" s="150"/>
      <c r="AZ3750" s="171"/>
      <c r="BA3750" s="171"/>
      <c r="BB3750" s="150" t="str">
        <f t="shared" si="628"/>
        <v/>
      </c>
      <c r="BC3750" s="172"/>
      <c r="BD3750" s="169"/>
      <c r="BE3750" s="169"/>
      <c r="BF3750" s="169"/>
      <c r="BG3750" s="169"/>
      <c r="BH3750" s="169"/>
      <c r="BI3750" s="169"/>
      <c r="BJ3750" s="169"/>
      <c r="BK3750" s="169"/>
      <c r="BL3750" s="169"/>
      <c r="BM3750" s="169"/>
      <c r="BN3750" s="169"/>
      <c r="BO3750" s="169"/>
      <c r="BP3750" s="169"/>
      <c r="BQ3750" s="169"/>
      <c r="BS3750" s="6"/>
      <c r="BT3750" s="11"/>
      <c r="BU3750" s="6"/>
      <c r="BV3750" s="6"/>
    </row>
    <row r="3751" spans="1:74" ht="15.75" x14ac:dyDescent="0.25">
      <c r="A3751" s="52" t="s">
        <v>7908</v>
      </c>
      <c r="B3751" s="56"/>
      <c r="C3751" s="7" t="s">
        <v>118</v>
      </c>
      <c r="D3751" s="7" t="s">
        <v>6921</v>
      </c>
      <c r="E3751" s="7"/>
      <c r="F3751" s="64"/>
      <c r="G3751" s="6"/>
      <c r="H3751" s="6"/>
      <c r="I3751" s="10" t="s">
        <v>110</v>
      </c>
      <c r="J3751" s="11" t="s">
        <v>5732</v>
      </c>
      <c r="K3751" s="220" t="s">
        <v>601</v>
      </c>
      <c r="L3751" s="180"/>
      <c r="M3751" s="180">
        <v>1000</v>
      </c>
      <c r="N3751" s="80" t="s">
        <v>7217</v>
      </c>
      <c r="O3751" s="165"/>
      <c r="P3751" s="80" t="s">
        <v>6623</v>
      </c>
      <c r="Q3751" s="80"/>
      <c r="R3751" s="80"/>
      <c r="S3751" s="166"/>
      <c r="T3751" s="164"/>
      <c r="U3751" s="167"/>
      <c r="V3751" s="168"/>
      <c r="W3751" s="12" t="str">
        <f t="shared" si="627"/>
        <v>Mqtt1</v>
      </c>
      <c r="X3751" s="222"/>
      <c r="Y3751" s="6" t="str">
        <f t="shared" si="624"/>
        <v>power-tag/outlets-crew-cabin-1-emp101</v>
      </c>
      <c r="Z3751" s="106" t="str" cm="1">
        <f t="array" ref="Z3751">IF(COUNTIF(N3751,"spare"),"","$."&amp;_xlfn.REGEXEXTRACT(J3751,"PT\d+[FQ]\d+_(.*)", 2))</f>
        <v>$.Total_Active_Power</v>
      </c>
      <c r="AA3751" s="12">
        <f t="shared" si="629"/>
        <v>45</v>
      </c>
      <c r="AB3751" s="6" t="s">
        <v>195</v>
      </c>
      <c r="AC3751" s="106">
        <v>3060</v>
      </c>
      <c r="AJ3751" s="80"/>
      <c r="AK3751" s="116" t="s">
        <v>1695</v>
      </c>
      <c r="AN3751" s="80"/>
      <c r="AO3751" s="80"/>
      <c r="AP3751" s="80"/>
      <c r="AQ3751" s="80"/>
      <c r="AR3751" s="130"/>
      <c r="AS3751" s="80"/>
      <c r="AT3751" s="7"/>
      <c r="AU3751" s="7"/>
      <c r="AV3751" s="169"/>
      <c r="AW3751" s="170"/>
      <c r="AX3751" s="140"/>
      <c r="AY3751" s="150"/>
      <c r="AZ3751" s="171"/>
      <c r="BA3751" s="171"/>
      <c r="BB3751" s="150" t="str">
        <f t="shared" si="628"/>
        <v/>
      </c>
      <c r="BC3751" s="172"/>
      <c r="BD3751" s="169"/>
      <c r="BE3751" s="169"/>
      <c r="BF3751" s="169"/>
      <c r="BG3751" s="169"/>
      <c r="BH3751" s="169"/>
      <c r="BI3751" s="169"/>
      <c r="BJ3751" s="169"/>
      <c r="BK3751" s="169"/>
      <c r="BL3751" s="169"/>
      <c r="BM3751" s="169"/>
      <c r="BN3751" s="169"/>
      <c r="BO3751" s="169"/>
      <c r="BP3751" s="169"/>
      <c r="BQ3751" s="169"/>
      <c r="BS3751" s="6"/>
      <c r="BT3751" s="11"/>
      <c r="BU3751" s="6"/>
      <c r="BV3751" s="6"/>
    </row>
    <row r="3752" spans="1:74" ht="15.75" x14ac:dyDescent="0.25">
      <c r="A3752" s="52" t="s">
        <v>7908</v>
      </c>
      <c r="B3752" s="56"/>
      <c r="C3752" s="7" t="s">
        <v>118</v>
      </c>
      <c r="D3752" s="7" t="s">
        <v>6921</v>
      </c>
      <c r="E3752" s="7"/>
      <c r="F3752" s="64"/>
      <c r="G3752" s="6"/>
      <c r="H3752" s="6"/>
      <c r="I3752" s="10" t="s">
        <v>110</v>
      </c>
      <c r="J3752" s="11" t="s">
        <v>5733</v>
      </c>
      <c r="K3752" s="220" t="s">
        <v>601</v>
      </c>
      <c r="L3752" s="180"/>
      <c r="M3752" s="180">
        <v>1000</v>
      </c>
      <c r="N3752" s="80" t="s">
        <v>7217</v>
      </c>
      <c r="O3752" s="165"/>
      <c r="P3752" s="80" t="s">
        <v>6624</v>
      </c>
      <c r="Q3752" s="80"/>
      <c r="R3752" s="80"/>
      <c r="S3752" s="166"/>
      <c r="T3752" s="164"/>
      <c r="U3752" s="167"/>
      <c r="V3752" s="168"/>
      <c r="W3752" s="12" t="str">
        <f t="shared" si="627"/>
        <v>Mqtt1</v>
      </c>
      <c r="X3752" s="222"/>
      <c r="Y3752" s="6" t="str">
        <f t="shared" si="624"/>
        <v>power-tag/outlets-crew-cabin-1-emp101</v>
      </c>
      <c r="Z3752" s="106" t="str" cm="1">
        <f t="array" ref="Z3752">IF(COUNTIF(N3752,"spare"),"","$."&amp;_xlfn.REGEXEXTRACT(J3752,"PT\d+[FQ]\d+_(.*)", 2))</f>
        <v>$.Power_Factor_Phase_A</v>
      </c>
      <c r="AA3752" s="12">
        <f t="shared" si="629"/>
        <v>45</v>
      </c>
      <c r="AB3752" s="6" t="s">
        <v>195</v>
      </c>
      <c r="AC3752" s="106">
        <v>3078</v>
      </c>
      <c r="AJ3752" s="80"/>
      <c r="AK3752" s="116" t="s">
        <v>1696</v>
      </c>
      <c r="AN3752" s="80"/>
      <c r="AO3752" s="80"/>
      <c r="AP3752" s="80"/>
      <c r="AQ3752" s="80"/>
      <c r="AR3752" s="130"/>
      <c r="AS3752" s="80"/>
      <c r="AT3752" s="7"/>
      <c r="AU3752" s="7"/>
      <c r="AV3752" s="169"/>
      <c r="AW3752" s="170"/>
      <c r="AX3752" s="140"/>
      <c r="AY3752" s="150"/>
      <c r="AZ3752" s="171"/>
      <c r="BA3752" s="171"/>
      <c r="BB3752" s="150" t="str">
        <f t="shared" si="628"/>
        <v/>
      </c>
      <c r="BC3752" s="172"/>
      <c r="BD3752" s="169"/>
      <c r="BE3752" s="169"/>
      <c r="BF3752" s="169"/>
      <c r="BG3752" s="169"/>
      <c r="BH3752" s="169"/>
      <c r="BI3752" s="169"/>
      <c r="BJ3752" s="169"/>
      <c r="BK3752" s="169"/>
      <c r="BL3752" s="169"/>
      <c r="BM3752" s="169"/>
      <c r="BN3752" s="169"/>
      <c r="BO3752" s="169"/>
      <c r="BP3752" s="169"/>
      <c r="BQ3752" s="169"/>
      <c r="BS3752" s="6"/>
      <c r="BT3752" s="11"/>
      <c r="BU3752" s="6"/>
      <c r="BV3752" s="6"/>
    </row>
    <row r="3753" spans="1:74" ht="15.75" x14ac:dyDescent="0.25">
      <c r="A3753" s="52" t="s">
        <v>7908</v>
      </c>
      <c r="B3753" s="56"/>
      <c r="C3753" s="7" t="s">
        <v>118</v>
      </c>
      <c r="D3753" s="7" t="s">
        <v>6921</v>
      </c>
      <c r="E3753" s="7"/>
      <c r="F3753" s="64"/>
      <c r="G3753" s="6"/>
      <c r="H3753" s="6"/>
      <c r="I3753" s="10" t="s">
        <v>110</v>
      </c>
      <c r="J3753" s="11" t="s">
        <v>5734</v>
      </c>
      <c r="K3753" s="220" t="s">
        <v>601</v>
      </c>
      <c r="L3753" s="180"/>
      <c r="M3753" s="180">
        <v>1000</v>
      </c>
      <c r="N3753" s="80" t="s">
        <v>7217</v>
      </c>
      <c r="O3753" s="165"/>
      <c r="P3753" s="80" t="s">
        <v>6625</v>
      </c>
      <c r="Q3753" s="80"/>
      <c r="R3753" s="80"/>
      <c r="S3753" s="166"/>
      <c r="T3753" s="164"/>
      <c r="U3753" s="167"/>
      <c r="V3753" s="168"/>
      <c r="W3753" s="12" t="str">
        <f t="shared" si="627"/>
        <v>Mqtt1</v>
      </c>
      <c r="X3753" s="222"/>
      <c r="Y3753" s="6" t="str">
        <f t="shared" si="624"/>
        <v>power-tag/outlets-crew-cabin-1-emp101</v>
      </c>
      <c r="Z3753" s="106" t="str" cm="1">
        <f t="array" ref="Z3753">IF(COUNTIF(N3753,"spare"),"","$."&amp;_xlfn.REGEXEXTRACT(J3753,"PT\d+[FQ]\d+_(.*)", 2))</f>
        <v>$.Power_Factor_Phase_B</v>
      </c>
      <c r="AA3753" s="12">
        <f t="shared" si="629"/>
        <v>45</v>
      </c>
      <c r="AB3753" s="6" t="s">
        <v>195</v>
      </c>
      <c r="AC3753" s="106">
        <v>3080</v>
      </c>
      <c r="AJ3753" s="80"/>
      <c r="AK3753" s="116" t="s">
        <v>1696</v>
      </c>
      <c r="AN3753" s="80"/>
      <c r="AO3753" s="80"/>
      <c r="AP3753" s="80"/>
      <c r="AQ3753" s="80"/>
      <c r="AR3753" s="130"/>
      <c r="AS3753" s="80"/>
      <c r="AT3753" s="7"/>
      <c r="AU3753" s="7"/>
      <c r="AV3753" s="169"/>
      <c r="AW3753" s="170"/>
      <c r="AX3753" s="140"/>
      <c r="AY3753" s="150"/>
      <c r="AZ3753" s="171"/>
      <c r="BA3753" s="171"/>
      <c r="BB3753" s="150" t="str">
        <f t="shared" si="628"/>
        <v/>
      </c>
      <c r="BC3753" s="172"/>
      <c r="BD3753" s="169"/>
      <c r="BE3753" s="169"/>
      <c r="BF3753" s="169"/>
      <c r="BG3753" s="169"/>
      <c r="BH3753" s="169"/>
      <c r="BI3753" s="169"/>
      <c r="BJ3753" s="169"/>
      <c r="BK3753" s="169"/>
      <c r="BL3753" s="169"/>
      <c r="BM3753" s="169"/>
      <c r="BN3753" s="169"/>
      <c r="BO3753" s="169"/>
      <c r="BP3753" s="169"/>
      <c r="BQ3753" s="169"/>
      <c r="BS3753" s="6"/>
      <c r="BT3753" s="11"/>
      <c r="BU3753" s="6"/>
      <c r="BV3753" s="6"/>
    </row>
    <row r="3754" spans="1:74" ht="15.75" x14ac:dyDescent="0.25">
      <c r="A3754" s="52" t="s">
        <v>7908</v>
      </c>
      <c r="B3754" s="56"/>
      <c r="C3754" s="7" t="s">
        <v>118</v>
      </c>
      <c r="D3754" s="7" t="s">
        <v>6921</v>
      </c>
      <c r="E3754" s="7"/>
      <c r="F3754" s="64"/>
      <c r="G3754" s="6"/>
      <c r="H3754" s="6"/>
      <c r="I3754" s="10" t="s">
        <v>110</v>
      </c>
      <c r="J3754" s="11" t="s">
        <v>5735</v>
      </c>
      <c r="K3754" s="220" t="s">
        <v>601</v>
      </c>
      <c r="L3754" s="180"/>
      <c r="M3754" s="180">
        <v>1000</v>
      </c>
      <c r="N3754" s="80" t="s">
        <v>7217</v>
      </c>
      <c r="O3754" s="165"/>
      <c r="P3754" s="80" t="s">
        <v>6626</v>
      </c>
      <c r="Q3754" s="80"/>
      <c r="R3754" s="80"/>
      <c r="S3754" s="166"/>
      <c r="T3754" s="164"/>
      <c r="U3754" s="167"/>
      <c r="V3754" s="168"/>
      <c r="W3754" s="12" t="str">
        <f t="shared" si="627"/>
        <v>Mqtt1</v>
      </c>
      <c r="X3754" s="222"/>
      <c r="Y3754" s="6" t="str">
        <f t="shared" si="624"/>
        <v>power-tag/outlets-crew-cabin-1-emp101</v>
      </c>
      <c r="Z3754" s="106" t="str" cm="1">
        <f t="array" ref="Z3754">IF(COUNTIF(N3754,"spare"),"","$."&amp;_xlfn.REGEXEXTRACT(J3754,"PT\d+[FQ]\d+_(.*)", 2))</f>
        <v>$.Power_Factor_Phase_C</v>
      </c>
      <c r="AA3754" s="12">
        <f t="shared" si="629"/>
        <v>45</v>
      </c>
      <c r="AB3754" s="6" t="s">
        <v>195</v>
      </c>
      <c r="AC3754" s="106">
        <v>3082</v>
      </c>
      <c r="AJ3754" s="80"/>
      <c r="AK3754" s="116" t="s">
        <v>1696</v>
      </c>
      <c r="AN3754" s="80"/>
      <c r="AO3754" s="80"/>
      <c r="AP3754" s="80"/>
      <c r="AQ3754" s="80"/>
      <c r="AR3754" s="130"/>
      <c r="AS3754" s="80"/>
      <c r="AT3754" s="7"/>
      <c r="AU3754" s="7"/>
      <c r="AV3754" s="169"/>
      <c r="AW3754" s="170"/>
      <c r="AX3754" s="140"/>
      <c r="AY3754" s="150"/>
      <c r="AZ3754" s="171"/>
      <c r="BA3754" s="171"/>
      <c r="BB3754" s="150" t="str">
        <f t="shared" si="628"/>
        <v/>
      </c>
      <c r="BC3754" s="172"/>
      <c r="BD3754" s="169"/>
      <c r="BE3754" s="169"/>
      <c r="BF3754" s="169"/>
      <c r="BG3754" s="169"/>
      <c r="BH3754" s="169"/>
      <c r="BI3754" s="169"/>
      <c r="BJ3754" s="169"/>
      <c r="BK3754" s="169"/>
      <c r="BL3754" s="169"/>
      <c r="BM3754" s="169"/>
      <c r="BN3754" s="169"/>
      <c r="BO3754" s="169"/>
      <c r="BP3754" s="169"/>
      <c r="BQ3754" s="169"/>
      <c r="BS3754" s="6"/>
      <c r="BT3754" s="11"/>
      <c r="BU3754" s="6"/>
      <c r="BV3754" s="6"/>
    </row>
    <row r="3755" spans="1:74" ht="15.75" x14ac:dyDescent="0.25">
      <c r="A3755" s="52" t="s">
        <v>7908</v>
      </c>
      <c r="B3755" s="56"/>
      <c r="C3755" s="7" t="s">
        <v>118</v>
      </c>
      <c r="D3755" s="7" t="s">
        <v>6921</v>
      </c>
      <c r="E3755" s="7"/>
      <c r="F3755" s="64"/>
      <c r="G3755" s="6"/>
      <c r="H3755" s="6"/>
      <c r="I3755" s="10" t="s">
        <v>110</v>
      </c>
      <c r="J3755" s="11" t="s">
        <v>5736</v>
      </c>
      <c r="K3755" s="220" t="s">
        <v>601</v>
      </c>
      <c r="L3755" s="180"/>
      <c r="M3755" s="180">
        <v>1000</v>
      </c>
      <c r="N3755" s="80" t="s">
        <v>7217</v>
      </c>
      <c r="O3755" s="165"/>
      <c r="P3755" s="80" t="s">
        <v>6627</v>
      </c>
      <c r="Q3755" s="80"/>
      <c r="R3755" s="80"/>
      <c r="S3755" s="166"/>
      <c r="T3755" s="164"/>
      <c r="U3755" s="167"/>
      <c r="V3755" s="168"/>
      <c r="W3755" s="12" t="str">
        <f t="shared" si="627"/>
        <v>Mqtt1</v>
      </c>
      <c r="X3755" s="222"/>
      <c r="Y3755" s="6" t="str">
        <f t="shared" si="624"/>
        <v>power-tag/outlets-crew-cabin-1-emp101</v>
      </c>
      <c r="Z3755" s="106" t="str" cm="1">
        <f t="array" ref="Z3755">IF(COUNTIF(N3755,"spare"),"","$."&amp;_xlfn.REGEXEXTRACT(J3755,"PT\d+[FQ]\d+_(.*)", 2))</f>
        <v>$.Total_Power_Factor</v>
      </c>
      <c r="AA3755" s="12">
        <f t="shared" si="629"/>
        <v>45</v>
      </c>
      <c r="AB3755" s="6" t="s">
        <v>195</v>
      </c>
      <c r="AC3755" s="106">
        <v>3084</v>
      </c>
      <c r="AJ3755" s="80"/>
      <c r="AK3755" s="116" t="s">
        <v>1696</v>
      </c>
      <c r="AN3755" s="80"/>
      <c r="AO3755" s="80"/>
      <c r="AP3755" s="80"/>
      <c r="AQ3755" s="80"/>
      <c r="AR3755" s="130"/>
      <c r="AS3755" s="80"/>
      <c r="AT3755" s="7"/>
      <c r="AU3755" s="7"/>
      <c r="AV3755" s="169"/>
      <c r="AW3755" s="170"/>
      <c r="AX3755" s="140"/>
      <c r="AY3755" s="150"/>
      <c r="AZ3755" s="171"/>
      <c r="BA3755" s="171"/>
      <c r="BB3755" s="150" t="str">
        <f t="shared" si="628"/>
        <v/>
      </c>
      <c r="BC3755" s="172"/>
      <c r="BD3755" s="169"/>
      <c r="BE3755" s="169"/>
      <c r="BF3755" s="169"/>
      <c r="BG3755" s="169"/>
      <c r="BH3755" s="169"/>
      <c r="BI3755" s="169"/>
      <c r="BJ3755" s="169"/>
      <c r="BK3755" s="169"/>
      <c r="BL3755" s="169"/>
      <c r="BM3755" s="169"/>
      <c r="BN3755" s="169"/>
      <c r="BO3755" s="169"/>
      <c r="BP3755" s="169"/>
      <c r="BQ3755" s="169"/>
      <c r="BS3755" s="6"/>
      <c r="BT3755" s="11"/>
      <c r="BU3755" s="6"/>
      <c r="BV3755" s="6"/>
    </row>
    <row r="3756" spans="1:74" ht="15.75" x14ac:dyDescent="0.25">
      <c r="A3756" s="52" t="s">
        <v>7908</v>
      </c>
      <c r="B3756" s="56"/>
      <c r="C3756" s="7" t="s">
        <v>118</v>
      </c>
      <c r="D3756" s="7" t="s">
        <v>6921</v>
      </c>
      <c r="E3756" s="7"/>
      <c r="F3756" s="64"/>
      <c r="G3756" s="6"/>
      <c r="H3756" s="6"/>
      <c r="I3756" s="10" t="s">
        <v>110</v>
      </c>
      <c r="J3756" s="11" t="s">
        <v>5737</v>
      </c>
      <c r="K3756" s="220" t="s">
        <v>601</v>
      </c>
      <c r="L3756" s="180"/>
      <c r="M3756" s="180">
        <v>1000</v>
      </c>
      <c r="N3756" s="80" t="s">
        <v>7217</v>
      </c>
      <c r="O3756" s="165"/>
      <c r="P3756" s="80" t="s">
        <v>6628</v>
      </c>
      <c r="Q3756" s="80"/>
      <c r="R3756" s="80"/>
      <c r="S3756" s="166"/>
      <c r="T3756" s="164"/>
      <c r="U3756" s="167"/>
      <c r="V3756" s="168"/>
      <c r="W3756" s="12" t="str">
        <f t="shared" ref="W3756:W3770" si="630">IF(COUNTIF(N3756,"spare"),"","Mqtt1")</f>
        <v>Mqtt1</v>
      </c>
      <c r="X3756" s="222"/>
      <c r="Y3756" s="6" t="str">
        <f t="shared" si="624"/>
        <v>power-tag/outlets-crew-cabin-2-emp102</v>
      </c>
      <c r="Z3756" s="106" t="str" cm="1">
        <f t="array" ref="Z3756">IF(COUNTIF(N3756,"spare"),"","$."&amp;_xlfn.REGEXEXTRACT(J3756,"PT\d+[FQ]\d+_(.*)", 2))</f>
        <v>$.RMS_Current_Phase_A</v>
      </c>
      <c r="AA3756" s="12">
        <f>AA3741+1</f>
        <v>46</v>
      </c>
      <c r="AB3756" s="6" t="s">
        <v>195</v>
      </c>
      <c r="AC3756" s="106">
        <v>3000</v>
      </c>
      <c r="AJ3756" s="80"/>
      <c r="AK3756" s="116" t="s">
        <v>1693</v>
      </c>
      <c r="AN3756" s="80"/>
      <c r="AO3756" s="80"/>
      <c r="AP3756" s="80"/>
      <c r="AQ3756" s="80"/>
      <c r="AR3756" s="130"/>
      <c r="AS3756" s="80"/>
      <c r="AT3756" s="7"/>
      <c r="AU3756" s="7"/>
      <c r="AV3756" s="169"/>
      <c r="AW3756" s="170"/>
      <c r="AX3756" s="140"/>
      <c r="AY3756" s="150"/>
      <c r="AZ3756" s="171"/>
      <c r="BA3756" s="171"/>
      <c r="BB3756" s="150" t="str">
        <f t="shared" ref="BB3756:BB3770" si="631">IF(ISNUMBER(AM3756),"1","")</f>
        <v/>
      </c>
      <c r="BC3756" s="172"/>
      <c r="BD3756" s="169"/>
      <c r="BE3756" s="169"/>
      <c r="BF3756" s="169"/>
      <c r="BG3756" s="169"/>
      <c r="BH3756" s="169"/>
      <c r="BI3756" s="169"/>
      <c r="BJ3756" s="169"/>
      <c r="BK3756" s="169"/>
      <c r="BL3756" s="169"/>
      <c r="BM3756" s="169"/>
      <c r="BN3756" s="169"/>
      <c r="BO3756" s="169"/>
      <c r="BP3756" s="169"/>
      <c r="BQ3756" s="169"/>
      <c r="BS3756" s="6"/>
      <c r="BT3756" s="11"/>
      <c r="BU3756" s="6"/>
      <c r="BV3756" s="6"/>
    </row>
    <row r="3757" spans="1:74" ht="15.75" x14ac:dyDescent="0.25">
      <c r="A3757" s="52" t="s">
        <v>7908</v>
      </c>
      <c r="B3757" s="56"/>
      <c r="C3757" s="7" t="s">
        <v>118</v>
      </c>
      <c r="D3757" s="7" t="s">
        <v>6921</v>
      </c>
      <c r="E3757" s="7"/>
      <c r="F3757" s="64"/>
      <c r="G3757" s="6"/>
      <c r="H3757" s="6"/>
      <c r="I3757" s="10" t="s">
        <v>110</v>
      </c>
      <c r="J3757" s="11" t="s">
        <v>5738</v>
      </c>
      <c r="K3757" s="220" t="s">
        <v>601</v>
      </c>
      <c r="L3757" s="180"/>
      <c r="M3757" s="180">
        <v>1000</v>
      </c>
      <c r="N3757" s="80" t="s">
        <v>7217</v>
      </c>
      <c r="O3757" s="165"/>
      <c r="P3757" s="80" t="s">
        <v>6629</v>
      </c>
      <c r="Q3757" s="80"/>
      <c r="R3757" s="80"/>
      <c r="S3757" s="166"/>
      <c r="T3757" s="164"/>
      <c r="U3757" s="167"/>
      <c r="V3757" s="168"/>
      <c r="W3757" s="12" t="str">
        <f t="shared" si="630"/>
        <v>Mqtt1</v>
      </c>
      <c r="X3757" s="222"/>
      <c r="Y3757" s="6" t="str">
        <f t="shared" si="624"/>
        <v>power-tag/outlets-crew-cabin-2-emp102</v>
      </c>
      <c r="Z3757" s="106" t="str" cm="1">
        <f t="array" ref="Z3757">IF(COUNTIF(N3757,"spare"),"","$."&amp;_xlfn.REGEXEXTRACT(J3757,"PT\d+[FQ]\d+_(.*)", 2))</f>
        <v>$.RMS_Current_Phase_B</v>
      </c>
      <c r="AA3757" s="12">
        <f t="shared" ref="AA3757:AA3770" si="632">AA3742+1</f>
        <v>46</v>
      </c>
      <c r="AB3757" s="6" t="s">
        <v>195</v>
      </c>
      <c r="AC3757" s="106">
        <v>3002</v>
      </c>
      <c r="AJ3757" s="80"/>
      <c r="AK3757" s="116" t="s">
        <v>1693</v>
      </c>
      <c r="AN3757" s="80"/>
      <c r="AO3757" s="80"/>
      <c r="AP3757" s="80"/>
      <c r="AQ3757" s="80"/>
      <c r="AR3757" s="130"/>
      <c r="AS3757" s="80"/>
      <c r="AT3757" s="7"/>
      <c r="AU3757" s="7"/>
      <c r="AV3757" s="169"/>
      <c r="AW3757" s="170"/>
      <c r="AX3757" s="140"/>
      <c r="AY3757" s="150"/>
      <c r="AZ3757" s="171"/>
      <c r="BA3757" s="171"/>
      <c r="BB3757" s="150" t="str">
        <f t="shared" si="631"/>
        <v/>
      </c>
      <c r="BC3757" s="172"/>
      <c r="BD3757" s="169"/>
      <c r="BE3757" s="169"/>
      <c r="BF3757" s="169"/>
      <c r="BG3757" s="169"/>
      <c r="BH3757" s="169"/>
      <c r="BI3757" s="169"/>
      <c r="BJ3757" s="169"/>
      <c r="BK3757" s="169"/>
      <c r="BL3757" s="169"/>
      <c r="BM3757" s="169"/>
      <c r="BN3757" s="169"/>
      <c r="BO3757" s="169"/>
      <c r="BP3757" s="169"/>
      <c r="BQ3757" s="169"/>
      <c r="BS3757" s="6"/>
      <c r="BT3757" s="11"/>
      <c r="BU3757" s="6"/>
      <c r="BV3757" s="6"/>
    </row>
    <row r="3758" spans="1:74" ht="15.75" x14ac:dyDescent="0.25">
      <c r="A3758" s="52" t="s">
        <v>7908</v>
      </c>
      <c r="B3758" s="56"/>
      <c r="C3758" s="7" t="s">
        <v>118</v>
      </c>
      <c r="D3758" s="7" t="s">
        <v>6921</v>
      </c>
      <c r="E3758" s="7"/>
      <c r="F3758" s="64"/>
      <c r="G3758" s="6"/>
      <c r="H3758" s="6"/>
      <c r="I3758" s="10" t="s">
        <v>110</v>
      </c>
      <c r="J3758" s="11" t="s">
        <v>5739</v>
      </c>
      <c r="K3758" s="220" t="s">
        <v>601</v>
      </c>
      <c r="L3758" s="180"/>
      <c r="M3758" s="180">
        <v>1000</v>
      </c>
      <c r="N3758" s="80" t="s">
        <v>7217</v>
      </c>
      <c r="O3758" s="165"/>
      <c r="P3758" s="80" t="s">
        <v>6630</v>
      </c>
      <c r="Q3758" s="80"/>
      <c r="R3758" s="80"/>
      <c r="S3758" s="166"/>
      <c r="T3758" s="164"/>
      <c r="U3758" s="167"/>
      <c r="V3758" s="168"/>
      <c r="W3758" s="12" t="str">
        <f t="shared" si="630"/>
        <v>Mqtt1</v>
      </c>
      <c r="X3758" s="222"/>
      <c r="Y3758" s="6" t="str">
        <f t="shared" si="624"/>
        <v>power-tag/outlets-crew-cabin-2-emp102</v>
      </c>
      <c r="Z3758" s="106" t="str" cm="1">
        <f t="array" ref="Z3758">IF(COUNTIF(N3758,"spare"),"","$."&amp;_xlfn.REGEXEXTRACT(J3758,"PT\d+[FQ]\d+_(.*)", 2))</f>
        <v>$.RMS_Current_Phase_C</v>
      </c>
      <c r="AA3758" s="12">
        <f t="shared" si="632"/>
        <v>46</v>
      </c>
      <c r="AB3758" s="6" t="s">
        <v>195</v>
      </c>
      <c r="AC3758" s="106">
        <v>3004</v>
      </c>
      <c r="AJ3758" s="80"/>
      <c r="AK3758" s="116" t="s">
        <v>1693</v>
      </c>
      <c r="AN3758" s="80"/>
      <c r="AO3758" s="80"/>
      <c r="AP3758" s="80"/>
      <c r="AQ3758" s="80"/>
      <c r="AR3758" s="130"/>
      <c r="AS3758" s="80"/>
      <c r="AT3758" s="7"/>
      <c r="AU3758" s="7"/>
      <c r="AV3758" s="169"/>
      <c r="AW3758" s="170"/>
      <c r="AX3758" s="140"/>
      <c r="AY3758" s="150"/>
      <c r="AZ3758" s="171"/>
      <c r="BA3758" s="171"/>
      <c r="BB3758" s="150" t="str">
        <f t="shared" si="631"/>
        <v/>
      </c>
      <c r="BC3758" s="172"/>
      <c r="BD3758" s="169"/>
      <c r="BE3758" s="169"/>
      <c r="BF3758" s="169"/>
      <c r="BG3758" s="169"/>
      <c r="BH3758" s="169"/>
      <c r="BI3758" s="169"/>
      <c r="BJ3758" s="169"/>
      <c r="BK3758" s="169"/>
      <c r="BL3758" s="169"/>
      <c r="BM3758" s="169"/>
      <c r="BN3758" s="169"/>
      <c r="BO3758" s="169"/>
      <c r="BP3758" s="169"/>
      <c r="BQ3758" s="169"/>
      <c r="BS3758" s="6"/>
      <c r="BT3758" s="11"/>
      <c r="BU3758" s="6"/>
      <c r="BV3758" s="6"/>
    </row>
    <row r="3759" spans="1:74" ht="15.75" x14ac:dyDescent="0.25">
      <c r="A3759" s="52" t="s">
        <v>7908</v>
      </c>
      <c r="B3759" s="56"/>
      <c r="C3759" s="7" t="s">
        <v>118</v>
      </c>
      <c r="D3759" s="7" t="s">
        <v>6921</v>
      </c>
      <c r="E3759" s="7"/>
      <c r="F3759" s="64"/>
      <c r="G3759" s="6"/>
      <c r="H3759" s="6"/>
      <c r="I3759" s="10" t="s">
        <v>110</v>
      </c>
      <c r="J3759" s="11" t="s">
        <v>5740</v>
      </c>
      <c r="K3759" s="220" t="s">
        <v>601</v>
      </c>
      <c r="L3759" s="180"/>
      <c r="M3759" s="180">
        <v>1000</v>
      </c>
      <c r="N3759" s="80" t="s">
        <v>7217</v>
      </c>
      <c r="O3759" s="165"/>
      <c r="P3759" s="80" t="s">
        <v>6631</v>
      </c>
      <c r="Q3759" s="80"/>
      <c r="R3759" s="80"/>
      <c r="S3759" s="166"/>
      <c r="T3759" s="164"/>
      <c r="U3759" s="167"/>
      <c r="V3759" s="168"/>
      <c r="W3759" s="12" t="str">
        <f t="shared" si="630"/>
        <v>Mqtt1</v>
      </c>
      <c r="X3759" s="222"/>
      <c r="Y3759" s="6" t="str">
        <f t="shared" si="624"/>
        <v>power-tag/outlets-crew-cabin-2-emp102</v>
      </c>
      <c r="Z3759" s="106" t="str" cm="1">
        <f t="array" ref="Z3759">IF(COUNTIF(N3759,"spare"),"","$."&amp;_xlfn.REGEXEXTRACT(J3759,"PT\d+[FQ]\d+_(.*)", 2))</f>
        <v>$.RMS_Current_Phase_Neut</v>
      </c>
      <c r="AA3759" s="12">
        <f t="shared" si="632"/>
        <v>46</v>
      </c>
      <c r="AB3759" s="6" t="s">
        <v>195</v>
      </c>
      <c r="AC3759" s="106">
        <v>3006</v>
      </c>
      <c r="AJ3759" s="80"/>
      <c r="AK3759" s="116" t="s">
        <v>1693</v>
      </c>
      <c r="AN3759" s="80"/>
      <c r="AO3759" s="80"/>
      <c r="AP3759" s="80"/>
      <c r="AQ3759" s="80"/>
      <c r="AR3759" s="130"/>
      <c r="AS3759" s="80"/>
      <c r="AT3759" s="7"/>
      <c r="AU3759" s="7"/>
      <c r="AV3759" s="169"/>
      <c r="AW3759" s="170"/>
      <c r="AX3759" s="140"/>
      <c r="AY3759" s="150"/>
      <c r="AZ3759" s="171"/>
      <c r="BA3759" s="171"/>
      <c r="BB3759" s="150" t="str">
        <f t="shared" si="631"/>
        <v/>
      </c>
      <c r="BC3759" s="172"/>
      <c r="BD3759" s="169"/>
      <c r="BE3759" s="169"/>
      <c r="BF3759" s="169"/>
      <c r="BG3759" s="169"/>
      <c r="BH3759" s="169"/>
      <c r="BI3759" s="169"/>
      <c r="BJ3759" s="169"/>
      <c r="BK3759" s="169"/>
      <c r="BL3759" s="169"/>
      <c r="BM3759" s="169"/>
      <c r="BN3759" s="169"/>
      <c r="BO3759" s="169"/>
      <c r="BP3759" s="169"/>
      <c r="BQ3759" s="169"/>
      <c r="BS3759" s="6"/>
      <c r="BT3759" s="11"/>
      <c r="BU3759" s="6"/>
      <c r="BV3759" s="6"/>
    </row>
    <row r="3760" spans="1:74" ht="15.75" x14ac:dyDescent="0.25">
      <c r="A3760" s="52" t="s">
        <v>7908</v>
      </c>
      <c r="B3760" s="56"/>
      <c r="C3760" s="7" t="s">
        <v>118</v>
      </c>
      <c r="D3760" s="7" t="s">
        <v>6921</v>
      </c>
      <c r="E3760" s="7"/>
      <c r="F3760" s="64"/>
      <c r="G3760" s="6"/>
      <c r="H3760" s="6"/>
      <c r="I3760" s="10" t="s">
        <v>110</v>
      </c>
      <c r="J3760" s="11" t="s">
        <v>7853</v>
      </c>
      <c r="K3760" s="220" t="s">
        <v>601</v>
      </c>
      <c r="L3760" s="180"/>
      <c r="M3760" s="180">
        <v>1000</v>
      </c>
      <c r="N3760" s="80" t="s">
        <v>7217</v>
      </c>
      <c r="O3760" s="165"/>
      <c r="P3760" s="80" t="s">
        <v>6632</v>
      </c>
      <c r="Q3760" s="80"/>
      <c r="R3760" s="80"/>
      <c r="S3760" s="166"/>
      <c r="T3760" s="164"/>
      <c r="U3760" s="167"/>
      <c r="V3760" s="168"/>
      <c r="W3760" s="12" t="str">
        <f t="shared" si="630"/>
        <v>Mqtt1</v>
      </c>
      <c r="X3760" s="222"/>
      <c r="Y3760" s="6" t="str">
        <f t="shared" si="624"/>
        <v>power-tag/outlets-crew-cabin-2-emp102</v>
      </c>
      <c r="Z3760" s="106" t="str" cm="1">
        <f t="array" ref="Z3760">IF(COUNTIF(N3760,"spare"),"","$."&amp;_xlfn.REGEXEXTRACT(J3760,"PT\d+[FQ]\d+_(.*)", 2))</f>
        <v>$.RMS_Voltage_A_N</v>
      </c>
      <c r="AA3760" s="12">
        <f t="shared" si="632"/>
        <v>46</v>
      </c>
      <c r="AB3760" s="6" t="s">
        <v>195</v>
      </c>
      <c r="AC3760" s="106">
        <v>3028</v>
      </c>
      <c r="AJ3760" s="80"/>
      <c r="AK3760" s="116" t="s">
        <v>1694</v>
      </c>
      <c r="AN3760" s="80"/>
      <c r="AO3760" s="80"/>
      <c r="AP3760" s="80"/>
      <c r="AQ3760" s="80"/>
      <c r="AR3760" s="130"/>
      <c r="AS3760" s="80"/>
      <c r="AT3760" s="7"/>
      <c r="AU3760" s="7"/>
      <c r="AV3760" s="169"/>
      <c r="AW3760" s="170"/>
      <c r="AX3760" s="140"/>
      <c r="AY3760" s="150"/>
      <c r="AZ3760" s="171"/>
      <c r="BA3760" s="171"/>
      <c r="BB3760" s="150" t="str">
        <f t="shared" si="631"/>
        <v/>
      </c>
      <c r="BC3760" s="172"/>
      <c r="BD3760" s="169"/>
      <c r="BE3760" s="169"/>
      <c r="BF3760" s="169"/>
      <c r="BG3760" s="169"/>
      <c r="BH3760" s="169"/>
      <c r="BI3760" s="169"/>
      <c r="BJ3760" s="169"/>
      <c r="BK3760" s="169"/>
      <c r="BL3760" s="169"/>
      <c r="BM3760" s="169"/>
      <c r="BN3760" s="169"/>
      <c r="BO3760" s="169"/>
      <c r="BP3760" s="169"/>
      <c r="BQ3760" s="169"/>
      <c r="BS3760" s="6"/>
      <c r="BT3760" s="11"/>
      <c r="BU3760" s="6"/>
      <c r="BV3760" s="6"/>
    </row>
    <row r="3761" spans="1:74" ht="15.75" x14ac:dyDescent="0.25">
      <c r="A3761" s="52" t="s">
        <v>7908</v>
      </c>
      <c r="B3761" s="56"/>
      <c r="C3761" s="7" t="s">
        <v>118</v>
      </c>
      <c r="D3761" s="7" t="s">
        <v>6921</v>
      </c>
      <c r="E3761" s="7"/>
      <c r="F3761" s="64"/>
      <c r="G3761" s="6"/>
      <c r="H3761" s="6"/>
      <c r="I3761" s="10" t="s">
        <v>110</v>
      </c>
      <c r="J3761" s="11" t="s">
        <v>7854</v>
      </c>
      <c r="K3761" s="220" t="s">
        <v>601</v>
      </c>
      <c r="L3761" s="180"/>
      <c r="M3761" s="180">
        <v>1000</v>
      </c>
      <c r="N3761" s="80" t="s">
        <v>7217</v>
      </c>
      <c r="O3761" s="165"/>
      <c r="P3761" s="80" t="s">
        <v>6633</v>
      </c>
      <c r="Q3761" s="80"/>
      <c r="R3761" s="80"/>
      <c r="S3761" s="166"/>
      <c r="T3761" s="164"/>
      <c r="U3761" s="167"/>
      <c r="V3761" s="168"/>
      <c r="W3761" s="12" t="str">
        <f t="shared" si="630"/>
        <v>Mqtt1</v>
      </c>
      <c r="X3761" s="222"/>
      <c r="Y3761" s="6" t="str">
        <f t="shared" si="624"/>
        <v>power-tag/outlets-crew-cabin-2-emp102</v>
      </c>
      <c r="Z3761" s="106" t="str" cm="1">
        <f t="array" ref="Z3761">IF(COUNTIF(N3761,"spare"),"","$."&amp;_xlfn.REGEXEXTRACT(J3761,"PT\d+[FQ]\d+_(.*)", 2))</f>
        <v>$.RMS_Voltage_B_N</v>
      </c>
      <c r="AA3761" s="12">
        <f t="shared" si="632"/>
        <v>46</v>
      </c>
      <c r="AB3761" s="6" t="s">
        <v>195</v>
      </c>
      <c r="AC3761" s="106">
        <v>3030</v>
      </c>
      <c r="AJ3761" s="80"/>
      <c r="AK3761" s="116" t="s">
        <v>1694</v>
      </c>
      <c r="AN3761" s="80"/>
      <c r="AO3761" s="80"/>
      <c r="AP3761" s="80"/>
      <c r="AQ3761" s="80"/>
      <c r="AR3761" s="130"/>
      <c r="AS3761" s="80"/>
      <c r="AT3761" s="7"/>
      <c r="AU3761" s="7"/>
      <c r="AV3761" s="169"/>
      <c r="AW3761" s="170"/>
      <c r="AX3761" s="140"/>
      <c r="AY3761" s="150"/>
      <c r="AZ3761" s="171"/>
      <c r="BA3761" s="171"/>
      <c r="BB3761" s="150" t="str">
        <f t="shared" si="631"/>
        <v/>
      </c>
      <c r="BC3761" s="172"/>
      <c r="BD3761" s="169"/>
      <c r="BE3761" s="169"/>
      <c r="BF3761" s="169"/>
      <c r="BG3761" s="169"/>
      <c r="BH3761" s="169"/>
      <c r="BI3761" s="169"/>
      <c r="BJ3761" s="169"/>
      <c r="BK3761" s="169"/>
      <c r="BL3761" s="169"/>
      <c r="BM3761" s="169"/>
      <c r="BN3761" s="169"/>
      <c r="BO3761" s="169"/>
      <c r="BP3761" s="169"/>
      <c r="BQ3761" s="169"/>
      <c r="BS3761" s="6"/>
      <c r="BT3761" s="11"/>
      <c r="BU3761" s="6"/>
      <c r="BV3761" s="6"/>
    </row>
    <row r="3762" spans="1:74" ht="15.75" x14ac:dyDescent="0.25">
      <c r="A3762" s="52" t="s">
        <v>7908</v>
      </c>
      <c r="B3762" s="56"/>
      <c r="C3762" s="7" t="s">
        <v>118</v>
      </c>
      <c r="D3762" s="7" t="s">
        <v>6921</v>
      </c>
      <c r="E3762" s="7"/>
      <c r="F3762" s="64"/>
      <c r="G3762" s="6"/>
      <c r="H3762" s="6"/>
      <c r="I3762" s="10" t="s">
        <v>110</v>
      </c>
      <c r="J3762" s="11" t="s">
        <v>7855</v>
      </c>
      <c r="K3762" s="220" t="s">
        <v>601</v>
      </c>
      <c r="L3762" s="180"/>
      <c r="M3762" s="180">
        <v>1000</v>
      </c>
      <c r="N3762" s="80" t="s">
        <v>7217</v>
      </c>
      <c r="O3762" s="165"/>
      <c r="P3762" s="80" t="s">
        <v>6634</v>
      </c>
      <c r="Q3762" s="80"/>
      <c r="R3762" s="80"/>
      <c r="S3762" s="166"/>
      <c r="T3762" s="164"/>
      <c r="U3762" s="167"/>
      <c r="V3762" s="168"/>
      <c r="W3762" s="12" t="str">
        <f t="shared" si="630"/>
        <v>Mqtt1</v>
      </c>
      <c r="X3762" s="222"/>
      <c r="Y3762" s="6" t="str">
        <f t="shared" si="624"/>
        <v>power-tag/outlets-crew-cabin-2-emp102</v>
      </c>
      <c r="Z3762" s="106" t="str" cm="1">
        <f t="array" ref="Z3762">IF(COUNTIF(N3762,"spare"),"","$."&amp;_xlfn.REGEXEXTRACT(J3762,"PT\d+[FQ]\d+_(.*)", 2))</f>
        <v>$.RMS_Voltage_C_N</v>
      </c>
      <c r="AA3762" s="12">
        <f t="shared" si="632"/>
        <v>46</v>
      </c>
      <c r="AB3762" s="6" t="s">
        <v>195</v>
      </c>
      <c r="AC3762" s="106">
        <v>3032</v>
      </c>
      <c r="AJ3762" s="80"/>
      <c r="AK3762" s="116" t="s">
        <v>1694</v>
      </c>
      <c r="AN3762" s="80"/>
      <c r="AO3762" s="80"/>
      <c r="AP3762" s="80"/>
      <c r="AQ3762" s="80"/>
      <c r="AR3762" s="130"/>
      <c r="AS3762" s="80"/>
      <c r="AT3762" s="7"/>
      <c r="AU3762" s="7"/>
      <c r="AV3762" s="169"/>
      <c r="AW3762" s="170"/>
      <c r="AX3762" s="140"/>
      <c r="AY3762" s="150"/>
      <c r="AZ3762" s="171"/>
      <c r="BA3762" s="171"/>
      <c r="BB3762" s="150" t="str">
        <f t="shared" si="631"/>
        <v/>
      </c>
      <c r="BC3762" s="172"/>
      <c r="BD3762" s="169"/>
      <c r="BE3762" s="169"/>
      <c r="BF3762" s="169"/>
      <c r="BG3762" s="169"/>
      <c r="BH3762" s="169"/>
      <c r="BI3762" s="169"/>
      <c r="BJ3762" s="169"/>
      <c r="BK3762" s="169"/>
      <c r="BL3762" s="169"/>
      <c r="BM3762" s="169"/>
      <c r="BN3762" s="169"/>
      <c r="BO3762" s="169"/>
      <c r="BP3762" s="169"/>
      <c r="BQ3762" s="169"/>
      <c r="BS3762" s="6"/>
      <c r="BT3762" s="11"/>
      <c r="BU3762" s="6"/>
      <c r="BV3762" s="6"/>
    </row>
    <row r="3763" spans="1:74" ht="15.75" x14ac:dyDescent="0.25">
      <c r="A3763" s="52" t="s">
        <v>7908</v>
      </c>
      <c r="B3763" s="56"/>
      <c r="C3763" s="7" t="s">
        <v>118</v>
      </c>
      <c r="D3763" s="7" t="s">
        <v>6921</v>
      </c>
      <c r="E3763" s="7"/>
      <c r="F3763" s="64"/>
      <c r="G3763" s="6"/>
      <c r="H3763" s="6"/>
      <c r="I3763" s="10" t="s">
        <v>110</v>
      </c>
      <c r="J3763" s="11" t="s">
        <v>5741</v>
      </c>
      <c r="K3763" s="220" t="s">
        <v>601</v>
      </c>
      <c r="L3763" s="180"/>
      <c r="M3763" s="180">
        <v>1000</v>
      </c>
      <c r="N3763" s="80" t="s">
        <v>7217</v>
      </c>
      <c r="O3763" s="165"/>
      <c r="P3763" s="80" t="s">
        <v>6635</v>
      </c>
      <c r="Q3763" s="80"/>
      <c r="R3763" s="80"/>
      <c r="S3763" s="166"/>
      <c r="T3763" s="164"/>
      <c r="U3763" s="167"/>
      <c r="V3763" s="168"/>
      <c r="W3763" s="12" t="str">
        <f t="shared" si="630"/>
        <v>Mqtt1</v>
      </c>
      <c r="X3763" s="222"/>
      <c r="Y3763" s="6" t="str">
        <f t="shared" si="624"/>
        <v>power-tag/outlets-crew-cabin-2-emp102</v>
      </c>
      <c r="Z3763" s="106" t="str" cm="1">
        <f t="array" ref="Z3763">IF(COUNTIF(N3763,"spare"),"","$."&amp;_xlfn.REGEXEXTRACT(J3763,"PT\d+[FQ]\d+_(.*)", 2))</f>
        <v>$.Active_Power_Phase_A</v>
      </c>
      <c r="AA3763" s="12">
        <f t="shared" si="632"/>
        <v>46</v>
      </c>
      <c r="AB3763" s="6" t="s">
        <v>195</v>
      </c>
      <c r="AC3763" s="106">
        <v>3054</v>
      </c>
      <c r="AJ3763" s="80"/>
      <c r="AK3763" s="116" t="s">
        <v>1695</v>
      </c>
      <c r="AN3763" s="80"/>
      <c r="AO3763" s="80"/>
      <c r="AP3763" s="80"/>
      <c r="AQ3763" s="80"/>
      <c r="AR3763" s="130"/>
      <c r="AS3763" s="80"/>
      <c r="AT3763" s="7"/>
      <c r="AU3763" s="7"/>
      <c r="AV3763" s="169"/>
      <c r="AW3763" s="170"/>
      <c r="AX3763" s="140"/>
      <c r="AY3763" s="150"/>
      <c r="AZ3763" s="171"/>
      <c r="BA3763" s="171"/>
      <c r="BB3763" s="150" t="str">
        <f t="shared" si="631"/>
        <v/>
      </c>
      <c r="BC3763" s="172"/>
      <c r="BD3763" s="169"/>
      <c r="BE3763" s="169"/>
      <c r="BF3763" s="169"/>
      <c r="BG3763" s="169"/>
      <c r="BH3763" s="169"/>
      <c r="BI3763" s="169"/>
      <c r="BJ3763" s="169"/>
      <c r="BK3763" s="169"/>
      <c r="BL3763" s="169"/>
      <c r="BM3763" s="169"/>
      <c r="BN3763" s="169"/>
      <c r="BO3763" s="169"/>
      <c r="BP3763" s="169"/>
      <c r="BQ3763" s="169"/>
      <c r="BS3763" s="6"/>
      <c r="BT3763" s="11"/>
      <c r="BU3763" s="6"/>
      <c r="BV3763" s="6"/>
    </row>
    <row r="3764" spans="1:74" ht="15.75" x14ac:dyDescent="0.25">
      <c r="A3764" s="52" t="s">
        <v>7908</v>
      </c>
      <c r="B3764" s="56"/>
      <c r="C3764" s="7" t="s">
        <v>118</v>
      </c>
      <c r="D3764" s="7" t="s">
        <v>6921</v>
      </c>
      <c r="E3764" s="7"/>
      <c r="F3764" s="64"/>
      <c r="G3764" s="6"/>
      <c r="H3764" s="6"/>
      <c r="I3764" s="10" t="s">
        <v>110</v>
      </c>
      <c r="J3764" s="11" t="s">
        <v>5742</v>
      </c>
      <c r="K3764" s="220" t="s">
        <v>601</v>
      </c>
      <c r="L3764" s="180"/>
      <c r="M3764" s="180">
        <v>1000</v>
      </c>
      <c r="N3764" s="80" t="s">
        <v>7217</v>
      </c>
      <c r="O3764" s="165"/>
      <c r="P3764" s="80" t="s">
        <v>6636</v>
      </c>
      <c r="Q3764" s="80"/>
      <c r="R3764" s="80"/>
      <c r="S3764" s="166"/>
      <c r="T3764" s="164"/>
      <c r="U3764" s="167"/>
      <c r="V3764" s="168"/>
      <c r="W3764" s="12" t="str">
        <f t="shared" si="630"/>
        <v>Mqtt1</v>
      </c>
      <c r="X3764" s="222"/>
      <c r="Y3764" s="6" t="str">
        <f t="shared" si="624"/>
        <v>power-tag/outlets-crew-cabin-2-emp102</v>
      </c>
      <c r="Z3764" s="106" t="str" cm="1">
        <f t="array" ref="Z3764">IF(COUNTIF(N3764,"spare"),"","$."&amp;_xlfn.REGEXEXTRACT(J3764,"PT\d+[FQ]\d+_(.*)", 2))</f>
        <v>$.Active_Power_Phase_B</v>
      </c>
      <c r="AA3764" s="12">
        <f t="shared" si="632"/>
        <v>46</v>
      </c>
      <c r="AB3764" s="6" t="s">
        <v>195</v>
      </c>
      <c r="AC3764" s="106">
        <v>3056</v>
      </c>
      <c r="AJ3764" s="80"/>
      <c r="AK3764" s="116" t="s">
        <v>1695</v>
      </c>
      <c r="AN3764" s="80"/>
      <c r="AO3764" s="80"/>
      <c r="AP3764" s="80"/>
      <c r="AQ3764" s="80"/>
      <c r="AR3764" s="130"/>
      <c r="AS3764" s="80"/>
      <c r="AT3764" s="7"/>
      <c r="AU3764" s="7"/>
      <c r="AV3764" s="169"/>
      <c r="AW3764" s="170"/>
      <c r="AX3764" s="140"/>
      <c r="AY3764" s="150"/>
      <c r="AZ3764" s="171"/>
      <c r="BA3764" s="171"/>
      <c r="BB3764" s="150" t="str">
        <f t="shared" si="631"/>
        <v/>
      </c>
      <c r="BC3764" s="172"/>
      <c r="BD3764" s="169"/>
      <c r="BE3764" s="169"/>
      <c r="BF3764" s="169"/>
      <c r="BG3764" s="169"/>
      <c r="BH3764" s="169"/>
      <c r="BI3764" s="169"/>
      <c r="BJ3764" s="169"/>
      <c r="BK3764" s="169"/>
      <c r="BL3764" s="169"/>
      <c r="BM3764" s="169"/>
      <c r="BN3764" s="169"/>
      <c r="BO3764" s="169"/>
      <c r="BP3764" s="169"/>
      <c r="BQ3764" s="169"/>
      <c r="BS3764" s="6"/>
      <c r="BT3764" s="11"/>
      <c r="BU3764" s="6"/>
      <c r="BV3764" s="6"/>
    </row>
    <row r="3765" spans="1:74" ht="15.75" x14ac:dyDescent="0.25">
      <c r="A3765" s="52" t="s">
        <v>7908</v>
      </c>
      <c r="B3765" s="56"/>
      <c r="C3765" s="7" t="s">
        <v>118</v>
      </c>
      <c r="D3765" s="7" t="s">
        <v>6921</v>
      </c>
      <c r="E3765" s="7"/>
      <c r="F3765" s="64"/>
      <c r="G3765" s="6"/>
      <c r="H3765" s="6"/>
      <c r="I3765" s="10" t="s">
        <v>110</v>
      </c>
      <c r="J3765" s="11" t="s">
        <v>5743</v>
      </c>
      <c r="K3765" s="220" t="s">
        <v>601</v>
      </c>
      <c r="L3765" s="180"/>
      <c r="M3765" s="180">
        <v>1000</v>
      </c>
      <c r="N3765" s="80" t="s">
        <v>7217</v>
      </c>
      <c r="O3765" s="165"/>
      <c r="P3765" s="80" t="s">
        <v>6637</v>
      </c>
      <c r="Q3765" s="80"/>
      <c r="R3765" s="80"/>
      <c r="S3765" s="166"/>
      <c r="T3765" s="164"/>
      <c r="U3765" s="167"/>
      <c r="V3765" s="168"/>
      <c r="W3765" s="12" t="str">
        <f t="shared" si="630"/>
        <v>Mqtt1</v>
      </c>
      <c r="X3765" s="222"/>
      <c r="Y3765" s="6" t="str">
        <f t="shared" si="624"/>
        <v>power-tag/outlets-crew-cabin-2-emp102</v>
      </c>
      <c r="Z3765" s="106" t="str" cm="1">
        <f t="array" ref="Z3765">IF(COUNTIF(N3765,"spare"),"","$."&amp;_xlfn.REGEXEXTRACT(J3765,"PT\d+[FQ]\d+_(.*)", 2))</f>
        <v>$.Active_Power_Phase_C</v>
      </c>
      <c r="AA3765" s="12">
        <f t="shared" si="632"/>
        <v>46</v>
      </c>
      <c r="AB3765" s="6" t="s">
        <v>195</v>
      </c>
      <c r="AC3765" s="106">
        <v>3058</v>
      </c>
      <c r="AJ3765" s="80"/>
      <c r="AK3765" s="116" t="s">
        <v>1695</v>
      </c>
      <c r="AN3765" s="80"/>
      <c r="AO3765" s="80"/>
      <c r="AP3765" s="80"/>
      <c r="AQ3765" s="80"/>
      <c r="AR3765" s="130"/>
      <c r="AS3765" s="80"/>
      <c r="AT3765" s="7"/>
      <c r="AU3765" s="7"/>
      <c r="AV3765" s="169"/>
      <c r="AW3765" s="170"/>
      <c r="AX3765" s="140"/>
      <c r="AY3765" s="150"/>
      <c r="AZ3765" s="171"/>
      <c r="BA3765" s="171"/>
      <c r="BB3765" s="150" t="str">
        <f t="shared" si="631"/>
        <v/>
      </c>
      <c r="BC3765" s="172"/>
      <c r="BD3765" s="169"/>
      <c r="BE3765" s="169"/>
      <c r="BF3765" s="169"/>
      <c r="BG3765" s="169"/>
      <c r="BH3765" s="169"/>
      <c r="BI3765" s="169"/>
      <c r="BJ3765" s="169"/>
      <c r="BK3765" s="169"/>
      <c r="BL3765" s="169"/>
      <c r="BM3765" s="169"/>
      <c r="BN3765" s="169"/>
      <c r="BO3765" s="169"/>
      <c r="BP3765" s="169"/>
      <c r="BQ3765" s="169"/>
      <c r="BS3765" s="6"/>
      <c r="BT3765" s="11"/>
      <c r="BU3765" s="6"/>
      <c r="BV3765" s="6"/>
    </row>
    <row r="3766" spans="1:74" ht="15.75" x14ac:dyDescent="0.25">
      <c r="A3766" s="52" t="s">
        <v>7908</v>
      </c>
      <c r="B3766" s="56"/>
      <c r="C3766" s="7" t="s">
        <v>118</v>
      </c>
      <c r="D3766" s="7" t="s">
        <v>6921</v>
      </c>
      <c r="E3766" s="7"/>
      <c r="F3766" s="64"/>
      <c r="G3766" s="6"/>
      <c r="H3766" s="6"/>
      <c r="I3766" s="10" t="s">
        <v>110</v>
      </c>
      <c r="J3766" s="11" t="s">
        <v>5744</v>
      </c>
      <c r="K3766" s="220" t="s">
        <v>601</v>
      </c>
      <c r="L3766" s="180"/>
      <c r="M3766" s="180">
        <v>1000</v>
      </c>
      <c r="N3766" s="80" t="s">
        <v>7217</v>
      </c>
      <c r="O3766" s="165"/>
      <c r="P3766" s="80" t="s">
        <v>6638</v>
      </c>
      <c r="Q3766" s="80"/>
      <c r="R3766" s="80"/>
      <c r="S3766" s="166"/>
      <c r="T3766" s="164"/>
      <c r="U3766" s="167"/>
      <c r="V3766" s="168"/>
      <c r="W3766" s="12" t="str">
        <f t="shared" si="630"/>
        <v>Mqtt1</v>
      </c>
      <c r="X3766" s="222"/>
      <c r="Y3766" s="6" t="str">
        <f t="shared" si="624"/>
        <v>power-tag/outlets-crew-cabin-2-emp102</v>
      </c>
      <c r="Z3766" s="106" t="str" cm="1">
        <f t="array" ref="Z3766">IF(COUNTIF(N3766,"spare"),"","$."&amp;_xlfn.REGEXEXTRACT(J3766,"PT\d+[FQ]\d+_(.*)", 2))</f>
        <v>$.Total_Active_Power</v>
      </c>
      <c r="AA3766" s="12">
        <f t="shared" si="632"/>
        <v>46</v>
      </c>
      <c r="AB3766" s="6" t="s">
        <v>195</v>
      </c>
      <c r="AC3766" s="106">
        <v>3060</v>
      </c>
      <c r="AJ3766" s="80"/>
      <c r="AK3766" s="116" t="s">
        <v>1695</v>
      </c>
      <c r="AN3766" s="80"/>
      <c r="AO3766" s="80"/>
      <c r="AP3766" s="80"/>
      <c r="AQ3766" s="80"/>
      <c r="AR3766" s="130"/>
      <c r="AS3766" s="80"/>
      <c r="AT3766" s="7"/>
      <c r="AU3766" s="7"/>
      <c r="AV3766" s="169"/>
      <c r="AW3766" s="170"/>
      <c r="AX3766" s="140"/>
      <c r="AY3766" s="150"/>
      <c r="AZ3766" s="171"/>
      <c r="BA3766" s="171"/>
      <c r="BB3766" s="150" t="str">
        <f t="shared" si="631"/>
        <v/>
      </c>
      <c r="BC3766" s="172"/>
      <c r="BD3766" s="169"/>
      <c r="BE3766" s="169"/>
      <c r="BF3766" s="169"/>
      <c r="BG3766" s="169"/>
      <c r="BH3766" s="169"/>
      <c r="BI3766" s="169"/>
      <c r="BJ3766" s="169"/>
      <c r="BK3766" s="169"/>
      <c r="BL3766" s="169"/>
      <c r="BM3766" s="169"/>
      <c r="BN3766" s="169"/>
      <c r="BO3766" s="169"/>
      <c r="BP3766" s="169"/>
      <c r="BQ3766" s="169"/>
      <c r="BS3766" s="6"/>
      <c r="BT3766" s="11"/>
      <c r="BU3766" s="6"/>
      <c r="BV3766" s="6"/>
    </row>
    <row r="3767" spans="1:74" ht="15.75" x14ac:dyDescent="0.25">
      <c r="A3767" s="52" t="s">
        <v>7908</v>
      </c>
      <c r="B3767" s="56"/>
      <c r="C3767" s="7" t="s">
        <v>118</v>
      </c>
      <c r="D3767" s="7" t="s">
        <v>6921</v>
      </c>
      <c r="E3767" s="7"/>
      <c r="F3767" s="64"/>
      <c r="G3767" s="6"/>
      <c r="H3767" s="6"/>
      <c r="I3767" s="10" t="s">
        <v>110</v>
      </c>
      <c r="J3767" s="11" t="s">
        <v>5745</v>
      </c>
      <c r="K3767" s="220" t="s">
        <v>601</v>
      </c>
      <c r="L3767" s="180"/>
      <c r="M3767" s="180">
        <v>1000</v>
      </c>
      <c r="N3767" s="80" t="s">
        <v>7217</v>
      </c>
      <c r="O3767" s="165"/>
      <c r="P3767" s="80" t="s">
        <v>6639</v>
      </c>
      <c r="Q3767" s="80"/>
      <c r="R3767" s="80"/>
      <c r="S3767" s="166"/>
      <c r="T3767" s="164"/>
      <c r="U3767" s="167"/>
      <c r="V3767" s="168"/>
      <c r="W3767" s="12" t="str">
        <f t="shared" si="630"/>
        <v>Mqtt1</v>
      </c>
      <c r="X3767" s="222"/>
      <c r="Y3767" s="6" t="str">
        <f t="shared" si="624"/>
        <v>power-tag/outlets-crew-cabin-2-emp102</v>
      </c>
      <c r="Z3767" s="106" t="str" cm="1">
        <f t="array" ref="Z3767">IF(COUNTIF(N3767,"spare"),"","$."&amp;_xlfn.REGEXEXTRACT(J3767,"PT\d+[FQ]\d+_(.*)", 2))</f>
        <v>$.Power_Factor_Phase_A</v>
      </c>
      <c r="AA3767" s="12">
        <f t="shared" si="632"/>
        <v>46</v>
      </c>
      <c r="AB3767" s="6" t="s">
        <v>195</v>
      </c>
      <c r="AC3767" s="106">
        <v>3078</v>
      </c>
      <c r="AJ3767" s="80"/>
      <c r="AK3767" s="116" t="s">
        <v>1696</v>
      </c>
      <c r="AN3767" s="80"/>
      <c r="AO3767" s="80"/>
      <c r="AP3767" s="80"/>
      <c r="AQ3767" s="80"/>
      <c r="AR3767" s="130"/>
      <c r="AS3767" s="80"/>
      <c r="AT3767" s="7"/>
      <c r="AU3767" s="7"/>
      <c r="AV3767" s="169"/>
      <c r="AW3767" s="170"/>
      <c r="AX3767" s="140"/>
      <c r="AY3767" s="150"/>
      <c r="AZ3767" s="171"/>
      <c r="BA3767" s="171"/>
      <c r="BB3767" s="150" t="str">
        <f t="shared" si="631"/>
        <v/>
      </c>
      <c r="BC3767" s="172"/>
      <c r="BD3767" s="169"/>
      <c r="BE3767" s="169"/>
      <c r="BF3767" s="169"/>
      <c r="BG3767" s="169"/>
      <c r="BH3767" s="169"/>
      <c r="BI3767" s="169"/>
      <c r="BJ3767" s="169"/>
      <c r="BK3767" s="169"/>
      <c r="BL3767" s="169"/>
      <c r="BM3767" s="169"/>
      <c r="BN3767" s="169"/>
      <c r="BO3767" s="169"/>
      <c r="BP3767" s="169"/>
      <c r="BQ3767" s="169"/>
      <c r="BS3767" s="6"/>
      <c r="BT3767" s="11"/>
      <c r="BU3767" s="6"/>
      <c r="BV3767" s="6"/>
    </row>
    <row r="3768" spans="1:74" ht="15.75" x14ac:dyDescent="0.25">
      <c r="A3768" s="52" t="s">
        <v>7908</v>
      </c>
      <c r="B3768" s="56"/>
      <c r="C3768" s="7" t="s">
        <v>118</v>
      </c>
      <c r="D3768" s="7" t="s">
        <v>6921</v>
      </c>
      <c r="E3768" s="7"/>
      <c r="F3768" s="64"/>
      <c r="G3768" s="6"/>
      <c r="H3768" s="6"/>
      <c r="I3768" s="10" t="s">
        <v>110</v>
      </c>
      <c r="J3768" s="11" t="s">
        <v>5746</v>
      </c>
      <c r="K3768" s="220" t="s">
        <v>601</v>
      </c>
      <c r="L3768" s="180"/>
      <c r="M3768" s="180">
        <v>1000</v>
      </c>
      <c r="N3768" s="80" t="s">
        <v>7217</v>
      </c>
      <c r="O3768" s="165"/>
      <c r="P3768" s="80" t="s">
        <v>6640</v>
      </c>
      <c r="Q3768" s="80"/>
      <c r="R3768" s="80"/>
      <c r="S3768" s="166"/>
      <c r="T3768" s="164"/>
      <c r="U3768" s="167"/>
      <c r="V3768" s="168"/>
      <c r="W3768" s="12" t="str">
        <f t="shared" si="630"/>
        <v>Mqtt1</v>
      </c>
      <c r="X3768" s="222"/>
      <c r="Y3768" s="6" t="str">
        <f t="shared" si="624"/>
        <v>power-tag/outlets-crew-cabin-2-emp102</v>
      </c>
      <c r="Z3768" s="106" t="str" cm="1">
        <f t="array" ref="Z3768">IF(COUNTIF(N3768,"spare"),"","$."&amp;_xlfn.REGEXEXTRACT(J3768,"PT\d+[FQ]\d+_(.*)", 2))</f>
        <v>$.Power_Factor_Phase_B</v>
      </c>
      <c r="AA3768" s="12">
        <f t="shared" si="632"/>
        <v>46</v>
      </c>
      <c r="AB3768" s="6" t="s">
        <v>195</v>
      </c>
      <c r="AC3768" s="106">
        <v>3080</v>
      </c>
      <c r="AJ3768" s="80"/>
      <c r="AK3768" s="116" t="s">
        <v>1696</v>
      </c>
      <c r="AN3768" s="80"/>
      <c r="AO3768" s="80"/>
      <c r="AP3768" s="80"/>
      <c r="AQ3768" s="80"/>
      <c r="AR3768" s="130"/>
      <c r="AS3768" s="80"/>
      <c r="AT3768" s="7"/>
      <c r="AU3768" s="7"/>
      <c r="AV3768" s="169"/>
      <c r="AW3768" s="170"/>
      <c r="AX3768" s="140"/>
      <c r="AY3768" s="150"/>
      <c r="AZ3768" s="171"/>
      <c r="BA3768" s="171"/>
      <c r="BB3768" s="150" t="str">
        <f t="shared" si="631"/>
        <v/>
      </c>
      <c r="BC3768" s="172"/>
      <c r="BD3768" s="169"/>
      <c r="BE3768" s="169"/>
      <c r="BF3768" s="169"/>
      <c r="BG3768" s="169"/>
      <c r="BH3768" s="169"/>
      <c r="BI3768" s="169"/>
      <c r="BJ3768" s="169"/>
      <c r="BK3768" s="169"/>
      <c r="BL3768" s="169"/>
      <c r="BM3768" s="169"/>
      <c r="BN3768" s="169"/>
      <c r="BO3768" s="169"/>
      <c r="BP3768" s="169"/>
      <c r="BQ3768" s="169"/>
      <c r="BS3768" s="6"/>
      <c r="BT3768" s="11"/>
      <c r="BU3768" s="6"/>
      <c r="BV3768" s="6"/>
    </row>
    <row r="3769" spans="1:74" ht="15.75" x14ac:dyDescent="0.25">
      <c r="A3769" s="52" t="s">
        <v>7908</v>
      </c>
      <c r="B3769" s="56"/>
      <c r="C3769" s="7" t="s">
        <v>118</v>
      </c>
      <c r="D3769" s="7" t="s">
        <v>6921</v>
      </c>
      <c r="E3769" s="7"/>
      <c r="F3769" s="64"/>
      <c r="G3769" s="6"/>
      <c r="H3769" s="6"/>
      <c r="I3769" s="10" t="s">
        <v>110</v>
      </c>
      <c r="J3769" s="11" t="s">
        <v>5747</v>
      </c>
      <c r="K3769" s="220" t="s">
        <v>601</v>
      </c>
      <c r="L3769" s="180"/>
      <c r="M3769" s="180">
        <v>1000</v>
      </c>
      <c r="N3769" s="80" t="s">
        <v>7217</v>
      </c>
      <c r="O3769" s="165"/>
      <c r="P3769" s="80" t="s">
        <v>6641</v>
      </c>
      <c r="Q3769" s="80"/>
      <c r="R3769" s="80"/>
      <c r="S3769" s="166"/>
      <c r="T3769" s="164"/>
      <c r="U3769" s="167"/>
      <c r="V3769" s="168"/>
      <c r="W3769" s="12" t="str">
        <f t="shared" si="630"/>
        <v>Mqtt1</v>
      </c>
      <c r="X3769" s="222"/>
      <c r="Y3769" s="6" t="str">
        <f t="shared" si="624"/>
        <v>power-tag/outlets-crew-cabin-2-emp102</v>
      </c>
      <c r="Z3769" s="106" t="str" cm="1">
        <f t="array" ref="Z3769">IF(COUNTIF(N3769,"spare"),"","$."&amp;_xlfn.REGEXEXTRACT(J3769,"PT\d+[FQ]\d+_(.*)", 2))</f>
        <v>$.Power_Factor_Phase_C</v>
      </c>
      <c r="AA3769" s="12">
        <f t="shared" si="632"/>
        <v>46</v>
      </c>
      <c r="AB3769" s="6" t="s">
        <v>195</v>
      </c>
      <c r="AC3769" s="106">
        <v>3082</v>
      </c>
      <c r="AJ3769" s="80"/>
      <c r="AK3769" s="116" t="s">
        <v>1696</v>
      </c>
      <c r="AN3769" s="80"/>
      <c r="AO3769" s="80"/>
      <c r="AP3769" s="80"/>
      <c r="AQ3769" s="80"/>
      <c r="AR3769" s="130"/>
      <c r="AS3769" s="80"/>
      <c r="AT3769" s="7"/>
      <c r="AU3769" s="7"/>
      <c r="AV3769" s="169"/>
      <c r="AW3769" s="170"/>
      <c r="AX3769" s="140"/>
      <c r="AY3769" s="150"/>
      <c r="AZ3769" s="171"/>
      <c r="BA3769" s="171"/>
      <c r="BB3769" s="150" t="str">
        <f t="shared" si="631"/>
        <v/>
      </c>
      <c r="BC3769" s="172"/>
      <c r="BD3769" s="169"/>
      <c r="BE3769" s="169"/>
      <c r="BF3769" s="169"/>
      <c r="BG3769" s="169"/>
      <c r="BH3769" s="169"/>
      <c r="BI3769" s="169"/>
      <c r="BJ3769" s="169"/>
      <c r="BK3769" s="169"/>
      <c r="BL3769" s="169"/>
      <c r="BM3769" s="169"/>
      <c r="BN3769" s="169"/>
      <c r="BO3769" s="169"/>
      <c r="BP3769" s="169"/>
      <c r="BQ3769" s="169"/>
      <c r="BS3769" s="6"/>
      <c r="BT3769" s="11"/>
      <c r="BU3769" s="6"/>
      <c r="BV3769" s="6"/>
    </row>
    <row r="3770" spans="1:74" ht="15.75" x14ac:dyDescent="0.25">
      <c r="A3770" s="52" t="s">
        <v>7908</v>
      </c>
      <c r="B3770" s="56"/>
      <c r="C3770" s="7" t="s">
        <v>118</v>
      </c>
      <c r="D3770" s="7" t="s">
        <v>6921</v>
      </c>
      <c r="E3770" s="7"/>
      <c r="F3770" s="64"/>
      <c r="G3770" s="6"/>
      <c r="H3770" s="6"/>
      <c r="I3770" s="10" t="s">
        <v>110</v>
      </c>
      <c r="J3770" s="11" t="s">
        <v>5748</v>
      </c>
      <c r="K3770" s="220" t="s">
        <v>601</v>
      </c>
      <c r="L3770" s="180"/>
      <c r="M3770" s="180">
        <v>1000</v>
      </c>
      <c r="N3770" s="80" t="s">
        <v>7217</v>
      </c>
      <c r="O3770" s="165"/>
      <c r="P3770" s="80" t="s">
        <v>6642</v>
      </c>
      <c r="Q3770" s="80"/>
      <c r="R3770" s="80"/>
      <c r="S3770" s="166"/>
      <c r="T3770" s="164"/>
      <c r="U3770" s="167"/>
      <c r="V3770" s="168"/>
      <c r="W3770" s="12" t="str">
        <f t="shared" si="630"/>
        <v>Mqtt1</v>
      </c>
      <c r="X3770" s="222"/>
      <c r="Y3770" s="6" t="str">
        <f t="shared" si="624"/>
        <v>power-tag/outlets-crew-cabin-2-emp102</v>
      </c>
      <c r="Z3770" s="106" t="str" cm="1">
        <f t="array" ref="Z3770">IF(COUNTIF(N3770,"spare"),"","$."&amp;_xlfn.REGEXEXTRACT(J3770,"PT\d+[FQ]\d+_(.*)", 2))</f>
        <v>$.Total_Power_Factor</v>
      </c>
      <c r="AA3770" s="12">
        <f t="shared" si="632"/>
        <v>46</v>
      </c>
      <c r="AB3770" s="6" t="s">
        <v>195</v>
      </c>
      <c r="AC3770" s="106">
        <v>3084</v>
      </c>
      <c r="AJ3770" s="80"/>
      <c r="AK3770" s="116" t="s">
        <v>1696</v>
      </c>
      <c r="AN3770" s="80"/>
      <c r="AO3770" s="80"/>
      <c r="AP3770" s="80"/>
      <c r="AQ3770" s="80"/>
      <c r="AR3770" s="130"/>
      <c r="AS3770" s="80"/>
      <c r="AT3770" s="7"/>
      <c r="AU3770" s="7"/>
      <c r="AV3770" s="169"/>
      <c r="AW3770" s="170"/>
      <c r="AX3770" s="140"/>
      <c r="AY3770" s="150"/>
      <c r="AZ3770" s="171"/>
      <c r="BA3770" s="171"/>
      <c r="BB3770" s="150" t="str">
        <f t="shared" si="631"/>
        <v/>
      </c>
      <c r="BC3770" s="172"/>
      <c r="BD3770" s="169"/>
      <c r="BE3770" s="169"/>
      <c r="BF3770" s="169"/>
      <c r="BG3770" s="169"/>
      <c r="BH3770" s="169"/>
      <c r="BI3770" s="169"/>
      <c r="BJ3770" s="169"/>
      <c r="BK3770" s="169"/>
      <c r="BL3770" s="169"/>
      <c r="BM3770" s="169"/>
      <c r="BN3770" s="169"/>
      <c r="BO3770" s="169"/>
      <c r="BP3770" s="169"/>
      <c r="BQ3770" s="169"/>
      <c r="BS3770" s="6"/>
      <c r="BT3770" s="11"/>
      <c r="BU3770" s="6"/>
      <c r="BV3770" s="6"/>
    </row>
    <row r="3771" spans="1:74" ht="15.75" x14ac:dyDescent="0.25">
      <c r="A3771" s="52" t="s">
        <v>7908</v>
      </c>
      <c r="B3771" s="56"/>
      <c r="C3771" s="7" t="s">
        <v>118</v>
      </c>
      <c r="D3771" s="7" t="s">
        <v>6921</v>
      </c>
      <c r="E3771" s="7"/>
      <c r="F3771" s="64"/>
      <c r="G3771" s="6"/>
      <c r="H3771" s="6"/>
      <c r="I3771" s="10" t="s">
        <v>110</v>
      </c>
      <c r="J3771" s="11" t="s">
        <v>5749</v>
      </c>
      <c r="K3771" s="220" t="s">
        <v>601</v>
      </c>
      <c r="L3771" s="180"/>
      <c r="M3771" s="180">
        <v>1000</v>
      </c>
      <c r="N3771" s="80" t="s">
        <v>7217</v>
      </c>
      <c r="O3771" s="165"/>
      <c r="P3771" s="80" t="s">
        <v>6643</v>
      </c>
      <c r="Q3771" s="80"/>
      <c r="R3771" s="80"/>
      <c r="S3771" s="166"/>
      <c r="T3771" s="164"/>
      <c r="U3771" s="167"/>
      <c r="V3771" s="168"/>
      <c r="W3771" s="12" t="str">
        <f t="shared" ref="W3771:W3785" si="633">IF(COUNTIF(N3771,"spare"),"","Mqtt1")</f>
        <v>Mqtt1</v>
      </c>
      <c r="X3771" s="222"/>
      <c r="Y3771" s="6" t="str">
        <f t="shared" si="624"/>
        <v>power-tag/outlets-crew-cabin-3-emp103</v>
      </c>
      <c r="Z3771" s="106" t="str" cm="1">
        <f t="array" ref="Z3771">IF(COUNTIF(N3771,"spare"),"","$."&amp;_xlfn.REGEXEXTRACT(J3771,"PT\d+[FQ]\d+_(.*)", 2))</f>
        <v>$.RMS_Current_Phase_A</v>
      </c>
      <c r="AA3771" s="12">
        <f>AA3756+1</f>
        <v>47</v>
      </c>
      <c r="AB3771" s="6" t="s">
        <v>195</v>
      </c>
      <c r="AC3771" s="106">
        <v>3000</v>
      </c>
      <c r="AJ3771" s="80"/>
      <c r="AK3771" s="116" t="s">
        <v>1693</v>
      </c>
      <c r="AN3771" s="80"/>
      <c r="AO3771" s="80"/>
      <c r="AP3771" s="80"/>
      <c r="AQ3771" s="80"/>
      <c r="AR3771" s="130"/>
      <c r="AS3771" s="80"/>
      <c r="AT3771" s="7"/>
      <c r="AU3771" s="7"/>
      <c r="AV3771" s="169"/>
      <c r="AW3771" s="170"/>
      <c r="AX3771" s="140"/>
      <c r="AY3771" s="150"/>
      <c r="AZ3771" s="171"/>
      <c r="BA3771" s="171"/>
      <c r="BB3771" s="150" t="str">
        <f t="shared" ref="BB3771:BB3785" si="634">IF(ISNUMBER(AM3771),"1","")</f>
        <v/>
      </c>
      <c r="BC3771" s="172"/>
      <c r="BD3771" s="169"/>
      <c r="BE3771" s="169"/>
      <c r="BF3771" s="169"/>
      <c r="BG3771" s="169"/>
      <c r="BH3771" s="169"/>
      <c r="BI3771" s="169"/>
      <c r="BJ3771" s="169"/>
      <c r="BK3771" s="169"/>
      <c r="BL3771" s="169"/>
      <c r="BM3771" s="169"/>
      <c r="BN3771" s="169"/>
      <c r="BO3771" s="169"/>
      <c r="BP3771" s="169"/>
      <c r="BQ3771" s="169"/>
      <c r="BS3771" s="6"/>
      <c r="BT3771" s="11"/>
      <c r="BU3771" s="6"/>
      <c r="BV3771" s="6"/>
    </row>
    <row r="3772" spans="1:74" ht="15.75" x14ac:dyDescent="0.25">
      <c r="A3772" s="52" t="s">
        <v>7908</v>
      </c>
      <c r="B3772" s="56"/>
      <c r="C3772" s="7" t="s">
        <v>118</v>
      </c>
      <c r="D3772" s="7" t="s">
        <v>6921</v>
      </c>
      <c r="E3772" s="7"/>
      <c r="F3772" s="64"/>
      <c r="G3772" s="6"/>
      <c r="H3772" s="6"/>
      <c r="I3772" s="10" t="s">
        <v>110</v>
      </c>
      <c r="J3772" s="11" t="s">
        <v>5750</v>
      </c>
      <c r="K3772" s="220" t="s">
        <v>601</v>
      </c>
      <c r="L3772" s="180"/>
      <c r="M3772" s="180">
        <v>1000</v>
      </c>
      <c r="N3772" s="80" t="s">
        <v>7217</v>
      </c>
      <c r="O3772" s="165"/>
      <c r="P3772" s="80" t="s">
        <v>6644</v>
      </c>
      <c r="Q3772" s="80"/>
      <c r="R3772" s="80"/>
      <c r="S3772" s="166"/>
      <c r="T3772" s="164"/>
      <c r="U3772" s="167"/>
      <c r="V3772" s="168"/>
      <c r="W3772" s="12" t="str">
        <f t="shared" si="633"/>
        <v>Mqtt1</v>
      </c>
      <c r="X3772" s="222"/>
      <c r="Y3772" s="6" t="str">
        <f t="shared" si="624"/>
        <v>power-tag/outlets-crew-cabin-3-emp103</v>
      </c>
      <c r="Z3772" s="106" t="str" cm="1">
        <f t="array" ref="Z3772">IF(COUNTIF(N3772,"spare"),"","$."&amp;_xlfn.REGEXEXTRACT(J3772,"PT\d+[FQ]\d+_(.*)", 2))</f>
        <v>$.RMS_Current_Phase_B</v>
      </c>
      <c r="AA3772" s="12">
        <f t="shared" ref="AA3772:AA3785" si="635">AA3757+1</f>
        <v>47</v>
      </c>
      <c r="AB3772" s="6" t="s">
        <v>195</v>
      </c>
      <c r="AC3772" s="106">
        <v>3002</v>
      </c>
      <c r="AJ3772" s="80"/>
      <c r="AK3772" s="116" t="s">
        <v>1693</v>
      </c>
      <c r="AN3772" s="80"/>
      <c r="AO3772" s="80"/>
      <c r="AP3772" s="80"/>
      <c r="AQ3772" s="80"/>
      <c r="AR3772" s="130"/>
      <c r="AS3772" s="80"/>
      <c r="AT3772" s="7"/>
      <c r="AU3772" s="7"/>
      <c r="AV3772" s="169"/>
      <c r="AW3772" s="170"/>
      <c r="AX3772" s="140"/>
      <c r="AY3772" s="150"/>
      <c r="AZ3772" s="171"/>
      <c r="BA3772" s="171"/>
      <c r="BB3772" s="150" t="str">
        <f t="shared" si="634"/>
        <v/>
      </c>
      <c r="BC3772" s="172"/>
      <c r="BD3772" s="169"/>
      <c r="BE3772" s="169"/>
      <c r="BF3772" s="169"/>
      <c r="BG3772" s="169"/>
      <c r="BH3772" s="169"/>
      <c r="BI3772" s="169"/>
      <c r="BJ3772" s="169"/>
      <c r="BK3772" s="169"/>
      <c r="BL3772" s="169"/>
      <c r="BM3772" s="169"/>
      <c r="BN3772" s="169"/>
      <c r="BO3772" s="169"/>
      <c r="BP3772" s="169"/>
      <c r="BQ3772" s="169"/>
      <c r="BS3772" s="6"/>
      <c r="BT3772" s="11"/>
      <c r="BU3772" s="6"/>
      <c r="BV3772" s="6"/>
    </row>
    <row r="3773" spans="1:74" ht="15.75" x14ac:dyDescent="0.25">
      <c r="A3773" s="52" t="s">
        <v>7908</v>
      </c>
      <c r="B3773" s="56"/>
      <c r="C3773" s="7" t="s">
        <v>118</v>
      </c>
      <c r="D3773" s="7" t="s">
        <v>6921</v>
      </c>
      <c r="E3773" s="7"/>
      <c r="F3773" s="64"/>
      <c r="G3773" s="6"/>
      <c r="H3773" s="6"/>
      <c r="I3773" s="10" t="s">
        <v>110</v>
      </c>
      <c r="J3773" s="11" t="s">
        <v>5751</v>
      </c>
      <c r="K3773" s="220" t="s">
        <v>601</v>
      </c>
      <c r="L3773" s="180"/>
      <c r="M3773" s="180">
        <v>1000</v>
      </c>
      <c r="N3773" s="80" t="s">
        <v>7217</v>
      </c>
      <c r="O3773" s="165"/>
      <c r="P3773" s="80" t="s">
        <v>6645</v>
      </c>
      <c r="Q3773" s="80"/>
      <c r="R3773" s="80"/>
      <c r="S3773" s="166"/>
      <c r="T3773" s="164"/>
      <c r="U3773" s="167"/>
      <c r="V3773" s="168"/>
      <c r="W3773" s="12" t="str">
        <f t="shared" si="633"/>
        <v>Mqtt1</v>
      </c>
      <c r="X3773" s="222"/>
      <c r="Y3773" s="6" t="str">
        <f t="shared" si="624"/>
        <v>power-tag/outlets-crew-cabin-3-emp103</v>
      </c>
      <c r="Z3773" s="106" t="str" cm="1">
        <f t="array" ref="Z3773">IF(COUNTIF(N3773,"spare"),"","$."&amp;_xlfn.REGEXEXTRACT(J3773,"PT\d+[FQ]\d+_(.*)", 2))</f>
        <v>$.RMS_Current_Phase_C</v>
      </c>
      <c r="AA3773" s="12">
        <f t="shared" si="635"/>
        <v>47</v>
      </c>
      <c r="AB3773" s="6" t="s">
        <v>195</v>
      </c>
      <c r="AC3773" s="106">
        <v>3004</v>
      </c>
      <c r="AJ3773" s="80"/>
      <c r="AK3773" s="116" t="s">
        <v>1693</v>
      </c>
      <c r="AN3773" s="80"/>
      <c r="AO3773" s="80"/>
      <c r="AP3773" s="80"/>
      <c r="AQ3773" s="80"/>
      <c r="AR3773" s="130"/>
      <c r="AS3773" s="80"/>
      <c r="AT3773" s="7"/>
      <c r="AU3773" s="7"/>
      <c r="AV3773" s="169"/>
      <c r="AW3773" s="170"/>
      <c r="AX3773" s="140"/>
      <c r="AY3773" s="150"/>
      <c r="AZ3773" s="171"/>
      <c r="BA3773" s="171"/>
      <c r="BB3773" s="150" t="str">
        <f t="shared" si="634"/>
        <v/>
      </c>
      <c r="BC3773" s="172"/>
      <c r="BD3773" s="169"/>
      <c r="BE3773" s="169"/>
      <c r="BF3773" s="169"/>
      <c r="BG3773" s="169"/>
      <c r="BH3773" s="169"/>
      <c r="BI3773" s="169"/>
      <c r="BJ3773" s="169"/>
      <c r="BK3773" s="169"/>
      <c r="BL3773" s="169"/>
      <c r="BM3773" s="169"/>
      <c r="BN3773" s="169"/>
      <c r="BO3773" s="169"/>
      <c r="BP3773" s="169"/>
      <c r="BQ3773" s="169"/>
      <c r="BS3773" s="6"/>
      <c r="BT3773" s="11"/>
      <c r="BU3773" s="6"/>
      <c r="BV3773" s="6"/>
    </row>
    <row r="3774" spans="1:74" ht="15.75" x14ac:dyDescent="0.25">
      <c r="A3774" s="52" t="s">
        <v>7908</v>
      </c>
      <c r="B3774" s="56"/>
      <c r="C3774" s="7" t="s">
        <v>118</v>
      </c>
      <c r="D3774" s="7" t="s">
        <v>6921</v>
      </c>
      <c r="E3774" s="7"/>
      <c r="F3774" s="64"/>
      <c r="G3774" s="6"/>
      <c r="H3774" s="6"/>
      <c r="I3774" s="10" t="s">
        <v>110</v>
      </c>
      <c r="J3774" s="11" t="s">
        <v>5752</v>
      </c>
      <c r="K3774" s="220" t="s">
        <v>601</v>
      </c>
      <c r="L3774" s="180"/>
      <c r="M3774" s="180">
        <v>1000</v>
      </c>
      <c r="N3774" s="80" t="s">
        <v>7217</v>
      </c>
      <c r="O3774" s="165"/>
      <c r="P3774" s="80" t="s">
        <v>6646</v>
      </c>
      <c r="Q3774" s="80"/>
      <c r="R3774" s="80"/>
      <c r="S3774" s="166"/>
      <c r="T3774" s="164"/>
      <c r="U3774" s="167"/>
      <c r="V3774" s="168"/>
      <c r="W3774" s="12" t="str">
        <f t="shared" si="633"/>
        <v>Mqtt1</v>
      </c>
      <c r="X3774" s="222"/>
      <c r="Y3774" s="6" t="str">
        <f t="shared" si="624"/>
        <v>power-tag/outlets-crew-cabin-3-emp103</v>
      </c>
      <c r="Z3774" s="106" t="str" cm="1">
        <f t="array" ref="Z3774">IF(COUNTIF(N3774,"spare"),"","$."&amp;_xlfn.REGEXEXTRACT(J3774,"PT\d+[FQ]\d+_(.*)", 2))</f>
        <v>$.RMS_Current_Phase_Neut</v>
      </c>
      <c r="AA3774" s="12">
        <f t="shared" si="635"/>
        <v>47</v>
      </c>
      <c r="AB3774" s="6" t="s">
        <v>195</v>
      </c>
      <c r="AC3774" s="106">
        <v>3006</v>
      </c>
      <c r="AJ3774" s="80"/>
      <c r="AK3774" s="116" t="s">
        <v>1693</v>
      </c>
      <c r="AN3774" s="80"/>
      <c r="AO3774" s="80"/>
      <c r="AP3774" s="80"/>
      <c r="AQ3774" s="80"/>
      <c r="AR3774" s="130"/>
      <c r="AS3774" s="80"/>
      <c r="AT3774" s="7"/>
      <c r="AU3774" s="7"/>
      <c r="AV3774" s="169"/>
      <c r="AW3774" s="170"/>
      <c r="AX3774" s="140"/>
      <c r="AY3774" s="150"/>
      <c r="AZ3774" s="171"/>
      <c r="BA3774" s="171"/>
      <c r="BB3774" s="150" t="str">
        <f t="shared" si="634"/>
        <v/>
      </c>
      <c r="BC3774" s="172"/>
      <c r="BD3774" s="169"/>
      <c r="BE3774" s="169"/>
      <c r="BF3774" s="169"/>
      <c r="BG3774" s="169"/>
      <c r="BH3774" s="169"/>
      <c r="BI3774" s="169"/>
      <c r="BJ3774" s="169"/>
      <c r="BK3774" s="169"/>
      <c r="BL3774" s="169"/>
      <c r="BM3774" s="169"/>
      <c r="BN3774" s="169"/>
      <c r="BO3774" s="169"/>
      <c r="BP3774" s="169"/>
      <c r="BQ3774" s="169"/>
      <c r="BS3774" s="6"/>
      <c r="BT3774" s="11"/>
      <c r="BU3774" s="6"/>
      <c r="BV3774" s="6"/>
    </row>
    <row r="3775" spans="1:74" ht="15.75" x14ac:dyDescent="0.25">
      <c r="A3775" s="52" t="s">
        <v>7908</v>
      </c>
      <c r="B3775" s="56"/>
      <c r="C3775" s="7" t="s">
        <v>118</v>
      </c>
      <c r="D3775" s="7" t="s">
        <v>6921</v>
      </c>
      <c r="E3775" s="7"/>
      <c r="F3775" s="64"/>
      <c r="G3775" s="6"/>
      <c r="H3775" s="6"/>
      <c r="I3775" s="10" t="s">
        <v>110</v>
      </c>
      <c r="J3775" s="11" t="s">
        <v>7856</v>
      </c>
      <c r="K3775" s="220" t="s">
        <v>601</v>
      </c>
      <c r="L3775" s="180"/>
      <c r="M3775" s="180">
        <v>1000</v>
      </c>
      <c r="N3775" s="80" t="s">
        <v>7217</v>
      </c>
      <c r="O3775" s="165"/>
      <c r="P3775" s="80" t="s">
        <v>6647</v>
      </c>
      <c r="Q3775" s="80"/>
      <c r="R3775" s="80"/>
      <c r="S3775" s="166"/>
      <c r="T3775" s="164"/>
      <c r="U3775" s="167"/>
      <c r="V3775" s="168"/>
      <c r="W3775" s="12" t="str">
        <f t="shared" si="633"/>
        <v>Mqtt1</v>
      </c>
      <c r="X3775" s="222"/>
      <c r="Y3775" s="6" t="str">
        <f t="shared" si="624"/>
        <v>power-tag/outlets-crew-cabin-3-emp103</v>
      </c>
      <c r="Z3775" s="106" t="str" cm="1">
        <f t="array" ref="Z3775">IF(COUNTIF(N3775,"spare"),"","$."&amp;_xlfn.REGEXEXTRACT(J3775,"PT\d+[FQ]\d+_(.*)", 2))</f>
        <v>$.RMS_Voltage_A_N</v>
      </c>
      <c r="AA3775" s="12">
        <f t="shared" si="635"/>
        <v>47</v>
      </c>
      <c r="AB3775" s="6" t="s">
        <v>195</v>
      </c>
      <c r="AC3775" s="106">
        <v>3028</v>
      </c>
      <c r="AJ3775" s="80"/>
      <c r="AK3775" s="116" t="s">
        <v>1694</v>
      </c>
      <c r="AN3775" s="80"/>
      <c r="AO3775" s="80"/>
      <c r="AP3775" s="80"/>
      <c r="AQ3775" s="80"/>
      <c r="AR3775" s="130"/>
      <c r="AS3775" s="80"/>
      <c r="AT3775" s="7"/>
      <c r="AU3775" s="7"/>
      <c r="AV3775" s="169"/>
      <c r="AW3775" s="170"/>
      <c r="AX3775" s="140"/>
      <c r="AY3775" s="150"/>
      <c r="AZ3775" s="171"/>
      <c r="BA3775" s="171"/>
      <c r="BB3775" s="150" t="str">
        <f t="shared" si="634"/>
        <v/>
      </c>
      <c r="BC3775" s="172"/>
      <c r="BD3775" s="169"/>
      <c r="BE3775" s="169"/>
      <c r="BF3775" s="169"/>
      <c r="BG3775" s="169"/>
      <c r="BH3775" s="169"/>
      <c r="BI3775" s="169"/>
      <c r="BJ3775" s="169"/>
      <c r="BK3775" s="169"/>
      <c r="BL3775" s="169"/>
      <c r="BM3775" s="169"/>
      <c r="BN3775" s="169"/>
      <c r="BO3775" s="169"/>
      <c r="BP3775" s="169"/>
      <c r="BQ3775" s="169"/>
      <c r="BS3775" s="6"/>
      <c r="BT3775" s="11"/>
      <c r="BU3775" s="6"/>
      <c r="BV3775" s="6"/>
    </row>
    <row r="3776" spans="1:74" ht="15.75" x14ac:dyDescent="0.25">
      <c r="A3776" s="52" t="s">
        <v>7908</v>
      </c>
      <c r="B3776" s="56"/>
      <c r="C3776" s="7" t="s">
        <v>118</v>
      </c>
      <c r="D3776" s="7" t="s">
        <v>6921</v>
      </c>
      <c r="E3776" s="7"/>
      <c r="F3776" s="64"/>
      <c r="G3776" s="6"/>
      <c r="H3776" s="6"/>
      <c r="I3776" s="10" t="s">
        <v>110</v>
      </c>
      <c r="J3776" s="11" t="s">
        <v>7857</v>
      </c>
      <c r="K3776" s="220" t="s">
        <v>601</v>
      </c>
      <c r="L3776" s="180"/>
      <c r="M3776" s="180">
        <v>1000</v>
      </c>
      <c r="N3776" s="80" t="s">
        <v>7217</v>
      </c>
      <c r="O3776" s="165"/>
      <c r="P3776" s="80" t="s">
        <v>6648</v>
      </c>
      <c r="Q3776" s="80"/>
      <c r="R3776" s="80"/>
      <c r="S3776" s="166"/>
      <c r="T3776" s="164"/>
      <c r="U3776" s="167"/>
      <c r="V3776" s="168"/>
      <c r="W3776" s="12" t="str">
        <f t="shared" si="633"/>
        <v>Mqtt1</v>
      </c>
      <c r="X3776" s="222"/>
      <c r="Y3776" s="6" t="str">
        <f t="shared" si="624"/>
        <v>power-tag/outlets-crew-cabin-3-emp103</v>
      </c>
      <c r="Z3776" s="106" t="str" cm="1">
        <f t="array" ref="Z3776">IF(COUNTIF(N3776,"spare"),"","$."&amp;_xlfn.REGEXEXTRACT(J3776,"PT\d+[FQ]\d+_(.*)", 2))</f>
        <v>$.RMS_Voltage_B_N</v>
      </c>
      <c r="AA3776" s="12">
        <f t="shared" si="635"/>
        <v>47</v>
      </c>
      <c r="AB3776" s="6" t="s">
        <v>195</v>
      </c>
      <c r="AC3776" s="106">
        <v>3030</v>
      </c>
      <c r="AJ3776" s="80"/>
      <c r="AK3776" s="116" t="s">
        <v>1694</v>
      </c>
      <c r="AN3776" s="80"/>
      <c r="AO3776" s="80"/>
      <c r="AP3776" s="80"/>
      <c r="AQ3776" s="80"/>
      <c r="AR3776" s="130"/>
      <c r="AS3776" s="80"/>
      <c r="AT3776" s="7"/>
      <c r="AU3776" s="7"/>
      <c r="AV3776" s="169"/>
      <c r="AW3776" s="170"/>
      <c r="AX3776" s="140"/>
      <c r="AY3776" s="150"/>
      <c r="AZ3776" s="171"/>
      <c r="BA3776" s="171"/>
      <c r="BB3776" s="150" t="str">
        <f t="shared" si="634"/>
        <v/>
      </c>
      <c r="BC3776" s="172"/>
      <c r="BD3776" s="169"/>
      <c r="BE3776" s="169"/>
      <c r="BF3776" s="169"/>
      <c r="BG3776" s="169"/>
      <c r="BH3776" s="169"/>
      <c r="BI3776" s="169"/>
      <c r="BJ3776" s="169"/>
      <c r="BK3776" s="169"/>
      <c r="BL3776" s="169"/>
      <c r="BM3776" s="169"/>
      <c r="BN3776" s="169"/>
      <c r="BO3776" s="169"/>
      <c r="BP3776" s="169"/>
      <c r="BQ3776" s="169"/>
      <c r="BS3776" s="6"/>
      <c r="BT3776" s="11"/>
      <c r="BU3776" s="6"/>
      <c r="BV3776" s="6"/>
    </row>
    <row r="3777" spans="1:74" ht="15.75" x14ac:dyDescent="0.25">
      <c r="A3777" s="52" t="s">
        <v>7908</v>
      </c>
      <c r="B3777" s="56"/>
      <c r="C3777" s="7" t="s">
        <v>118</v>
      </c>
      <c r="D3777" s="7" t="s">
        <v>6921</v>
      </c>
      <c r="E3777" s="7"/>
      <c r="F3777" s="64"/>
      <c r="G3777" s="6"/>
      <c r="H3777" s="6"/>
      <c r="I3777" s="10" t="s">
        <v>110</v>
      </c>
      <c r="J3777" s="11" t="s">
        <v>7858</v>
      </c>
      <c r="K3777" s="220" t="s">
        <v>601</v>
      </c>
      <c r="L3777" s="180"/>
      <c r="M3777" s="180">
        <v>1000</v>
      </c>
      <c r="N3777" s="80" t="s">
        <v>7217</v>
      </c>
      <c r="O3777" s="165"/>
      <c r="P3777" s="80" t="s">
        <v>6649</v>
      </c>
      <c r="Q3777" s="80"/>
      <c r="R3777" s="80"/>
      <c r="S3777" s="166"/>
      <c r="T3777" s="164"/>
      <c r="U3777" s="167"/>
      <c r="V3777" s="168"/>
      <c r="W3777" s="12" t="str">
        <f t="shared" si="633"/>
        <v>Mqtt1</v>
      </c>
      <c r="X3777" s="222"/>
      <c r="Y3777" s="6" t="str">
        <f t="shared" si="624"/>
        <v>power-tag/outlets-crew-cabin-3-emp103</v>
      </c>
      <c r="Z3777" s="106" t="str" cm="1">
        <f t="array" ref="Z3777">IF(COUNTIF(N3777,"spare"),"","$."&amp;_xlfn.REGEXEXTRACT(J3777,"PT\d+[FQ]\d+_(.*)", 2))</f>
        <v>$.RMS_Voltage_C_N</v>
      </c>
      <c r="AA3777" s="12">
        <f t="shared" si="635"/>
        <v>47</v>
      </c>
      <c r="AB3777" s="6" t="s">
        <v>195</v>
      </c>
      <c r="AC3777" s="106">
        <v>3032</v>
      </c>
      <c r="AJ3777" s="80"/>
      <c r="AK3777" s="116" t="s">
        <v>1694</v>
      </c>
      <c r="AN3777" s="80"/>
      <c r="AO3777" s="80"/>
      <c r="AP3777" s="80"/>
      <c r="AQ3777" s="80"/>
      <c r="AR3777" s="130"/>
      <c r="AS3777" s="80"/>
      <c r="AT3777" s="7"/>
      <c r="AU3777" s="7"/>
      <c r="AV3777" s="169"/>
      <c r="AW3777" s="170"/>
      <c r="AX3777" s="140"/>
      <c r="AY3777" s="150"/>
      <c r="AZ3777" s="171"/>
      <c r="BA3777" s="171"/>
      <c r="BB3777" s="150" t="str">
        <f t="shared" si="634"/>
        <v/>
      </c>
      <c r="BC3777" s="172"/>
      <c r="BD3777" s="169"/>
      <c r="BE3777" s="169"/>
      <c r="BF3777" s="169"/>
      <c r="BG3777" s="169"/>
      <c r="BH3777" s="169"/>
      <c r="BI3777" s="169"/>
      <c r="BJ3777" s="169"/>
      <c r="BK3777" s="169"/>
      <c r="BL3777" s="169"/>
      <c r="BM3777" s="169"/>
      <c r="BN3777" s="169"/>
      <c r="BO3777" s="169"/>
      <c r="BP3777" s="169"/>
      <c r="BQ3777" s="169"/>
      <c r="BS3777" s="6"/>
      <c r="BT3777" s="11"/>
      <c r="BU3777" s="6"/>
      <c r="BV3777" s="6"/>
    </row>
    <row r="3778" spans="1:74" ht="15.75" x14ac:dyDescent="0.25">
      <c r="A3778" s="52" t="s">
        <v>7908</v>
      </c>
      <c r="B3778" s="56"/>
      <c r="C3778" s="7" t="s">
        <v>118</v>
      </c>
      <c r="D3778" s="7" t="s">
        <v>6921</v>
      </c>
      <c r="E3778" s="7"/>
      <c r="F3778" s="64"/>
      <c r="G3778" s="6"/>
      <c r="H3778" s="6"/>
      <c r="I3778" s="10" t="s">
        <v>110</v>
      </c>
      <c r="J3778" s="11" t="s">
        <v>5753</v>
      </c>
      <c r="K3778" s="220" t="s">
        <v>601</v>
      </c>
      <c r="L3778" s="180"/>
      <c r="M3778" s="180">
        <v>1000</v>
      </c>
      <c r="N3778" s="80" t="s">
        <v>7217</v>
      </c>
      <c r="O3778" s="165"/>
      <c r="P3778" s="80" t="s">
        <v>6650</v>
      </c>
      <c r="Q3778" s="80"/>
      <c r="R3778" s="80"/>
      <c r="S3778" s="166"/>
      <c r="T3778" s="164"/>
      <c r="U3778" s="167"/>
      <c r="V3778" s="168"/>
      <c r="W3778" s="12" t="str">
        <f t="shared" si="633"/>
        <v>Mqtt1</v>
      </c>
      <c r="X3778" s="222"/>
      <c r="Y3778" s="6" t="str">
        <f t="shared" si="624"/>
        <v>power-tag/outlets-crew-cabin-3-emp103</v>
      </c>
      <c r="Z3778" s="106" t="str" cm="1">
        <f t="array" ref="Z3778">IF(COUNTIF(N3778,"spare"),"","$."&amp;_xlfn.REGEXEXTRACT(J3778,"PT\d+[FQ]\d+_(.*)", 2))</f>
        <v>$.Active_Power_Phase_A</v>
      </c>
      <c r="AA3778" s="12">
        <f t="shared" si="635"/>
        <v>47</v>
      </c>
      <c r="AB3778" s="6" t="s">
        <v>195</v>
      </c>
      <c r="AC3778" s="106">
        <v>3054</v>
      </c>
      <c r="AJ3778" s="80"/>
      <c r="AK3778" s="116" t="s">
        <v>1695</v>
      </c>
      <c r="AN3778" s="80"/>
      <c r="AO3778" s="80"/>
      <c r="AP3778" s="80"/>
      <c r="AQ3778" s="80"/>
      <c r="AR3778" s="130"/>
      <c r="AS3778" s="80"/>
      <c r="AT3778" s="7"/>
      <c r="AU3778" s="7"/>
      <c r="AV3778" s="169"/>
      <c r="AW3778" s="170"/>
      <c r="AX3778" s="140"/>
      <c r="AY3778" s="150"/>
      <c r="AZ3778" s="171"/>
      <c r="BA3778" s="171"/>
      <c r="BB3778" s="150" t="str">
        <f t="shared" si="634"/>
        <v/>
      </c>
      <c r="BC3778" s="172"/>
      <c r="BD3778" s="169"/>
      <c r="BE3778" s="169"/>
      <c r="BF3778" s="169"/>
      <c r="BG3778" s="169"/>
      <c r="BH3778" s="169"/>
      <c r="BI3778" s="169"/>
      <c r="BJ3778" s="169"/>
      <c r="BK3778" s="169"/>
      <c r="BL3778" s="169"/>
      <c r="BM3778" s="169"/>
      <c r="BN3778" s="169"/>
      <c r="BO3778" s="169"/>
      <c r="BP3778" s="169"/>
      <c r="BQ3778" s="169"/>
      <c r="BS3778" s="6"/>
      <c r="BT3778" s="11"/>
      <c r="BU3778" s="6"/>
      <c r="BV3778" s="6"/>
    </row>
    <row r="3779" spans="1:74" ht="15.75" x14ac:dyDescent="0.25">
      <c r="A3779" s="52" t="s">
        <v>7908</v>
      </c>
      <c r="B3779" s="56"/>
      <c r="C3779" s="7" t="s">
        <v>118</v>
      </c>
      <c r="D3779" s="7" t="s">
        <v>6921</v>
      </c>
      <c r="E3779" s="7"/>
      <c r="F3779" s="64"/>
      <c r="G3779" s="6"/>
      <c r="H3779" s="6"/>
      <c r="I3779" s="10" t="s">
        <v>110</v>
      </c>
      <c r="J3779" s="11" t="s">
        <v>5754</v>
      </c>
      <c r="K3779" s="220" t="s">
        <v>601</v>
      </c>
      <c r="L3779" s="180"/>
      <c r="M3779" s="180">
        <v>1000</v>
      </c>
      <c r="N3779" s="80" t="s">
        <v>7217</v>
      </c>
      <c r="O3779" s="165"/>
      <c r="P3779" s="80" t="s">
        <v>6651</v>
      </c>
      <c r="Q3779" s="80"/>
      <c r="R3779" s="80"/>
      <c r="S3779" s="166"/>
      <c r="T3779" s="164"/>
      <c r="U3779" s="167"/>
      <c r="V3779" s="168"/>
      <c r="W3779" s="12" t="str">
        <f t="shared" si="633"/>
        <v>Mqtt1</v>
      </c>
      <c r="X3779" s="222"/>
      <c r="Y3779" s="6" t="str">
        <f t="shared" si="624"/>
        <v>power-tag/outlets-crew-cabin-3-emp103</v>
      </c>
      <c r="Z3779" s="106" t="str" cm="1">
        <f t="array" ref="Z3779">IF(COUNTIF(N3779,"spare"),"","$."&amp;_xlfn.REGEXEXTRACT(J3779,"PT\d+[FQ]\d+_(.*)", 2))</f>
        <v>$.Active_Power_Phase_B</v>
      </c>
      <c r="AA3779" s="12">
        <f t="shared" si="635"/>
        <v>47</v>
      </c>
      <c r="AB3779" s="6" t="s">
        <v>195</v>
      </c>
      <c r="AC3779" s="106">
        <v>3056</v>
      </c>
      <c r="AJ3779" s="80"/>
      <c r="AK3779" s="116" t="s">
        <v>1695</v>
      </c>
      <c r="AN3779" s="80"/>
      <c r="AO3779" s="80"/>
      <c r="AP3779" s="80"/>
      <c r="AQ3779" s="80"/>
      <c r="AR3779" s="130"/>
      <c r="AS3779" s="80"/>
      <c r="AT3779" s="7"/>
      <c r="AU3779" s="7"/>
      <c r="AV3779" s="169"/>
      <c r="AW3779" s="170"/>
      <c r="AX3779" s="140"/>
      <c r="AY3779" s="150"/>
      <c r="AZ3779" s="171"/>
      <c r="BA3779" s="171"/>
      <c r="BB3779" s="150" t="str">
        <f t="shared" si="634"/>
        <v/>
      </c>
      <c r="BC3779" s="172"/>
      <c r="BD3779" s="169"/>
      <c r="BE3779" s="169"/>
      <c r="BF3779" s="169"/>
      <c r="BG3779" s="169"/>
      <c r="BH3779" s="169"/>
      <c r="BI3779" s="169"/>
      <c r="BJ3779" s="169"/>
      <c r="BK3779" s="169"/>
      <c r="BL3779" s="169"/>
      <c r="BM3779" s="169"/>
      <c r="BN3779" s="169"/>
      <c r="BO3779" s="169"/>
      <c r="BP3779" s="169"/>
      <c r="BQ3779" s="169"/>
      <c r="BS3779" s="6"/>
      <c r="BT3779" s="11"/>
      <c r="BU3779" s="6"/>
      <c r="BV3779" s="6"/>
    </row>
    <row r="3780" spans="1:74" ht="15.75" x14ac:dyDescent="0.25">
      <c r="A3780" s="52" t="s">
        <v>7908</v>
      </c>
      <c r="B3780" s="56"/>
      <c r="C3780" s="7" t="s">
        <v>118</v>
      </c>
      <c r="D3780" s="7" t="s">
        <v>6921</v>
      </c>
      <c r="E3780" s="7"/>
      <c r="F3780" s="64"/>
      <c r="G3780" s="6"/>
      <c r="H3780" s="6"/>
      <c r="I3780" s="10" t="s">
        <v>110</v>
      </c>
      <c r="J3780" s="11" t="s">
        <v>5755</v>
      </c>
      <c r="K3780" s="220" t="s">
        <v>601</v>
      </c>
      <c r="L3780" s="180"/>
      <c r="M3780" s="180">
        <v>1000</v>
      </c>
      <c r="N3780" s="80" t="s">
        <v>7217</v>
      </c>
      <c r="O3780" s="165"/>
      <c r="P3780" s="80" t="s">
        <v>6652</v>
      </c>
      <c r="Q3780" s="80"/>
      <c r="R3780" s="80"/>
      <c r="S3780" s="166"/>
      <c r="T3780" s="164"/>
      <c r="U3780" s="167"/>
      <c r="V3780" s="168"/>
      <c r="W3780" s="12" t="str">
        <f t="shared" si="633"/>
        <v>Mqtt1</v>
      </c>
      <c r="X3780" s="222"/>
      <c r="Y3780" s="6" t="str">
        <f t="shared" si="624"/>
        <v>power-tag/outlets-crew-cabin-3-emp103</v>
      </c>
      <c r="Z3780" s="106" t="str" cm="1">
        <f t="array" ref="Z3780">IF(COUNTIF(N3780,"spare"),"","$."&amp;_xlfn.REGEXEXTRACT(J3780,"PT\d+[FQ]\d+_(.*)", 2))</f>
        <v>$.Active_Power_Phase_C</v>
      </c>
      <c r="AA3780" s="12">
        <f t="shared" si="635"/>
        <v>47</v>
      </c>
      <c r="AB3780" s="6" t="s">
        <v>195</v>
      </c>
      <c r="AC3780" s="106">
        <v>3058</v>
      </c>
      <c r="AJ3780" s="80"/>
      <c r="AK3780" s="116" t="s">
        <v>1695</v>
      </c>
      <c r="AN3780" s="80"/>
      <c r="AO3780" s="80"/>
      <c r="AP3780" s="80"/>
      <c r="AQ3780" s="80"/>
      <c r="AR3780" s="130"/>
      <c r="AS3780" s="80"/>
      <c r="AT3780" s="7"/>
      <c r="AU3780" s="7"/>
      <c r="AV3780" s="169"/>
      <c r="AW3780" s="170"/>
      <c r="AX3780" s="140"/>
      <c r="AY3780" s="150"/>
      <c r="AZ3780" s="171"/>
      <c r="BA3780" s="171"/>
      <c r="BB3780" s="150" t="str">
        <f t="shared" si="634"/>
        <v/>
      </c>
      <c r="BC3780" s="172"/>
      <c r="BD3780" s="169"/>
      <c r="BE3780" s="169"/>
      <c r="BF3780" s="169"/>
      <c r="BG3780" s="169"/>
      <c r="BH3780" s="169"/>
      <c r="BI3780" s="169"/>
      <c r="BJ3780" s="169"/>
      <c r="BK3780" s="169"/>
      <c r="BL3780" s="169"/>
      <c r="BM3780" s="169"/>
      <c r="BN3780" s="169"/>
      <c r="BO3780" s="169"/>
      <c r="BP3780" s="169"/>
      <c r="BQ3780" s="169"/>
      <c r="BS3780" s="6"/>
      <c r="BT3780" s="11"/>
      <c r="BU3780" s="6"/>
      <c r="BV3780" s="6"/>
    </row>
    <row r="3781" spans="1:74" ht="15.75" x14ac:dyDescent="0.25">
      <c r="A3781" s="52" t="s">
        <v>7908</v>
      </c>
      <c r="B3781" s="56"/>
      <c r="C3781" s="7" t="s">
        <v>118</v>
      </c>
      <c r="D3781" s="7" t="s">
        <v>6921</v>
      </c>
      <c r="E3781" s="7"/>
      <c r="F3781" s="64"/>
      <c r="G3781" s="6"/>
      <c r="H3781" s="6"/>
      <c r="I3781" s="10" t="s">
        <v>110</v>
      </c>
      <c r="J3781" s="11" t="s">
        <v>5756</v>
      </c>
      <c r="K3781" s="220" t="s">
        <v>601</v>
      </c>
      <c r="L3781" s="180"/>
      <c r="M3781" s="180">
        <v>1000</v>
      </c>
      <c r="N3781" s="80" t="s">
        <v>7217</v>
      </c>
      <c r="O3781" s="165"/>
      <c r="P3781" s="80" t="s">
        <v>6653</v>
      </c>
      <c r="Q3781" s="80"/>
      <c r="R3781" s="80"/>
      <c r="S3781" s="166"/>
      <c r="T3781" s="164"/>
      <c r="U3781" s="167"/>
      <c r="V3781" s="168"/>
      <c r="W3781" s="12" t="str">
        <f t="shared" si="633"/>
        <v>Mqtt1</v>
      </c>
      <c r="X3781" s="222"/>
      <c r="Y3781" s="6" t="str">
        <f t="shared" si="624"/>
        <v>power-tag/outlets-crew-cabin-3-emp103</v>
      </c>
      <c r="Z3781" s="106" t="str" cm="1">
        <f t="array" ref="Z3781">IF(COUNTIF(N3781,"spare"),"","$."&amp;_xlfn.REGEXEXTRACT(J3781,"PT\d+[FQ]\d+_(.*)", 2))</f>
        <v>$.Total_Active_Power</v>
      </c>
      <c r="AA3781" s="12">
        <f t="shared" si="635"/>
        <v>47</v>
      </c>
      <c r="AB3781" s="6" t="s">
        <v>195</v>
      </c>
      <c r="AC3781" s="106">
        <v>3060</v>
      </c>
      <c r="AJ3781" s="80"/>
      <c r="AK3781" s="116" t="s">
        <v>1695</v>
      </c>
      <c r="AN3781" s="80"/>
      <c r="AO3781" s="80"/>
      <c r="AP3781" s="80"/>
      <c r="AQ3781" s="80"/>
      <c r="AR3781" s="130"/>
      <c r="AS3781" s="80"/>
      <c r="AT3781" s="7"/>
      <c r="AU3781" s="7"/>
      <c r="AV3781" s="169"/>
      <c r="AW3781" s="170"/>
      <c r="AX3781" s="140"/>
      <c r="AY3781" s="150"/>
      <c r="AZ3781" s="171"/>
      <c r="BA3781" s="171"/>
      <c r="BB3781" s="150" t="str">
        <f t="shared" si="634"/>
        <v/>
      </c>
      <c r="BC3781" s="172"/>
      <c r="BD3781" s="169"/>
      <c r="BE3781" s="169"/>
      <c r="BF3781" s="169"/>
      <c r="BG3781" s="169"/>
      <c r="BH3781" s="169"/>
      <c r="BI3781" s="169"/>
      <c r="BJ3781" s="169"/>
      <c r="BK3781" s="169"/>
      <c r="BL3781" s="169"/>
      <c r="BM3781" s="169"/>
      <c r="BN3781" s="169"/>
      <c r="BO3781" s="169"/>
      <c r="BP3781" s="169"/>
      <c r="BQ3781" s="169"/>
      <c r="BS3781" s="6"/>
      <c r="BT3781" s="11"/>
      <c r="BU3781" s="6"/>
      <c r="BV3781" s="6"/>
    </row>
    <row r="3782" spans="1:74" ht="15.75" x14ac:dyDescent="0.25">
      <c r="A3782" s="52" t="s">
        <v>7908</v>
      </c>
      <c r="B3782" s="56"/>
      <c r="C3782" s="7" t="s">
        <v>118</v>
      </c>
      <c r="D3782" s="7" t="s">
        <v>6921</v>
      </c>
      <c r="E3782" s="7"/>
      <c r="F3782" s="64"/>
      <c r="G3782" s="6"/>
      <c r="H3782" s="6"/>
      <c r="I3782" s="10" t="s">
        <v>110</v>
      </c>
      <c r="J3782" s="11" t="s">
        <v>5757</v>
      </c>
      <c r="K3782" s="220" t="s">
        <v>601</v>
      </c>
      <c r="L3782" s="180"/>
      <c r="M3782" s="180">
        <v>1000</v>
      </c>
      <c r="N3782" s="80" t="s">
        <v>7217</v>
      </c>
      <c r="O3782" s="165"/>
      <c r="P3782" s="80" t="s">
        <v>6654</v>
      </c>
      <c r="Q3782" s="80"/>
      <c r="R3782" s="80"/>
      <c r="S3782" s="166"/>
      <c r="T3782" s="164"/>
      <c r="U3782" s="167"/>
      <c r="V3782" s="168"/>
      <c r="W3782" s="12" t="str">
        <f t="shared" si="633"/>
        <v>Mqtt1</v>
      </c>
      <c r="X3782" s="222"/>
      <c r="Y3782" s="6" t="str">
        <f t="shared" si="624"/>
        <v>power-tag/outlets-crew-cabin-3-emp103</v>
      </c>
      <c r="Z3782" s="106" t="str" cm="1">
        <f t="array" ref="Z3782">IF(COUNTIF(N3782,"spare"),"","$."&amp;_xlfn.REGEXEXTRACT(J3782,"PT\d+[FQ]\d+_(.*)", 2))</f>
        <v>$.Power_Factor_Phase_A</v>
      </c>
      <c r="AA3782" s="12">
        <f t="shared" si="635"/>
        <v>47</v>
      </c>
      <c r="AB3782" s="6" t="s">
        <v>195</v>
      </c>
      <c r="AC3782" s="106">
        <v>3078</v>
      </c>
      <c r="AJ3782" s="80"/>
      <c r="AK3782" s="116" t="s">
        <v>1696</v>
      </c>
      <c r="AN3782" s="80"/>
      <c r="AO3782" s="80"/>
      <c r="AP3782" s="80"/>
      <c r="AQ3782" s="80"/>
      <c r="AR3782" s="130"/>
      <c r="AS3782" s="80"/>
      <c r="AT3782" s="7"/>
      <c r="AU3782" s="7"/>
      <c r="AV3782" s="169"/>
      <c r="AW3782" s="170"/>
      <c r="AX3782" s="140"/>
      <c r="AY3782" s="150"/>
      <c r="AZ3782" s="171"/>
      <c r="BA3782" s="171"/>
      <c r="BB3782" s="150" t="str">
        <f t="shared" si="634"/>
        <v/>
      </c>
      <c r="BC3782" s="172"/>
      <c r="BD3782" s="169"/>
      <c r="BE3782" s="169"/>
      <c r="BF3782" s="169"/>
      <c r="BG3782" s="169"/>
      <c r="BH3782" s="169"/>
      <c r="BI3782" s="169"/>
      <c r="BJ3782" s="169"/>
      <c r="BK3782" s="169"/>
      <c r="BL3782" s="169"/>
      <c r="BM3782" s="169"/>
      <c r="BN3782" s="169"/>
      <c r="BO3782" s="169"/>
      <c r="BP3782" s="169"/>
      <c r="BQ3782" s="169"/>
      <c r="BS3782" s="6"/>
      <c r="BT3782" s="11"/>
      <c r="BU3782" s="6"/>
      <c r="BV3782" s="6"/>
    </row>
    <row r="3783" spans="1:74" ht="15.75" x14ac:dyDescent="0.25">
      <c r="A3783" s="52" t="s">
        <v>7908</v>
      </c>
      <c r="B3783" s="56"/>
      <c r="C3783" s="7" t="s">
        <v>118</v>
      </c>
      <c r="D3783" s="7" t="s">
        <v>6921</v>
      </c>
      <c r="E3783" s="7"/>
      <c r="F3783" s="64"/>
      <c r="G3783" s="6"/>
      <c r="H3783" s="6"/>
      <c r="I3783" s="10" t="s">
        <v>110</v>
      </c>
      <c r="J3783" s="11" t="s">
        <v>5758</v>
      </c>
      <c r="K3783" s="220" t="s">
        <v>601</v>
      </c>
      <c r="L3783" s="180"/>
      <c r="M3783" s="180">
        <v>1000</v>
      </c>
      <c r="N3783" s="80" t="s">
        <v>7217</v>
      </c>
      <c r="O3783" s="165"/>
      <c r="P3783" s="80" t="s">
        <v>6655</v>
      </c>
      <c r="Q3783" s="80"/>
      <c r="R3783" s="80"/>
      <c r="S3783" s="166"/>
      <c r="T3783" s="164"/>
      <c r="U3783" s="167"/>
      <c r="V3783" s="168"/>
      <c r="W3783" s="12" t="str">
        <f t="shared" si="633"/>
        <v>Mqtt1</v>
      </c>
      <c r="X3783" s="222"/>
      <c r="Y3783" s="6" t="str">
        <f t="shared" si="624"/>
        <v>power-tag/outlets-crew-cabin-3-emp103</v>
      </c>
      <c r="Z3783" s="106" t="str" cm="1">
        <f t="array" ref="Z3783">IF(COUNTIF(N3783,"spare"),"","$."&amp;_xlfn.REGEXEXTRACT(J3783,"PT\d+[FQ]\d+_(.*)", 2))</f>
        <v>$.Power_Factor_Phase_B</v>
      </c>
      <c r="AA3783" s="12">
        <f t="shared" si="635"/>
        <v>47</v>
      </c>
      <c r="AB3783" s="6" t="s">
        <v>195</v>
      </c>
      <c r="AC3783" s="106">
        <v>3080</v>
      </c>
      <c r="AJ3783" s="80"/>
      <c r="AK3783" s="116" t="s">
        <v>1696</v>
      </c>
      <c r="AN3783" s="80"/>
      <c r="AO3783" s="80"/>
      <c r="AP3783" s="80"/>
      <c r="AQ3783" s="80"/>
      <c r="AR3783" s="130"/>
      <c r="AS3783" s="80"/>
      <c r="AT3783" s="7"/>
      <c r="AU3783" s="7"/>
      <c r="AV3783" s="169"/>
      <c r="AW3783" s="170"/>
      <c r="AX3783" s="140"/>
      <c r="AY3783" s="150"/>
      <c r="AZ3783" s="171"/>
      <c r="BA3783" s="171"/>
      <c r="BB3783" s="150" t="str">
        <f t="shared" si="634"/>
        <v/>
      </c>
      <c r="BC3783" s="172"/>
      <c r="BD3783" s="169"/>
      <c r="BE3783" s="169"/>
      <c r="BF3783" s="169"/>
      <c r="BG3783" s="169"/>
      <c r="BH3783" s="169"/>
      <c r="BI3783" s="169"/>
      <c r="BJ3783" s="169"/>
      <c r="BK3783" s="169"/>
      <c r="BL3783" s="169"/>
      <c r="BM3783" s="169"/>
      <c r="BN3783" s="169"/>
      <c r="BO3783" s="169"/>
      <c r="BP3783" s="169"/>
      <c r="BQ3783" s="169"/>
      <c r="BS3783" s="6"/>
      <c r="BT3783" s="11"/>
      <c r="BU3783" s="6"/>
      <c r="BV3783" s="6"/>
    </row>
    <row r="3784" spans="1:74" ht="15.75" x14ac:dyDescent="0.25">
      <c r="A3784" s="52" t="s">
        <v>7908</v>
      </c>
      <c r="B3784" s="56"/>
      <c r="C3784" s="7" t="s">
        <v>118</v>
      </c>
      <c r="D3784" s="7" t="s">
        <v>6921</v>
      </c>
      <c r="E3784" s="7"/>
      <c r="F3784" s="64"/>
      <c r="G3784" s="6"/>
      <c r="H3784" s="6"/>
      <c r="I3784" s="10" t="s">
        <v>110</v>
      </c>
      <c r="J3784" s="11" t="s">
        <v>5759</v>
      </c>
      <c r="K3784" s="220" t="s">
        <v>601</v>
      </c>
      <c r="L3784" s="180"/>
      <c r="M3784" s="180">
        <v>1000</v>
      </c>
      <c r="N3784" s="80" t="s">
        <v>7217</v>
      </c>
      <c r="O3784" s="165"/>
      <c r="P3784" s="80" t="s">
        <v>6656</v>
      </c>
      <c r="Q3784" s="80"/>
      <c r="R3784" s="80"/>
      <c r="S3784" s="166"/>
      <c r="T3784" s="164"/>
      <c r="U3784" s="167"/>
      <c r="V3784" s="168"/>
      <c r="W3784" s="12" t="str">
        <f t="shared" si="633"/>
        <v>Mqtt1</v>
      </c>
      <c r="X3784" s="222"/>
      <c r="Y3784" s="6" t="str">
        <f t="shared" si="624"/>
        <v>power-tag/outlets-crew-cabin-3-emp103</v>
      </c>
      <c r="Z3784" s="106" t="str" cm="1">
        <f t="array" ref="Z3784">IF(COUNTIF(N3784,"spare"),"","$."&amp;_xlfn.REGEXEXTRACT(J3784,"PT\d+[FQ]\d+_(.*)", 2))</f>
        <v>$.Power_Factor_Phase_C</v>
      </c>
      <c r="AA3784" s="12">
        <f t="shared" si="635"/>
        <v>47</v>
      </c>
      <c r="AB3784" s="6" t="s">
        <v>195</v>
      </c>
      <c r="AC3784" s="106">
        <v>3082</v>
      </c>
      <c r="AJ3784" s="80"/>
      <c r="AK3784" s="116" t="s">
        <v>1696</v>
      </c>
      <c r="AN3784" s="80"/>
      <c r="AO3784" s="80"/>
      <c r="AP3784" s="80"/>
      <c r="AQ3784" s="80"/>
      <c r="AR3784" s="130"/>
      <c r="AS3784" s="80"/>
      <c r="AT3784" s="7"/>
      <c r="AU3784" s="7"/>
      <c r="AV3784" s="169"/>
      <c r="AW3784" s="170"/>
      <c r="AX3784" s="140"/>
      <c r="AY3784" s="150"/>
      <c r="AZ3784" s="171"/>
      <c r="BA3784" s="171"/>
      <c r="BB3784" s="150" t="str">
        <f t="shared" si="634"/>
        <v/>
      </c>
      <c r="BC3784" s="172"/>
      <c r="BD3784" s="169"/>
      <c r="BE3784" s="169"/>
      <c r="BF3784" s="169"/>
      <c r="BG3784" s="169"/>
      <c r="BH3784" s="169"/>
      <c r="BI3784" s="169"/>
      <c r="BJ3784" s="169"/>
      <c r="BK3784" s="169"/>
      <c r="BL3784" s="169"/>
      <c r="BM3784" s="169"/>
      <c r="BN3784" s="169"/>
      <c r="BO3784" s="169"/>
      <c r="BP3784" s="169"/>
      <c r="BQ3784" s="169"/>
      <c r="BS3784" s="6"/>
      <c r="BT3784" s="11"/>
      <c r="BU3784" s="6"/>
      <c r="BV3784" s="6"/>
    </row>
    <row r="3785" spans="1:74" ht="15.75" x14ac:dyDescent="0.25">
      <c r="A3785" s="52" t="s">
        <v>7908</v>
      </c>
      <c r="B3785" s="56"/>
      <c r="C3785" s="7" t="s">
        <v>118</v>
      </c>
      <c r="D3785" s="7" t="s">
        <v>6921</v>
      </c>
      <c r="E3785" s="7"/>
      <c r="F3785" s="64"/>
      <c r="G3785" s="6"/>
      <c r="H3785" s="6"/>
      <c r="I3785" s="10" t="s">
        <v>110</v>
      </c>
      <c r="J3785" s="11" t="s">
        <v>5760</v>
      </c>
      <c r="K3785" s="220" t="s">
        <v>601</v>
      </c>
      <c r="L3785" s="180"/>
      <c r="M3785" s="180">
        <v>1000</v>
      </c>
      <c r="N3785" s="80" t="s">
        <v>7217</v>
      </c>
      <c r="O3785" s="165"/>
      <c r="P3785" s="80" t="s">
        <v>6657</v>
      </c>
      <c r="Q3785" s="80"/>
      <c r="R3785" s="80"/>
      <c r="S3785" s="166"/>
      <c r="T3785" s="164"/>
      <c r="U3785" s="167"/>
      <c r="V3785" s="168"/>
      <c r="W3785" s="12" t="str">
        <f t="shared" si="633"/>
        <v>Mqtt1</v>
      </c>
      <c r="X3785" s="222"/>
      <c r="Y3785" s="6" t="str">
        <f t="shared" ref="Y3785:Y3848" si="636">"power-tag/" &amp; LOWER(_xlfn.REGEXREPLACE(_xlfn.REGEXREPLACE(_xlfn.REGEXREPLACE(TRIM(_xlfn.REGEXREPLACE(P3785, " (RMS (Current|Voltage) .+)|(Active Power Phase [ABC])|(Total Active Power)|(Power Factor .+)|(Total Power Factor) *", "")), "[ /\(\)&amp;:\.#]", "-"), "\-+", "-"), "-$", ""))</f>
        <v>power-tag/outlets-crew-cabin-3-emp103</v>
      </c>
      <c r="Z3785" s="106" t="str" cm="1">
        <f t="array" ref="Z3785">IF(COUNTIF(N3785,"spare"),"","$."&amp;_xlfn.REGEXEXTRACT(J3785,"PT\d+[FQ]\d+_(.*)", 2))</f>
        <v>$.Total_Power_Factor</v>
      </c>
      <c r="AA3785" s="12">
        <f t="shared" si="635"/>
        <v>47</v>
      </c>
      <c r="AB3785" s="6" t="s">
        <v>195</v>
      </c>
      <c r="AC3785" s="106">
        <v>3084</v>
      </c>
      <c r="AJ3785" s="80"/>
      <c r="AK3785" s="116" t="s">
        <v>1696</v>
      </c>
      <c r="AN3785" s="80"/>
      <c r="AO3785" s="80"/>
      <c r="AP3785" s="80"/>
      <c r="AQ3785" s="80"/>
      <c r="AR3785" s="130"/>
      <c r="AS3785" s="80"/>
      <c r="AT3785" s="7"/>
      <c r="AU3785" s="7"/>
      <c r="AV3785" s="169"/>
      <c r="AW3785" s="170"/>
      <c r="AX3785" s="140"/>
      <c r="AY3785" s="150"/>
      <c r="AZ3785" s="171"/>
      <c r="BA3785" s="171"/>
      <c r="BB3785" s="150" t="str">
        <f t="shared" si="634"/>
        <v/>
      </c>
      <c r="BC3785" s="172"/>
      <c r="BD3785" s="169"/>
      <c r="BE3785" s="169"/>
      <c r="BF3785" s="169"/>
      <c r="BG3785" s="169"/>
      <c r="BH3785" s="169"/>
      <c r="BI3785" s="169"/>
      <c r="BJ3785" s="169"/>
      <c r="BK3785" s="169"/>
      <c r="BL3785" s="169"/>
      <c r="BM3785" s="169"/>
      <c r="BN3785" s="169"/>
      <c r="BO3785" s="169"/>
      <c r="BP3785" s="169"/>
      <c r="BQ3785" s="169"/>
      <c r="BS3785" s="6"/>
      <c r="BT3785" s="11"/>
      <c r="BU3785" s="6"/>
      <c r="BV3785" s="6"/>
    </row>
    <row r="3786" spans="1:74" ht="15.75" x14ac:dyDescent="0.25">
      <c r="A3786" s="52" t="s">
        <v>7908</v>
      </c>
      <c r="B3786" s="56"/>
      <c r="C3786" s="7" t="s">
        <v>118</v>
      </c>
      <c r="D3786" s="7" t="s">
        <v>6921</v>
      </c>
      <c r="E3786" s="7"/>
      <c r="F3786" s="64"/>
      <c r="G3786" s="6"/>
      <c r="H3786" s="6"/>
      <c r="I3786" s="10" t="s">
        <v>110</v>
      </c>
      <c r="J3786" s="11" t="s">
        <v>5761</v>
      </c>
      <c r="K3786" s="220" t="s">
        <v>601</v>
      </c>
      <c r="L3786" s="180"/>
      <c r="M3786" s="180">
        <v>1000</v>
      </c>
      <c r="N3786" s="80" t="s">
        <v>7217</v>
      </c>
      <c r="O3786" s="165"/>
      <c r="P3786" s="80" t="s">
        <v>6658</v>
      </c>
      <c r="Q3786" s="80"/>
      <c r="R3786" s="80"/>
      <c r="S3786" s="166"/>
      <c r="T3786" s="164"/>
      <c r="U3786" s="167"/>
      <c r="V3786" s="168"/>
      <c r="W3786" s="12" t="str">
        <f t="shared" ref="W3786:W3800" si="637">IF(COUNTIF(N3786,"spare"),"","Mqtt1")</f>
        <v>Mqtt1</v>
      </c>
      <c r="X3786" s="222"/>
      <c r="Y3786" s="6" t="str">
        <f t="shared" si="636"/>
        <v>power-tag/outlets-crew-cabin-4-emp104</v>
      </c>
      <c r="Z3786" s="106" t="str" cm="1">
        <f t="array" ref="Z3786">IF(COUNTIF(N3786,"spare"),"","$."&amp;_xlfn.REGEXEXTRACT(J3786,"PT\d+[FQ]\d+_(.*)", 2))</f>
        <v>$.RMS_Current_Phase_A</v>
      </c>
      <c r="AA3786" s="12">
        <f>AA3771+1</f>
        <v>48</v>
      </c>
      <c r="AB3786" s="6" t="s">
        <v>195</v>
      </c>
      <c r="AC3786" s="106">
        <v>3000</v>
      </c>
      <c r="AJ3786" s="80"/>
      <c r="AK3786" s="116" t="s">
        <v>1693</v>
      </c>
      <c r="AN3786" s="80"/>
      <c r="AO3786" s="80"/>
      <c r="AP3786" s="80"/>
      <c r="AQ3786" s="80"/>
      <c r="AR3786" s="130"/>
      <c r="AS3786" s="80"/>
      <c r="AT3786" s="7"/>
      <c r="AU3786" s="7"/>
      <c r="AV3786" s="169"/>
      <c r="AW3786" s="170"/>
      <c r="AX3786" s="140"/>
      <c r="AY3786" s="150"/>
      <c r="AZ3786" s="171"/>
      <c r="BA3786" s="171"/>
      <c r="BB3786" s="150" t="str">
        <f t="shared" ref="BB3786:BB3800" si="638">IF(ISNUMBER(AM3786),"1","")</f>
        <v/>
      </c>
      <c r="BC3786" s="172"/>
      <c r="BD3786" s="169"/>
      <c r="BE3786" s="169"/>
      <c r="BF3786" s="169"/>
      <c r="BG3786" s="169"/>
      <c r="BH3786" s="169"/>
      <c r="BI3786" s="169"/>
      <c r="BJ3786" s="169"/>
      <c r="BK3786" s="169"/>
      <c r="BL3786" s="169"/>
      <c r="BM3786" s="169"/>
      <c r="BN3786" s="169"/>
      <c r="BO3786" s="169"/>
      <c r="BP3786" s="169"/>
      <c r="BQ3786" s="169"/>
      <c r="BS3786" s="6"/>
      <c r="BT3786" s="11"/>
      <c r="BU3786" s="6"/>
      <c r="BV3786" s="6"/>
    </row>
    <row r="3787" spans="1:74" ht="15.75" x14ac:dyDescent="0.25">
      <c r="A3787" s="52" t="s">
        <v>7908</v>
      </c>
      <c r="B3787" s="56"/>
      <c r="C3787" s="7" t="s">
        <v>118</v>
      </c>
      <c r="D3787" s="7" t="s">
        <v>6921</v>
      </c>
      <c r="E3787" s="7"/>
      <c r="F3787" s="64"/>
      <c r="G3787" s="6"/>
      <c r="H3787" s="6"/>
      <c r="I3787" s="10" t="s">
        <v>110</v>
      </c>
      <c r="J3787" s="11" t="s">
        <v>5762</v>
      </c>
      <c r="K3787" s="220" t="s">
        <v>601</v>
      </c>
      <c r="L3787" s="180"/>
      <c r="M3787" s="180">
        <v>1000</v>
      </c>
      <c r="N3787" s="80" t="s">
        <v>7217</v>
      </c>
      <c r="O3787" s="165"/>
      <c r="P3787" s="80" t="s">
        <v>6659</v>
      </c>
      <c r="Q3787" s="80"/>
      <c r="R3787" s="80"/>
      <c r="S3787" s="166"/>
      <c r="T3787" s="164"/>
      <c r="U3787" s="167"/>
      <c r="V3787" s="168"/>
      <c r="W3787" s="12" t="str">
        <f t="shared" si="637"/>
        <v>Mqtt1</v>
      </c>
      <c r="X3787" s="222"/>
      <c r="Y3787" s="6" t="str">
        <f t="shared" si="636"/>
        <v>power-tag/outlets-crew-cabin-4-emp104</v>
      </c>
      <c r="Z3787" s="106" t="str" cm="1">
        <f t="array" ref="Z3787">IF(COUNTIF(N3787,"spare"),"","$."&amp;_xlfn.REGEXEXTRACT(J3787,"PT\d+[FQ]\d+_(.*)", 2))</f>
        <v>$.RMS_Current_Phase_B</v>
      </c>
      <c r="AA3787" s="12">
        <f t="shared" ref="AA3787:AA3800" si="639">AA3772+1</f>
        <v>48</v>
      </c>
      <c r="AB3787" s="6" t="s">
        <v>195</v>
      </c>
      <c r="AC3787" s="106">
        <v>3002</v>
      </c>
      <c r="AJ3787" s="80"/>
      <c r="AK3787" s="116" t="s">
        <v>1693</v>
      </c>
      <c r="AN3787" s="80"/>
      <c r="AO3787" s="80"/>
      <c r="AP3787" s="80"/>
      <c r="AQ3787" s="80"/>
      <c r="AR3787" s="130"/>
      <c r="AS3787" s="80"/>
      <c r="AT3787" s="7"/>
      <c r="AU3787" s="7"/>
      <c r="AV3787" s="169"/>
      <c r="AW3787" s="170"/>
      <c r="AX3787" s="140"/>
      <c r="AY3787" s="150"/>
      <c r="AZ3787" s="171"/>
      <c r="BA3787" s="171"/>
      <c r="BB3787" s="150" t="str">
        <f t="shared" si="638"/>
        <v/>
      </c>
      <c r="BC3787" s="172"/>
      <c r="BD3787" s="169"/>
      <c r="BE3787" s="169"/>
      <c r="BF3787" s="169"/>
      <c r="BG3787" s="169"/>
      <c r="BH3787" s="169"/>
      <c r="BI3787" s="169"/>
      <c r="BJ3787" s="169"/>
      <c r="BK3787" s="169"/>
      <c r="BL3787" s="169"/>
      <c r="BM3787" s="169"/>
      <c r="BN3787" s="169"/>
      <c r="BO3787" s="169"/>
      <c r="BP3787" s="169"/>
      <c r="BQ3787" s="169"/>
      <c r="BS3787" s="6"/>
      <c r="BT3787" s="11"/>
      <c r="BU3787" s="6"/>
      <c r="BV3787" s="6"/>
    </row>
    <row r="3788" spans="1:74" ht="15.75" x14ac:dyDescent="0.25">
      <c r="A3788" s="52" t="s">
        <v>7908</v>
      </c>
      <c r="B3788" s="56"/>
      <c r="C3788" s="7" t="s">
        <v>118</v>
      </c>
      <c r="D3788" s="7" t="s">
        <v>6921</v>
      </c>
      <c r="E3788" s="7"/>
      <c r="F3788" s="64"/>
      <c r="G3788" s="6"/>
      <c r="H3788" s="6"/>
      <c r="I3788" s="10" t="s">
        <v>110</v>
      </c>
      <c r="J3788" s="11" t="s">
        <v>5763</v>
      </c>
      <c r="K3788" s="220" t="s">
        <v>601</v>
      </c>
      <c r="L3788" s="180"/>
      <c r="M3788" s="180">
        <v>1000</v>
      </c>
      <c r="N3788" s="80" t="s">
        <v>7217</v>
      </c>
      <c r="O3788" s="165"/>
      <c r="P3788" s="80" t="s">
        <v>6660</v>
      </c>
      <c r="Q3788" s="80"/>
      <c r="R3788" s="80"/>
      <c r="S3788" s="166"/>
      <c r="T3788" s="164"/>
      <c r="U3788" s="167"/>
      <c r="V3788" s="168"/>
      <c r="W3788" s="12" t="str">
        <f t="shared" si="637"/>
        <v>Mqtt1</v>
      </c>
      <c r="X3788" s="222"/>
      <c r="Y3788" s="6" t="str">
        <f t="shared" si="636"/>
        <v>power-tag/outlets-crew-cabin-4-emp104</v>
      </c>
      <c r="Z3788" s="106" t="str" cm="1">
        <f t="array" ref="Z3788">IF(COUNTIF(N3788,"spare"),"","$."&amp;_xlfn.REGEXEXTRACT(J3788,"PT\d+[FQ]\d+_(.*)", 2))</f>
        <v>$.RMS_Current_Phase_C</v>
      </c>
      <c r="AA3788" s="12">
        <f t="shared" si="639"/>
        <v>48</v>
      </c>
      <c r="AB3788" s="6" t="s">
        <v>195</v>
      </c>
      <c r="AC3788" s="106">
        <v>3004</v>
      </c>
      <c r="AJ3788" s="80"/>
      <c r="AK3788" s="116" t="s">
        <v>1693</v>
      </c>
      <c r="AN3788" s="80"/>
      <c r="AO3788" s="80"/>
      <c r="AP3788" s="80"/>
      <c r="AQ3788" s="80"/>
      <c r="AR3788" s="130"/>
      <c r="AS3788" s="80"/>
      <c r="AT3788" s="7"/>
      <c r="AU3788" s="7"/>
      <c r="AV3788" s="169"/>
      <c r="AW3788" s="170"/>
      <c r="AX3788" s="140"/>
      <c r="AY3788" s="150"/>
      <c r="AZ3788" s="171"/>
      <c r="BA3788" s="171"/>
      <c r="BB3788" s="150" t="str">
        <f t="shared" si="638"/>
        <v/>
      </c>
      <c r="BC3788" s="172"/>
      <c r="BD3788" s="169"/>
      <c r="BE3788" s="169"/>
      <c r="BF3788" s="169"/>
      <c r="BG3788" s="169"/>
      <c r="BH3788" s="169"/>
      <c r="BI3788" s="169"/>
      <c r="BJ3788" s="169"/>
      <c r="BK3788" s="169"/>
      <c r="BL3788" s="169"/>
      <c r="BM3788" s="169"/>
      <c r="BN3788" s="169"/>
      <c r="BO3788" s="169"/>
      <c r="BP3788" s="169"/>
      <c r="BQ3788" s="169"/>
      <c r="BS3788" s="6"/>
      <c r="BT3788" s="11"/>
      <c r="BU3788" s="6"/>
      <c r="BV3788" s="6"/>
    </row>
    <row r="3789" spans="1:74" ht="15.75" x14ac:dyDescent="0.25">
      <c r="A3789" s="52" t="s">
        <v>7908</v>
      </c>
      <c r="B3789" s="56"/>
      <c r="C3789" s="7" t="s">
        <v>118</v>
      </c>
      <c r="D3789" s="7" t="s">
        <v>6921</v>
      </c>
      <c r="E3789" s="7"/>
      <c r="F3789" s="64"/>
      <c r="G3789" s="6"/>
      <c r="H3789" s="6"/>
      <c r="I3789" s="10" t="s">
        <v>110</v>
      </c>
      <c r="J3789" s="11" t="s">
        <v>5764</v>
      </c>
      <c r="K3789" s="220" t="s">
        <v>601</v>
      </c>
      <c r="L3789" s="180"/>
      <c r="M3789" s="180">
        <v>1000</v>
      </c>
      <c r="N3789" s="80" t="s">
        <v>7217</v>
      </c>
      <c r="O3789" s="165"/>
      <c r="P3789" s="80" t="s">
        <v>6661</v>
      </c>
      <c r="Q3789" s="80"/>
      <c r="R3789" s="80"/>
      <c r="S3789" s="166"/>
      <c r="T3789" s="164"/>
      <c r="U3789" s="167"/>
      <c r="V3789" s="168"/>
      <c r="W3789" s="12" t="str">
        <f t="shared" si="637"/>
        <v>Mqtt1</v>
      </c>
      <c r="X3789" s="222"/>
      <c r="Y3789" s="6" t="str">
        <f t="shared" si="636"/>
        <v>power-tag/outlets-crew-cabin-4-emp104</v>
      </c>
      <c r="Z3789" s="106" t="str" cm="1">
        <f t="array" ref="Z3789">IF(COUNTIF(N3789,"spare"),"","$."&amp;_xlfn.REGEXEXTRACT(J3789,"PT\d+[FQ]\d+_(.*)", 2))</f>
        <v>$.RMS_Current_Phase_Neut</v>
      </c>
      <c r="AA3789" s="12">
        <f t="shared" si="639"/>
        <v>48</v>
      </c>
      <c r="AB3789" s="6" t="s">
        <v>195</v>
      </c>
      <c r="AC3789" s="106">
        <v>3006</v>
      </c>
      <c r="AJ3789" s="80"/>
      <c r="AK3789" s="116" t="s">
        <v>1693</v>
      </c>
      <c r="AN3789" s="80"/>
      <c r="AO3789" s="80"/>
      <c r="AP3789" s="80"/>
      <c r="AQ3789" s="80"/>
      <c r="AR3789" s="130"/>
      <c r="AS3789" s="80"/>
      <c r="AT3789" s="7"/>
      <c r="AU3789" s="7"/>
      <c r="AV3789" s="169"/>
      <c r="AW3789" s="170"/>
      <c r="AX3789" s="140"/>
      <c r="AY3789" s="150"/>
      <c r="AZ3789" s="171"/>
      <c r="BA3789" s="171"/>
      <c r="BB3789" s="150" t="str">
        <f t="shared" si="638"/>
        <v/>
      </c>
      <c r="BC3789" s="172"/>
      <c r="BD3789" s="169"/>
      <c r="BE3789" s="169"/>
      <c r="BF3789" s="169"/>
      <c r="BG3789" s="169"/>
      <c r="BH3789" s="169"/>
      <c r="BI3789" s="169"/>
      <c r="BJ3789" s="169"/>
      <c r="BK3789" s="169"/>
      <c r="BL3789" s="169"/>
      <c r="BM3789" s="169"/>
      <c r="BN3789" s="169"/>
      <c r="BO3789" s="169"/>
      <c r="BP3789" s="169"/>
      <c r="BQ3789" s="169"/>
      <c r="BS3789" s="6"/>
      <c r="BT3789" s="11"/>
      <c r="BU3789" s="6"/>
      <c r="BV3789" s="6"/>
    </row>
    <row r="3790" spans="1:74" ht="15.75" x14ac:dyDescent="0.25">
      <c r="A3790" s="52" t="s">
        <v>7908</v>
      </c>
      <c r="B3790" s="56"/>
      <c r="C3790" s="7" t="s">
        <v>118</v>
      </c>
      <c r="D3790" s="7" t="s">
        <v>6921</v>
      </c>
      <c r="E3790" s="7"/>
      <c r="F3790" s="64"/>
      <c r="G3790" s="6"/>
      <c r="H3790" s="6"/>
      <c r="I3790" s="10" t="s">
        <v>110</v>
      </c>
      <c r="J3790" s="11" t="s">
        <v>7859</v>
      </c>
      <c r="K3790" s="220" t="s">
        <v>601</v>
      </c>
      <c r="L3790" s="180"/>
      <c r="M3790" s="180">
        <v>1000</v>
      </c>
      <c r="N3790" s="80" t="s">
        <v>7217</v>
      </c>
      <c r="O3790" s="165"/>
      <c r="P3790" s="80" t="s">
        <v>6662</v>
      </c>
      <c r="Q3790" s="80"/>
      <c r="R3790" s="80"/>
      <c r="S3790" s="166"/>
      <c r="T3790" s="164"/>
      <c r="U3790" s="167"/>
      <c r="V3790" s="168"/>
      <c r="W3790" s="12" t="str">
        <f t="shared" si="637"/>
        <v>Mqtt1</v>
      </c>
      <c r="X3790" s="222"/>
      <c r="Y3790" s="6" t="str">
        <f t="shared" si="636"/>
        <v>power-tag/outlets-crew-cabin-4-emp104</v>
      </c>
      <c r="Z3790" s="106" t="str" cm="1">
        <f t="array" ref="Z3790">IF(COUNTIF(N3790,"spare"),"","$."&amp;_xlfn.REGEXEXTRACT(J3790,"PT\d+[FQ]\d+_(.*)", 2))</f>
        <v>$.RMS_Voltage_A_N</v>
      </c>
      <c r="AA3790" s="12">
        <f t="shared" si="639"/>
        <v>48</v>
      </c>
      <c r="AB3790" s="6" t="s">
        <v>195</v>
      </c>
      <c r="AC3790" s="106">
        <v>3028</v>
      </c>
      <c r="AJ3790" s="80"/>
      <c r="AK3790" s="116" t="s">
        <v>1694</v>
      </c>
      <c r="AN3790" s="80"/>
      <c r="AO3790" s="80"/>
      <c r="AP3790" s="80"/>
      <c r="AQ3790" s="80"/>
      <c r="AR3790" s="130"/>
      <c r="AS3790" s="80"/>
      <c r="AT3790" s="7"/>
      <c r="AU3790" s="7"/>
      <c r="AV3790" s="169"/>
      <c r="AW3790" s="170"/>
      <c r="AX3790" s="140"/>
      <c r="AY3790" s="150"/>
      <c r="AZ3790" s="171"/>
      <c r="BA3790" s="171"/>
      <c r="BB3790" s="150" t="str">
        <f t="shared" si="638"/>
        <v/>
      </c>
      <c r="BC3790" s="172"/>
      <c r="BD3790" s="169"/>
      <c r="BE3790" s="169"/>
      <c r="BF3790" s="169"/>
      <c r="BG3790" s="169"/>
      <c r="BH3790" s="169"/>
      <c r="BI3790" s="169"/>
      <c r="BJ3790" s="169"/>
      <c r="BK3790" s="169"/>
      <c r="BL3790" s="169"/>
      <c r="BM3790" s="169"/>
      <c r="BN3790" s="169"/>
      <c r="BO3790" s="169"/>
      <c r="BP3790" s="169"/>
      <c r="BQ3790" s="169"/>
      <c r="BS3790" s="6"/>
      <c r="BT3790" s="11"/>
      <c r="BU3790" s="6"/>
      <c r="BV3790" s="6"/>
    </row>
    <row r="3791" spans="1:74" ht="15.75" x14ac:dyDescent="0.25">
      <c r="A3791" s="52" t="s">
        <v>7908</v>
      </c>
      <c r="B3791" s="56"/>
      <c r="C3791" s="7" t="s">
        <v>118</v>
      </c>
      <c r="D3791" s="7" t="s">
        <v>6921</v>
      </c>
      <c r="E3791" s="7"/>
      <c r="F3791" s="64"/>
      <c r="G3791" s="6"/>
      <c r="H3791" s="6"/>
      <c r="I3791" s="10" t="s">
        <v>110</v>
      </c>
      <c r="J3791" s="11" t="s">
        <v>7860</v>
      </c>
      <c r="K3791" s="220" t="s">
        <v>601</v>
      </c>
      <c r="L3791" s="180"/>
      <c r="M3791" s="180">
        <v>1000</v>
      </c>
      <c r="N3791" s="80" t="s">
        <v>7217</v>
      </c>
      <c r="O3791" s="165"/>
      <c r="P3791" s="80" t="s">
        <v>6663</v>
      </c>
      <c r="Q3791" s="80"/>
      <c r="R3791" s="80"/>
      <c r="S3791" s="166"/>
      <c r="T3791" s="164"/>
      <c r="U3791" s="167"/>
      <c r="V3791" s="168"/>
      <c r="W3791" s="12" t="str">
        <f t="shared" si="637"/>
        <v>Mqtt1</v>
      </c>
      <c r="X3791" s="222"/>
      <c r="Y3791" s="6" t="str">
        <f t="shared" si="636"/>
        <v>power-tag/outlets-crew-cabin-4-emp104</v>
      </c>
      <c r="Z3791" s="106" t="str" cm="1">
        <f t="array" ref="Z3791">IF(COUNTIF(N3791,"spare"),"","$."&amp;_xlfn.REGEXEXTRACT(J3791,"PT\d+[FQ]\d+_(.*)", 2))</f>
        <v>$.RMS_Voltage_B_N</v>
      </c>
      <c r="AA3791" s="12">
        <f t="shared" si="639"/>
        <v>48</v>
      </c>
      <c r="AB3791" s="6" t="s">
        <v>195</v>
      </c>
      <c r="AC3791" s="106">
        <v>3030</v>
      </c>
      <c r="AJ3791" s="80"/>
      <c r="AK3791" s="116" t="s">
        <v>1694</v>
      </c>
      <c r="AN3791" s="80"/>
      <c r="AO3791" s="80"/>
      <c r="AP3791" s="80"/>
      <c r="AQ3791" s="80"/>
      <c r="AR3791" s="130"/>
      <c r="AS3791" s="80"/>
      <c r="AT3791" s="7"/>
      <c r="AU3791" s="7"/>
      <c r="AV3791" s="169"/>
      <c r="AW3791" s="170"/>
      <c r="AX3791" s="140"/>
      <c r="AY3791" s="150"/>
      <c r="AZ3791" s="171"/>
      <c r="BA3791" s="171"/>
      <c r="BB3791" s="150" t="str">
        <f t="shared" si="638"/>
        <v/>
      </c>
      <c r="BC3791" s="172"/>
      <c r="BD3791" s="169"/>
      <c r="BE3791" s="169"/>
      <c r="BF3791" s="169"/>
      <c r="BG3791" s="169"/>
      <c r="BH3791" s="169"/>
      <c r="BI3791" s="169"/>
      <c r="BJ3791" s="169"/>
      <c r="BK3791" s="169"/>
      <c r="BL3791" s="169"/>
      <c r="BM3791" s="169"/>
      <c r="BN3791" s="169"/>
      <c r="BO3791" s="169"/>
      <c r="BP3791" s="169"/>
      <c r="BQ3791" s="169"/>
      <c r="BS3791" s="6"/>
      <c r="BT3791" s="11"/>
      <c r="BU3791" s="6"/>
      <c r="BV3791" s="6"/>
    </row>
    <row r="3792" spans="1:74" ht="15.75" x14ac:dyDescent="0.25">
      <c r="A3792" s="52" t="s">
        <v>7908</v>
      </c>
      <c r="B3792" s="56"/>
      <c r="C3792" s="7" t="s">
        <v>118</v>
      </c>
      <c r="D3792" s="7" t="s">
        <v>6921</v>
      </c>
      <c r="E3792" s="7"/>
      <c r="F3792" s="64"/>
      <c r="G3792" s="6"/>
      <c r="H3792" s="6"/>
      <c r="I3792" s="10" t="s">
        <v>110</v>
      </c>
      <c r="J3792" s="11" t="s">
        <v>7861</v>
      </c>
      <c r="K3792" s="220" t="s">
        <v>601</v>
      </c>
      <c r="L3792" s="180"/>
      <c r="M3792" s="180">
        <v>1000</v>
      </c>
      <c r="N3792" s="80" t="s">
        <v>7217</v>
      </c>
      <c r="O3792" s="165"/>
      <c r="P3792" s="80" t="s">
        <v>6664</v>
      </c>
      <c r="Q3792" s="80"/>
      <c r="R3792" s="80"/>
      <c r="S3792" s="166"/>
      <c r="T3792" s="164"/>
      <c r="U3792" s="167"/>
      <c r="V3792" s="168"/>
      <c r="W3792" s="12" t="str">
        <f t="shared" si="637"/>
        <v>Mqtt1</v>
      </c>
      <c r="X3792" s="222"/>
      <c r="Y3792" s="6" t="str">
        <f t="shared" si="636"/>
        <v>power-tag/outlets-crew-cabin-4-emp104</v>
      </c>
      <c r="Z3792" s="106" t="str" cm="1">
        <f t="array" ref="Z3792">IF(COUNTIF(N3792,"spare"),"","$."&amp;_xlfn.REGEXEXTRACT(J3792,"PT\d+[FQ]\d+_(.*)", 2))</f>
        <v>$.RMS_Voltage_C_N</v>
      </c>
      <c r="AA3792" s="12">
        <f t="shared" si="639"/>
        <v>48</v>
      </c>
      <c r="AB3792" s="6" t="s">
        <v>195</v>
      </c>
      <c r="AC3792" s="106">
        <v>3032</v>
      </c>
      <c r="AJ3792" s="80"/>
      <c r="AK3792" s="116" t="s">
        <v>1694</v>
      </c>
      <c r="AN3792" s="80"/>
      <c r="AO3792" s="80"/>
      <c r="AP3792" s="80"/>
      <c r="AQ3792" s="80"/>
      <c r="AR3792" s="130"/>
      <c r="AS3792" s="80"/>
      <c r="AT3792" s="7"/>
      <c r="AU3792" s="7"/>
      <c r="AV3792" s="169"/>
      <c r="AW3792" s="170"/>
      <c r="AX3792" s="140"/>
      <c r="AY3792" s="150"/>
      <c r="AZ3792" s="171"/>
      <c r="BA3792" s="171"/>
      <c r="BB3792" s="150" t="str">
        <f t="shared" si="638"/>
        <v/>
      </c>
      <c r="BC3792" s="172"/>
      <c r="BD3792" s="169"/>
      <c r="BE3792" s="169"/>
      <c r="BF3792" s="169"/>
      <c r="BG3792" s="169"/>
      <c r="BH3792" s="169"/>
      <c r="BI3792" s="169"/>
      <c r="BJ3792" s="169"/>
      <c r="BK3792" s="169"/>
      <c r="BL3792" s="169"/>
      <c r="BM3792" s="169"/>
      <c r="BN3792" s="169"/>
      <c r="BO3792" s="169"/>
      <c r="BP3792" s="169"/>
      <c r="BQ3792" s="169"/>
      <c r="BS3792" s="6"/>
      <c r="BT3792" s="11"/>
      <c r="BU3792" s="6"/>
      <c r="BV3792" s="6"/>
    </row>
    <row r="3793" spans="1:74" ht="15.75" x14ac:dyDescent="0.25">
      <c r="A3793" s="52" t="s">
        <v>7908</v>
      </c>
      <c r="B3793" s="56"/>
      <c r="C3793" s="7" t="s">
        <v>118</v>
      </c>
      <c r="D3793" s="7" t="s">
        <v>6921</v>
      </c>
      <c r="E3793" s="7"/>
      <c r="F3793" s="64"/>
      <c r="G3793" s="6"/>
      <c r="H3793" s="6"/>
      <c r="I3793" s="10" t="s">
        <v>110</v>
      </c>
      <c r="J3793" s="11" t="s">
        <v>5765</v>
      </c>
      <c r="K3793" s="220" t="s">
        <v>601</v>
      </c>
      <c r="L3793" s="180"/>
      <c r="M3793" s="180">
        <v>1000</v>
      </c>
      <c r="N3793" s="80" t="s">
        <v>7217</v>
      </c>
      <c r="O3793" s="165"/>
      <c r="P3793" s="80" t="s">
        <v>6665</v>
      </c>
      <c r="Q3793" s="80"/>
      <c r="R3793" s="80"/>
      <c r="S3793" s="166"/>
      <c r="T3793" s="164"/>
      <c r="U3793" s="167"/>
      <c r="V3793" s="168"/>
      <c r="W3793" s="12" t="str">
        <f t="shared" si="637"/>
        <v>Mqtt1</v>
      </c>
      <c r="X3793" s="222"/>
      <c r="Y3793" s="6" t="str">
        <f t="shared" si="636"/>
        <v>power-tag/outlets-crew-cabin-4-emp104</v>
      </c>
      <c r="Z3793" s="106" t="str" cm="1">
        <f t="array" ref="Z3793">IF(COUNTIF(N3793,"spare"),"","$."&amp;_xlfn.REGEXEXTRACT(J3793,"PT\d+[FQ]\d+_(.*)", 2))</f>
        <v>$.Active_Power_Phase_A</v>
      </c>
      <c r="AA3793" s="12">
        <f t="shared" si="639"/>
        <v>48</v>
      </c>
      <c r="AB3793" s="6" t="s">
        <v>195</v>
      </c>
      <c r="AC3793" s="106">
        <v>3054</v>
      </c>
      <c r="AJ3793" s="80"/>
      <c r="AK3793" s="116" t="s">
        <v>1695</v>
      </c>
      <c r="AN3793" s="80"/>
      <c r="AO3793" s="80"/>
      <c r="AP3793" s="80"/>
      <c r="AQ3793" s="80"/>
      <c r="AR3793" s="130"/>
      <c r="AS3793" s="80"/>
      <c r="AT3793" s="7"/>
      <c r="AU3793" s="7"/>
      <c r="AV3793" s="169"/>
      <c r="AW3793" s="170"/>
      <c r="AX3793" s="140"/>
      <c r="AY3793" s="150"/>
      <c r="AZ3793" s="171"/>
      <c r="BA3793" s="171"/>
      <c r="BB3793" s="150" t="str">
        <f t="shared" si="638"/>
        <v/>
      </c>
      <c r="BC3793" s="172"/>
      <c r="BD3793" s="169"/>
      <c r="BE3793" s="169"/>
      <c r="BF3793" s="169"/>
      <c r="BG3793" s="169"/>
      <c r="BH3793" s="169"/>
      <c r="BI3793" s="169"/>
      <c r="BJ3793" s="169"/>
      <c r="BK3793" s="169"/>
      <c r="BL3793" s="169"/>
      <c r="BM3793" s="169"/>
      <c r="BN3793" s="169"/>
      <c r="BO3793" s="169"/>
      <c r="BP3793" s="169"/>
      <c r="BQ3793" s="169"/>
      <c r="BS3793" s="6"/>
      <c r="BT3793" s="11"/>
      <c r="BU3793" s="6"/>
      <c r="BV3793" s="6"/>
    </row>
    <row r="3794" spans="1:74" ht="15.75" x14ac:dyDescent="0.25">
      <c r="A3794" s="52" t="s">
        <v>7908</v>
      </c>
      <c r="B3794" s="56"/>
      <c r="C3794" s="7" t="s">
        <v>118</v>
      </c>
      <c r="D3794" s="7" t="s">
        <v>6921</v>
      </c>
      <c r="E3794" s="7"/>
      <c r="F3794" s="64"/>
      <c r="G3794" s="6"/>
      <c r="H3794" s="6"/>
      <c r="I3794" s="10" t="s">
        <v>110</v>
      </c>
      <c r="J3794" s="11" t="s">
        <v>5766</v>
      </c>
      <c r="K3794" s="220" t="s">
        <v>601</v>
      </c>
      <c r="L3794" s="180"/>
      <c r="M3794" s="180">
        <v>1000</v>
      </c>
      <c r="N3794" s="80" t="s">
        <v>7217</v>
      </c>
      <c r="O3794" s="165"/>
      <c r="P3794" s="80" t="s">
        <v>6666</v>
      </c>
      <c r="Q3794" s="80"/>
      <c r="R3794" s="80"/>
      <c r="S3794" s="166"/>
      <c r="T3794" s="164"/>
      <c r="U3794" s="167"/>
      <c r="V3794" s="168"/>
      <c r="W3794" s="12" t="str">
        <f t="shared" si="637"/>
        <v>Mqtt1</v>
      </c>
      <c r="X3794" s="222"/>
      <c r="Y3794" s="6" t="str">
        <f t="shared" si="636"/>
        <v>power-tag/outlets-crew-cabin-4-emp104</v>
      </c>
      <c r="Z3794" s="106" t="str" cm="1">
        <f t="array" ref="Z3794">IF(COUNTIF(N3794,"spare"),"","$."&amp;_xlfn.REGEXEXTRACT(J3794,"PT\d+[FQ]\d+_(.*)", 2))</f>
        <v>$.Active_Power_Phase_B</v>
      </c>
      <c r="AA3794" s="12">
        <f t="shared" si="639"/>
        <v>48</v>
      </c>
      <c r="AB3794" s="6" t="s">
        <v>195</v>
      </c>
      <c r="AC3794" s="106">
        <v>3056</v>
      </c>
      <c r="AJ3794" s="80"/>
      <c r="AK3794" s="116" t="s">
        <v>1695</v>
      </c>
      <c r="AN3794" s="80"/>
      <c r="AO3794" s="80"/>
      <c r="AP3794" s="80"/>
      <c r="AQ3794" s="80"/>
      <c r="AR3794" s="130"/>
      <c r="AS3794" s="80"/>
      <c r="AT3794" s="7"/>
      <c r="AU3794" s="7"/>
      <c r="AV3794" s="169"/>
      <c r="AW3794" s="170"/>
      <c r="AX3794" s="140"/>
      <c r="AY3794" s="150"/>
      <c r="AZ3794" s="171"/>
      <c r="BA3794" s="171"/>
      <c r="BB3794" s="150" t="str">
        <f t="shared" si="638"/>
        <v/>
      </c>
      <c r="BC3794" s="172"/>
      <c r="BD3794" s="169"/>
      <c r="BE3794" s="169"/>
      <c r="BF3794" s="169"/>
      <c r="BG3794" s="169"/>
      <c r="BH3794" s="169"/>
      <c r="BI3794" s="169"/>
      <c r="BJ3794" s="169"/>
      <c r="BK3794" s="169"/>
      <c r="BL3794" s="169"/>
      <c r="BM3794" s="169"/>
      <c r="BN3794" s="169"/>
      <c r="BO3794" s="169"/>
      <c r="BP3794" s="169"/>
      <c r="BQ3794" s="169"/>
      <c r="BS3794" s="6"/>
      <c r="BT3794" s="11"/>
      <c r="BU3794" s="6"/>
      <c r="BV3794" s="6"/>
    </row>
    <row r="3795" spans="1:74" ht="15.75" x14ac:dyDescent="0.25">
      <c r="A3795" s="52" t="s">
        <v>7908</v>
      </c>
      <c r="B3795" s="56"/>
      <c r="C3795" s="7" t="s">
        <v>118</v>
      </c>
      <c r="D3795" s="7" t="s">
        <v>6921</v>
      </c>
      <c r="E3795" s="7"/>
      <c r="F3795" s="64"/>
      <c r="G3795" s="6"/>
      <c r="H3795" s="6"/>
      <c r="I3795" s="10" t="s">
        <v>110</v>
      </c>
      <c r="J3795" s="11" t="s">
        <v>5767</v>
      </c>
      <c r="K3795" s="220" t="s">
        <v>601</v>
      </c>
      <c r="L3795" s="180"/>
      <c r="M3795" s="180">
        <v>1000</v>
      </c>
      <c r="N3795" s="80" t="s">
        <v>7217</v>
      </c>
      <c r="O3795" s="165"/>
      <c r="P3795" s="80" t="s">
        <v>6667</v>
      </c>
      <c r="Q3795" s="80"/>
      <c r="R3795" s="80"/>
      <c r="S3795" s="166"/>
      <c r="T3795" s="164"/>
      <c r="U3795" s="167"/>
      <c r="V3795" s="168"/>
      <c r="W3795" s="12" t="str">
        <f t="shared" si="637"/>
        <v>Mqtt1</v>
      </c>
      <c r="X3795" s="222"/>
      <c r="Y3795" s="6" t="str">
        <f t="shared" si="636"/>
        <v>power-tag/outlets-crew-cabin-4-emp104</v>
      </c>
      <c r="Z3795" s="106" t="str" cm="1">
        <f t="array" ref="Z3795">IF(COUNTIF(N3795,"spare"),"","$."&amp;_xlfn.REGEXEXTRACT(J3795,"PT\d+[FQ]\d+_(.*)", 2))</f>
        <v>$.Active_Power_Phase_C</v>
      </c>
      <c r="AA3795" s="12">
        <f t="shared" si="639"/>
        <v>48</v>
      </c>
      <c r="AB3795" s="6" t="s">
        <v>195</v>
      </c>
      <c r="AC3795" s="106">
        <v>3058</v>
      </c>
      <c r="AJ3795" s="80"/>
      <c r="AK3795" s="116" t="s">
        <v>1695</v>
      </c>
      <c r="AN3795" s="80"/>
      <c r="AO3795" s="80"/>
      <c r="AP3795" s="80"/>
      <c r="AQ3795" s="80"/>
      <c r="AR3795" s="130"/>
      <c r="AS3795" s="80"/>
      <c r="AT3795" s="7"/>
      <c r="AU3795" s="7"/>
      <c r="AV3795" s="169"/>
      <c r="AW3795" s="170"/>
      <c r="AX3795" s="140"/>
      <c r="AY3795" s="150"/>
      <c r="AZ3795" s="171"/>
      <c r="BA3795" s="171"/>
      <c r="BB3795" s="150" t="str">
        <f t="shared" si="638"/>
        <v/>
      </c>
      <c r="BC3795" s="172"/>
      <c r="BD3795" s="169"/>
      <c r="BE3795" s="169"/>
      <c r="BF3795" s="169"/>
      <c r="BG3795" s="169"/>
      <c r="BH3795" s="169"/>
      <c r="BI3795" s="169"/>
      <c r="BJ3795" s="169"/>
      <c r="BK3795" s="169"/>
      <c r="BL3795" s="169"/>
      <c r="BM3795" s="169"/>
      <c r="BN3795" s="169"/>
      <c r="BO3795" s="169"/>
      <c r="BP3795" s="169"/>
      <c r="BQ3795" s="169"/>
      <c r="BS3795" s="6"/>
      <c r="BT3795" s="11"/>
      <c r="BU3795" s="6"/>
      <c r="BV3795" s="6"/>
    </row>
    <row r="3796" spans="1:74" ht="15.75" x14ac:dyDescent="0.25">
      <c r="A3796" s="52" t="s">
        <v>7908</v>
      </c>
      <c r="B3796" s="56"/>
      <c r="C3796" s="7" t="s">
        <v>118</v>
      </c>
      <c r="D3796" s="7" t="s">
        <v>6921</v>
      </c>
      <c r="E3796" s="7"/>
      <c r="F3796" s="64"/>
      <c r="G3796" s="6"/>
      <c r="H3796" s="6"/>
      <c r="I3796" s="10" t="s">
        <v>110</v>
      </c>
      <c r="J3796" s="11" t="s">
        <v>5768</v>
      </c>
      <c r="K3796" s="220" t="s">
        <v>601</v>
      </c>
      <c r="L3796" s="180"/>
      <c r="M3796" s="180">
        <v>1000</v>
      </c>
      <c r="N3796" s="80" t="s">
        <v>7217</v>
      </c>
      <c r="O3796" s="165"/>
      <c r="P3796" s="80" t="s">
        <v>6668</v>
      </c>
      <c r="Q3796" s="80"/>
      <c r="R3796" s="80"/>
      <c r="S3796" s="166"/>
      <c r="T3796" s="164"/>
      <c r="U3796" s="167"/>
      <c r="V3796" s="168"/>
      <c r="W3796" s="12" t="str">
        <f t="shared" si="637"/>
        <v>Mqtt1</v>
      </c>
      <c r="X3796" s="222"/>
      <c r="Y3796" s="6" t="str">
        <f t="shared" si="636"/>
        <v>power-tag/outlets-crew-cabin-4-emp104</v>
      </c>
      <c r="Z3796" s="106" t="str" cm="1">
        <f t="array" ref="Z3796">IF(COUNTIF(N3796,"spare"),"","$."&amp;_xlfn.REGEXEXTRACT(J3796,"PT\d+[FQ]\d+_(.*)", 2))</f>
        <v>$.Total_Active_Power</v>
      </c>
      <c r="AA3796" s="12">
        <f t="shared" si="639"/>
        <v>48</v>
      </c>
      <c r="AB3796" s="6" t="s">
        <v>195</v>
      </c>
      <c r="AC3796" s="106">
        <v>3060</v>
      </c>
      <c r="AJ3796" s="80"/>
      <c r="AK3796" s="116" t="s">
        <v>1695</v>
      </c>
      <c r="AN3796" s="80"/>
      <c r="AO3796" s="80"/>
      <c r="AP3796" s="80"/>
      <c r="AQ3796" s="80"/>
      <c r="AR3796" s="130"/>
      <c r="AS3796" s="80"/>
      <c r="AT3796" s="7"/>
      <c r="AU3796" s="7"/>
      <c r="AV3796" s="169"/>
      <c r="AW3796" s="170"/>
      <c r="AX3796" s="140"/>
      <c r="AY3796" s="150"/>
      <c r="AZ3796" s="171"/>
      <c r="BA3796" s="171"/>
      <c r="BB3796" s="150" t="str">
        <f t="shared" si="638"/>
        <v/>
      </c>
      <c r="BC3796" s="172"/>
      <c r="BD3796" s="169"/>
      <c r="BE3796" s="169"/>
      <c r="BF3796" s="169"/>
      <c r="BG3796" s="169"/>
      <c r="BH3796" s="169"/>
      <c r="BI3796" s="169"/>
      <c r="BJ3796" s="169"/>
      <c r="BK3796" s="169"/>
      <c r="BL3796" s="169"/>
      <c r="BM3796" s="169"/>
      <c r="BN3796" s="169"/>
      <c r="BO3796" s="169"/>
      <c r="BP3796" s="169"/>
      <c r="BQ3796" s="169"/>
      <c r="BS3796" s="6"/>
      <c r="BT3796" s="11"/>
      <c r="BU3796" s="6"/>
      <c r="BV3796" s="6"/>
    </row>
    <row r="3797" spans="1:74" ht="15.75" x14ac:dyDescent="0.25">
      <c r="A3797" s="52" t="s">
        <v>7908</v>
      </c>
      <c r="B3797" s="56"/>
      <c r="C3797" s="7" t="s">
        <v>118</v>
      </c>
      <c r="D3797" s="7" t="s">
        <v>6921</v>
      </c>
      <c r="E3797" s="7"/>
      <c r="F3797" s="64"/>
      <c r="G3797" s="6"/>
      <c r="H3797" s="6"/>
      <c r="I3797" s="10" t="s">
        <v>110</v>
      </c>
      <c r="J3797" s="11" t="s">
        <v>5769</v>
      </c>
      <c r="K3797" s="220" t="s">
        <v>601</v>
      </c>
      <c r="L3797" s="180"/>
      <c r="M3797" s="180">
        <v>1000</v>
      </c>
      <c r="N3797" s="80" t="s">
        <v>7217</v>
      </c>
      <c r="O3797" s="165"/>
      <c r="P3797" s="80" t="s">
        <v>6669</v>
      </c>
      <c r="Q3797" s="80"/>
      <c r="R3797" s="80"/>
      <c r="S3797" s="166"/>
      <c r="T3797" s="164"/>
      <c r="U3797" s="167"/>
      <c r="V3797" s="168"/>
      <c r="W3797" s="12" t="str">
        <f t="shared" si="637"/>
        <v>Mqtt1</v>
      </c>
      <c r="X3797" s="222"/>
      <c r="Y3797" s="6" t="str">
        <f t="shared" si="636"/>
        <v>power-tag/outlets-crew-cabin-4-emp104</v>
      </c>
      <c r="Z3797" s="106" t="str" cm="1">
        <f t="array" ref="Z3797">IF(COUNTIF(N3797,"spare"),"","$."&amp;_xlfn.REGEXEXTRACT(J3797,"PT\d+[FQ]\d+_(.*)", 2))</f>
        <v>$.Power_Factor_Phase_A</v>
      </c>
      <c r="AA3797" s="12">
        <f t="shared" si="639"/>
        <v>48</v>
      </c>
      <c r="AB3797" s="6" t="s">
        <v>195</v>
      </c>
      <c r="AC3797" s="106">
        <v>3078</v>
      </c>
      <c r="AJ3797" s="80"/>
      <c r="AK3797" s="116" t="s">
        <v>1696</v>
      </c>
      <c r="AN3797" s="80"/>
      <c r="AO3797" s="80"/>
      <c r="AP3797" s="80"/>
      <c r="AQ3797" s="80"/>
      <c r="AR3797" s="130"/>
      <c r="AS3797" s="80"/>
      <c r="AT3797" s="7"/>
      <c r="AU3797" s="7"/>
      <c r="AV3797" s="169"/>
      <c r="AW3797" s="170"/>
      <c r="AX3797" s="140"/>
      <c r="AY3797" s="150"/>
      <c r="AZ3797" s="171"/>
      <c r="BA3797" s="171"/>
      <c r="BB3797" s="150" t="str">
        <f t="shared" si="638"/>
        <v/>
      </c>
      <c r="BC3797" s="172"/>
      <c r="BD3797" s="169"/>
      <c r="BE3797" s="169"/>
      <c r="BF3797" s="169"/>
      <c r="BG3797" s="169"/>
      <c r="BH3797" s="169"/>
      <c r="BI3797" s="169"/>
      <c r="BJ3797" s="169"/>
      <c r="BK3797" s="169"/>
      <c r="BL3797" s="169"/>
      <c r="BM3797" s="169"/>
      <c r="BN3797" s="169"/>
      <c r="BO3797" s="169"/>
      <c r="BP3797" s="169"/>
      <c r="BQ3797" s="169"/>
      <c r="BS3797" s="6"/>
      <c r="BT3797" s="11"/>
      <c r="BU3797" s="6"/>
      <c r="BV3797" s="6"/>
    </row>
    <row r="3798" spans="1:74" ht="15.75" x14ac:dyDescent="0.25">
      <c r="A3798" s="52" t="s">
        <v>7908</v>
      </c>
      <c r="B3798" s="56"/>
      <c r="C3798" s="7" t="s">
        <v>118</v>
      </c>
      <c r="D3798" s="7" t="s">
        <v>6921</v>
      </c>
      <c r="E3798" s="7"/>
      <c r="F3798" s="64"/>
      <c r="G3798" s="6"/>
      <c r="H3798" s="6"/>
      <c r="I3798" s="10" t="s">
        <v>110</v>
      </c>
      <c r="J3798" s="11" t="s">
        <v>5770</v>
      </c>
      <c r="K3798" s="220" t="s">
        <v>601</v>
      </c>
      <c r="L3798" s="180"/>
      <c r="M3798" s="180">
        <v>1000</v>
      </c>
      <c r="N3798" s="80" t="s">
        <v>7217</v>
      </c>
      <c r="O3798" s="165"/>
      <c r="P3798" s="80" t="s">
        <v>6670</v>
      </c>
      <c r="Q3798" s="80"/>
      <c r="R3798" s="80"/>
      <c r="S3798" s="166"/>
      <c r="T3798" s="164"/>
      <c r="U3798" s="167"/>
      <c r="V3798" s="168"/>
      <c r="W3798" s="12" t="str">
        <f t="shared" si="637"/>
        <v>Mqtt1</v>
      </c>
      <c r="X3798" s="222"/>
      <c r="Y3798" s="6" t="str">
        <f t="shared" si="636"/>
        <v>power-tag/outlets-crew-cabin-4-emp104</v>
      </c>
      <c r="Z3798" s="106" t="str" cm="1">
        <f t="array" ref="Z3798">IF(COUNTIF(N3798,"spare"),"","$."&amp;_xlfn.REGEXEXTRACT(J3798,"PT\d+[FQ]\d+_(.*)", 2))</f>
        <v>$.Power_Factor_Phase_B</v>
      </c>
      <c r="AA3798" s="12">
        <f t="shared" si="639"/>
        <v>48</v>
      </c>
      <c r="AB3798" s="6" t="s">
        <v>195</v>
      </c>
      <c r="AC3798" s="106">
        <v>3080</v>
      </c>
      <c r="AJ3798" s="80"/>
      <c r="AK3798" s="116" t="s">
        <v>1696</v>
      </c>
      <c r="AN3798" s="80"/>
      <c r="AO3798" s="80"/>
      <c r="AP3798" s="80"/>
      <c r="AQ3798" s="80"/>
      <c r="AR3798" s="130"/>
      <c r="AS3798" s="80"/>
      <c r="AT3798" s="7"/>
      <c r="AU3798" s="7"/>
      <c r="AV3798" s="169"/>
      <c r="AW3798" s="170"/>
      <c r="AX3798" s="140"/>
      <c r="AY3798" s="150"/>
      <c r="AZ3798" s="171"/>
      <c r="BA3798" s="171"/>
      <c r="BB3798" s="150" t="str">
        <f t="shared" si="638"/>
        <v/>
      </c>
      <c r="BC3798" s="172"/>
      <c r="BD3798" s="169"/>
      <c r="BE3798" s="169"/>
      <c r="BF3798" s="169"/>
      <c r="BG3798" s="169"/>
      <c r="BH3798" s="169"/>
      <c r="BI3798" s="169"/>
      <c r="BJ3798" s="169"/>
      <c r="BK3798" s="169"/>
      <c r="BL3798" s="169"/>
      <c r="BM3798" s="169"/>
      <c r="BN3798" s="169"/>
      <c r="BO3798" s="169"/>
      <c r="BP3798" s="169"/>
      <c r="BQ3798" s="169"/>
      <c r="BS3798" s="6"/>
      <c r="BT3798" s="11"/>
      <c r="BU3798" s="6"/>
      <c r="BV3798" s="6"/>
    </row>
    <row r="3799" spans="1:74" ht="15.75" x14ac:dyDescent="0.25">
      <c r="A3799" s="52" t="s">
        <v>7908</v>
      </c>
      <c r="B3799" s="56"/>
      <c r="C3799" s="7" t="s">
        <v>118</v>
      </c>
      <c r="D3799" s="7" t="s">
        <v>6921</v>
      </c>
      <c r="E3799" s="7"/>
      <c r="F3799" s="64"/>
      <c r="G3799" s="6"/>
      <c r="H3799" s="6"/>
      <c r="I3799" s="10" t="s">
        <v>110</v>
      </c>
      <c r="J3799" s="11" t="s">
        <v>5771</v>
      </c>
      <c r="K3799" s="220" t="s">
        <v>601</v>
      </c>
      <c r="L3799" s="180"/>
      <c r="M3799" s="180">
        <v>1000</v>
      </c>
      <c r="N3799" s="80" t="s">
        <v>7217</v>
      </c>
      <c r="O3799" s="165"/>
      <c r="P3799" s="80" t="s">
        <v>6671</v>
      </c>
      <c r="Q3799" s="80"/>
      <c r="R3799" s="80"/>
      <c r="S3799" s="166"/>
      <c r="T3799" s="164"/>
      <c r="U3799" s="167"/>
      <c r="V3799" s="168"/>
      <c r="W3799" s="12" t="str">
        <f t="shared" si="637"/>
        <v>Mqtt1</v>
      </c>
      <c r="X3799" s="222"/>
      <c r="Y3799" s="6" t="str">
        <f t="shared" si="636"/>
        <v>power-tag/outlets-crew-cabin-4-emp104</v>
      </c>
      <c r="Z3799" s="106" t="str" cm="1">
        <f t="array" ref="Z3799">IF(COUNTIF(N3799,"spare"),"","$."&amp;_xlfn.REGEXEXTRACT(J3799,"PT\d+[FQ]\d+_(.*)", 2))</f>
        <v>$.Power_Factor_Phase_C</v>
      </c>
      <c r="AA3799" s="12">
        <f t="shared" si="639"/>
        <v>48</v>
      </c>
      <c r="AB3799" s="6" t="s">
        <v>195</v>
      </c>
      <c r="AC3799" s="106">
        <v>3082</v>
      </c>
      <c r="AJ3799" s="80"/>
      <c r="AK3799" s="116" t="s">
        <v>1696</v>
      </c>
      <c r="AN3799" s="80"/>
      <c r="AO3799" s="80"/>
      <c r="AP3799" s="80"/>
      <c r="AQ3799" s="80"/>
      <c r="AR3799" s="130"/>
      <c r="AS3799" s="80"/>
      <c r="AT3799" s="7"/>
      <c r="AU3799" s="7"/>
      <c r="AV3799" s="169"/>
      <c r="AW3799" s="170"/>
      <c r="AX3799" s="140"/>
      <c r="AY3799" s="150"/>
      <c r="AZ3799" s="171"/>
      <c r="BA3799" s="171"/>
      <c r="BB3799" s="150" t="str">
        <f t="shared" si="638"/>
        <v/>
      </c>
      <c r="BC3799" s="172"/>
      <c r="BD3799" s="169"/>
      <c r="BE3799" s="169"/>
      <c r="BF3799" s="169"/>
      <c r="BG3799" s="169"/>
      <c r="BH3799" s="169"/>
      <c r="BI3799" s="169"/>
      <c r="BJ3799" s="169"/>
      <c r="BK3799" s="169"/>
      <c r="BL3799" s="169"/>
      <c r="BM3799" s="169"/>
      <c r="BN3799" s="169"/>
      <c r="BO3799" s="169"/>
      <c r="BP3799" s="169"/>
      <c r="BQ3799" s="169"/>
      <c r="BS3799" s="6"/>
      <c r="BT3799" s="11"/>
      <c r="BU3799" s="6"/>
      <c r="BV3799" s="6"/>
    </row>
    <row r="3800" spans="1:74" ht="15.75" x14ac:dyDescent="0.25">
      <c r="A3800" s="52" t="s">
        <v>7908</v>
      </c>
      <c r="B3800" s="56"/>
      <c r="C3800" s="7" t="s">
        <v>118</v>
      </c>
      <c r="D3800" s="7" t="s">
        <v>6921</v>
      </c>
      <c r="E3800" s="7"/>
      <c r="F3800" s="64"/>
      <c r="G3800" s="6"/>
      <c r="H3800" s="6"/>
      <c r="I3800" s="10" t="s">
        <v>110</v>
      </c>
      <c r="J3800" s="11" t="s">
        <v>5772</v>
      </c>
      <c r="K3800" s="220" t="s">
        <v>601</v>
      </c>
      <c r="L3800" s="180"/>
      <c r="M3800" s="180">
        <v>1000</v>
      </c>
      <c r="N3800" s="80" t="s">
        <v>7217</v>
      </c>
      <c r="O3800" s="165"/>
      <c r="P3800" s="80" t="s">
        <v>6672</v>
      </c>
      <c r="Q3800" s="80"/>
      <c r="R3800" s="80"/>
      <c r="S3800" s="166"/>
      <c r="T3800" s="164"/>
      <c r="U3800" s="167"/>
      <c r="V3800" s="168"/>
      <c r="W3800" s="12" t="str">
        <f t="shared" si="637"/>
        <v>Mqtt1</v>
      </c>
      <c r="X3800" s="222"/>
      <c r="Y3800" s="6" t="str">
        <f t="shared" si="636"/>
        <v>power-tag/outlets-crew-cabin-4-emp104</v>
      </c>
      <c r="Z3800" s="106" t="str" cm="1">
        <f t="array" ref="Z3800">IF(COUNTIF(N3800,"spare"),"","$."&amp;_xlfn.REGEXEXTRACT(J3800,"PT\d+[FQ]\d+_(.*)", 2))</f>
        <v>$.Total_Power_Factor</v>
      </c>
      <c r="AA3800" s="12">
        <f t="shared" si="639"/>
        <v>48</v>
      </c>
      <c r="AB3800" s="6" t="s">
        <v>195</v>
      </c>
      <c r="AC3800" s="106">
        <v>3084</v>
      </c>
      <c r="AJ3800" s="80"/>
      <c r="AK3800" s="116" t="s">
        <v>1696</v>
      </c>
      <c r="AN3800" s="80"/>
      <c r="AO3800" s="80"/>
      <c r="AP3800" s="80"/>
      <c r="AQ3800" s="80"/>
      <c r="AR3800" s="130"/>
      <c r="AS3800" s="80"/>
      <c r="AT3800" s="7"/>
      <c r="AU3800" s="7"/>
      <c r="AV3800" s="169"/>
      <c r="AW3800" s="170"/>
      <c r="AX3800" s="140"/>
      <c r="AY3800" s="150"/>
      <c r="AZ3800" s="171"/>
      <c r="BA3800" s="171"/>
      <c r="BB3800" s="150" t="str">
        <f t="shared" si="638"/>
        <v/>
      </c>
      <c r="BC3800" s="172"/>
      <c r="BD3800" s="169"/>
      <c r="BE3800" s="169"/>
      <c r="BF3800" s="169"/>
      <c r="BG3800" s="169"/>
      <c r="BH3800" s="169"/>
      <c r="BI3800" s="169"/>
      <c r="BJ3800" s="169"/>
      <c r="BK3800" s="169"/>
      <c r="BL3800" s="169"/>
      <c r="BM3800" s="169"/>
      <c r="BN3800" s="169"/>
      <c r="BO3800" s="169"/>
      <c r="BP3800" s="169"/>
      <c r="BQ3800" s="169"/>
      <c r="BS3800" s="6"/>
      <c r="BT3800" s="11"/>
      <c r="BU3800" s="6"/>
      <c r="BV3800" s="6"/>
    </row>
    <row r="3801" spans="1:74" ht="15.75" x14ac:dyDescent="0.25">
      <c r="A3801" s="52" t="s">
        <v>7908</v>
      </c>
      <c r="B3801" s="56"/>
      <c r="C3801" s="7" t="s">
        <v>118</v>
      </c>
      <c r="D3801" s="7" t="s">
        <v>6921</v>
      </c>
      <c r="E3801" s="7"/>
      <c r="F3801" s="64"/>
      <c r="G3801" s="6"/>
      <c r="H3801" s="6"/>
      <c r="I3801" s="10" t="s">
        <v>110</v>
      </c>
      <c r="J3801" s="11" t="s">
        <v>5773</v>
      </c>
      <c r="K3801" s="220" t="s">
        <v>601</v>
      </c>
      <c r="L3801" s="180"/>
      <c r="M3801" s="180">
        <v>1000</v>
      </c>
      <c r="N3801" s="80" t="s">
        <v>7217</v>
      </c>
      <c r="O3801" s="165"/>
      <c r="P3801" s="80" t="s">
        <v>6673</v>
      </c>
      <c r="Q3801" s="80"/>
      <c r="R3801" s="80"/>
      <c r="S3801" s="166"/>
      <c r="T3801" s="164"/>
      <c r="U3801" s="167"/>
      <c r="V3801" s="168"/>
      <c r="W3801" s="12" t="str">
        <f t="shared" ref="W3801:W3815" si="640">IF(COUNTIF(N3801,"spare"),"","Mqtt1")</f>
        <v>Mqtt1</v>
      </c>
      <c r="X3801" s="222"/>
      <c r="Y3801" s="6" t="str">
        <f t="shared" si="636"/>
        <v>power-tag/outlets-captains-cabin-emp105</v>
      </c>
      <c r="Z3801" s="106" t="str" cm="1">
        <f t="array" ref="Z3801">IF(COUNTIF(N3801,"spare"),"","$."&amp;_xlfn.REGEXEXTRACT(J3801,"PT\d+[FQ]\d+_(.*)", 2))</f>
        <v>$.RMS_Current_Phase_A</v>
      </c>
      <c r="AA3801" s="12">
        <f>AA3786+1</f>
        <v>49</v>
      </c>
      <c r="AB3801" s="6" t="s">
        <v>195</v>
      </c>
      <c r="AC3801" s="106">
        <v>3000</v>
      </c>
      <c r="AJ3801" s="80"/>
      <c r="AK3801" s="116" t="s">
        <v>1693</v>
      </c>
      <c r="AN3801" s="80"/>
      <c r="AO3801" s="80"/>
      <c r="AP3801" s="80"/>
      <c r="AQ3801" s="80"/>
      <c r="AR3801" s="130"/>
      <c r="AS3801" s="80"/>
      <c r="AT3801" s="7"/>
      <c r="AU3801" s="7"/>
      <c r="AV3801" s="169"/>
      <c r="AW3801" s="170"/>
      <c r="AX3801" s="140"/>
      <c r="AY3801" s="150"/>
      <c r="AZ3801" s="171"/>
      <c r="BA3801" s="171"/>
      <c r="BB3801" s="150" t="str">
        <f t="shared" ref="BB3801:BB3815" si="641">IF(ISNUMBER(AM3801),"1","")</f>
        <v/>
      </c>
      <c r="BC3801" s="172"/>
      <c r="BD3801" s="169"/>
      <c r="BE3801" s="169"/>
      <c r="BF3801" s="169"/>
      <c r="BG3801" s="169"/>
      <c r="BH3801" s="169"/>
      <c r="BI3801" s="169"/>
      <c r="BJ3801" s="169"/>
      <c r="BK3801" s="169"/>
      <c r="BL3801" s="169"/>
      <c r="BM3801" s="169"/>
      <c r="BN3801" s="169"/>
      <c r="BO3801" s="169"/>
      <c r="BP3801" s="169"/>
      <c r="BQ3801" s="169"/>
      <c r="BS3801" s="6"/>
      <c r="BT3801" s="11"/>
      <c r="BU3801" s="6"/>
      <c r="BV3801" s="6"/>
    </row>
    <row r="3802" spans="1:74" ht="15.75" x14ac:dyDescent="0.25">
      <c r="A3802" s="52" t="s">
        <v>7908</v>
      </c>
      <c r="B3802" s="56"/>
      <c r="C3802" s="7" t="s">
        <v>118</v>
      </c>
      <c r="D3802" s="7" t="s">
        <v>6921</v>
      </c>
      <c r="E3802" s="7"/>
      <c r="F3802" s="64"/>
      <c r="G3802" s="6"/>
      <c r="H3802" s="6"/>
      <c r="I3802" s="10" t="s">
        <v>110</v>
      </c>
      <c r="J3802" s="11" t="s">
        <v>5774</v>
      </c>
      <c r="K3802" s="220" t="s">
        <v>601</v>
      </c>
      <c r="L3802" s="180"/>
      <c r="M3802" s="180">
        <v>1000</v>
      </c>
      <c r="N3802" s="80" t="s">
        <v>7217</v>
      </c>
      <c r="O3802" s="165"/>
      <c r="P3802" s="80" t="s">
        <v>6674</v>
      </c>
      <c r="Q3802" s="80"/>
      <c r="R3802" s="80"/>
      <c r="S3802" s="166"/>
      <c r="T3802" s="164"/>
      <c r="U3802" s="167"/>
      <c r="V3802" s="168"/>
      <c r="W3802" s="12" t="str">
        <f t="shared" si="640"/>
        <v>Mqtt1</v>
      </c>
      <c r="X3802" s="222"/>
      <c r="Y3802" s="6" t="str">
        <f t="shared" si="636"/>
        <v>power-tag/outlets-captains-cabin-emp105</v>
      </c>
      <c r="Z3802" s="106" t="str" cm="1">
        <f t="array" ref="Z3802">IF(COUNTIF(N3802,"spare"),"","$."&amp;_xlfn.REGEXEXTRACT(J3802,"PT\d+[FQ]\d+_(.*)", 2))</f>
        <v>$.RMS_Current_Phase_B</v>
      </c>
      <c r="AA3802" s="12">
        <f t="shared" ref="AA3802:AA3815" si="642">AA3787+1</f>
        <v>49</v>
      </c>
      <c r="AB3802" s="6" t="s">
        <v>195</v>
      </c>
      <c r="AC3802" s="106">
        <v>3002</v>
      </c>
      <c r="AJ3802" s="80"/>
      <c r="AK3802" s="116" t="s">
        <v>1693</v>
      </c>
      <c r="AN3802" s="80"/>
      <c r="AO3802" s="80"/>
      <c r="AP3802" s="80"/>
      <c r="AQ3802" s="80"/>
      <c r="AR3802" s="130"/>
      <c r="AS3802" s="80"/>
      <c r="AT3802" s="7"/>
      <c r="AU3802" s="7"/>
      <c r="AV3802" s="169"/>
      <c r="AW3802" s="170"/>
      <c r="AX3802" s="140"/>
      <c r="AY3802" s="150"/>
      <c r="AZ3802" s="171"/>
      <c r="BA3802" s="171"/>
      <c r="BB3802" s="150" t="str">
        <f t="shared" si="641"/>
        <v/>
      </c>
      <c r="BC3802" s="172"/>
      <c r="BD3802" s="169"/>
      <c r="BE3802" s="169"/>
      <c r="BF3802" s="169"/>
      <c r="BG3802" s="169"/>
      <c r="BH3802" s="169"/>
      <c r="BI3802" s="169"/>
      <c r="BJ3802" s="169"/>
      <c r="BK3802" s="169"/>
      <c r="BL3802" s="169"/>
      <c r="BM3802" s="169"/>
      <c r="BN3802" s="169"/>
      <c r="BO3802" s="169"/>
      <c r="BP3802" s="169"/>
      <c r="BQ3802" s="169"/>
      <c r="BS3802" s="6"/>
      <c r="BT3802" s="11"/>
      <c r="BU3802" s="6"/>
      <c r="BV3802" s="6"/>
    </row>
    <row r="3803" spans="1:74" ht="15.75" x14ac:dyDescent="0.25">
      <c r="A3803" s="52" t="s">
        <v>7908</v>
      </c>
      <c r="B3803" s="56"/>
      <c r="C3803" s="7" t="s">
        <v>118</v>
      </c>
      <c r="D3803" s="7" t="s">
        <v>6921</v>
      </c>
      <c r="E3803" s="7"/>
      <c r="F3803" s="64"/>
      <c r="G3803" s="6"/>
      <c r="H3803" s="6"/>
      <c r="I3803" s="10" t="s">
        <v>110</v>
      </c>
      <c r="J3803" s="11" t="s">
        <v>5775</v>
      </c>
      <c r="K3803" s="220" t="s">
        <v>601</v>
      </c>
      <c r="L3803" s="180"/>
      <c r="M3803" s="180">
        <v>1000</v>
      </c>
      <c r="N3803" s="80" t="s">
        <v>7217</v>
      </c>
      <c r="O3803" s="165"/>
      <c r="P3803" s="80" t="s">
        <v>6675</v>
      </c>
      <c r="Q3803" s="80"/>
      <c r="R3803" s="80"/>
      <c r="S3803" s="166"/>
      <c r="T3803" s="164"/>
      <c r="U3803" s="167"/>
      <c r="V3803" s="168"/>
      <c r="W3803" s="12" t="str">
        <f t="shared" si="640"/>
        <v>Mqtt1</v>
      </c>
      <c r="X3803" s="222"/>
      <c r="Y3803" s="6" t="str">
        <f t="shared" si="636"/>
        <v>power-tag/outlets-captains-cabin-emp105</v>
      </c>
      <c r="Z3803" s="106" t="str" cm="1">
        <f t="array" ref="Z3803">IF(COUNTIF(N3803,"spare"),"","$."&amp;_xlfn.REGEXEXTRACT(J3803,"PT\d+[FQ]\d+_(.*)", 2))</f>
        <v>$.RMS_Current_Phase_C</v>
      </c>
      <c r="AA3803" s="12">
        <f t="shared" si="642"/>
        <v>49</v>
      </c>
      <c r="AB3803" s="6" t="s">
        <v>195</v>
      </c>
      <c r="AC3803" s="106">
        <v>3004</v>
      </c>
      <c r="AJ3803" s="80"/>
      <c r="AK3803" s="116" t="s">
        <v>1693</v>
      </c>
      <c r="AN3803" s="80"/>
      <c r="AO3803" s="80"/>
      <c r="AP3803" s="80"/>
      <c r="AQ3803" s="80"/>
      <c r="AR3803" s="130"/>
      <c r="AS3803" s="80"/>
      <c r="AT3803" s="7"/>
      <c r="AU3803" s="7"/>
      <c r="AV3803" s="169"/>
      <c r="AW3803" s="170"/>
      <c r="AX3803" s="140"/>
      <c r="AY3803" s="150"/>
      <c r="AZ3803" s="171"/>
      <c r="BA3803" s="171"/>
      <c r="BB3803" s="150" t="str">
        <f t="shared" si="641"/>
        <v/>
      </c>
      <c r="BC3803" s="172"/>
      <c r="BD3803" s="169"/>
      <c r="BE3803" s="169"/>
      <c r="BF3803" s="169"/>
      <c r="BG3803" s="169"/>
      <c r="BH3803" s="169"/>
      <c r="BI3803" s="169"/>
      <c r="BJ3803" s="169"/>
      <c r="BK3803" s="169"/>
      <c r="BL3803" s="169"/>
      <c r="BM3803" s="169"/>
      <c r="BN3803" s="169"/>
      <c r="BO3803" s="169"/>
      <c r="BP3803" s="169"/>
      <c r="BQ3803" s="169"/>
      <c r="BS3803" s="6"/>
      <c r="BT3803" s="11"/>
      <c r="BU3803" s="6"/>
      <c r="BV3803" s="6"/>
    </row>
    <row r="3804" spans="1:74" ht="15.75" x14ac:dyDescent="0.25">
      <c r="A3804" s="52" t="s">
        <v>7908</v>
      </c>
      <c r="B3804" s="56"/>
      <c r="C3804" s="7" t="s">
        <v>118</v>
      </c>
      <c r="D3804" s="7" t="s">
        <v>6921</v>
      </c>
      <c r="E3804" s="7"/>
      <c r="F3804" s="64"/>
      <c r="G3804" s="6"/>
      <c r="H3804" s="6"/>
      <c r="I3804" s="10" t="s">
        <v>110</v>
      </c>
      <c r="J3804" s="11" t="s">
        <v>5776</v>
      </c>
      <c r="K3804" s="220" t="s">
        <v>601</v>
      </c>
      <c r="L3804" s="180"/>
      <c r="M3804" s="180">
        <v>1000</v>
      </c>
      <c r="N3804" s="80" t="s">
        <v>7217</v>
      </c>
      <c r="O3804" s="165"/>
      <c r="P3804" s="80" t="s">
        <v>6676</v>
      </c>
      <c r="Q3804" s="80"/>
      <c r="R3804" s="80"/>
      <c r="S3804" s="166"/>
      <c r="T3804" s="164"/>
      <c r="U3804" s="167"/>
      <c r="V3804" s="168"/>
      <c r="W3804" s="12" t="str">
        <f t="shared" si="640"/>
        <v>Mqtt1</v>
      </c>
      <c r="X3804" s="222"/>
      <c r="Y3804" s="6" t="str">
        <f t="shared" si="636"/>
        <v>power-tag/outlets-captains-cabin-emp105</v>
      </c>
      <c r="Z3804" s="106" t="str" cm="1">
        <f t="array" ref="Z3804">IF(COUNTIF(N3804,"spare"),"","$."&amp;_xlfn.REGEXEXTRACT(J3804,"PT\d+[FQ]\d+_(.*)", 2))</f>
        <v>$.RMS_Current_Phase_Neut</v>
      </c>
      <c r="AA3804" s="12">
        <f t="shared" si="642"/>
        <v>49</v>
      </c>
      <c r="AB3804" s="6" t="s">
        <v>195</v>
      </c>
      <c r="AC3804" s="106">
        <v>3006</v>
      </c>
      <c r="AJ3804" s="80"/>
      <c r="AK3804" s="116" t="s">
        <v>1693</v>
      </c>
      <c r="AN3804" s="80"/>
      <c r="AO3804" s="80"/>
      <c r="AP3804" s="80"/>
      <c r="AQ3804" s="80"/>
      <c r="AR3804" s="130"/>
      <c r="AS3804" s="80"/>
      <c r="AT3804" s="7"/>
      <c r="AU3804" s="7"/>
      <c r="AV3804" s="169"/>
      <c r="AW3804" s="170"/>
      <c r="AX3804" s="140"/>
      <c r="AY3804" s="150"/>
      <c r="AZ3804" s="171"/>
      <c r="BA3804" s="171"/>
      <c r="BB3804" s="150" t="str">
        <f t="shared" si="641"/>
        <v/>
      </c>
      <c r="BC3804" s="172"/>
      <c r="BD3804" s="169"/>
      <c r="BE3804" s="169"/>
      <c r="BF3804" s="169"/>
      <c r="BG3804" s="169"/>
      <c r="BH3804" s="169"/>
      <c r="BI3804" s="169"/>
      <c r="BJ3804" s="169"/>
      <c r="BK3804" s="169"/>
      <c r="BL3804" s="169"/>
      <c r="BM3804" s="169"/>
      <c r="BN3804" s="169"/>
      <c r="BO3804" s="169"/>
      <c r="BP3804" s="169"/>
      <c r="BQ3804" s="169"/>
      <c r="BS3804" s="6"/>
      <c r="BT3804" s="11"/>
      <c r="BU3804" s="6"/>
      <c r="BV3804" s="6"/>
    </row>
    <row r="3805" spans="1:74" ht="15.75" x14ac:dyDescent="0.25">
      <c r="A3805" s="52" t="s">
        <v>7908</v>
      </c>
      <c r="B3805" s="56"/>
      <c r="C3805" s="7" t="s">
        <v>118</v>
      </c>
      <c r="D3805" s="7" t="s">
        <v>6921</v>
      </c>
      <c r="E3805" s="7"/>
      <c r="F3805" s="64"/>
      <c r="G3805" s="6"/>
      <c r="H3805" s="6"/>
      <c r="I3805" s="10" t="s">
        <v>110</v>
      </c>
      <c r="J3805" s="11" t="s">
        <v>7862</v>
      </c>
      <c r="K3805" s="220" t="s">
        <v>601</v>
      </c>
      <c r="L3805" s="180"/>
      <c r="M3805" s="180">
        <v>1000</v>
      </c>
      <c r="N3805" s="80" t="s">
        <v>7217</v>
      </c>
      <c r="O3805" s="165"/>
      <c r="P3805" s="80" t="s">
        <v>6677</v>
      </c>
      <c r="Q3805" s="80"/>
      <c r="R3805" s="80"/>
      <c r="S3805" s="166"/>
      <c r="T3805" s="164"/>
      <c r="U3805" s="167"/>
      <c r="V3805" s="168"/>
      <c r="W3805" s="12" t="str">
        <f t="shared" si="640"/>
        <v>Mqtt1</v>
      </c>
      <c r="X3805" s="222"/>
      <c r="Y3805" s="6" t="str">
        <f t="shared" si="636"/>
        <v>power-tag/outlets-captains-cabin-emp105</v>
      </c>
      <c r="Z3805" s="106" t="str" cm="1">
        <f t="array" ref="Z3805">IF(COUNTIF(N3805,"spare"),"","$."&amp;_xlfn.REGEXEXTRACT(J3805,"PT\d+[FQ]\d+_(.*)", 2))</f>
        <v>$.RMS_Voltage_A_N</v>
      </c>
      <c r="AA3805" s="12">
        <f t="shared" si="642"/>
        <v>49</v>
      </c>
      <c r="AB3805" s="6" t="s">
        <v>195</v>
      </c>
      <c r="AC3805" s="106">
        <v>3028</v>
      </c>
      <c r="AJ3805" s="80"/>
      <c r="AK3805" s="116" t="s">
        <v>1694</v>
      </c>
      <c r="AN3805" s="80"/>
      <c r="AO3805" s="80"/>
      <c r="AP3805" s="80"/>
      <c r="AQ3805" s="80"/>
      <c r="AR3805" s="130"/>
      <c r="AS3805" s="80"/>
      <c r="AT3805" s="7"/>
      <c r="AU3805" s="7"/>
      <c r="AV3805" s="169"/>
      <c r="AW3805" s="170"/>
      <c r="AX3805" s="140"/>
      <c r="AY3805" s="150"/>
      <c r="AZ3805" s="171"/>
      <c r="BA3805" s="171"/>
      <c r="BB3805" s="150" t="str">
        <f t="shared" si="641"/>
        <v/>
      </c>
      <c r="BC3805" s="172"/>
      <c r="BD3805" s="169"/>
      <c r="BE3805" s="169"/>
      <c r="BF3805" s="169"/>
      <c r="BG3805" s="169"/>
      <c r="BH3805" s="169"/>
      <c r="BI3805" s="169"/>
      <c r="BJ3805" s="169"/>
      <c r="BK3805" s="169"/>
      <c r="BL3805" s="169"/>
      <c r="BM3805" s="169"/>
      <c r="BN3805" s="169"/>
      <c r="BO3805" s="169"/>
      <c r="BP3805" s="169"/>
      <c r="BQ3805" s="169"/>
      <c r="BS3805" s="6"/>
      <c r="BT3805" s="11"/>
      <c r="BU3805" s="6"/>
      <c r="BV3805" s="6"/>
    </row>
    <row r="3806" spans="1:74" ht="15.75" x14ac:dyDescent="0.25">
      <c r="A3806" s="52" t="s">
        <v>7908</v>
      </c>
      <c r="B3806" s="56"/>
      <c r="C3806" s="7" t="s">
        <v>118</v>
      </c>
      <c r="D3806" s="7" t="s">
        <v>6921</v>
      </c>
      <c r="E3806" s="7"/>
      <c r="F3806" s="64"/>
      <c r="G3806" s="6"/>
      <c r="H3806" s="6"/>
      <c r="I3806" s="10" t="s">
        <v>110</v>
      </c>
      <c r="J3806" s="11" t="s">
        <v>7863</v>
      </c>
      <c r="K3806" s="220" t="s">
        <v>601</v>
      </c>
      <c r="L3806" s="180"/>
      <c r="M3806" s="180">
        <v>1000</v>
      </c>
      <c r="N3806" s="80" t="s">
        <v>7217</v>
      </c>
      <c r="O3806" s="165"/>
      <c r="P3806" s="80" t="s">
        <v>6678</v>
      </c>
      <c r="Q3806" s="80"/>
      <c r="R3806" s="80"/>
      <c r="S3806" s="166"/>
      <c r="T3806" s="164"/>
      <c r="U3806" s="167"/>
      <c r="V3806" s="168"/>
      <c r="W3806" s="12" t="str">
        <f t="shared" si="640"/>
        <v>Mqtt1</v>
      </c>
      <c r="X3806" s="222"/>
      <c r="Y3806" s="6" t="str">
        <f t="shared" si="636"/>
        <v>power-tag/outlets-captains-cabin-emp105</v>
      </c>
      <c r="Z3806" s="106" t="str" cm="1">
        <f t="array" ref="Z3806">IF(COUNTIF(N3806,"spare"),"","$."&amp;_xlfn.REGEXEXTRACT(J3806,"PT\d+[FQ]\d+_(.*)", 2))</f>
        <v>$.RMS_Voltage_B_N</v>
      </c>
      <c r="AA3806" s="12">
        <f t="shared" si="642"/>
        <v>49</v>
      </c>
      <c r="AB3806" s="6" t="s">
        <v>195</v>
      </c>
      <c r="AC3806" s="106">
        <v>3030</v>
      </c>
      <c r="AJ3806" s="80"/>
      <c r="AK3806" s="116" t="s">
        <v>1694</v>
      </c>
      <c r="AN3806" s="80"/>
      <c r="AO3806" s="80"/>
      <c r="AP3806" s="80"/>
      <c r="AQ3806" s="80"/>
      <c r="AR3806" s="130"/>
      <c r="AS3806" s="80"/>
      <c r="AT3806" s="7"/>
      <c r="AU3806" s="7"/>
      <c r="AV3806" s="169"/>
      <c r="AW3806" s="170"/>
      <c r="AX3806" s="140"/>
      <c r="AY3806" s="150"/>
      <c r="AZ3806" s="171"/>
      <c r="BA3806" s="171"/>
      <c r="BB3806" s="150" t="str">
        <f t="shared" si="641"/>
        <v/>
      </c>
      <c r="BC3806" s="172"/>
      <c r="BD3806" s="169"/>
      <c r="BE3806" s="169"/>
      <c r="BF3806" s="169"/>
      <c r="BG3806" s="169"/>
      <c r="BH3806" s="169"/>
      <c r="BI3806" s="169"/>
      <c r="BJ3806" s="169"/>
      <c r="BK3806" s="169"/>
      <c r="BL3806" s="169"/>
      <c r="BM3806" s="169"/>
      <c r="BN3806" s="169"/>
      <c r="BO3806" s="169"/>
      <c r="BP3806" s="169"/>
      <c r="BQ3806" s="169"/>
      <c r="BS3806" s="6"/>
      <c r="BT3806" s="11"/>
      <c r="BU3806" s="6"/>
      <c r="BV3806" s="6"/>
    </row>
    <row r="3807" spans="1:74" ht="15.75" x14ac:dyDescent="0.25">
      <c r="A3807" s="52" t="s">
        <v>7908</v>
      </c>
      <c r="B3807" s="56"/>
      <c r="C3807" s="7" t="s">
        <v>118</v>
      </c>
      <c r="D3807" s="7" t="s">
        <v>6921</v>
      </c>
      <c r="E3807" s="7"/>
      <c r="F3807" s="64"/>
      <c r="G3807" s="6"/>
      <c r="H3807" s="6"/>
      <c r="I3807" s="10" t="s">
        <v>110</v>
      </c>
      <c r="J3807" s="11" t="s">
        <v>7864</v>
      </c>
      <c r="K3807" s="220" t="s">
        <v>601</v>
      </c>
      <c r="L3807" s="180"/>
      <c r="M3807" s="180">
        <v>1000</v>
      </c>
      <c r="N3807" s="80" t="s">
        <v>7217</v>
      </c>
      <c r="O3807" s="165"/>
      <c r="P3807" s="80" t="s">
        <v>6679</v>
      </c>
      <c r="Q3807" s="80"/>
      <c r="R3807" s="80"/>
      <c r="S3807" s="166"/>
      <c r="T3807" s="164"/>
      <c r="U3807" s="167"/>
      <c r="V3807" s="168"/>
      <c r="W3807" s="12" t="str">
        <f t="shared" si="640"/>
        <v>Mqtt1</v>
      </c>
      <c r="X3807" s="222"/>
      <c r="Y3807" s="6" t="str">
        <f t="shared" si="636"/>
        <v>power-tag/outlets-captains-cabin-emp105</v>
      </c>
      <c r="Z3807" s="106" t="str" cm="1">
        <f t="array" ref="Z3807">IF(COUNTIF(N3807,"spare"),"","$."&amp;_xlfn.REGEXEXTRACT(J3807,"PT\d+[FQ]\d+_(.*)", 2))</f>
        <v>$.RMS_Voltage_C_N</v>
      </c>
      <c r="AA3807" s="12">
        <f t="shared" si="642"/>
        <v>49</v>
      </c>
      <c r="AB3807" s="6" t="s">
        <v>195</v>
      </c>
      <c r="AC3807" s="106">
        <v>3032</v>
      </c>
      <c r="AJ3807" s="80"/>
      <c r="AK3807" s="116" t="s">
        <v>1694</v>
      </c>
      <c r="AN3807" s="80"/>
      <c r="AO3807" s="80"/>
      <c r="AP3807" s="80"/>
      <c r="AQ3807" s="80"/>
      <c r="AR3807" s="130"/>
      <c r="AS3807" s="80"/>
      <c r="AT3807" s="7"/>
      <c r="AU3807" s="7"/>
      <c r="AV3807" s="169"/>
      <c r="AW3807" s="170"/>
      <c r="AX3807" s="140"/>
      <c r="AY3807" s="150"/>
      <c r="AZ3807" s="171"/>
      <c r="BA3807" s="171"/>
      <c r="BB3807" s="150" t="str">
        <f t="shared" si="641"/>
        <v/>
      </c>
      <c r="BC3807" s="172"/>
      <c r="BD3807" s="169"/>
      <c r="BE3807" s="169"/>
      <c r="BF3807" s="169"/>
      <c r="BG3807" s="169"/>
      <c r="BH3807" s="169"/>
      <c r="BI3807" s="169"/>
      <c r="BJ3807" s="169"/>
      <c r="BK3807" s="169"/>
      <c r="BL3807" s="169"/>
      <c r="BM3807" s="169"/>
      <c r="BN3807" s="169"/>
      <c r="BO3807" s="169"/>
      <c r="BP3807" s="169"/>
      <c r="BQ3807" s="169"/>
      <c r="BS3807" s="6"/>
      <c r="BT3807" s="11"/>
      <c r="BU3807" s="6"/>
      <c r="BV3807" s="6"/>
    </row>
    <row r="3808" spans="1:74" ht="15.75" x14ac:dyDescent="0.25">
      <c r="A3808" s="52" t="s">
        <v>7908</v>
      </c>
      <c r="B3808" s="56"/>
      <c r="C3808" s="7" t="s">
        <v>118</v>
      </c>
      <c r="D3808" s="7" t="s">
        <v>6921</v>
      </c>
      <c r="E3808" s="7"/>
      <c r="F3808" s="64"/>
      <c r="G3808" s="6"/>
      <c r="H3808" s="6"/>
      <c r="I3808" s="10" t="s">
        <v>110</v>
      </c>
      <c r="J3808" s="11" t="s">
        <v>5777</v>
      </c>
      <c r="K3808" s="220" t="s">
        <v>601</v>
      </c>
      <c r="L3808" s="180"/>
      <c r="M3808" s="180">
        <v>1000</v>
      </c>
      <c r="N3808" s="80" t="s">
        <v>7217</v>
      </c>
      <c r="O3808" s="165"/>
      <c r="P3808" s="80" t="s">
        <v>6680</v>
      </c>
      <c r="Q3808" s="80"/>
      <c r="R3808" s="80"/>
      <c r="S3808" s="166"/>
      <c r="T3808" s="164"/>
      <c r="U3808" s="167"/>
      <c r="V3808" s="168"/>
      <c r="W3808" s="12" t="str">
        <f t="shared" si="640"/>
        <v>Mqtt1</v>
      </c>
      <c r="X3808" s="222"/>
      <c r="Y3808" s="6" t="str">
        <f t="shared" si="636"/>
        <v>power-tag/outlets-captains-cabin-emp105</v>
      </c>
      <c r="Z3808" s="106" t="str" cm="1">
        <f t="array" ref="Z3808">IF(COUNTIF(N3808,"spare"),"","$."&amp;_xlfn.REGEXEXTRACT(J3808,"PT\d+[FQ]\d+_(.*)", 2))</f>
        <v>$.Active_Power_Phase_A</v>
      </c>
      <c r="AA3808" s="12">
        <f t="shared" si="642"/>
        <v>49</v>
      </c>
      <c r="AB3808" s="6" t="s">
        <v>195</v>
      </c>
      <c r="AC3808" s="106">
        <v>3054</v>
      </c>
      <c r="AJ3808" s="80"/>
      <c r="AK3808" s="116" t="s">
        <v>1695</v>
      </c>
      <c r="AN3808" s="80"/>
      <c r="AO3808" s="80"/>
      <c r="AP3808" s="80"/>
      <c r="AQ3808" s="80"/>
      <c r="AR3808" s="130"/>
      <c r="AS3808" s="80"/>
      <c r="AT3808" s="7"/>
      <c r="AU3808" s="7"/>
      <c r="AV3808" s="169"/>
      <c r="AW3808" s="170"/>
      <c r="AX3808" s="140"/>
      <c r="AY3808" s="150"/>
      <c r="AZ3808" s="171"/>
      <c r="BA3808" s="171"/>
      <c r="BB3808" s="150" t="str">
        <f t="shared" si="641"/>
        <v/>
      </c>
      <c r="BC3808" s="172"/>
      <c r="BD3808" s="169"/>
      <c r="BE3808" s="169"/>
      <c r="BF3808" s="169"/>
      <c r="BG3808" s="169"/>
      <c r="BH3808" s="169"/>
      <c r="BI3808" s="169"/>
      <c r="BJ3808" s="169"/>
      <c r="BK3808" s="169"/>
      <c r="BL3808" s="169"/>
      <c r="BM3808" s="169"/>
      <c r="BN3808" s="169"/>
      <c r="BO3808" s="169"/>
      <c r="BP3808" s="169"/>
      <c r="BQ3808" s="169"/>
      <c r="BS3808" s="6"/>
      <c r="BT3808" s="11"/>
      <c r="BU3808" s="6"/>
      <c r="BV3808" s="6"/>
    </row>
    <row r="3809" spans="1:74" ht="15.75" x14ac:dyDescent="0.25">
      <c r="A3809" s="52" t="s">
        <v>7908</v>
      </c>
      <c r="B3809" s="56"/>
      <c r="C3809" s="7" t="s">
        <v>118</v>
      </c>
      <c r="D3809" s="7" t="s">
        <v>6921</v>
      </c>
      <c r="E3809" s="7"/>
      <c r="F3809" s="64"/>
      <c r="G3809" s="6"/>
      <c r="H3809" s="6"/>
      <c r="I3809" s="10" t="s">
        <v>110</v>
      </c>
      <c r="J3809" s="11" t="s">
        <v>5778</v>
      </c>
      <c r="K3809" s="220" t="s">
        <v>601</v>
      </c>
      <c r="L3809" s="180"/>
      <c r="M3809" s="180">
        <v>1000</v>
      </c>
      <c r="N3809" s="80" t="s">
        <v>7217</v>
      </c>
      <c r="O3809" s="165"/>
      <c r="P3809" s="80" t="s">
        <v>6681</v>
      </c>
      <c r="Q3809" s="80"/>
      <c r="R3809" s="80"/>
      <c r="S3809" s="166"/>
      <c r="T3809" s="164"/>
      <c r="U3809" s="167"/>
      <c r="V3809" s="168"/>
      <c r="W3809" s="12" t="str">
        <f t="shared" si="640"/>
        <v>Mqtt1</v>
      </c>
      <c r="X3809" s="222"/>
      <c r="Y3809" s="6" t="str">
        <f t="shared" si="636"/>
        <v>power-tag/outlets-captains-cabin-emp105</v>
      </c>
      <c r="Z3809" s="106" t="str" cm="1">
        <f t="array" ref="Z3809">IF(COUNTIF(N3809,"spare"),"","$."&amp;_xlfn.REGEXEXTRACT(J3809,"PT\d+[FQ]\d+_(.*)", 2))</f>
        <v>$.Active_Power_Phase_B</v>
      </c>
      <c r="AA3809" s="12">
        <f t="shared" si="642"/>
        <v>49</v>
      </c>
      <c r="AB3809" s="6" t="s">
        <v>195</v>
      </c>
      <c r="AC3809" s="106">
        <v>3056</v>
      </c>
      <c r="AJ3809" s="80"/>
      <c r="AK3809" s="116" t="s">
        <v>1695</v>
      </c>
      <c r="AN3809" s="80"/>
      <c r="AO3809" s="80"/>
      <c r="AP3809" s="80"/>
      <c r="AQ3809" s="80"/>
      <c r="AR3809" s="130"/>
      <c r="AS3809" s="80"/>
      <c r="AT3809" s="7"/>
      <c r="AU3809" s="7"/>
      <c r="AV3809" s="169"/>
      <c r="AW3809" s="170"/>
      <c r="AX3809" s="140"/>
      <c r="AY3809" s="150"/>
      <c r="AZ3809" s="171"/>
      <c r="BA3809" s="171"/>
      <c r="BB3809" s="150" t="str">
        <f t="shared" si="641"/>
        <v/>
      </c>
      <c r="BC3809" s="172"/>
      <c r="BD3809" s="169"/>
      <c r="BE3809" s="169"/>
      <c r="BF3809" s="169"/>
      <c r="BG3809" s="169"/>
      <c r="BH3809" s="169"/>
      <c r="BI3809" s="169"/>
      <c r="BJ3809" s="169"/>
      <c r="BK3809" s="169"/>
      <c r="BL3809" s="169"/>
      <c r="BM3809" s="169"/>
      <c r="BN3809" s="169"/>
      <c r="BO3809" s="169"/>
      <c r="BP3809" s="169"/>
      <c r="BQ3809" s="169"/>
      <c r="BS3809" s="6"/>
      <c r="BT3809" s="11"/>
      <c r="BU3809" s="6"/>
      <c r="BV3809" s="6"/>
    </row>
    <row r="3810" spans="1:74" ht="15.75" x14ac:dyDescent="0.25">
      <c r="A3810" s="52" t="s">
        <v>7908</v>
      </c>
      <c r="B3810" s="56"/>
      <c r="C3810" s="7" t="s">
        <v>118</v>
      </c>
      <c r="D3810" s="7" t="s">
        <v>6921</v>
      </c>
      <c r="E3810" s="7"/>
      <c r="F3810" s="64"/>
      <c r="G3810" s="6"/>
      <c r="H3810" s="6"/>
      <c r="I3810" s="10" t="s">
        <v>110</v>
      </c>
      <c r="J3810" s="11" t="s">
        <v>5779</v>
      </c>
      <c r="K3810" s="220" t="s">
        <v>601</v>
      </c>
      <c r="L3810" s="180"/>
      <c r="M3810" s="180">
        <v>1000</v>
      </c>
      <c r="N3810" s="80" t="s">
        <v>7217</v>
      </c>
      <c r="O3810" s="165"/>
      <c r="P3810" s="80" t="s">
        <v>6682</v>
      </c>
      <c r="Q3810" s="80"/>
      <c r="R3810" s="80"/>
      <c r="S3810" s="166"/>
      <c r="T3810" s="164"/>
      <c r="U3810" s="167"/>
      <c r="V3810" s="168"/>
      <c r="W3810" s="12" t="str">
        <f t="shared" si="640"/>
        <v>Mqtt1</v>
      </c>
      <c r="X3810" s="222"/>
      <c r="Y3810" s="6" t="str">
        <f t="shared" si="636"/>
        <v>power-tag/outlets-captains-cabin-emp105</v>
      </c>
      <c r="Z3810" s="106" t="str" cm="1">
        <f t="array" ref="Z3810">IF(COUNTIF(N3810,"spare"),"","$."&amp;_xlfn.REGEXEXTRACT(J3810,"PT\d+[FQ]\d+_(.*)", 2))</f>
        <v>$.Active_Power_Phase_C</v>
      </c>
      <c r="AA3810" s="12">
        <f t="shared" si="642"/>
        <v>49</v>
      </c>
      <c r="AB3810" s="6" t="s">
        <v>195</v>
      </c>
      <c r="AC3810" s="106">
        <v>3058</v>
      </c>
      <c r="AJ3810" s="80"/>
      <c r="AK3810" s="116" t="s">
        <v>1695</v>
      </c>
      <c r="AN3810" s="80"/>
      <c r="AO3810" s="80"/>
      <c r="AP3810" s="80"/>
      <c r="AQ3810" s="80"/>
      <c r="AR3810" s="130"/>
      <c r="AS3810" s="80"/>
      <c r="AT3810" s="7"/>
      <c r="AU3810" s="7"/>
      <c r="AV3810" s="169"/>
      <c r="AW3810" s="170"/>
      <c r="AX3810" s="140"/>
      <c r="AY3810" s="150"/>
      <c r="AZ3810" s="171"/>
      <c r="BA3810" s="171"/>
      <c r="BB3810" s="150" t="str">
        <f t="shared" si="641"/>
        <v/>
      </c>
      <c r="BC3810" s="172"/>
      <c r="BD3810" s="169"/>
      <c r="BE3810" s="169"/>
      <c r="BF3810" s="169"/>
      <c r="BG3810" s="169"/>
      <c r="BH3810" s="169"/>
      <c r="BI3810" s="169"/>
      <c r="BJ3810" s="169"/>
      <c r="BK3810" s="169"/>
      <c r="BL3810" s="169"/>
      <c r="BM3810" s="169"/>
      <c r="BN3810" s="169"/>
      <c r="BO3810" s="169"/>
      <c r="BP3810" s="169"/>
      <c r="BQ3810" s="169"/>
      <c r="BS3810" s="6"/>
      <c r="BT3810" s="11"/>
      <c r="BU3810" s="6"/>
      <c r="BV3810" s="6"/>
    </row>
    <row r="3811" spans="1:74" ht="15.75" x14ac:dyDescent="0.25">
      <c r="A3811" s="52" t="s">
        <v>7908</v>
      </c>
      <c r="B3811" s="56"/>
      <c r="C3811" s="7" t="s">
        <v>118</v>
      </c>
      <c r="D3811" s="7" t="s">
        <v>6921</v>
      </c>
      <c r="E3811" s="7"/>
      <c r="F3811" s="64"/>
      <c r="G3811" s="6"/>
      <c r="H3811" s="6"/>
      <c r="I3811" s="10" t="s">
        <v>110</v>
      </c>
      <c r="J3811" s="11" t="s">
        <v>5780</v>
      </c>
      <c r="K3811" s="220" t="s">
        <v>601</v>
      </c>
      <c r="L3811" s="180"/>
      <c r="M3811" s="180">
        <v>1000</v>
      </c>
      <c r="N3811" s="80" t="s">
        <v>7217</v>
      </c>
      <c r="O3811" s="165"/>
      <c r="P3811" s="80" t="s">
        <v>6683</v>
      </c>
      <c r="Q3811" s="80"/>
      <c r="R3811" s="80"/>
      <c r="S3811" s="166"/>
      <c r="T3811" s="164"/>
      <c r="U3811" s="167"/>
      <c r="V3811" s="168"/>
      <c r="W3811" s="12" t="str">
        <f t="shared" si="640"/>
        <v>Mqtt1</v>
      </c>
      <c r="X3811" s="222"/>
      <c r="Y3811" s="6" t="str">
        <f t="shared" si="636"/>
        <v>power-tag/outlets-captains-cabin-emp105</v>
      </c>
      <c r="Z3811" s="106" t="str" cm="1">
        <f t="array" ref="Z3811">IF(COUNTIF(N3811,"spare"),"","$."&amp;_xlfn.REGEXEXTRACT(J3811,"PT\d+[FQ]\d+_(.*)", 2))</f>
        <v>$.Total_Active_Power</v>
      </c>
      <c r="AA3811" s="12">
        <f t="shared" si="642"/>
        <v>49</v>
      </c>
      <c r="AB3811" s="6" t="s">
        <v>195</v>
      </c>
      <c r="AC3811" s="106">
        <v>3060</v>
      </c>
      <c r="AJ3811" s="80"/>
      <c r="AK3811" s="116" t="s">
        <v>1695</v>
      </c>
      <c r="AN3811" s="80"/>
      <c r="AO3811" s="80"/>
      <c r="AP3811" s="80"/>
      <c r="AQ3811" s="80"/>
      <c r="AR3811" s="130"/>
      <c r="AS3811" s="80"/>
      <c r="AT3811" s="7"/>
      <c r="AU3811" s="7"/>
      <c r="AV3811" s="169"/>
      <c r="AW3811" s="170"/>
      <c r="AX3811" s="140"/>
      <c r="AY3811" s="150"/>
      <c r="AZ3811" s="171"/>
      <c r="BA3811" s="171"/>
      <c r="BB3811" s="150" t="str">
        <f t="shared" si="641"/>
        <v/>
      </c>
      <c r="BC3811" s="172"/>
      <c r="BD3811" s="169"/>
      <c r="BE3811" s="169"/>
      <c r="BF3811" s="169"/>
      <c r="BG3811" s="169"/>
      <c r="BH3811" s="169"/>
      <c r="BI3811" s="169"/>
      <c r="BJ3811" s="169"/>
      <c r="BK3811" s="169"/>
      <c r="BL3811" s="169"/>
      <c r="BM3811" s="169"/>
      <c r="BN3811" s="169"/>
      <c r="BO3811" s="169"/>
      <c r="BP3811" s="169"/>
      <c r="BQ3811" s="169"/>
      <c r="BS3811" s="6"/>
      <c r="BT3811" s="11"/>
      <c r="BU3811" s="6"/>
      <c r="BV3811" s="6"/>
    </row>
    <row r="3812" spans="1:74" ht="15.75" x14ac:dyDescent="0.25">
      <c r="A3812" s="52" t="s">
        <v>7908</v>
      </c>
      <c r="B3812" s="56"/>
      <c r="C3812" s="7" t="s">
        <v>118</v>
      </c>
      <c r="D3812" s="7" t="s">
        <v>6921</v>
      </c>
      <c r="E3812" s="7"/>
      <c r="F3812" s="64"/>
      <c r="G3812" s="6"/>
      <c r="H3812" s="6"/>
      <c r="I3812" s="10" t="s">
        <v>110</v>
      </c>
      <c r="J3812" s="11" t="s">
        <v>5781</v>
      </c>
      <c r="K3812" s="220" t="s">
        <v>601</v>
      </c>
      <c r="L3812" s="180"/>
      <c r="M3812" s="180">
        <v>1000</v>
      </c>
      <c r="N3812" s="80" t="s">
        <v>7217</v>
      </c>
      <c r="O3812" s="165"/>
      <c r="P3812" s="80" t="s">
        <v>6684</v>
      </c>
      <c r="Q3812" s="80"/>
      <c r="R3812" s="80"/>
      <c r="S3812" s="166"/>
      <c r="T3812" s="164"/>
      <c r="U3812" s="167"/>
      <c r="V3812" s="168"/>
      <c r="W3812" s="12" t="str">
        <f t="shared" si="640"/>
        <v>Mqtt1</v>
      </c>
      <c r="X3812" s="222"/>
      <c r="Y3812" s="6" t="str">
        <f t="shared" si="636"/>
        <v>power-tag/outlets-captains-cabin-emp105</v>
      </c>
      <c r="Z3812" s="106" t="str" cm="1">
        <f t="array" ref="Z3812">IF(COUNTIF(N3812,"spare"),"","$."&amp;_xlfn.REGEXEXTRACT(J3812,"PT\d+[FQ]\d+_(.*)", 2))</f>
        <v>$.Power_Factor_Phase_A</v>
      </c>
      <c r="AA3812" s="12">
        <f t="shared" si="642"/>
        <v>49</v>
      </c>
      <c r="AB3812" s="6" t="s">
        <v>195</v>
      </c>
      <c r="AC3812" s="106">
        <v>3078</v>
      </c>
      <c r="AJ3812" s="80"/>
      <c r="AK3812" s="116" t="s">
        <v>1696</v>
      </c>
      <c r="AN3812" s="80"/>
      <c r="AO3812" s="80"/>
      <c r="AP3812" s="80"/>
      <c r="AQ3812" s="80"/>
      <c r="AR3812" s="130"/>
      <c r="AS3812" s="80"/>
      <c r="AT3812" s="7"/>
      <c r="AU3812" s="7"/>
      <c r="AV3812" s="169"/>
      <c r="AW3812" s="170"/>
      <c r="AX3812" s="140"/>
      <c r="AY3812" s="150"/>
      <c r="AZ3812" s="171"/>
      <c r="BA3812" s="171"/>
      <c r="BB3812" s="150" t="str">
        <f t="shared" si="641"/>
        <v/>
      </c>
      <c r="BC3812" s="172"/>
      <c r="BD3812" s="169"/>
      <c r="BE3812" s="169"/>
      <c r="BF3812" s="169"/>
      <c r="BG3812" s="169"/>
      <c r="BH3812" s="169"/>
      <c r="BI3812" s="169"/>
      <c r="BJ3812" s="169"/>
      <c r="BK3812" s="169"/>
      <c r="BL3812" s="169"/>
      <c r="BM3812" s="169"/>
      <c r="BN3812" s="169"/>
      <c r="BO3812" s="169"/>
      <c r="BP3812" s="169"/>
      <c r="BQ3812" s="169"/>
      <c r="BS3812" s="6"/>
      <c r="BT3812" s="11"/>
      <c r="BU3812" s="6"/>
      <c r="BV3812" s="6"/>
    </row>
    <row r="3813" spans="1:74" ht="15.75" x14ac:dyDescent="0.25">
      <c r="A3813" s="52" t="s">
        <v>7908</v>
      </c>
      <c r="B3813" s="56"/>
      <c r="C3813" s="7" t="s">
        <v>118</v>
      </c>
      <c r="D3813" s="7" t="s">
        <v>6921</v>
      </c>
      <c r="E3813" s="7"/>
      <c r="F3813" s="64"/>
      <c r="G3813" s="6"/>
      <c r="H3813" s="6"/>
      <c r="I3813" s="10" t="s">
        <v>110</v>
      </c>
      <c r="J3813" s="11" t="s">
        <v>5782</v>
      </c>
      <c r="K3813" s="220" t="s">
        <v>601</v>
      </c>
      <c r="L3813" s="180"/>
      <c r="M3813" s="180">
        <v>1000</v>
      </c>
      <c r="N3813" s="80" t="s">
        <v>7217</v>
      </c>
      <c r="O3813" s="165"/>
      <c r="P3813" s="80" t="s">
        <v>6685</v>
      </c>
      <c r="Q3813" s="80"/>
      <c r="R3813" s="80"/>
      <c r="S3813" s="166"/>
      <c r="T3813" s="164"/>
      <c r="U3813" s="167"/>
      <c r="V3813" s="168"/>
      <c r="W3813" s="12" t="str">
        <f t="shared" si="640"/>
        <v>Mqtt1</v>
      </c>
      <c r="X3813" s="222"/>
      <c r="Y3813" s="6" t="str">
        <f t="shared" si="636"/>
        <v>power-tag/outlets-captains-cabin-emp105</v>
      </c>
      <c r="Z3813" s="106" t="str" cm="1">
        <f t="array" ref="Z3813">IF(COUNTIF(N3813,"spare"),"","$."&amp;_xlfn.REGEXEXTRACT(J3813,"PT\d+[FQ]\d+_(.*)", 2))</f>
        <v>$.Power_Factor_Phase_B</v>
      </c>
      <c r="AA3813" s="12">
        <f t="shared" si="642"/>
        <v>49</v>
      </c>
      <c r="AB3813" s="6" t="s">
        <v>195</v>
      </c>
      <c r="AC3813" s="106">
        <v>3080</v>
      </c>
      <c r="AJ3813" s="80"/>
      <c r="AK3813" s="116" t="s">
        <v>1696</v>
      </c>
      <c r="AN3813" s="80"/>
      <c r="AO3813" s="80"/>
      <c r="AP3813" s="80"/>
      <c r="AQ3813" s="80"/>
      <c r="AR3813" s="130"/>
      <c r="AS3813" s="80"/>
      <c r="AT3813" s="7"/>
      <c r="AU3813" s="7"/>
      <c r="AV3813" s="169"/>
      <c r="AW3813" s="170"/>
      <c r="AX3813" s="140"/>
      <c r="AY3813" s="150"/>
      <c r="AZ3813" s="171"/>
      <c r="BA3813" s="171"/>
      <c r="BB3813" s="150" t="str">
        <f t="shared" si="641"/>
        <v/>
      </c>
      <c r="BC3813" s="172"/>
      <c r="BD3813" s="169"/>
      <c r="BE3813" s="169"/>
      <c r="BF3813" s="169"/>
      <c r="BG3813" s="169"/>
      <c r="BH3813" s="169"/>
      <c r="BI3813" s="169"/>
      <c r="BJ3813" s="169"/>
      <c r="BK3813" s="169"/>
      <c r="BL3813" s="169"/>
      <c r="BM3813" s="169"/>
      <c r="BN3813" s="169"/>
      <c r="BO3813" s="169"/>
      <c r="BP3813" s="169"/>
      <c r="BQ3813" s="169"/>
      <c r="BS3813" s="6"/>
      <c r="BT3813" s="11"/>
      <c r="BU3813" s="6"/>
      <c r="BV3813" s="6"/>
    </row>
    <row r="3814" spans="1:74" ht="15.75" x14ac:dyDescent="0.25">
      <c r="A3814" s="52" t="s">
        <v>7908</v>
      </c>
      <c r="B3814" s="56"/>
      <c r="C3814" s="7" t="s">
        <v>118</v>
      </c>
      <c r="D3814" s="7" t="s">
        <v>6921</v>
      </c>
      <c r="E3814" s="7"/>
      <c r="F3814" s="64"/>
      <c r="G3814" s="6"/>
      <c r="H3814" s="6"/>
      <c r="I3814" s="10" t="s">
        <v>110</v>
      </c>
      <c r="J3814" s="11" t="s">
        <v>5783</v>
      </c>
      <c r="K3814" s="220" t="s">
        <v>601</v>
      </c>
      <c r="L3814" s="180"/>
      <c r="M3814" s="180">
        <v>1000</v>
      </c>
      <c r="N3814" s="80" t="s">
        <v>7217</v>
      </c>
      <c r="O3814" s="165"/>
      <c r="P3814" s="80" t="s">
        <v>6686</v>
      </c>
      <c r="Q3814" s="80"/>
      <c r="R3814" s="80"/>
      <c r="S3814" s="166"/>
      <c r="T3814" s="164"/>
      <c r="U3814" s="167"/>
      <c r="V3814" s="168"/>
      <c r="W3814" s="12" t="str">
        <f t="shared" si="640"/>
        <v>Mqtt1</v>
      </c>
      <c r="X3814" s="222"/>
      <c r="Y3814" s="6" t="str">
        <f t="shared" si="636"/>
        <v>power-tag/outlets-captains-cabin-emp105</v>
      </c>
      <c r="Z3814" s="106" t="str" cm="1">
        <f t="array" ref="Z3814">IF(COUNTIF(N3814,"spare"),"","$."&amp;_xlfn.REGEXEXTRACT(J3814,"PT\d+[FQ]\d+_(.*)", 2))</f>
        <v>$.Power_Factor_Phase_C</v>
      </c>
      <c r="AA3814" s="12">
        <f t="shared" si="642"/>
        <v>49</v>
      </c>
      <c r="AB3814" s="6" t="s">
        <v>195</v>
      </c>
      <c r="AC3814" s="106">
        <v>3082</v>
      </c>
      <c r="AJ3814" s="80"/>
      <c r="AK3814" s="116" t="s">
        <v>1696</v>
      </c>
      <c r="AN3814" s="80"/>
      <c r="AO3814" s="80"/>
      <c r="AP3814" s="80"/>
      <c r="AQ3814" s="80"/>
      <c r="AR3814" s="130"/>
      <c r="AS3814" s="80"/>
      <c r="AT3814" s="7"/>
      <c r="AU3814" s="7"/>
      <c r="AV3814" s="169"/>
      <c r="AW3814" s="170"/>
      <c r="AX3814" s="140"/>
      <c r="AY3814" s="150"/>
      <c r="AZ3814" s="171"/>
      <c r="BA3814" s="171"/>
      <c r="BB3814" s="150" t="str">
        <f t="shared" si="641"/>
        <v/>
      </c>
      <c r="BC3814" s="172"/>
      <c r="BD3814" s="169"/>
      <c r="BE3814" s="169"/>
      <c r="BF3814" s="169"/>
      <c r="BG3814" s="169"/>
      <c r="BH3814" s="169"/>
      <c r="BI3814" s="169"/>
      <c r="BJ3814" s="169"/>
      <c r="BK3814" s="169"/>
      <c r="BL3814" s="169"/>
      <c r="BM3814" s="169"/>
      <c r="BN3814" s="169"/>
      <c r="BO3814" s="169"/>
      <c r="BP3814" s="169"/>
      <c r="BQ3814" s="169"/>
      <c r="BS3814" s="6"/>
      <c r="BT3814" s="11"/>
      <c r="BU3814" s="6"/>
      <c r="BV3814" s="6"/>
    </row>
    <row r="3815" spans="1:74" ht="15.75" x14ac:dyDescent="0.25">
      <c r="A3815" s="52" t="s">
        <v>7908</v>
      </c>
      <c r="B3815" s="56"/>
      <c r="C3815" s="7" t="s">
        <v>118</v>
      </c>
      <c r="D3815" s="7" t="s">
        <v>6921</v>
      </c>
      <c r="E3815" s="7"/>
      <c r="F3815" s="64"/>
      <c r="G3815" s="6"/>
      <c r="H3815" s="6"/>
      <c r="I3815" s="10" t="s">
        <v>110</v>
      </c>
      <c r="J3815" s="11" t="s">
        <v>5784</v>
      </c>
      <c r="K3815" s="220" t="s">
        <v>601</v>
      </c>
      <c r="L3815" s="180"/>
      <c r="M3815" s="180">
        <v>1000</v>
      </c>
      <c r="N3815" s="80" t="s">
        <v>7217</v>
      </c>
      <c r="O3815" s="165"/>
      <c r="P3815" s="80" t="s">
        <v>6687</v>
      </c>
      <c r="Q3815" s="80"/>
      <c r="R3815" s="80"/>
      <c r="S3815" s="166"/>
      <c r="T3815" s="164"/>
      <c r="U3815" s="167"/>
      <c r="V3815" s="168"/>
      <c r="W3815" s="12" t="str">
        <f t="shared" si="640"/>
        <v>Mqtt1</v>
      </c>
      <c r="X3815" s="222"/>
      <c r="Y3815" s="6" t="str">
        <f t="shared" si="636"/>
        <v>power-tag/outlets-captains-cabin-emp105</v>
      </c>
      <c r="Z3815" s="106" t="str" cm="1">
        <f t="array" ref="Z3815">IF(COUNTIF(N3815,"spare"),"","$."&amp;_xlfn.REGEXEXTRACT(J3815,"PT\d+[FQ]\d+_(.*)", 2))</f>
        <v>$.Total_Power_Factor</v>
      </c>
      <c r="AA3815" s="12">
        <f t="shared" si="642"/>
        <v>49</v>
      </c>
      <c r="AB3815" s="6" t="s">
        <v>195</v>
      </c>
      <c r="AC3815" s="106">
        <v>3084</v>
      </c>
      <c r="AJ3815" s="80"/>
      <c r="AK3815" s="116" t="s">
        <v>1696</v>
      </c>
      <c r="AN3815" s="80"/>
      <c r="AO3815" s="80"/>
      <c r="AP3815" s="80"/>
      <c r="AQ3815" s="80"/>
      <c r="AR3815" s="130"/>
      <c r="AS3815" s="80"/>
      <c r="AT3815" s="7"/>
      <c r="AU3815" s="7"/>
      <c r="AV3815" s="169"/>
      <c r="AW3815" s="170"/>
      <c r="AX3815" s="140"/>
      <c r="AY3815" s="150"/>
      <c r="AZ3815" s="171"/>
      <c r="BA3815" s="171"/>
      <c r="BB3815" s="150" t="str">
        <f t="shared" si="641"/>
        <v/>
      </c>
      <c r="BC3815" s="172"/>
      <c r="BD3815" s="169"/>
      <c r="BE3815" s="169"/>
      <c r="BF3815" s="169"/>
      <c r="BG3815" s="169"/>
      <c r="BH3815" s="169"/>
      <c r="BI3815" s="169"/>
      <c r="BJ3815" s="169"/>
      <c r="BK3815" s="169"/>
      <c r="BL3815" s="169"/>
      <c r="BM3815" s="169"/>
      <c r="BN3815" s="169"/>
      <c r="BO3815" s="169"/>
      <c r="BP3815" s="169"/>
      <c r="BQ3815" s="169"/>
      <c r="BS3815" s="6"/>
      <c r="BT3815" s="11"/>
      <c r="BU3815" s="6"/>
      <c r="BV3815" s="6"/>
    </row>
    <row r="3816" spans="1:74" ht="15.75" x14ac:dyDescent="0.25">
      <c r="A3816" s="52" t="s">
        <v>7908</v>
      </c>
      <c r="B3816" s="56"/>
      <c r="C3816" s="7" t="s">
        <v>118</v>
      </c>
      <c r="D3816" s="7" t="s">
        <v>6921</v>
      </c>
      <c r="E3816" s="7"/>
      <c r="F3816" s="64"/>
      <c r="G3816" s="6"/>
      <c r="H3816" s="6"/>
      <c r="I3816" s="10" t="s">
        <v>110</v>
      </c>
      <c r="J3816" s="11" t="s">
        <v>5785</v>
      </c>
      <c r="K3816" s="220" t="s">
        <v>601</v>
      </c>
      <c r="L3816" s="180"/>
      <c r="M3816" s="180">
        <v>1000</v>
      </c>
      <c r="N3816" s="80" t="s">
        <v>7217</v>
      </c>
      <c r="O3816" s="165"/>
      <c r="P3816" s="80" t="s">
        <v>6688</v>
      </c>
      <c r="Q3816" s="80"/>
      <c r="R3816" s="80"/>
      <c r="S3816" s="166"/>
      <c r="T3816" s="164"/>
      <c r="U3816" s="167"/>
      <c r="V3816" s="168"/>
      <c r="W3816" s="12" t="str">
        <f t="shared" ref="W3816:W3830" si="643">IF(COUNTIF(N3816,"spare"),"","Mqtt1")</f>
        <v>Mqtt1</v>
      </c>
      <c r="X3816" s="222"/>
      <c r="Y3816" s="6" t="str">
        <f t="shared" si="636"/>
        <v>power-tag/outlets-crew-cabin-5-emp106</v>
      </c>
      <c r="Z3816" s="106" t="str" cm="1">
        <f t="array" ref="Z3816">IF(COUNTIF(N3816,"spare"),"","$."&amp;_xlfn.REGEXEXTRACT(J3816,"PT\d+[FQ]\d+_(.*)", 2))</f>
        <v>$.RMS_Current_Phase_A</v>
      </c>
      <c r="AA3816" s="12">
        <f>AA3801+1</f>
        <v>50</v>
      </c>
      <c r="AB3816" s="6" t="s">
        <v>195</v>
      </c>
      <c r="AC3816" s="106">
        <v>3000</v>
      </c>
      <c r="AJ3816" s="80"/>
      <c r="AK3816" s="116" t="s">
        <v>1693</v>
      </c>
      <c r="AN3816" s="80"/>
      <c r="AO3816" s="80"/>
      <c r="AP3816" s="80"/>
      <c r="AQ3816" s="80"/>
      <c r="AR3816" s="130"/>
      <c r="AS3816" s="80"/>
      <c r="AT3816" s="7"/>
      <c r="AU3816" s="7"/>
      <c r="AV3816" s="169"/>
      <c r="AW3816" s="170"/>
      <c r="AX3816" s="140"/>
      <c r="AY3816" s="150"/>
      <c r="AZ3816" s="171"/>
      <c r="BA3816" s="171"/>
      <c r="BB3816" s="150" t="str">
        <f t="shared" ref="BB3816:BB3830" si="644">IF(ISNUMBER(AM3816),"1","")</f>
        <v/>
      </c>
      <c r="BC3816" s="172"/>
      <c r="BD3816" s="169"/>
      <c r="BE3816" s="169"/>
      <c r="BF3816" s="169"/>
      <c r="BG3816" s="169"/>
      <c r="BH3816" s="169"/>
      <c r="BI3816" s="169"/>
      <c r="BJ3816" s="169"/>
      <c r="BK3816" s="169"/>
      <c r="BL3816" s="169"/>
      <c r="BM3816" s="169"/>
      <c r="BN3816" s="169"/>
      <c r="BO3816" s="169"/>
      <c r="BP3816" s="169"/>
      <c r="BQ3816" s="169"/>
      <c r="BS3816" s="6"/>
      <c r="BT3816" s="11"/>
      <c r="BU3816" s="6"/>
      <c r="BV3816" s="6"/>
    </row>
    <row r="3817" spans="1:74" ht="15.75" x14ac:dyDescent="0.25">
      <c r="A3817" s="52" t="s">
        <v>7908</v>
      </c>
      <c r="B3817" s="56"/>
      <c r="C3817" s="7" t="s">
        <v>118</v>
      </c>
      <c r="D3817" s="7" t="s">
        <v>6921</v>
      </c>
      <c r="E3817" s="7"/>
      <c r="F3817" s="64"/>
      <c r="G3817" s="6"/>
      <c r="H3817" s="6"/>
      <c r="I3817" s="10" t="s">
        <v>110</v>
      </c>
      <c r="J3817" s="11" t="s">
        <v>5786</v>
      </c>
      <c r="K3817" s="220" t="s">
        <v>601</v>
      </c>
      <c r="L3817" s="180"/>
      <c r="M3817" s="180">
        <v>1000</v>
      </c>
      <c r="N3817" s="80" t="s">
        <v>7217</v>
      </c>
      <c r="O3817" s="165"/>
      <c r="P3817" s="80" t="s">
        <v>6689</v>
      </c>
      <c r="Q3817" s="80"/>
      <c r="R3817" s="80"/>
      <c r="S3817" s="166"/>
      <c r="T3817" s="164"/>
      <c r="U3817" s="167"/>
      <c r="V3817" s="168"/>
      <c r="W3817" s="12" t="str">
        <f t="shared" si="643"/>
        <v>Mqtt1</v>
      </c>
      <c r="X3817" s="222"/>
      <c r="Y3817" s="6" t="str">
        <f t="shared" si="636"/>
        <v>power-tag/outlets-crew-cabin-5-emp106</v>
      </c>
      <c r="Z3817" s="106" t="str" cm="1">
        <f t="array" ref="Z3817">IF(COUNTIF(N3817,"spare"),"","$."&amp;_xlfn.REGEXEXTRACT(J3817,"PT\d+[FQ]\d+_(.*)", 2))</f>
        <v>$.RMS_Current_Phase_B</v>
      </c>
      <c r="AA3817" s="12">
        <f t="shared" ref="AA3817:AA3830" si="645">AA3802+1</f>
        <v>50</v>
      </c>
      <c r="AB3817" s="6" t="s">
        <v>195</v>
      </c>
      <c r="AC3817" s="106">
        <v>3002</v>
      </c>
      <c r="AJ3817" s="80"/>
      <c r="AK3817" s="116" t="s">
        <v>1693</v>
      </c>
      <c r="AN3817" s="80"/>
      <c r="AO3817" s="80"/>
      <c r="AP3817" s="80"/>
      <c r="AQ3817" s="80"/>
      <c r="AR3817" s="130"/>
      <c r="AS3817" s="80"/>
      <c r="AT3817" s="7"/>
      <c r="AU3817" s="7"/>
      <c r="AV3817" s="169"/>
      <c r="AW3817" s="170"/>
      <c r="AX3817" s="140"/>
      <c r="AY3817" s="150"/>
      <c r="AZ3817" s="171"/>
      <c r="BA3817" s="171"/>
      <c r="BB3817" s="150" t="str">
        <f t="shared" si="644"/>
        <v/>
      </c>
      <c r="BC3817" s="172"/>
      <c r="BD3817" s="169"/>
      <c r="BE3817" s="169"/>
      <c r="BF3817" s="169"/>
      <c r="BG3817" s="169"/>
      <c r="BH3817" s="169"/>
      <c r="BI3817" s="169"/>
      <c r="BJ3817" s="169"/>
      <c r="BK3817" s="169"/>
      <c r="BL3817" s="169"/>
      <c r="BM3817" s="169"/>
      <c r="BN3817" s="169"/>
      <c r="BO3817" s="169"/>
      <c r="BP3817" s="169"/>
      <c r="BQ3817" s="169"/>
      <c r="BS3817" s="6"/>
      <c r="BT3817" s="11"/>
      <c r="BU3817" s="6"/>
      <c r="BV3817" s="6"/>
    </row>
    <row r="3818" spans="1:74" ht="15.75" x14ac:dyDescent="0.25">
      <c r="A3818" s="52" t="s">
        <v>7908</v>
      </c>
      <c r="B3818" s="56"/>
      <c r="C3818" s="7" t="s">
        <v>118</v>
      </c>
      <c r="D3818" s="7" t="s">
        <v>6921</v>
      </c>
      <c r="E3818" s="7"/>
      <c r="F3818" s="64"/>
      <c r="G3818" s="6"/>
      <c r="H3818" s="6"/>
      <c r="I3818" s="10" t="s">
        <v>110</v>
      </c>
      <c r="J3818" s="11" t="s">
        <v>5787</v>
      </c>
      <c r="K3818" s="220" t="s">
        <v>601</v>
      </c>
      <c r="L3818" s="180"/>
      <c r="M3818" s="180">
        <v>1000</v>
      </c>
      <c r="N3818" s="80" t="s">
        <v>7217</v>
      </c>
      <c r="O3818" s="165"/>
      <c r="P3818" s="80" t="s">
        <v>6690</v>
      </c>
      <c r="Q3818" s="80"/>
      <c r="R3818" s="80"/>
      <c r="S3818" s="166"/>
      <c r="T3818" s="164"/>
      <c r="U3818" s="167"/>
      <c r="V3818" s="168"/>
      <c r="W3818" s="12" t="str">
        <f t="shared" si="643"/>
        <v>Mqtt1</v>
      </c>
      <c r="X3818" s="222"/>
      <c r="Y3818" s="6" t="str">
        <f t="shared" si="636"/>
        <v>power-tag/outlets-crew-cabin-5-emp106</v>
      </c>
      <c r="Z3818" s="106" t="str" cm="1">
        <f t="array" ref="Z3818">IF(COUNTIF(N3818,"spare"),"","$."&amp;_xlfn.REGEXEXTRACT(J3818,"PT\d+[FQ]\d+_(.*)", 2))</f>
        <v>$.RMS_Current_Phase_C</v>
      </c>
      <c r="AA3818" s="12">
        <f t="shared" si="645"/>
        <v>50</v>
      </c>
      <c r="AB3818" s="6" t="s">
        <v>195</v>
      </c>
      <c r="AC3818" s="106">
        <v>3004</v>
      </c>
      <c r="AJ3818" s="80"/>
      <c r="AK3818" s="116" t="s">
        <v>1693</v>
      </c>
      <c r="AN3818" s="80"/>
      <c r="AO3818" s="80"/>
      <c r="AP3818" s="80"/>
      <c r="AQ3818" s="80"/>
      <c r="AR3818" s="130"/>
      <c r="AS3818" s="80"/>
      <c r="AT3818" s="7"/>
      <c r="AU3818" s="7"/>
      <c r="AV3818" s="169"/>
      <c r="AW3818" s="170"/>
      <c r="AX3818" s="140"/>
      <c r="AY3818" s="150"/>
      <c r="AZ3818" s="171"/>
      <c r="BA3818" s="171"/>
      <c r="BB3818" s="150" t="str">
        <f t="shared" si="644"/>
        <v/>
      </c>
      <c r="BC3818" s="172"/>
      <c r="BD3818" s="169"/>
      <c r="BE3818" s="169"/>
      <c r="BF3818" s="169"/>
      <c r="BG3818" s="169"/>
      <c r="BH3818" s="169"/>
      <c r="BI3818" s="169"/>
      <c r="BJ3818" s="169"/>
      <c r="BK3818" s="169"/>
      <c r="BL3818" s="169"/>
      <c r="BM3818" s="169"/>
      <c r="BN3818" s="169"/>
      <c r="BO3818" s="169"/>
      <c r="BP3818" s="169"/>
      <c r="BQ3818" s="169"/>
      <c r="BS3818" s="6"/>
      <c r="BT3818" s="11"/>
      <c r="BU3818" s="6"/>
      <c r="BV3818" s="6"/>
    </row>
    <row r="3819" spans="1:74" ht="15.75" x14ac:dyDescent="0.25">
      <c r="A3819" s="52" t="s">
        <v>7908</v>
      </c>
      <c r="B3819" s="56"/>
      <c r="C3819" s="7" t="s">
        <v>118</v>
      </c>
      <c r="D3819" s="7" t="s">
        <v>6921</v>
      </c>
      <c r="E3819" s="7"/>
      <c r="F3819" s="64"/>
      <c r="G3819" s="6"/>
      <c r="H3819" s="6"/>
      <c r="I3819" s="10" t="s">
        <v>110</v>
      </c>
      <c r="J3819" s="11" t="s">
        <v>5788</v>
      </c>
      <c r="K3819" s="220" t="s">
        <v>601</v>
      </c>
      <c r="L3819" s="180"/>
      <c r="M3819" s="180">
        <v>1000</v>
      </c>
      <c r="N3819" s="80" t="s">
        <v>7217</v>
      </c>
      <c r="O3819" s="165"/>
      <c r="P3819" s="80" t="s">
        <v>6691</v>
      </c>
      <c r="Q3819" s="80"/>
      <c r="R3819" s="80"/>
      <c r="S3819" s="166"/>
      <c r="T3819" s="164"/>
      <c r="U3819" s="167"/>
      <c r="V3819" s="168"/>
      <c r="W3819" s="12" t="str">
        <f t="shared" si="643"/>
        <v>Mqtt1</v>
      </c>
      <c r="X3819" s="222"/>
      <c r="Y3819" s="6" t="str">
        <f t="shared" si="636"/>
        <v>power-tag/outlets-crew-cabin-5-emp106</v>
      </c>
      <c r="Z3819" s="106" t="str" cm="1">
        <f t="array" ref="Z3819">IF(COUNTIF(N3819,"spare"),"","$."&amp;_xlfn.REGEXEXTRACT(J3819,"PT\d+[FQ]\d+_(.*)", 2))</f>
        <v>$.RMS_Current_Phase_Neut</v>
      </c>
      <c r="AA3819" s="12">
        <f t="shared" si="645"/>
        <v>50</v>
      </c>
      <c r="AB3819" s="6" t="s">
        <v>195</v>
      </c>
      <c r="AC3819" s="106">
        <v>3006</v>
      </c>
      <c r="AJ3819" s="80"/>
      <c r="AK3819" s="116" t="s">
        <v>1693</v>
      </c>
      <c r="AN3819" s="80"/>
      <c r="AO3819" s="80"/>
      <c r="AP3819" s="80"/>
      <c r="AQ3819" s="80"/>
      <c r="AR3819" s="130"/>
      <c r="AS3819" s="80"/>
      <c r="AT3819" s="7"/>
      <c r="AU3819" s="7"/>
      <c r="AV3819" s="169"/>
      <c r="AW3819" s="170"/>
      <c r="AX3819" s="140"/>
      <c r="AY3819" s="150"/>
      <c r="AZ3819" s="171"/>
      <c r="BA3819" s="171"/>
      <c r="BB3819" s="150" t="str">
        <f t="shared" si="644"/>
        <v/>
      </c>
      <c r="BC3819" s="172"/>
      <c r="BD3819" s="169"/>
      <c r="BE3819" s="169"/>
      <c r="BF3819" s="169"/>
      <c r="BG3819" s="169"/>
      <c r="BH3819" s="169"/>
      <c r="BI3819" s="169"/>
      <c r="BJ3819" s="169"/>
      <c r="BK3819" s="169"/>
      <c r="BL3819" s="169"/>
      <c r="BM3819" s="169"/>
      <c r="BN3819" s="169"/>
      <c r="BO3819" s="169"/>
      <c r="BP3819" s="169"/>
      <c r="BQ3819" s="169"/>
      <c r="BS3819" s="6"/>
      <c r="BT3819" s="11"/>
      <c r="BU3819" s="6"/>
      <c r="BV3819" s="6"/>
    </row>
    <row r="3820" spans="1:74" ht="15.75" x14ac:dyDescent="0.25">
      <c r="A3820" s="52" t="s">
        <v>7908</v>
      </c>
      <c r="B3820" s="56"/>
      <c r="C3820" s="7" t="s">
        <v>118</v>
      </c>
      <c r="D3820" s="7" t="s">
        <v>6921</v>
      </c>
      <c r="E3820" s="7"/>
      <c r="F3820" s="64"/>
      <c r="G3820" s="6"/>
      <c r="H3820" s="6"/>
      <c r="I3820" s="10" t="s">
        <v>110</v>
      </c>
      <c r="J3820" s="11" t="s">
        <v>7865</v>
      </c>
      <c r="K3820" s="220" t="s">
        <v>601</v>
      </c>
      <c r="L3820" s="180"/>
      <c r="M3820" s="180">
        <v>1000</v>
      </c>
      <c r="N3820" s="80" t="s">
        <v>7217</v>
      </c>
      <c r="O3820" s="165"/>
      <c r="P3820" s="80" t="s">
        <v>6692</v>
      </c>
      <c r="Q3820" s="80"/>
      <c r="R3820" s="80"/>
      <c r="S3820" s="166"/>
      <c r="T3820" s="164"/>
      <c r="U3820" s="167"/>
      <c r="V3820" s="168"/>
      <c r="W3820" s="12" t="str">
        <f t="shared" si="643"/>
        <v>Mqtt1</v>
      </c>
      <c r="X3820" s="222"/>
      <c r="Y3820" s="6" t="str">
        <f t="shared" si="636"/>
        <v>power-tag/outlets-crew-cabin-5-emp106</v>
      </c>
      <c r="Z3820" s="106" t="str" cm="1">
        <f t="array" ref="Z3820">IF(COUNTIF(N3820,"spare"),"","$."&amp;_xlfn.REGEXEXTRACT(J3820,"PT\d+[FQ]\d+_(.*)", 2))</f>
        <v>$.RMS_Voltage_A_N</v>
      </c>
      <c r="AA3820" s="12">
        <f t="shared" si="645"/>
        <v>50</v>
      </c>
      <c r="AB3820" s="6" t="s">
        <v>195</v>
      </c>
      <c r="AC3820" s="106">
        <v>3028</v>
      </c>
      <c r="AJ3820" s="80"/>
      <c r="AK3820" s="116" t="s">
        <v>1694</v>
      </c>
      <c r="AN3820" s="80"/>
      <c r="AO3820" s="80"/>
      <c r="AP3820" s="80"/>
      <c r="AQ3820" s="80"/>
      <c r="AR3820" s="130"/>
      <c r="AS3820" s="80"/>
      <c r="AT3820" s="7"/>
      <c r="AU3820" s="7"/>
      <c r="AV3820" s="169"/>
      <c r="AW3820" s="170"/>
      <c r="AX3820" s="140"/>
      <c r="AY3820" s="150"/>
      <c r="AZ3820" s="171"/>
      <c r="BA3820" s="171"/>
      <c r="BB3820" s="150" t="str">
        <f t="shared" si="644"/>
        <v/>
      </c>
      <c r="BC3820" s="172"/>
      <c r="BD3820" s="169"/>
      <c r="BE3820" s="169"/>
      <c r="BF3820" s="169"/>
      <c r="BG3820" s="169"/>
      <c r="BH3820" s="169"/>
      <c r="BI3820" s="169"/>
      <c r="BJ3820" s="169"/>
      <c r="BK3820" s="169"/>
      <c r="BL3820" s="169"/>
      <c r="BM3820" s="169"/>
      <c r="BN3820" s="169"/>
      <c r="BO3820" s="169"/>
      <c r="BP3820" s="169"/>
      <c r="BQ3820" s="169"/>
      <c r="BS3820" s="6"/>
      <c r="BT3820" s="11"/>
      <c r="BU3820" s="6"/>
      <c r="BV3820" s="6"/>
    </row>
    <row r="3821" spans="1:74" ht="15.75" x14ac:dyDescent="0.25">
      <c r="A3821" s="52" t="s">
        <v>7908</v>
      </c>
      <c r="B3821" s="56"/>
      <c r="C3821" s="7" t="s">
        <v>118</v>
      </c>
      <c r="D3821" s="7" t="s">
        <v>6921</v>
      </c>
      <c r="E3821" s="7"/>
      <c r="F3821" s="64"/>
      <c r="G3821" s="6"/>
      <c r="H3821" s="6"/>
      <c r="I3821" s="10" t="s">
        <v>110</v>
      </c>
      <c r="J3821" s="11" t="s">
        <v>7866</v>
      </c>
      <c r="K3821" s="220" t="s">
        <v>601</v>
      </c>
      <c r="L3821" s="180"/>
      <c r="M3821" s="180">
        <v>1000</v>
      </c>
      <c r="N3821" s="80" t="s">
        <v>7217</v>
      </c>
      <c r="O3821" s="165"/>
      <c r="P3821" s="80" t="s">
        <v>6693</v>
      </c>
      <c r="Q3821" s="80"/>
      <c r="R3821" s="80"/>
      <c r="S3821" s="166"/>
      <c r="T3821" s="164"/>
      <c r="U3821" s="167"/>
      <c r="V3821" s="168"/>
      <c r="W3821" s="12" t="str">
        <f t="shared" si="643"/>
        <v>Mqtt1</v>
      </c>
      <c r="X3821" s="222"/>
      <c r="Y3821" s="6" t="str">
        <f t="shared" si="636"/>
        <v>power-tag/outlets-crew-cabin-5-emp106</v>
      </c>
      <c r="Z3821" s="106" t="str" cm="1">
        <f t="array" ref="Z3821">IF(COUNTIF(N3821,"spare"),"","$."&amp;_xlfn.REGEXEXTRACT(J3821,"PT\d+[FQ]\d+_(.*)", 2))</f>
        <v>$.RMS_Voltage_B_N</v>
      </c>
      <c r="AA3821" s="12">
        <f t="shared" si="645"/>
        <v>50</v>
      </c>
      <c r="AB3821" s="6" t="s">
        <v>195</v>
      </c>
      <c r="AC3821" s="106">
        <v>3030</v>
      </c>
      <c r="AJ3821" s="80"/>
      <c r="AK3821" s="116" t="s">
        <v>1694</v>
      </c>
      <c r="AN3821" s="80"/>
      <c r="AO3821" s="80"/>
      <c r="AP3821" s="80"/>
      <c r="AQ3821" s="80"/>
      <c r="AR3821" s="130"/>
      <c r="AS3821" s="80"/>
      <c r="AT3821" s="7"/>
      <c r="AU3821" s="7"/>
      <c r="AV3821" s="169"/>
      <c r="AW3821" s="170"/>
      <c r="AX3821" s="140"/>
      <c r="AY3821" s="150"/>
      <c r="AZ3821" s="171"/>
      <c r="BA3821" s="171"/>
      <c r="BB3821" s="150" t="str">
        <f t="shared" si="644"/>
        <v/>
      </c>
      <c r="BC3821" s="172"/>
      <c r="BD3821" s="169"/>
      <c r="BE3821" s="169"/>
      <c r="BF3821" s="169"/>
      <c r="BG3821" s="169"/>
      <c r="BH3821" s="169"/>
      <c r="BI3821" s="169"/>
      <c r="BJ3821" s="169"/>
      <c r="BK3821" s="169"/>
      <c r="BL3821" s="169"/>
      <c r="BM3821" s="169"/>
      <c r="BN3821" s="169"/>
      <c r="BO3821" s="169"/>
      <c r="BP3821" s="169"/>
      <c r="BQ3821" s="169"/>
      <c r="BS3821" s="6"/>
      <c r="BT3821" s="11"/>
      <c r="BU3821" s="6"/>
      <c r="BV3821" s="6"/>
    </row>
    <row r="3822" spans="1:74" ht="15.75" x14ac:dyDescent="0.25">
      <c r="A3822" s="52" t="s">
        <v>7908</v>
      </c>
      <c r="B3822" s="56"/>
      <c r="C3822" s="7" t="s">
        <v>118</v>
      </c>
      <c r="D3822" s="7" t="s">
        <v>6921</v>
      </c>
      <c r="E3822" s="7"/>
      <c r="F3822" s="64"/>
      <c r="G3822" s="6"/>
      <c r="H3822" s="6"/>
      <c r="I3822" s="10" t="s">
        <v>110</v>
      </c>
      <c r="J3822" s="11" t="s">
        <v>7867</v>
      </c>
      <c r="K3822" s="220" t="s">
        <v>601</v>
      </c>
      <c r="L3822" s="180"/>
      <c r="M3822" s="180">
        <v>1000</v>
      </c>
      <c r="N3822" s="80" t="s">
        <v>7217</v>
      </c>
      <c r="O3822" s="165"/>
      <c r="P3822" s="80" t="s">
        <v>6694</v>
      </c>
      <c r="Q3822" s="80"/>
      <c r="R3822" s="80"/>
      <c r="S3822" s="166"/>
      <c r="T3822" s="164"/>
      <c r="U3822" s="167"/>
      <c r="V3822" s="168"/>
      <c r="W3822" s="12" t="str">
        <f t="shared" si="643"/>
        <v>Mqtt1</v>
      </c>
      <c r="X3822" s="222"/>
      <c r="Y3822" s="6" t="str">
        <f t="shared" si="636"/>
        <v>power-tag/outlets-crew-cabin-5-emp106</v>
      </c>
      <c r="Z3822" s="106" t="str" cm="1">
        <f t="array" ref="Z3822">IF(COUNTIF(N3822,"spare"),"","$."&amp;_xlfn.REGEXEXTRACT(J3822,"PT\d+[FQ]\d+_(.*)", 2))</f>
        <v>$.RMS_Voltage_C_N</v>
      </c>
      <c r="AA3822" s="12">
        <f t="shared" si="645"/>
        <v>50</v>
      </c>
      <c r="AB3822" s="6" t="s">
        <v>195</v>
      </c>
      <c r="AC3822" s="106">
        <v>3032</v>
      </c>
      <c r="AJ3822" s="80"/>
      <c r="AK3822" s="116" t="s">
        <v>1694</v>
      </c>
      <c r="AN3822" s="80"/>
      <c r="AO3822" s="80"/>
      <c r="AP3822" s="80"/>
      <c r="AQ3822" s="80"/>
      <c r="AR3822" s="130"/>
      <c r="AS3822" s="80"/>
      <c r="AT3822" s="7"/>
      <c r="AU3822" s="7"/>
      <c r="AV3822" s="169"/>
      <c r="AW3822" s="170"/>
      <c r="AX3822" s="140"/>
      <c r="AY3822" s="150"/>
      <c r="AZ3822" s="171"/>
      <c r="BA3822" s="171"/>
      <c r="BB3822" s="150" t="str">
        <f t="shared" si="644"/>
        <v/>
      </c>
      <c r="BC3822" s="172"/>
      <c r="BD3822" s="169"/>
      <c r="BE3822" s="169"/>
      <c r="BF3822" s="169"/>
      <c r="BG3822" s="169"/>
      <c r="BH3822" s="169"/>
      <c r="BI3822" s="169"/>
      <c r="BJ3822" s="169"/>
      <c r="BK3822" s="169"/>
      <c r="BL3822" s="169"/>
      <c r="BM3822" s="169"/>
      <c r="BN3822" s="169"/>
      <c r="BO3822" s="169"/>
      <c r="BP3822" s="169"/>
      <c r="BQ3822" s="169"/>
      <c r="BS3822" s="6"/>
      <c r="BT3822" s="11"/>
      <c r="BU3822" s="6"/>
      <c r="BV3822" s="6"/>
    </row>
    <row r="3823" spans="1:74" ht="15.75" x14ac:dyDescent="0.25">
      <c r="A3823" s="52" t="s">
        <v>7908</v>
      </c>
      <c r="B3823" s="56"/>
      <c r="C3823" s="7" t="s">
        <v>118</v>
      </c>
      <c r="D3823" s="7" t="s">
        <v>6921</v>
      </c>
      <c r="E3823" s="7"/>
      <c r="F3823" s="64"/>
      <c r="G3823" s="6"/>
      <c r="H3823" s="6"/>
      <c r="I3823" s="10" t="s">
        <v>110</v>
      </c>
      <c r="J3823" s="11" t="s">
        <v>5789</v>
      </c>
      <c r="K3823" s="220" t="s">
        <v>601</v>
      </c>
      <c r="L3823" s="180"/>
      <c r="M3823" s="180">
        <v>1000</v>
      </c>
      <c r="N3823" s="80" t="s">
        <v>7217</v>
      </c>
      <c r="O3823" s="165"/>
      <c r="P3823" s="80" t="s">
        <v>6695</v>
      </c>
      <c r="Q3823" s="80"/>
      <c r="R3823" s="80"/>
      <c r="S3823" s="166"/>
      <c r="T3823" s="164"/>
      <c r="U3823" s="167"/>
      <c r="V3823" s="168"/>
      <c r="W3823" s="12" t="str">
        <f t="shared" si="643"/>
        <v>Mqtt1</v>
      </c>
      <c r="X3823" s="222"/>
      <c r="Y3823" s="6" t="str">
        <f t="shared" si="636"/>
        <v>power-tag/outlets-crew-cabin-5-emp106</v>
      </c>
      <c r="Z3823" s="106" t="str" cm="1">
        <f t="array" ref="Z3823">IF(COUNTIF(N3823,"spare"),"","$."&amp;_xlfn.REGEXEXTRACT(J3823,"PT\d+[FQ]\d+_(.*)", 2))</f>
        <v>$.Active_Power_Phase_A</v>
      </c>
      <c r="AA3823" s="12">
        <f t="shared" si="645"/>
        <v>50</v>
      </c>
      <c r="AB3823" s="6" t="s">
        <v>195</v>
      </c>
      <c r="AC3823" s="106">
        <v>3054</v>
      </c>
      <c r="AJ3823" s="80"/>
      <c r="AK3823" s="116" t="s">
        <v>1695</v>
      </c>
      <c r="AN3823" s="80"/>
      <c r="AO3823" s="80"/>
      <c r="AP3823" s="80"/>
      <c r="AQ3823" s="80"/>
      <c r="AR3823" s="130"/>
      <c r="AS3823" s="80"/>
      <c r="AT3823" s="7"/>
      <c r="AU3823" s="7"/>
      <c r="AV3823" s="169"/>
      <c r="AW3823" s="170"/>
      <c r="AX3823" s="140"/>
      <c r="AY3823" s="150"/>
      <c r="AZ3823" s="171"/>
      <c r="BA3823" s="171"/>
      <c r="BB3823" s="150" t="str">
        <f t="shared" si="644"/>
        <v/>
      </c>
      <c r="BC3823" s="172"/>
      <c r="BD3823" s="169"/>
      <c r="BE3823" s="169"/>
      <c r="BF3823" s="169"/>
      <c r="BG3823" s="169"/>
      <c r="BH3823" s="169"/>
      <c r="BI3823" s="169"/>
      <c r="BJ3823" s="169"/>
      <c r="BK3823" s="169"/>
      <c r="BL3823" s="169"/>
      <c r="BM3823" s="169"/>
      <c r="BN3823" s="169"/>
      <c r="BO3823" s="169"/>
      <c r="BP3823" s="169"/>
      <c r="BQ3823" s="169"/>
      <c r="BS3823" s="6"/>
      <c r="BT3823" s="11"/>
      <c r="BU3823" s="6"/>
      <c r="BV3823" s="6"/>
    </row>
    <row r="3824" spans="1:74" ht="15.75" x14ac:dyDescent="0.25">
      <c r="A3824" s="52" t="s">
        <v>7908</v>
      </c>
      <c r="B3824" s="56"/>
      <c r="C3824" s="7" t="s">
        <v>118</v>
      </c>
      <c r="D3824" s="7" t="s">
        <v>6921</v>
      </c>
      <c r="E3824" s="7"/>
      <c r="F3824" s="64"/>
      <c r="G3824" s="6"/>
      <c r="H3824" s="6"/>
      <c r="I3824" s="10" t="s">
        <v>110</v>
      </c>
      <c r="J3824" s="11" t="s">
        <v>5790</v>
      </c>
      <c r="K3824" s="220" t="s">
        <v>601</v>
      </c>
      <c r="L3824" s="180"/>
      <c r="M3824" s="180">
        <v>1000</v>
      </c>
      <c r="N3824" s="80" t="s">
        <v>7217</v>
      </c>
      <c r="O3824" s="165"/>
      <c r="P3824" s="80" t="s">
        <v>6696</v>
      </c>
      <c r="Q3824" s="80"/>
      <c r="R3824" s="80"/>
      <c r="S3824" s="166"/>
      <c r="T3824" s="164"/>
      <c r="U3824" s="167"/>
      <c r="V3824" s="168"/>
      <c r="W3824" s="12" t="str">
        <f t="shared" si="643"/>
        <v>Mqtt1</v>
      </c>
      <c r="X3824" s="222"/>
      <c r="Y3824" s="6" t="str">
        <f t="shared" si="636"/>
        <v>power-tag/outlets-crew-cabin-5-emp106</v>
      </c>
      <c r="Z3824" s="106" t="str" cm="1">
        <f t="array" ref="Z3824">IF(COUNTIF(N3824,"spare"),"","$."&amp;_xlfn.REGEXEXTRACT(J3824,"PT\d+[FQ]\d+_(.*)", 2))</f>
        <v>$.Active_Power_Phase_B</v>
      </c>
      <c r="AA3824" s="12">
        <f t="shared" si="645"/>
        <v>50</v>
      </c>
      <c r="AB3824" s="6" t="s">
        <v>195</v>
      </c>
      <c r="AC3824" s="106">
        <v>3056</v>
      </c>
      <c r="AJ3824" s="80"/>
      <c r="AK3824" s="116" t="s">
        <v>1695</v>
      </c>
      <c r="AN3824" s="80"/>
      <c r="AO3824" s="80"/>
      <c r="AP3824" s="80"/>
      <c r="AQ3824" s="80"/>
      <c r="AR3824" s="130"/>
      <c r="AS3824" s="80"/>
      <c r="AT3824" s="7"/>
      <c r="AU3824" s="7"/>
      <c r="AV3824" s="169"/>
      <c r="AW3824" s="170"/>
      <c r="AX3824" s="140"/>
      <c r="AY3824" s="150"/>
      <c r="AZ3824" s="171"/>
      <c r="BA3824" s="171"/>
      <c r="BB3824" s="150" t="str">
        <f t="shared" si="644"/>
        <v/>
      </c>
      <c r="BC3824" s="172"/>
      <c r="BD3824" s="169"/>
      <c r="BE3824" s="169"/>
      <c r="BF3824" s="169"/>
      <c r="BG3824" s="169"/>
      <c r="BH3824" s="169"/>
      <c r="BI3824" s="169"/>
      <c r="BJ3824" s="169"/>
      <c r="BK3824" s="169"/>
      <c r="BL3824" s="169"/>
      <c r="BM3824" s="169"/>
      <c r="BN3824" s="169"/>
      <c r="BO3824" s="169"/>
      <c r="BP3824" s="169"/>
      <c r="BQ3824" s="169"/>
      <c r="BS3824" s="6"/>
      <c r="BT3824" s="11"/>
      <c r="BU3824" s="6"/>
      <c r="BV3824" s="6"/>
    </row>
    <row r="3825" spans="1:74" ht="15.75" x14ac:dyDescent="0.25">
      <c r="A3825" s="52" t="s">
        <v>7908</v>
      </c>
      <c r="B3825" s="56"/>
      <c r="C3825" s="7" t="s">
        <v>118</v>
      </c>
      <c r="D3825" s="7" t="s">
        <v>6921</v>
      </c>
      <c r="E3825" s="7"/>
      <c r="F3825" s="64"/>
      <c r="G3825" s="6"/>
      <c r="H3825" s="6"/>
      <c r="I3825" s="10" t="s">
        <v>110</v>
      </c>
      <c r="J3825" s="11" t="s">
        <v>5791</v>
      </c>
      <c r="K3825" s="220" t="s">
        <v>601</v>
      </c>
      <c r="L3825" s="180"/>
      <c r="M3825" s="180">
        <v>1000</v>
      </c>
      <c r="N3825" s="80" t="s">
        <v>7217</v>
      </c>
      <c r="O3825" s="165"/>
      <c r="P3825" s="80" t="s">
        <v>6697</v>
      </c>
      <c r="Q3825" s="80"/>
      <c r="R3825" s="80"/>
      <c r="S3825" s="166"/>
      <c r="T3825" s="164"/>
      <c r="U3825" s="167"/>
      <c r="V3825" s="168"/>
      <c r="W3825" s="12" t="str">
        <f t="shared" si="643"/>
        <v>Mqtt1</v>
      </c>
      <c r="X3825" s="222"/>
      <c r="Y3825" s="6" t="str">
        <f t="shared" si="636"/>
        <v>power-tag/outlets-crew-cabin-5-emp106</v>
      </c>
      <c r="Z3825" s="106" t="str" cm="1">
        <f t="array" ref="Z3825">IF(COUNTIF(N3825,"spare"),"","$."&amp;_xlfn.REGEXEXTRACT(J3825,"PT\d+[FQ]\d+_(.*)", 2))</f>
        <v>$.Active_Power_Phase_C</v>
      </c>
      <c r="AA3825" s="12">
        <f t="shared" si="645"/>
        <v>50</v>
      </c>
      <c r="AB3825" s="6" t="s">
        <v>195</v>
      </c>
      <c r="AC3825" s="106">
        <v>3058</v>
      </c>
      <c r="AJ3825" s="80"/>
      <c r="AK3825" s="116" t="s">
        <v>1695</v>
      </c>
      <c r="AN3825" s="80"/>
      <c r="AO3825" s="80"/>
      <c r="AP3825" s="80"/>
      <c r="AQ3825" s="80"/>
      <c r="AR3825" s="130"/>
      <c r="AS3825" s="80"/>
      <c r="AT3825" s="7"/>
      <c r="AU3825" s="7"/>
      <c r="AV3825" s="169"/>
      <c r="AW3825" s="170"/>
      <c r="AX3825" s="140"/>
      <c r="AY3825" s="150"/>
      <c r="AZ3825" s="171"/>
      <c r="BA3825" s="171"/>
      <c r="BB3825" s="150" t="str">
        <f t="shared" si="644"/>
        <v/>
      </c>
      <c r="BC3825" s="172"/>
      <c r="BD3825" s="169"/>
      <c r="BE3825" s="169"/>
      <c r="BF3825" s="169"/>
      <c r="BG3825" s="169"/>
      <c r="BH3825" s="169"/>
      <c r="BI3825" s="169"/>
      <c r="BJ3825" s="169"/>
      <c r="BK3825" s="169"/>
      <c r="BL3825" s="169"/>
      <c r="BM3825" s="169"/>
      <c r="BN3825" s="169"/>
      <c r="BO3825" s="169"/>
      <c r="BP3825" s="169"/>
      <c r="BQ3825" s="169"/>
      <c r="BS3825" s="6"/>
      <c r="BT3825" s="11"/>
      <c r="BU3825" s="6"/>
      <c r="BV3825" s="6"/>
    </row>
    <row r="3826" spans="1:74" ht="15.75" x14ac:dyDescent="0.25">
      <c r="A3826" s="52" t="s">
        <v>7908</v>
      </c>
      <c r="B3826" s="56"/>
      <c r="C3826" s="7" t="s">
        <v>118</v>
      </c>
      <c r="D3826" s="7" t="s">
        <v>6921</v>
      </c>
      <c r="E3826" s="7"/>
      <c r="F3826" s="64"/>
      <c r="G3826" s="6"/>
      <c r="H3826" s="6"/>
      <c r="I3826" s="10" t="s">
        <v>110</v>
      </c>
      <c r="J3826" s="11" t="s">
        <v>5792</v>
      </c>
      <c r="K3826" s="220" t="s">
        <v>601</v>
      </c>
      <c r="L3826" s="180"/>
      <c r="M3826" s="180">
        <v>1000</v>
      </c>
      <c r="N3826" s="80" t="s">
        <v>7217</v>
      </c>
      <c r="O3826" s="165"/>
      <c r="P3826" s="80" t="s">
        <v>6698</v>
      </c>
      <c r="Q3826" s="80"/>
      <c r="R3826" s="80"/>
      <c r="S3826" s="166"/>
      <c r="T3826" s="164"/>
      <c r="U3826" s="167"/>
      <c r="V3826" s="168"/>
      <c r="W3826" s="12" t="str">
        <f t="shared" si="643"/>
        <v>Mqtt1</v>
      </c>
      <c r="X3826" s="222"/>
      <c r="Y3826" s="6" t="str">
        <f t="shared" si="636"/>
        <v>power-tag/outlets-crew-cabin-5-emp106</v>
      </c>
      <c r="Z3826" s="106" t="str" cm="1">
        <f t="array" ref="Z3826">IF(COUNTIF(N3826,"spare"),"","$."&amp;_xlfn.REGEXEXTRACT(J3826,"PT\d+[FQ]\d+_(.*)", 2))</f>
        <v>$.Total_Active_Power</v>
      </c>
      <c r="AA3826" s="12">
        <f t="shared" si="645"/>
        <v>50</v>
      </c>
      <c r="AB3826" s="6" t="s">
        <v>195</v>
      </c>
      <c r="AC3826" s="106">
        <v>3060</v>
      </c>
      <c r="AJ3826" s="80"/>
      <c r="AK3826" s="116" t="s">
        <v>1695</v>
      </c>
      <c r="AN3826" s="80"/>
      <c r="AO3826" s="80"/>
      <c r="AP3826" s="80"/>
      <c r="AQ3826" s="80"/>
      <c r="AR3826" s="130"/>
      <c r="AS3826" s="80"/>
      <c r="AT3826" s="7"/>
      <c r="AU3826" s="7"/>
      <c r="AV3826" s="169"/>
      <c r="AW3826" s="170"/>
      <c r="AX3826" s="140"/>
      <c r="AY3826" s="150"/>
      <c r="AZ3826" s="171"/>
      <c r="BA3826" s="171"/>
      <c r="BB3826" s="150" t="str">
        <f t="shared" si="644"/>
        <v/>
      </c>
      <c r="BC3826" s="172"/>
      <c r="BD3826" s="169"/>
      <c r="BE3826" s="169"/>
      <c r="BF3826" s="169"/>
      <c r="BG3826" s="169"/>
      <c r="BH3826" s="169"/>
      <c r="BI3826" s="169"/>
      <c r="BJ3826" s="169"/>
      <c r="BK3826" s="169"/>
      <c r="BL3826" s="169"/>
      <c r="BM3826" s="169"/>
      <c r="BN3826" s="169"/>
      <c r="BO3826" s="169"/>
      <c r="BP3826" s="169"/>
      <c r="BQ3826" s="169"/>
      <c r="BS3826" s="6"/>
      <c r="BT3826" s="11"/>
      <c r="BU3826" s="6"/>
      <c r="BV3826" s="6"/>
    </row>
    <row r="3827" spans="1:74" ht="15.75" x14ac:dyDescent="0.25">
      <c r="A3827" s="52" t="s">
        <v>7908</v>
      </c>
      <c r="B3827" s="56"/>
      <c r="C3827" s="7" t="s">
        <v>118</v>
      </c>
      <c r="D3827" s="7" t="s">
        <v>6921</v>
      </c>
      <c r="E3827" s="7"/>
      <c r="F3827" s="64"/>
      <c r="G3827" s="6"/>
      <c r="H3827" s="6"/>
      <c r="I3827" s="10" t="s">
        <v>110</v>
      </c>
      <c r="J3827" s="11" t="s">
        <v>5793</v>
      </c>
      <c r="K3827" s="220" t="s">
        <v>601</v>
      </c>
      <c r="L3827" s="180"/>
      <c r="M3827" s="180">
        <v>1000</v>
      </c>
      <c r="N3827" s="80" t="s">
        <v>7217</v>
      </c>
      <c r="O3827" s="165"/>
      <c r="P3827" s="80" t="s">
        <v>6699</v>
      </c>
      <c r="Q3827" s="80"/>
      <c r="R3827" s="80"/>
      <c r="S3827" s="166"/>
      <c r="T3827" s="164"/>
      <c r="U3827" s="167"/>
      <c r="V3827" s="168"/>
      <c r="W3827" s="12" t="str">
        <f t="shared" si="643"/>
        <v>Mqtt1</v>
      </c>
      <c r="X3827" s="222"/>
      <c r="Y3827" s="6" t="str">
        <f t="shared" si="636"/>
        <v>power-tag/outlets-crew-cabin-5-emp106</v>
      </c>
      <c r="Z3827" s="106" t="str" cm="1">
        <f t="array" ref="Z3827">IF(COUNTIF(N3827,"spare"),"","$."&amp;_xlfn.REGEXEXTRACT(J3827,"PT\d+[FQ]\d+_(.*)", 2))</f>
        <v>$.Power_Factor_Phase_A</v>
      </c>
      <c r="AA3827" s="12">
        <f t="shared" si="645"/>
        <v>50</v>
      </c>
      <c r="AB3827" s="6" t="s">
        <v>195</v>
      </c>
      <c r="AC3827" s="106">
        <v>3078</v>
      </c>
      <c r="AJ3827" s="80"/>
      <c r="AK3827" s="116" t="s">
        <v>1696</v>
      </c>
      <c r="AN3827" s="80"/>
      <c r="AO3827" s="80"/>
      <c r="AP3827" s="80"/>
      <c r="AQ3827" s="80"/>
      <c r="AR3827" s="130"/>
      <c r="AS3827" s="80"/>
      <c r="AT3827" s="7"/>
      <c r="AU3827" s="7"/>
      <c r="AV3827" s="169"/>
      <c r="AW3827" s="170"/>
      <c r="AX3827" s="140"/>
      <c r="AY3827" s="150"/>
      <c r="AZ3827" s="171"/>
      <c r="BA3827" s="171"/>
      <c r="BB3827" s="150" t="str">
        <f t="shared" si="644"/>
        <v/>
      </c>
      <c r="BC3827" s="172"/>
      <c r="BD3827" s="169"/>
      <c r="BE3827" s="169"/>
      <c r="BF3827" s="169"/>
      <c r="BG3827" s="169"/>
      <c r="BH3827" s="169"/>
      <c r="BI3827" s="169"/>
      <c r="BJ3827" s="169"/>
      <c r="BK3827" s="169"/>
      <c r="BL3827" s="169"/>
      <c r="BM3827" s="169"/>
      <c r="BN3827" s="169"/>
      <c r="BO3827" s="169"/>
      <c r="BP3827" s="169"/>
      <c r="BQ3827" s="169"/>
      <c r="BS3827" s="6"/>
      <c r="BT3827" s="11"/>
      <c r="BU3827" s="6"/>
      <c r="BV3827" s="6"/>
    </row>
    <row r="3828" spans="1:74" ht="15.75" x14ac:dyDescent="0.25">
      <c r="A3828" s="52" t="s">
        <v>7908</v>
      </c>
      <c r="B3828" s="56"/>
      <c r="C3828" s="7" t="s">
        <v>118</v>
      </c>
      <c r="D3828" s="7" t="s">
        <v>6921</v>
      </c>
      <c r="E3828" s="7"/>
      <c r="F3828" s="64"/>
      <c r="G3828" s="6"/>
      <c r="H3828" s="6"/>
      <c r="I3828" s="10" t="s">
        <v>110</v>
      </c>
      <c r="J3828" s="11" t="s">
        <v>5794</v>
      </c>
      <c r="K3828" s="220" t="s">
        <v>601</v>
      </c>
      <c r="L3828" s="180"/>
      <c r="M3828" s="180">
        <v>1000</v>
      </c>
      <c r="N3828" s="80" t="s">
        <v>7217</v>
      </c>
      <c r="O3828" s="165"/>
      <c r="P3828" s="80" t="s">
        <v>6700</v>
      </c>
      <c r="Q3828" s="80"/>
      <c r="R3828" s="80"/>
      <c r="S3828" s="166"/>
      <c r="T3828" s="164"/>
      <c r="U3828" s="167"/>
      <c r="V3828" s="168"/>
      <c r="W3828" s="12" t="str">
        <f t="shared" si="643"/>
        <v>Mqtt1</v>
      </c>
      <c r="X3828" s="222"/>
      <c r="Y3828" s="6" t="str">
        <f t="shared" si="636"/>
        <v>power-tag/outlets-crew-cabin-5-emp106</v>
      </c>
      <c r="Z3828" s="106" t="str" cm="1">
        <f t="array" ref="Z3828">IF(COUNTIF(N3828,"spare"),"","$."&amp;_xlfn.REGEXEXTRACT(J3828,"PT\d+[FQ]\d+_(.*)", 2))</f>
        <v>$.Power_Factor_Phase_B</v>
      </c>
      <c r="AA3828" s="12">
        <f t="shared" si="645"/>
        <v>50</v>
      </c>
      <c r="AB3828" s="6" t="s">
        <v>195</v>
      </c>
      <c r="AC3828" s="106">
        <v>3080</v>
      </c>
      <c r="AJ3828" s="80"/>
      <c r="AK3828" s="116" t="s">
        <v>1696</v>
      </c>
      <c r="AN3828" s="80"/>
      <c r="AO3828" s="80"/>
      <c r="AP3828" s="80"/>
      <c r="AQ3828" s="80"/>
      <c r="AR3828" s="130"/>
      <c r="AS3828" s="80"/>
      <c r="AT3828" s="7"/>
      <c r="AU3828" s="7"/>
      <c r="AV3828" s="169"/>
      <c r="AW3828" s="170"/>
      <c r="AX3828" s="140"/>
      <c r="AY3828" s="150"/>
      <c r="AZ3828" s="171"/>
      <c r="BA3828" s="171"/>
      <c r="BB3828" s="150" t="str">
        <f t="shared" si="644"/>
        <v/>
      </c>
      <c r="BC3828" s="172"/>
      <c r="BD3828" s="169"/>
      <c r="BE3828" s="169"/>
      <c r="BF3828" s="169"/>
      <c r="BG3828" s="169"/>
      <c r="BH3828" s="169"/>
      <c r="BI3828" s="169"/>
      <c r="BJ3828" s="169"/>
      <c r="BK3828" s="169"/>
      <c r="BL3828" s="169"/>
      <c r="BM3828" s="169"/>
      <c r="BN3828" s="169"/>
      <c r="BO3828" s="169"/>
      <c r="BP3828" s="169"/>
      <c r="BQ3828" s="169"/>
      <c r="BS3828" s="6"/>
      <c r="BT3828" s="11"/>
      <c r="BU3828" s="6"/>
      <c r="BV3828" s="6"/>
    </row>
    <row r="3829" spans="1:74" ht="15.75" x14ac:dyDescent="0.25">
      <c r="A3829" s="52" t="s">
        <v>7908</v>
      </c>
      <c r="B3829" s="56"/>
      <c r="C3829" s="7" t="s">
        <v>118</v>
      </c>
      <c r="D3829" s="7" t="s">
        <v>6921</v>
      </c>
      <c r="E3829" s="7"/>
      <c r="F3829" s="64"/>
      <c r="G3829" s="6"/>
      <c r="H3829" s="6"/>
      <c r="I3829" s="10" t="s">
        <v>110</v>
      </c>
      <c r="J3829" s="11" t="s">
        <v>5795</v>
      </c>
      <c r="K3829" s="220" t="s">
        <v>601</v>
      </c>
      <c r="L3829" s="180"/>
      <c r="M3829" s="180">
        <v>1000</v>
      </c>
      <c r="N3829" s="80" t="s">
        <v>7217</v>
      </c>
      <c r="O3829" s="165"/>
      <c r="P3829" s="80" t="s">
        <v>6701</v>
      </c>
      <c r="Q3829" s="80"/>
      <c r="R3829" s="80"/>
      <c r="S3829" s="166"/>
      <c r="T3829" s="164"/>
      <c r="U3829" s="167"/>
      <c r="V3829" s="168"/>
      <c r="W3829" s="12" t="str">
        <f t="shared" si="643"/>
        <v>Mqtt1</v>
      </c>
      <c r="X3829" s="222"/>
      <c r="Y3829" s="6" t="str">
        <f t="shared" si="636"/>
        <v>power-tag/outlets-crew-cabin-5-emp106</v>
      </c>
      <c r="Z3829" s="106" t="str" cm="1">
        <f t="array" ref="Z3829">IF(COUNTIF(N3829,"spare"),"","$."&amp;_xlfn.REGEXEXTRACT(J3829,"PT\d+[FQ]\d+_(.*)", 2))</f>
        <v>$.Power_Factor_Phase_C</v>
      </c>
      <c r="AA3829" s="12">
        <f t="shared" si="645"/>
        <v>50</v>
      </c>
      <c r="AB3829" s="6" t="s">
        <v>195</v>
      </c>
      <c r="AC3829" s="106">
        <v>3082</v>
      </c>
      <c r="AJ3829" s="80"/>
      <c r="AK3829" s="116" t="s">
        <v>1696</v>
      </c>
      <c r="AN3829" s="80"/>
      <c r="AO3829" s="80"/>
      <c r="AP3829" s="80"/>
      <c r="AQ3829" s="80"/>
      <c r="AR3829" s="130"/>
      <c r="AS3829" s="80"/>
      <c r="AT3829" s="7"/>
      <c r="AU3829" s="7"/>
      <c r="AV3829" s="169"/>
      <c r="AW3829" s="170"/>
      <c r="AX3829" s="140"/>
      <c r="AY3829" s="150"/>
      <c r="AZ3829" s="171"/>
      <c r="BA3829" s="171"/>
      <c r="BB3829" s="150" t="str">
        <f t="shared" si="644"/>
        <v/>
      </c>
      <c r="BC3829" s="172"/>
      <c r="BD3829" s="169"/>
      <c r="BE3829" s="169"/>
      <c r="BF3829" s="169"/>
      <c r="BG3829" s="169"/>
      <c r="BH3829" s="169"/>
      <c r="BI3829" s="169"/>
      <c r="BJ3829" s="169"/>
      <c r="BK3829" s="169"/>
      <c r="BL3829" s="169"/>
      <c r="BM3829" s="169"/>
      <c r="BN3829" s="169"/>
      <c r="BO3829" s="169"/>
      <c r="BP3829" s="169"/>
      <c r="BQ3829" s="169"/>
      <c r="BS3829" s="6"/>
      <c r="BT3829" s="11"/>
      <c r="BU3829" s="6"/>
      <c r="BV3829" s="6"/>
    </row>
    <row r="3830" spans="1:74" ht="15.75" x14ac:dyDescent="0.25">
      <c r="A3830" s="52" t="s">
        <v>7908</v>
      </c>
      <c r="B3830" s="56"/>
      <c r="C3830" s="7" t="s">
        <v>118</v>
      </c>
      <c r="D3830" s="7" t="s">
        <v>6921</v>
      </c>
      <c r="E3830" s="7"/>
      <c r="F3830" s="64"/>
      <c r="G3830" s="6"/>
      <c r="H3830" s="6"/>
      <c r="I3830" s="10" t="s">
        <v>110</v>
      </c>
      <c r="J3830" s="11" t="s">
        <v>5796</v>
      </c>
      <c r="K3830" s="220" t="s">
        <v>601</v>
      </c>
      <c r="L3830" s="180"/>
      <c r="M3830" s="180">
        <v>1000</v>
      </c>
      <c r="N3830" s="80" t="s">
        <v>7217</v>
      </c>
      <c r="O3830" s="165"/>
      <c r="P3830" s="80" t="s">
        <v>6702</v>
      </c>
      <c r="Q3830" s="80"/>
      <c r="R3830" s="80"/>
      <c r="S3830" s="166"/>
      <c r="T3830" s="164"/>
      <c r="U3830" s="167"/>
      <c r="V3830" s="168"/>
      <c r="W3830" s="12" t="str">
        <f t="shared" si="643"/>
        <v>Mqtt1</v>
      </c>
      <c r="X3830" s="222"/>
      <c r="Y3830" s="6" t="str">
        <f t="shared" si="636"/>
        <v>power-tag/outlets-crew-cabin-5-emp106</v>
      </c>
      <c r="Z3830" s="106" t="str" cm="1">
        <f t="array" ref="Z3830">IF(COUNTIF(N3830,"spare"),"","$."&amp;_xlfn.REGEXEXTRACT(J3830,"PT\d+[FQ]\d+_(.*)", 2))</f>
        <v>$.Total_Power_Factor</v>
      </c>
      <c r="AA3830" s="12">
        <f t="shared" si="645"/>
        <v>50</v>
      </c>
      <c r="AB3830" s="6" t="s">
        <v>195</v>
      </c>
      <c r="AC3830" s="106">
        <v>3084</v>
      </c>
      <c r="AJ3830" s="80"/>
      <c r="AK3830" s="116" t="s">
        <v>1696</v>
      </c>
      <c r="AN3830" s="80"/>
      <c r="AO3830" s="80"/>
      <c r="AP3830" s="80"/>
      <c r="AQ3830" s="80"/>
      <c r="AR3830" s="130"/>
      <c r="AS3830" s="80"/>
      <c r="AT3830" s="7"/>
      <c r="AU3830" s="7"/>
      <c r="AV3830" s="169"/>
      <c r="AW3830" s="170"/>
      <c r="AX3830" s="140"/>
      <c r="AY3830" s="150"/>
      <c r="AZ3830" s="171"/>
      <c r="BA3830" s="171"/>
      <c r="BB3830" s="150" t="str">
        <f t="shared" si="644"/>
        <v/>
      </c>
      <c r="BC3830" s="172"/>
      <c r="BD3830" s="169"/>
      <c r="BE3830" s="169"/>
      <c r="BF3830" s="169"/>
      <c r="BG3830" s="169"/>
      <c r="BH3830" s="169"/>
      <c r="BI3830" s="169"/>
      <c r="BJ3830" s="169"/>
      <c r="BK3830" s="169"/>
      <c r="BL3830" s="169"/>
      <c r="BM3830" s="169"/>
      <c r="BN3830" s="169"/>
      <c r="BO3830" s="169"/>
      <c r="BP3830" s="169"/>
      <c r="BQ3830" s="169"/>
      <c r="BS3830" s="6"/>
      <c r="BT3830" s="11"/>
      <c r="BU3830" s="6"/>
      <c r="BV3830" s="6"/>
    </row>
    <row r="3831" spans="1:74" ht="15.75" x14ac:dyDescent="0.25">
      <c r="A3831" s="52" t="s">
        <v>7908</v>
      </c>
      <c r="B3831" s="56"/>
      <c r="C3831" s="7" t="s">
        <v>118</v>
      </c>
      <c r="D3831" s="7" t="s">
        <v>6921</v>
      </c>
      <c r="E3831" s="7"/>
      <c r="F3831" s="64"/>
      <c r="G3831" s="6"/>
      <c r="H3831" s="6"/>
      <c r="I3831" s="10" t="s">
        <v>110</v>
      </c>
      <c r="J3831" s="11" t="s">
        <v>5797</v>
      </c>
      <c r="K3831" s="220" t="s">
        <v>601</v>
      </c>
      <c r="L3831" s="180"/>
      <c r="M3831" s="180">
        <v>1000</v>
      </c>
      <c r="N3831" s="80" t="s">
        <v>7217</v>
      </c>
      <c r="O3831" s="165"/>
      <c r="P3831" s="80" t="s">
        <v>6703</v>
      </c>
      <c r="Q3831" s="80"/>
      <c r="R3831" s="80"/>
      <c r="S3831" s="166"/>
      <c r="T3831" s="164"/>
      <c r="U3831" s="167"/>
      <c r="V3831" s="168"/>
      <c r="W3831" s="12" t="str">
        <f t="shared" ref="W3831:W3845" si="646">IF(COUNTIF(N3831,"spare"),"","Mqtt1")</f>
        <v>Mqtt1</v>
      </c>
      <c r="X3831" s="222"/>
      <c r="Y3831" s="6" t="str">
        <f t="shared" si="636"/>
        <v>power-tag/outlets-laundry-emp108</v>
      </c>
      <c r="Z3831" s="106" t="str" cm="1">
        <f t="array" ref="Z3831">IF(COUNTIF(N3831,"spare"),"","$."&amp;_xlfn.REGEXEXTRACT(J3831,"PT\d+[FQ]\d+_(.*)", 2))</f>
        <v>$.RMS_Current_Phase_A</v>
      </c>
      <c r="AA3831" s="12">
        <f>AA3816+1</f>
        <v>51</v>
      </c>
      <c r="AB3831" s="6" t="s">
        <v>195</v>
      </c>
      <c r="AC3831" s="106">
        <v>3000</v>
      </c>
      <c r="AJ3831" s="80"/>
      <c r="AK3831" s="116" t="s">
        <v>1693</v>
      </c>
      <c r="AN3831" s="80"/>
      <c r="AO3831" s="80"/>
      <c r="AP3831" s="80"/>
      <c r="AQ3831" s="80"/>
      <c r="AR3831" s="130"/>
      <c r="AS3831" s="80"/>
      <c r="AT3831" s="7"/>
      <c r="AU3831" s="7"/>
      <c r="AV3831" s="169"/>
      <c r="AW3831" s="170"/>
      <c r="AX3831" s="140"/>
      <c r="AY3831" s="150"/>
      <c r="AZ3831" s="171"/>
      <c r="BA3831" s="171"/>
      <c r="BB3831" s="150" t="str">
        <f t="shared" ref="BB3831:BB3845" si="647">IF(ISNUMBER(AM3831),"1","")</f>
        <v/>
      </c>
      <c r="BC3831" s="172"/>
      <c r="BD3831" s="169"/>
      <c r="BE3831" s="169"/>
      <c r="BF3831" s="169"/>
      <c r="BG3831" s="169"/>
      <c r="BH3831" s="169"/>
      <c r="BI3831" s="169"/>
      <c r="BJ3831" s="169"/>
      <c r="BK3831" s="169"/>
      <c r="BL3831" s="169"/>
      <c r="BM3831" s="169"/>
      <c r="BN3831" s="169"/>
      <c r="BO3831" s="169"/>
      <c r="BP3831" s="169"/>
      <c r="BQ3831" s="169"/>
      <c r="BS3831" s="6"/>
      <c r="BT3831" s="11"/>
      <c r="BU3831" s="6"/>
      <c r="BV3831" s="6"/>
    </row>
    <row r="3832" spans="1:74" ht="15.75" x14ac:dyDescent="0.25">
      <c r="A3832" s="52" t="s">
        <v>7908</v>
      </c>
      <c r="B3832" s="56"/>
      <c r="C3832" s="7" t="s">
        <v>118</v>
      </c>
      <c r="D3832" s="7" t="s">
        <v>6921</v>
      </c>
      <c r="E3832" s="7"/>
      <c r="F3832" s="64"/>
      <c r="G3832" s="6"/>
      <c r="H3832" s="6"/>
      <c r="I3832" s="10" t="s">
        <v>110</v>
      </c>
      <c r="J3832" s="11" t="s">
        <v>5798</v>
      </c>
      <c r="K3832" s="220" t="s">
        <v>601</v>
      </c>
      <c r="L3832" s="180"/>
      <c r="M3832" s="180">
        <v>1000</v>
      </c>
      <c r="N3832" s="80" t="s">
        <v>7217</v>
      </c>
      <c r="O3832" s="165"/>
      <c r="P3832" s="80" t="s">
        <v>6704</v>
      </c>
      <c r="Q3832" s="80"/>
      <c r="R3832" s="80"/>
      <c r="S3832" s="166"/>
      <c r="T3832" s="164"/>
      <c r="U3832" s="167"/>
      <c r="V3832" s="168"/>
      <c r="W3832" s="12" t="str">
        <f t="shared" si="646"/>
        <v>Mqtt1</v>
      </c>
      <c r="X3832" s="222"/>
      <c r="Y3832" s="6" t="str">
        <f t="shared" si="636"/>
        <v>power-tag/outlets-laundry-emp108</v>
      </c>
      <c r="Z3832" s="106" t="str" cm="1">
        <f t="array" ref="Z3832">IF(COUNTIF(N3832,"spare"),"","$."&amp;_xlfn.REGEXEXTRACT(J3832,"PT\d+[FQ]\d+_(.*)", 2))</f>
        <v>$.RMS_Current_Phase_B</v>
      </c>
      <c r="AA3832" s="12">
        <f t="shared" ref="AA3832:AA3845" si="648">AA3817+1</f>
        <v>51</v>
      </c>
      <c r="AB3832" s="6" t="s">
        <v>195</v>
      </c>
      <c r="AC3832" s="106">
        <v>3002</v>
      </c>
      <c r="AJ3832" s="80"/>
      <c r="AK3832" s="116" t="s">
        <v>1693</v>
      </c>
      <c r="AN3832" s="80"/>
      <c r="AO3832" s="80"/>
      <c r="AP3832" s="80"/>
      <c r="AQ3832" s="80"/>
      <c r="AR3832" s="130"/>
      <c r="AS3832" s="80"/>
      <c r="AT3832" s="7"/>
      <c r="AU3832" s="7"/>
      <c r="AV3832" s="169"/>
      <c r="AW3832" s="170"/>
      <c r="AX3832" s="140"/>
      <c r="AY3832" s="150"/>
      <c r="AZ3832" s="171"/>
      <c r="BA3832" s="171"/>
      <c r="BB3832" s="150" t="str">
        <f t="shared" si="647"/>
        <v/>
      </c>
      <c r="BC3832" s="172"/>
      <c r="BD3832" s="169"/>
      <c r="BE3832" s="169"/>
      <c r="BF3832" s="169"/>
      <c r="BG3832" s="169"/>
      <c r="BH3832" s="169"/>
      <c r="BI3832" s="169"/>
      <c r="BJ3832" s="169"/>
      <c r="BK3832" s="169"/>
      <c r="BL3832" s="169"/>
      <c r="BM3832" s="169"/>
      <c r="BN3832" s="169"/>
      <c r="BO3832" s="169"/>
      <c r="BP3832" s="169"/>
      <c r="BQ3832" s="169"/>
      <c r="BS3832" s="6"/>
      <c r="BT3832" s="11"/>
      <c r="BU3832" s="6"/>
      <c r="BV3832" s="6"/>
    </row>
    <row r="3833" spans="1:74" ht="15.75" x14ac:dyDescent="0.25">
      <c r="A3833" s="52" t="s">
        <v>7908</v>
      </c>
      <c r="B3833" s="56"/>
      <c r="C3833" s="7" t="s">
        <v>118</v>
      </c>
      <c r="D3833" s="7" t="s">
        <v>6921</v>
      </c>
      <c r="E3833" s="7"/>
      <c r="F3833" s="64"/>
      <c r="G3833" s="6"/>
      <c r="H3833" s="6"/>
      <c r="I3833" s="10" t="s">
        <v>110</v>
      </c>
      <c r="J3833" s="11" t="s">
        <v>5799</v>
      </c>
      <c r="K3833" s="220" t="s">
        <v>601</v>
      </c>
      <c r="L3833" s="180"/>
      <c r="M3833" s="180">
        <v>1000</v>
      </c>
      <c r="N3833" s="80" t="s">
        <v>7217</v>
      </c>
      <c r="O3833" s="165"/>
      <c r="P3833" s="80" t="s">
        <v>6705</v>
      </c>
      <c r="Q3833" s="80"/>
      <c r="R3833" s="80"/>
      <c r="S3833" s="166"/>
      <c r="T3833" s="164"/>
      <c r="U3833" s="167"/>
      <c r="V3833" s="168"/>
      <c r="W3833" s="12" t="str">
        <f t="shared" si="646"/>
        <v>Mqtt1</v>
      </c>
      <c r="X3833" s="222"/>
      <c r="Y3833" s="6" t="str">
        <f t="shared" si="636"/>
        <v>power-tag/outlets-laundry-emp108</v>
      </c>
      <c r="Z3833" s="106" t="str" cm="1">
        <f t="array" ref="Z3833">IF(COUNTIF(N3833,"spare"),"","$."&amp;_xlfn.REGEXEXTRACT(J3833,"PT\d+[FQ]\d+_(.*)", 2))</f>
        <v>$.RMS_Current_Phase_C</v>
      </c>
      <c r="AA3833" s="12">
        <f t="shared" si="648"/>
        <v>51</v>
      </c>
      <c r="AB3833" s="6" t="s">
        <v>195</v>
      </c>
      <c r="AC3833" s="106">
        <v>3004</v>
      </c>
      <c r="AJ3833" s="80"/>
      <c r="AK3833" s="116" t="s">
        <v>1693</v>
      </c>
      <c r="AN3833" s="80"/>
      <c r="AO3833" s="80"/>
      <c r="AP3833" s="80"/>
      <c r="AQ3833" s="80"/>
      <c r="AR3833" s="130"/>
      <c r="AS3833" s="80"/>
      <c r="AT3833" s="7"/>
      <c r="AU3833" s="7"/>
      <c r="AV3833" s="169"/>
      <c r="AW3833" s="170"/>
      <c r="AX3833" s="140"/>
      <c r="AY3833" s="150"/>
      <c r="AZ3833" s="171"/>
      <c r="BA3833" s="171"/>
      <c r="BB3833" s="150" t="str">
        <f t="shared" si="647"/>
        <v/>
      </c>
      <c r="BC3833" s="172"/>
      <c r="BD3833" s="169"/>
      <c r="BE3833" s="169"/>
      <c r="BF3833" s="169"/>
      <c r="BG3833" s="169"/>
      <c r="BH3833" s="169"/>
      <c r="BI3833" s="169"/>
      <c r="BJ3833" s="169"/>
      <c r="BK3833" s="169"/>
      <c r="BL3833" s="169"/>
      <c r="BM3833" s="169"/>
      <c r="BN3833" s="169"/>
      <c r="BO3833" s="169"/>
      <c r="BP3833" s="169"/>
      <c r="BQ3833" s="169"/>
      <c r="BS3833" s="6"/>
      <c r="BT3833" s="11"/>
      <c r="BU3833" s="6"/>
      <c r="BV3833" s="6"/>
    </row>
    <row r="3834" spans="1:74" ht="15.75" x14ac:dyDescent="0.25">
      <c r="A3834" s="52" t="s">
        <v>7908</v>
      </c>
      <c r="B3834" s="56"/>
      <c r="C3834" s="7" t="s">
        <v>118</v>
      </c>
      <c r="D3834" s="7" t="s">
        <v>6921</v>
      </c>
      <c r="E3834" s="7"/>
      <c r="F3834" s="64"/>
      <c r="G3834" s="6"/>
      <c r="H3834" s="6"/>
      <c r="I3834" s="10" t="s">
        <v>110</v>
      </c>
      <c r="J3834" s="11" t="s">
        <v>5800</v>
      </c>
      <c r="K3834" s="220" t="s">
        <v>601</v>
      </c>
      <c r="L3834" s="180"/>
      <c r="M3834" s="180">
        <v>1000</v>
      </c>
      <c r="N3834" s="80" t="s">
        <v>7217</v>
      </c>
      <c r="O3834" s="165"/>
      <c r="P3834" s="80" t="s">
        <v>6706</v>
      </c>
      <c r="Q3834" s="80"/>
      <c r="R3834" s="80"/>
      <c r="S3834" s="166"/>
      <c r="T3834" s="164"/>
      <c r="U3834" s="167"/>
      <c r="V3834" s="168"/>
      <c r="W3834" s="12" t="str">
        <f t="shared" si="646"/>
        <v>Mqtt1</v>
      </c>
      <c r="X3834" s="222"/>
      <c r="Y3834" s="6" t="str">
        <f t="shared" si="636"/>
        <v>power-tag/outlets-laundry-emp108</v>
      </c>
      <c r="Z3834" s="106" t="str" cm="1">
        <f t="array" ref="Z3834">IF(COUNTIF(N3834,"spare"),"","$."&amp;_xlfn.REGEXEXTRACT(J3834,"PT\d+[FQ]\d+_(.*)", 2))</f>
        <v>$.RMS_Current_Phase_Neut</v>
      </c>
      <c r="AA3834" s="12">
        <f t="shared" si="648"/>
        <v>51</v>
      </c>
      <c r="AB3834" s="6" t="s">
        <v>195</v>
      </c>
      <c r="AC3834" s="106">
        <v>3006</v>
      </c>
      <c r="AJ3834" s="80"/>
      <c r="AK3834" s="116" t="s">
        <v>1693</v>
      </c>
      <c r="AN3834" s="80"/>
      <c r="AO3834" s="80"/>
      <c r="AP3834" s="80"/>
      <c r="AQ3834" s="80"/>
      <c r="AR3834" s="130"/>
      <c r="AS3834" s="80"/>
      <c r="AT3834" s="7"/>
      <c r="AU3834" s="7"/>
      <c r="AV3834" s="169"/>
      <c r="AW3834" s="170"/>
      <c r="AX3834" s="140"/>
      <c r="AY3834" s="150"/>
      <c r="AZ3834" s="171"/>
      <c r="BA3834" s="171"/>
      <c r="BB3834" s="150" t="str">
        <f t="shared" si="647"/>
        <v/>
      </c>
      <c r="BC3834" s="172"/>
      <c r="BD3834" s="169"/>
      <c r="BE3834" s="169"/>
      <c r="BF3834" s="169"/>
      <c r="BG3834" s="169"/>
      <c r="BH3834" s="169"/>
      <c r="BI3834" s="169"/>
      <c r="BJ3834" s="169"/>
      <c r="BK3834" s="169"/>
      <c r="BL3834" s="169"/>
      <c r="BM3834" s="169"/>
      <c r="BN3834" s="169"/>
      <c r="BO3834" s="169"/>
      <c r="BP3834" s="169"/>
      <c r="BQ3834" s="169"/>
      <c r="BS3834" s="6"/>
      <c r="BT3834" s="11"/>
      <c r="BU3834" s="6"/>
      <c r="BV3834" s="6"/>
    </row>
    <row r="3835" spans="1:74" ht="15.75" x14ac:dyDescent="0.25">
      <c r="A3835" s="52" t="s">
        <v>7908</v>
      </c>
      <c r="B3835" s="56"/>
      <c r="C3835" s="7" t="s">
        <v>118</v>
      </c>
      <c r="D3835" s="7" t="s">
        <v>6921</v>
      </c>
      <c r="E3835" s="7"/>
      <c r="F3835" s="64"/>
      <c r="G3835" s="6"/>
      <c r="H3835" s="6"/>
      <c r="I3835" s="10" t="s">
        <v>110</v>
      </c>
      <c r="J3835" s="11" t="s">
        <v>7868</v>
      </c>
      <c r="K3835" s="220" t="s">
        <v>601</v>
      </c>
      <c r="L3835" s="180"/>
      <c r="M3835" s="180">
        <v>1000</v>
      </c>
      <c r="N3835" s="80" t="s">
        <v>7217</v>
      </c>
      <c r="O3835" s="165"/>
      <c r="P3835" s="80" t="s">
        <v>6707</v>
      </c>
      <c r="Q3835" s="80"/>
      <c r="R3835" s="80"/>
      <c r="S3835" s="166"/>
      <c r="T3835" s="164"/>
      <c r="U3835" s="167"/>
      <c r="V3835" s="168"/>
      <c r="W3835" s="12" t="str">
        <f t="shared" si="646"/>
        <v>Mqtt1</v>
      </c>
      <c r="X3835" s="222"/>
      <c r="Y3835" s="6" t="str">
        <f t="shared" si="636"/>
        <v>power-tag/outlets-laundry-emp108</v>
      </c>
      <c r="Z3835" s="106" t="str" cm="1">
        <f t="array" ref="Z3835">IF(COUNTIF(N3835,"spare"),"","$."&amp;_xlfn.REGEXEXTRACT(J3835,"PT\d+[FQ]\d+_(.*)", 2))</f>
        <v>$.RMS_Voltage_A_N</v>
      </c>
      <c r="AA3835" s="12">
        <f t="shared" si="648"/>
        <v>51</v>
      </c>
      <c r="AB3835" s="6" t="s">
        <v>195</v>
      </c>
      <c r="AC3835" s="106">
        <v>3028</v>
      </c>
      <c r="AJ3835" s="80"/>
      <c r="AK3835" s="116" t="s">
        <v>1694</v>
      </c>
      <c r="AN3835" s="80"/>
      <c r="AO3835" s="80"/>
      <c r="AP3835" s="80"/>
      <c r="AQ3835" s="80"/>
      <c r="AR3835" s="130"/>
      <c r="AS3835" s="80"/>
      <c r="AT3835" s="7"/>
      <c r="AU3835" s="7"/>
      <c r="AV3835" s="169"/>
      <c r="AW3835" s="170"/>
      <c r="AX3835" s="140"/>
      <c r="AY3835" s="150"/>
      <c r="AZ3835" s="171"/>
      <c r="BA3835" s="171"/>
      <c r="BB3835" s="150" t="str">
        <f t="shared" si="647"/>
        <v/>
      </c>
      <c r="BC3835" s="172"/>
      <c r="BD3835" s="169"/>
      <c r="BE3835" s="169"/>
      <c r="BF3835" s="169"/>
      <c r="BG3835" s="169"/>
      <c r="BH3835" s="169"/>
      <c r="BI3835" s="169"/>
      <c r="BJ3835" s="169"/>
      <c r="BK3835" s="169"/>
      <c r="BL3835" s="169"/>
      <c r="BM3835" s="169"/>
      <c r="BN3835" s="169"/>
      <c r="BO3835" s="169"/>
      <c r="BP3835" s="169"/>
      <c r="BQ3835" s="169"/>
      <c r="BS3835" s="6"/>
      <c r="BT3835" s="11"/>
      <c r="BU3835" s="6"/>
      <c r="BV3835" s="6"/>
    </row>
    <row r="3836" spans="1:74" ht="15.75" x14ac:dyDescent="0.25">
      <c r="A3836" s="52" t="s">
        <v>7908</v>
      </c>
      <c r="B3836" s="56"/>
      <c r="C3836" s="7" t="s">
        <v>118</v>
      </c>
      <c r="D3836" s="7" t="s">
        <v>6921</v>
      </c>
      <c r="E3836" s="7"/>
      <c r="F3836" s="64"/>
      <c r="G3836" s="6"/>
      <c r="H3836" s="6"/>
      <c r="I3836" s="10" t="s">
        <v>110</v>
      </c>
      <c r="J3836" s="11" t="s">
        <v>7869</v>
      </c>
      <c r="K3836" s="220" t="s">
        <v>601</v>
      </c>
      <c r="L3836" s="180"/>
      <c r="M3836" s="180">
        <v>1000</v>
      </c>
      <c r="N3836" s="80" t="s">
        <v>7217</v>
      </c>
      <c r="O3836" s="165"/>
      <c r="P3836" s="80" t="s">
        <v>6708</v>
      </c>
      <c r="Q3836" s="80"/>
      <c r="R3836" s="80"/>
      <c r="S3836" s="166"/>
      <c r="T3836" s="164"/>
      <c r="U3836" s="167"/>
      <c r="V3836" s="168"/>
      <c r="W3836" s="12" t="str">
        <f t="shared" si="646"/>
        <v>Mqtt1</v>
      </c>
      <c r="X3836" s="222"/>
      <c r="Y3836" s="6" t="str">
        <f t="shared" si="636"/>
        <v>power-tag/outlets-laundry-emp108</v>
      </c>
      <c r="Z3836" s="106" t="str" cm="1">
        <f t="array" ref="Z3836">IF(COUNTIF(N3836,"spare"),"","$."&amp;_xlfn.REGEXEXTRACT(J3836,"PT\d+[FQ]\d+_(.*)", 2))</f>
        <v>$.RMS_Voltage_B_N</v>
      </c>
      <c r="AA3836" s="12">
        <f t="shared" si="648"/>
        <v>51</v>
      </c>
      <c r="AB3836" s="6" t="s">
        <v>195</v>
      </c>
      <c r="AC3836" s="106">
        <v>3030</v>
      </c>
      <c r="AJ3836" s="80"/>
      <c r="AK3836" s="116" t="s">
        <v>1694</v>
      </c>
      <c r="AN3836" s="80"/>
      <c r="AO3836" s="80"/>
      <c r="AP3836" s="80"/>
      <c r="AQ3836" s="80"/>
      <c r="AR3836" s="130"/>
      <c r="AS3836" s="80"/>
      <c r="AT3836" s="7"/>
      <c r="AU3836" s="7"/>
      <c r="AV3836" s="169"/>
      <c r="AW3836" s="170"/>
      <c r="AX3836" s="140"/>
      <c r="AY3836" s="150"/>
      <c r="AZ3836" s="171"/>
      <c r="BA3836" s="171"/>
      <c r="BB3836" s="150" t="str">
        <f t="shared" si="647"/>
        <v/>
      </c>
      <c r="BC3836" s="172"/>
      <c r="BD3836" s="169"/>
      <c r="BE3836" s="169"/>
      <c r="BF3836" s="169"/>
      <c r="BG3836" s="169"/>
      <c r="BH3836" s="169"/>
      <c r="BI3836" s="169"/>
      <c r="BJ3836" s="169"/>
      <c r="BK3836" s="169"/>
      <c r="BL3836" s="169"/>
      <c r="BM3836" s="169"/>
      <c r="BN3836" s="169"/>
      <c r="BO3836" s="169"/>
      <c r="BP3836" s="169"/>
      <c r="BQ3836" s="169"/>
      <c r="BS3836" s="6"/>
      <c r="BT3836" s="11"/>
      <c r="BU3836" s="6"/>
      <c r="BV3836" s="6"/>
    </row>
    <row r="3837" spans="1:74" ht="15.75" x14ac:dyDescent="0.25">
      <c r="A3837" s="52" t="s">
        <v>7908</v>
      </c>
      <c r="B3837" s="56"/>
      <c r="C3837" s="7" t="s">
        <v>118</v>
      </c>
      <c r="D3837" s="7" t="s">
        <v>6921</v>
      </c>
      <c r="E3837" s="7"/>
      <c r="F3837" s="64"/>
      <c r="G3837" s="6"/>
      <c r="H3837" s="6"/>
      <c r="I3837" s="10" t="s">
        <v>110</v>
      </c>
      <c r="J3837" s="11" t="s">
        <v>7870</v>
      </c>
      <c r="K3837" s="220" t="s">
        <v>601</v>
      </c>
      <c r="L3837" s="180"/>
      <c r="M3837" s="180">
        <v>1000</v>
      </c>
      <c r="N3837" s="80" t="s">
        <v>7217</v>
      </c>
      <c r="O3837" s="165"/>
      <c r="P3837" s="80" t="s">
        <v>6709</v>
      </c>
      <c r="Q3837" s="80"/>
      <c r="R3837" s="80"/>
      <c r="S3837" s="166"/>
      <c r="T3837" s="164"/>
      <c r="U3837" s="167"/>
      <c r="V3837" s="168"/>
      <c r="W3837" s="12" t="str">
        <f t="shared" si="646"/>
        <v>Mqtt1</v>
      </c>
      <c r="X3837" s="222"/>
      <c r="Y3837" s="6" t="str">
        <f t="shared" si="636"/>
        <v>power-tag/outlets-laundry-emp108</v>
      </c>
      <c r="Z3837" s="106" t="str" cm="1">
        <f t="array" ref="Z3837">IF(COUNTIF(N3837,"spare"),"","$."&amp;_xlfn.REGEXEXTRACT(J3837,"PT\d+[FQ]\d+_(.*)", 2))</f>
        <v>$.RMS_Voltage_C_N</v>
      </c>
      <c r="AA3837" s="12">
        <f t="shared" si="648"/>
        <v>51</v>
      </c>
      <c r="AB3837" s="6" t="s">
        <v>195</v>
      </c>
      <c r="AC3837" s="106">
        <v>3032</v>
      </c>
      <c r="AJ3837" s="80"/>
      <c r="AK3837" s="116" t="s">
        <v>1694</v>
      </c>
      <c r="AN3837" s="80"/>
      <c r="AO3837" s="80"/>
      <c r="AP3837" s="80"/>
      <c r="AQ3837" s="80"/>
      <c r="AR3837" s="130"/>
      <c r="AS3837" s="80"/>
      <c r="AT3837" s="7"/>
      <c r="AU3837" s="7"/>
      <c r="AV3837" s="169"/>
      <c r="AW3837" s="170"/>
      <c r="AX3837" s="140"/>
      <c r="AY3837" s="150"/>
      <c r="AZ3837" s="171"/>
      <c r="BA3837" s="171"/>
      <c r="BB3837" s="150" t="str">
        <f t="shared" si="647"/>
        <v/>
      </c>
      <c r="BC3837" s="172"/>
      <c r="BD3837" s="169"/>
      <c r="BE3837" s="169"/>
      <c r="BF3837" s="169"/>
      <c r="BG3837" s="169"/>
      <c r="BH3837" s="169"/>
      <c r="BI3837" s="169"/>
      <c r="BJ3837" s="169"/>
      <c r="BK3837" s="169"/>
      <c r="BL3837" s="169"/>
      <c r="BM3837" s="169"/>
      <c r="BN3837" s="169"/>
      <c r="BO3837" s="169"/>
      <c r="BP3837" s="169"/>
      <c r="BQ3837" s="169"/>
      <c r="BS3837" s="6"/>
      <c r="BT3837" s="11"/>
      <c r="BU3837" s="6"/>
      <c r="BV3837" s="6"/>
    </row>
    <row r="3838" spans="1:74" ht="15.75" x14ac:dyDescent="0.25">
      <c r="A3838" s="52" t="s">
        <v>7908</v>
      </c>
      <c r="B3838" s="56"/>
      <c r="C3838" s="7" t="s">
        <v>118</v>
      </c>
      <c r="D3838" s="7" t="s">
        <v>6921</v>
      </c>
      <c r="E3838" s="7"/>
      <c r="F3838" s="64"/>
      <c r="G3838" s="6"/>
      <c r="H3838" s="6"/>
      <c r="I3838" s="10" t="s">
        <v>110</v>
      </c>
      <c r="J3838" s="11" t="s">
        <v>5801</v>
      </c>
      <c r="K3838" s="220" t="s">
        <v>601</v>
      </c>
      <c r="L3838" s="180"/>
      <c r="M3838" s="180">
        <v>1000</v>
      </c>
      <c r="N3838" s="80" t="s">
        <v>7217</v>
      </c>
      <c r="O3838" s="165"/>
      <c r="P3838" s="80" t="s">
        <v>6710</v>
      </c>
      <c r="Q3838" s="80"/>
      <c r="R3838" s="80"/>
      <c r="S3838" s="166"/>
      <c r="T3838" s="164"/>
      <c r="U3838" s="167"/>
      <c r="V3838" s="168"/>
      <c r="W3838" s="12" t="str">
        <f t="shared" si="646"/>
        <v>Mqtt1</v>
      </c>
      <c r="X3838" s="222"/>
      <c r="Y3838" s="6" t="str">
        <f t="shared" si="636"/>
        <v>power-tag/outlets-laundry-emp108</v>
      </c>
      <c r="Z3838" s="106" t="str" cm="1">
        <f t="array" ref="Z3838">IF(COUNTIF(N3838,"spare"),"","$."&amp;_xlfn.REGEXEXTRACT(J3838,"PT\d+[FQ]\d+_(.*)", 2))</f>
        <v>$.Active_Power_Phase_A</v>
      </c>
      <c r="AA3838" s="12">
        <f t="shared" si="648"/>
        <v>51</v>
      </c>
      <c r="AB3838" s="6" t="s">
        <v>195</v>
      </c>
      <c r="AC3838" s="106">
        <v>3054</v>
      </c>
      <c r="AJ3838" s="80"/>
      <c r="AK3838" s="116" t="s">
        <v>1695</v>
      </c>
      <c r="AN3838" s="80"/>
      <c r="AO3838" s="80"/>
      <c r="AP3838" s="80"/>
      <c r="AQ3838" s="80"/>
      <c r="AR3838" s="130"/>
      <c r="AS3838" s="80"/>
      <c r="AT3838" s="7"/>
      <c r="AU3838" s="7"/>
      <c r="AV3838" s="169"/>
      <c r="AW3838" s="170"/>
      <c r="AX3838" s="140"/>
      <c r="AY3838" s="150"/>
      <c r="AZ3838" s="171"/>
      <c r="BA3838" s="171"/>
      <c r="BB3838" s="150" t="str">
        <f t="shared" si="647"/>
        <v/>
      </c>
      <c r="BC3838" s="172"/>
      <c r="BD3838" s="169"/>
      <c r="BE3838" s="169"/>
      <c r="BF3838" s="169"/>
      <c r="BG3838" s="169"/>
      <c r="BH3838" s="169"/>
      <c r="BI3838" s="169"/>
      <c r="BJ3838" s="169"/>
      <c r="BK3838" s="169"/>
      <c r="BL3838" s="169"/>
      <c r="BM3838" s="169"/>
      <c r="BN3838" s="169"/>
      <c r="BO3838" s="169"/>
      <c r="BP3838" s="169"/>
      <c r="BQ3838" s="169"/>
      <c r="BS3838" s="6"/>
      <c r="BT3838" s="11"/>
      <c r="BU3838" s="6"/>
      <c r="BV3838" s="6"/>
    </row>
    <row r="3839" spans="1:74" ht="15.75" x14ac:dyDescent="0.25">
      <c r="A3839" s="52" t="s">
        <v>7908</v>
      </c>
      <c r="B3839" s="56"/>
      <c r="C3839" s="7" t="s">
        <v>118</v>
      </c>
      <c r="D3839" s="7" t="s">
        <v>6921</v>
      </c>
      <c r="E3839" s="7"/>
      <c r="F3839" s="64"/>
      <c r="G3839" s="6"/>
      <c r="H3839" s="6"/>
      <c r="I3839" s="10" t="s">
        <v>110</v>
      </c>
      <c r="J3839" s="11" t="s">
        <v>5802</v>
      </c>
      <c r="K3839" s="220" t="s">
        <v>601</v>
      </c>
      <c r="L3839" s="180"/>
      <c r="M3839" s="180">
        <v>1000</v>
      </c>
      <c r="N3839" s="80" t="s">
        <v>7217</v>
      </c>
      <c r="O3839" s="165"/>
      <c r="P3839" s="80" t="s">
        <v>6711</v>
      </c>
      <c r="Q3839" s="80"/>
      <c r="R3839" s="80"/>
      <c r="S3839" s="166"/>
      <c r="T3839" s="164"/>
      <c r="U3839" s="167"/>
      <c r="V3839" s="168"/>
      <c r="W3839" s="12" t="str">
        <f t="shared" si="646"/>
        <v>Mqtt1</v>
      </c>
      <c r="X3839" s="222"/>
      <c r="Y3839" s="6" t="str">
        <f t="shared" si="636"/>
        <v>power-tag/outlets-laundry-emp108</v>
      </c>
      <c r="Z3839" s="106" t="str" cm="1">
        <f t="array" ref="Z3839">IF(COUNTIF(N3839,"spare"),"","$."&amp;_xlfn.REGEXEXTRACT(J3839,"PT\d+[FQ]\d+_(.*)", 2))</f>
        <v>$.Active_Power_Phase_B</v>
      </c>
      <c r="AA3839" s="12">
        <f t="shared" si="648"/>
        <v>51</v>
      </c>
      <c r="AB3839" s="6" t="s">
        <v>195</v>
      </c>
      <c r="AC3839" s="106">
        <v>3056</v>
      </c>
      <c r="AJ3839" s="80"/>
      <c r="AK3839" s="116" t="s">
        <v>1695</v>
      </c>
      <c r="AN3839" s="80"/>
      <c r="AO3839" s="80"/>
      <c r="AP3839" s="80"/>
      <c r="AQ3839" s="80"/>
      <c r="AR3839" s="130"/>
      <c r="AS3839" s="80"/>
      <c r="AT3839" s="7"/>
      <c r="AU3839" s="7"/>
      <c r="AV3839" s="169"/>
      <c r="AW3839" s="170"/>
      <c r="AX3839" s="140"/>
      <c r="AY3839" s="150"/>
      <c r="AZ3839" s="171"/>
      <c r="BA3839" s="171"/>
      <c r="BB3839" s="150" t="str">
        <f t="shared" si="647"/>
        <v/>
      </c>
      <c r="BC3839" s="172"/>
      <c r="BD3839" s="169"/>
      <c r="BE3839" s="169"/>
      <c r="BF3839" s="169"/>
      <c r="BG3839" s="169"/>
      <c r="BH3839" s="169"/>
      <c r="BI3839" s="169"/>
      <c r="BJ3839" s="169"/>
      <c r="BK3839" s="169"/>
      <c r="BL3839" s="169"/>
      <c r="BM3839" s="169"/>
      <c r="BN3839" s="169"/>
      <c r="BO3839" s="169"/>
      <c r="BP3839" s="169"/>
      <c r="BQ3839" s="169"/>
      <c r="BS3839" s="6"/>
      <c r="BT3839" s="11"/>
      <c r="BU3839" s="6"/>
      <c r="BV3839" s="6"/>
    </row>
    <row r="3840" spans="1:74" ht="15.75" x14ac:dyDescent="0.25">
      <c r="A3840" s="52" t="s">
        <v>7908</v>
      </c>
      <c r="B3840" s="56"/>
      <c r="C3840" s="7" t="s">
        <v>118</v>
      </c>
      <c r="D3840" s="7" t="s">
        <v>6921</v>
      </c>
      <c r="E3840" s="7"/>
      <c r="F3840" s="64"/>
      <c r="G3840" s="6"/>
      <c r="H3840" s="6"/>
      <c r="I3840" s="10" t="s">
        <v>110</v>
      </c>
      <c r="J3840" s="11" t="s">
        <v>5803</v>
      </c>
      <c r="K3840" s="220" t="s">
        <v>601</v>
      </c>
      <c r="L3840" s="180"/>
      <c r="M3840" s="180">
        <v>1000</v>
      </c>
      <c r="N3840" s="80" t="s">
        <v>7217</v>
      </c>
      <c r="O3840" s="165"/>
      <c r="P3840" s="80" t="s">
        <v>6712</v>
      </c>
      <c r="Q3840" s="80"/>
      <c r="R3840" s="80"/>
      <c r="S3840" s="166"/>
      <c r="T3840" s="164"/>
      <c r="U3840" s="167"/>
      <c r="V3840" s="168"/>
      <c r="W3840" s="12" t="str">
        <f t="shared" si="646"/>
        <v>Mqtt1</v>
      </c>
      <c r="X3840" s="222"/>
      <c r="Y3840" s="6" t="str">
        <f t="shared" si="636"/>
        <v>power-tag/outlets-laundry-emp108</v>
      </c>
      <c r="Z3840" s="106" t="str" cm="1">
        <f t="array" ref="Z3840">IF(COUNTIF(N3840,"spare"),"","$."&amp;_xlfn.REGEXEXTRACT(J3840,"PT\d+[FQ]\d+_(.*)", 2))</f>
        <v>$.Active_Power_Phase_C</v>
      </c>
      <c r="AA3840" s="12">
        <f t="shared" si="648"/>
        <v>51</v>
      </c>
      <c r="AB3840" s="6" t="s">
        <v>195</v>
      </c>
      <c r="AC3840" s="106">
        <v>3058</v>
      </c>
      <c r="AJ3840" s="80"/>
      <c r="AK3840" s="116" t="s">
        <v>1695</v>
      </c>
      <c r="AN3840" s="80"/>
      <c r="AO3840" s="80"/>
      <c r="AP3840" s="80"/>
      <c r="AQ3840" s="80"/>
      <c r="AR3840" s="130"/>
      <c r="AS3840" s="80"/>
      <c r="AT3840" s="7"/>
      <c r="AU3840" s="7"/>
      <c r="AV3840" s="169"/>
      <c r="AW3840" s="170"/>
      <c r="AX3840" s="140"/>
      <c r="AY3840" s="150"/>
      <c r="AZ3840" s="171"/>
      <c r="BA3840" s="171"/>
      <c r="BB3840" s="150" t="str">
        <f t="shared" si="647"/>
        <v/>
      </c>
      <c r="BC3840" s="172"/>
      <c r="BD3840" s="169"/>
      <c r="BE3840" s="169"/>
      <c r="BF3840" s="169"/>
      <c r="BG3840" s="169"/>
      <c r="BH3840" s="169"/>
      <c r="BI3840" s="169"/>
      <c r="BJ3840" s="169"/>
      <c r="BK3840" s="169"/>
      <c r="BL3840" s="169"/>
      <c r="BM3840" s="169"/>
      <c r="BN3840" s="169"/>
      <c r="BO3840" s="169"/>
      <c r="BP3840" s="169"/>
      <c r="BQ3840" s="169"/>
      <c r="BS3840" s="6"/>
      <c r="BT3840" s="11"/>
      <c r="BU3840" s="6"/>
      <c r="BV3840" s="6"/>
    </row>
    <row r="3841" spans="1:74" ht="15.75" x14ac:dyDescent="0.25">
      <c r="A3841" s="52" t="s">
        <v>7908</v>
      </c>
      <c r="B3841" s="56"/>
      <c r="C3841" s="7" t="s">
        <v>118</v>
      </c>
      <c r="D3841" s="7" t="s">
        <v>6921</v>
      </c>
      <c r="E3841" s="7"/>
      <c r="F3841" s="64"/>
      <c r="G3841" s="6"/>
      <c r="H3841" s="6"/>
      <c r="I3841" s="10" t="s">
        <v>110</v>
      </c>
      <c r="J3841" s="11" t="s">
        <v>5804</v>
      </c>
      <c r="K3841" s="220" t="s">
        <v>601</v>
      </c>
      <c r="L3841" s="180"/>
      <c r="M3841" s="180">
        <v>1000</v>
      </c>
      <c r="N3841" s="80" t="s">
        <v>7217</v>
      </c>
      <c r="O3841" s="165"/>
      <c r="P3841" s="80" t="s">
        <v>6713</v>
      </c>
      <c r="Q3841" s="80"/>
      <c r="R3841" s="80"/>
      <c r="S3841" s="166"/>
      <c r="T3841" s="164"/>
      <c r="U3841" s="167"/>
      <c r="V3841" s="168"/>
      <c r="W3841" s="12" t="str">
        <f t="shared" si="646"/>
        <v>Mqtt1</v>
      </c>
      <c r="X3841" s="222"/>
      <c r="Y3841" s="6" t="str">
        <f t="shared" si="636"/>
        <v>power-tag/outlets-laundry-emp108</v>
      </c>
      <c r="Z3841" s="106" t="str" cm="1">
        <f t="array" ref="Z3841">IF(COUNTIF(N3841,"spare"),"","$."&amp;_xlfn.REGEXEXTRACT(J3841,"PT\d+[FQ]\d+_(.*)", 2))</f>
        <v>$.Total_Active_Power</v>
      </c>
      <c r="AA3841" s="12">
        <f t="shared" si="648"/>
        <v>51</v>
      </c>
      <c r="AB3841" s="6" t="s">
        <v>195</v>
      </c>
      <c r="AC3841" s="106">
        <v>3060</v>
      </c>
      <c r="AJ3841" s="80"/>
      <c r="AK3841" s="116" t="s">
        <v>1695</v>
      </c>
      <c r="AN3841" s="80"/>
      <c r="AO3841" s="80"/>
      <c r="AP3841" s="80"/>
      <c r="AQ3841" s="80"/>
      <c r="AR3841" s="130"/>
      <c r="AS3841" s="80"/>
      <c r="AT3841" s="7"/>
      <c r="AU3841" s="7"/>
      <c r="AV3841" s="169"/>
      <c r="AW3841" s="170"/>
      <c r="AX3841" s="140"/>
      <c r="AY3841" s="150"/>
      <c r="AZ3841" s="171"/>
      <c r="BA3841" s="171"/>
      <c r="BB3841" s="150" t="str">
        <f t="shared" si="647"/>
        <v/>
      </c>
      <c r="BC3841" s="172"/>
      <c r="BD3841" s="169"/>
      <c r="BE3841" s="169"/>
      <c r="BF3841" s="169"/>
      <c r="BG3841" s="169"/>
      <c r="BH3841" s="169"/>
      <c r="BI3841" s="169"/>
      <c r="BJ3841" s="169"/>
      <c r="BK3841" s="169"/>
      <c r="BL3841" s="169"/>
      <c r="BM3841" s="169"/>
      <c r="BN3841" s="169"/>
      <c r="BO3841" s="169"/>
      <c r="BP3841" s="169"/>
      <c r="BQ3841" s="169"/>
      <c r="BS3841" s="6"/>
      <c r="BT3841" s="11"/>
      <c r="BU3841" s="6"/>
      <c r="BV3841" s="6"/>
    </row>
    <row r="3842" spans="1:74" ht="15.75" x14ac:dyDescent="0.25">
      <c r="A3842" s="52" t="s">
        <v>7908</v>
      </c>
      <c r="B3842" s="56"/>
      <c r="C3842" s="7" t="s">
        <v>118</v>
      </c>
      <c r="D3842" s="7" t="s">
        <v>6921</v>
      </c>
      <c r="E3842" s="7"/>
      <c r="F3842" s="64"/>
      <c r="G3842" s="6"/>
      <c r="H3842" s="6"/>
      <c r="I3842" s="10" t="s">
        <v>110</v>
      </c>
      <c r="J3842" s="11" t="s">
        <v>5805</v>
      </c>
      <c r="K3842" s="220" t="s">
        <v>601</v>
      </c>
      <c r="L3842" s="180"/>
      <c r="M3842" s="180">
        <v>1000</v>
      </c>
      <c r="N3842" s="80" t="s">
        <v>7217</v>
      </c>
      <c r="O3842" s="165"/>
      <c r="P3842" s="80" t="s">
        <v>6714</v>
      </c>
      <c r="Q3842" s="80"/>
      <c r="R3842" s="80"/>
      <c r="S3842" s="166"/>
      <c r="T3842" s="164"/>
      <c r="U3842" s="167"/>
      <c r="V3842" s="168"/>
      <c r="W3842" s="12" t="str">
        <f t="shared" si="646"/>
        <v>Mqtt1</v>
      </c>
      <c r="X3842" s="222"/>
      <c r="Y3842" s="6" t="str">
        <f t="shared" si="636"/>
        <v>power-tag/outlets-laundry-emp108</v>
      </c>
      <c r="Z3842" s="106" t="str" cm="1">
        <f t="array" ref="Z3842">IF(COUNTIF(N3842,"spare"),"","$."&amp;_xlfn.REGEXEXTRACT(J3842,"PT\d+[FQ]\d+_(.*)", 2))</f>
        <v>$.Power_Factor_Phase_A</v>
      </c>
      <c r="AA3842" s="12">
        <f t="shared" si="648"/>
        <v>51</v>
      </c>
      <c r="AB3842" s="6" t="s">
        <v>195</v>
      </c>
      <c r="AC3842" s="106">
        <v>3078</v>
      </c>
      <c r="AJ3842" s="80"/>
      <c r="AK3842" s="116" t="s">
        <v>1696</v>
      </c>
      <c r="AN3842" s="80"/>
      <c r="AO3842" s="80"/>
      <c r="AP3842" s="80"/>
      <c r="AQ3842" s="80"/>
      <c r="AR3842" s="130"/>
      <c r="AS3842" s="80"/>
      <c r="AT3842" s="7"/>
      <c r="AU3842" s="7"/>
      <c r="AV3842" s="169"/>
      <c r="AW3842" s="170"/>
      <c r="AX3842" s="140"/>
      <c r="AY3842" s="150"/>
      <c r="AZ3842" s="171"/>
      <c r="BA3842" s="171"/>
      <c r="BB3842" s="150" t="str">
        <f t="shared" si="647"/>
        <v/>
      </c>
      <c r="BC3842" s="172"/>
      <c r="BD3842" s="169"/>
      <c r="BE3842" s="169"/>
      <c r="BF3842" s="169"/>
      <c r="BG3842" s="169"/>
      <c r="BH3842" s="169"/>
      <c r="BI3842" s="169"/>
      <c r="BJ3842" s="169"/>
      <c r="BK3842" s="169"/>
      <c r="BL3842" s="169"/>
      <c r="BM3842" s="169"/>
      <c r="BN3842" s="169"/>
      <c r="BO3842" s="169"/>
      <c r="BP3842" s="169"/>
      <c r="BQ3842" s="169"/>
      <c r="BS3842" s="6"/>
      <c r="BT3842" s="11"/>
      <c r="BU3842" s="6"/>
      <c r="BV3842" s="6"/>
    </row>
    <row r="3843" spans="1:74" ht="15.75" x14ac:dyDescent="0.25">
      <c r="A3843" s="52" t="s">
        <v>7908</v>
      </c>
      <c r="B3843" s="56"/>
      <c r="C3843" s="7" t="s">
        <v>118</v>
      </c>
      <c r="D3843" s="7" t="s">
        <v>6921</v>
      </c>
      <c r="E3843" s="7"/>
      <c r="F3843" s="64"/>
      <c r="G3843" s="6"/>
      <c r="H3843" s="6"/>
      <c r="I3843" s="10" t="s">
        <v>110</v>
      </c>
      <c r="J3843" s="11" t="s">
        <v>5806</v>
      </c>
      <c r="K3843" s="220" t="s">
        <v>601</v>
      </c>
      <c r="L3843" s="180"/>
      <c r="M3843" s="180">
        <v>1000</v>
      </c>
      <c r="N3843" s="80" t="s">
        <v>7217</v>
      </c>
      <c r="O3843" s="165"/>
      <c r="P3843" s="80" t="s">
        <v>6715</v>
      </c>
      <c r="Q3843" s="80"/>
      <c r="R3843" s="80"/>
      <c r="S3843" s="166"/>
      <c r="T3843" s="164"/>
      <c r="U3843" s="167"/>
      <c r="V3843" s="168"/>
      <c r="W3843" s="12" t="str">
        <f t="shared" si="646"/>
        <v>Mqtt1</v>
      </c>
      <c r="X3843" s="222"/>
      <c r="Y3843" s="6" t="str">
        <f t="shared" si="636"/>
        <v>power-tag/outlets-laundry-emp108</v>
      </c>
      <c r="Z3843" s="106" t="str" cm="1">
        <f t="array" ref="Z3843">IF(COUNTIF(N3843,"spare"),"","$."&amp;_xlfn.REGEXEXTRACT(J3843,"PT\d+[FQ]\d+_(.*)", 2))</f>
        <v>$.Power_Factor_Phase_B</v>
      </c>
      <c r="AA3843" s="12">
        <f t="shared" si="648"/>
        <v>51</v>
      </c>
      <c r="AB3843" s="6" t="s">
        <v>195</v>
      </c>
      <c r="AC3843" s="106">
        <v>3080</v>
      </c>
      <c r="AJ3843" s="80"/>
      <c r="AK3843" s="116" t="s">
        <v>1696</v>
      </c>
      <c r="AN3843" s="80"/>
      <c r="AO3843" s="80"/>
      <c r="AP3843" s="80"/>
      <c r="AQ3843" s="80"/>
      <c r="AR3843" s="130"/>
      <c r="AS3843" s="80"/>
      <c r="AT3843" s="7"/>
      <c r="AU3843" s="7"/>
      <c r="AV3843" s="169"/>
      <c r="AW3843" s="170"/>
      <c r="AX3843" s="140"/>
      <c r="AY3843" s="150"/>
      <c r="AZ3843" s="171"/>
      <c r="BA3843" s="171"/>
      <c r="BB3843" s="150" t="str">
        <f t="shared" si="647"/>
        <v/>
      </c>
      <c r="BC3843" s="172"/>
      <c r="BD3843" s="169"/>
      <c r="BE3843" s="169"/>
      <c r="BF3843" s="169"/>
      <c r="BG3843" s="169"/>
      <c r="BH3843" s="169"/>
      <c r="BI3843" s="169"/>
      <c r="BJ3843" s="169"/>
      <c r="BK3843" s="169"/>
      <c r="BL3843" s="169"/>
      <c r="BM3843" s="169"/>
      <c r="BN3843" s="169"/>
      <c r="BO3843" s="169"/>
      <c r="BP3843" s="169"/>
      <c r="BQ3843" s="169"/>
      <c r="BS3843" s="6"/>
      <c r="BT3843" s="11"/>
      <c r="BU3843" s="6"/>
      <c r="BV3843" s="6"/>
    </row>
    <row r="3844" spans="1:74" ht="15.75" x14ac:dyDescent="0.25">
      <c r="A3844" s="52" t="s">
        <v>7908</v>
      </c>
      <c r="B3844" s="56"/>
      <c r="C3844" s="7" t="s">
        <v>118</v>
      </c>
      <c r="D3844" s="7" t="s">
        <v>6921</v>
      </c>
      <c r="E3844" s="7"/>
      <c r="F3844" s="64"/>
      <c r="G3844" s="6"/>
      <c r="H3844" s="6"/>
      <c r="I3844" s="10" t="s">
        <v>110</v>
      </c>
      <c r="J3844" s="11" t="s">
        <v>5807</v>
      </c>
      <c r="K3844" s="220" t="s">
        <v>601</v>
      </c>
      <c r="L3844" s="180"/>
      <c r="M3844" s="180">
        <v>1000</v>
      </c>
      <c r="N3844" s="80" t="s">
        <v>7217</v>
      </c>
      <c r="O3844" s="165"/>
      <c r="P3844" s="80" t="s">
        <v>6716</v>
      </c>
      <c r="Q3844" s="80"/>
      <c r="R3844" s="80"/>
      <c r="S3844" s="166"/>
      <c r="T3844" s="164"/>
      <c r="U3844" s="167"/>
      <c r="V3844" s="168"/>
      <c r="W3844" s="12" t="str">
        <f t="shared" si="646"/>
        <v>Mqtt1</v>
      </c>
      <c r="X3844" s="222"/>
      <c r="Y3844" s="6" t="str">
        <f t="shared" si="636"/>
        <v>power-tag/outlets-laundry-emp108</v>
      </c>
      <c r="Z3844" s="106" t="str" cm="1">
        <f t="array" ref="Z3844">IF(COUNTIF(N3844,"spare"),"","$."&amp;_xlfn.REGEXEXTRACT(J3844,"PT\d+[FQ]\d+_(.*)", 2))</f>
        <v>$.Power_Factor_Phase_C</v>
      </c>
      <c r="AA3844" s="12">
        <f t="shared" si="648"/>
        <v>51</v>
      </c>
      <c r="AB3844" s="6" t="s">
        <v>195</v>
      </c>
      <c r="AC3844" s="106">
        <v>3082</v>
      </c>
      <c r="AJ3844" s="80"/>
      <c r="AK3844" s="116" t="s">
        <v>1696</v>
      </c>
      <c r="AN3844" s="80"/>
      <c r="AO3844" s="80"/>
      <c r="AP3844" s="80"/>
      <c r="AQ3844" s="80"/>
      <c r="AR3844" s="130"/>
      <c r="AS3844" s="80"/>
      <c r="AT3844" s="7"/>
      <c r="AU3844" s="7"/>
      <c r="AV3844" s="169"/>
      <c r="AW3844" s="170"/>
      <c r="AX3844" s="140"/>
      <c r="AY3844" s="150"/>
      <c r="AZ3844" s="171"/>
      <c r="BA3844" s="171"/>
      <c r="BB3844" s="150" t="str">
        <f t="shared" si="647"/>
        <v/>
      </c>
      <c r="BC3844" s="172"/>
      <c r="BD3844" s="169"/>
      <c r="BE3844" s="169"/>
      <c r="BF3844" s="169"/>
      <c r="BG3844" s="169"/>
      <c r="BH3844" s="169"/>
      <c r="BI3844" s="169"/>
      <c r="BJ3844" s="169"/>
      <c r="BK3844" s="169"/>
      <c r="BL3844" s="169"/>
      <c r="BM3844" s="169"/>
      <c r="BN3844" s="169"/>
      <c r="BO3844" s="169"/>
      <c r="BP3844" s="169"/>
      <c r="BQ3844" s="169"/>
      <c r="BS3844" s="6"/>
      <c r="BT3844" s="11"/>
      <c r="BU3844" s="6"/>
      <c r="BV3844" s="6"/>
    </row>
    <row r="3845" spans="1:74" ht="15.75" x14ac:dyDescent="0.25">
      <c r="A3845" s="52" t="s">
        <v>7908</v>
      </c>
      <c r="B3845" s="56"/>
      <c r="C3845" s="7" t="s">
        <v>118</v>
      </c>
      <c r="D3845" s="7" t="s">
        <v>6921</v>
      </c>
      <c r="E3845" s="7"/>
      <c r="F3845" s="64"/>
      <c r="G3845" s="6"/>
      <c r="H3845" s="6"/>
      <c r="I3845" s="10" t="s">
        <v>110</v>
      </c>
      <c r="J3845" s="11" t="s">
        <v>5808</v>
      </c>
      <c r="K3845" s="220" t="s">
        <v>601</v>
      </c>
      <c r="L3845" s="180"/>
      <c r="M3845" s="180">
        <v>1000</v>
      </c>
      <c r="N3845" s="80" t="s">
        <v>7217</v>
      </c>
      <c r="O3845" s="165"/>
      <c r="P3845" s="80" t="s">
        <v>6717</v>
      </c>
      <c r="Q3845" s="80"/>
      <c r="R3845" s="80"/>
      <c r="S3845" s="166"/>
      <c r="T3845" s="164"/>
      <c r="U3845" s="167"/>
      <c r="V3845" s="168"/>
      <c r="W3845" s="12" t="str">
        <f t="shared" si="646"/>
        <v>Mqtt1</v>
      </c>
      <c r="X3845" s="222"/>
      <c r="Y3845" s="6" t="str">
        <f t="shared" si="636"/>
        <v>power-tag/outlets-laundry-emp108</v>
      </c>
      <c r="Z3845" s="106" t="str" cm="1">
        <f t="array" ref="Z3845">IF(COUNTIF(N3845,"spare"),"","$."&amp;_xlfn.REGEXEXTRACT(J3845,"PT\d+[FQ]\d+_(.*)", 2))</f>
        <v>$.Total_Power_Factor</v>
      </c>
      <c r="AA3845" s="12">
        <f t="shared" si="648"/>
        <v>51</v>
      </c>
      <c r="AB3845" s="6" t="s">
        <v>195</v>
      </c>
      <c r="AC3845" s="106">
        <v>3084</v>
      </c>
      <c r="AJ3845" s="80"/>
      <c r="AK3845" s="116" t="s">
        <v>1696</v>
      </c>
      <c r="AN3845" s="80"/>
      <c r="AO3845" s="80"/>
      <c r="AP3845" s="80"/>
      <c r="AQ3845" s="80"/>
      <c r="AR3845" s="130"/>
      <c r="AS3845" s="80"/>
      <c r="AT3845" s="7"/>
      <c r="AU3845" s="7"/>
      <c r="AV3845" s="169"/>
      <c r="AW3845" s="170"/>
      <c r="AX3845" s="140"/>
      <c r="AY3845" s="150"/>
      <c r="AZ3845" s="171"/>
      <c r="BA3845" s="171"/>
      <c r="BB3845" s="150" t="str">
        <f t="shared" si="647"/>
        <v/>
      </c>
      <c r="BC3845" s="172"/>
      <c r="BD3845" s="169"/>
      <c r="BE3845" s="169"/>
      <c r="BF3845" s="169"/>
      <c r="BG3845" s="169"/>
      <c r="BH3845" s="169"/>
      <c r="BI3845" s="169"/>
      <c r="BJ3845" s="169"/>
      <c r="BK3845" s="169"/>
      <c r="BL3845" s="169"/>
      <c r="BM3845" s="169"/>
      <c r="BN3845" s="169"/>
      <c r="BO3845" s="169"/>
      <c r="BP3845" s="169"/>
      <c r="BQ3845" s="169"/>
      <c r="BS3845" s="6"/>
      <c r="BT3845" s="11"/>
      <c r="BU3845" s="6"/>
      <c r="BV3845" s="6"/>
    </row>
    <row r="3846" spans="1:74" ht="15.75" x14ac:dyDescent="0.25">
      <c r="A3846" s="52" t="s">
        <v>7908</v>
      </c>
      <c r="B3846" s="56"/>
      <c r="C3846" s="7" t="s">
        <v>118</v>
      </c>
      <c r="D3846" s="7" t="s">
        <v>6921</v>
      </c>
      <c r="E3846" s="7"/>
      <c r="F3846" s="64"/>
      <c r="G3846" s="6"/>
      <c r="H3846" s="6"/>
      <c r="I3846" s="10" t="s">
        <v>110</v>
      </c>
      <c r="J3846" s="11" t="s">
        <v>5809</v>
      </c>
      <c r="K3846" s="220" t="s">
        <v>601</v>
      </c>
      <c r="L3846" s="180"/>
      <c r="M3846" s="180">
        <v>1000</v>
      </c>
      <c r="N3846" s="80" t="s">
        <v>7217</v>
      </c>
      <c r="O3846" s="165"/>
      <c r="P3846" s="80" t="s">
        <v>6718</v>
      </c>
      <c r="Q3846" s="80"/>
      <c r="R3846" s="80"/>
      <c r="S3846" s="166"/>
      <c r="T3846" s="164"/>
      <c r="U3846" s="167"/>
      <c r="V3846" s="168"/>
      <c r="W3846" s="12" t="str">
        <f t="shared" ref="W3846:W3860" si="649">IF(COUNTIF(N3846,"spare"),"","Mqtt1")</f>
        <v>Mqtt1</v>
      </c>
      <c r="X3846" s="222"/>
      <c r="Y3846" s="6" t="str">
        <f t="shared" si="636"/>
        <v>power-tag/outlets-crew-lounge-emp108</v>
      </c>
      <c r="Z3846" s="106" t="str" cm="1">
        <f t="array" ref="Z3846">IF(COUNTIF(N3846,"spare"),"","$."&amp;_xlfn.REGEXEXTRACT(J3846,"PT\d+[FQ]\d+_(.*)", 2))</f>
        <v>$.RMS_Current_Phase_A</v>
      </c>
      <c r="AA3846" s="12">
        <f>AA3831+1</f>
        <v>52</v>
      </c>
      <c r="AB3846" s="6" t="s">
        <v>195</v>
      </c>
      <c r="AC3846" s="106">
        <v>3000</v>
      </c>
      <c r="AJ3846" s="80"/>
      <c r="AK3846" s="116" t="s">
        <v>1693</v>
      </c>
      <c r="AN3846" s="80"/>
      <c r="AO3846" s="80"/>
      <c r="AP3846" s="80"/>
      <c r="AQ3846" s="80"/>
      <c r="AR3846" s="130"/>
      <c r="AS3846" s="80"/>
      <c r="AT3846" s="7"/>
      <c r="AU3846" s="7"/>
      <c r="AV3846" s="169"/>
      <c r="AW3846" s="170"/>
      <c r="AX3846" s="140"/>
      <c r="AY3846" s="150"/>
      <c r="AZ3846" s="171"/>
      <c r="BA3846" s="171"/>
      <c r="BB3846" s="150" t="str">
        <f t="shared" ref="BB3846:BB3860" si="650">IF(ISNUMBER(AM3846),"1","")</f>
        <v/>
      </c>
      <c r="BC3846" s="172"/>
      <c r="BD3846" s="169"/>
      <c r="BE3846" s="169"/>
      <c r="BF3846" s="169"/>
      <c r="BG3846" s="169"/>
      <c r="BH3846" s="169"/>
      <c r="BI3846" s="169"/>
      <c r="BJ3846" s="169"/>
      <c r="BK3846" s="169"/>
      <c r="BL3846" s="169"/>
      <c r="BM3846" s="169"/>
      <c r="BN3846" s="169"/>
      <c r="BO3846" s="169"/>
      <c r="BP3846" s="169"/>
      <c r="BQ3846" s="169"/>
      <c r="BS3846" s="6"/>
      <c r="BT3846" s="11"/>
      <c r="BU3846" s="6"/>
      <c r="BV3846" s="6"/>
    </row>
    <row r="3847" spans="1:74" ht="15.75" x14ac:dyDescent="0.25">
      <c r="A3847" s="52" t="s">
        <v>7908</v>
      </c>
      <c r="B3847" s="56"/>
      <c r="C3847" s="7" t="s">
        <v>118</v>
      </c>
      <c r="D3847" s="7" t="s">
        <v>6921</v>
      </c>
      <c r="E3847" s="7"/>
      <c r="F3847" s="64"/>
      <c r="G3847" s="6"/>
      <c r="H3847" s="6"/>
      <c r="I3847" s="10" t="s">
        <v>110</v>
      </c>
      <c r="J3847" s="11" t="s">
        <v>5810</v>
      </c>
      <c r="K3847" s="220" t="s">
        <v>601</v>
      </c>
      <c r="L3847" s="180"/>
      <c r="M3847" s="180">
        <v>1000</v>
      </c>
      <c r="N3847" s="80" t="s">
        <v>7217</v>
      </c>
      <c r="O3847" s="165"/>
      <c r="P3847" s="80" t="s">
        <v>6719</v>
      </c>
      <c r="Q3847" s="80"/>
      <c r="R3847" s="80"/>
      <c r="S3847" s="166"/>
      <c r="T3847" s="164"/>
      <c r="U3847" s="167"/>
      <c r="V3847" s="168"/>
      <c r="W3847" s="12" t="str">
        <f t="shared" si="649"/>
        <v>Mqtt1</v>
      </c>
      <c r="X3847" s="222"/>
      <c r="Y3847" s="6" t="str">
        <f t="shared" si="636"/>
        <v>power-tag/outlets-crew-lounge-emp108</v>
      </c>
      <c r="Z3847" s="106" t="str" cm="1">
        <f t="array" ref="Z3847">IF(COUNTIF(N3847,"spare"),"","$."&amp;_xlfn.REGEXEXTRACT(J3847,"PT\d+[FQ]\d+_(.*)", 2))</f>
        <v>$.RMS_Current_Phase_B</v>
      </c>
      <c r="AA3847" s="12">
        <f t="shared" ref="AA3847:AA3860" si="651">AA3832+1</f>
        <v>52</v>
      </c>
      <c r="AB3847" s="6" t="s">
        <v>195</v>
      </c>
      <c r="AC3847" s="106">
        <v>3002</v>
      </c>
      <c r="AJ3847" s="80"/>
      <c r="AK3847" s="116" t="s">
        <v>1693</v>
      </c>
      <c r="AN3847" s="80"/>
      <c r="AO3847" s="80"/>
      <c r="AP3847" s="80"/>
      <c r="AQ3847" s="80"/>
      <c r="AR3847" s="130"/>
      <c r="AS3847" s="80"/>
      <c r="AT3847" s="7"/>
      <c r="AU3847" s="7"/>
      <c r="AV3847" s="169"/>
      <c r="AW3847" s="170"/>
      <c r="AX3847" s="140"/>
      <c r="AY3847" s="150"/>
      <c r="AZ3847" s="171"/>
      <c r="BA3847" s="171"/>
      <c r="BB3847" s="150" t="str">
        <f t="shared" si="650"/>
        <v/>
      </c>
      <c r="BC3847" s="172"/>
      <c r="BD3847" s="169"/>
      <c r="BE3847" s="169"/>
      <c r="BF3847" s="169"/>
      <c r="BG3847" s="169"/>
      <c r="BH3847" s="169"/>
      <c r="BI3847" s="169"/>
      <c r="BJ3847" s="169"/>
      <c r="BK3847" s="169"/>
      <c r="BL3847" s="169"/>
      <c r="BM3847" s="169"/>
      <c r="BN3847" s="169"/>
      <c r="BO3847" s="169"/>
      <c r="BP3847" s="169"/>
      <c r="BQ3847" s="169"/>
      <c r="BS3847" s="6"/>
      <c r="BT3847" s="11"/>
      <c r="BU3847" s="6"/>
      <c r="BV3847" s="6"/>
    </row>
    <row r="3848" spans="1:74" ht="15.75" x14ac:dyDescent="0.25">
      <c r="A3848" s="52" t="s">
        <v>7908</v>
      </c>
      <c r="B3848" s="56"/>
      <c r="C3848" s="7" t="s">
        <v>118</v>
      </c>
      <c r="D3848" s="7" t="s">
        <v>6921</v>
      </c>
      <c r="E3848" s="7"/>
      <c r="F3848" s="64"/>
      <c r="G3848" s="6"/>
      <c r="H3848" s="6"/>
      <c r="I3848" s="10" t="s">
        <v>110</v>
      </c>
      <c r="J3848" s="11" t="s">
        <v>5811</v>
      </c>
      <c r="K3848" s="220" t="s">
        <v>601</v>
      </c>
      <c r="L3848" s="180"/>
      <c r="M3848" s="180">
        <v>1000</v>
      </c>
      <c r="N3848" s="80" t="s">
        <v>7217</v>
      </c>
      <c r="O3848" s="165"/>
      <c r="P3848" s="80" t="s">
        <v>6720</v>
      </c>
      <c r="Q3848" s="80"/>
      <c r="R3848" s="80"/>
      <c r="S3848" s="166"/>
      <c r="T3848" s="164"/>
      <c r="U3848" s="167"/>
      <c r="V3848" s="168"/>
      <c r="W3848" s="12" t="str">
        <f t="shared" si="649"/>
        <v>Mqtt1</v>
      </c>
      <c r="X3848" s="222"/>
      <c r="Y3848" s="6" t="str">
        <f t="shared" si="636"/>
        <v>power-tag/outlets-crew-lounge-emp108</v>
      </c>
      <c r="Z3848" s="106" t="str" cm="1">
        <f t="array" ref="Z3848">IF(COUNTIF(N3848,"spare"),"","$."&amp;_xlfn.REGEXEXTRACT(J3848,"PT\d+[FQ]\d+_(.*)", 2))</f>
        <v>$.RMS_Current_Phase_C</v>
      </c>
      <c r="AA3848" s="12">
        <f t="shared" si="651"/>
        <v>52</v>
      </c>
      <c r="AB3848" s="6" t="s">
        <v>195</v>
      </c>
      <c r="AC3848" s="106">
        <v>3004</v>
      </c>
      <c r="AJ3848" s="80"/>
      <c r="AK3848" s="116" t="s">
        <v>1693</v>
      </c>
      <c r="AN3848" s="80"/>
      <c r="AO3848" s="80"/>
      <c r="AP3848" s="80"/>
      <c r="AQ3848" s="80"/>
      <c r="AR3848" s="130"/>
      <c r="AS3848" s="80"/>
      <c r="AT3848" s="7"/>
      <c r="AU3848" s="7"/>
      <c r="AV3848" s="169"/>
      <c r="AW3848" s="170"/>
      <c r="AX3848" s="140"/>
      <c r="AY3848" s="150"/>
      <c r="AZ3848" s="171"/>
      <c r="BA3848" s="171"/>
      <c r="BB3848" s="150" t="str">
        <f t="shared" si="650"/>
        <v/>
      </c>
      <c r="BC3848" s="172"/>
      <c r="BD3848" s="169"/>
      <c r="BE3848" s="169"/>
      <c r="BF3848" s="169"/>
      <c r="BG3848" s="169"/>
      <c r="BH3848" s="169"/>
      <c r="BI3848" s="169"/>
      <c r="BJ3848" s="169"/>
      <c r="BK3848" s="169"/>
      <c r="BL3848" s="169"/>
      <c r="BM3848" s="169"/>
      <c r="BN3848" s="169"/>
      <c r="BO3848" s="169"/>
      <c r="BP3848" s="169"/>
      <c r="BQ3848" s="169"/>
      <c r="BS3848" s="6"/>
      <c r="BT3848" s="11"/>
      <c r="BU3848" s="6"/>
      <c r="BV3848" s="6"/>
    </row>
    <row r="3849" spans="1:74" ht="15.75" x14ac:dyDescent="0.25">
      <c r="A3849" s="52" t="s">
        <v>7908</v>
      </c>
      <c r="B3849" s="56"/>
      <c r="C3849" s="7" t="s">
        <v>118</v>
      </c>
      <c r="D3849" s="7" t="s">
        <v>6921</v>
      </c>
      <c r="E3849" s="7"/>
      <c r="F3849" s="64"/>
      <c r="G3849" s="6"/>
      <c r="H3849" s="6"/>
      <c r="I3849" s="10" t="s">
        <v>110</v>
      </c>
      <c r="J3849" s="11" t="s">
        <v>5812</v>
      </c>
      <c r="K3849" s="220" t="s">
        <v>601</v>
      </c>
      <c r="L3849" s="180"/>
      <c r="M3849" s="180">
        <v>1000</v>
      </c>
      <c r="N3849" s="80" t="s">
        <v>7217</v>
      </c>
      <c r="O3849" s="165"/>
      <c r="P3849" s="80" t="s">
        <v>6721</v>
      </c>
      <c r="Q3849" s="80"/>
      <c r="R3849" s="80"/>
      <c r="S3849" s="166"/>
      <c r="T3849" s="164"/>
      <c r="U3849" s="167"/>
      <c r="V3849" s="168"/>
      <c r="W3849" s="12" t="str">
        <f t="shared" si="649"/>
        <v>Mqtt1</v>
      </c>
      <c r="X3849" s="222"/>
      <c r="Y3849" s="6" t="str">
        <f t="shared" ref="Y3849:Y3912" si="652">"power-tag/" &amp; LOWER(_xlfn.REGEXREPLACE(_xlfn.REGEXREPLACE(_xlfn.REGEXREPLACE(TRIM(_xlfn.REGEXREPLACE(P3849, " (RMS (Current|Voltage) .+)|(Active Power Phase [ABC])|(Total Active Power)|(Power Factor .+)|(Total Power Factor) *", "")), "[ /\(\)&amp;:\.#]", "-"), "\-+", "-"), "-$", ""))</f>
        <v>power-tag/outlets-crew-lounge-emp108</v>
      </c>
      <c r="Z3849" s="106" t="str" cm="1">
        <f t="array" ref="Z3849">IF(COUNTIF(N3849,"spare"),"","$."&amp;_xlfn.REGEXEXTRACT(J3849,"PT\d+[FQ]\d+_(.*)", 2))</f>
        <v>$.RMS_Current_Phase_Neut</v>
      </c>
      <c r="AA3849" s="12">
        <f t="shared" si="651"/>
        <v>52</v>
      </c>
      <c r="AB3849" s="6" t="s">
        <v>195</v>
      </c>
      <c r="AC3849" s="106">
        <v>3006</v>
      </c>
      <c r="AJ3849" s="80"/>
      <c r="AK3849" s="116" t="s">
        <v>1693</v>
      </c>
      <c r="AN3849" s="80"/>
      <c r="AO3849" s="80"/>
      <c r="AP3849" s="80"/>
      <c r="AQ3849" s="80"/>
      <c r="AR3849" s="130"/>
      <c r="AS3849" s="80"/>
      <c r="AT3849" s="7"/>
      <c r="AU3849" s="7"/>
      <c r="AV3849" s="169"/>
      <c r="AW3849" s="170"/>
      <c r="AX3849" s="140"/>
      <c r="AY3849" s="150"/>
      <c r="AZ3849" s="171"/>
      <c r="BA3849" s="171"/>
      <c r="BB3849" s="150" t="str">
        <f t="shared" si="650"/>
        <v/>
      </c>
      <c r="BC3849" s="172"/>
      <c r="BD3849" s="169"/>
      <c r="BE3849" s="169"/>
      <c r="BF3849" s="169"/>
      <c r="BG3849" s="169"/>
      <c r="BH3849" s="169"/>
      <c r="BI3849" s="169"/>
      <c r="BJ3849" s="169"/>
      <c r="BK3849" s="169"/>
      <c r="BL3849" s="169"/>
      <c r="BM3849" s="169"/>
      <c r="BN3849" s="169"/>
      <c r="BO3849" s="169"/>
      <c r="BP3849" s="169"/>
      <c r="BQ3849" s="169"/>
      <c r="BS3849" s="6"/>
      <c r="BT3849" s="11"/>
      <c r="BU3849" s="6"/>
      <c r="BV3849" s="6"/>
    </row>
    <row r="3850" spans="1:74" ht="15.75" x14ac:dyDescent="0.25">
      <c r="A3850" s="52" t="s">
        <v>7908</v>
      </c>
      <c r="B3850" s="56"/>
      <c r="C3850" s="7" t="s">
        <v>118</v>
      </c>
      <c r="D3850" s="7" t="s">
        <v>6921</v>
      </c>
      <c r="E3850" s="7"/>
      <c r="F3850" s="64"/>
      <c r="G3850" s="6"/>
      <c r="H3850" s="6"/>
      <c r="I3850" s="10" t="s">
        <v>110</v>
      </c>
      <c r="J3850" s="11" t="s">
        <v>7871</v>
      </c>
      <c r="K3850" s="220" t="s">
        <v>601</v>
      </c>
      <c r="L3850" s="180"/>
      <c r="M3850" s="180">
        <v>1000</v>
      </c>
      <c r="N3850" s="80" t="s">
        <v>7217</v>
      </c>
      <c r="O3850" s="165"/>
      <c r="P3850" s="80" t="s">
        <v>6722</v>
      </c>
      <c r="Q3850" s="80"/>
      <c r="R3850" s="80"/>
      <c r="S3850" s="166"/>
      <c r="T3850" s="164"/>
      <c r="U3850" s="167"/>
      <c r="V3850" s="168"/>
      <c r="W3850" s="12" t="str">
        <f t="shared" si="649"/>
        <v>Mqtt1</v>
      </c>
      <c r="X3850" s="222"/>
      <c r="Y3850" s="6" t="str">
        <f t="shared" si="652"/>
        <v>power-tag/outlets-crew-lounge-emp108</v>
      </c>
      <c r="Z3850" s="106" t="str" cm="1">
        <f t="array" ref="Z3850">IF(COUNTIF(N3850,"spare"),"","$."&amp;_xlfn.REGEXEXTRACT(J3850,"PT\d+[FQ]\d+_(.*)", 2))</f>
        <v>$.RMS_Voltage_A_N</v>
      </c>
      <c r="AA3850" s="12">
        <f t="shared" si="651"/>
        <v>52</v>
      </c>
      <c r="AB3850" s="6" t="s">
        <v>195</v>
      </c>
      <c r="AC3850" s="106">
        <v>3028</v>
      </c>
      <c r="AJ3850" s="80"/>
      <c r="AK3850" s="116" t="s">
        <v>1694</v>
      </c>
      <c r="AN3850" s="80"/>
      <c r="AO3850" s="80"/>
      <c r="AP3850" s="80"/>
      <c r="AQ3850" s="80"/>
      <c r="AR3850" s="130"/>
      <c r="AS3850" s="80"/>
      <c r="AT3850" s="7"/>
      <c r="AU3850" s="7"/>
      <c r="AV3850" s="169"/>
      <c r="AW3850" s="170"/>
      <c r="AX3850" s="140"/>
      <c r="AY3850" s="150"/>
      <c r="AZ3850" s="171"/>
      <c r="BA3850" s="171"/>
      <c r="BB3850" s="150" t="str">
        <f t="shared" si="650"/>
        <v/>
      </c>
      <c r="BC3850" s="172"/>
      <c r="BD3850" s="169"/>
      <c r="BE3850" s="169"/>
      <c r="BF3850" s="169"/>
      <c r="BG3850" s="169"/>
      <c r="BH3850" s="169"/>
      <c r="BI3850" s="169"/>
      <c r="BJ3850" s="169"/>
      <c r="BK3850" s="169"/>
      <c r="BL3850" s="169"/>
      <c r="BM3850" s="169"/>
      <c r="BN3850" s="169"/>
      <c r="BO3850" s="169"/>
      <c r="BP3850" s="169"/>
      <c r="BQ3850" s="169"/>
      <c r="BS3850" s="6"/>
      <c r="BT3850" s="11"/>
      <c r="BU3850" s="6"/>
      <c r="BV3850" s="6"/>
    </row>
    <row r="3851" spans="1:74" ht="15.75" x14ac:dyDescent="0.25">
      <c r="A3851" s="52" t="s">
        <v>7908</v>
      </c>
      <c r="B3851" s="56"/>
      <c r="C3851" s="7" t="s">
        <v>118</v>
      </c>
      <c r="D3851" s="7" t="s">
        <v>6921</v>
      </c>
      <c r="E3851" s="7"/>
      <c r="F3851" s="64"/>
      <c r="G3851" s="6"/>
      <c r="H3851" s="6"/>
      <c r="I3851" s="10" t="s">
        <v>110</v>
      </c>
      <c r="J3851" s="11" t="s">
        <v>7872</v>
      </c>
      <c r="K3851" s="220" t="s">
        <v>601</v>
      </c>
      <c r="L3851" s="180"/>
      <c r="M3851" s="180">
        <v>1000</v>
      </c>
      <c r="N3851" s="80" t="s">
        <v>7217</v>
      </c>
      <c r="O3851" s="165"/>
      <c r="P3851" s="80" t="s">
        <v>6723</v>
      </c>
      <c r="Q3851" s="80"/>
      <c r="R3851" s="80"/>
      <c r="S3851" s="166"/>
      <c r="T3851" s="164"/>
      <c r="U3851" s="167"/>
      <c r="V3851" s="168"/>
      <c r="W3851" s="12" t="str">
        <f t="shared" si="649"/>
        <v>Mqtt1</v>
      </c>
      <c r="X3851" s="222"/>
      <c r="Y3851" s="6" t="str">
        <f t="shared" si="652"/>
        <v>power-tag/outlets-crew-lounge-emp108</v>
      </c>
      <c r="Z3851" s="106" t="str" cm="1">
        <f t="array" ref="Z3851">IF(COUNTIF(N3851,"spare"),"","$."&amp;_xlfn.REGEXEXTRACT(J3851,"PT\d+[FQ]\d+_(.*)", 2))</f>
        <v>$.RMS_Voltage_B_N</v>
      </c>
      <c r="AA3851" s="12">
        <f t="shared" si="651"/>
        <v>52</v>
      </c>
      <c r="AB3851" s="6" t="s">
        <v>195</v>
      </c>
      <c r="AC3851" s="106">
        <v>3030</v>
      </c>
      <c r="AJ3851" s="80"/>
      <c r="AK3851" s="116" t="s">
        <v>1694</v>
      </c>
      <c r="AN3851" s="80"/>
      <c r="AO3851" s="80"/>
      <c r="AP3851" s="80"/>
      <c r="AQ3851" s="80"/>
      <c r="AR3851" s="130"/>
      <c r="AS3851" s="80"/>
      <c r="AT3851" s="7"/>
      <c r="AU3851" s="7"/>
      <c r="AV3851" s="169"/>
      <c r="AW3851" s="170"/>
      <c r="AX3851" s="140"/>
      <c r="AY3851" s="150"/>
      <c r="AZ3851" s="171"/>
      <c r="BA3851" s="171"/>
      <c r="BB3851" s="150" t="str">
        <f t="shared" si="650"/>
        <v/>
      </c>
      <c r="BC3851" s="172"/>
      <c r="BD3851" s="169"/>
      <c r="BE3851" s="169"/>
      <c r="BF3851" s="169"/>
      <c r="BG3851" s="169"/>
      <c r="BH3851" s="169"/>
      <c r="BI3851" s="169"/>
      <c r="BJ3851" s="169"/>
      <c r="BK3851" s="169"/>
      <c r="BL3851" s="169"/>
      <c r="BM3851" s="169"/>
      <c r="BN3851" s="169"/>
      <c r="BO3851" s="169"/>
      <c r="BP3851" s="169"/>
      <c r="BQ3851" s="169"/>
      <c r="BS3851" s="6"/>
      <c r="BT3851" s="11"/>
      <c r="BU3851" s="6"/>
      <c r="BV3851" s="6"/>
    </row>
    <row r="3852" spans="1:74" ht="15.75" x14ac:dyDescent="0.25">
      <c r="A3852" s="52" t="s">
        <v>7908</v>
      </c>
      <c r="B3852" s="56"/>
      <c r="C3852" s="7" t="s">
        <v>118</v>
      </c>
      <c r="D3852" s="7" t="s">
        <v>6921</v>
      </c>
      <c r="E3852" s="7"/>
      <c r="F3852" s="64"/>
      <c r="G3852" s="6"/>
      <c r="H3852" s="6"/>
      <c r="I3852" s="10" t="s">
        <v>110</v>
      </c>
      <c r="J3852" s="11" t="s">
        <v>7873</v>
      </c>
      <c r="K3852" s="220" t="s">
        <v>601</v>
      </c>
      <c r="L3852" s="180"/>
      <c r="M3852" s="180">
        <v>1000</v>
      </c>
      <c r="N3852" s="80" t="s">
        <v>7217</v>
      </c>
      <c r="O3852" s="165"/>
      <c r="P3852" s="80" t="s">
        <v>6724</v>
      </c>
      <c r="Q3852" s="80"/>
      <c r="R3852" s="80"/>
      <c r="S3852" s="166"/>
      <c r="T3852" s="164"/>
      <c r="U3852" s="167"/>
      <c r="V3852" s="168"/>
      <c r="W3852" s="12" t="str">
        <f t="shared" si="649"/>
        <v>Mqtt1</v>
      </c>
      <c r="X3852" s="222"/>
      <c r="Y3852" s="6" t="str">
        <f t="shared" si="652"/>
        <v>power-tag/outlets-crew-lounge-emp108</v>
      </c>
      <c r="Z3852" s="106" t="str" cm="1">
        <f t="array" ref="Z3852">IF(COUNTIF(N3852,"spare"),"","$."&amp;_xlfn.REGEXEXTRACT(J3852,"PT\d+[FQ]\d+_(.*)", 2))</f>
        <v>$.RMS_Voltage_C_N</v>
      </c>
      <c r="AA3852" s="12">
        <f t="shared" si="651"/>
        <v>52</v>
      </c>
      <c r="AB3852" s="6" t="s">
        <v>195</v>
      </c>
      <c r="AC3852" s="106">
        <v>3032</v>
      </c>
      <c r="AJ3852" s="80"/>
      <c r="AK3852" s="116" t="s">
        <v>1694</v>
      </c>
      <c r="AN3852" s="80"/>
      <c r="AO3852" s="80"/>
      <c r="AP3852" s="80"/>
      <c r="AQ3852" s="80"/>
      <c r="AR3852" s="130"/>
      <c r="AS3852" s="80"/>
      <c r="AT3852" s="7"/>
      <c r="AU3852" s="7"/>
      <c r="AV3852" s="169"/>
      <c r="AW3852" s="170"/>
      <c r="AX3852" s="140"/>
      <c r="AY3852" s="150"/>
      <c r="AZ3852" s="171"/>
      <c r="BA3852" s="171"/>
      <c r="BB3852" s="150" t="str">
        <f t="shared" si="650"/>
        <v/>
      </c>
      <c r="BC3852" s="172"/>
      <c r="BD3852" s="169"/>
      <c r="BE3852" s="169"/>
      <c r="BF3852" s="169"/>
      <c r="BG3852" s="169"/>
      <c r="BH3852" s="169"/>
      <c r="BI3852" s="169"/>
      <c r="BJ3852" s="169"/>
      <c r="BK3852" s="169"/>
      <c r="BL3852" s="169"/>
      <c r="BM3852" s="169"/>
      <c r="BN3852" s="169"/>
      <c r="BO3852" s="169"/>
      <c r="BP3852" s="169"/>
      <c r="BQ3852" s="169"/>
      <c r="BS3852" s="6"/>
      <c r="BT3852" s="11"/>
      <c r="BU3852" s="6"/>
      <c r="BV3852" s="6"/>
    </row>
    <row r="3853" spans="1:74" ht="15.75" x14ac:dyDescent="0.25">
      <c r="A3853" s="52" t="s">
        <v>7908</v>
      </c>
      <c r="B3853" s="56"/>
      <c r="C3853" s="7" t="s">
        <v>118</v>
      </c>
      <c r="D3853" s="7" t="s">
        <v>6921</v>
      </c>
      <c r="E3853" s="7"/>
      <c r="F3853" s="64"/>
      <c r="G3853" s="6"/>
      <c r="H3853" s="6"/>
      <c r="I3853" s="10" t="s">
        <v>110</v>
      </c>
      <c r="J3853" s="11" t="s">
        <v>5813</v>
      </c>
      <c r="K3853" s="220" t="s">
        <v>601</v>
      </c>
      <c r="L3853" s="180"/>
      <c r="M3853" s="180">
        <v>1000</v>
      </c>
      <c r="N3853" s="80" t="s">
        <v>7217</v>
      </c>
      <c r="O3853" s="165"/>
      <c r="P3853" s="80" t="s">
        <v>6725</v>
      </c>
      <c r="Q3853" s="80"/>
      <c r="R3853" s="80"/>
      <c r="S3853" s="166"/>
      <c r="T3853" s="164"/>
      <c r="U3853" s="167"/>
      <c r="V3853" s="168"/>
      <c r="W3853" s="12" t="str">
        <f t="shared" si="649"/>
        <v>Mqtt1</v>
      </c>
      <c r="X3853" s="222"/>
      <c r="Y3853" s="6" t="str">
        <f t="shared" si="652"/>
        <v>power-tag/outlets-crew-lounge-emp108</v>
      </c>
      <c r="Z3853" s="106" t="str" cm="1">
        <f t="array" ref="Z3853">IF(COUNTIF(N3853,"spare"),"","$."&amp;_xlfn.REGEXEXTRACT(J3853,"PT\d+[FQ]\d+_(.*)", 2))</f>
        <v>$.Active_Power_Phase_A</v>
      </c>
      <c r="AA3853" s="12">
        <f t="shared" si="651"/>
        <v>52</v>
      </c>
      <c r="AB3853" s="6" t="s">
        <v>195</v>
      </c>
      <c r="AC3853" s="106">
        <v>3054</v>
      </c>
      <c r="AJ3853" s="80"/>
      <c r="AK3853" s="116" t="s">
        <v>1695</v>
      </c>
      <c r="AN3853" s="80"/>
      <c r="AO3853" s="80"/>
      <c r="AP3853" s="80"/>
      <c r="AQ3853" s="80"/>
      <c r="AR3853" s="130"/>
      <c r="AS3853" s="80"/>
      <c r="AT3853" s="7"/>
      <c r="AU3853" s="7"/>
      <c r="AV3853" s="169"/>
      <c r="AW3853" s="170"/>
      <c r="AX3853" s="140"/>
      <c r="AY3853" s="150"/>
      <c r="AZ3853" s="171"/>
      <c r="BA3853" s="171"/>
      <c r="BB3853" s="150" t="str">
        <f t="shared" si="650"/>
        <v/>
      </c>
      <c r="BC3853" s="172"/>
      <c r="BD3853" s="169"/>
      <c r="BE3853" s="169"/>
      <c r="BF3853" s="169"/>
      <c r="BG3853" s="169"/>
      <c r="BH3853" s="169"/>
      <c r="BI3853" s="169"/>
      <c r="BJ3853" s="169"/>
      <c r="BK3853" s="169"/>
      <c r="BL3853" s="169"/>
      <c r="BM3853" s="169"/>
      <c r="BN3853" s="169"/>
      <c r="BO3853" s="169"/>
      <c r="BP3853" s="169"/>
      <c r="BQ3853" s="169"/>
      <c r="BS3853" s="6"/>
      <c r="BT3853" s="11"/>
      <c r="BU3853" s="6"/>
      <c r="BV3853" s="6"/>
    </row>
    <row r="3854" spans="1:74" ht="15.75" x14ac:dyDescent="0.25">
      <c r="A3854" s="52" t="s">
        <v>7908</v>
      </c>
      <c r="B3854" s="56"/>
      <c r="C3854" s="7" t="s">
        <v>118</v>
      </c>
      <c r="D3854" s="7" t="s">
        <v>6921</v>
      </c>
      <c r="E3854" s="7"/>
      <c r="F3854" s="64"/>
      <c r="G3854" s="6"/>
      <c r="H3854" s="6"/>
      <c r="I3854" s="10" t="s">
        <v>110</v>
      </c>
      <c r="J3854" s="11" t="s">
        <v>5814</v>
      </c>
      <c r="K3854" s="220" t="s">
        <v>601</v>
      </c>
      <c r="L3854" s="180"/>
      <c r="M3854" s="180">
        <v>1000</v>
      </c>
      <c r="N3854" s="80" t="s">
        <v>7217</v>
      </c>
      <c r="O3854" s="165"/>
      <c r="P3854" s="80" t="s">
        <v>6726</v>
      </c>
      <c r="Q3854" s="80"/>
      <c r="R3854" s="80"/>
      <c r="S3854" s="166"/>
      <c r="T3854" s="164"/>
      <c r="U3854" s="167"/>
      <c r="V3854" s="168"/>
      <c r="W3854" s="12" t="str">
        <f t="shared" si="649"/>
        <v>Mqtt1</v>
      </c>
      <c r="X3854" s="222"/>
      <c r="Y3854" s="6" t="str">
        <f t="shared" si="652"/>
        <v>power-tag/outlets-crew-lounge-emp108</v>
      </c>
      <c r="Z3854" s="106" t="str" cm="1">
        <f t="array" ref="Z3854">IF(COUNTIF(N3854,"spare"),"","$."&amp;_xlfn.REGEXEXTRACT(J3854,"PT\d+[FQ]\d+_(.*)", 2))</f>
        <v>$.Active_Power_Phase_B</v>
      </c>
      <c r="AA3854" s="12">
        <f t="shared" si="651"/>
        <v>52</v>
      </c>
      <c r="AB3854" s="6" t="s">
        <v>195</v>
      </c>
      <c r="AC3854" s="106">
        <v>3056</v>
      </c>
      <c r="AJ3854" s="80"/>
      <c r="AK3854" s="116" t="s">
        <v>1695</v>
      </c>
      <c r="AN3854" s="80"/>
      <c r="AO3854" s="80"/>
      <c r="AP3854" s="80"/>
      <c r="AQ3854" s="80"/>
      <c r="AR3854" s="130"/>
      <c r="AS3854" s="80"/>
      <c r="AT3854" s="7"/>
      <c r="AU3854" s="7"/>
      <c r="AV3854" s="169"/>
      <c r="AW3854" s="170"/>
      <c r="AX3854" s="140"/>
      <c r="AY3854" s="150"/>
      <c r="AZ3854" s="171"/>
      <c r="BA3854" s="171"/>
      <c r="BB3854" s="150" t="str">
        <f t="shared" si="650"/>
        <v/>
      </c>
      <c r="BC3854" s="172"/>
      <c r="BD3854" s="169"/>
      <c r="BE3854" s="169"/>
      <c r="BF3854" s="169"/>
      <c r="BG3854" s="169"/>
      <c r="BH3854" s="169"/>
      <c r="BI3854" s="169"/>
      <c r="BJ3854" s="169"/>
      <c r="BK3854" s="169"/>
      <c r="BL3854" s="169"/>
      <c r="BM3854" s="169"/>
      <c r="BN3854" s="169"/>
      <c r="BO3854" s="169"/>
      <c r="BP3854" s="169"/>
      <c r="BQ3854" s="169"/>
      <c r="BS3854" s="6"/>
      <c r="BT3854" s="11"/>
      <c r="BU3854" s="6"/>
      <c r="BV3854" s="6"/>
    </row>
    <row r="3855" spans="1:74" ht="15.75" x14ac:dyDescent="0.25">
      <c r="A3855" s="52" t="s">
        <v>7908</v>
      </c>
      <c r="B3855" s="56"/>
      <c r="C3855" s="7" t="s">
        <v>118</v>
      </c>
      <c r="D3855" s="7" t="s">
        <v>6921</v>
      </c>
      <c r="E3855" s="7"/>
      <c r="F3855" s="64"/>
      <c r="G3855" s="6"/>
      <c r="H3855" s="6"/>
      <c r="I3855" s="10" t="s">
        <v>110</v>
      </c>
      <c r="J3855" s="11" t="s">
        <v>5815</v>
      </c>
      <c r="K3855" s="220" t="s">
        <v>601</v>
      </c>
      <c r="L3855" s="180"/>
      <c r="M3855" s="180">
        <v>1000</v>
      </c>
      <c r="N3855" s="80" t="s">
        <v>7217</v>
      </c>
      <c r="O3855" s="165"/>
      <c r="P3855" s="80" t="s">
        <v>6727</v>
      </c>
      <c r="Q3855" s="80"/>
      <c r="R3855" s="80"/>
      <c r="S3855" s="166"/>
      <c r="T3855" s="164"/>
      <c r="U3855" s="167"/>
      <c r="V3855" s="168"/>
      <c r="W3855" s="12" t="str">
        <f t="shared" si="649"/>
        <v>Mqtt1</v>
      </c>
      <c r="X3855" s="222"/>
      <c r="Y3855" s="6" t="str">
        <f t="shared" si="652"/>
        <v>power-tag/outlets-crew-lounge-emp108</v>
      </c>
      <c r="Z3855" s="106" t="str" cm="1">
        <f t="array" ref="Z3855">IF(COUNTIF(N3855,"spare"),"","$."&amp;_xlfn.REGEXEXTRACT(J3855,"PT\d+[FQ]\d+_(.*)", 2))</f>
        <v>$.Active_Power_Phase_C</v>
      </c>
      <c r="AA3855" s="12">
        <f t="shared" si="651"/>
        <v>52</v>
      </c>
      <c r="AB3855" s="6" t="s">
        <v>195</v>
      </c>
      <c r="AC3855" s="106">
        <v>3058</v>
      </c>
      <c r="AJ3855" s="80"/>
      <c r="AK3855" s="116" t="s">
        <v>1695</v>
      </c>
      <c r="AN3855" s="80"/>
      <c r="AO3855" s="80"/>
      <c r="AP3855" s="80"/>
      <c r="AQ3855" s="80"/>
      <c r="AR3855" s="130"/>
      <c r="AS3855" s="80"/>
      <c r="AT3855" s="7"/>
      <c r="AU3855" s="7"/>
      <c r="AV3855" s="169"/>
      <c r="AW3855" s="170"/>
      <c r="AX3855" s="140"/>
      <c r="AY3855" s="150"/>
      <c r="AZ3855" s="171"/>
      <c r="BA3855" s="171"/>
      <c r="BB3855" s="150" t="str">
        <f t="shared" si="650"/>
        <v/>
      </c>
      <c r="BC3855" s="172"/>
      <c r="BD3855" s="169"/>
      <c r="BE3855" s="169"/>
      <c r="BF3855" s="169"/>
      <c r="BG3855" s="169"/>
      <c r="BH3855" s="169"/>
      <c r="BI3855" s="169"/>
      <c r="BJ3855" s="169"/>
      <c r="BK3855" s="169"/>
      <c r="BL3855" s="169"/>
      <c r="BM3855" s="169"/>
      <c r="BN3855" s="169"/>
      <c r="BO3855" s="169"/>
      <c r="BP3855" s="169"/>
      <c r="BQ3855" s="169"/>
      <c r="BS3855" s="6"/>
      <c r="BT3855" s="11"/>
      <c r="BU3855" s="6"/>
      <c r="BV3855" s="6"/>
    </row>
    <row r="3856" spans="1:74" ht="15.75" x14ac:dyDescent="0.25">
      <c r="A3856" s="52" t="s">
        <v>7908</v>
      </c>
      <c r="B3856" s="56"/>
      <c r="C3856" s="7" t="s">
        <v>118</v>
      </c>
      <c r="D3856" s="7" t="s">
        <v>6921</v>
      </c>
      <c r="E3856" s="7"/>
      <c r="F3856" s="64"/>
      <c r="G3856" s="6"/>
      <c r="H3856" s="6"/>
      <c r="I3856" s="10" t="s">
        <v>110</v>
      </c>
      <c r="J3856" s="11" t="s">
        <v>5816</v>
      </c>
      <c r="K3856" s="220" t="s">
        <v>601</v>
      </c>
      <c r="L3856" s="180"/>
      <c r="M3856" s="180">
        <v>1000</v>
      </c>
      <c r="N3856" s="80" t="s">
        <v>7217</v>
      </c>
      <c r="O3856" s="165"/>
      <c r="P3856" s="80" t="s">
        <v>6728</v>
      </c>
      <c r="Q3856" s="80"/>
      <c r="R3856" s="80"/>
      <c r="S3856" s="166"/>
      <c r="T3856" s="164"/>
      <c r="U3856" s="167"/>
      <c r="V3856" s="168"/>
      <c r="W3856" s="12" t="str">
        <f t="shared" si="649"/>
        <v>Mqtt1</v>
      </c>
      <c r="X3856" s="222"/>
      <c r="Y3856" s="6" t="str">
        <f t="shared" si="652"/>
        <v>power-tag/outlets-crew-lounge-emp108</v>
      </c>
      <c r="Z3856" s="106" t="str" cm="1">
        <f t="array" ref="Z3856">IF(COUNTIF(N3856,"spare"),"","$."&amp;_xlfn.REGEXEXTRACT(J3856,"PT\d+[FQ]\d+_(.*)", 2))</f>
        <v>$.Total_Active_Power</v>
      </c>
      <c r="AA3856" s="12">
        <f t="shared" si="651"/>
        <v>52</v>
      </c>
      <c r="AB3856" s="6" t="s">
        <v>195</v>
      </c>
      <c r="AC3856" s="106">
        <v>3060</v>
      </c>
      <c r="AJ3856" s="80"/>
      <c r="AK3856" s="116" t="s">
        <v>1695</v>
      </c>
      <c r="AN3856" s="80"/>
      <c r="AO3856" s="80"/>
      <c r="AP3856" s="80"/>
      <c r="AQ3856" s="80"/>
      <c r="AR3856" s="130"/>
      <c r="AS3856" s="80"/>
      <c r="AT3856" s="7"/>
      <c r="AU3856" s="7"/>
      <c r="AV3856" s="169"/>
      <c r="AW3856" s="170"/>
      <c r="AX3856" s="140"/>
      <c r="AY3856" s="150"/>
      <c r="AZ3856" s="171"/>
      <c r="BA3856" s="171"/>
      <c r="BB3856" s="150" t="str">
        <f t="shared" si="650"/>
        <v/>
      </c>
      <c r="BC3856" s="172"/>
      <c r="BD3856" s="169"/>
      <c r="BE3856" s="169"/>
      <c r="BF3856" s="169"/>
      <c r="BG3856" s="169"/>
      <c r="BH3856" s="169"/>
      <c r="BI3856" s="169"/>
      <c r="BJ3856" s="169"/>
      <c r="BK3856" s="169"/>
      <c r="BL3856" s="169"/>
      <c r="BM3856" s="169"/>
      <c r="BN3856" s="169"/>
      <c r="BO3856" s="169"/>
      <c r="BP3856" s="169"/>
      <c r="BQ3856" s="169"/>
      <c r="BS3856" s="6"/>
      <c r="BT3856" s="11"/>
      <c r="BU3856" s="6"/>
      <c r="BV3856" s="6"/>
    </row>
    <row r="3857" spans="1:74" ht="15.75" x14ac:dyDescent="0.25">
      <c r="A3857" s="52" t="s">
        <v>7908</v>
      </c>
      <c r="B3857" s="56"/>
      <c r="C3857" s="7" t="s">
        <v>118</v>
      </c>
      <c r="D3857" s="7" t="s">
        <v>6921</v>
      </c>
      <c r="E3857" s="7"/>
      <c r="F3857" s="64"/>
      <c r="G3857" s="6"/>
      <c r="H3857" s="6"/>
      <c r="I3857" s="10" t="s">
        <v>110</v>
      </c>
      <c r="J3857" s="11" t="s">
        <v>5817</v>
      </c>
      <c r="K3857" s="220" t="s">
        <v>601</v>
      </c>
      <c r="L3857" s="180"/>
      <c r="M3857" s="180">
        <v>1000</v>
      </c>
      <c r="N3857" s="80" t="s">
        <v>7217</v>
      </c>
      <c r="O3857" s="165"/>
      <c r="P3857" s="80" t="s">
        <v>6729</v>
      </c>
      <c r="Q3857" s="80"/>
      <c r="R3857" s="80"/>
      <c r="S3857" s="166"/>
      <c r="T3857" s="164"/>
      <c r="U3857" s="167"/>
      <c r="V3857" s="168"/>
      <c r="W3857" s="12" t="str">
        <f t="shared" si="649"/>
        <v>Mqtt1</v>
      </c>
      <c r="X3857" s="222"/>
      <c r="Y3857" s="6" t="str">
        <f t="shared" si="652"/>
        <v>power-tag/outlets-crew-lounge-emp108</v>
      </c>
      <c r="Z3857" s="106" t="str" cm="1">
        <f t="array" ref="Z3857">IF(COUNTIF(N3857,"spare"),"","$."&amp;_xlfn.REGEXEXTRACT(J3857,"PT\d+[FQ]\d+_(.*)", 2))</f>
        <v>$.Power_Factor_Phase_A</v>
      </c>
      <c r="AA3857" s="12">
        <f t="shared" si="651"/>
        <v>52</v>
      </c>
      <c r="AB3857" s="6" t="s">
        <v>195</v>
      </c>
      <c r="AC3857" s="106">
        <v>3078</v>
      </c>
      <c r="AJ3857" s="80"/>
      <c r="AK3857" s="116" t="s">
        <v>1696</v>
      </c>
      <c r="AN3857" s="80"/>
      <c r="AO3857" s="80"/>
      <c r="AP3857" s="80"/>
      <c r="AQ3857" s="80"/>
      <c r="AR3857" s="130"/>
      <c r="AS3857" s="80"/>
      <c r="AT3857" s="7"/>
      <c r="AU3857" s="7"/>
      <c r="AV3857" s="169"/>
      <c r="AW3857" s="170"/>
      <c r="AX3857" s="140"/>
      <c r="AY3857" s="150"/>
      <c r="AZ3857" s="171"/>
      <c r="BA3857" s="171"/>
      <c r="BB3857" s="150" t="str">
        <f t="shared" si="650"/>
        <v/>
      </c>
      <c r="BC3857" s="172"/>
      <c r="BD3857" s="169"/>
      <c r="BE3857" s="169"/>
      <c r="BF3857" s="169"/>
      <c r="BG3857" s="169"/>
      <c r="BH3857" s="169"/>
      <c r="BI3857" s="169"/>
      <c r="BJ3857" s="169"/>
      <c r="BK3857" s="169"/>
      <c r="BL3857" s="169"/>
      <c r="BM3857" s="169"/>
      <c r="BN3857" s="169"/>
      <c r="BO3857" s="169"/>
      <c r="BP3857" s="169"/>
      <c r="BQ3857" s="169"/>
      <c r="BS3857" s="6"/>
      <c r="BT3857" s="11"/>
      <c r="BU3857" s="6"/>
      <c r="BV3857" s="6"/>
    </row>
    <row r="3858" spans="1:74" ht="15.75" x14ac:dyDescent="0.25">
      <c r="A3858" s="52" t="s">
        <v>7908</v>
      </c>
      <c r="B3858" s="56"/>
      <c r="C3858" s="7" t="s">
        <v>118</v>
      </c>
      <c r="D3858" s="7" t="s">
        <v>6921</v>
      </c>
      <c r="E3858" s="7"/>
      <c r="F3858" s="64"/>
      <c r="G3858" s="6"/>
      <c r="H3858" s="6"/>
      <c r="I3858" s="10" t="s">
        <v>110</v>
      </c>
      <c r="J3858" s="11" t="s">
        <v>5818</v>
      </c>
      <c r="K3858" s="220" t="s">
        <v>601</v>
      </c>
      <c r="L3858" s="180"/>
      <c r="M3858" s="180">
        <v>1000</v>
      </c>
      <c r="N3858" s="80" t="s">
        <v>7217</v>
      </c>
      <c r="O3858" s="165"/>
      <c r="P3858" s="80" t="s">
        <v>6730</v>
      </c>
      <c r="Q3858" s="80"/>
      <c r="R3858" s="80"/>
      <c r="S3858" s="166"/>
      <c r="T3858" s="164"/>
      <c r="U3858" s="167"/>
      <c r="V3858" s="168"/>
      <c r="W3858" s="12" t="str">
        <f t="shared" si="649"/>
        <v>Mqtt1</v>
      </c>
      <c r="X3858" s="222"/>
      <c r="Y3858" s="6" t="str">
        <f t="shared" si="652"/>
        <v>power-tag/outlets-crew-lounge-emp108</v>
      </c>
      <c r="Z3858" s="106" t="str" cm="1">
        <f t="array" ref="Z3858">IF(COUNTIF(N3858,"spare"),"","$."&amp;_xlfn.REGEXEXTRACT(J3858,"PT\d+[FQ]\d+_(.*)", 2))</f>
        <v>$.Power_Factor_Phase_B</v>
      </c>
      <c r="AA3858" s="12">
        <f t="shared" si="651"/>
        <v>52</v>
      </c>
      <c r="AB3858" s="6" t="s">
        <v>195</v>
      </c>
      <c r="AC3858" s="106">
        <v>3080</v>
      </c>
      <c r="AJ3858" s="80"/>
      <c r="AK3858" s="116" t="s">
        <v>1696</v>
      </c>
      <c r="AN3858" s="80"/>
      <c r="AO3858" s="80"/>
      <c r="AP3858" s="80"/>
      <c r="AQ3858" s="80"/>
      <c r="AR3858" s="130"/>
      <c r="AS3858" s="80"/>
      <c r="AT3858" s="7"/>
      <c r="AU3858" s="7"/>
      <c r="AV3858" s="169"/>
      <c r="AW3858" s="170"/>
      <c r="AX3858" s="140"/>
      <c r="AY3858" s="150"/>
      <c r="AZ3858" s="171"/>
      <c r="BA3858" s="171"/>
      <c r="BB3858" s="150" t="str">
        <f t="shared" si="650"/>
        <v/>
      </c>
      <c r="BC3858" s="172"/>
      <c r="BD3858" s="169"/>
      <c r="BE3858" s="169"/>
      <c r="BF3858" s="169"/>
      <c r="BG3858" s="169"/>
      <c r="BH3858" s="169"/>
      <c r="BI3858" s="169"/>
      <c r="BJ3858" s="169"/>
      <c r="BK3858" s="169"/>
      <c r="BL3858" s="169"/>
      <c r="BM3858" s="169"/>
      <c r="BN3858" s="169"/>
      <c r="BO3858" s="169"/>
      <c r="BP3858" s="169"/>
      <c r="BQ3858" s="169"/>
      <c r="BS3858" s="6"/>
      <c r="BT3858" s="11"/>
      <c r="BU3858" s="6"/>
      <c r="BV3858" s="6"/>
    </row>
    <row r="3859" spans="1:74" ht="15.75" x14ac:dyDescent="0.25">
      <c r="A3859" s="52" t="s">
        <v>7908</v>
      </c>
      <c r="B3859" s="56"/>
      <c r="C3859" s="7" t="s">
        <v>118</v>
      </c>
      <c r="D3859" s="7" t="s">
        <v>6921</v>
      </c>
      <c r="E3859" s="7"/>
      <c r="F3859" s="64"/>
      <c r="G3859" s="6"/>
      <c r="H3859" s="6"/>
      <c r="I3859" s="10" t="s">
        <v>110</v>
      </c>
      <c r="J3859" s="11" t="s">
        <v>5819</v>
      </c>
      <c r="K3859" s="220" t="s">
        <v>601</v>
      </c>
      <c r="L3859" s="180"/>
      <c r="M3859" s="180">
        <v>1000</v>
      </c>
      <c r="N3859" s="80" t="s">
        <v>7217</v>
      </c>
      <c r="O3859" s="165"/>
      <c r="P3859" s="80" t="s">
        <v>6731</v>
      </c>
      <c r="Q3859" s="80"/>
      <c r="R3859" s="80"/>
      <c r="S3859" s="166"/>
      <c r="T3859" s="164"/>
      <c r="U3859" s="167"/>
      <c r="V3859" s="168"/>
      <c r="W3859" s="12" t="str">
        <f t="shared" si="649"/>
        <v>Mqtt1</v>
      </c>
      <c r="X3859" s="222"/>
      <c r="Y3859" s="6" t="str">
        <f t="shared" si="652"/>
        <v>power-tag/outlets-crew-lounge-emp108</v>
      </c>
      <c r="Z3859" s="106" t="str" cm="1">
        <f t="array" ref="Z3859">IF(COUNTIF(N3859,"spare"),"","$."&amp;_xlfn.REGEXEXTRACT(J3859,"PT\d+[FQ]\d+_(.*)", 2))</f>
        <v>$.Power_Factor_Phase_C</v>
      </c>
      <c r="AA3859" s="12">
        <f t="shared" si="651"/>
        <v>52</v>
      </c>
      <c r="AB3859" s="6" t="s">
        <v>195</v>
      </c>
      <c r="AC3859" s="106">
        <v>3082</v>
      </c>
      <c r="AJ3859" s="80"/>
      <c r="AK3859" s="116" t="s">
        <v>1696</v>
      </c>
      <c r="AN3859" s="80"/>
      <c r="AO3859" s="80"/>
      <c r="AP3859" s="80"/>
      <c r="AQ3859" s="80"/>
      <c r="AR3859" s="130"/>
      <c r="AS3859" s="80"/>
      <c r="AT3859" s="7"/>
      <c r="AU3859" s="7"/>
      <c r="AV3859" s="169"/>
      <c r="AW3859" s="170"/>
      <c r="AX3859" s="140"/>
      <c r="AY3859" s="150"/>
      <c r="AZ3859" s="171"/>
      <c r="BA3859" s="171"/>
      <c r="BB3859" s="150" t="str">
        <f t="shared" si="650"/>
        <v/>
      </c>
      <c r="BC3859" s="172"/>
      <c r="BD3859" s="169"/>
      <c r="BE3859" s="169"/>
      <c r="BF3859" s="169"/>
      <c r="BG3859" s="169"/>
      <c r="BH3859" s="169"/>
      <c r="BI3859" s="169"/>
      <c r="BJ3859" s="169"/>
      <c r="BK3859" s="169"/>
      <c r="BL3859" s="169"/>
      <c r="BM3859" s="169"/>
      <c r="BN3859" s="169"/>
      <c r="BO3859" s="169"/>
      <c r="BP3859" s="169"/>
      <c r="BQ3859" s="169"/>
      <c r="BS3859" s="6"/>
      <c r="BT3859" s="11"/>
      <c r="BU3859" s="6"/>
      <c r="BV3859" s="6"/>
    </row>
    <row r="3860" spans="1:74" ht="15.75" x14ac:dyDescent="0.25">
      <c r="A3860" s="52" t="s">
        <v>7908</v>
      </c>
      <c r="B3860" s="56"/>
      <c r="C3860" s="7" t="s">
        <v>118</v>
      </c>
      <c r="D3860" s="7" t="s">
        <v>6921</v>
      </c>
      <c r="E3860" s="7"/>
      <c r="F3860" s="64"/>
      <c r="G3860" s="6"/>
      <c r="H3860" s="6"/>
      <c r="I3860" s="10" t="s">
        <v>110</v>
      </c>
      <c r="J3860" s="11" t="s">
        <v>5820</v>
      </c>
      <c r="K3860" s="220" t="s">
        <v>601</v>
      </c>
      <c r="L3860" s="180"/>
      <c r="M3860" s="180">
        <v>1000</v>
      </c>
      <c r="N3860" s="80" t="s">
        <v>7217</v>
      </c>
      <c r="O3860" s="165"/>
      <c r="P3860" s="80" t="s">
        <v>6732</v>
      </c>
      <c r="Q3860" s="80"/>
      <c r="R3860" s="80"/>
      <c r="S3860" s="166"/>
      <c r="T3860" s="164"/>
      <c r="U3860" s="167"/>
      <c r="V3860" s="168"/>
      <c r="W3860" s="12" t="str">
        <f t="shared" si="649"/>
        <v>Mqtt1</v>
      </c>
      <c r="X3860" s="222"/>
      <c r="Y3860" s="6" t="str">
        <f t="shared" si="652"/>
        <v>power-tag/outlets-crew-lounge-emp108</v>
      </c>
      <c r="Z3860" s="106" t="str" cm="1">
        <f t="array" ref="Z3860">IF(COUNTIF(N3860,"spare"),"","$."&amp;_xlfn.REGEXEXTRACT(J3860,"PT\d+[FQ]\d+_(.*)", 2))</f>
        <v>$.Total_Power_Factor</v>
      </c>
      <c r="AA3860" s="12">
        <f t="shared" si="651"/>
        <v>52</v>
      </c>
      <c r="AB3860" s="6" t="s">
        <v>195</v>
      </c>
      <c r="AC3860" s="106">
        <v>3084</v>
      </c>
      <c r="AJ3860" s="80"/>
      <c r="AK3860" s="116" t="s">
        <v>1696</v>
      </c>
      <c r="AN3860" s="80"/>
      <c r="AO3860" s="80"/>
      <c r="AP3860" s="80"/>
      <c r="AQ3860" s="80"/>
      <c r="AR3860" s="130"/>
      <c r="AS3860" s="80"/>
      <c r="AT3860" s="7"/>
      <c r="AU3860" s="7"/>
      <c r="AV3860" s="169"/>
      <c r="AW3860" s="170"/>
      <c r="AX3860" s="140"/>
      <c r="AY3860" s="150"/>
      <c r="AZ3860" s="171"/>
      <c r="BA3860" s="171"/>
      <c r="BB3860" s="150" t="str">
        <f t="shared" si="650"/>
        <v/>
      </c>
      <c r="BC3860" s="172"/>
      <c r="BD3860" s="169"/>
      <c r="BE3860" s="169"/>
      <c r="BF3860" s="169"/>
      <c r="BG3860" s="169"/>
      <c r="BH3860" s="169"/>
      <c r="BI3860" s="169"/>
      <c r="BJ3860" s="169"/>
      <c r="BK3860" s="169"/>
      <c r="BL3860" s="169"/>
      <c r="BM3860" s="169"/>
      <c r="BN3860" s="169"/>
      <c r="BO3860" s="169"/>
      <c r="BP3860" s="169"/>
      <c r="BQ3860" s="169"/>
      <c r="BS3860" s="6"/>
      <c r="BT3860" s="11"/>
      <c r="BU3860" s="6"/>
      <c r="BV3860" s="6"/>
    </row>
    <row r="3861" spans="1:74" ht="15.75" x14ac:dyDescent="0.25">
      <c r="A3861" s="52" t="s">
        <v>7908</v>
      </c>
      <c r="B3861" s="56"/>
      <c r="C3861" s="7" t="s">
        <v>118</v>
      </c>
      <c r="D3861" s="7" t="s">
        <v>6921</v>
      </c>
      <c r="E3861" s="7"/>
      <c r="F3861" s="64"/>
      <c r="G3861" s="6"/>
      <c r="H3861" s="6"/>
      <c r="I3861" s="10" t="s">
        <v>110</v>
      </c>
      <c r="J3861" s="11" t="s">
        <v>5821</v>
      </c>
      <c r="K3861" s="220" t="s">
        <v>601</v>
      </c>
      <c r="L3861" s="180"/>
      <c r="M3861" s="180">
        <v>1000</v>
      </c>
      <c r="N3861" s="80" t="s">
        <v>7217</v>
      </c>
      <c r="O3861" s="165"/>
      <c r="P3861" s="80" t="s">
        <v>6733</v>
      </c>
      <c r="Q3861" s="80"/>
      <c r="R3861" s="80"/>
      <c r="S3861" s="166"/>
      <c r="T3861" s="164"/>
      <c r="U3861" s="167"/>
      <c r="V3861" s="168"/>
      <c r="W3861" s="12" t="str">
        <f t="shared" ref="W3861:W3875" si="653">IF(COUNTIF(N3861,"spare"),"","Mqtt1")</f>
        <v>Mqtt1</v>
      </c>
      <c r="X3861" s="222"/>
      <c r="Y3861" s="6" t="str">
        <f t="shared" si="652"/>
        <v>power-tag/outlets-crew-mess-emp109</v>
      </c>
      <c r="Z3861" s="106" t="str" cm="1">
        <f t="array" ref="Z3861">IF(COUNTIF(N3861,"spare"),"","$."&amp;_xlfn.REGEXEXTRACT(J3861,"PT\d+[FQ]\d+_(.*)", 2))</f>
        <v>$.RMS_Current_Phase_A</v>
      </c>
      <c r="AA3861" s="12">
        <f>AA3846+1</f>
        <v>53</v>
      </c>
      <c r="AB3861" s="6" t="s">
        <v>195</v>
      </c>
      <c r="AC3861" s="106">
        <v>3000</v>
      </c>
      <c r="AJ3861" s="80"/>
      <c r="AK3861" s="116" t="s">
        <v>1693</v>
      </c>
      <c r="AN3861" s="80"/>
      <c r="AO3861" s="80"/>
      <c r="AP3861" s="80"/>
      <c r="AQ3861" s="80"/>
      <c r="AR3861" s="130"/>
      <c r="AS3861" s="80"/>
      <c r="AT3861" s="7"/>
      <c r="AU3861" s="7"/>
      <c r="AV3861" s="169"/>
      <c r="AW3861" s="170"/>
      <c r="AX3861" s="140"/>
      <c r="AY3861" s="150"/>
      <c r="AZ3861" s="171"/>
      <c r="BA3861" s="171"/>
      <c r="BB3861" s="150" t="str">
        <f t="shared" ref="BB3861:BB3875" si="654">IF(ISNUMBER(AM3861),"1","")</f>
        <v/>
      </c>
      <c r="BC3861" s="172"/>
      <c r="BD3861" s="169"/>
      <c r="BE3861" s="169"/>
      <c r="BF3861" s="169"/>
      <c r="BG3861" s="169"/>
      <c r="BH3861" s="169"/>
      <c r="BI3861" s="169"/>
      <c r="BJ3861" s="169"/>
      <c r="BK3861" s="169"/>
      <c r="BL3861" s="169"/>
      <c r="BM3861" s="169"/>
      <c r="BN3861" s="169"/>
      <c r="BO3861" s="169"/>
      <c r="BP3861" s="169"/>
      <c r="BQ3861" s="169"/>
      <c r="BS3861" s="6"/>
      <c r="BT3861" s="11"/>
      <c r="BU3861" s="6"/>
      <c r="BV3861" s="6"/>
    </row>
    <row r="3862" spans="1:74" ht="15.75" x14ac:dyDescent="0.25">
      <c r="A3862" s="52" t="s">
        <v>7908</v>
      </c>
      <c r="B3862" s="56"/>
      <c r="C3862" s="7" t="s">
        <v>118</v>
      </c>
      <c r="D3862" s="7" t="s">
        <v>6921</v>
      </c>
      <c r="E3862" s="7"/>
      <c r="F3862" s="64"/>
      <c r="G3862" s="6"/>
      <c r="H3862" s="6"/>
      <c r="I3862" s="10" t="s">
        <v>110</v>
      </c>
      <c r="J3862" s="11" t="s">
        <v>5822</v>
      </c>
      <c r="K3862" s="220" t="s">
        <v>601</v>
      </c>
      <c r="L3862" s="180"/>
      <c r="M3862" s="180">
        <v>1000</v>
      </c>
      <c r="N3862" s="80" t="s">
        <v>7217</v>
      </c>
      <c r="O3862" s="165"/>
      <c r="P3862" s="80" t="s">
        <v>6734</v>
      </c>
      <c r="Q3862" s="80"/>
      <c r="R3862" s="80"/>
      <c r="S3862" s="166"/>
      <c r="T3862" s="164"/>
      <c r="U3862" s="167"/>
      <c r="V3862" s="168"/>
      <c r="W3862" s="12" t="str">
        <f t="shared" si="653"/>
        <v>Mqtt1</v>
      </c>
      <c r="X3862" s="222"/>
      <c r="Y3862" s="6" t="str">
        <f t="shared" si="652"/>
        <v>power-tag/outlets-crew-mess-emp109</v>
      </c>
      <c r="Z3862" s="106" t="str" cm="1">
        <f t="array" ref="Z3862">IF(COUNTIF(N3862,"spare"),"","$."&amp;_xlfn.REGEXEXTRACT(J3862,"PT\d+[FQ]\d+_(.*)", 2))</f>
        <v>$.RMS_Current_Phase_B</v>
      </c>
      <c r="AA3862" s="12">
        <f t="shared" ref="AA3862:AA3875" si="655">AA3847+1</f>
        <v>53</v>
      </c>
      <c r="AB3862" s="6" t="s">
        <v>195</v>
      </c>
      <c r="AC3862" s="106">
        <v>3002</v>
      </c>
      <c r="AJ3862" s="80"/>
      <c r="AK3862" s="116" t="s">
        <v>1693</v>
      </c>
      <c r="AN3862" s="80"/>
      <c r="AO3862" s="80"/>
      <c r="AP3862" s="80"/>
      <c r="AQ3862" s="80"/>
      <c r="AR3862" s="130"/>
      <c r="AS3862" s="80"/>
      <c r="AT3862" s="7"/>
      <c r="AU3862" s="7"/>
      <c r="AV3862" s="169"/>
      <c r="AW3862" s="170"/>
      <c r="AX3862" s="140"/>
      <c r="AY3862" s="150"/>
      <c r="AZ3862" s="171"/>
      <c r="BA3862" s="171"/>
      <c r="BB3862" s="150" t="str">
        <f t="shared" si="654"/>
        <v/>
      </c>
      <c r="BC3862" s="172"/>
      <c r="BD3862" s="169"/>
      <c r="BE3862" s="169"/>
      <c r="BF3862" s="169"/>
      <c r="BG3862" s="169"/>
      <c r="BH3862" s="169"/>
      <c r="BI3862" s="169"/>
      <c r="BJ3862" s="169"/>
      <c r="BK3862" s="169"/>
      <c r="BL3862" s="169"/>
      <c r="BM3862" s="169"/>
      <c r="BN3862" s="169"/>
      <c r="BO3862" s="169"/>
      <c r="BP3862" s="169"/>
      <c r="BQ3862" s="169"/>
      <c r="BS3862" s="6"/>
      <c r="BT3862" s="11"/>
      <c r="BU3862" s="6"/>
      <c r="BV3862" s="6"/>
    </row>
    <row r="3863" spans="1:74" ht="15.75" x14ac:dyDescent="0.25">
      <c r="A3863" s="52" t="s">
        <v>7908</v>
      </c>
      <c r="B3863" s="56"/>
      <c r="C3863" s="7" t="s">
        <v>118</v>
      </c>
      <c r="D3863" s="7" t="s">
        <v>6921</v>
      </c>
      <c r="E3863" s="7"/>
      <c r="F3863" s="64"/>
      <c r="G3863" s="6"/>
      <c r="H3863" s="6"/>
      <c r="I3863" s="10" t="s">
        <v>110</v>
      </c>
      <c r="J3863" s="11" t="s">
        <v>5823</v>
      </c>
      <c r="K3863" s="220" t="s">
        <v>601</v>
      </c>
      <c r="L3863" s="180"/>
      <c r="M3863" s="180">
        <v>1000</v>
      </c>
      <c r="N3863" s="80" t="s">
        <v>7217</v>
      </c>
      <c r="O3863" s="165"/>
      <c r="P3863" s="80" t="s">
        <v>6735</v>
      </c>
      <c r="Q3863" s="80"/>
      <c r="R3863" s="80"/>
      <c r="S3863" s="166"/>
      <c r="T3863" s="164"/>
      <c r="U3863" s="167"/>
      <c r="V3863" s="168"/>
      <c r="W3863" s="12" t="str">
        <f t="shared" si="653"/>
        <v>Mqtt1</v>
      </c>
      <c r="X3863" s="222"/>
      <c r="Y3863" s="6" t="str">
        <f t="shared" si="652"/>
        <v>power-tag/outlets-crew-mess-emp109</v>
      </c>
      <c r="Z3863" s="106" t="str" cm="1">
        <f t="array" ref="Z3863">IF(COUNTIF(N3863,"spare"),"","$."&amp;_xlfn.REGEXEXTRACT(J3863,"PT\d+[FQ]\d+_(.*)", 2))</f>
        <v>$.RMS_Current_Phase_C</v>
      </c>
      <c r="AA3863" s="12">
        <f t="shared" si="655"/>
        <v>53</v>
      </c>
      <c r="AB3863" s="6" t="s">
        <v>195</v>
      </c>
      <c r="AC3863" s="106">
        <v>3004</v>
      </c>
      <c r="AJ3863" s="80"/>
      <c r="AK3863" s="116" t="s">
        <v>1693</v>
      </c>
      <c r="AN3863" s="80"/>
      <c r="AO3863" s="80"/>
      <c r="AP3863" s="80"/>
      <c r="AQ3863" s="80"/>
      <c r="AR3863" s="130"/>
      <c r="AS3863" s="80"/>
      <c r="AT3863" s="7"/>
      <c r="AU3863" s="7"/>
      <c r="AV3863" s="169"/>
      <c r="AW3863" s="170"/>
      <c r="AX3863" s="140"/>
      <c r="AY3863" s="150"/>
      <c r="AZ3863" s="171"/>
      <c r="BA3863" s="171"/>
      <c r="BB3863" s="150" t="str">
        <f t="shared" si="654"/>
        <v/>
      </c>
      <c r="BC3863" s="172"/>
      <c r="BD3863" s="169"/>
      <c r="BE3863" s="169"/>
      <c r="BF3863" s="169"/>
      <c r="BG3863" s="169"/>
      <c r="BH3863" s="169"/>
      <c r="BI3863" s="169"/>
      <c r="BJ3863" s="169"/>
      <c r="BK3863" s="169"/>
      <c r="BL3863" s="169"/>
      <c r="BM3863" s="169"/>
      <c r="BN3863" s="169"/>
      <c r="BO3863" s="169"/>
      <c r="BP3863" s="169"/>
      <c r="BQ3863" s="169"/>
      <c r="BS3863" s="6"/>
      <c r="BT3863" s="11"/>
      <c r="BU3863" s="6"/>
      <c r="BV3863" s="6"/>
    </row>
    <row r="3864" spans="1:74" ht="15.75" x14ac:dyDescent="0.25">
      <c r="A3864" s="52" t="s">
        <v>7908</v>
      </c>
      <c r="B3864" s="56"/>
      <c r="C3864" s="7" t="s">
        <v>118</v>
      </c>
      <c r="D3864" s="7" t="s">
        <v>6921</v>
      </c>
      <c r="E3864" s="7"/>
      <c r="F3864" s="64"/>
      <c r="G3864" s="6"/>
      <c r="H3864" s="6"/>
      <c r="I3864" s="10" t="s">
        <v>110</v>
      </c>
      <c r="J3864" s="11" t="s">
        <v>5824</v>
      </c>
      <c r="K3864" s="220" t="s">
        <v>601</v>
      </c>
      <c r="L3864" s="180"/>
      <c r="M3864" s="180">
        <v>1000</v>
      </c>
      <c r="N3864" s="80" t="s">
        <v>7217</v>
      </c>
      <c r="O3864" s="165"/>
      <c r="P3864" s="80" t="s">
        <v>6736</v>
      </c>
      <c r="Q3864" s="80"/>
      <c r="R3864" s="80"/>
      <c r="S3864" s="166"/>
      <c r="T3864" s="164"/>
      <c r="U3864" s="167"/>
      <c r="V3864" s="168"/>
      <c r="W3864" s="12" t="str">
        <f t="shared" si="653"/>
        <v>Mqtt1</v>
      </c>
      <c r="X3864" s="222"/>
      <c r="Y3864" s="6" t="str">
        <f t="shared" si="652"/>
        <v>power-tag/outlets-crew-mess-emp109</v>
      </c>
      <c r="Z3864" s="106" t="str" cm="1">
        <f t="array" ref="Z3864">IF(COUNTIF(N3864,"spare"),"","$."&amp;_xlfn.REGEXEXTRACT(J3864,"PT\d+[FQ]\d+_(.*)", 2))</f>
        <v>$.RMS_Current_Phase_Neut</v>
      </c>
      <c r="AA3864" s="12">
        <f t="shared" si="655"/>
        <v>53</v>
      </c>
      <c r="AB3864" s="6" t="s">
        <v>195</v>
      </c>
      <c r="AC3864" s="106">
        <v>3006</v>
      </c>
      <c r="AJ3864" s="80"/>
      <c r="AK3864" s="116" t="s">
        <v>1693</v>
      </c>
      <c r="AN3864" s="80"/>
      <c r="AO3864" s="80"/>
      <c r="AP3864" s="80"/>
      <c r="AQ3864" s="80"/>
      <c r="AR3864" s="130"/>
      <c r="AS3864" s="80"/>
      <c r="AT3864" s="7"/>
      <c r="AU3864" s="7"/>
      <c r="AV3864" s="169"/>
      <c r="AW3864" s="170"/>
      <c r="AX3864" s="140"/>
      <c r="AY3864" s="150"/>
      <c r="AZ3864" s="171"/>
      <c r="BA3864" s="171"/>
      <c r="BB3864" s="150" t="str">
        <f t="shared" si="654"/>
        <v/>
      </c>
      <c r="BC3864" s="172"/>
      <c r="BD3864" s="169"/>
      <c r="BE3864" s="169"/>
      <c r="BF3864" s="169"/>
      <c r="BG3864" s="169"/>
      <c r="BH3864" s="169"/>
      <c r="BI3864" s="169"/>
      <c r="BJ3864" s="169"/>
      <c r="BK3864" s="169"/>
      <c r="BL3864" s="169"/>
      <c r="BM3864" s="169"/>
      <c r="BN3864" s="169"/>
      <c r="BO3864" s="169"/>
      <c r="BP3864" s="169"/>
      <c r="BQ3864" s="169"/>
      <c r="BS3864" s="6"/>
      <c r="BT3864" s="11"/>
      <c r="BU3864" s="6"/>
      <c r="BV3864" s="6"/>
    </row>
    <row r="3865" spans="1:74" ht="15.75" x14ac:dyDescent="0.25">
      <c r="A3865" s="52" t="s">
        <v>7908</v>
      </c>
      <c r="B3865" s="56"/>
      <c r="C3865" s="7" t="s">
        <v>118</v>
      </c>
      <c r="D3865" s="7" t="s">
        <v>6921</v>
      </c>
      <c r="E3865" s="7"/>
      <c r="F3865" s="64"/>
      <c r="G3865" s="6"/>
      <c r="H3865" s="6"/>
      <c r="I3865" s="10" t="s">
        <v>110</v>
      </c>
      <c r="J3865" s="11" t="s">
        <v>7874</v>
      </c>
      <c r="K3865" s="220" t="s">
        <v>601</v>
      </c>
      <c r="L3865" s="180"/>
      <c r="M3865" s="180">
        <v>1000</v>
      </c>
      <c r="N3865" s="80" t="s">
        <v>7217</v>
      </c>
      <c r="O3865" s="165"/>
      <c r="P3865" s="80" t="s">
        <v>6737</v>
      </c>
      <c r="Q3865" s="80"/>
      <c r="R3865" s="80"/>
      <c r="S3865" s="166"/>
      <c r="T3865" s="164"/>
      <c r="U3865" s="167"/>
      <c r="V3865" s="168"/>
      <c r="W3865" s="12" t="str">
        <f t="shared" si="653"/>
        <v>Mqtt1</v>
      </c>
      <c r="X3865" s="222"/>
      <c r="Y3865" s="6" t="str">
        <f t="shared" si="652"/>
        <v>power-tag/outlets-crew-mess-emp109</v>
      </c>
      <c r="Z3865" s="106" t="str" cm="1">
        <f t="array" ref="Z3865">IF(COUNTIF(N3865,"spare"),"","$."&amp;_xlfn.REGEXEXTRACT(J3865,"PT\d+[FQ]\d+_(.*)", 2))</f>
        <v>$.RMS_Voltage_A_N</v>
      </c>
      <c r="AA3865" s="12">
        <f t="shared" si="655"/>
        <v>53</v>
      </c>
      <c r="AB3865" s="6" t="s">
        <v>195</v>
      </c>
      <c r="AC3865" s="106">
        <v>3028</v>
      </c>
      <c r="AJ3865" s="80"/>
      <c r="AK3865" s="116" t="s">
        <v>1694</v>
      </c>
      <c r="AN3865" s="80"/>
      <c r="AO3865" s="80"/>
      <c r="AP3865" s="80"/>
      <c r="AQ3865" s="80"/>
      <c r="AR3865" s="130"/>
      <c r="AS3865" s="80"/>
      <c r="AT3865" s="7"/>
      <c r="AU3865" s="7"/>
      <c r="AV3865" s="169"/>
      <c r="AW3865" s="170"/>
      <c r="AX3865" s="140"/>
      <c r="AY3865" s="150"/>
      <c r="AZ3865" s="171"/>
      <c r="BA3865" s="171"/>
      <c r="BB3865" s="150" t="str">
        <f t="shared" si="654"/>
        <v/>
      </c>
      <c r="BC3865" s="172"/>
      <c r="BD3865" s="169"/>
      <c r="BE3865" s="169"/>
      <c r="BF3865" s="169"/>
      <c r="BG3865" s="169"/>
      <c r="BH3865" s="169"/>
      <c r="BI3865" s="169"/>
      <c r="BJ3865" s="169"/>
      <c r="BK3865" s="169"/>
      <c r="BL3865" s="169"/>
      <c r="BM3865" s="169"/>
      <c r="BN3865" s="169"/>
      <c r="BO3865" s="169"/>
      <c r="BP3865" s="169"/>
      <c r="BQ3865" s="169"/>
      <c r="BS3865" s="6"/>
      <c r="BT3865" s="11"/>
      <c r="BU3865" s="6"/>
      <c r="BV3865" s="6"/>
    </row>
    <row r="3866" spans="1:74" ht="15.75" x14ac:dyDescent="0.25">
      <c r="A3866" s="52" t="s">
        <v>7908</v>
      </c>
      <c r="B3866" s="56"/>
      <c r="C3866" s="7" t="s">
        <v>118</v>
      </c>
      <c r="D3866" s="7" t="s">
        <v>6921</v>
      </c>
      <c r="E3866" s="7"/>
      <c r="F3866" s="64"/>
      <c r="G3866" s="6"/>
      <c r="H3866" s="6"/>
      <c r="I3866" s="10" t="s">
        <v>110</v>
      </c>
      <c r="J3866" s="11" t="s">
        <v>7875</v>
      </c>
      <c r="K3866" s="220" t="s">
        <v>601</v>
      </c>
      <c r="L3866" s="180"/>
      <c r="M3866" s="180">
        <v>1000</v>
      </c>
      <c r="N3866" s="80" t="s">
        <v>7217</v>
      </c>
      <c r="O3866" s="165"/>
      <c r="P3866" s="80" t="s">
        <v>6738</v>
      </c>
      <c r="Q3866" s="80"/>
      <c r="R3866" s="80"/>
      <c r="S3866" s="166"/>
      <c r="T3866" s="164"/>
      <c r="U3866" s="167"/>
      <c r="V3866" s="168"/>
      <c r="W3866" s="12" t="str">
        <f t="shared" si="653"/>
        <v>Mqtt1</v>
      </c>
      <c r="X3866" s="222"/>
      <c r="Y3866" s="6" t="str">
        <f t="shared" si="652"/>
        <v>power-tag/outlets-crew-mess-emp109</v>
      </c>
      <c r="Z3866" s="106" t="str" cm="1">
        <f t="array" ref="Z3866">IF(COUNTIF(N3866,"spare"),"","$."&amp;_xlfn.REGEXEXTRACT(J3866,"PT\d+[FQ]\d+_(.*)", 2))</f>
        <v>$.RMS_Voltage_B_N</v>
      </c>
      <c r="AA3866" s="12">
        <f t="shared" si="655"/>
        <v>53</v>
      </c>
      <c r="AB3866" s="6" t="s">
        <v>195</v>
      </c>
      <c r="AC3866" s="106">
        <v>3030</v>
      </c>
      <c r="AJ3866" s="80"/>
      <c r="AK3866" s="116" t="s">
        <v>1694</v>
      </c>
      <c r="AN3866" s="80"/>
      <c r="AO3866" s="80"/>
      <c r="AP3866" s="80"/>
      <c r="AQ3866" s="80"/>
      <c r="AR3866" s="130"/>
      <c r="AS3866" s="80"/>
      <c r="AT3866" s="7"/>
      <c r="AU3866" s="7"/>
      <c r="AV3866" s="169"/>
      <c r="AW3866" s="170"/>
      <c r="AX3866" s="140"/>
      <c r="AY3866" s="150"/>
      <c r="AZ3866" s="171"/>
      <c r="BA3866" s="171"/>
      <c r="BB3866" s="150" t="str">
        <f t="shared" si="654"/>
        <v/>
      </c>
      <c r="BC3866" s="172"/>
      <c r="BD3866" s="169"/>
      <c r="BE3866" s="169"/>
      <c r="BF3866" s="169"/>
      <c r="BG3866" s="169"/>
      <c r="BH3866" s="169"/>
      <c r="BI3866" s="169"/>
      <c r="BJ3866" s="169"/>
      <c r="BK3866" s="169"/>
      <c r="BL3866" s="169"/>
      <c r="BM3866" s="169"/>
      <c r="BN3866" s="169"/>
      <c r="BO3866" s="169"/>
      <c r="BP3866" s="169"/>
      <c r="BQ3866" s="169"/>
      <c r="BS3866" s="6"/>
      <c r="BT3866" s="11"/>
      <c r="BU3866" s="6"/>
      <c r="BV3866" s="6"/>
    </row>
    <row r="3867" spans="1:74" ht="15.75" x14ac:dyDescent="0.25">
      <c r="A3867" s="52" t="s">
        <v>7908</v>
      </c>
      <c r="B3867" s="56"/>
      <c r="C3867" s="7" t="s">
        <v>118</v>
      </c>
      <c r="D3867" s="7" t="s">
        <v>6921</v>
      </c>
      <c r="E3867" s="7"/>
      <c r="F3867" s="64"/>
      <c r="G3867" s="6"/>
      <c r="H3867" s="6"/>
      <c r="I3867" s="10" t="s">
        <v>110</v>
      </c>
      <c r="J3867" s="11" t="s">
        <v>7876</v>
      </c>
      <c r="K3867" s="220" t="s">
        <v>601</v>
      </c>
      <c r="L3867" s="180"/>
      <c r="M3867" s="180">
        <v>1000</v>
      </c>
      <c r="N3867" s="80" t="s">
        <v>7217</v>
      </c>
      <c r="O3867" s="165"/>
      <c r="P3867" s="80" t="s">
        <v>6739</v>
      </c>
      <c r="Q3867" s="80"/>
      <c r="R3867" s="80"/>
      <c r="S3867" s="166"/>
      <c r="T3867" s="164"/>
      <c r="U3867" s="167"/>
      <c r="V3867" s="168"/>
      <c r="W3867" s="12" t="str">
        <f t="shared" si="653"/>
        <v>Mqtt1</v>
      </c>
      <c r="X3867" s="222"/>
      <c r="Y3867" s="6" t="str">
        <f t="shared" si="652"/>
        <v>power-tag/outlets-crew-mess-emp109</v>
      </c>
      <c r="Z3867" s="106" t="str" cm="1">
        <f t="array" ref="Z3867">IF(COUNTIF(N3867,"spare"),"","$."&amp;_xlfn.REGEXEXTRACT(J3867,"PT\d+[FQ]\d+_(.*)", 2))</f>
        <v>$.RMS_Voltage_C_N</v>
      </c>
      <c r="AA3867" s="12">
        <f t="shared" si="655"/>
        <v>53</v>
      </c>
      <c r="AB3867" s="6" t="s">
        <v>195</v>
      </c>
      <c r="AC3867" s="106">
        <v>3032</v>
      </c>
      <c r="AJ3867" s="80"/>
      <c r="AK3867" s="116" t="s">
        <v>1694</v>
      </c>
      <c r="AN3867" s="80"/>
      <c r="AO3867" s="80"/>
      <c r="AP3867" s="80"/>
      <c r="AQ3867" s="80"/>
      <c r="AR3867" s="130"/>
      <c r="AS3867" s="80"/>
      <c r="AT3867" s="7"/>
      <c r="AU3867" s="7"/>
      <c r="AV3867" s="169"/>
      <c r="AW3867" s="170"/>
      <c r="AX3867" s="140"/>
      <c r="AY3867" s="150"/>
      <c r="AZ3867" s="171"/>
      <c r="BA3867" s="171"/>
      <c r="BB3867" s="150" t="str">
        <f t="shared" si="654"/>
        <v/>
      </c>
      <c r="BC3867" s="172"/>
      <c r="BD3867" s="169"/>
      <c r="BE3867" s="169"/>
      <c r="BF3867" s="169"/>
      <c r="BG3867" s="169"/>
      <c r="BH3867" s="169"/>
      <c r="BI3867" s="169"/>
      <c r="BJ3867" s="169"/>
      <c r="BK3867" s="169"/>
      <c r="BL3867" s="169"/>
      <c r="BM3867" s="169"/>
      <c r="BN3867" s="169"/>
      <c r="BO3867" s="169"/>
      <c r="BP3867" s="169"/>
      <c r="BQ3867" s="169"/>
      <c r="BS3867" s="6"/>
      <c r="BT3867" s="11"/>
      <c r="BU3867" s="6"/>
      <c r="BV3867" s="6"/>
    </row>
    <row r="3868" spans="1:74" ht="15.75" x14ac:dyDescent="0.25">
      <c r="A3868" s="52" t="s">
        <v>7908</v>
      </c>
      <c r="B3868" s="56"/>
      <c r="C3868" s="7" t="s">
        <v>118</v>
      </c>
      <c r="D3868" s="7" t="s">
        <v>6921</v>
      </c>
      <c r="E3868" s="7"/>
      <c r="F3868" s="64"/>
      <c r="G3868" s="6"/>
      <c r="H3868" s="6"/>
      <c r="I3868" s="10" t="s">
        <v>110</v>
      </c>
      <c r="J3868" s="11" t="s">
        <v>5825</v>
      </c>
      <c r="K3868" s="220" t="s">
        <v>601</v>
      </c>
      <c r="L3868" s="180"/>
      <c r="M3868" s="180">
        <v>1000</v>
      </c>
      <c r="N3868" s="80" t="s">
        <v>7217</v>
      </c>
      <c r="O3868" s="165"/>
      <c r="P3868" s="80" t="s">
        <v>6740</v>
      </c>
      <c r="Q3868" s="80"/>
      <c r="R3868" s="80"/>
      <c r="S3868" s="166"/>
      <c r="T3868" s="164"/>
      <c r="U3868" s="167"/>
      <c r="V3868" s="168"/>
      <c r="W3868" s="12" t="str">
        <f t="shared" si="653"/>
        <v>Mqtt1</v>
      </c>
      <c r="X3868" s="222"/>
      <c r="Y3868" s="6" t="str">
        <f t="shared" si="652"/>
        <v>power-tag/outlets-crew-mess-emp109</v>
      </c>
      <c r="Z3868" s="106" t="str" cm="1">
        <f t="array" ref="Z3868">IF(COUNTIF(N3868,"spare"),"","$."&amp;_xlfn.REGEXEXTRACT(J3868,"PT\d+[FQ]\d+_(.*)", 2))</f>
        <v>$.Active_Power_Phase_A</v>
      </c>
      <c r="AA3868" s="12">
        <f t="shared" si="655"/>
        <v>53</v>
      </c>
      <c r="AB3868" s="6" t="s">
        <v>195</v>
      </c>
      <c r="AC3868" s="106">
        <v>3054</v>
      </c>
      <c r="AJ3868" s="80"/>
      <c r="AK3868" s="116" t="s">
        <v>1695</v>
      </c>
      <c r="AN3868" s="80"/>
      <c r="AO3868" s="80"/>
      <c r="AP3868" s="80"/>
      <c r="AQ3868" s="80"/>
      <c r="AR3868" s="130"/>
      <c r="AS3868" s="80"/>
      <c r="AT3868" s="7"/>
      <c r="AU3868" s="7"/>
      <c r="AV3868" s="169"/>
      <c r="AW3868" s="170"/>
      <c r="AX3868" s="140"/>
      <c r="AY3868" s="150"/>
      <c r="AZ3868" s="171"/>
      <c r="BA3868" s="171"/>
      <c r="BB3868" s="150" t="str">
        <f t="shared" si="654"/>
        <v/>
      </c>
      <c r="BC3868" s="172"/>
      <c r="BD3868" s="169"/>
      <c r="BE3868" s="169"/>
      <c r="BF3868" s="169"/>
      <c r="BG3868" s="169"/>
      <c r="BH3868" s="169"/>
      <c r="BI3868" s="169"/>
      <c r="BJ3868" s="169"/>
      <c r="BK3868" s="169"/>
      <c r="BL3868" s="169"/>
      <c r="BM3868" s="169"/>
      <c r="BN3868" s="169"/>
      <c r="BO3868" s="169"/>
      <c r="BP3868" s="169"/>
      <c r="BQ3868" s="169"/>
      <c r="BS3868" s="6"/>
      <c r="BT3868" s="11"/>
      <c r="BU3868" s="6"/>
      <c r="BV3868" s="6"/>
    </row>
    <row r="3869" spans="1:74" ht="15.75" x14ac:dyDescent="0.25">
      <c r="A3869" s="52" t="s">
        <v>7908</v>
      </c>
      <c r="B3869" s="56"/>
      <c r="C3869" s="7" t="s">
        <v>118</v>
      </c>
      <c r="D3869" s="7" t="s">
        <v>6921</v>
      </c>
      <c r="E3869" s="7"/>
      <c r="F3869" s="64"/>
      <c r="G3869" s="6"/>
      <c r="H3869" s="6"/>
      <c r="I3869" s="10" t="s">
        <v>110</v>
      </c>
      <c r="J3869" s="11" t="s">
        <v>5826</v>
      </c>
      <c r="K3869" s="220" t="s">
        <v>601</v>
      </c>
      <c r="L3869" s="180"/>
      <c r="M3869" s="180">
        <v>1000</v>
      </c>
      <c r="N3869" s="80" t="s">
        <v>7217</v>
      </c>
      <c r="O3869" s="165"/>
      <c r="P3869" s="80" t="s">
        <v>6741</v>
      </c>
      <c r="Q3869" s="80"/>
      <c r="R3869" s="80"/>
      <c r="S3869" s="166"/>
      <c r="T3869" s="164"/>
      <c r="U3869" s="167"/>
      <c r="V3869" s="168"/>
      <c r="W3869" s="12" t="str">
        <f t="shared" si="653"/>
        <v>Mqtt1</v>
      </c>
      <c r="X3869" s="222"/>
      <c r="Y3869" s="6" t="str">
        <f t="shared" si="652"/>
        <v>power-tag/outlets-crew-mess-emp109</v>
      </c>
      <c r="Z3869" s="106" t="str" cm="1">
        <f t="array" ref="Z3869">IF(COUNTIF(N3869,"spare"),"","$."&amp;_xlfn.REGEXEXTRACT(J3869,"PT\d+[FQ]\d+_(.*)", 2))</f>
        <v>$.Active_Power_Phase_B</v>
      </c>
      <c r="AA3869" s="12">
        <f t="shared" si="655"/>
        <v>53</v>
      </c>
      <c r="AB3869" s="6" t="s">
        <v>195</v>
      </c>
      <c r="AC3869" s="106">
        <v>3056</v>
      </c>
      <c r="AJ3869" s="80"/>
      <c r="AK3869" s="116" t="s">
        <v>1695</v>
      </c>
      <c r="AN3869" s="80"/>
      <c r="AO3869" s="80"/>
      <c r="AP3869" s="80"/>
      <c r="AQ3869" s="80"/>
      <c r="AR3869" s="130"/>
      <c r="AS3869" s="80"/>
      <c r="AT3869" s="7"/>
      <c r="AU3869" s="7"/>
      <c r="AV3869" s="169"/>
      <c r="AW3869" s="170"/>
      <c r="AX3869" s="140"/>
      <c r="AY3869" s="150"/>
      <c r="AZ3869" s="171"/>
      <c r="BA3869" s="171"/>
      <c r="BB3869" s="150" t="str">
        <f t="shared" si="654"/>
        <v/>
      </c>
      <c r="BC3869" s="172"/>
      <c r="BD3869" s="169"/>
      <c r="BE3869" s="169"/>
      <c r="BF3869" s="169"/>
      <c r="BG3869" s="169"/>
      <c r="BH3869" s="169"/>
      <c r="BI3869" s="169"/>
      <c r="BJ3869" s="169"/>
      <c r="BK3869" s="169"/>
      <c r="BL3869" s="169"/>
      <c r="BM3869" s="169"/>
      <c r="BN3869" s="169"/>
      <c r="BO3869" s="169"/>
      <c r="BP3869" s="169"/>
      <c r="BQ3869" s="169"/>
      <c r="BS3869" s="6"/>
      <c r="BT3869" s="11"/>
      <c r="BU3869" s="6"/>
      <c r="BV3869" s="6"/>
    </row>
    <row r="3870" spans="1:74" ht="15.75" x14ac:dyDescent="0.25">
      <c r="A3870" s="52" t="s">
        <v>7908</v>
      </c>
      <c r="B3870" s="56"/>
      <c r="C3870" s="7" t="s">
        <v>118</v>
      </c>
      <c r="D3870" s="7" t="s">
        <v>6921</v>
      </c>
      <c r="E3870" s="7"/>
      <c r="F3870" s="64"/>
      <c r="G3870" s="6"/>
      <c r="H3870" s="6"/>
      <c r="I3870" s="10" t="s">
        <v>110</v>
      </c>
      <c r="J3870" s="11" t="s">
        <v>5827</v>
      </c>
      <c r="K3870" s="220" t="s">
        <v>601</v>
      </c>
      <c r="L3870" s="180"/>
      <c r="M3870" s="180">
        <v>1000</v>
      </c>
      <c r="N3870" s="80" t="s">
        <v>7217</v>
      </c>
      <c r="O3870" s="165"/>
      <c r="P3870" s="80" t="s">
        <v>6742</v>
      </c>
      <c r="Q3870" s="80"/>
      <c r="R3870" s="80"/>
      <c r="S3870" s="166"/>
      <c r="T3870" s="164"/>
      <c r="U3870" s="167"/>
      <c r="V3870" s="168"/>
      <c r="W3870" s="12" t="str">
        <f t="shared" si="653"/>
        <v>Mqtt1</v>
      </c>
      <c r="X3870" s="222"/>
      <c r="Y3870" s="6" t="str">
        <f t="shared" si="652"/>
        <v>power-tag/outlets-crew-mess-emp109</v>
      </c>
      <c r="Z3870" s="106" t="str" cm="1">
        <f t="array" ref="Z3870">IF(COUNTIF(N3870,"spare"),"","$."&amp;_xlfn.REGEXEXTRACT(J3870,"PT\d+[FQ]\d+_(.*)", 2))</f>
        <v>$.Active_Power_Phase_C</v>
      </c>
      <c r="AA3870" s="12">
        <f t="shared" si="655"/>
        <v>53</v>
      </c>
      <c r="AB3870" s="6" t="s">
        <v>195</v>
      </c>
      <c r="AC3870" s="106">
        <v>3058</v>
      </c>
      <c r="AJ3870" s="80"/>
      <c r="AK3870" s="116" t="s">
        <v>1695</v>
      </c>
      <c r="AN3870" s="80"/>
      <c r="AO3870" s="80"/>
      <c r="AP3870" s="80"/>
      <c r="AQ3870" s="80"/>
      <c r="AR3870" s="130"/>
      <c r="AS3870" s="80"/>
      <c r="AT3870" s="7"/>
      <c r="AU3870" s="7"/>
      <c r="AV3870" s="169"/>
      <c r="AW3870" s="170"/>
      <c r="AX3870" s="140"/>
      <c r="AY3870" s="150"/>
      <c r="AZ3870" s="171"/>
      <c r="BA3870" s="171"/>
      <c r="BB3870" s="150" t="str">
        <f t="shared" si="654"/>
        <v/>
      </c>
      <c r="BC3870" s="172"/>
      <c r="BD3870" s="169"/>
      <c r="BE3870" s="169"/>
      <c r="BF3870" s="169"/>
      <c r="BG3870" s="169"/>
      <c r="BH3870" s="169"/>
      <c r="BI3870" s="169"/>
      <c r="BJ3870" s="169"/>
      <c r="BK3870" s="169"/>
      <c r="BL3870" s="169"/>
      <c r="BM3870" s="169"/>
      <c r="BN3870" s="169"/>
      <c r="BO3870" s="169"/>
      <c r="BP3870" s="169"/>
      <c r="BQ3870" s="169"/>
      <c r="BS3870" s="6"/>
      <c r="BT3870" s="11"/>
      <c r="BU3870" s="6"/>
      <c r="BV3870" s="6"/>
    </row>
    <row r="3871" spans="1:74" ht="15.75" x14ac:dyDescent="0.25">
      <c r="A3871" s="52" t="s">
        <v>7908</v>
      </c>
      <c r="B3871" s="56"/>
      <c r="C3871" s="7" t="s">
        <v>118</v>
      </c>
      <c r="D3871" s="7" t="s">
        <v>6921</v>
      </c>
      <c r="E3871" s="7"/>
      <c r="F3871" s="64"/>
      <c r="G3871" s="6"/>
      <c r="H3871" s="6"/>
      <c r="I3871" s="10" t="s">
        <v>110</v>
      </c>
      <c r="J3871" s="11" t="s">
        <v>5828</v>
      </c>
      <c r="K3871" s="220" t="s">
        <v>601</v>
      </c>
      <c r="L3871" s="180"/>
      <c r="M3871" s="180">
        <v>1000</v>
      </c>
      <c r="N3871" s="80" t="s">
        <v>7217</v>
      </c>
      <c r="O3871" s="165"/>
      <c r="P3871" s="80" t="s">
        <v>6743</v>
      </c>
      <c r="Q3871" s="80"/>
      <c r="R3871" s="80"/>
      <c r="S3871" s="166"/>
      <c r="T3871" s="164"/>
      <c r="U3871" s="167"/>
      <c r="V3871" s="168"/>
      <c r="W3871" s="12" t="str">
        <f t="shared" si="653"/>
        <v>Mqtt1</v>
      </c>
      <c r="X3871" s="222"/>
      <c r="Y3871" s="6" t="str">
        <f t="shared" si="652"/>
        <v>power-tag/outlets-crew-mess-emp109</v>
      </c>
      <c r="Z3871" s="106" t="str" cm="1">
        <f t="array" ref="Z3871">IF(COUNTIF(N3871,"spare"),"","$."&amp;_xlfn.REGEXEXTRACT(J3871,"PT\d+[FQ]\d+_(.*)", 2))</f>
        <v>$.Total_Active_Power</v>
      </c>
      <c r="AA3871" s="12">
        <f t="shared" si="655"/>
        <v>53</v>
      </c>
      <c r="AB3871" s="6" t="s">
        <v>195</v>
      </c>
      <c r="AC3871" s="106">
        <v>3060</v>
      </c>
      <c r="AJ3871" s="80"/>
      <c r="AK3871" s="116" t="s">
        <v>1695</v>
      </c>
      <c r="AN3871" s="80"/>
      <c r="AO3871" s="80"/>
      <c r="AP3871" s="80"/>
      <c r="AQ3871" s="80"/>
      <c r="AR3871" s="130"/>
      <c r="AS3871" s="80"/>
      <c r="AT3871" s="7"/>
      <c r="AU3871" s="7"/>
      <c r="AV3871" s="169"/>
      <c r="AW3871" s="170"/>
      <c r="AX3871" s="140"/>
      <c r="AY3871" s="150"/>
      <c r="AZ3871" s="171"/>
      <c r="BA3871" s="171"/>
      <c r="BB3871" s="150" t="str">
        <f t="shared" si="654"/>
        <v/>
      </c>
      <c r="BC3871" s="172"/>
      <c r="BD3871" s="169"/>
      <c r="BE3871" s="169"/>
      <c r="BF3871" s="169"/>
      <c r="BG3871" s="169"/>
      <c r="BH3871" s="169"/>
      <c r="BI3871" s="169"/>
      <c r="BJ3871" s="169"/>
      <c r="BK3871" s="169"/>
      <c r="BL3871" s="169"/>
      <c r="BM3871" s="169"/>
      <c r="BN3871" s="169"/>
      <c r="BO3871" s="169"/>
      <c r="BP3871" s="169"/>
      <c r="BQ3871" s="169"/>
      <c r="BS3871" s="6"/>
      <c r="BT3871" s="11"/>
      <c r="BU3871" s="6"/>
      <c r="BV3871" s="6"/>
    </row>
    <row r="3872" spans="1:74" ht="15.75" x14ac:dyDescent="0.25">
      <c r="A3872" s="52" t="s">
        <v>7908</v>
      </c>
      <c r="B3872" s="56"/>
      <c r="C3872" s="7" t="s">
        <v>118</v>
      </c>
      <c r="D3872" s="7" t="s">
        <v>6921</v>
      </c>
      <c r="E3872" s="7"/>
      <c r="F3872" s="64"/>
      <c r="G3872" s="6"/>
      <c r="H3872" s="6"/>
      <c r="I3872" s="10" t="s">
        <v>110</v>
      </c>
      <c r="J3872" s="11" t="s">
        <v>5829</v>
      </c>
      <c r="K3872" s="220" t="s">
        <v>601</v>
      </c>
      <c r="L3872" s="180"/>
      <c r="M3872" s="180">
        <v>1000</v>
      </c>
      <c r="N3872" s="80" t="s">
        <v>7217</v>
      </c>
      <c r="O3872" s="165"/>
      <c r="P3872" s="80" t="s">
        <v>6744</v>
      </c>
      <c r="Q3872" s="80"/>
      <c r="R3872" s="80"/>
      <c r="S3872" s="166"/>
      <c r="T3872" s="164"/>
      <c r="U3872" s="167"/>
      <c r="V3872" s="168"/>
      <c r="W3872" s="12" t="str">
        <f t="shared" si="653"/>
        <v>Mqtt1</v>
      </c>
      <c r="X3872" s="222"/>
      <c r="Y3872" s="6" t="str">
        <f t="shared" si="652"/>
        <v>power-tag/outlets-crew-mess-emp109</v>
      </c>
      <c r="Z3872" s="106" t="str" cm="1">
        <f t="array" ref="Z3872">IF(COUNTIF(N3872,"spare"),"","$."&amp;_xlfn.REGEXEXTRACT(J3872,"PT\d+[FQ]\d+_(.*)", 2))</f>
        <v>$.Power_Factor_Phase_A</v>
      </c>
      <c r="AA3872" s="12">
        <f t="shared" si="655"/>
        <v>53</v>
      </c>
      <c r="AB3872" s="6" t="s">
        <v>195</v>
      </c>
      <c r="AC3872" s="106">
        <v>3078</v>
      </c>
      <c r="AJ3872" s="80"/>
      <c r="AK3872" s="116" t="s">
        <v>1696</v>
      </c>
      <c r="AN3872" s="80"/>
      <c r="AO3872" s="80"/>
      <c r="AP3872" s="80"/>
      <c r="AQ3872" s="80"/>
      <c r="AR3872" s="130"/>
      <c r="AS3872" s="80"/>
      <c r="AT3872" s="7"/>
      <c r="AU3872" s="7"/>
      <c r="AV3872" s="169"/>
      <c r="AW3872" s="170"/>
      <c r="AX3872" s="140"/>
      <c r="AY3872" s="150"/>
      <c r="AZ3872" s="171"/>
      <c r="BA3872" s="171"/>
      <c r="BB3872" s="150" t="str">
        <f t="shared" si="654"/>
        <v/>
      </c>
      <c r="BC3872" s="172"/>
      <c r="BD3872" s="169"/>
      <c r="BE3872" s="169"/>
      <c r="BF3872" s="169"/>
      <c r="BG3872" s="169"/>
      <c r="BH3872" s="169"/>
      <c r="BI3872" s="169"/>
      <c r="BJ3872" s="169"/>
      <c r="BK3872" s="169"/>
      <c r="BL3872" s="169"/>
      <c r="BM3872" s="169"/>
      <c r="BN3872" s="169"/>
      <c r="BO3872" s="169"/>
      <c r="BP3872" s="169"/>
      <c r="BQ3872" s="169"/>
      <c r="BS3872" s="6"/>
      <c r="BT3872" s="11"/>
      <c r="BU3872" s="6"/>
      <c r="BV3872" s="6"/>
    </row>
    <row r="3873" spans="1:74" ht="15.75" x14ac:dyDescent="0.25">
      <c r="A3873" s="52" t="s">
        <v>7908</v>
      </c>
      <c r="B3873" s="56"/>
      <c r="C3873" s="7" t="s">
        <v>118</v>
      </c>
      <c r="D3873" s="7" t="s">
        <v>6921</v>
      </c>
      <c r="E3873" s="7"/>
      <c r="F3873" s="64"/>
      <c r="G3873" s="6"/>
      <c r="H3873" s="6"/>
      <c r="I3873" s="10" t="s">
        <v>110</v>
      </c>
      <c r="J3873" s="11" t="s">
        <v>5830</v>
      </c>
      <c r="K3873" s="220" t="s">
        <v>601</v>
      </c>
      <c r="L3873" s="180"/>
      <c r="M3873" s="180">
        <v>1000</v>
      </c>
      <c r="N3873" s="80" t="s">
        <v>7217</v>
      </c>
      <c r="O3873" s="165"/>
      <c r="P3873" s="80" t="s">
        <v>6745</v>
      </c>
      <c r="Q3873" s="80"/>
      <c r="R3873" s="80"/>
      <c r="S3873" s="166"/>
      <c r="T3873" s="164"/>
      <c r="U3873" s="167"/>
      <c r="V3873" s="168"/>
      <c r="W3873" s="12" t="str">
        <f t="shared" si="653"/>
        <v>Mqtt1</v>
      </c>
      <c r="X3873" s="222"/>
      <c r="Y3873" s="6" t="str">
        <f t="shared" si="652"/>
        <v>power-tag/outlets-crew-mess-emp109</v>
      </c>
      <c r="Z3873" s="106" t="str" cm="1">
        <f t="array" ref="Z3873">IF(COUNTIF(N3873,"spare"),"","$."&amp;_xlfn.REGEXEXTRACT(J3873,"PT\d+[FQ]\d+_(.*)", 2))</f>
        <v>$.Power_Factor_Phase_B</v>
      </c>
      <c r="AA3873" s="12">
        <f t="shared" si="655"/>
        <v>53</v>
      </c>
      <c r="AB3873" s="6" t="s">
        <v>195</v>
      </c>
      <c r="AC3873" s="106">
        <v>3080</v>
      </c>
      <c r="AJ3873" s="80"/>
      <c r="AK3873" s="116" t="s">
        <v>1696</v>
      </c>
      <c r="AN3873" s="80"/>
      <c r="AO3873" s="80"/>
      <c r="AP3873" s="80"/>
      <c r="AQ3873" s="80"/>
      <c r="AR3873" s="130"/>
      <c r="AS3873" s="80"/>
      <c r="AT3873" s="7"/>
      <c r="AU3873" s="7"/>
      <c r="AV3873" s="169"/>
      <c r="AW3873" s="170"/>
      <c r="AX3873" s="140"/>
      <c r="AY3873" s="150"/>
      <c r="AZ3873" s="171"/>
      <c r="BA3873" s="171"/>
      <c r="BB3873" s="150" t="str">
        <f t="shared" si="654"/>
        <v/>
      </c>
      <c r="BC3873" s="172"/>
      <c r="BD3873" s="169"/>
      <c r="BE3873" s="169"/>
      <c r="BF3873" s="169"/>
      <c r="BG3873" s="169"/>
      <c r="BH3873" s="169"/>
      <c r="BI3873" s="169"/>
      <c r="BJ3873" s="169"/>
      <c r="BK3873" s="169"/>
      <c r="BL3873" s="169"/>
      <c r="BM3873" s="169"/>
      <c r="BN3873" s="169"/>
      <c r="BO3873" s="169"/>
      <c r="BP3873" s="169"/>
      <c r="BQ3873" s="169"/>
      <c r="BS3873" s="6"/>
      <c r="BT3873" s="11"/>
      <c r="BU3873" s="6"/>
      <c r="BV3873" s="6"/>
    </row>
    <row r="3874" spans="1:74" ht="15.75" x14ac:dyDescent="0.25">
      <c r="A3874" s="52" t="s">
        <v>7908</v>
      </c>
      <c r="B3874" s="56"/>
      <c r="C3874" s="7" t="s">
        <v>118</v>
      </c>
      <c r="D3874" s="7" t="s">
        <v>6921</v>
      </c>
      <c r="E3874" s="7"/>
      <c r="F3874" s="64"/>
      <c r="G3874" s="6"/>
      <c r="H3874" s="6"/>
      <c r="I3874" s="10" t="s">
        <v>110</v>
      </c>
      <c r="J3874" s="11" t="s">
        <v>5831</v>
      </c>
      <c r="K3874" s="220" t="s">
        <v>601</v>
      </c>
      <c r="L3874" s="180"/>
      <c r="M3874" s="180">
        <v>1000</v>
      </c>
      <c r="N3874" s="80" t="s">
        <v>7217</v>
      </c>
      <c r="O3874" s="165"/>
      <c r="P3874" s="80" t="s">
        <v>6746</v>
      </c>
      <c r="Q3874" s="80"/>
      <c r="R3874" s="80"/>
      <c r="S3874" s="166"/>
      <c r="T3874" s="164"/>
      <c r="U3874" s="167"/>
      <c r="V3874" s="168"/>
      <c r="W3874" s="12" t="str">
        <f t="shared" si="653"/>
        <v>Mqtt1</v>
      </c>
      <c r="X3874" s="222"/>
      <c r="Y3874" s="6" t="str">
        <f t="shared" si="652"/>
        <v>power-tag/outlets-crew-mess-emp109</v>
      </c>
      <c r="Z3874" s="106" t="str" cm="1">
        <f t="array" ref="Z3874">IF(COUNTIF(N3874,"spare"),"","$."&amp;_xlfn.REGEXEXTRACT(J3874,"PT\d+[FQ]\d+_(.*)", 2))</f>
        <v>$.Power_Factor_Phase_C</v>
      </c>
      <c r="AA3874" s="12">
        <f t="shared" si="655"/>
        <v>53</v>
      </c>
      <c r="AB3874" s="6" t="s">
        <v>195</v>
      </c>
      <c r="AC3874" s="106">
        <v>3082</v>
      </c>
      <c r="AJ3874" s="80"/>
      <c r="AK3874" s="116" t="s">
        <v>1696</v>
      </c>
      <c r="AN3874" s="80"/>
      <c r="AO3874" s="80"/>
      <c r="AP3874" s="80"/>
      <c r="AQ3874" s="80"/>
      <c r="AR3874" s="130"/>
      <c r="AS3874" s="80"/>
      <c r="AT3874" s="7"/>
      <c r="AU3874" s="7"/>
      <c r="AV3874" s="169"/>
      <c r="AW3874" s="170"/>
      <c r="AX3874" s="140"/>
      <c r="AY3874" s="150"/>
      <c r="AZ3874" s="171"/>
      <c r="BA3874" s="171"/>
      <c r="BB3874" s="150" t="str">
        <f t="shared" si="654"/>
        <v/>
      </c>
      <c r="BC3874" s="172"/>
      <c r="BD3874" s="169"/>
      <c r="BE3874" s="169"/>
      <c r="BF3874" s="169"/>
      <c r="BG3874" s="169"/>
      <c r="BH3874" s="169"/>
      <c r="BI3874" s="169"/>
      <c r="BJ3874" s="169"/>
      <c r="BK3874" s="169"/>
      <c r="BL3874" s="169"/>
      <c r="BM3874" s="169"/>
      <c r="BN3874" s="169"/>
      <c r="BO3874" s="169"/>
      <c r="BP3874" s="169"/>
      <c r="BQ3874" s="169"/>
      <c r="BS3874" s="6"/>
      <c r="BT3874" s="11"/>
      <c r="BU3874" s="6"/>
      <c r="BV3874" s="6"/>
    </row>
    <row r="3875" spans="1:74" ht="15.75" x14ac:dyDescent="0.25">
      <c r="A3875" s="52" t="s">
        <v>7908</v>
      </c>
      <c r="B3875" s="56"/>
      <c r="C3875" s="7" t="s">
        <v>118</v>
      </c>
      <c r="D3875" s="7" t="s">
        <v>6921</v>
      </c>
      <c r="E3875" s="7"/>
      <c r="F3875" s="64"/>
      <c r="G3875" s="6"/>
      <c r="H3875" s="6"/>
      <c r="I3875" s="10" t="s">
        <v>110</v>
      </c>
      <c r="J3875" s="11" t="s">
        <v>5832</v>
      </c>
      <c r="K3875" s="220" t="s">
        <v>601</v>
      </c>
      <c r="L3875" s="180"/>
      <c r="M3875" s="180">
        <v>1000</v>
      </c>
      <c r="N3875" s="80" t="s">
        <v>7217</v>
      </c>
      <c r="O3875" s="165"/>
      <c r="P3875" s="80" t="s">
        <v>6747</v>
      </c>
      <c r="Q3875" s="80"/>
      <c r="R3875" s="80"/>
      <c r="S3875" s="166"/>
      <c r="T3875" s="164"/>
      <c r="U3875" s="167"/>
      <c r="V3875" s="168"/>
      <c r="W3875" s="12" t="str">
        <f t="shared" si="653"/>
        <v>Mqtt1</v>
      </c>
      <c r="X3875" s="222"/>
      <c r="Y3875" s="6" t="str">
        <f t="shared" si="652"/>
        <v>power-tag/outlets-crew-mess-emp109</v>
      </c>
      <c r="Z3875" s="106" t="str" cm="1">
        <f t="array" ref="Z3875">IF(COUNTIF(N3875,"spare"),"","$."&amp;_xlfn.REGEXEXTRACT(J3875,"PT\d+[FQ]\d+_(.*)", 2))</f>
        <v>$.Total_Power_Factor</v>
      </c>
      <c r="AA3875" s="12">
        <f t="shared" si="655"/>
        <v>53</v>
      </c>
      <c r="AB3875" s="6" t="s">
        <v>195</v>
      </c>
      <c r="AC3875" s="106">
        <v>3084</v>
      </c>
      <c r="AJ3875" s="80"/>
      <c r="AK3875" s="116" t="s">
        <v>1696</v>
      </c>
      <c r="AN3875" s="80"/>
      <c r="AO3875" s="80"/>
      <c r="AP3875" s="80"/>
      <c r="AQ3875" s="80"/>
      <c r="AR3875" s="130"/>
      <c r="AS3875" s="80"/>
      <c r="AT3875" s="7"/>
      <c r="AU3875" s="7"/>
      <c r="AV3875" s="169"/>
      <c r="AW3875" s="170"/>
      <c r="AX3875" s="140"/>
      <c r="AY3875" s="150"/>
      <c r="AZ3875" s="171"/>
      <c r="BA3875" s="171"/>
      <c r="BB3875" s="150" t="str">
        <f t="shared" si="654"/>
        <v/>
      </c>
      <c r="BC3875" s="172"/>
      <c r="BD3875" s="169"/>
      <c r="BE3875" s="169"/>
      <c r="BF3875" s="169"/>
      <c r="BG3875" s="169"/>
      <c r="BH3875" s="169"/>
      <c r="BI3875" s="169"/>
      <c r="BJ3875" s="169"/>
      <c r="BK3875" s="169"/>
      <c r="BL3875" s="169"/>
      <c r="BM3875" s="169"/>
      <c r="BN3875" s="169"/>
      <c r="BO3875" s="169"/>
      <c r="BP3875" s="169"/>
      <c r="BQ3875" s="169"/>
      <c r="BS3875" s="6"/>
      <c r="BT3875" s="11"/>
      <c r="BU3875" s="6"/>
      <c r="BV3875" s="6"/>
    </row>
    <row r="3876" spans="1:74" ht="15.75" x14ac:dyDescent="0.25">
      <c r="A3876" s="52" t="s">
        <v>7908</v>
      </c>
      <c r="B3876" s="56"/>
      <c r="C3876" s="7" t="s">
        <v>118</v>
      </c>
      <c r="D3876" s="7" t="s">
        <v>6921</v>
      </c>
      <c r="E3876" s="7"/>
      <c r="F3876" s="64"/>
      <c r="G3876" s="6"/>
      <c r="H3876" s="6"/>
      <c r="I3876" s="10" t="s">
        <v>110</v>
      </c>
      <c r="J3876" s="11" t="s">
        <v>5833</v>
      </c>
      <c r="K3876" s="220" t="s">
        <v>601</v>
      </c>
      <c r="L3876" s="180"/>
      <c r="M3876" s="180">
        <v>1000</v>
      </c>
      <c r="N3876" s="80" t="s">
        <v>7217</v>
      </c>
      <c r="O3876" s="165"/>
      <c r="P3876" s="80" t="s">
        <v>6748</v>
      </c>
      <c r="Q3876" s="80"/>
      <c r="R3876" s="80"/>
      <c r="S3876" s="166"/>
      <c r="T3876" s="164"/>
      <c r="U3876" s="167"/>
      <c r="V3876" s="168"/>
      <c r="W3876" s="12" t="str">
        <f t="shared" ref="W3876:W3890" si="656">IF(COUNTIF(N3876,"spare"),"","Mqtt1")</f>
        <v>Mqtt1</v>
      </c>
      <c r="X3876" s="222"/>
      <c r="Y3876" s="6" t="str">
        <f t="shared" si="652"/>
        <v>power-tag/outlets-guest-cabin-1-emp112</v>
      </c>
      <c r="Z3876" s="106" t="str" cm="1">
        <f t="array" ref="Z3876">IF(COUNTIF(N3876,"spare"),"","$."&amp;_xlfn.REGEXEXTRACT(J3876,"PT\d+[FQ]\d+_(.*)", 2))</f>
        <v>$.RMS_Current_Phase_A</v>
      </c>
      <c r="AA3876" s="12">
        <f>AA3861+1</f>
        <v>54</v>
      </c>
      <c r="AB3876" s="6" t="s">
        <v>195</v>
      </c>
      <c r="AC3876" s="106">
        <v>3000</v>
      </c>
      <c r="AJ3876" s="80"/>
      <c r="AK3876" s="116" t="s">
        <v>1693</v>
      </c>
      <c r="AN3876" s="80"/>
      <c r="AO3876" s="80"/>
      <c r="AP3876" s="80"/>
      <c r="AQ3876" s="80"/>
      <c r="AR3876" s="130"/>
      <c r="AS3876" s="80"/>
      <c r="AT3876" s="7"/>
      <c r="AU3876" s="7"/>
      <c r="AV3876" s="169"/>
      <c r="AW3876" s="170"/>
      <c r="AX3876" s="140"/>
      <c r="AY3876" s="150"/>
      <c r="AZ3876" s="171"/>
      <c r="BA3876" s="171"/>
      <c r="BB3876" s="150" t="str">
        <f t="shared" ref="BB3876:BB3890" si="657">IF(ISNUMBER(AM3876),"1","")</f>
        <v/>
      </c>
      <c r="BC3876" s="172"/>
      <c r="BD3876" s="169"/>
      <c r="BE3876" s="169"/>
      <c r="BF3876" s="169"/>
      <c r="BG3876" s="169"/>
      <c r="BH3876" s="169"/>
      <c r="BI3876" s="169"/>
      <c r="BJ3876" s="169"/>
      <c r="BK3876" s="169"/>
      <c r="BL3876" s="169"/>
      <c r="BM3876" s="169"/>
      <c r="BN3876" s="169"/>
      <c r="BO3876" s="169"/>
      <c r="BP3876" s="169"/>
      <c r="BQ3876" s="169"/>
      <c r="BS3876" s="6"/>
      <c r="BT3876" s="11"/>
      <c r="BU3876" s="6"/>
      <c r="BV3876" s="6"/>
    </row>
    <row r="3877" spans="1:74" ht="15.75" x14ac:dyDescent="0.25">
      <c r="A3877" s="52" t="s">
        <v>7908</v>
      </c>
      <c r="B3877" s="56"/>
      <c r="C3877" s="7" t="s">
        <v>118</v>
      </c>
      <c r="D3877" s="7" t="s">
        <v>6921</v>
      </c>
      <c r="E3877" s="7"/>
      <c r="F3877" s="64"/>
      <c r="G3877" s="6"/>
      <c r="H3877" s="6"/>
      <c r="I3877" s="10" t="s">
        <v>110</v>
      </c>
      <c r="J3877" s="11" t="s">
        <v>5834</v>
      </c>
      <c r="K3877" s="220" t="s">
        <v>601</v>
      </c>
      <c r="L3877" s="180"/>
      <c r="M3877" s="180">
        <v>1000</v>
      </c>
      <c r="N3877" s="80" t="s">
        <v>7217</v>
      </c>
      <c r="O3877" s="165"/>
      <c r="P3877" s="80" t="s">
        <v>6749</v>
      </c>
      <c r="Q3877" s="80"/>
      <c r="R3877" s="80"/>
      <c r="S3877" s="166"/>
      <c r="T3877" s="164"/>
      <c r="U3877" s="167"/>
      <c r="V3877" s="168"/>
      <c r="W3877" s="12" t="str">
        <f t="shared" si="656"/>
        <v>Mqtt1</v>
      </c>
      <c r="X3877" s="222"/>
      <c r="Y3877" s="6" t="str">
        <f t="shared" si="652"/>
        <v>power-tag/outlets-guest-cabin-1-emp112</v>
      </c>
      <c r="Z3877" s="106" t="str" cm="1">
        <f t="array" ref="Z3877">IF(COUNTIF(N3877,"spare"),"","$."&amp;_xlfn.REGEXEXTRACT(J3877,"PT\d+[FQ]\d+_(.*)", 2))</f>
        <v>$.RMS_Current_Phase_B</v>
      </c>
      <c r="AA3877" s="12">
        <f t="shared" ref="AA3877:AA3890" si="658">AA3862+1</f>
        <v>54</v>
      </c>
      <c r="AB3877" s="6" t="s">
        <v>195</v>
      </c>
      <c r="AC3877" s="106">
        <v>3002</v>
      </c>
      <c r="AJ3877" s="80"/>
      <c r="AK3877" s="116" t="s">
        <v>1693</v>
      </c>
      <c r="AN3877" s="80"/>
      <c r="AO3877" s="80"/>
      <c r="AP3877" s="80"/>
      <c r="AQ3877" s="80"/>
      <c r="AR3877" s="130"/>
      <c r="AS3877" s="80"/>
      <c r="AT3877" s="7"/>
      <c r="AU3877" s="7"/>
      <c r="AV3877" s="169"/>
      <c r="AW3877" s="170"/>
      <c r="AX3877" s="140"/>
      <c r="AY3877" s="150"/>
      <c r="AZ3877" s="171"/>
      <c r="BA3877" s="171"/>
      <c r="BB3877" s="150" t="str">
        <f t="shared" si="657"/>
        <v/>
      </c>
      <c r="BC3877" s="172"/>
      <c r="BD3877" s="169"/>
      <c r="BE3877" s="169"/>
      <c r="BF3877" s="169"/>
      <c r="BG3877" s="169"/>
      <c r="BH3877" s="169"/>
      <c r="BI3877" s="169"/>
      <c r="BJ3877" s="169"/>
      <c r="BK3877" s="169"/>
      <c r="BL3877" s="169"/>
      <c r="BM3877" s="169"/>
      <c r="BN3877" s="169"/>
      <c r="BO3877" s="169"/>
      <c r="BP3877" s="169"/>
      <c r="BQ3877" s="169"/>
      <c r="BS3877" s="6"/>
      <c r="BT3877" s="11"/>
      <c r="BU3877" s="6"/>
      <c r="BV3877" s="6"/>
    </row>
    <row r="3878" spans="1:74" ht="15.75" x14ac:dyDescent="0.25">
      <c r="A3878" s="52" t="s">
        <v>7908</v>
      </c>
      <c r="B3878" s="56"/>
      <c r="C3878" s="7" t="s">
        <v>118</v>
      </c>
      <c r="D3878" s="7" t="s">
        <v>6921</v>
      </c>
      <c r="E3878" s="7"/>
      <c r="F3878" s="64"/>
      <c r="G3878" s="6"/>
      <c r="H3878" s="6"/>
      <c r="I3878" s="10" t="s">
        <v>110</v>
      </c>
      <c r="J3878" s="11" t="s">
        <v>5835</v>
      </c>
      <c r="K3878" s="220" t="s">
        <v>601</v>
      </c>
      <c r="L3878" s="180"/>
      <c r="M3878" s="180">
        <v>1000</v>
      </c>
      <c r="N3878" s="80" t="s">
        <v>7217</v>
      </c>
      <c r="O3878" s="165"/>
      <c r="P3878" s="80" t="s">
        <v>6750</v>
      </c>
      <c r="Q3878" s="80"/>
      <c r="R3878" s="80"/>
      <c r="S3878" s="166"/>
      <c r="T3878" s="164"/>
      <c r="U3878" s="167"/>
      <c r="V3878" s="168"/>
      <c r="W3878" s="12" t="str">
        <f t="shared" si="656"/>
        <v>Mqtt1</v>
      </c>
      <c r="X3878" s="222"/>
      <c r="Y3878" s="6" t="str">
        <f t="shared" si="652"/>
        <v>power-tag/outlets-guest-cabin-1-emp112</v>
      </c>
      <c r="Z3878" s="106" t="str" cm="1">
        <f t="array" ref="Z3878">IF(COUNTIF(N3878,"spare"),"","$."&amp;_xlfn.REGEXEXTRACT(J3878,"PT\d+[FQ]\d+_(.*)", 2))</f>
        <v>$.RMS_Current_Phase_C</v>
      </c>
      <c r="AA3878" s="12">
        <f t="shared" si="658"/>
        <v>54</v>
      </c>
      <c r="AB3878" s="6" t="s">
        <v>195</v>
      </c>
      <c r="AC3878" s="106">
        <v>3004</v>
      </c>
      <c r="AJ3878" s="80"/>
      <c r="AK3878" s="116" t="s">
        <v>1693</v>
      </c>
      <c r="AN3878" s="80"/>
      <c r="AO3878" s="80"/>
      <c r="AP3878" s="80"/>
      <c r="AQ3878" s="80"/>
      <c r="AR3878" s="130"/>
      <c r="AS3878" s="80"/>
      <c r="AT3878" s="7"/>
      <c r="AU3878" s="7"/>
      <c r="AV3878" s="169"/>
      <c r="AW3878" s="170"/>
      <c r="AX3878" s="140"/>
      <c r="AY3878" s="150"/>
      <c r="AZ3878" s="171"/>
      <c r="BA3878" s="171"/>
      <c r="BB3878" s="150" t="str">
        <f t="shared" si="657"/>
        <v/>
      </c>
      <c r="BC3878" s="172"/>
      <c r="BD3878" s="169"/>
      <c r="BE3878" s="169"/>
      <c r="BF3878" s="169"/>
      <c r="BG3878" s="169"/>
      <c r="BH3878" s="169"/>
      <c r="BI3878" s="169"/>
      <c r="BJ3878" s="169"/>
      <c r="BK3878" s="169"/>
      <c r="BL3878" s="169"/>
      <c r="BM3878" s="169"/>
      <c r="BN3878" s="169"/>
      <c r="BO3878" s="169"/>
      <c r="BP3878" s="169"/>
      <c r="BQ3878" s="169"/>
      <c r="BS3878" s="6"/>
      <c r="BT3878" s="11"/>
      <c r="BU3878" s="6"/>
      <c r="BV3878" s="6"/>
    </row>
    <row r="3879" spans="1:74" ht="15.75" x14ac:dyDescent="0.25">
      <c r="A3879" s="52" t="s">
        <v>7908</v>
      </c>
      <c r="B3879" s="56"/>
      <c r="C3879" s="7" t="s">
        <v>118</v>
      </c>
      <c r="D3879" s="7" t="s">
        <v>6921</v>
      </c>
      <c r="E3879" s="7"/>
      <c r="F3879" s="64"/>
      <c r="G3879" s="6"/>
      <c r="H3879" s="6"/>
      <c r="I3879" s="10" t="s">
        <v>110</v>
      </c>
      <c r="J3879" s="11" t="s">
        <v>5836</v>
      </c>
      <c r="K3879" s="220" t="s">
        <v>601</v>
      </c>
      <c r="L3879" s="180"/>
      <c r="M3879" s="180">
        <v>1000</v>
      </c>
      <c r="N3879" s="80" t="s">
        <v>7217</v>
      </c>
      <c r="O3879" s="165"/>
      <c r="P3879" s="80" t="s">
        <v>6751</v>
      </c>
      <c r="Q3879" s="80"/>
      <c r="R3879" s="80"/>
      <c r="S3879" s="166"/>
      <c r="T3879" s="164"/>
      <c r="U3879" s="167"/>
      <c r="V3879" s="168"/>
      <c r="W3879" s="12" t="str">
        <f t="shared" si="656"/>
        <v>Mqtt1</v>
      </c>
      <c r="X3879" s="222"/>
      <c r="Y3879" s="6" t="str">
        <f t="shared" si="652"/>
        <v>power-tag/outlets-guest-cabin-1-emp112</v>
      </c>
      <c r="Z3879" s="106" t="str" cm="1">
        <f t="array" ref="Z3879">IF(COUNTIF(N3879,"spare"),"","$."&amp;_xlfn.REGEXEXTRACT(J3879,"PT\d+[FQ]\d+_(.*)", 2))</f>
        <v>$.RMS_Current_Phase_Neut</v>
      </c>
      <c r="AA3879" s="12">
        <f t="shared" si="658"/>
        <v>54</v>
      </c>
      <c r="AB3879" s="6" t="s">
        <v>195</v>
      </c>
      <c r="AC3879" s="106">
        <v>3006</v>
      </c>
      <c r="AJ3879" s="80"/>
      <c r="AK3879" s="116" t="s">
        <v>1693</v>
      </c>
      <c r="AN3879" s="80"/>
      <c r="AO3879" s="80"/>
      <c r="AP3879" s="80"/>
      <c r="AQ3879" s="80"/>
      <c r="AR3879" s="130"/>
      <c r="AS3879" s="80"/>
      <c r="AT3879" s="7"/>
      <c r="AU3879" s="7"/>
      <c r="AV3879" s="169"/>
      <c r="AW3879" s="170"/>
      <c r="AX3879" s="140"/>
      <c r="AY3879" s="150"/>
      <c r="AZ3879" s="171"/>
      <c r="BA3879" s="171"/>
      <c r="BB3879" s="150" t="str">
        <f t="shared" si="657"/>
        <v/>
      </c>
      <c r="BC3879" s="172"/>
      <c r="BD3879" s="169"/>
      <c r="BE3879" s="169"/>
      <c r="BF3879" s="169"/>
      <c r="BG3879" s="169"/>
      <c r="BH3879" s="169"/>
      <c r="BI3879" s="169"/>
      <c r="BJ3879" s="169"/>
      <c r="BK3879" s="169"/>
      <c r="BL3879" s="169"/>
      <c r="BM3879" s="169"/>
      <c r="BN3879" s="169"/>
      <c r="BO3879" s="169"/>
      <c r="BP3879" s="169"/>
      <c r="BQ3879" s="169"/>
      <c r="BS3879" s="6"/>
      <c r="BT3879" s="11"/>
      <c r="BU3879" s="6"/>
      <c r="BV3879" s="6"/>
    </row>
    <row r="3880" spans="1:74" ht="15.75" x14ac:dyDescent="0.25">
      <c r="A3880" s="52" t="s">
        <v>7908</v>
      </c>
      <c r="B3880" s="56"/>
      <c r="C3880" s="7" t="s">
        <v>118</v>
      </c>
      <c r="D3880" s="7" t="s">
        <v>6921</v>
      </c>
      <c r="E3880" s="7"/>
      <c r="F3880" s="64"/>
      <c r="G3880" s="6"/>
      <c r="H3880" s="6"/>
      <c r="I3880" s="10" t="s">
        <v>110</v>
      </c>
      <c r="J3880" s="11" t="s">
        <v>7877</v>
      </c>
      <c r="K3880" s="220" t="s">
        <v>601</v>
      </c>
      <c r="L3880" s="180"/>
      <c r="M3880" s="180">
        <v>1000</v>
      </c>
      <c r="N3880" s="80" t="s">
        <v>7217</v>
      </c>
      <c r="O3880" s="165"/>
      <c r="P3880" s="80" t="s">
        <v>6752</v>
      </c>
      <c r="Q3880" s="80"/>
      <c r="R3880" s="80"/>
      <c r="S3880" s="166"/>
      <c r="T3880" s="164"/>
      <c r="U3880" s="167"/>
      <c r="V3880" s="168"/>
      <c r="W3880" s="12" t="str">
        <f t="shared" si="656"/>
        <v>Mqtt1</v>
      </c>
      <c r="X3880" s="222"/>
      <c r="Y3880" s="6" t="str">
        <f t="shared" si="652"/>
        <v>power-tag/outlets-guest-cabin-1-emp112</v>
      </c>
      <c r="Z3880" s="106" t="str" cm="1">
        <f t="array" ref="Z3880">IF(COUNTIF(N3880,"spare"),"","$."&amp;_xlfn.REGEXEXTRACT(J3880,"PT\d+[FQ]\d+_(.*)", 2))</f>
        <v>$.RMS_Voltage_A_N</v>
      </c>
      <c r="AA3880" s="12">
        <f t="shared" si="658"/>
        <v>54</v>
      </c>
      <c r="AB3880" s="6" t="s">
        <v>195</v>
      </c>
      <c r="AC3880" s="106">
        <v>3028</v>
      </c>
      <c r="AJ3880" s="80"/>
      <c r="AK3880" s="116" t="s">
        <v>1694</v>
      </c>
      <c r="AN3880" s="80"/>
      <c r="AO3880" s="80"/>
      <c r="AP3880" s="80"/>
      <c r="AQ3880" s="80"/>
      <c r="AR3880" s="130"/>
      <c r="AS3880" s="80"/>
      <c r="AT3880" s="7"/>
      <c r="AU3880" s="7"/>
      <c r="AV3880" s="169"/>
      <c r="AW3880" s="170"/>
      <c r="AX3880" s="140"/>
      <c r="AY3880" s="150"/>
      <c r="AZ3880" s="171"/>
      <c r="BA3880" s="171"/>
      <c r="BB3880" s="150" t="str">
        <f t="shared" si="657"/>
        <v/>
      </c>
      <c r="BC3880" s="172"/>
      <c r="BD3880" s="169"/>
      <c r="BE3880" s="169"/>
      <c r="BF3880" s="169"/>
      <c r="BG3880" s="169"/>
      <c r="BH3880" s="169"/>
      <c r="BI3880" s="169"/>
      <c r="BJ3880" s="169"/>
      <c r="BK3880" s="169"/>
      <c r="BL3880" s="169"/>
      <c r="BM3880" s="169"/>
      <c r="BN3880" s="169"/>
      <c r="BO3880" s="169"/>
      <c r="BP3880" s="169"/>
      <c r="BQ3880" s="169"/>
      <c r="BS3880" s="6"/>
      <c r="BT3880" s="11"/>
      <c r="BU3880" s="6"/>
      <c r="BV3880" s="6"/>
    </row>
    <row r="3881" spans="1:74" ht="15.75" x14ac:dyDescent="0.25">
      <c r="A3881" s="52" t="s">
        <v>7908</v>
      </c>
      <c r="B3881" s="56"/>
      <c r="C3881" s="7" t="s">
        <v>118</v>
      </c>
      <c r="D3881" s="7" t="s">
        <v>6921</v>
      </c>
      <c r="E3881" s="7"/>
      <c r="F3881" s="64"/>
      <c r="G3881" s="6"/>
      <c r="H3881" s="6"/>
      <c r="I3881" s="10" t="s">
        <v>110</v>
      </c>
      <c r="J3881" s="11" t="s">
        <v>7878</v>
      </c>
      <c r="K3881" s="220" t="s">
        <v>601</v>
      </c>
      <c r="L3881" s="180"/>
      <c r="M3881" s="180">
        <v>1000</v>
      </c>
      <c r="N3881" s="80" t="s">
        <v>7217</v>
      </c>
      <c r="O3881" s="165"/>
      <c r="P3881" s="80" t="s">
        <v>6753</v>
      </c>
      <c r="Q3881" s="80"/>
      <c r="R3881" s="80"/>
      <c r="S3881" s="166"/>
      <c r="T3881" s="164"/>
      <c r="U3881" s="167"/>
      <c r="V3881" s="168"/>
      <c r="W3881" s="12" t="str">
        <f t="shared" si="656"/>
        <v>Mqtt1</v>
      </c>
      <c r="X3881" s="222"/>
      <c r="Y3881" s="6" t="str">
        <f t="shared" si="652"/>
        <v>power-tag/outlets-guest-cabin-1-emp112</v>
      </c>
      <c r="Z3881" s="106" t="str" cm="1">
        <f t="array" ref="Z3881">IF(COUNTIF(N3881,"spare"),"","$."&amp;_xlfn.REGEXEXTRACT(J3881,"PT\d+[FQ]\d+_(.*)", 2))</f>
        <v>$.RMS_Voltage_B_N</v>
      </c>
      <c r="AA3881" s="12">
        <f t="shared" si="658"/>
        <v>54</v>
      </c>
      <c r="AB3881" s="6" t="s">
        <v>195</v>
      </c>
      <c r="AC3881" s="106">
        <v>3030</v>
      </c>
      <c r="AJ3881" s="80"/>
      <c r="AK3881" s="116" t="s">
        <v>1694</v>
      </c>
      <c r="AN3881" s="80"/>
      <c r="AO3881" s="80"/>
      <c r="AP3881" s="80"/>
      <c r="AQ3881" s="80"/>
      <c r="AR3881" s="130"/>
      <c r="AS3881" s="80"/>
      <c r="AT3881" s="7"/>
      <c r="AU3881" s="7"/>
      <c r="AV3881" s="169"/>
      <c r="AW3881" s="170"/>
      <c r="AX3881" s="140"/>
      <c r="AY3881" s="150"/>
      <c r="AZ3881" s="171"/>
      <c r="BA3881" s="171"/>
      <c r="BB3881" s="150" t="str">
        <f t="shared" si="657"/>
        <v/>
      </c>
      <c r="BC3881" s="172"/>
      <c r="BD3881" s="169"/>
      <c r="BE3881" s="169"/>
      <c r="BF3881" s="169"/>
      <c r="BG3881" s="169"/>
      <c r="BH3881" s="169"/>
      <c r="BI3881" s="169"/>
      <c r="BJ3881" s="169"/>
      <c r="BK3881" s="169"/>
      <c r="BL3881" s="169"/>
      <c r="BM3881" s="169"/>
      <c r="BN3881" s="169"/>
      <c r="BO3881" s="169"/>
      <c r="BP3881" s="169"/>
      <c r="BQ3881" s="169"/>
      <c r="BS3881" s="6"/>
      <c r="BT3881" s="11"/>
      <c r="BU3881" s="6"/>
      <c r="BV3881" s="6"/>
    </row>
    <row r="3882" spans="1:74" ht="15.75" x14ac:dyDescent="0.25">
      <c r="A3882" s="52" t="s">
        <v>7908</v>
      </c>
      <c r="B3882" s="56"/>
      <c r="C3882" s="7" t="s">
        <v>118</v>
      </c>
      <c r="D3882" s="7" t="s">
        <v>6921</v>
      </c>
      <c r="E3882" s="7"/>
      <c r="F3882" s="64"/>
      <c r="G3882" s="6"/>
      <c r="H3882" s="6"/>
      <c r="I3882" s="10" t="s">
        <v>110</v>
      </c>
      <c r="J3882" s="11" t="s">
        <v>7879</v>
      </c>
      <c r="K3882" s="220" t="s">
        <v>601</v>
      </c>
      <c r="L3882" s="180"/>
      <c r="M3882" s="180">
        <v>1000</v>
      </c>
      <c r="N3882" s="80" t="s">
        <v>7217</v>
      </c>
      <c r="O3882" s="165"/>
      <c r="P3882" s="80" t="s">
        <v>6754</v>
      </c>
      <c r="Q3882" s="80"/>
      <c r="R3882" s="80"/>
      <c r="S3882" s="166"/>
      <c r="T3882" s="164"/>
      <c r="U3882" s="167"/>
      <c r="V3882" s="168"/>
      <c r="W3882" s="12" t="str">
        <f t="shared" si="656"/>
        <v>Mqtt1</v>
      </c>
      <c r="X3882" s="222"/>
      <c r="Y3882" s="6" t="str">
        <f t="shared" si="652"/>
        <v>power-tag/outlets-guest-cabin-1-emp112</v>
      </c>
      <c r="Z3882" s="106" t="str" cm="1">
        <f t="array" ref="Z3882">IF(COUNTIF(N3882,"spare"),"","$."&amp;_xlfn.REGEXEXTRACT(J3882,"PT\d+[FQ]\d+_(.*)", 2))</f>
        <v>$.RMS_Voltage_C_N</v>
      </c>
      <c r="AA3882" s="12">
        <f t="shared" si="658"/>
        <v>54</v>
      </c>
      <c r="AB3882" s="6" t="s">
        <v>195</v>
      </c>
      <c r="AC3882" s="106">
        <v>3032</v>
      </c>
      <c r="AJ3882" s="80"/>
      <c r="AK3882" s="116" t="s">
        <v>1694</v>
      </c>
      <c r="AN3882" s="80"/>
      <c r="AO3882" s="80"/>
      <c r="AP3882" s="80"/>
      <c r="AQ3882" s="80"/>
      <c r="AR3882" s="130"/>
      <c r="AS3882" s="80"/>
      <c r="AT3882" s="7"/>
      <c r="AU3882" s="7"/>
      <c r="AV3882" s="169"/>
      <c r="AW3882" s="170"/>
      <c r="AX3882" s="140"/>
      <c r="AY3882" s="150"/>
      <c r="AZ3882" s="171"/>
      <c r="BA3882" s="171"/>
      <c r="BB3882" s="150" t="str">
        <f t="shared" si="657"/>
        <v/>
      </c>
      <c r="BC3882" s="172"/>
      <c r="BD3882" s="169"/>
      <c r="BE3882" s="169"/>
      <c r="BF3882" s="169"/>
      <c r="BG3882" s="169"/>
      <c r="BH3882" s="169"/>
      <c r="BI3882" s="169"/>
      <c r="BJ3882" s="169"/>
      <c r="BK3882" s="169"/>
      <c r="BL3882" s="169"/>
      <c r="BM3882" s="169"/>
      <c r="BN3882" s="169"/>
      <c r="BO3882" s="169"/>
      <c r="BP3882" s="169"/>
      <c r="BQ3882" s="169"/>
      <c r="BS3882" s="6"/>
      <c r="BT3882" s="11"/>
      <c r="BU3882" s="6"/>
      <c r="BV3882" s="6"/>
    </row>
    <row r="3883" spans="1:74" ht="15.75" x14ac:dyDescent="0.25">
      <c r="A3883" s="52" t="s">
        <v>7908</v>
      </c>
      <c r="B3883" s="56"/>
      <c r="C3883" s="7" t="s">
        <v>118</v>
      </c>
      <c r="D3883" s="7" t="s">
        <v>6921</v>
      </c>
      <c r="E3883" s="7"/>
      <c r="F3883" s="64"/>
      <c r="G3883" s="6"/>
      <c r="H3883" s="6"/>
      <c r="I3883" s="10" t="s">
        <v>110</v>
      </c>
      <c r="J3883" s="11" t="s">
        <v>5837</v>
      </c>
      <c r="K3883" s="220" t="s">
        <v>601</v>
      </c>
      <c r="L3883" s="180"/>
      <c r="M3883" s="180">
        <v>1000</v>
      </c>
      <c r="N3883" s="80" t="s">
        <v>7217</v>
      </c>
      <c r="O3883" s="165"/>
      <c r="P3883" s="80" t="s">
        <v>6755</v>
      </c>
      <c r="Q3883" s="80"/>
      <c r="R3883" s="80"/>
      <c r="S3883" s="166"/>
      <c r="T3883" s="164"/>
      <c r="U3883" s="167"/>
      <c r="V3883" s="168"/>
      <c r="W3883" s="12" t="str">
        <f t="shared" si="656"/>
        <v>Mqtt1</v>
      </c>
      <c r="X3883" s="222"/>
      <c r="Y3883" s="6" t="str">
        <f t="shared" si="652"/>
        <v>power-tag/outlets-guest-cabin-1-emp112</v>
      </c>
      <c r="Z3883" s="106" t="str" cm="1">
        <f t="array" ref="Z3883">IF(COUNTIF(N3883,"spare"),"","$."&amp;_xlfn.REGEXEXTRACT(J3883,"PT\d+[FQ]\d+_(.*)", 2))</f>
        <v>$.Active_Power_Phase_A</v>
      </c>
      <c r="AA3883" s="12">
        <f t="shared" si="658"/>
        <v>54</v>
      </c>
      <c r="AB3883" s="6" t="s">
        <v>195</v>
      </c>
      <c r="AC3883" s="106">
        <v>3054</v>
      </c>
      <c r="AJ3883" s="80"/>
      <c r="AK3883" s="116" t="s">
        <v>1695</v>
      </c>
      <c r="AN3883" s="80"/>
      <c r="AO3883" s="80"/>
      <c r="AP3883" s="80"/>
      <c r="AQ3883" s="80"/>
      <c r="AR3883" s="130"/>
      <c r="AS3883" s="80"/>
      <c r="AT3883" s="7"/>
      <c r="AU3883" s="7"/>
      <c r="AV3883" s="169"/>
      <c r="AW3883" s="170"/>
      <c r="AX3883" s="140"/>
      <c r="AY3883" s="150"/>
      <c r="AZ3883" s="171"/>
      <c r="BA3883" s="171"/>
      <c r="BB3883" s="150" t="str">
        <f t="shared" si="657"/>
        <v/>
      </c>
      <c r="BC3883" s="172"/>
      <c r="BD3883" s="169"/>
      <c r="BE3883" s="169"/>
      <c r="BF3883" s="169"/>
      <c r="BG3883" s="169"/>
      <c r="BH3883" s="169"/>
      <c r="BI3883" s="169"/>
      <c r="BJ3883" s="169"/>
      <c r="BK3883" s="169"/>
      <c r="BL3883" s="169"/>
      <c r="BM3883" s="169"/>
      <c r="BN3883" s="169"/>
      <c r="BO3883" s="169"/>
      <c r="BP3883" s="169"/>
      <c r="BQ3883" s="169"/>
      <c r="BS3883" s="6"/>
      <c r="BT3883" s="11"/>
      <c r="BU3883" s="6"/>
      <c r="BV3883" s="6"/>
    </row>
    <row r="3884" spans="1:74" ht="15.75" x14ac:dyDescent="0.25">
      <c r="A3884" s="52" t="s">
        <v>7908</v>
      </c>
      <c r="B3884" s="56"/>
      <c r="C3884" s="7" t="s">
        <v>118</v>
      </c>
      <c r="D3884" s="7" t="s">
        <v>6921</v>
      </c>
      <c r="E3884" s="7"/>
      <c r="F3884" s="64"/>
      <c r="G3884" s="6"/>
      <c r="H3884" s="6"/>
      <c r="I3884" s="10" t="s">
        <v>110</v>
      </c>
      <c r="J3884" s="11" t="s">
        <v>5838</v>
      </c>
      <c r="K3884" s="220" t="s">
        <v>601</v>
      </c>
      <c r="L3884" s="180"/>
      <c r="M3884" s="180">
        <v>1000</v>
      </c>
      <c r="N3884" s="80" t="s">
        <v>7217</v>
      </c>
      <c r="O3884" s="165"/>
      <c r="P3884" s="80" t="s">
        <v>6756</v>
      </c>
      <c r="Q3884" s="80"/>
      <c r="R3884" s="80"/>
      <c r="S3884" s="166"/>
      <c r="T3884" s="164"/>
      <c r="U3884" s="167"/>
      <c r="V3884" s="168"/>
      <c r="W3884" s="12" t="str">
        <f t="shared" si="656"/>
        <v>Mqtt1</v>
      </c>
      <c r="X3884" s="222"/>
      <c r="Y3884" s="6" t="str">
        <f t="shared" si="652"/>
        <v>power-tag/outlets-guest-cabin-1-emp112</v>
      </c>
      <c r="Z3884" s="106" t="str" cm="1">
        <f t="array" ref="Z3884">IF(COUNTIF(N3884,"spare"),"","$."&amp;_xlfn.REGEXEXTRACT(J3884,"PT\d+[FQ]\d+_(.*)", 2))</f>
        <v>$.Active_Power_Phase_B</v>
      </c>
      <c r="AA3884" s="12">
        <f t="shared" si="658"/>
        <v>54</v>
      </c>
      <c r="AB3884" s="6" t="s">
        <v>195</v>
      </c>
      <c r="AC3884" s="106">
        <v>3056</v>
      </c>
      <c r="AJ3884" s="80"/>
      <c r="AK3884" s="116" t="s">
        <v>1695</v>
      </c>
      <c r="AN3884" s="80"/>
      <c r="AO3884" s="80"/>
      <c r="AP3884" s="80"/>
      <c r="AQ3884" s="80"/>
      <c r="AR3884" s="130"/>
      <c r="AS3884" s="80"/>
      <c r="AT3884" s="7"/>
      <c r="AU3884" s="7"/>
      <c r="AV3884" s="169"/>
      <c r="AW3884" s="170"/>
      <c r="AX3884" s="140"/>
      <c r="AY3884" s="150"/>
      <c r="AZ3884" s="171"/>
      <c r="BA3884" s="171"/>
      <c r="BB3884" s="150" t="str">
        <f t="shared" si="657"/>
        <v/>
      </c>
      <c r="BC3884" s="172"/>
      <c r="BD3884" s="169"/>
      <c r="BE3884" s="169"/>
      <c r="BF3884" s="169"/>
      <c r="BG3884" s="169"/>
      <c r="BH3884" s="169"/>
      <c r="BI3884" s="169"/>
      <c r="BJ3884" s="169"/>
      <c r="BK3884" s="169"/>
      <c r="BL3884" s="169"/>
      <c r="BM3884" s="169"/>
      <c r="BN3884" s="169"/>
      <c r="BO3884" s="169"/>
      <c r="BP3884" s="169"/>
      <c r="BQ3884" s="169"/>
      <c r="BS3884" s="6"/>
      <c r="BT3884" s="11"/>
      <c r="BU3884" s="6"/>
      <c r="BV3884" s="6"/>
    </row>
    <row r="3885" spans="1:74" ht="15.75" x14ac:dyDescent="0.25">
      <c r="A3885" s="52" t="s">
        <v>7908</v>
      </c>
      <c r="B3885" s="56"/>
      <c r="C3885" s="7" t="s">
        <v>118</v>
      </c>
      <c r="D3885" s="7" t="s">
        <v>6921</v>
      </c>
      <c r="E3885" s="7"/>
      <c r="F3885" s="64"/>
      <c r="G3885" s="6"/>
      <c r="H3885" s="6"/>
      <c r="I3885" s="10" t="s">
        <v>110</v>
      </c>
      <c r="J3885" s="11" t="s">
        <v>5839</v>
      </c>
      <c r="K3885" s="220" t="s">
        <v>601</v>
      </c>
      <c r="L3885" s="180"/>
      <c r="M3885" s="180">
        <v>1000</v>
      </c>
      <c r="N3885" s="80" t="s">
        <v>7217</v>
      </c>
      <c r="O3885" s="165"/>
      <c r="P3885" s="80" t="s">
        <v>6757</v>
      </c>
      <c r="Q3885" s="80"/>
      <c r="R3885" s="80"/>
      <c r="S3885" s="166"/>
      <c r="T3885" s="164"/>
      <c r="U3885" s="167"/>
      <c r="V3885" s="168"/>
      <c r="W3885" s="12" t="str">
        <f t="shared" si="656"/>
        <v>Mqtt1</v>
      </c>
      <c r="X3885" s="222"/>
      <c r="Y3885" s="6" t="str">
        <f t="shared" si="652"/>
        <v>power-tag/outlets-guest-cabin-1-emp112</v>
      </c>
      <c r="Z3885" s="106" t="str" cm="1">
        <f t="array" ref="Z3885">IF(COUNTIF(N3885,"spare"),"","$."&amp;_xlfn.REGEXEXTRACT(J3885,"PT\d+[FQ]\d+_(.*)", 2))</f>
        <v>$.Active_Power_Phase_C</v>
      </c>
      <c r="AA3885" s="12">
        <f t="shared" si="658"/>
        <v>54</v>
      </c>
      <c r="AB3885" s="6" t="s">
        <v>195</v>
      </c>
      <c r="AC3885" s="106">
        <v>3058</v>
      </c>
      <c r="AJ3885" s="80"/>
      <c r="AK3885" s="116" t="s">
        <v>1695</v>
      </c>
      <c r="AN3885" s="80"/>
      <c r="AO3885" s="80"/>
      <c r="AP3885" s="80"/>
      <c r="AQ3885" s="80"/>
      <c r="AR3885" s="130"/>
      <c r="AS3885" s="80"/>
      <c r="AT3885" s="7"/>
      <c r="AU3885" s="7"/>
      <c r="AV3885" s="169"/>
      <c r="AW3885" s="170"/>
      <c r="AX3885" s="140"/>
      <c r="AY3885" s="150"/>
      <c r="AZ3885" s="171"/>
      <c r="BA3885" s="171"/>
      <c r="BB3885" s="150" t="str">
        <f t="shared" si="657"/>
        <v/>
      </c>
      <c r="BC3885" s="172"/>
      <c r="BD3885" s="169"/>
      <c r="BE3885" s="169"/>
      <c r="BF3885" s="169"/>
      <c r="BG3885" s="169"/>
      <c r="BH3885" s="169"/>
      <c r="BI3885" s="169"/>
      <c r="BJ3885" s="169"/>
      <c r="BK3885" s="169"/>
      <c r="BL3885" s="169"/>
      <c r="BM3885" s="169"/>
      <c r="BN3885" s="169"/>
      <c r="BO3885" s="169"/>
      <c r="BP3885" s="169"/>
      <c r="BQ3885" s="169"/>
      <c r="BS3885" s="6"/>
      <c r="BT3885" s="11"/>
      <c r="BU3885" s="6"/>
      <c r="BV3885" s="6"/>
    </row>
    <row r="3886" spans="1:74" ht="15.75" x14ac:dyDescent="0.25">
      <c r="A3886" s="52" t="s">
        <v>7908</v>
      </c>
      <c r="B3886" s="56"/>
      <c r="C3886" s="7" t="s">
        <v>118</v>
      </c>
      <c r="D3886" s="7" t="s">
        <v>6921</v>
      </c>
      <c r="E3886" s="7"/>
      <c r="F3886" s="64"/>
      <c r="G3886" s="6"/>
      <c r="H3886" s="6"/>
      <c r="I3886" s="10" t="s">
        <v>110</v>
      </c>
      <c r="J3886" s="11" t="s">
        <v>5840</v>
      </c>
      <c r="K3886" s="220" t="s">
        <v>601</v>
      </c>
      <c r="L3886" s="180"/>
      <c r="M3886" s="180">
        <v>1000</v>
      </c>
      <c r="N3886" s="80" t="s">
        <v>7217</v>
      </c>
      <c r="O3886" s="165"/>
      <c r="P3886" s="80" t="s">
        <v>6758</v>
      </c>
      <c r="Q3886" s="80"/>
      <c r="R3886" s="80"/>
      <c r="S3886" s="166"/>
      <c r="T3886" s="164"/>
      <c r="U3886" s="167"/>
      <c r="V3886" s="168"/>
      <c r="W3886" s="12" t="str">
        <f t="shared" si="656"/>
        <v>Mqtt1</v>
      </c>
      <c r="X3886" s="222"/>
      <c r="Y3886" s="6" t="str">
        <f t="shared" si="652"/>
        <v>power-tag/outlets-guest-cabin-1-emp112</v>
      </c>
      <c r="Z3886" s="106" t="str" cm="1">
        <f t="array" ref="Z3886">IF(COUNTIF(N3886,"spare"),"","$."&amp;_xlfn.REGEXEXTRACT(J3886,"PT\d+[FQ]\d+_(.*)", 2))</f>
        <v>$.Total_Active_Power</v>
      </c>
      <c r="AA3886" s="12">
        <f t="shared" si="658"/>
        <v>54</v>
      </c>
      <c r="AB3886" s="6" t="s">
        <v>195</v>
      </c>
      <c r="AC3886" s="106">
        <v>3060</v>
      </c>
      <c r="AJ3886" s="80"/>
      <c r="AK3886" s="116" t="s">
        <v>1695</v>
      </c>
      <c r="AN3886" s="80"/>
      <c r="AO3886" s="80"/>
      <c r="AP3886" s="80"/>
      <c r="AQ3886" s="80"/>
      <c r="AR3886" s="130"/>
      <c r="AS3886" s="80"/>
      <c r="AT3886" s="7"/>
      <c r="AU3886" s="7"/>
      <c r="AV3886" s="169"/>
      <c r="AW3886" s="170"/>
      <c r="AX3886" s="140"/>
      <c r="AY3886" s="150"/>
      <c r="AZ3886" s="171"/>
      <c r="BA3886" s="171"/>
      <c r="BB3886" s="150" t="str">
        <f t="shared" si="657"/>
        <v/>
      </c>
      <c r="BC3886" s="172"/>
      <c r="BD3886" s="169"/>
      <c r="BE3886" s="169"/>
      <c r="BF3886" s="169"/>
      <c r="BG3886" s="169"/>
      <c r="BH3886" s="169"/>
      <c r="BI3886" s="169"/>
      <c r="BJ3886" s="169"/>
      <c r="BK3886" s="169"/>
      <c r="BL3886" s="169"/>
      <c r="BM3886" s="169"/>
      <c r="BN3886" s="169"/>
      <c r="BO3886" s="169"/>
      <c r="BP3886" s="169"/>
      <c r="BQ3886" s="169"/>
      <c r="BS3886" s="6"/>
      <c r="BT3886" s="11"/>
      <c r="BU3886" s="6"/>
      <c r="BV3886" s="6"/>
    </row>
    <row r="3887" spans="1:74" ht="15.75" x14ac:dyDescent="0.25">
      <c r="A3887" s="52" t="s">
        <v>7908</v>
      </c>
      <c r="B3887" s="56"/>
      <c r="C3887" s="7" t="s">
        <v>118</v>
      </c>
      <c r="D3887" s="7" t="s">
        <v>6921</v>
      </c>
      <c r="E3887" s="7"/>
      <c r="F3887" s="64"/>
      <c r="G3887" s="6"/>
      <c r="H3887" s="6"/>
      <c r="I3887" s="10" t="s">
        <v>110</v>
      </c>
      <c r="J3887" s="11" t="s">
        <v>5841</v>
      </c>
      <c r="K3887" s="220" t="s">
        <v>601</v>
      </c>
      <c r="L3887" s="180"/>
      <c r="M3887" s="180">
        <v>1000</v>
      </c>
      <c r="N3887" s="80" t="s">
        <v>7217</v>
      </c>
      <c r="O3887" s="165"/>
      <c r="P3887" s="80" t="s">
        <v>6759</v>
      </c>
      <c r="Q3887" s="80"/>
      <c r="R3887" s="80"/>
      <c r="S3887" s="166"/>
      <c r="T3887" s="164"/>
      <c r="U3887" s="167"/>
      <c r="V3887" s="168"/>
      <c r="W3887" s="12" t="str">
        <f t="shared" si="656"/>
        <v>Mqtt1</v>
      </c>
      <c r="X3887" s="222"/>
      <c r="Y3887" s="6" t="str">
        <f t="shared" si="652"/>
        <v>power-tag/outlets-guest-cabin-1-emp112</v>
      </c>
      <c r="Z3887" s="106" t="str" cm="1">
        <f t="array" ref="Z3887">IF(COUNTIF(N3887,"spare"),"","$."&amp;_xlfn.REGEXEXTRACT(J3887,"PT\d+[FQ]\d+_(.*)", 2))</f>
        <v>$.Power_Factor_Phase_A</v>
      </c>
      <c r="AA3887" s="12">
        <f t="shared" si="658"/>
        <v>54</v>
      </c>
      <c r="AB3887" s="6" t="s">
        <v>195</v>
      </c>
      <c r="AC3887" s="106">
        <v>3078</v>
      </c>
      <c r="AJ3887" s="80"/>
      <c r="AK3887" s="116" t="s">
        <v>1696</v>
      </c>
      <c r="AN3887" s="80"/>
      <c r="AO3887" s="80"/>
      <c r="AP3887" s="80"/>
      <c r="AQ3887" s="80"/>
      <c r="AR3887" s="130"/>
      <c r="AS3887" s="80"/>
      <c r="AT3887" s="7"/>
      <c r="AU3887" s="7"/>
      <c r="AV3887" s="169"/>
      <c r="AW3887" s="170"/>
      <c r="AX3887" s="140"/>
      <c r="AY3887" s="150"/>
      <c r="AZ3887" s="171"/>
      <c r="BA3887" s="171"/>
      <c r="BB3887" s="150" t="str">
        <f t="shared" si="657"/>
        <v/>
      </c>
      <c r="BC3887" s="172"/>
      <c r="BD3887" s="169"/>
      <c r="BE3887" s="169"/>
      <c r="BF3887" s="169"/>
      <c r="BG3887" s="169"/>
      <c r="BH3887" s="169"/>
      <c r="BI3887" s="169"/>
      <c r="BJ3887" s="169"/>
      <c r="BK3887" s="169"/>
      <c r="BL3887" s="169"/>
      <c r="BM3887" s="169"/>
      <c r="BN3887" s="169"/>
      <c r="BO3887" s="169"/>
      <c r="BP3887" s="169"/>
      <c r="BQ3887" s="169"/>
      <c r="BS3887" s="6"/>
      <c r="BT3887" s="11"/>
      <c r="BU3887" s="6"/>
      <c r="BV3887" s="6"/>
    </row>
    <row r="3888" spans="1:74" ht="15.75" x14ac:dyDescent="0.25">
      <c r="A3888" s="52" t="s">
        <v>7908</v>
      </c>
      <c r="B3888" s="56"/>
      <c r="C3888" s="7" t="s">
        <v>118</v>
      </c>
      <c r="D3888" s="7" t="s">
        <v>6921</v>
      </c>
      <c r="E3888" s="7"/>
      <c r="F3888" s="64"/>
      <c r="G3888" s="6"/>
      <c r="H3888" s="6"/>
      <c r="I3888" s="10" t="s">
        <v>110</v>
      </c>
      <c r="J3888" s="11" t="s">
        <v>5842</v>
      </c>
      <c r="K3888" s="220" t="s">
        <v>601</v>
      </c>
      <c r="L3888" s="180"/>
      <c r="M3888" s="180">
        <v>1000</v>
      </c>
      <c r="N3888" s="80" t="s">
        <v>7217</v>
      </c>
      <c r="O3888" s="165"/>
      <c r="P3888" s="80" t="s">
        <v>6760</v>
      </c>
      <c r="Q3888" s="80"/>
      <c r="R3888" s="80"/>
      <c r="S3888" s="166"/>
      <c r="T3888" s="164"/>
      <c r="U3888" s="167"/>
      <c r="V3888" s="168"/>
      <c r="W3888" s="12" t="str">
        <f t="shared" si="656"/>
        <v>Mqtt1</v>
      </c>
      <c r="X3888" s="222"/>
      <c r="Y3888" s="6" t="str">
        <f t="shared" si="652"/>
        <v>power-tag/outlets-guest-cabin-1-emp112</v>
      </c>
      <c r="Z3888" s="106" t="str" cm="1">
        <f t="array" ref="Z3888">IF(COUNTIF(N3888,"spare"),"","$."&amp;_xlfn.REGEXEXTRACT(J3888,"PT\d+[FQ]\d+_(.*)", 2))</f>
        <v>$.Power_Factor_Phase_B</v>
      </c>
      <c r="AA3888" s="12">
        <f t="shared" si="658"/>
        <v>54</v>
      </c>
      <c r="AB3888" s="6" t="s">
        <v>195</v>
      </c>
      <c r="AC3888" s="106">
        <v>3080</v>
      </c>
      <c r="AJ3888" s="80"/>
      <c r="AK3888" s="116" t="s">
        <v>1696</v>
      </c>
      <c r="AN3888" s="80"/>
      <c r="AO3888" s="80"/>
      <c r="AP3888" s="80"/>
      <c r="AQ3888" s="80"/>
      <c r="AR3888" s="130"/>
      <c r="AS3888" s="80"/>
      <c r="AT3888" s="7"/>
      <c r="AU3888" s="7"/>
      <c r="AV3888" s="169"/>
      <c r="AW3888" s="170"/>
      <c r="AX3888" s="140"/>
      <c r="AY3888" s="150"/>
      <c r="AZ3888" s="171"/>
      <c r="BA3888" s="171"/>
      <c r="BB3888" s="150" t="str">
        <f t="shared" si="657"/>
        <v/>
      </c>
      <c r="BC3888" s="172"/>
      <c r="BD3888" s="169"/>
      <c r="BE3888" s="169"/>
      <c r="BF3888" s="169"/>
      <c r="BG3888" s="169"/>
      <c r="BH3888" s="169"/>
      <c r="BI3888" s="169"/>
      <c r="BJ3888" s="169"/>
      <c r="BK3888" s="169"/>
      <c r="BL3888" s="169"/>
      <c r="BM3888" s="169"/>
      <c r="BN3888" s="169"/>
      <c r="BO3888" s="169"/>
      <c r="BP3888" s="169"/>
      <c r="BQ3888" s="169"/>
      <c r="BS3888" s="6"/>
      <c r="BT3888" s="11"/>
      <c r="BU3888" s="6"/>
      <c r="BV3888" s="6"/>
    </row>
    <row r="3889" spans="1:74" ht="15.75" x14ac:dyDescent="0.25">
      <c r="A3889" s="52" t="s">
        <v>7908</v>
      </c>
      <c r="B3889" s="56"/>
      <c r="C3889" s="7" t="s">
        <v>118</v>
      </c>
      <c r="D3889" s="7" t="s">
        <v>6921</v>
      </c>
      <c r="E3889" s="7"/>
      <c r="F3889" s="64"/>
      <c r="G3889" s="6"/>
      <c r="H3889" s="6"/>
      <c r="I3889" s="10" t="s">
        <v>110</v>
      </c>
      <c r="J3889" s="11" t="s">
        <v>5843</v>
      </c>
      <c r="K3889" s="220" t="s">
        <v>601</v>
      </c>
      <c r="L3889" s="180"/>
      <c r="M3889" s="180">
        <v>1000</v>
      </c>
      <c r="N3889" s="80" t="s">
        <v>7217</v>
      </c>
      <c r="O3889" s="165"/>
      <c r="P3889" s="80" t="s">
        <v>6761</v>
      </c>
      <c r="Q3889" s="80"/>
      <c r="R3889" s="80"/>
      <c r="S3889" s="166"/>
      <c r="T3889" s="164"/>
      <c r="U3889" s="167"/>
      <c r="V3889" s="168"/>
      <c r="W3889" s="12" t="str">
        <f t="shared" si="656"/>
        <v>Mqtt1</v>
      </c>
      <c r="X3889" s="222"/>
      <c r="Y3889" s="6" t="str">
        <f t="shared" si="652"/>
        <v>power-tag/outlets-guest-cabin-1-emp112</v>
      </c>
      <c r="Z3889" s="106" t="str" cm="1">
        <f t="array" ref="Z3889">IF(COUNTIF(N3889,"spare"),"","$."&amp;_xlfn.REGEXEXTRACT(J3889,"PT\d+[FQ]\d+_(.*)", 2))</f>
        <v>$.Power_Factor_Phase_C</v>
      </c>
      <c r="AA3889" s="12">
        <f t="shared" si="658"/>
        <v>54</v>
      </c>
      <c r="AB3889" s="6" t="s">
        <v>195</v>
      </c>
      <c r="AC3889" s="106">
        <v>3082</v>
      </c>
      <c r="AJ3889" s="80"/>
      <c r="AK3889" s="116" t="s">
        <v>1696</v>
      </c>
      <c r="AN3889" s="80"/>
      <c r="AO3889" s="80"/>
      <c r="AP3889" s="80"/>
      <c r="AQ3889" s="80"/>
      <c r="AR3889" s="130"/>
      <c r="AS3889" s="80"/>
      <c r="AT3889" s="7"/>
      <c r="AU3889" s="7"/>
      <c r="AV3889" s="169"/>
      <c r="AW3889" s="170"/>
      <c r="AX3889" s="140"/>
      <c r="AY3889" s="150"/>
      <c r="AZ3889" s="171"/>
      <c r="BA3889" s="171"/>
      <c r="BB3889" s="150" t="str">
        <f t="shared" si="657"/>
        <v/>
      </c>
      <c r="BC3889" s="172"/>
      <c r="BD3889" s="169"/>
      <c r="BE3889" s="169"/>
      <c r="BF3889" s="169"/>
      <c r="BG3889" s="169"/>
      <c r="BH3889" s="169"/>
      <c r="BI3889" s="169"/>
      <c r="BJ3889" s="169"/>
      <c r="BK3889" s="169"/>
      <c r="BL3889" s="169"/>
      <c r="BM3889" s="169"/>
      <c r="BN3889" s="169"/>
      <c r="BO3889" s="169"/>
      <c r="BP3889" s="169"/>
      <c r="BQ3889" s="169"/>
      <c r="BS3889" s="6"/>
      <c r="BT3889" s="11"/>
      <c r="BU3889" s="6"/>
      <c r="BV3889" s="6"/>
    </row>
    <row r="3890" spans="1:74" ht="15.75" x14ac:dyDescent="0.25">
      <c r="A3890" s="52" t="s">
        <v>7908</v>
      </c>
      <c r="B3890" s="56"/>
      <c r="C3890" s="7" t="s">
        <v>118</v>
      </c>
      <c r="D3890" s="7" t="s">
        <v>6921</v>
      </c>
      <c r="E3890" s="7"/>
      <c r="F3890" s="64"/>
      <c r="G3890" s="6"/>
      <c r="H3890" s="6"/>
      <c r="I3890" s="10" t="s">
        <v>110</v>
      </c>
      <c r="J3890" s="11" t="s">
        <v>5844</v>
      </c>
      <c r="K3890" s="220" t="s">
        <v>601</v>
      </c>
      <c r="L3890" s="180"/>
      <c r="M3890" s="180">
        <v>1000</v>
      </c>
      <c r="N3890" s="80" t="s">
        <v>7217</v>
      </c>
      <c r="O3890" s="165"/>
      <c r="P3890" s="80" t="s">
        <v>6762</v>
      </c>
      <c r="Q3890" s="80"/>
      <c r="R3890" s="80"/>
      <c r="S3890" s="166"/>
      <c r="T3890" s="164"/>
      <c r="U3890" s="167"/>
      <c r="V3890" s="168"/>
      <c r="W3890" s="12" t="str">
        <f t="shared" si="656"/>
        <v>Mqtt1</v>
      </c>
      <c r="X3890" s="222"/>
      <c r="Y3890" s="6" t="str">
        <f t="shared" si="652"/>
        <v>power-tag/outlets-guest-cabin-1-emp112</v>
      </c>
      <c r="Z3890" s="106" t="str" cm="1">
        <f t="array" ref="Z3890">IF(COUNTIF(N3890,"spare"),"","$."&amp;_xlfn.REGEXEXTRACT(J3890,"PT\d+[FQ]\d+_(.*)", 2))</f>
        <v>$.Total_Power_Factor</v>
      </c>
      <c r="AA3890" s="12">
        <f t="shared" si="658"/>
        <v>54</v>
      </c>
      <c r="AB3890" s="6" t="s">
        <v>195</v>
      </c>
      <c r="AC3890" s="106">
        <v>3084</v>
      </c>
      <c r="AJ3890" s="80"/>
      <c r="AK3890" s="116" t="s">
        <v>1696</v>
      </c>
      <c r="AN3890" s="80"/>
      <c r="AO3890" s="80"/>
      <c r="AP3890" s="80"/>
      <c r="AQ3890" s="80"/>
      <c r="AR3890" s="130"/>
      <c r="AS3890" s="80"/>
      <c r="AT3890" s="7"/>
      <c r="AU3890" s="7"/>
      <c r="AV3890" s="169"/>
      <c r="AW3890" s="170"/>
      <c r="AX3890" s="140"/>
      <c r="AY3890" s="150"/>
      <c r="AZ3890" s="171"/>
      <c r="BA3890" s="171"/>
      <c r="BB3890" s="150" t="str">
        <f t="shared" si="657"/>
        <v/>
      </c>
      <c r="BC3890" s="172"/>
      <c r="BD3890" s="169"/>
      <c r="BE3890" s="169"/>
      <c r="BF3890" s="169"/>
      <c r="BG3890" s="169"/>
      <c r="BH3890" s="169"/>
      <c r="BI3890" s="169"/>
      <c r="BJ3890" s="169"/>
      <c r="BK3890" s="169"/>
      <c r="BL3890" s="169"/>
      <c r="BM3890" s="169"/>
      <c r="BN3890" s="169"/>
      <c r="BO3890" s="169"/>
      <c r="BP3890" s="169"/>
      <c r="BQ3890" s="169"/>
      <c r="BS3890" s="6"/>
      <c r="BT3890" s="11"/>
      <c r="BU3890" s="6"/>
      <c r="BV3890" s="6"/>
    </row>
    <row r="3891" spans="1:74" ht="15.75" x14ac:dyDescent="0.25">
      <c r="A3891" s="52" t="s">
        <v>7908</v>
      </c>
      <c r="B3891" s="56"/>
      <c r="C3891" s="7" t="s">
        <v>118</v>
      </c>
      <c r="D3891" s="7" t="s">
        <v>6921</v>
      </c>
      <c r="E3891" s="7"/>
      <c r="F3891" s="64"/>
      <c r="G3891" s="6"/>
      <c r="H3891" s="6"/>
      <c r="I3891" s="10" t="s">
        <v>110</v>
      </c>
      <c r="J3891" s="11" t="s">
        <v>5845</v>
      </c>
      <c r="K3891" s="220" t="s">
        <v>601</v>
      </c>
      <c r="L3891" s="180"/>
      <c r="M3891" s="180">
        <v>1000</v>
      </c>
      <c r="N3891" s="80" t="s">
        <v>7217</v>
      </c>
      <c r="O3891" s="165"/>
      <c r="P3891" s="80" t="s">
        <v>6763</v>
      </c>
      <c r="Q3891" s="80"/>
      <c r="R3891" s="80"/>
      <c r="S3891" s="166"/>
      <c r="T3891" s="164"/>
      <c r="U3891" s="167"/>
      <c r="V3891" s="168"/>
      <c r="W3891" s="12" t="str">
        <f t="shared" ref="W3891:W3905" si="659">IF(COUNTIF(N3891,"spare"),"","Mqtt1")</f>
        <v>Mqtt1</v>
      </c>
      <c r="X3891" s="222"/>
      <c r="Y3891" s="6" t="str">
        <f t="shared" si="652"/>
        <v>power-tag/outlets-dining-emp202</v>
      </c>
      <c r="Z3891" s="106" t="str" cm="1">
        <f t="array" ref="Z3891">IF(COUNTIF(N3891,"spare"),"","$."&amp;_xlfn.REGEXEXTRACT(J3891,"PT\d+[FQ]\d+_(.*)", 2))</f>
        <v>$.RMS_Current_Phase_A</v>
      </c>
      <c r="AA3891" s="12">
        <f>AA3876+1</f>
        <v>55</v>
      </c>
      <c r="AB3891" s="6" t="s">
        <v>195</v>
      </c>
      <c r="AC3891" s="106">
        <v>3000</v>
      </c>
      <c r="AJ3891" s="80"/>
      <c r="AK3891" s="116" t="s">
        <v>1693</v>
      </c>
      <c r="AN3891" s="80"/>
      <c r="AO3891" s="80"/>
      <c r="AP3891" s="80"/>
      <c r="AQ3891" s="80"/>
      <c r="AR3891" s="130"/>
      <c r="AS3891" s="80"/>
      <c r="AT3891" s="7"/>
      <c r="AU3891" s="7"/>
      <c r="AV3891" s="169"/>
      <c r="AW3891" s="170"/>
      <c r="AX3891" s="140"/>
      <c r="AY3891" s="150"/>
      <c r="AZ3891" s="171"/>
      <c r="BA3891" s="171"/>
      <c r="BB3891" s="150" t="str">
        <f t="shared" ref="BB3891:BB3905" si="660">IF(ISNUMBER(AM3891),"1","")</f>
        <v/>
      </c>
      <c r="BC3891" s="172"/>
      <c r="BD3891" s="169"/>
      <c r="BE3891" s="169"/>
      <c r="BF3891" s="169"/>
      <c r="BG3891" s="169"/>
      <c r="BH3891" s="169"/>
      <c r="BI3891" s="169"/>
      <c r="BJ3891" s="169"/>
      <c r="BK3891" s="169"/>
      <c r="BL3891" s="169"/>
      <c r="BM3891" s="169"/>
      <c r="BN3891" s="169"/>
      <c r="BO3891" s="169"/>
      <c r="BP3891" s="169"/>
      <c r="BQ3891" s="169"/>
      <c r="BS3891" s="6"/>
      <c r="BT3891" s="11"/>
      <c r="BU3891" s="6"/>
      <c r="BV3891" s="6"/>
    </row>
    <row r="3892" spans="1:74" ht="15.75" x14ac:dyDescent="0.25">
      <c r="A3892" s="52" t="s">
        <v>7908</v>
      </c>
      <c r="B3892" s="56"/>
      <c r="C3892" s="7" t="s">
        <v>118</v>
      </c>
      <c r="D3892" s="7" t="s">
        <v>6921</v>
      </c>
      <c r="E3892" s="7"/>
      <c r="F3892" s="64"/>
      <c r="G3892" s="6"/>
      <c r="H3892" s="6"/>
      <c r="I3892" s="10" t="s">
        <v>110</v>
      </c>
      <c r="J3892" s="11" t="s">
        <v>5846</v>
      </c>
      <c r="K3892" s="220" t="s">
        <v>601</v>
      </c>
      <c r="L3892" s="180"/>
      <c r="M3892" s="180">
        <v>1000</v>
      </c>
      <c r="N3892" s="80" t="s">
        <v>7217</v>
      </c>
      <c r="O3892" s="165"/>
      <c r="P3892" s="80" t="s">
        <v>6764</v>
      </c>
      <c r="Q3892" s="80"/>
      <c r="R3892" s="80"/>
      <c r="S3892" s="166"/>
      <c r="T3892" s="164"/>
      <c r="U3892" s="167"/>
      <c r="V3892" s="168"/>
      <c r="W3892" s="12" t="str">
        <f t="shared" si="659"/>
        <v>Mqtt1</v>
      </c>
      <c r="X3892" s="222"/>
      <c r="Y3892" s="6" t="str">
        <f t="shared" si="652"/>
        <v>power-tag/outlets-dining-emp202</v>
      </c>
      <c r="Z3892" s="106" t="str" cm="1">
        <f t="array" ref="Z3892">IF(COUNTIF(N3892,"spare"),"","$."&amp;_xlfn.REGEXEXTRACT(J3892,"PT\d+[FQ]\d+_(.*)", 2))</f>
        <v>$.RMS_Current_Phase_B</v>
      </c>
      <c r="AA3892" s="12">
        <f t="shared" ref="AA3892:AA3905" si="661">AA3877+1</f>
        <v>55</v>
      </c>
      <c r="AB3892" s="6" t="s">
        <v>195</v>
      </c>
      <c r="AC3892" s="106">
        <v>3002</v>
      </c>
      <c r="AJ3892" s="80"/>
      <c r="AK3892" s="116" t="s">
        <v>1693</v>
      </c>
      <c r="AN3892" s="80"/>
      <c r="AO3892" s="80"/>
      <c r="AP3892" s="80"/>
      <c r="AQ3892" s="80"/>
      <c r="AR3892" s="130"/>
      <c r="AS3892" s="80"/>
      <c r="AT3892" s="7"/>
      <c r="AU3892" s="7"/>
      <c r="AV3892" s="169"/>
      <c r="AW3892" s="170"/>
      <c r="AX3892" s="140"/>
      <c r="AY3892" s="150"/>
      <c r="AZ3892" s="171"/>
      <c r="BA3892" s="171"/>
      <c r="BB3892" s="150" t="str">
        <f t="shared" si="660"/>
        <v/>
      </c>
      <c r="BC3892" s="172"/>
      <c r="BD3892" s="169"/>
      <c r="BE3892" s="169"/>
      <c r="BF3892" s="169"/>
      <c r="BG3892" s="169"/>
      <c r="BH3892" s="169"/>
      <c r="BI3892" s="169"/>
      <c r="BJ3892" s="169"/>
      <c r="BK3892" s="169"/>
      <c r="BL3892" s="169"/>
      <c r="BM3892" s="169"/>
      <c r="BN3892" s="169"/>
      <c r="BO3892" s="169"/>
      <c r="BP3892" s="169"/>
      <c r="BQ3892" s="169"/>
      <c r="BS3892" s="6"/>
      <c r="BT3892" s="11"/>
      <c r="BU3892" s="6"/>
      <c r="BV3892" s="6"/>
    </row>
    <row r="3893" spans="1:74" ht="15.75" x14ac:dyDescent="0.25">
      <c r="A3893" s="52" t="s">
        <v>7908</v>
      </c>
      <c r="B3893" s="56"/>
      <c r="C3893" s="7" t="s">
        <v>118</v>
      </c>
      <c r="D3893" s="7" t="s">
        <v>6921</v>
      </c>
      <c r="E3893" s="7"/>
      <c r="F3893" s="64"/>
      <c r="G3893" s="6"/>
      <c r="H3893" s="6"/>
      <c r="I3893" s="10" t="s">
        <v>110</v>
      </c>
      <c r="J3893" s="11" t="s">
        <v>5847</v>
      </c>
      <c r="K3893" s="220" t="s">
        <v>601</v>
      </c>
      <c r="L3893" s="180"/>
      <c r="M3893" s="180">
        <v>1000</v>
      </c>
      <c r="N3893" s="80" t="s">
        <v>7217</v>
      </c>
      <c r="O3893" s="165"/>
      <c r="P3893" s="80" t="s">
        <v>6765</v>
      </c>
      <c r="Q3893" s="80"/>
      <c r="R3893" s="80"/>
      <c r="S3893" s="166"/>
      <c r="T3893" s="164"/>
      <c r="U3893" s="167"/>
      <c r="V3893" s="168"/>
      <c r="W3893" s="12" t="str">
        <f t="shared" si="659"/>
        <v>Mqtt1</v>
      </c>
      <c r="X3893" s="222"/>
      <c r="Y3893" s="6" t="str">
        <f t="shared" si="652"/>
        <v>power-tag/outlets-dining-emp202</v>
      </c>
      <c r="Z3893" s="106" t="str" cm="1">
        <f t="array" ref="Z3893">IF(COUNTIF(N3893,"spare"),"","$."&amp;_xlfn.REGEXEXTRACT(J3893,"PT\d+[FQ]\d+_(.*)", 2))</f>
        <v>$.RMS_Current_Phase_C</v>
      </c>
      <c r="AA3893" s="12">
        <f t="shared" si="661"/>
        <v>55</v>
      </c>
      <c r="AB3893" s="6" t="s">
        <v>195</v>
      </c>
      <c r="AC3893" s="106">
        <v>3004</v>
      </c>
      <c r="AJ3893" s="80"/>
      <c r="AK3893" s="116" t="s">
        <v>1693</v>
      </c>
      <c r="AN3893" s="80"/>
      <c r="AO3893" s="80"/>
      <c r="AP3893" s="80"/>
      <c r="AQ3893" s="80"/>
      <c r="AR3893" s="130"/>
      <c r="AS3893" s="80"/>
      <c r="AT3893" s="7"/>
      <c r="AU3893" s="7"/>
      <c r="AV3893" s="169"/>
      <c r="AW3893" s="170"/>
      <c r="AX3893" s="140"/>
      <c r="AY3893" s="150"/>
      <c r="AZ3893" s="171"/>
      <c r="BA3893" s="171"/>
      <c r="BB3893" s="150" t="str">
        <f t="shared" si="660"/>
        <v/>
      </c>
      <c r="BC3893" s="172"/>
      <c r="BD3893" s="169"/>
      <c r="BE3893" s="169"/>
      <c r="BF3893" s="169"/>
      <c r="BG3893" s="169"/>
      <c r="BH3893" s="169"/>
      <c r="BI3893" s="169"/>
      <c r="BJ3893" s="169"/>
      <c r="BK3893" s="169"/>
      <c r="BL3893" s="169"/>
      <c r="BM3893" s="169"/>
      <c r="BN3893" s="169"/>
      <c r="BO3893" s="169"/>
      <c r="BP3893" s="169"/>
      <c r="BQ3893" s="169"/>
      <c r="BS3893" s="6"/>
      <c r="BT3893" s="11"/>
      <c r="BU3893" s="6"/>
      <c r="BV3893" s="6"/>
    </row>
    <row r="3894" spans="1:74" ht="15.75" x14ac:dyDescent="0.25">
      <c r="A3894" s="52" t="s">
        <v>7908</v>
      </c>
      <c r="B3894" s="56"/>
      <c r="C3894" s="7" t="s">
        <v>118</v>
      </c>
      <c r="D3894" s="7" t="s">
        <v>6921</v>
      </c>
      <c r="E3894" s="7"/>
      <c r="F3894" s="64"/>
      <c r="G3894" s="6"/>
      <c r="H3894" s="6"/>
      <c r="I3894" s="10" t="s">
        <v>110</v>
      </c>
      <c r="J3894" s="11" t="s">
        <v>5848</v>
      </c>
      <c r="K3894" s="220" t="s">
        <v>601</v>
      </c>
      <c r="L3894" s="180"/>
      <c r="M3894" s="180">
        <v>1000</v>
      </c>
      <c r="N3894" s="80" t="s">
        <v>7217</v>
      </c>
      <c r="O3894" s="165"/>
      <c r="P3894" s="80" t="s">
        <v>6766</v>
      </c>
      <c r="Q3894" s="80"/>
      <c r="R3894" s="80"/>
      <c r="S3894" s="166"/>
      <c r="T3894" s="164"/>
      <c r="U3894" s="167"/>
      <c r="V3894" s="168"/>
      <c r="W3894" s="12" t="str">
        <f t="shared" si="659"/>
        <v>Mqtt1</v>
      </c>
      <c r="X3894" s="222"/>
      <c r="Y3894" s="6" t="str">
        <f t="shared" si="652"/>
        <v>power-tag/outlets-dining-emp202</v>
      </c>
      <c r="Z3894" s="106" t="str" cm="1">
        <f t="array" ref="Z3894">IF(COUNTIF(N3894,"spare"),"","$."&amp;_xlfn.REGEXEXTRACT(J3894,"PT\d+[FQ]\d+_(.*)", 2))</f>
        <v>$.RMS_Current_Phase_Neut</v>
      </c>
      <c r="AA3894" s="12">
        <f t="shared" si="661"/>
        <v>55</v>
      </c>
      <c r="AB3894" s="6" t="s">
        <v>195</v>
      </c>
      <c r="AC3894" s="106">
        <v>3006</v>
      </c>
      <c r="AJ3894" s="80"/>
      <c r="AK3894" s="116" t="s">
        <v>1693</v>
      </c>
      <c r="AN3894" s="80"/>
      <c r="AO3894" s="80"/>
      <c r="AP3894" s="80"/>
      <c r="AQ3894" s="80"/>
      <c r="AR3894" s="130"/>
      <c r="AS3894" s="80"/>
      <c r="AT3894" s="7"/>
      <c r="AU3894" s="7"/>
      <c r="AV3894" s="169"/>
      <c r="AW3894" s="170"/>
      <c r="AX3894" s="140"/>
      <c r="AY3894" s="150"/>
      <c r="AZ3894" s="171"/>
      <c r="BA3894" s="171"/>
      <c r="BB3894" s="150" t="str">
        <f t="shared" si="660"/>
        <v/>
      </c>
      <c r="BC3894" s="172"/>
      <c r="BD3894" s="169"/>
      <c r="BE3894" s="169"/>
      <c r="BF3894" s="169"/>
      <c r="BG3894" s="169"/>
      <c r="BH3894" s="169"/>
      <c r="BI3894" s="169"/>
      <c r="BJ3894" s="169"/>
      <c r="BK3894" s="169"/>
      <c r="BL3894" s="169"/>
      <c r="BM3894" s="169"/>
      <c r="BN3894" s="169"/>
      <c r="BO3894" s="169"/>
      <c r="BP3894" s="169"/>
      <c r="BQ3894" s="169"/>
      <c r="BS3894" s="6"/>
      <c r="BT3894" s="11"/>
      <c r="BU3894" s="6"/>
      <c r="BV3894" s="6"/>
    </row>
    <row r="3895" spans="1:74" ht="15.75" x14ac:dyDescent="0.25">
      <c r="A3895" s="52" t="s">
        <v>7908</v>
      </c>
      <c r="B3895" s="56"/>
      <c r="C3895" s="7" t="s">
        <v>118</v>
      </c>
      <c r="D3895" s="7" t="s">
        <v>6921</v>
      </c>
      <c r="E3895" s="7"/>
      <c r="F3895" s="64"/>
      <c r="G3895" s="6"/>
      <c r="H3895" s="6"/>
      <c r="I3895" s="10" t="s">
        <v>110</v>
      </c>
      <c r="J3895" s="11" t="s">
        <v>7880</v>
      </c>
      <c r="K3895" s="220" t="s">
        <v>601</v>
      </c>
      <c r="L3895" s="180"/>
      <c r="M3895" s="180">
        <v>1000</v>
      </c>
      <c r="N3895" s="80" t="s">
        <v>7217</v>
      </c>
      <c r="O3895" s="165"/>
      <c r="P3895" s="80" t="s">
        <v>6767</v>
      </c>
      <c r="Q3895" s="80"/>
      <c r="R3895" s="80"/>
      <c r="S3895" s="166"/>
      <c r="T3895" s="164"/>
      <c r="U3895" s="167"/>
      <c r="V3895" s="168"/>
      <c r="W3895" s="12" t="str">
        <f t="shared" si="659"/>
        <v>Mqtt1</v>
      </c>
      <c r="X3895" s="222"/>
      <c r="Y3895" s="6" t="str">
        <f t="shared" si="652"/>
        <v>power-tag/outlets-dining-emp202</v>
      </c>
      <c r="Z3895" s="106" t="str" cm="1">
        <f t="array" ref="Z3895">IF(COUNTIF(N3895,"spare"),"","$."&amp;_xlfn.REGEXEXTRACT(J3895,"PT\d+[FQ]\d+_(.*)", 2))</f>
        <v>$.RMS_Voltage_A_N</v>
      </c>
      <c r="AA3895" s="12">
        <f t="shared" si="661"/>
        <v>55</v>
      </c>
      <c r="AB3895" s="6" t="s">
        <v>195</v>
      </c>
      <c r="AC3895" s="106">
        <v>3028</v>
      </c>
      <c r="AJ3895" s="80"/>
      <c r="AK3895" s="116" t="s">
        <v>1694</v>
      </c>
      <c r="AN3895" s="80"/>
      <c r="AO3895" s="80"/>
      <c r="AP3895" s="80"/>
      <c r="AQ3895" s="80"/>
      <c r="AR3895" s="130"/>
      <c r="AS3895" s="80"/>
      <c r="AT3895" s="7"/>
      <c r="AU3895" s="7"/>
      <c r="AV3895" s="169"/>
      <c r="AW3895" s="170"/>
      <c r="AX3895" s="140"/>
      <c r="AY3895" s="150"/>
      <c r="AZ3895" s="171"/>
      <c r="BA3895" s="171"/>
      <c r="BB3895" s="150" t="str">
        <f t="shared" si="660"/>
        <v/>
      </c>
      <c r="BC3895" s="172"/>
      <c r="BD3895" s="169"/>
      <c r="BE3895" s="169"/>
      <c r="BF3895" s="169"/>
      <c r="BG3895" s="169"/>
      <c r="BH3895" s="169"/>
      <c r="BI3895" s="169"/>
      <c r="BJ3895" s="169"/>
      <c r="BK3895" s="169"/>
      <c r="BL3895" s="169"/>
      <c r="BM3895" s="169"/>
      <c r="BN3895" s="169"/>
      <c r="BO3895" s="169"/>
      <c r="BP3895" s="169"/>
      <c r="BQ3895" s="169"/>
      <c r="BS3895" s="6"/>
      <c r="BT3895" s="11"/>
      <c r="BU3895" s="6"/>
      <c r="BV3895" s="6"/>
    </row>
    <row r="3896" spans="1:74" ht="15.75" x14ac:dyDescent="0.25">
      <c r="A3896" s="52" t="s">
        <v>7908</v>
      </c>
      <c r="B3896" s="56"/>
      <c r="C3896" s="7" t="s">
        <v>118</v>
      </c>
      <c r="D3896" s="7" t="s">
        <v>6921</v>
      </c>
      <c r="E3896" s="7"/>
      <c r="F3896" s="64"/>
      <c r="G3896" s="6"/>
      <c r="H3896" s="6"/>
      <c r="I3896" s="10" t="s">
        <v>110</v>
      </c>
      <c r="J3896" s="11" t="s">
        <v>7881</v>
      </c>
      <c r="K3896" s="220" t="s">
        <v>601</v>
      </c>
      <c r="L3896" s="180"/>
      <c r="M3896" s="180">
        <v>1000</v>
      </c>
      <c r="N3896" s="80" t="s">
        <v>7217</v>
      </c>
      <c r="O3896" s="165"/>
      <c r="P3896" s="80" t="s">
        <v>6768</v>
      </c>
      <c r="Q3896" s="80"/>
      <c r="R3896" s="80"/>
      <c r="S3896" s="166"/>
      <c r="T3896" s="164"/>
      <c r="U3896" s="167"/>
      <c r="V3896" s="168"/>
      <c r="W3896" s="12" t="str">
        <f t="shared" si="659"/>
        <v>Mqtt1</v>
      </c>
      <c r="X3896" s="222"/>
      <c r="Y3896" s="6" t="str">
        <f t="shared" si="652"/>
        <v>power-tag/outlets-dining-emp202</v>
      </c>
      <c r="Z3896" s="106" t="str" cm="1">
        <f t="array" ref="Z3896">IF(COUNTIF(N3896,"spare"),"","$."&amp;_xlfn.REGEXEXTRACT(J3896,"PT\d+[FQ]\d+_(.*)", 2))</f>
        <v>$.RMS_Voltage_B_N</v>
      </c>
      <c r="AA3896" s="12">
        <f t="shared" si="661"/>
        <v>55</v>
      </c>
      <c r="AB3896" s="6" t="s">
        <v>195</v>
      </c>
      <c r="AC3896" s="106">
        <v>3030</v>
      </c>
      <c r="AJ3896" s="80"/>
      <c r="AK3896" s="116" t="s">
        <v>1694</v>
      </c>
      <c r="AN3896" s="80"/>
      <c r="AO3896" s="80"/>
      <c r="AP3896" s="80"/>
      <c r="AQ3896" s="80"/>
      <c r="AR3896" s="130"/>
      <c r="AS3896" s="80"/>
      <c r="AT3896" s="7"/>
      <c r="AU3896" s="7"/>
      <c r="AV3896" s="169"/>
      <c r="AW3896" s="170"/>
      <c r="AX3896" s="140"/>
      <c r="AY3896" s="150"/>
      <c r="AZ3896" s="171"/>
      <c r="BA3896" s="171"/>
      <c r="BB3896" s="150" t="str">
        <f t="shared" si="660"/>
        <v/>
      </c>
      <c r="BC3896" s="172"/>
      <c r="BD3896" s="169"/>
      <c r="BE3896" s="169"/>
      <c r="BF3896" s="169"/>
      <c r="BG3896" s="169"/>
      <c r="BH3896" s="169"/>
      <c r="BI3896" s="169"/>
      <c r="BJ3896" s="169"/>
      <c r="BK3896" s="169"/>
      <c r="BL3896" s="169"/>
      <c r="BM3896" s="169"/>
      <c r="BN3896" s="169"/>
      <c r="BO3896" s="169"/>
      <c r="BP3896" s="169"/>
      <c r="BQ3896" s="169"/>
      <c r="BS3896" s="6"/>
      <c r="BT3896" s="11"/>
      <c r="BU3896" s="6"/>
      <c r="BV3896" s="6"/>
    </row>
    <row r="3897" spans="1:74" ht="15.75" x14ac:dyDescent="0.25">
      <c r="A3897" s="52" t="s">
        <v>7908</v>
      </c>
      <c r="B3897" s="56"/>
      <c r="C3897" s="7" t="s">
        <v>118</v>
      </c>
      <c r="D3897" s="7" t="s">
        <v>6921</v>
      </c>
      <c r="E3897" s="7"/>
      <c r="F3897" s="64"/>
      <c r="G3897" s="6"/>
      <c r="H3897" s="6"/>
      <c r="I3897" s="10" t="s">
        <v>110</v>
      </c>
      <c r="J3897" s="11" t="s">
        <v>7882</v>
      </c>
      <c r="K3897" s="220" t="s">
        <v>601</v>
      </c>
      <c r="L3897" s="180"/>
      <c r="M3897" s="180">
        <v>1000</v>
      </c>
      <c r="N3897" s="80" t="s">
        <v>7217</v>
      </c>
      <c r="O3897" s="165"/>
      <c r="P3897" s="80" t="s">
        <v>6769</v>
      </c>
      <c r="Q3897" s="80"/>
      <c r="R3897" s="80"/>
      <c r="S3897" s="166"/>
      <c r="T3897" s="164"/>
      <c r="U3897" s="167"/>
      <c r="V3897" s="168"/>
      <c r="W3897" s="12" t="str">
        <f t="shared" si="659"/>
        <v>Mqtt1</v>
      </c>
      <c r="X3897" s="222"/>
      <c r="Y3897" s="6" t="str">
        <f t="shared" si="652"/>
        <v>power-tag/outlets-dining-emp202</v>
      </c>
      <c r="Z3897" s="106" t="str" cm="1">
        <f t="array" ref="Z3897">IF(COUNTIF(N3897,"spare"),"","$."&amp;_xlfn.REGEXEXTRACT(J3897,"PT\d+[FQ]\d+_(.*)", 2))</f>
        <v>$.RMS_Voltage_C_N</v>
      </c>
      <c r="AA3897" s="12">
        <f t="shared" si="661"/>
        <v>55</v>
      </c>
      <c r="AB3897" s="6" t="s">
        <v>195</v>
      </c>
      <c r="AC3897" s="106">
        <v>3032</v>
      </c>
      <c r="AJ3897" s="80"/>
      <c r="AK3897" s="116" t="s">
        <v>1694</v>
      </c>
      <c r="AN3897" s="80"/>
      <c r="AO3897" s="80"/>
      <c r="AP3897" s="80"/>
      <c r="AQ3897" s="80"/>
      <c r="AR3897" s="130"/>
      <c r="AS3897" s="80"/>
      <c r="AT3897" s="7"/>
      <c r="AU3897" s="7"/>
      <c r="AV3897" s="169"/>
      <c r="AW3897" s="170"/>
      <c r="AX3897" s="140"/>
      <c r="AY3897" s="150"/>
      <c r="AZ3897" s="171"/>
      <c r="BA3897" s="171"/>
      <c r="BB3897" s="150" t="str">
        <f t="shared" si="660"/>
        <v/>
      </c>
      <c r="BC3897" s="172"/>
      <c r="BD3897" s="169"/>
      <c r="BE3897" s="169"/>
      <c r="BF3897" s="169"/>
      <c r="BG3897" s="169"/>
      <c r="BH3897" s="169"/>
      <c r="BI3897" s="169"/>
      <c r="BJ3897" s="169"/>
      <c r="BK3897" s="169"/>
      <c r="BL3897" s="169"/>
      <c r="BM3897" s="169"/>
      <c r="BN3897" s="169"/>
      <c r="BO3897" s="169"/>
      <c r="BP3897" s="169"/>
      <c r="BQ3897" s="169"/>
      <c r="BS3897" s="6"/>
      <c r="BT3897" s="11"/>
      <c r="BU3897" s="6"/>
      <c r="BV3897" s="6"/>
    </row>
    <row r="3898" spans="1:74" ht="15.75" x14ac:dyDescent="0.25">
      <c r="A3898" s="52" t="s">
        <v>7908</v>
      </c>
      <c r="B3898" s="56"/>
      <c r="C3898" s="7" t="s">
        <v>118</v>
      </c>
      <c r="D3898" s="7" t="s">
        <v>6921</v>
      </c>
      <c r="E3898" s="7"/>
      <c r="F3898" s="64"/>
      <c r="G3898" s="6"/>
      <c r="H3898" s="6"/>
      <c r="I3898" s="10" t="s">
        <v>110</v>
      </c>
      <c r="J3898" s="11" t="s">
        <v>5849</v>
      </c>
      <c r="K3898" s="220" t="s">
        <v>601</v>
      </c>
      <c r="L3898" s="180"/>
      <c r="M3898" s="180">
        <v>1000</v>
      </c>
      <c r="N3898" s="80" t="s">
        <v>7217</v>
      </c>
      <c r="O3898" s="165"/>
      <c r="P3898" s="80" t="s">
        <v>6770</v>
      </c>
      <c r="Q3898" s="80"/>
      <c r="R3898" s="80"/>
      <c r="S3898" s="166"/>
      <c r="T3898" s="164"/>
      <c r="U3898" s="167"/>
      <c r="V3898" s="168"/>
      <c r="W3898" s="12" t="str">
        <f t="shared" si="659"/>
        <v>Mqtt1</v>
      </c>
      <c r="X3898" s="222"/>
      <c r="Y3898" s="6" t="str">
        <f t="shared" si="652"/>
        <v>power-tag/outlets-dining-emp202</v>
      </c>
      <c r="Z3898" s="106" t="str" cm="1">
        <f t="array" ref="Z3898">IF(COUNTIF(N3898,"spare"),"","$."&amp;_xlfn.REGEXEXTRACT(J3898,"PT\d+[FQ]\d+_(.*)", 2))</f>
        <v>$.Active_Power_Phase_A</v>
      </c>
      <c r="AA3898" s="12">
        <f t="shared" si="661"/>
        <v>55</v>
      </c>
      <c r="AB3898" s="6" t="s">
        <v>195</v>
      </c>
      <c r="AC3898" s="106">
        <v>3054</v>
      </c>
      <c r="AJ3898" s="80"/>
      <c r="AK3898" s="116" t="s">
        <v>1695</v>
      </c>
      <c r="AN3898" s="80"/>
      <c r="AO3898" s="80"/>
      <c r="AP3898" s="80"/>
      <c r="AQ3898" s="80"/>
      <c r="AR3898" s="130"/>
      <c r="AS3898" s="80"/>
      <c r="AT3898" s="7"/>
      <c r="AU3898" s="7"/>
      <c r="AV3898" s="169"/>
      <c r="AW3898" s="170"/>
      <c r="AX3898" s="140"/>
      <c r="AY3898" s="150"/>
      <c r="AZ3898" s="171"/>
      <c r="BA3898" s="171"/>
      <c r="BB3898" s="150" t="str">
        <f t="shared" si="660"/>
        <v/>
      </c>
      <c r="BC3898" s="172"/>
      <c r="BD3898" s="169"/>
      <c r="BE3898" s="169"/>
      <c r="BF3898" s="169"/>
      <c r="BG3898" s="169"/>
      <c r="BH3898" s="169"/>
      <c r="BI3898" s="169"/>
      <c r="BJ3898" s="169"/>
      <c r="BK3898" s="169"/>
      <c r="BL3898" s="169"/>
      <c r="BM3898" s="169"/>
      <c r="BN3898" s="169"/>
      <c r="BO3898" s="169"/>
      <c r="BP3898" s="169"/>
      <c r="BQ3898" s="169"/>
      <c r="BS3898" s="6"/>
      <c r="BT3898" s="11"/>
      <c r="BU3898" s="6"/>
      <c r="BV3898" s="6"/>
    </row>
    <row r="3899" spans="1:74" ht="15.75" x14ac:dyDescent="0.25">
      <c r="A3899" s="52" t="s">
        <v>7908</v>
      </c>
      <c r="B3899" s="56"/>
      <c r="C3899" s="7" t="s">
        <v>118</v>
      </c>
      <c r="D3899" s="7" t="s">
        <v>6921</v>
      </c>
      <c r="E3899" s="7"/>
      <c r="F3899" s="64"/>
      <c r="G3899" s="6"/>
      <c r="H3899" s="6"/>
      <c r="I3899" s="10" t="s">
        <v>110</v>
      </c>
      <c r="J3899" s="11" t="s">
        <v>5850</v>
      </c>
      <c r="K3899" s="220" t="s">
        <v>601</v>
      </c>
      <c r="L3899" s="180"/>
      <c r="M3899" s="180">
        <v>1000</v>
      </c>
      <c r="N3899" s="80" t="s">
        <v>7217</v>
      </c>
      <c r="O3899" s="165"/>
      <c r="P3899" s="80" t="s">
        <v>6771</v>
      </c>
      <c r="Q3899" s="80"/>
      <c r="R3899" s="80"/>
      <c r="S3899" s="166"/>
      <c r="T3899" s="164"/>
      <c r="U3899" s="167"/>
      <c r="V3899" s="168"/>
      <c r="W3899" s="12" t="str">
        <f t="shared" si="659"/>
        <v>Mqtt1</v>
      </c>
      <c r="X3899" s="222"/>
      <c r="Y3899" s="6" t="str">
        <f t="shared" si="652"/>
        <v>power-tag/outlets-dining-emp202</v>
      </c>
      <c r="Z3899" s="106" t="str" cm="1">
        <f t="array" ref="Z3899">IF(COUNTIF(N3899,"spare"),"","$."&amp;_xlfn.REGEXEXTRACT(J3899,"PT\d+[FQ]\d+_(.*)", 2))</f>
        <v>$.Active_Power_Phase_B</v>
      </c>
      <c r="AA3899" s="12">
        <f t="shared" si="661"/>
        <v>55</v>
      </c>
      <c r="AB3899" s="6" t="s">
        <v>195</v>
      </c>
      <c r="AC3899" s="106">
        <v>3056</v>
      </c>
      <c r="AJ3899" s="80"/>
      <c r="AK3899" s="116" t="s">
        <v>1695</v>
      </c>
      <c r="AN3899" s="80"/>
      <c r="AO3899" s="80"/>
      <c r="AP3899" s="80"/>
      <c r="AQ3899" s="80"/>
      <c r="AR3899" s="130"/>
      <c r="AS3899" s="80"/>
      <c r="AT3899" s="7"/>
      <c r="AU3899" s="7"/>
      <c r="AV3899" s="169"/>
      <c r="AW3899" s="170"/>
      <c r="AX3899" s="140"/>
      <c r="AY3899" s="150"/>
      <c r="AZ3899" s="171"/>
      <c r="BA3899" s="171"/>
      <c r="BB3899" s="150" t="str">
        <f t="shared" si="660"/>
        <v/>
      </c>
      <c r="BC3899" s="172"/>
      <c r="BD3899" s="169"/>
      <c r="BE3899" s="169"/>
      <c r="BF3899" s="169"/>
      <c r="BG3899" s="169"/>
      <c r="BH3899" s="169"/>
      <c r="BI3899" s="169"/>
      <c r="BJ3899" s="169"/>
      <c r="BK3899" s="169"/>
      <c r="BL3899" s="169"/>
      <c r="BM3899" s="169"/>
      <c r="BN3899" s="169"/>
      <c r="BO3899" s="169"/>
      <c r="BP3899" s="169"/>
      <c r="BQ3899" s="169"/>
      <c r="BS3899" s="6"/>
      <c r="BT3899" s="11"/>
      <c r="BU3899" s="6"/>
      <c r="BV3899" s="6"/>
    </row>
    <row r="3900" spans="1:74" ht="15.75" x14ac:dyDescent="0.25">
      <c r="A3900" s="52" t="s">
        <v>7908</v>
      </c>
      <c r="B3900" s="56"/>
      <c r="C3900" s="7" t="s">
        <v>118</v>
      </c>
      <c r="D3900" s="7" t="s">
        <v>6921</v>
      </c>
      <c r="E3900" s="7"/>
      <c r="F3900" s="64"/>
      <c r="G3900" s="6"/>
      <c r="H3900" s="6"/>
      <c r="I3900" s="10" t="s">
        <v>110</v>
      </c>
      <c r="J3900" s="11" t="s">
        <v>5851</v>
      </c>
      <c r="K3900" s="220" t="s">
        <v>601</v>
      </c>
      <c r="L3900" s="180"/>
      <c r="M3900" s="180">
        <v>1000</v>
      </c>
      <c r="N3900" s="80" t="s">
        <v>7217</v>
      </c>
      <c r="O3900" s="165"/>
      <c r="P3900" s="80" t="s">
        <v>6772</v>
      </c>
      <c r="Q3900" s="80"/>
      <c r="R3900" s="80"/>
      <c r="S3900" s="166"/>
      <c r="T3900" s="164"/>
      <c r="U3900" s="167"/>
      <c r="V3900" s="168"/>
      <c r="W3900" s="12" t="str">
        <f t="shared" si="659"/>
        <v>Mqtt1</v>
      </c>
      <c r="X3900" s="222"/>
      <c r="Y3900" s="6" t="str">
        <f t="shared" si="652"/>
        <v>power-tag/outlets-dining-emp202</v>
      </c>
      <c r="Z3900" s="106" t="str" cm="1">
        <f t="array" ref="Z3900">IF(COUNTIF(N3900,"spare"),"","$."&amp;_xlfn.REGEXEXTRACT(J3900,"PT\d+[FQ]\d+_(.*)", 2))</f>
        <v>$.Active_Power_Phase_C</v>
      </c>
      <c r="AA3900" s="12">
        <f t="shared" si="661"/>
        <v>55</v>
      </c>
      <c r="AB3900" s="6" t="s">
        <v>195</v>
      </c>
      <c r="AC3900" s="106">
        <v>3058</v>
      </c>
      <c r="AJ3900" s="80"/>
      <c r="AK3900" s="116" t="s">
        <v>1695</v>
      </c>
      <c r="AN3900" s="80"/>
      <c r="AO3900" s="80"/>
      <c r="AP3900" s="80"/>
      <c r="AQ3900" s="80"/>
      <c r="AR3900" s="130"/>
      <c r="AS3900" s="80"/>
      <c r="AT3900" s="7"/>
      <c r="AU3900" s="7"/>
      <c r="AV3900" s="169"/>
      <c r="AW3900" s="170"/>
      <c r="AX3900" s="140"/>
      <c r="AY3900" s="150"/>
      <c r="AZ3900" s="171"/>
      <c r="BA3900" s="171"/>
      <c r="BB3900" s="150" t="str">
        <f t="shared" si="660"/>
        <v/>
      </c>
      <c r="BC3900" s="172"/>
      <c r="BD3900" s="169"/>
      <c r="BE3900" s="169"/>
      <c r="BF3900" s="169"/>
      <c r="BG3900" s="169"/>
      <c r="BH3900" s="169"/>
      <c r="BI3900" s="169"/>
      <c r="BJ3900" s="169"/>
      <c r="BK3900" s="169"/>
      <c r="BL3900" s="169"/>
      <c r="BM3900" s="169"/>
      <c r="BN3900" s="169"/>
      <c r="BO3900" s="169"/>
      <c r="BP3900" s="169"/>
      <c r="BQ3900" s="169"/>
      <c r="BS3900" s="6"/>
      <c r="BT3900" s="11"/>
      <c r="BU3900" s="6"/>
      <c r="BV3900" s="6"/>
    </row>
    <row r="3901" spans="1:74" ht="15.75" x14ac:dyDescent="0.25">
      <c r="A3901" s="52" t="s">
        <v>7908</v>
      </c>
      <c r="B3901" s="56"/>
      <c r="C3901" s="7" t="s">
        <v>118</v>
      </c>
      <c r="D3901" s="7" t="s">
        <v>6921</v>
      </c>
      <c r="E3901" s="7"/>
      <c r="F3901" s="64"/>
      <c r="G3901" s="6"/>
      <c r="H3901" s="6"/>
      <c r="I3901" s="10" t="s">
        <v>110</v>
      </c>
      <c r="J3901" s="11" t="s">
        <v>5852</v>
      </c>
      <c r="K3901" s="220" t="s">
        <v>601</v>
      </c>
      <c r="L3901" s="180"/>
      <c r="M3901" s="180">
        <v>1000</v>
      </c>
      <c r="N3901" s="80" t="s">
        <v>7217</v>
      </c>
      <c r="O3901" s="165"/>
      <c r="P3901" s="80" t="s">
        <v>6773</v>
      </c>
      <c r="Q3901" s="80"/>
      <c r="R3901" s="80"/>
      <c r="S3901" s="166"/>
      <c r="T3901" s="164"/>
      <c r="U3901" s="167"/>
      <c r="V3901" s="168"/>
      <c r="W3901" s="12" t="str">
        <f t="shared" si="659"/>
        <v>Mqtt1</v>
      </c>
      <c r="X3901" s="222"/>
      <c r="Y3901" s="6" t="str">
        <f t="shared" si="652"/>
        <v>power-tag/outlets-dining-emp202</v>
      </c>
      <c r="Z3901" s="106" t="str" cm="1">
        <f t="array" ref="Z3901">IF(COUNTIF(N3901,"spare"),"","$."&amp;_xlfn.REGEXEXTRACT(J3901,"PT\d+[FQ]\d+_(.*)", 2))</f>
        <v>$.Total_Active_Power</v>
      </c>
      <c r="AA3901" s="12">
        <f t="shared" si="661"/>
        <v>55</v>
      </c>
      <c r="AB3901" s="6" t="s">
        <v>195</v>
      </c>
      <c r="AC3901" s="106">
        <v>3060</v>
      </c>
      <c r="AJ3901" s="80"/>
      <c r="AK3901" s="116" t="s">
        <v>1695</v>
      </c>
      <c r="AN3901" s="80"/>
      <c r="AO3901" s="80"/>
      <c r="AP3901" s="80"/>
      <c r="AQ3901" s="80"/>
      <c r="AR3901" s="130"/>
      <c r="AS3901" s="80"/>
      <c r="AT3901" s="7"/>
      <c r="AU3901" s="7"/>
      <c r="AV3901" s="169"/>
      <c r="AW3901" s="170"/>
      <c r="AX3901" s="140"/>
      <c r="AY3901" s="150"/>
      <c r="AZ3901" s="171"/>
      <c r="BA3901" s="171"/>
      <c r="BB3901" s="150" t="str">
        <f t="shared" si="660"/>
        <v/>
      </c>
      <c r="BC3901" s="172"/>
      <c r="BD3901" s="169"/>
      <c r="BE3901" s="169"/>
      <c r="BF3901" s="169"/>
      <c r="BG3901" s="169"/>
      <c r="BH3901" s="169"/>
      <c r="BI3901" s="169"/>
      <c r="BJ3901" s="169"/>
      <c r="BK3901" s="169"/>
      <c r="BL3901" s="169"/>
      <c r="BM3901" s="169"/>
      <c r="BN3901" s="169"/>
      <c r="BO3901" s="169"/>
      <c r="BP3901" s="169"/>
      <c r="BQ3901" s="169"/>
      <c r="BS3901" s="6"/>
      <c r="BT3901" s="11"/>
      <c r="BU3901" s="6"/>
      <c r="BV3901" s="6"/>
    </row>
    <row r="3902" spans="1:74" ht="15.75" x14ac:dyDescent="0.25">
      <c r="A3902" s="52" t="s">
        <v>7908</v>
      </c>
      <c r="B3902" s="56"/>
      <c r="C3902" s="7" t="s">
        <v>118</v>
      </c>
      <c r="D3902" s="7" t="s">
        <v>6921</v>
      </c>
      <c r="E3902" s="7"/>
      <c r="F3902" s="64"/>
      <c r="G3902" s="6"/>
      <c r="H3902" s="6"/>
      <c r="I3902" s="10" t="s">
        <v>110</v>
      </c>
      <c r="J3902" s="11" t="s">
        <v>5853</v>
      </c>
      <c r="K3902" s="220" t="s">
        <v>601</v>
      </c>
      <c r="L3902" s="180"/>
      <c r="M3902" s="180">
        <v>1000</v>
      </c>
      <c r="N3902" s="80" t="s">
        <v>7217</v>
      </c>
      <c r="O3902" s="165"/>
      <c r="P3902" s="80" t="s">
        <v>6774</v>
      </c>
      <c r="Q3902" s="80"/>
      <c r="R3902" s="80"/>
      <c r="S3902" s="166"/>
      <c r="T3902" s="164"/>
      <c r="U3902" s="167"/>
      <c r="V3902" s="168"/>
      <c r="W3902" s="12" t="str">
        <f t="shared" si="659"/>
        <v>Mqtt1</v>
      </c>
      <c r="X3902" s="222"/>
      <c r="Y3902" s="6" t="str">
        <f t="shared" si="652"/>
        <v>power-tag/outlets-dining-emp202</v>
      </c>
      <c r="Z3902" s="106" t="str" cm="1">
        <f t="array" ref="Z3902">IF(COUNTIF(N3902,"spare"),"","$."&amp;_xlfn.REGEXEXTRACT(J3902,"PT\d+[FQ]\d+_(.*)", 2))</f>
        <v>$.Power_Factor_Phase_A</v>
      </c>
      <c r="AA3902" s="12">
        <f t="shared" si="661"/>
        <v>55</v>
      </c>
      <c r="AB3902" s="6" t="s">
        <v>195</v>
      </c>
      <c r="AC3902" s="106">
        <v>3078</v>
      </c>
      <c r="AJ3902" s="80"/>
      <c r="AK3902" s="116" t="s">
        <v>1696</v>
      </c>
      <c r="AN3902" s="80"/>
      <c r="AO3902" s="80"/>
      <c r="AP3902" s="80"/>
      <c r="AQ3902" s="80"/>
      <c r="AR3902" s="130"/>
      <c r="AS3902" s="80"/>
      <c r="AT3902" s="7"/>
      <c r="AU3902" s="7"/>
      <c r="AV3902" s="169"/>
      <c r="AW3902" s="170"/>
      <c r="AX3902" s="140"/>
      <c r="AY3902" s="150"/>
      <c r="AZ3902" s="171"/>
      <c r="BA3902" s="171"/>
      <c r="BB3902" s="150" t="str">
        <f t="shared" si="660"/>
        <v/>
      </c>
      <c r="BC3902" s="172"/>
      <c r="BD3902" s="169"/>
      <c r="BE3902" s="169"/>
      <c r="BF3902" s="169"/>
      <c r="BG3902" s="169"/>
      <c r="BH3902" s="169"/>
      <c r="BI3902" s="169"/>
      <c r="BJ3902" s="169"/>
      <c r="BK3902" s="169"/>
      <c r="BL3902" s="169"/>
      <c r="BM3902" s="169"/>
      <c r="BN3902" s="169"/>
      <c r="BO3902" s="169"/>
      <c r="BP3902" s="169"/>
      <c r="BQ3902" s="169"/>
      <c r="BS3902" s="6"/>
      <c r="BT3902" s="11"/>
      <c r="BU3902" s="6"/>
      <c r="BV3902" s="6"/>
    </row>
    <row r="3903" spans="1:74" ht="15.75" x14ac:dyDescent="0.25">
      <c r="A3903" s="52" t="s">
        <v>7908</v>
      </c>
      <c r="B3903" s="56"/>
      <c r="C3903" s="7" t="s">
        <v>118</v>
      </c>
      <c r="D3903" s="7" t="s">
        <v>6921</v>
      </c>
      <c r="E3903" s="7"/>
      <c r="F3903" s="64"/>
      <c r="G3903" s="6"/>
      <c r="H3903" s="6"/>
      <c r="I3903" s="10" t="s">
        <v>110</v>
      </c>
      <c r="J3903" s="11" t="s">
        <v>5854</v>
      </c>
      <c r="K3903" s="220" t="s">
        <v>601</v>
      </c>
      <c r="L3903" s="180"/>
      <c r="M3903" s="180">
        <v>1000</v>
      </c>
      <c r="N3903" s="80" t="s">
        <v>7217</v>
      </c>
      <c r="O3903" s="165"/>
      <c r="P3903" s="80" t="s">
        <v>6775</v>
      </c>
      <c r="Q3903" s="80"/>
      <c r="R3903" s="80"/>
      <c r="S3903" s="166"/>
      <c r="T3903" s="164"/>
      <c r="U3903" s="167"/>
      <c r="V3903" s="168"/>
      <c r="W3903" s="12" t="str">
        <f t="shared" si="659"/>
        <v>Mqtt1</v>
      </c>
      <c r="X3903" s="222"/>
      <c r="Y3903" s="6" t="str">
        <f t="shared" si="652"/>
        <v>power-tag/outlets-dining-emp202</v>
      </c>
      <c r="Z3903" s="106" t="str" cm="1">
        <f t="array" ref="Z3903">IF(COUNTIF(N3903,"spare"),"","$."&amp;_xlfn.REGEXEXTRACT(J3903,"PT\d+[FQ]\d+_(.*)", 2))</f>
        <v>$.Power_Factor_Phase_B</v>
      </c>
      <c r="AA3903" s="12">
        <f t="shared" si="661"/>
        <v>55</v>
      </c>
      <c r="AB3903" s="6" t="s">
        <v>195</v>
      </c>
      <c r="AC3903" s="106">
        <v>3080</v>
      </c>
      <c r="AJ3903" s="80"/>
      <c r="AK3903" s="116" t="s">
        <v>1696</v>
      </c>
      <c r="AN3903" s="80"/>
      <c r="AO3903" s="80"/>
      <c r="AP3903" s="80"/>
      <c r="AQ3903" s="80"/>
      <c r="AR3903" s="130"/>
      <c r="AS3903" s="80"/>
      <c r="AT3903" s="7"/>
      <c r="AU3903" s="7"/>
      <c r="AV3903" s="169"/>
      <c r="AW3903" s="170"/>
      <c r="AX3903" s="140"/>
      <c r="AY3903" s="150"/>
      <c r="AZ3903" s="171"/>
      <c r="BA3903" s="171"/>
      <c r="BB3903" s="150" t="str">
        <f t="shared" si="660"/>
        <v/>
      </c>
      <c r="BC3903" s="172"/>
      <c r="BD3903" s="169"/>
      <c r="BE3903" s="169"/>
      <c r="BF3903" s="169"/>
      <c r="BG3903" s="169"/>
      <c r="BH3903" s="169"/>
      <c r="BI3903" s="169"/>
      <c r="BJ3903" s="169"/>
      <c r="BK3903" s="169"/>
      <c r="BL3903" s="169"/>
      <c r="BM3903" s="169"/>
      <c r="BN3903" s="169"/>
      <c r="BO3903" s="169"/>
      <c r="BP3903" s="169"/>
      <c r="BQ3903" s="169"/>
      <c r="BS3903" s="6"/>
      <c r="BT3903" s="11"/>
      <c r="BU3903" s="6"/>
      <c r="BV3903" s="6"/>
    </row>
    <row r="3904" spans="1:74" ht="15.75" x14ac:dyDescent="0.25">
      <c r="A3904" s="52" t="s">
        <v>7908</v>
      </c>
      <c r="B3904" s="56"/>
      <c r="C3904" s="7" t="s">
        <v>118</v>
      </c>
      <c r="D3904" s="7" t="s">
        <v>6921</v>
      </c>
      <c r="E3904" s="7"/>
      <c r="F3904" s="64"/>
      <c r="G3904" s="6"/>
      <c r="H3904" s="6"/>
      <c r="I3904" s="10" t="s">
        <v>110</v>
      </c>
      <c r="J3904" s="11" t="s">
        <v>5855</v>
      </c>
      <c r="K3904" s="220" t="s">
        <v>601</v>
      </c>
      <c r="L3904" s="180"/>
      <c r="M3904" s="180">
        <v>1000</v>
      </c>
      <c r="N3904" s="80" t="s">
        <v>7217</v>
      </c>
      <c r="O3904" s="165"/>
      <c r="P3904" s="80" t="s">
        <v>6776</v>
      </c>
      <c r="Q3904" s="80"/>
      <c r="R3904" s="80"/>
      <c r="S3904" s="166"/>
      <c r="T3904" s="164"/>
      <c r="U3904" s="167"/>
      <c r="V3904" s="168"/>
      <c r="W3904" s="12" t="str">
        <f t="shared" si="659"/>
        <v>Mqtt1</v>
      </c>
      <c r="X3904" s="222"/>
      <c r="Y3904" s="6" t="str">
        <f t="shared" si="652"/>
        <v>power-tag/outlets-dining-emp202</v>
      </c>
      <c r="Z3904" s="106" t="str" cm="1">
        <f t="array" ref="Z3904">IF(COUNTIF(N3904,"spare"),"","$."&amp;_xlfn.REGEXEXTRACT(J3904,"PT\d+[FQ]\d+_(.*)", 2))</f>
        <v>$.Power_Factor_Phase_C</v>
      </c>
      <c r="AA3904" s="12">
        <f t="shared" si="661"/>
        <v>55</v>
      </c>
      <c r="AB3904" s="6" t="s">
        <v>195</v>
      </c>
      <c r="AC3904" s="106">
        <v>3082</v>
      </c>
      <c r="AJ3904" s="80"/>
      <c r="AK3904" s="116" t="s">
        <v>1696</v>
      </c>
      <c r="AN3904" s="80"/>
      <c r="AO3904" s="80"/>
      <c r="AP3904" s="80"/>
      <c r="AQ3904" s="80"/>
      <c r="AR3904" s="130"/>
      <c r="AS3904" s="80"/>
      <c r="AT3904" s="7"/>
      <c r="AU3904" s="7"/>
      <c r="AV3904" s="169"/>
      <c r="AW3904" s="170"/>
      <c r="AX3904" s="140"/>
      <c r="AY3904" s="150"/>
      <c r="AZ3904" s="171"/>
      <c r="BA3904" s="171"/>
      <c r="BB3904" s="150" t="str">
        <f t="shared" si="660"/>
        <v/>
      </c>
      <c r="BC3904" s="172"/>
      <c r="BD3904" s="169"/>
      <c r="BE3904" s="169"/>
      <c r="BF3904" s="169"/>
      <c r="BG3904" s="169"/>
      <c r="BH3904" s="169"/>
      <c r="BI3904" s="169"/>
      <c r="BJ3904" s="169"/>
      <c r="BK3904" s="169"/>
      <c r="BL3904" s="169"/>
      <c r="BM3904" s="169"/>
      <c r="BN3904" s="169"/>
      <c r="BO3904" s="169"/>
      <c r="BP3904" s="169"/>
      <c r="BQ3904" s="169"/>
      <c r="BS3904" s="6"/>
      <c r="BT3904" s="11"/>
      <c r="BU3904" s="6"/>
      <c r="BV3904" s="6"/>
    </row>
    <row r="3905" spans="1:74" ht="15.75" x14ac:dyDescent="0.25">
      <c r="A3905" s="52" t="s">
        <v>7908</v>
      </c>
      <c r="B3905" s="56"/>
      <c r="C3905" s="7" t="s">
        <v>118</v>
      </c>
      <c r="D3905" s="7" t="s">
        <v>6921</v>
      </c>
      <c r="E3905" s="7"/>
      <c r="F3905" s="64"/>
      <c r="G3905" s="6"/>
      <c r="H3905" s="6"/>
      <c r="I3905" s="10" t="s">
        <v>110</v>
      </c>
      <c r="J3905" s="11" t="s">
        <v>5856</v>
      </c>
      <c r="K3905" s="220" t="s">
        <v>601</v>
      </c>
      <c r="L3905" s="180"/>
      <c r="M3905" s="180">
        <v>1000</v>
      </c>
      <c r="N3905" s="80" t="s">
        <v>7217</v>
      </c>
      <c r="O3905" s="165"/>
      <c r="P3905" s="80" t="s">
        <v>6777</v>
      </c>
      <c r="Q3905" s="80"/>
      <c r="R3905" s="80"/>
      <c r="S3905" s="166"/>
      <c r="T3905" s="164"/>
      <c r="U3905" s="167"/>
      <c r="V3905" s="168"/>
      <c r="W3905" s="12" t="str">
        <f t="shared" si="659"/>
        <v>Mqtt1</v>
      </c>
      <c r="X3905" s="222"/>
      <c r="Y3905" s="6" t="str">
        <f t="shared" si="652"/>
        <v>power-tag/outlets-dining-emp202</v>
      </c>
      <c r="Z3905" s="106" t="str" cm="1">
        <f t="array" ref="Z3905">IF(COUNTIF(N3905,"spare"),"","$."&amp;_xlfn.REGEXEXTRACT(J3905,"PT\d+[FQ]\d+_(.*)", 2))</f>
        <v>$.Total_Power_Factor</v>
      </c>
      <c r="AA3905" s="12">
        <f t="shared" si="661"/>
        <v>55</v>
      </c>
      <c r="AB3905" s="6" t="s">
        <v>195</v>
      </c>
      <c r="AC3905" s="106">
        <v>3084</v>
      </c>
      <c r="AJ3905" s="80"/>
      <c r="AK3905" s="116" t="s">
        <v>1696</v>
      </c>
      <c r="AN3905" s="80"/>
      <c r="AO3905" s="80"/>
      <c r="AP3905" s="80"/>
      <c r="AQ3905" s="80"/>
      <c r="AR3905" s="130"/>
      <c r="AS3905" s="80"/>
      <c r="AT3905" s="7"/>
      <c r="AU3905" s="7"/>
      <c r="AV3905" s="169"/>
      <c r="AW3905" s="170"/>
      <c r="AX3905" s="140"/>
      <c r="AY3905" s="150"/>
      <c r="AZ3905" s="171"/>
      <c r="BA3905" s="171"/>
      <c r="BB3905" s="150" t="str">
        <f t="shared" si="660"/>
        <v/>
      </c>
      <c r="BC3905" s="172"/>
      <c r="BD3905" s="169"/>
      <c r="BE3905" s="169"/>
      <c r="BF3905" s="169"/>
      <c r="BG3905" s="169"/>
      <c r="BH3905" s="169"/>
      <c r="BI3905" s="169"/>
      <c r="BJ3905" s="169"/>
      <c r="BK3905" s="169"/>
      <c r="BL3905" s="169"/>
      <c r="BM3905" s="169"/>
      <c r="BN3905" s="169"/>
      <c r="BO3905" s="169"/>
      <c r="BP3905" s="169"/>
      <c r="BQ3905" s="169"/>
      <c r="BS3905" s="6"/>
      <c r="BT3905" s="11"/>
      <c r="BU3905" s="6"/>
      <c r="BV3905" s="6"/>
    </row>
    <row r="3906" spans="1:74" ht="15.75" x14ac:dyDescent="0.25">
      <c r="A3906" s="52" t="s">
        <v>7908</v>
      </c>
      <c r="B3906" s="56"/>
      <c r="C3906" s="7" t="s">
        <v>118</v>
      </c>
      <c r="D3906" s="7" t="s">
        <v>6921</v>
      </c>
      <c r="E3906" s="7"/>
      <c r="F3906" s="64"/>
      <c r="G3906" s="6"/>
      <c r="H3906" s="6"/>
      <c r="I3906" s="10" t="s">
        <v>110</v>
      </c>
      <c r="J3906" s="11" t="s">
        <v>5857</v>
      </c>
      <c r="K3906" s="220" t="s">
        <v>601</v>
      </c>
      <c r="L3906" s="180"/>
      <c r="M3906" s="180">
        <v>1000</v>
      </c>
      <c r="N3906" s="80" t="s">
        <v>7217</v>
      </c>
      <c r="O3906" s="165"/>
      <c r="P3906" s="80" t="s">
        <v>6778</v>
      </c>
      <c r="Q3906" s="80"/>
      <c r="R3906" s="80"/>
      <c r="S3906" s="166"/>
      <c r="T3906" s="164"/>
      <c r="U3906" s="167"/>
      <c r="V3906" s="168"/>
      <c r="W3906" s="12" t="str">
        <f t="shared" ref="W3906:W3920" si="662">IF(COUNTIF(N3906,"spare"),"","Mqtt1")</f>
        <v>Mqtt1</v>
      </c>
      <c r="X3906" s="222"/>
      <c r="Y3906" s="6" t="str">
        <f t="shared" si="652"/>
        <v>power-tag/outlets-salon-emp201</v>
      </c>
      <c r="Z3906" s="106" t="str" cm="1">
        <f t="array" ref="Z3906">IF(COUNTIF(N3906,"spare"),"","$."&amp;_xlfn.REGEXEXTRACT(J3906,"PT\d+[FQ]\d+_(.*)", 2))</f>
        <v>$.RMS_Current_Phase_A</v>
      </c>
      <c r="AA3906" s="12">
        <f>AA3891+1</f>
        <v>56</v>
      </c>
      <c r="AB3906" s="6" t="s">
        <v>195</v>
      </c>
      <c r="AC3906" s="106">
        <v>3000</v>
      </c>
      <c r="AJ3906" s="80"/>
      <c r="AK3906" s="116" t="s">
        <v>1693</v>
      </c>
      <c r="AN3906" s="80"/>
      <c r="AO3906" s="80"/>
      <c r="AP3906" s="80"/>
      <c r="AQ3906" s="80"/>
      <c r="AR3906" s="130"/>
      <c r="AS3906" s="80"/>
      <c r="AT3906" s="7"/>
      <c r="AU3906" s="7"/>
      <c r="AV3906" s="169"/>
      <c r="AW3906" s="170"/>
      <c r="AX3906" s="140"/>
      <c r="AY3906" s="150"/>
      <c r="AZ3906" s="171"/>
      <c r="BA3906" s="171"/>
      <c r="BB3906" s="150" t="str">
        <f t="shared" ref="BB3906:BB3920" si="663">IF(ISNUMBER(AM3906),"1","")</f>
        <v/>
      </c>
      <c r="BC3906" s="172"/>
      <c r="BD3906" s="169"/>
      <c r="BE3906" s="169"/>
      <c r="BF3906" s="169"/>
      <c r="BG3906" s="169"/>
      <c r="BH3906" s="169"/>
      <c r="BI3906" s="169"/>
      <c r="BJ3906" s="169"/>
      <c r="BK3906" s="169"/>
      <c r="BL3906" s="169"/>
      <c r="BM3906" s="169"/>
      <c r="BN3906" s="169"/>
      <c r="BO3906" s="169"/>
      <c r="BP3906" s="169"/>
      <c r="BQ3906" s="169"/>
      <c r="BS3906" s="6"/>
      <c r="BT3906" s="11"/>
      <c r="BU3906" s="6"/>
      <c r="BV3906" s="6"/>
    </row>
    <row r="3907" spans="1:74" ht="15.75" x14ac:dyDescent="0.25">
      <c r="A3907" s="52" t="s">
        <v>7908</v>
      </c>
      <c r="B3907" s="56"/>
      <c r="C3907" s="7" t="s">
        <v>118</v>
      </c>
      <c r="D3907" s="7" t="s">
        <v>6921</v>
      </c>
      <c r="E3907" s="7"/>
      <c r="F3907" s="64"/>
      <c r="G3907" s="6"/>
      <c r="H3907" s="6"/>
      <c r="I3907" s="10" t="s">
        <v>110</v>
      </c>
      <c r="J3907" s="11" t="s">
        <v>5858</v>
      </c>
      <c r="K3907" s="220" t="s">
        <v>601</v>
      </c>
      <c r="L3907" s="180"/>
      <c r="M3907" s="180">
        <v>1000</v>
      </c>
      <c r="N3907" s="80" t="s">
        <v>7217</v>
      </c>
      <c r="O3907" s="165"/>
      <c r="P3907" s="80" t="s">
        <v>6779</v>
      </c>
      <c r="Q3907" s="80"/>
      <c r="R3907" s="80"/>
      <c r="S3907" s="166"/>
      <c r="T3907" s="164"/>
      <c r="U3907" s="167"/>
      <c r="V3907" s="168"/>
      <c r="W3907" s="12" t="str">
        <f t="shared" si="662"/>
        <v>Mqtt1</v>
      </c>
      <c r="X3907" s="222"/>
      <c r="Y3907" s="6" t="str">
        <f t="shared" si="652"/>
        <v>power-tag/outlets-salon-emp201</v>
      </c>
      <c r="Z3907" s="106" t="str" cm="1">
        <f t="array" ref="Z3907">IF(COUNTIF(N3907,"spare"),"","$."&amp;_xlfn.REGEXEXTRACT(J3907,"PT\d+[FQ]\d+_(.*)", 2))</f>
        <v>$.RMS_Current_Phase_B</v>
      </c>
      <c r="AA3907" s="12">
        <f t="shared" ref="AA3907:AA3920" si="664">AA3892+1</f>
        <v>56</v>
      </c>
      <c r="AB3907" s="6" t="s">
        <v>195</v>
      </c>
      <c r="AC3907" s="106">
        <v>3002</v>
      </c>
      <c r="AJ3907" s="80"/>
      <c r="AK3907" s="116" t="s">
        <v>1693</v>
      </c>
      <c r="AN3907" s="80"/>
      <c r="AO3907" s="80"/>
      <c r="AP3907" s="80"/>
      <c r="AQ3907" s="80"/>
      <c r="AR3907" s="130"/>
      <c r="AS3907" s="80"/>
      <c r="AT3907" s="7"/>
      <c r="AU3907" s="7"/>
      <c r="AV3907" s="169"/>
      <c r="AW3907" s="170"/>
      <c r="AX3907" s="140"/>
      <c r="AY3907" s="150"/>
      <c r="AZ3907" s="171"/>
      <c r="BA3907" s="171"/>
      <c r="BB3907" s="150" t="str">
        <f t="shared" si="663"/>
        <v/>
      </c>
      <c r="BC3907" s="172"/>
      <c r="BD3907" s="169"/>
      <c r="BE3907" s="169"/>
      <c r="BF3907" s="169"/>
      <c r="BG3907" s="169"/>
      <c r="BH3907" s="169"/>
      <c r="BI3907" s="169"/>
      <c r="BJ3907" s="169"/>
      <c r="BK3907" s="169"/>
      <c r="BL3907" s="169"/>
      <c r="BM3907" s="169"/>
      <c r="BN3907" s="169"/>
      <c r="BO3907" s="169"/>
      <c r="BP3907" s="169"/>
      <c r="BQ3907" s="169"/>
      <c r="BS3907" s="6"/>
      <c r="BT3907" s="11"/>
      <c r="BU3907" s="6"/>
      <c r="BV3907" s="6"/>
    </row>
    <row r="3908" spans="1:74" ht="15.75" x14ac:dyDescent="0.25">
      <c r="A3908" s="52" t="s">
        <v>7908</v>
      </c>
      <c r="B3908" s="56"/>
      <c r="C3908" s="7" t="s">
        <v>118</v>
      </c>
      <c r="D3908" s="7" t="s">
        <v>6921</v>
      </c>
      <c r="E3908" s="7"/>
      <c r="F3908" s="64"/>
      <c r="G3908" s="6"/>
      <c r="H3908" s="6"/>
      <c r="I3908" s="10" t="s">
        <v>110</v>
      </c>
      <c r="J3908" s="11" t="s">
        <v>5859</v>
      </c>
      <c r="K3908" s="220" t="s">
        <v>601</v>
      </c>
      <c r="L3908" s="180"/>
      <c r="M3908" s="180">
        <v>1000</v>
      </c>
      <c r="N3908" s="80" t="s">
        <v>7217</v>
      </c>
      <c r="O3908" s="165"/>
      <c r="P3908" s="80" t="s">
        <v>6780</v>
      </c>
      <c r="Q3908" s="80"/>
      <c r="R3908" s="80"/>
      <c r="S3908" s="166"/>
      <c r="T3908" s="164"/>
      <c r="U3908" s="167"/>
      <c r="V3908" s="168"/>
      <c r="W3908" s="12" t="str">
        <f t="shared" si="662"/>
        <v>Mqtt1</v>
      </c>
      <c r="X3908" s="222"/>
      <c r="Y3908" s="6" t="str">
        <f t="shared" si="652"/>
        <v>power-tag/outlets-salon-emp201</v>
      </c>
      <c r="Z3908" s="106" t="str" cm="1">
        <f t="array" ref="Z3908">IF(COUNTIF(N3908,"spare"),"","$."&amp;_xlfn.REGEXEXTRACT(J3908,"PT\d+[FQ]\d+_(.*)", 2))</f>
        <v>$.RMS_Current_Phase_C</v>
      </c>
      <c r="AA3908" s="12">
        <f t="shared" si="664"/>
        <v>56</v>
      </c>
      <c r="AB3908" s="6" t="s">
        <v>195</v>
      </c>
      <c r="AC3908" s="106">
        <v>3004</v>
      </c>
      <c r="AJ3908" s="80"/>
      <c r="AK3908" s="116" t="s">
        <v>1693</v>
      </c>
      <c r="AN3908" s="80"/>
      <c r="AO3908" s="80"/>
      <c r="AP3908" s="80"/>
      <c r="AQ3908" s="80"/>
      <c r="AR3908" s="130"/>
      <c r="AS3908" s="80"/>
      <c r="AT3908" s="7"/>
      <c r="AU3908" s="7"/>
      <c r="AV3908" s="169"/>
      <c r="AW3908" s="170"/>
      <c r="AX3908" s="140"/>
      <c r="AY3908" s="150"/>
      <c r="AZ3908" s="171"/>
      <c r="BA3908" s="171"/>
      <c r="BB3908" s="150" t="str">
        <f t="shared" si="663"/>
        <v/>
      </c>
      <c r="BC3908" s="172"/>
      <c r="BD3908" s="169"/>
      <c r="BE3908" s="169"/>
      <c r="BF3908" s="169"/>
      <c r="BG3908" s="169"/>
      <c r="BH3908" s="169"/>
      <c r="BI3908" s="169"/>
      <c r="BJ3908" s="169"/>
      <c r="BK3908" s="169"/>
      <c r="BL3908" s="169"/>
      <c r="BM3908" s="169"/>
      <c r="BN3908" s="169"/>
      <c r="BO3908" s="169"/>
      <c r="BP3908" s="169"/>
      <c r="BQ3908" s="169"/>
      <c r="BS3908" s="6"/>
      <c r="BT3908" s="11"/>
      <c r="BU3908" s="6"/>
      <c r="BV3908" s="6"/>
    </row>
    <row r="3909" spans="1:74" ht="15.75" x14ac:dyDescent="0.25">
      <c r="A3909" s="52" t="s">
        <v>7908</v>
      </c>
      <c r="B3909" s="56"/>
      <c r="C3909" s="7" t="s">
        <v>118</v>
      </c>
      <c r="D3909" s="7" t="s">
        <v>6921</v>
      </c>
      <c r="E3909" s="7"/>
      <c r="F3909" s="64"/>
      <c r="G3909" s="6"/>
      <c r="H3909" s="6"/>
      <c r="I3909" s="10" t="s">
        <v>110</v>
      </c>
      <c r="J3909" s="11" t="s">
        <v>5860</v>
      </c>
      <c r="K3909" s="220" t="s">
        <v>601</v>
      </c>
      <c r="L3909" s="180"/>
      <c r="M3909" s="180">
        <v>1000</v>
      </c>
      <c r="N3909" s="80" t="s">
        <v>7217</v>
      </c>
      <c r="O3909" s="165"/>
      <c r="P3909" s="80" t="s">
        <v>6781</v>
      </c>
      <c r="Q3909" s="80"/>
      <c r="R3909" s="80"/>
      <c r="S3909" s="166"/>
      <c r="T3909" s="164"/>
      <c r="U3909" s="167"/>
      <c r="V3909" s="168"/>
      <c r="W3909" s="12" t="str">
        <f t="shared" si="662"/>
        <v>Mqtt1</v>
      </c>
      <c r="X3909" s="222"/>
      <c r="Y3909" s="6" t="str">
        <f t="shared" si="652"/>
        <v>power-tag/outlets-salon-emp201</v>
      </c>
      <c r="Z3909" s="106" t="str" cm="1">
        <f t="array" ref="Z3909">IF(COUNTIF(N3909,"spare"),"","$."&amp;_xlfn.REGEXEXTRACT(J3909,"PT\d+[FQ]\d+_(.*)", 2))</f>
        <v>$.RMS_Current_Phase_Neut</v>
      </c>
      <c r="AA3909" s="12">
        <f t="shared" si="664"/>
        <v>56</v>
      </c>
      <c r="AB3909" s="6" t="s">
        <v>195</v>
      </c>
      <c r="AC3909" s="106">
        <v>3006</v>
      </c>
      <c r="AJ3909" s="80"/>
      <c r="AK3909" s="116" t="s">
        <v>1693</v>
      </c>
      <c r="AN3909" s="80"/>
      <c r="AO3909" s="80"/>
      <c r="AP3909" s="80"/>
      <c r="AQ3909" s="80"/>
      <c r="AR3909" s="130"/>
      <c r="AS3909" s="80"/>
      <c r="AT3909" s="7"/>
      <c r="AU3909" s="7"/>
      <c r="AV3909" s="169"/>
      <c r="AW3909" s="170"/>
      <c r="AX3909" s="140"/>
      <c r="AY3909" s="150"/>
      <c r="AZ3909" s="171"/>
      <c r="BA3909" s="171"/>
      <c r="BB3909" s="150" t="str">
        <f t="shared" si="663"/>
        <v/>
      </c>
      <c r="BC3909" s="172"/>
      <c r="BD3909" s="169"/>
      <c r="BE3909" s="169"/>
      <c r="BF3909" s="169"/>
      <c r="BG3909" s="169"/>
      <c r="BH3909" s="169"/>
      <c r="BI3909" s="169"/>
      <c r="BJ3909" s="169"/>
      <c r="BK3909" s="169"/>
      <c r="BL3909" s="169"/>
      <c r="BM3909" s="169"/>
      <c r="BN3909" s="169"/>
      <c r="BO3909" s="169"/>
      <c r="BP3909" s="169"/>
      <c r="BQ3909" s="169"/>
      <c r="BS3909" s="6"/>
      <c r="BT3909" s="11"/>
      <c r="BU3909" s="6"/>
      <c r="BV3909" s="6"/>
    </row>
    <row r="3910" spans="1:74" ht="15.75" x14ac:dyDescent="0.25">
      <c r="A3910" s="52" t="s">
        <v>7908</v>
      </c>
      <c r="B3910" s="56"/>
      <c r="C3910" s="7" t="s">
        <v>118</v>
      </c>
      <c r="D3910" s="7" t="s">
        <v>6921</v>
      </c>
      <c r="E3910" s="7"/>
      <c r="F3910" s="64"/>
      <c r="G3910" s="6"/>
      <c r="H3910" s="6"/>
      <c r="I3910" s="10" t="s">
        <v>110</v>
      </c>
      <c r="J3910" s="11" t="s">
        <v>7883</v>
      </c>
      <c r="K3910" s="220" t="s">
        <v>601</v>
      </c>
      <c r="L3910" s="180"/>
      <c r="M3910" s="180">
        <v>1000</v>
      </c>
      <c r="N3910" s="80" t="s">
        <v>7217</v>
      </c>
      <c r="O3910" s="165"/>
      <c r="P3910" s="80" t="s">
        <v>6782</v>
      </c>
      <c r="Q3910" s="80"/>
      <c r="R3910" s="80"/>
      <c r="S3910" s="166"/>
      <c r="T3910" s="164"/>
      <c r="U3910" s="167"/>
      <c r="V3910" s="168"/>
      <c r="W3910" s="12" t="str">
        <f t="shared" si="662"/>
        <v>Mqtt1</v>
      </c>
      <c r="X3910" s="222"/>
      <c r="Y3910" s="6" t="str">
        <f t="shared" si="652"/>
        <v>power-tag/outlets-salon-emp201</v>
      </c>
      <c r="Z3910" s="106" t="str" cm="1">
        <f t="array" ref="Z3910">IF(COUNTIF(N3910,"spare"),"","$."&amp;_xlfn.REGEXEXTRACT(J3910,"PT\d+[FQ]\d+_(.*)", 2))</f>
        <v>$.RMS_Voltage_A_N</v>
      </c>
      <c r="AA3910" s="12">
        <f t="shared" si="664"/>
        <v>56</v>
      </c>
      <c r="AB3910" s="6" t="s">
        <v>195</v>
      </c>
      <c r="AC3910" s="106">
        <v>3028</v>
      </c>
      <c r="AJ3910" s="80"/>
      <c r="AK3910" s="116" t="s">
        <v>1694</v>
      </c>
      <c r="AN3910" s="80"/>
      <c r="AO3910" s="80"/>
      <c r="AP3910" s="80"/>
      <c r="AQ3910" s="80"/>
      <c r="AR3910" s="130"/>
      <c r="AS3910" s="80"/>
      <c r="AT3910" s="7"/>
      <c r="AU3910" s="7"/>
      <c r="AV3910" s="169"/>
      <c r="AW3910" s="170"/>
      <c r="AX3910" s="140"/>
      <c r="AY3910" s="150"/>
      <c r="AZ3910" s="171"/>
      <c r="BA3910" s="171"/>
      <c r="BB3910" s="150" t="str">
        <f t="shared" si="663"/>
        <v/>
      </c>
      <c r="BC3910" s="172"/>
      <c r="BD3910" s="169"/>
      <c r="BE3910" s="169"/>
      <c r="BF3910" s="169"/>
      <c r="BG3910" s="169"/>
      <c r="BH3910" s="169"/>
      <c r="BI3910" s="169"/>
      <c r="BJ3910" s="169"/>
      <c r="BK3910" s="169"/>
      <c r="BL3910" s="169"/>
      <c r="BM3910" s="169"/>
      <c r="BN3910" s="169"/>
      <c r="BO3910" s="169"/>
      <c r="BP3910" s="169"/>
      <c r="BQ3910" s="169"/>
      <c r="BS3910" s="6"/>
      <c r="BT3910" s="11"/>
      <c r="BU3910" s="6"/>
      <c r="BV3910" s="6"/>
    </row>
    <row r="3911" spans="1:74" ht="15.75" x14ac:dyDescent="0.25">
      <c r="A3911" s="52" t="s">
        <v>7908</v>
      </c>
      <c r="B3911" s="56"/>
      <c r="C3911" s="7" t="s">
        <v>118</v>
      </c>
      <c r="D3911" s="7" t="s">
        <v>6921</v>
      </c>
      <c r="E3911" s="7"/>
      <c r="F3911" s="64"/>
      <c r="G3911" s="6"/>
      <c r="H3911" s="6"/>
      <c r="I3911" s="10" t="s">
        <v>110</v>
      </c>
      <c r="J3911" s="11" t="s">
        <v>7884</v>
      </c>
      <c r="K3911" s="220" t="s">
        <v>601</v>
      </c>
      <c r="L3911" s="180"/>
      <c r="M3911" s="180">
        <v>1000</v>
      </c>
      <c r="N3911" s="80" t="s">
        <v>7217</v>
      </c>
      <c r="O3911" s="165"/>
      <c r="P3911" s="80" t="s">
        <v>6783</v>
      </c>
      <c r="Q3911" s="80"/>
      <c r="R3911" s="80"/>
      <c r="S3911" s="166"/>
      <c r="T3911" s="164"/>
      <c r="U3911" s="167"/>
      <c r="V3911" s="168"/>
      <c r="W3911" s="12" t="str">
        <f t="shared" si="662"/>
        <v>Mqtt1</v>
      </c>
      <c r="X3911" s="222"/>
      <c r="Y3911" s="6" t="str">
        <f t="shared" si="652"/>
        <v>power-tag/outlets-salon-emp201</v>
      </c>
      <c r="Z3911" s="106" t="str" cm="1">
        <f t="array" ref="Z3911">IF(COUNTIF(N3911,"spare"),"","$."&amp;_xlfn.REGEXEXTRACT(J3911,"PT\d+[FQ]\d+_(.*)", 2))</f>
        <v>$.RMS_Voltage_B_N</v>
      </c>
      <c r="AA3911" s="12">
        <f t="shared" si="664"/>
        <v>56</v>
      </c>
      <c r="AB3911" s="6" t="s">
        <v>195</v>
      </c>
      <c r="AC3911" s="106">
        <v>3030</v>
      </c>
      <c r="AJ3911" s="80"/>
      <c r="AK3911" s="116" t="s">
        <v>1694</v>
      </c>
      <c r="AN3911" s="80"/>
      <c r="AO3911" s="80"/>
      <c r="AP3911" s="80"/>
      <c r="AQ3911" s="80"/>
      <c r="AR3911" s="130"/>
      <c r="AS3911" s="80"/>
      <c r="AT3911" s="7"/>
      <c r="AU3911" s="7"/>
      <c r="AV3911" s="169"/>
      <c r="AW3911" s="170"/>
      <c r="AX3911" s="140"/>
      <c r="AY3911" s="150"/>
      <c r="AZ3911" s="171"/>
      <c r="BA3911" s="171"/>
      <c r="BB3911" s="150" t="str">
        <f t="shared" si="663"/>
        <v/>
      </c>
      <c r="BC3911" s="172"/>
      <c r="BD3911" s="169"/>
      <c r="BE3911" s="169"/>
      <c r="BF3911" s="169"/>
      <c r="BG3911" s="169"/>
      <c r="BH3911" s="169"/>
      <c r="BI3911" s="169"/>
      <c r="BJ3911" s="169"/>
      <c r="BK3911" s="169"/>
      <c r="BL3911" s="169"/>
      <c r="BM3911" s="169"/>
      <c r="BN3911" s="169"/>
      <c r="BO3911" s="169"/>
      <c r="BP3911" s="169"/>
      <c r="BQ3911" s="169"/>
      <c r="BS3911" s="6"/>
      <c r="BT3911" s="11"/>
      <c r="BU3911" s="6"/>
      <c r="BV3911" s="6"/>
    </row>
    <row r="3912" spans="1:74" ht="15.75" x14ac:dyDescent="0.25">
      <c r="A3912" s="52" t="s">
        <v>7908</v>
      </c>
      <c r="B3912" s="56"/>
      <c r="C3912" s="7" t="s">
        <v>118</v>
      </c>
      <c r="D3912" s="7" t="s">
        <v>6921</v>
      </c>
      <c r="E3912" s="7"/>
      <c r="F3912" s="64"/>
      <c r="G3912" s="6"/>
      <c r="H3912" s="6"/>
      <c r="I3912" s="10" t="s">
        <v>110</v>
      </c>
      <c r="J3912" s="11" t="s">
        <v>7885</v>
      </c>
      <c r="K3912" s="220" t="s">
        <v>601</v>
      </c>
      <c r="L3912" s="180"/>
      <c r="M3912" s="180">
        <v>1000</v>
      </c>
      <c r="N3912" s="80" t="s">
        <v>7217</v>
      </c>
      <c r="O3912" s="165"/>
      <c r="P3912" s="80" t="s">
        <v>6784</v>
      </c>
      <c r="Q3912" s="80"/>
      <c r="R3912" s="80"/>
      <c r="S3912" s="166"/>
      <c r="T3912" s="164"/>
      <c r="U3912" s="167"/>
      <c r="V3912" s="168"/>
      <c r="W3912" s="12" t="str">
        <f t="shared" si="662"/>
        <v>Mqtt1</v>
      </c>
      <c r="X3912" s="222"/>
      <c r="Y3912" s="6" t="str">
        <f t="shared" si="652"/>
        <v>power-tag/outlets-salon-emp201</v>
      </c>
      <c r="Z3912" s="106" t="str" cm="1">
        <f t="array" ref="Z3912">IF(COUNTIF(N3912,"spare"),"","$."&amp;_xlfn.REGEXEXTRACT(J3912,"PT\d+[FQ]\d+_(.*)", 2))</f>
        <v>$.RMS_Voltage_C_N</v>
      </c>
      <c r="AA3912" s="12">
        <f t="shared" si="664"/>
        <v>56</v>
      </c>
      <c r="AB3912" s="6" t="s">
        <v>195</v>
      </c>
      <c r="AC3912" s="106">
        <v>3032</v>
      </c>
      <c r="AJ3912" s="80"/>
      <c r="AK3912" s="116" t="s">
        <v>1694</v>
      </c>
      <c r="AN3912" s="80"/>
      <c r="AO3912" s="80"/>
      <c r="AP3912" s="80"/>
      <c r="AQ3912" s="80"/>
      <c r="AR3912" s="130"/>
      <c r="AS3912" s="80"/>
      <c r="AT3912" s="7"/>
      <c r="AU3912" s="7"/>
      <c r="AV3912" s="169"/>
      <c r="AW3912" s="170"/>
      <c r="AX3912" s="140"/>
      <c r="AY3912" s="150"/>
      <c r="AZ3912" s="171"/>
      <c r="BA3912" s="171"/>
      <c r="BB3912" s="150" t="str">
        <f t="shared" si="663"/>
        <v/>
      </c>
      <c r="BC3912" s="172"/>
      <c r="BD3912" s="169"/>
      <c r="BE3912" s="169"/>
      <c r="BF3912" s="169"/>
      <c r="BG3912" s="169"/>
      <c r="BH3912" s="169"/>
      <c r="BI3912" s="169"/>
      <c r="BJ3912" s="169"/>
      <c r="BK3912" s="169"/>
      <c r="BL3912" s="169"/>
      <c r="BM3912" s="169"/>
      <c r="BN3912" s="169"/>
      <c r="BO3912" s="169"/>
      <c r="BP3912" s="169"/>
      <c r="BQ3912" s="169"/>
      <c r="BS3912" s="6"/>
      <c r="BT3912" s="11"/>
      <c r="BU3912" s="6"/>
      <c r="BV3912" s="6"/>
    </row>
    <row r="3913" spans="1:74" ht="15.75" x14ac:dyDescent="0.25">
      <c r="A3913" s="52" t="s">
        <v>7908</v>
      </c>
      <c r="B3913" s="56"/>
      <c r="C3913" s="7" t="s">
        <v>118</v>
      </c>
      <c r="D3913" s="7" t="s">
        <v>6921</v>
      </c>
      <c r="E3913" s="7"/>
      <c r="F3913" s="64"/>
      <c r="G3913" s="6"/>
      <c r="H3913" s="6"/>
      <c r="I3913" s="10" t="s">
        <v>110</v>
      </c>
      <c r="J3913" s="11" t="s">
        <v>5861</v>
      </c>
      <c r="K3913" s="220" t="s">
        <v>601</v>
      </c>
      <c r="L3913" s="180"/>
      <c r="M3913" s="180">
        <v>1000</v>
      </c>
      <c r="N3913" s="80" t="s">
        <v>7217</v>
      </c>
      <c r="O3913" s="165"/>
      <c r="P3913" s="80" t="s">
        <v>6785</v>
      </c>
      <c r="Q3913" s="80"/>
      <c r="R3913" s="80"/>
      <c r="S3913" s="166"/>
      <c r="T3913" s="164"/>
      <c r="U3913" s="167"/>
      <c r="V3913" s="168"/>
      <c r="W3913" s="12" t="str">
        <f t="shared" si="662"/>
        <v>Mqtt1</v>
      </c>
      <c r="X3913" s="222"/>
      <c r="Y3913" s="6" t="str">
        <f t="shared" ref="Y3913:Y3976" si="665">"power-tag/" &amp; LOWER(_xlfn.REGEXREPLACE(_xlfn.REGEXREPLACE(_xlfn.REGEXREPLACE(TRIM(_xlfn.REGEXREPLACE(P3913, " (RMS (Current|Voltage) .+)|(Active Power Phase [ABC])|(Total Active Power)|(Power Factor .+)|(Total Power Factor) *", "")), "[ /\(\)&amp;:\.#]", "-"), "\-+", "-"), "-$", ""))</f>
        <v>power-tag/outlets-salon-emp201</v>
      </c>
      <c r="Z3913" s="106" t="str" cm="1">
        <f t="array" ref="Z3913">IF(COUNTIF(N3913,"spare"),"","$."&amp;_xlfn.REGEXEXTRACT(J3913,"PT\d+[FQ]\d+_(.*)", 2))</f>
        <v>$.Active_Power_Phase_A</v>
      </c>
      <c r="AA3913" s="12">
        <f t="shared" si="664"/>
        <v>56</v>
      </c>
      <c r="AB3913" s="6" t="s">
        <v>195</v>
      </c>
      <c r="AC3913" s="106">
        <v>3054</v>
      </c>
      <c r="AJ3913" s="80"/>
      <c r="AK3913" s="116" t="s">
        <v>1695</v>
      </c>
      <c r="AN3913" s="80"/>
      <c r="AO3913" s="80"/>
      <c r="AP3913" s="80"/>
      <c r="AQ3913" s="80"/>
      <c r="AR3913" s="130"/>
      <c r="AS3913" s="80"/>
      <c r="AT3913" s="7"/>
      <c r="AU3913" s="7"/>
      <c r="AV3913" s="169"/>
      <c r="AW3913" s="170"/>
      <c r="AX3913" s="140"/>
      <c r="AY3913" s="150"/>
      <c r="AZ3913" s="171"/>
      <c r="BA3913" s="171"/>
      <c r="BB3913" s="150" t="str">
        <f t="shared" si="663"/>
        <v/>
      </c>
      <c r="BC3913" s="172"/>
      <c r="BD3913" s="169"/>
      <c r="BE3913" s="169"/>
      <c r="BF3913" s="169"/>
      <c r="BG3913" s="169"/>
      <c r="BH3913" s="169"/>
      <c r="BI3913" s="169"/>
      <c r="BJ3913" s="169"/>
      <c r="BK3913" s="169"/>
      <c r="BL3913" s="169"/>
      <c r="BM3913" s="169"/>
      <c r="BN3913" s="169"/>
      <c r="BO3913" s="169"/>
      <c r="BP3913" s="169"/>
      <c r="BQ3913" s="169"/>
      <c r="BS3913" s="6"/>
      <c r="BT3913" s="11"/>
      <c r="BU3913" s="6"/>
      <c r="BV3913" s="6"/>
    </row>
    <row r="3914" spans="1:74" ht="15.75" x14ac:dyDescent="0.25">
      <c r="A3914" s="52" t="s">
        <v>7908</v>
      </c>
      <c r="B3914" s="56"/>
      <c r="C3914" s="7" t="s">
        <v>118</v>
      </c>
      <c r="D3914" s="7" t="s">
        <v>6921</v>
      </c>
      <c r="E3914" s="7"/>
      <c r="F3914" s="64"/>
      <c r="G3914" s="6"/>
      <c r="H3914" s="6"/>
      <c r="I3914" s="10" t="s">
        <v>110</v>
      </c>
      <c r="J3914" s="11" t="s">
        <v>5862</v>
      </c>
      <c r="K3914" s="220" t="s">
        <v>601</v>
      </c>
      <c r="L3914" s="180"/>
      <c r="M3914" s="180">
        <v>1000</v>
      </c>
      <c r="N3914" s="80" t="s">
        <v>7217</v>
      </c>
      <c r="O3914" s="165"/>
      <c r="P3914" s="80" t="s">
        <v>6786</v>
      </c>
      <c r="Q3914" s="80"/>
      <c r="R3914" s="80"/>
      <c r="S3914" s="166"/>
      <c r="T3914" s="164"/>
      <c r="U3914" s="167"/>
      <c r="V3914" s="168"/>
      <c r="W3914" s="12" t="str">
        <f t="shared" si="662"/>
        <v>Mqtt1</v>
      </c>
      <c r="X3914" s="222"/>
      <c r="Y3914" s="6" t="str">
        <f t="shared" si="665"/>
        <v>power-tag/outlets-salon-emp201</v>
      </c>
      <c r="Z3914" s="106" t="str" cm="1">
        <f t="array" ref="Z3914">IF(COUNTIF(N3914,"spare"),"","$."&amp;_xlfn.REGEXEXTRACT(J3914,"PT\d+[FQ]\d+_(.*)", 2))</f>
        <v>$.Active_Power_Phase_B</v>
      </c>
      <c r="AA3914" s="12">
        <f t="shared" si="664"/>
        <v>56</v>
      </c>
      <c r="AB3914" s="6" t="s">
        <v>195</v>
      </c>
      <c r="AC3914" s="106">
        <v>3056</v>
      </c>
      <c r="AJ3914" s="80"/>
      <c r="AK3914" s="116" t="s">
        <v>1695</v>
      </c>
      <c r="AN3914" s="80"/>
      <c r="AO3914" s="80"/>
      <c r="AP3914" s="80"/>
      <c r="AQ3914" s="80"/>
      <c r="AR3914" s="130"/>
      <c r="AS3914" s="80"/>
      <c r="AT3914" s="7"/>
      <c r="AU3914" s="7"/>
      <c r="AV3914" s="169"/>
      <c r="AW3914" s="170"/>
      <c r="AX3914" s="140"/>
      <c r="AY3914" s="150"/>
      <c r="AZ3914" s="171"/>
      <c r="BA3914" s="171"/>
      <c r="BB3914" s="150" t="str">
        <f t="shared" si="663"/>
        <v/>
      </c>
      <c r="BC3914" s="172"/>
      <c r="BD3914" s="169"/>
      <c r="BE3914" s="169"/>
      <c r="BF3914" s="169"/>
      <c r="BG3914" s="169"/>
      <c r="BH3914" s="169"/>
      <c r="BI3914" s="169"/>
      <c r="BJ3914" s="169"/>
      <c r="BK3914" s="169"/>
      <c r="BL3914" s="169"/>
      <c r="BM3914" s="169"/>
      <c r="BN3914" s="169"/>
      <c r="BO3914" s="169"/>
      <c r="BP3914" s="169"/>
      <c r="BQ3914" s="169"/>
      <c r="BS3914" s="6"/>
      <c r="BT3914" s="11"/>
      <c r="BU3914" s="6"/>
      <c r="BV3914" s="6"/>
    </row>
    <row r="3915" spans="1:74" ht="15.75" x14ac:dyDescent="0.25">
      <c r="A3915" s="52" t="s">
        <v>7908</v>
      </c>
      <c r="B3915" s="56"/>
      <c r="C3915" s="7" t="s">
        <v>118</v>
      </c>
      <c r="D3915" s="7" t="s">
        <v>6921</v>
      </c>
      <c r="E3915" s="7"/>
      <c r="F3915" s="64"/>
      <c r="G3915" s="6"/>
      <c r="H3915" s="6"/>
      <c r="I3915" s="10" t="s">
        <v>110</v>
      </c>
      <c r="J3915" s="11" t="s">
        <v>5863</v>
      </c>
      <c r="K3915" s="220" t="s">
        <v>601</v>
      </c>
      <c r="L3915" s="180"/>
      <c r="M3915" s="180">
        <v>1000</v>
      </c>
      <c r="N3915" s="80" t="s">
        <v>7217</v>
      </c>
      <c r="O3915" s="165"/>
      <c r="P3915" s="80" t="s">
        <v>6787</v>
      </c>
      <c r="Q3915" s="80"/>
      <c r="R3915" s="80"/>
      <c r="S3915" s="166"/>
      <c r="T3915" s="164"/>
      <c r="U3915" s="167"/>
      <c r="V3915" s="168"/>
      <c r="W3915" s="12" t="str">
        <f t="shared" si="662"/>
        <v>Mqtt1</v>
      </c>
      <c r="X3915" s="222"/>
      <c r="Y3915" s="6" t="str">
        <f t="shared" si="665"/>
        <v>power-tag/outlets-salon-emp201</v>
      </c>
      <c r="Z3915" s="106" t="str" cm="1">
        <f t="array" ref="Z3915">IF(COUNTIF(N3915,"spare"),"","$."&amp;_xlfn.REGEXEXTRACT(J3915,"PT\d+[FQ]\d+_(.*)", 2))</f>
        <v>$.Active_Power_Phase_C</v>
      </c>
      <c r="AA3915" s="12">
        <f t="shared" si="664"/>
        <v>56</v>
      </c>
      <c r="AB3915" s="6" t="s">
        <v>195</v>
      </c>
      <c r="AC3915" s="106">
        <v>3058</v>
      </c>
      <c r="AJ3915" s="80"/>
      <c r="AK3915" s="116" t="s">
        <v>1695</v>
      </c>
      <c r="AN3915" s="80"/>
      <c r="AO3915" s="80"/>
      <c r="AP3915" s="80"/>
      <c r="AQ3915" s="80"/>
      <c r="AR3915" s="130"/>
      <c r="AS3915" s="80"/>
      <c r="AT3915" s="7"/>
      <c r="AU3915" s="7"/>
      <c r="AV3915" s="169"/>
      <c r="AW3915" s="170"/>
      <c r="AX3915" s="140"/>
      <c r="AY3915" s="150"/>
      <c r="AZ3915" s="171"/>
      <c r="BA3915" s="171"/>
      <c r="BB3915" s="150" t="str">
        <f t="shared" si="663"/>
        <v/>
      </c>
      <c r="BC3915" s="172"/>
      <c r="BD3915" s="169"/>
      <c r="BE3915" s="169"/>
      <c r="BF3915" s="169"/>
      <c r="BG3915" s="169"/>
      <c r="BH3915" s="169"/>
      <c r="BI3915" s="169"/>
      <c r="BJ3915" s="169"/>
      <c r="BK3915" s="169"/>
      <c r="BL3915" s="169"/>
      <c r="BM3915" s="169"/>
      <c r="BN3915" s="169"/>
      <c r="BO3915" s="169"/>
      <c r="BP3915" s="169"/>
      <c r="BQ3915" s="169"/>
      <c r="BS3915" s="6"/>
      <c r="BT3915" s="11"/>
      <c r="BU3915" s="6"/>
      <c r="BV3915" s="6"/>
    </row>
    <row r="3916" spans="1:74" ht="15.75" x14ac:dyDescent="0.25">
      <c r="A3916" s="52" t="s">
        <v>7908</v>
      </c>
      <c r="B3916" s="56"/>
      <c r="C3916" s="7" t="s">
        <v>118</v>
      </c>
      <c r="D3916" s="7" t="s">
        <v>6921</v>
      </c>
      <c r="E3916" s="7"/>
      <c r="F3916" s="64"/>
      <c r="G3916" s="6"/>
      <c r="H3916" s="6"/>
      <c r="I3916" s="10" t="s">
        <v>110</v>
      </c>
      <c r="J3916" s="11" t="s">
        <v>5864</v>
      </c>
      <c r="K3916" s="220" t="s">
        <v>601</v>
      </c>
      <c r="L3916" s="180"/>
      <c r="M3916" s="180">
        <v>1000</v>
      </c>
      <c r="N3916" s="80" t="s">
        <v>7217</v>
      </c>
      <c r="O3916" s="165"/>
      <c r="P3916" s="80" t="s">
        <v>6788</v>
      </c>
      <c r="Q3916" s="80"/>
      <c r="R3916" s="80"/>
      <c r="S3916" s="166"/>
      <c r="T3916" s="164"/>
      <c r="U3916" s="167"/>
      <c r="V3916" s="168"/>
      <c r="W3916" s="12" t="str">
        <f t="shared" si="662"/>
        <v>Mqtt1</v>
      </c>
      <c r="X3916" s="222"/>
      <c r="Y3916" s="6" t="str">
        <f t="shared" si="665"/>
        <v>power-tag/outlets-salon-emp201</v>
      </c>
      <c r="Z3916" s="106" t="str" cm="1">
        <f t="array" ref="Z3916">IF(COUNTIF(N3916,"spare"),"","$."&amp;_xlfn.REGEXEXTRACT(J3916,"PT\d+[FQ]\d+_(.*)", 2))</f>
        <v>$.Total_Active_Power</v>
      </c>
      <c r="AA3916" s="12">
        <f t="shared" si="664"/>
        <v>56</v>
      </c>
      <c r="AB3916" s="6" t="s">
        <v>195</v>
      </c>
      <c r="AC3916" s="106">
        <v>3060</v>
      </c>
      <c r="AJ3916" s="80"/>
      <c r="AK3916" s="116" t="s">
        <v>1695</v>
      </c>
      <c r="AN3916" s="80"/>
      <c r="AO3916" s="80"/>
      <c r="AP3916" s="80"/>
      <c r="AQ3916" s="80"/>
      <c r="AR3916" s="130"/>
      <c r="AS3916" s="80"/>
      <c r="AT3916" s="7"/>
      <c r="AU3916" s="7"/>
      <c r="AV3916" s="169"/>
      <c r="AW3916" s="170"/>
      <c r="AX3916" s="140"/>
      <c r="AY3916" s="150"/>
      <c r="AZ3916" s="171"/>
      <c r="BA3916" s="171"/>
      <c r="BB3916" s="150" t="str">
        <f t="shared" si="663"/>
        <v/>
      </c>
      <c r="BC3916" s="172"/>
      <c r="BD3916" s="169"/>
      <c r="BE3916" s="169"/>
      <c r="BF3916" s="169"/>
      <c r="BG3916" s="169"/>
      <c r="BH3916" s="169"/>
      <c r="BI3916" s="169"/>
      <c r="BJ3916" s="169"/>
      <c r="BK3916" s="169"/>
      <c r="BL3916" s="169"/>
      <c r="BM3916" s="169"/>
      <c r="BN3916" s="169"/>
      <c r="BO3916" s="169"/>
      <c r="BP3916" s="169"/>
      <c r="BQ3916" s="169"/>
      <c r="BS3916" s="6"/>
      <c r="BT3916" s="11"/>
      <c r="BU3916" s="6"/>
      <c r="BV3916" s="6"/>
    </row>
    <row r="3917" spans="1:74" ht="15.75" x14ac:dyDescent="0.25">
      <c r="A3917" s="52" t="s">
        <v>7908</v>
      </c>
      <c r="B3917" s="56"/>
      <c r="C3917" s="7" t="s">
        <v>118</v>
      </c>
      <c r="D3917" s="7" t="s">
        <v>6921</v>
      </c>
      <c r="E3917" s="7"/>
      <c r="F3917" s="64"/>
      <c r="G3917" s="6"/>
      <c r="H3917" s="6"/>
      <c r="I3917" s="10" t="s">
        <v>110</v>
      </c>
      <c r="J3917" s="11" t="s">
        <v>5865</v>
      </c>
      <c r="K3917" s="220" t="s">
        <v>601</v>
      </c>
      <c r="L3917" s="180"/>
      <c r="M3917" s="180">
        <v>1000</v>
      </c>
      <c r="N3917" s="80" t="s">
        <v>7217</v>
      </c>
      <c r="O3917" s="165"/>
      <c r="P3917" s="80" t="s">
        <v>6789</v>
      </c>
      <c r="Q3917" s="80"/>
      <c r="R3917" s="80"/>
      <c r="S3917" s="166"/>
      <c r="T3917" s="164"/>
      <c r="U3917" s="167"/>
      <c r="V3917" s="168"/>
      <c r="W3917" s="12" t="str">
        <f t="shared" si="662"/>
        <v>Mqtt1</v>
      </c>
      <c r="X3917" s="222"/>
      <c r="Y3917" s="6" t="str">
        <f t="shared" si="665"/>
        <v>power-tag/outlets-salon-emp201</v>
      </c>
      <c r="Z3917" s="106" t="str" cm="1">
        <f t="array" ref="Z3917">IF(COUNTIF(N3917,"spare"),"","$."&amp;_xlfn.REGEXEXTRACT(J3917,"PT\d+[FQ]\d+_(.*)", 2))</f>
        <v>$.Power_Factor_Phase_A</v>
      </c>
      <c r="AA3917" s="12">
        <f t="shared" si="664"/>
        <v>56</v>
      </c>
      <c r="AB3917" s="6" t="s">
        <v>195</v>
      </c>
      <c r="AC3917" s="106">
        <v>3078</v>
      </c>
      <c r="AJ3917" s="80"/>
      <c r="AK3917" s="116" t="s">
        <v>1696</v>
      </c>
      <c r="AN3917" s="80"/>
      <c r="AO3917" s="80"/>
      <c r="AP3917" s="80"/>
      <c r="AQ3917" s="80"/>
      <c r="AR3917" s="130"/>
      <c r="AS3917" s="80"/>
      <c r="AT3917" s="7"/>
      <c r="AU3917" s="7"/>
      <c r="AV3917" s="169"/>
      <c r="AW3917" s="170"/>
      <c r="AX3917" s="140"/>
      <c r="AY3917" s="150"/>
      <c r="AZ3917" s="171"/>
      <c r="BA3917" s="171"/>
      <c r="BB3917" s="150" t="str">
        <f t="shared" si="663"/>
        <v/>
      </c>
      <c r="BC3917" s="172"/>
      <c r="BD3917" s="169"/>
      <c r="BE3917" s="169"/>
      <c r="BF3917" s="169"/>
      <c r="BG3917" s="169"/>
      <c r="BH3917" s="169"/>
      <c r="BI3917" s="169"/>
      <c r="BJ3917" s="169"/>
      <c r="BK3917" s="169"/>
      <c r="BL3917" s="169"/>
      <c r="BM3917" s="169"/>
      <c r="BN3917" s="169"/>
      <c r="BO3917" s="169"/>
      <c r="BP3917" s="169"/>
      <c r="BQ3917" s="169"/>
      <c r="BS3917" s="6"/>
      <c r="BT3917" s="11"/>
      <c r="BU3917" s="6"/>
      <c r="BV3917" s="6"/>
    </row>
    <row r="3918" spans="1:74" ht="15.75" x14ac:dyDescent="0.25">
      <c r="A3918" s="52" t="s">
        <v>7908</v>
      </c>
      <c r="B3918" s="56"/>
      <c r="C3918" s="7" t="s">
        <v>118</v>
      </c>
      <c r="D3918" s="7" t="s">
        <v>6921</v>
      </c>
      <c r="E3918" s="7"/>
      <c r="F3918" s="64"/>
      <c r="G3918" s="6"/>
      <c r="H3918" s="6"/>
      <c r="I3918" s="10" t="s">
        <v>110</v>
      </c>
      <c r="J3918" s="11" t="s">
        <v>5866</v>
      </c>
      <c r="K3918" s="220" t="s">
        <v>601</v>
      </c>
      <c r="L3918" s="180"/>
      <c r="M3918" s="180">
        <v>1000</v>
      </c>
      <c r="N3918" s="80" t="s">
        <v>7217</v>
      </c>
      <c r="O3918" s="165"/>
      <c r="P3918" s="80" t="s">
        <v>6790</v>
      </c>
      <c r="Q3918" s="80"/>
      <c r="R3918" s="80"/>
      <c r="S3918" s="166"/>
      <c r="T3918" s="164"/>
      <c r="U3918" s="167"/>
      <c r="V3918" s="168"/>
      <c r="W3918" s="12" t="str">
        <f t="shared" si="662"/>
        <v>Mqtt1</v>
      </c>
      <c r="X3918" s="222"/>
      <c r="Y3918" s="6" t="str">
        <f t="shared" si="665"/>
        <v>power-tag/outlets-salon-emp201</v>
      </c>
      <c r="Z3918" s="106" t="str" cm="1">
        <f t="array" ref="Z3918">IF(COUNTIF(N3918,"spare"),"","$."&amp;_xlfn.REGEXEXTRACT(J3918,"PT\d+[FQ]\d+_(.*)", 2))</f>
        <v>$.Power_Factor_Phase_B</v>
      </c>
      <c r="AA3918" s="12">
        <f t="shared" si="664"/>
        <v>56</v>
      </c>
      <c r="AB3918" s="6" t="s">
        <v>195</v>
      </c>
      <c r="AC3918" s="106">
        <v>3080</v>
      </c>
      <c r="AJ3918" s="80"/>
      <c r="AK3918" s="116" t="s">
        <v>1696</v>
      </c>
      <c r="AN3918" s="80"/>
      <c r="AO3918" s="80"/>
      <c r="AP3918" s="80"/>
      <c r="AQ3918" s="80"/>
      <c r="AR3918" s="130"/>
      <c r="AS3918" s="80"/>
      <c r="AT3918" s="7"/>
      <c r="AU3918" s="7"/>
      <c r="AV3918" s="169"/>
      <c r="AW3918" s="170"/>
      <c r="AX3918" s="140"/>
      <c r="AY3918" s="150"/>
      <c r="AZ3918" s="171"/>
      <c r="BA3918" s="171"/>
      <c r="BB3918" s="150" t="str">
        <f t="shared" si="663"/>
        <v/>
      </c>
      <c r="BC3918" s="172"/>
      <c r="BD3918" s="169"/>
      <c r="BE3918" s="169"/>
      <c r="BF3918" s="169"/>
      <c r="BG3918" s="169"/>
      <c r="BH3918" s="169"/>
      <c r="BI3918" s="169"/>
      <c r="BJ3918" s="169"/>
      <c r="BK3918" s="169"/>
      <c r="BL3918" s="169"/>
      <c r="BM3918" s="169"/>
      <c r="BN3918" s="169"/>
      <c r="BO3918" s="169"/>
      <c r="BP3918" s="169"/>
      <c r="BQ3918" s="169"/>
      <c r="BS3918" s="6"/>
      <c r="BT3918" s="11"/>
      <c r="BU3918" s="6"/>
      <c r="BV3918" s="6"/>
    </row>
    <row r="3919" spans="1:74" ht="15.75" x14ac:dyDescent="0.25">
      <c r="A3919" s="52" t="s">
        <v>7908</v>
      </c>
      <c r="B3919" s="56"/>
      <c r="C3919" s="7" t="s">
        <v>118</v>
      </c>
      <c r="D3919" s="7" t="s">
        <v>6921</v>
      </c>
      <c r="E3919" s="7"/>
      <c r="F3919" s="64"/>
      <c r="G3919" s="6"/>
      <c r="H3919" s="6"/>
      <c r="I3919" s="10" t="s">
        <v>110</v>
      </c>
      <c r="J3919" s="11" t="s">
        <v>5867</v>
      </c>
      <c r="K3919" s="220" t="s">
        <v>601</v>
      </c>
      <c r="L3919" s="180"/>
      <c r="M3919" s="180">
        <v>1000</v>
      </c>
      <c r="N3919" s="80" t="s">
        <v>7217</v>
      </c>
      <c r="O3919" s="165"/>
      <c r="P3919" s="80" t="s">
        <v>6791</v>
      </c>
      <c r="Q3919" s="80"/>
      <c r="R3919" s="80"/>
      <c r="S3919" s="166"/>
      <c r="T3919" s="164"/>
      <c r="U3919" s="167"/>
      <c r="V3919" s="168"/>
      <c r="W3919" s="12" t="str">
        <f t="shared" si="662"/>
        <v>Mqtt1</v>
      </c>
      <c r="X3919" s="222"/>
      <c r="Y3919" s="6" t="str">
        <f t="shared" si="665"/>
        <v>power-tag/outlets-salon-emp201</v>
      </c>
      <c r="Z3919" s="106" t="str" cm="1">
        <f t="array" ref="Z3919">IF(COUNTIF(N3919,"spare"),"","$."&amp;_xlfn.REGEXEXTRACT(J3919,"PT\d+[FQ]\d+_(.*)", 2))</f>
        <v>$.Power_Factor_Phase_C</v>
      </c>
      <c r="AA3919" s="12">
        <f t="shared" si="664"/>
        <v>56</v>
      </c>
      <c r="AB3919" s="6" t="s">
        <v>195</v>
      </c>
      <c r="AC3919" s="106">
        <v>3082</v>
      </c>
      <c r="AJ3919" s="80"/>
      <c r="AK3919" s="116" t="s">
        <v>1696</v>
      </c>
      <c r="AN3919" s="80"/>
      <c r="AO3919" s="80"/>
      <c r="AP3919" s="80"/>
      <c r="AQ3919" s="80"/>
      <c r="AR3919" s="130"/>
      <c r="AS3919" s="80"/>
      <c r="AT3919" s="7"/>
      <c r="AU3919" s="7"/>
      <c r="AV3919" s="169"/>
      <c r="AW3919" s="170"/>
      <c r="AX3919" s="140"/>
      <c r="AY3919" s="150"/>
      <c r="AZ3919" s="171"/>
      <c r="BA3919" s="171"/>
      <c r="BB3919" s="150" t="str">
        <f t="shared" si="663"/>
        <v/>
      </c>
      <c r="BC3919" s="172"/>
      <c r="BD3919" s="169"/>
      <c r="BE3919" s="169"/>
      <c r="BF3919" s="169"/>
      <c r="BG3919" s="169"/>
      <c r="BH3919" s="169"/>
      <c r="BI3919" s="169"/>
      <c r="BJ3919" s="169"/>
      <c r="BK3919" s="169"/>
      <c r="BL3919" s="169"/>
      <c r="BM3919" s="169"/>
      <c r="BN3919" s="169"/>
      <c r="BO3919" s="169"/>
      <c r="BP3919" s="169"/>
      <c r="BQ3919" s="169"/>
      <c r="BS3919" s="6"/>
      <c r="BT3919" s="11"/>
      <c r="BU3919" s="6"/>
      <c r="BV3919" s="6"/>
    </row>
    <row r="3920" spans="1:74" ht="15.75" x14ac:dyDescent="0.25">
      <c r="A3920" s="52" t="s">
        <v>7908</v>
      </c>
      <c r="B3920" s="56"/>
      <c r="C3920" s="7" t="s">
        <v>118</v>
      </c>
      <c r="D3920" s="7" t="s">
        <v>6921</v>
      </c>
      <c r="E3920" s="7"/>
      <c r="F3920" s="64"/>
      <c r="G3920" s="6"/>
      <c r="H3920" s="6"/>
      <c r="I3920" s="10" t="s">
        <v>110</v>
      </c>
      <c r="J3920" s="11" t="s">
        <v>5868</v>
      </c>
      <c r="K3920" s="220" t="s">
        <v>601</v>
      </c>
      <c r="L3920" s="180"/>
      <c r="M3920" s="180">
        <v>1000</v>
      </c>
      <c r="N3920" s="80" t="s">
        <v>7217</v>
      </c>
      <c r="O3920" s="165"/>
      <c r="P3920" s="80" t="s">
        <v>6792</v>
      </c>
      <c r="Q3920" s="80"/>
      <c r="R3920" s="80"/>
      <c r="S3920" s="166"/>
      <c r="T3920" s="164"/>
      <c r="U3920" s="167"/>
      <c r="V3920" s="168"/>
      <c r="W3920" s="12" t="str">
        <f t="shared" si="662"/>
        <v>Mqtt1</v>
      </c>
      <c r="X3920" s="222"/>
      <c r="Y3920" s="6" t="str">
        <f t="shared" si="665"/>
        <v>power-tag/outlets-salon-emp201</v>
      </c>
      <c r="Z3920" s="106" t="str" cm="1">
        <f t="array" ref="Z3920">IF(COUNTIF(N3920,"spare"),"","$."&amp;_xlfn.REGEXEXTRACT(J3920,"PT\d+[FQ]\d+_(.*)", 2))</f>
        <v>$.Total_Power_Factor</v>
      </c>
      <c r="AA3920" s="12">
        <f t="shared" si="664"/>
        <v>56</v>
      </c>
      <c r="AB3920" s="6" t="s">
        <v>195</v>
      </c>
      <c r="AC3920" s="106">
        <v>3084</v>
      </c>
      <c r="AJ3920" s="80"/>
      <c r="AK3920" s="116" t="s">
        <v>1696</v>
      </c>
      <c r="AN3920" s="80"/>
      <c r="AO3920" s="80"/>
      <c r="AP3920" s="80"/>
      <c r="AQ3920" s="80"/>
      <c r="AR3920" s="130"/>
      <c r="AS3920" s="80"/>
      <c r="AT3920" s="7"/>
      <c r="AU3920" s="7"/>
      <c r="AV3920" s="169"/>
      <c r="AW3920" s="170"/>
      <c r="AX3920" s="140"/>
      <c r="AY3920" s="150"/>
      <c r="AZ3920" s="171"/>
      <c r="BA3920" s="171"/>
      <c r="BB3920" s="150" t="str">
        <f t="shared" si="663"/>
        <v/>
      </c>
      <c r="BC3920" s="172"/>
      <c r="BD3920" s="169"/>
      <c r="BE3920" s="169"/>
      <c r="BF3920" s="169"/>
      <c r="BG3920" s="169"/>
      <c r="BH3920" s="169"/>
      <c r="BI3920" s="169"/>
      <c r="BJ3920" s="169"/>
      <c r="BK3920" s="169"/>
      <c r="BL3920" s="169"/>
      <c r="BM3920" s="169"/>
      <c r="BN3920" s="169"/>
      <c r="BO3920" s="169"/>
      <c r="BP3920" s="169"/>
      <c r="BQ3920" s="169"/>
      <c r="BS3920" s="6"/>
      <c r="BT3920" s="11"/>
      <c r="BU3920" s="6"/>
      <c r="BV3920" s="6"/>
    </row>
    <row r="3921" spans="1:74" ht="15.75" x14ac:dyDescent="0.25">
      <c r="A3921" s="52" t="s">
        <v>7908</v>
      </c>
      <c r="B3921" s="56"/>
      <c r="C3921" s="7" t="s">
        <v>118</v>
      </c>
      <c r="D3921" s="7" t="s">
        <v>6921</v>
      </c>
      <c r="E3921" s="7"/>
      <c r="F3921" s="64"/>
      <c r="G3921" s="6"/>
      <c r="H3921" s="6"/>
      <c r="I3921" s="10" t="s">
        <v>110</v>
      </c>
      <c r="J3921" s="11" t="s">
        <v>5869</v>
      </c>
      <c r="K3921" s="220" t="s">
        <v>601</v>
      </c>
      <c r="L3921" s="180"/>
      <c r="M3921" s="180">
        <v>1000</v>
      </c>
      <c r="N3921" s="80" t="s">
        <v>7217</v>
      </c>
      <c r="O3921" s="165"/>
      <c r="P3921" s="80" t="s">
        <v>6793</v>
      </c>
      <c r="Q3921" s="80"/>
      <c r="R3921" s="80"/>
      <c r="S3921" s="166"/>
      <c r="T3921" s="164"/>
      <c r="U3921" s="167"/>
      <c r="V3921" s="168"/>
      <c r="W3921" s="12" t="str">
        <f t="shared" ref="W3921:W3935" si="666">IF(COUNTIF(N3921,"spare"),"","Mqtt1")</f>
        <v>Mqtt1</v>
      </c>
      <c r="X3921" s="222"/>
      <c r="Y3921" s="6" t="str">
        <f t="shared" si="665"/>
        <v>power-tag/emp110</v>
      </c>
      <c r="Z3921" s="106" t="str" cm="1">
        <f t="array" ref="Z3921">IF(COUNTIF(N3921,"spare"),"","$."&amp;_xlfn.REGEXEXTRACT(J3921,"PT\d+[FQ]\d+_(.*)", 2))</f>
        <v>$.RMS_Current_Phase_A</v>
      </c>
      <c r="AA3921" s="12">
        <f>AA3906+1</f>
        <v>57</v>
      </c>
      <c r="AB3921" s="6" t="s">
        <v>195</v>
      </c>
      <c r="AC3921" s="106">
        <v>3000</v>
      </c>
      <c r="AJ3921" s="80"/>
      <c r="AK3921" s="116" t="s">
        <v>1693</v>
      </c>
      <c r="AN3921" s="80"/>
      <c r="AO3921" s="80"/>
      <c r="AP3921" s="80"/>
      <c r="AQ3921" s="80"/>
      <c r="AR3921" s="130"/>
      <c r="AS3921" s="80"/>
      <c r="AT3921" s="7"/>
      <c r="AU3921" s="7"/>
      <c r="AV3921" s="169"/>
      <c r="AW3921" s="170"/>
      <c r="AX3921" s="140"/>
      <c r="AY3921" s="150"/>
      <c r="AZ3921" s="171"/>
      <c r="BA3921" s="171"/>
      <c r="BB3921" s="150" t="str">
        <f t="shared" ref="BB3921:BB3935" si="667">IF(ISNUMBER(AM3921),"1","")</f>
        <v/>
      </c>
      <c r="BC3921" s="172"/>
      <c r="BD3921" s="169"/>
      <c r="BE3921" s="169"/>
      <c r="BF3921" s="169"/>
      <c r="BG3921" s="169"/>
      <c r="BH3921" s="169"/>
      <c r="BI3921" s="169"/>
      <c r="BJ3921" s="169"/>
      <c r="BK3921" s="169"/>
      <c r="BL3921" s="169"/>
      <c r="BM3921" s="169"/>
      <c r="BN3921" s="169"/>
      <c r="BO3921" s="169"/>
      <c r="BP3921" s="169"/>
      <c r="BQ3921" s="169"/>
      <c r="BS3921" s="6"/>
      <c r="BT3921" s="11"/>
      <c r="BU3921" s="6"/>
      <c r="BV3921" s="6"/>
    </row>
    <row r="3922" spans="1:74" ht="15.75" x14ac:dyDescent="0.25">
      <c r="A3922" s="52" t="s">
        <v>7908</v>
      </c>
      <c r="B3922" s="56"/>
      <c r="C3922" s="7" t="s">
        <v>118</v>
      </c>
      <c r="D3922" s="7" t="s">
        <v>6921</v>
      </c>
      <c r="E3922" s="7"/>
      <c r="F3922" s="64"/>
      <c r="G3922" s="6"/>
      <c r="H3922" s="6"/>
      <c r="I3922" s="10" t="s">
        <v>110</v>
      </c>
      <c r="J3922" s="11" t="s">
        <v>5870</v>
      </c>
      <c r="K3922" s="220" t="s">
        <v>601</v>
      </c>
      <c r="L3922" s="180"/>
      <c r="M3922" s="180">
        <v>1000</v>
      </c>
      <c r="N3922" s="80" t="s">
        <v>7217</v>
      </c>
      <c r="O3922" s="165"/>
      <c r="P3922" s="80" t="s">
        <v>6794</v>
      </c>
      <c r="Q3922" s="80"/>
      <c r="R3922" s="80"/>
      <c r="S3922" s="166"/>
      <c r="T3922" s="164"/>
      <c r="U3922" s="167"/>
      <c r="V3922" s="168"/>
      <c r="W3922" s="12" t="str">
        <f t="shared" si="666"/>
        <v>Mqtt1</v>
      </c>
      <c r="X3922" s="222"/>
      <c r="Y3922" s="6" t="str">
        <f t="shared" si="665"/>
        <v>power-tag/emp110</v>
      </c>
      <c r="Z3922" s="106" t="str" cm="1">
        <f t="array" ref="Z3922">IF(COUNTIF(N3922,"spare"),"","$."&amp;_xlfn.REGEXEXTRACT(J3922,"PT\d+[FQ]\d+_(.*)", 2))</f>
        <v>$.RMS_Current_Phase_B</v>
      </c>
      <c r="AA3922" s="12">
        <f t="shared" ref="AA3922:AA3935" si="668">AA3907+1</f>
        <v>57</v>
      </c>
      <c r="AB3922" s="6" t="s">
        <v>195</v>
      </c>
      <c r="AC3922" s="106">
        <v>3002</v>
      </c>
      <c r="AJ3922" s="80"/>
      <c r="AK3922" s="116" t="s">
        <v>1693</v>
      </c>
      <c r="AN3922" s="80"/>
      <c r="AO3922" s="80"/>
      <c r="AP3922" s="80"/>
      <c r="AQ3922" s="80"/>
      <c r="AR3922" s="130"/>
      <c r="AS3922" s="80"/>
      <c r="AT3922" s="7"/>
      <c r="AU3922" s="7"/>
      <c r="AV3922" s="169"/>
      <c r="AW3922" s="170"/>
      <c r="AX3922" s="140"/>
      <c r="AY3922" s="150"/>
      <c r="AZ3922" s="171"/>
      <c r="BA3922" s="171"/>
      <c r="BB3922" s="150" t="str">
        <f t="shared" si="667"/>
        <v/>
      </c>
      <c r="BC3922" s="172"/>
      <c r="BD3922" s="169"/>
      <c r="BE3922" s="169"/>
      <c r="BF3922" s="169"/>
      <c r="BG3922" s="169"/>
      <c r="BH3922" s="169"/>
      <c r="BI3922" s="169"/>
      <c r="BJ3922" s="169"/>
      <c r="BK3922" s="169"/>
      <c r="BL3922" s="169"/>
      <c r="BM3922" s="169"/>
      <c r="BN3922" s="169"/>
      <c r="BO3922" s="169"/>
      <c r="BP3922" s="169"/>
      <c r="BQ3922" s="169"/>
      <c r="BS3922" s="6"/>
      <c r="BT3922" s="11"/>
      <c r="BU3922" s="6"/>
      <c r="BV3922" s="6"/>
    </row>
    <row r="3923" spans="1:74" ht="15.75" x14ac:dyDescent="0.25">
      <c r="A3923" s="52" t="s">
        <v>7908</v>
      </c>
      <c r="B3923" s="56"/>
      <c r="C3923" s="7" t="s">
        <v>118</v>
      </c>
      <c r="D3923" s="7" t="s">
        <v>6921</v>
      </c>
      <c r="E3923" s="7"/>
      <c r="F3923" s="64"/>
      <c r="G3923" s="6"/>
      <c r="H3923" s="6"/>
      <c r="I3923" s="10" t="s">
        <v>110</v>
      </c>
      <c r="J3923" s="11" t="s">
        <v>5871</v>
      </c>
      <c r="K3923" s="220" t="s">
        <v>601</v>
      </c>
      <c r="L3923" s="180"/>
      <c r="M3923" s="180">
        <v>1000</v>
      </c>
      <c r="N3923" s="80" t="s">
        <v>7217</v>
      </c>
      <c r="O3923" s="165"/>
      <c r="P3923" s="80" t="s">
        <v>6795</v>
      </c>
      <c r="Q3923" s="80"/>
      <c r="R3923" s="80"/>
      <c r="S3923" s="166"/>
      <c r="T3923" s="164"/>
      <c r="U3923" s="167"/>
      <c r="V3923" s="168"/>
      <c r="W3923" s="12" t="str">
        <f t="shared" si="666"/>
        <v>Mqtt1</v>
      </c>
      <c r="X3923" s="222"/>
      <c r="Y3923" s="6" t="str">
        <f t="shared" si="665"/>
        <v>power-tag/emp110</v>
      </c>
      <c r="Z3923" s="106" t="str" cm="1">
        <f t="array" ref="Z3923">IF(COUNTIF(N3923,"spare"),"","$."&amp;_xlfn.REGEXEXTRACT(J3923,"PT\d+[FQ]\d+_(.*)", 2))</f>
        <v>$.RMS_Current_Phase_C</v>
      </c>
      <c r="AA3923" s="12">
        <f t="shared" si="668"/>
        <v>57</v>
      </c>
      <c r="AB3923" s="6" t="s">
        <v>195</v>
      </c>
      <c r="AC3923" s="106">
        <v>3004</v>
      </c>
      <c r="AJ3923" s="80"/>
      <c r="AK3923" s="116" t="s">
        <v>1693</v>
      </c>
      <c r="AN3923" s="80"/>
      <c r="AO3923" s="80"/>
      <c r="AP3923" s="80"/>
      <c r="AQ3923" s="80"/>
      <c r="AR3923" s="130"/>
      <c r="AS3923" s="80"/>
      <c r="AT3923" s="7"/>
      <c r="AU3923" s="7"/>
      <c r="AV3923" s="169"/>
      <c r="AW3923" s="170"/>
      <c r="AX3923" s="140"/>
      <c r="AY3923" s="150"/>
      <c r="AZ3923" s="171"/>
      <c r="BA3923" s="171"/>
      <c r="BB3923" s="150" t="str">
        <f t="shared" si="667"/>
        <v/>
      </c>
      <c r="BC3923" s="172"/>
      <c r="BD3923" s="169"/>
      <c r="BE3923" s="169"/>
      <c r="BF3923" s="169"/>
      <c r="BG3923" s="169"/>
      <c r="BH3923" s="169"/>
      <c r="BI3923" s="169"/>
      <c r="BJ3923" s="169"/>
      <c r="BK3923" s="169"/>
      <c r="BL3923" s="169"/>
      <c r="BM3923" s="169"/>
      <c r="BN3923" s="169"/>
      <c r="BO3923" s="169"/>
      <c r="BP3923" s="169"/>
      <c r="BQ3923" s="169"/>
      <c r="BS3923" s="6"/>
      <c r="BT3923" s="11"/>
      <c r="BU3923" s="6"/>
      <c r="BV3923" s="6"/>
    </row>
    <row r="3924" spans="1:74" ht="15.75" x14ac:dyDescent="0.25">
      <c r="A3924" s="52" t="s">
        <v>7908</v>
      </c>
      <c r="B3924" s="56"/>
      <c r="C3924" s="7" t="s">
        <v>118</v>
      </c>
      <c r="D3924" s="7" t="s">
        <v>6921</v>
      </c>
      <c r="E3924" s="7"/>
      <c r="F3924" s="64"/>
      <c r="G3924" s="6"/>
      <c r="H3924" s="6"/>
      <c r="I3924" s="10" t="s">
        <v>110</v>
      </c>
      <c r="J3924" s="11" t="s">
        <v>5872</v>
      </c>
      <c r="K3924" s="220" t="s">
        <v>601</v>
      </c>
      <c r="L3924" s="180"/>
      <c r="M3924" s="180">
        <v>1000</v>
      </c>
      <c r="N3924" s="80" t="s">
        <v>7217</v>
      </c>
      <c r="O3924" s="165"/>
      <c r="P3924" s="80" t="s">
        <v>6796</v>
      </c>
      <c r="Q3924" s="80"/>
      <c r="R3924" s="80"/>
      <c r="S3924" s="166"/>
      <c r="T3924" s="164"/>
      <c r="U3924" s="167"/>
      <c r="V3924" s="168"/>
      <c r="W3924" s="12" t="str">
        <f t="shared" si="666"/>
        <v>Mqtt1</v>
      </c>
      <c r="X3924" s="222"/>
      <c r="Y3924" s="6" t="str">
        <f t="shared" si="665"/>
        <v>power-tag/emp110</v>
      </c>
      <c r="Z3924" s="106" t="str" cm="1">
        <f t="array" ref="Z3924">IF(COUNTIF(N3924,"spare"),"","$."&amp;_xlfn.REGEXEXTRACT(J3924,"PT\d+[FQ]\d+_(.*)", 2))</f>
        <v>$.RMS_Current_Phase_Neut</v>
      </c>
      <c r="AA3924" s="12">
        <f t="shared" si="668"/>
        <v>57</v>
      </c>
      <c r="AB3924" s="6" t="s">
        <v>195</v>
      </c>
      <c r="AC3924" s="106">
        <v>3006</v>
      </c>
      <c r="AJ3924" s="80"/>
      <c r="AK3924" s="116" t="s">
        <v>1693</v>
      </c>
      <c r="AN3924" s="80"/>
      <c r="AO3924" s="80"/>
      <c r="AP3924" s="80"/>
      <c r="AQ3924" s="80"/>
      <c r="AR3924" s="130"/>
      <c r="AS3924" s="80"/>
      <c r="AT3924" s="7"/>
      <c r="AU3924" s="7"/>
      <c r="AV3924" s="169"/>
      <c r="AW3924" s="170"/>
      <c r="AX3924" s="140"/>
      <c r="AY3924" s="150"/>
      <c r="AZ3924" s="171"/>
      <c r="BA3924" s="171"/>
      <c r="BB3924" s="150" t="str">
        <f t="shared" si="667"/>
        <v/>
      </c>
      <c r="BC3924" s="172"/>
      <c r="BD3924" s="169"/>
      <c r="BE3924" s="169"/>
      <c r="BF3924" s="169"/>
      <c r="BG3924" s="169"/>
      <c r="BH3924" s="169"/>
      <c r="BI3924" s="169"/>
      <c r="BJ3924" s="169"/>
      <c r="BK3924" s="169"/>
      <c r="BL3924" s="169"/>
      <c r="BM3924" s="169"/>
      <c r="BN3924" s="169"/>
      <c r="BO3924" s="169"/>
      <c r="BP3924" s="169"/>
      <c r="BQ3924" s="169"/>
      <c r="BS3924" s="6"/>
      <c r="BT3924" s="11"/>
      <c r="BU3924" s="6"/>
      <c r="BV3924" s="6"/>
    </row>
    <row r="3925" spans="1:74" ht="15.75" x14ac:dyDescent="0.25">
      <c r="A3925" s="52" t="s">
        <v>7908</v>
      </c>
      <c r="B3925" s="56"/>
      <c r="C3925" s="7" t="s">
        <v>118</v>
      </c>
      <c r="D3925" s="7" t="s">
        <v>6921</v>
      </c>
      <c r="E3925" s="7"/>
      <c r="F3925" s="64"/>
      <c r="G3925" s="6"/>
      <c r="H3925" s="6"/>
      <c r="I3925" s="10" t="s">
        <v>110</v>
      </c>
      <c r="J3925" s="11" t="s">
        <v>7886</v>
      </c>
      <c r="K3925" s="220" t="s">
        <v>601</v>
      </c>
      <c r="L3925" s="180"/>
      <c r="M3925" s="180">
        <v>1000</v>
      </c>
      <c r="N3925" s="80" t="s">
        <v>7217</v>
      </c>
      <c r="O3925" s="165"/>
      <c r="P3925" s="80" t="s">
        <v>6797</v>
      </c>
      <c r="Q3925" s="80"/>
      <c r="R3925" s="80"/>
      <c r="S3925" s="166"/>
      <c r="T3925" s="164"/>
      <c r="U3925" s="167"/>
      <c r="V3925" s="168"/>
      <c r="W3925" s="12" t="str">
        <f t="shared" si="666"/>
        <v>Mqtt1</v>
      </c>
      <c r="X3925" s="222"/>
      <c r="Y3925" s="6" t="str">
        <f t="shared" si="665"/>
        <v>power-tag/emp110</v>
      </c>
      <c r="Z3925" s="106" t="str" cm="1">
        <f t="array" ref="Z3925">IF(COUNTIF(N3925,"spare"),"","$."&amp;_xlfn.REGEXEXTRACT(J3925,"PT\d+[FQ]\d+_(.*)", 2))</f>
        <v>$.RMS_Voltage_A_N</v>
      </c>
      <c r="AA3925" s="12">
        <f t="shared" si="668"/>
        <v>57</v>
      </c>
      <c r="AB3925" s="6" t="s">
        <v>195</v>
      </c>
      <c r="AC3925" s="106">
        <v>3028</v>
      </c>
      <c r="AJ3925" s="80"/>
      <c r="AK3925" s="116" t="s">
        <v>1694</v>
      </c>
      <c r="AN3925" s="80"/>
      <c r="AO3925" s="80"/>
      <c r="AP3925" s="80"/>
      <c r="AQ3925" s="80"/>
      <c r="AR3925" s="130"/>
      <c r="AS3925" s="80"/>
      <c r="AT3925" s="7"/>
      <c r="AU3925" s="7"/>
      <c r="AV3925" s="169"/>
      <c r="AW3925" s="170"/>
      <c r="AX3925" s="140"/>
      <c r="AY3925" s="150"/>
      <c r="AZ3925" s="171"/>
      <c r="BA3925" s="171"/>
      <c r="BB3925" s="150" t="str">
        <f t="shared" si="667"/>
        <v/>
      </c>
      <c r="BC3925" s="172"/>
      <c r="BD3925" s="169"/>
      <c r="BE3925" s="169"/>
      <c r="BF3925" s="169"/>
      <c r="BG3925" s="169"/>
      <c r="BH3925" s="169"/>
      <c r="BI3925" s="169"/>
      <c r="BJ3925" s="169"/>
      <c r="BK3925" s="169"/>
      <c r="BL3925" s="169"/>
      <c r="BM3925" s="169"/>
      <c r="BN3925" s="169"/>
      <c r="BO3925" s="169"/>
      <c r="BP3925" s="169"/>
      <c r="BQ3925" s="169"/>
      <c r="BS3925" s="6"/>
      <c r="BT3925" s="11"/>
      <c r="BU3925" s="6"/>
      <c r="BV3925" s="6"/>
    </row>
    <row r="3926" spans="1:74" ht="15.75" x14ac:dyDescent="0.25">
      <c r="A3926" s="52" t="s">
        <v>7908</v>
      </c>
      <c r="B3926" s="56"/>
      <c r="C3926" s="7" t="s">
        <v>118</v>
      </c>
      <c r="D3926" s="7" t="s">
        <v>6921</v>
      </c>
      <c r="E3926" s="7"/>
      <c r="F3926" s="64"/>
      <c r="G3926" s="6"/>
      <c r="H3926" s="6"/>
      <c r="I3926" s="10" t="s">
        <v>110</v>
      </c>
      <c r="J3926" s="11" t="s">
        <v>7887</v>
      </c>
      <c r="K3926" s="220" t="s">
        <v>601</v>
      </c>
      <c r="L3926" s="180"/>
      <c r="M3926" s="180">
        <v>1000</v>
      </c>
      <c r="N3926" s="80" t="s">
        <v>7217</v>
      </c>
      <c r="O3926" s="165"/>
      <c r="P3926" s="80" t="s">
        <v>6798</v>
      </c>
      <c r="Q3926" s="80"/>
      <c r="R3926" s="80"/>
      <c r="S3926" s="166"/>
      <c r="T3926" s="164"/>
      <c r="U3926" s="167"/>
      <c r="V3926" s="168"/>
      <c r="W3926" s="12" t="str">
        <f t="shared" si="666"/>
        <v>Mqtt1</v>
      </c>
      <c r="X3926" s="222"/>
      <c r="Y3926" s="6" t="str">
        <f t="shared" si="665"/>
        <v>power-tag/emp110</v>
      </c>
      <c r="Z3926" s="106" t="str" cm="1">
        <f t="array" ref="Z3926">IF(COUNTIF(N3926,"spare"),"","$."&amp;_xlfn.REGEXEXTRACT(J3926,"PT\d+[FQ]\d+_(.*)", 2))</f>
        <v>$.RMS_Voltage_B_N</v>
      </c>
      <c r="AA3926" s="12">
        <f t="shared" si="668"/>
        <v>57</v>
      </c>
      <c r="AB3926" s="6" t="s">
        <v>195</v>
      </c>
      <c r="AC3926" s="106">
        <v>3030</v>
      </c>
      <c r="AJ3926" s="80"/>
      <c r="AK3926" s="116" t="s">
        <v>1694</v>
      </c>
      <c r="AN3926" s="80"/>
      <c r="AO3926" s="80"/>
      <c r="AP3926" s="80"/>
      <c r="AQ3926" s="80"/>
      <c r="AR3926" s="130"/>
      <c r="AS3926" s="80"/>
      <c r="AT3926" s="7"/>
      <c r="AU3926" s="7"/>
      <c r="AV3926" s="169"/>
      <c r="AW3926" s="170"/>
      <c r="AX3926" s="140"/>
      <c r="AY3926" s="150"/>
      <c r="AZ3926" s="171"/>
      <c r="BA3926" s="171"/>
      <c r="BB3926" s="150" t="str">
        <f t="shared" si="667"/>
        <v/>
      </c>
      <c r="BC3926" s="172"/>
      <c r="BD3926" s="169"/>
      <c r="BE3926" s="169"/>
      <c r="BF3926" s="169"/>
      <c r="BG3926" s="169"/>
      <c r="BH3926" s="169"/>
      <c r="BI3926" s="169"/>
      <c r="BJ3926" s="169"/>
      <c r="BK3926" s="169"/>
      <c r="BL3926" s="169"/>
      <c r="BM3926" s="169"/>
      <c r="BN3926" s="169"/>
      <c r="BO3926" s="169"/>
      <c r="BP3926" s="169"/>
      <c r="BQ3926" s="169"/>
      <c r="BS3926" s="6"/>
      <c r="BT3926" s="11"/>
      <c r="BU3926" s="6"/>
      <c r="BV3926" s="6"/>
    </row>
    <row r="3927" spans="1:74" ht="15.75" x14ac:dyDescent="0.25">
      <c r="A3927" s="52" t="s">
        <v>7908</v>
      </c>
      <c r="B3927" s="56"/>
      <c r="C3927" s="7" t="s">
        <v>118</v>
      </c>
      <c r="D3927" s="7" t="s">
        <v>6921</v>
      </c>
      <c r="E3927" s="7"/>
      <c r="F3927" s="64"/>
      <c r="G3927" s="6"/>
      <c r="H3927" s="6"/>
      <c r="I3927" s="10" t="s">
        <v>110</v>
      </c>
      <c r="J3927" s="11" t="s">
        <v>7888</v>
      </c>
      <c r="K3927" s="220" t="s">
        <v>601</v>
      </c>
      <c r="L3927" s="180"/>
      <c r="M3927" s="180">
        <v>1000</v>
      </c>
      <c r="N3927" s="80" t="s">
        <v>7217</v>
      </c>
      <c r="O3927" s="165"/>
      <c r="P3927" s="80" t="s">
        <v>6799</v>
      </c>
      <c r="Q3927" s="80"/>
      <c r="R3927" s="80"/>
      <c r="S3927" s="166"/>
      <c r="T3927" s="164"/>
      <c r="U3927" s="167"/>
      <c r="V3927" s="168"/>
      <c r="W3927" s="12" t="str">
        <f t="shared" si="666"/>
        <v>Mqtt1</v>
      </c>
      <c r="X3927" s="222"/>
      <c r="Y3927" s="6" t="str">
        <f t="shared" si="665"/>
        <v>power-tag/emp110</v>
      </c>
      <c r="Z3927" s="106" t="str" cm="1">
        <f t="array" ref="Z3927">IF(COUNTIF(N3927,"spare"),"","$."&amp;_xlfn.REGEXEXTRACT(J3927,"PT\d+[FQ]\d+_(.*)", 2))</f>
        <v>$.RMS_Voltage_C_N</v>
      </c>
      <c r="AA3927" s="12">
        <f t="shared" si="668"/>
        <v>57</v>
      </c>
      <c r="AB3927" s="6" t="s">
        <v>195</v>
      </c>
      <c r="AC3927" s="106">
        <v>3032</v>
      </c>
      <c r="AJ3927" s="80"/>
      <c r="AK3927" s="116" t="s">
        <v>1694</v>
      </c>
      <c r="AN3927" s="80"/>
      <c r="AO3927" s="80"/>
      <c r="AP3927" s="80"/>
      <c r="AQ3927" s="80"/>
      <c r="AR3927" s="130"/>
      <c r="AS3927" s="80"/>
      <c r="AT3927" s="7"/>
      <c r="AU3927" s="7"/>
      <c r="AV3927" s="169"/>
      <c r="AW3927" s="170"/>
      <c r="AX3927" s="140"/>
      <c r="AY3927" s="150"/>
      <c r="AZ3927" s="171"/>
      <c r="BA3927" s="171"/>
      <c r="BB3927" s="150" t="str">
        <f t="shared" si="667"/>
        <v/>
      </c>
      <c r="BC3927" s="172"/>
      <c r="BD3927" s="169"/>
      <c r="BE3927" s="169"/>
      <c r="BF3927" s="169"/>
      <c r="BG3927" s="169"/>
      <c r="BH3927" s="169"/>
      <c r="BI3927" s="169"/>
      <c r="BJ3927" s="169"/>
      <c r="BK3927" s="169"/>
      <c r="BL3927" s="169"/>
      <c r="BM3927" s="169"/>
      <c r="BN3927" s="169"/>
      <c r="BO3927" s="169"/>
      <c r="BP3927" s="169"/>
      <c r="BQ3927" s="169"/>
      <c r="BS3927" s="6"/>
      <c r="BT3927" s="11"/>
      <c r="BU3927" s="6"/>
      <c r="BV3927" s="6"/>
    </row>
    <row r="3928" spans="1:74" ht="15.75" x14ac:dyDescent="0.25">
      <c r="A3928" s="52" t="s">
        <v>7908</v>
      </c>
      <c r="B3928" s="56"/>
      <c r="C3928" s="7" t="s">
        <v>118</v>
      </c>
      <c r="D3928" s="7" t="s">
        <v>6921</v>
      </c>
      <c r="E3928" s="7"/>
      <c r="F3928" s="64"/>
      <c r="G3928" s="6"/>
      <c r="H3928" s="6"/>
      <c r="I3928" s="10" t="s">
        <v>110</v>
      </c>
      <c r="J3928" s="11" t="s">
        <v>5873</v>
      </c>
      <c r="K3928" s="220" t="s">
        <v>601</v>
      </c>
      <c r="L3928" s="180"/>
      <c r="M3928" s="180">
        <v>1000</v>
      </c>
      <c r="N3928" s="80" t="s">
        <v>7217</v>
      </c>
      <c r="O3928" s="165"/>
      <c r="P3928" s="80" t="s">
        <v>6800</v>
      </c>
      <c r="Q3928" s="80"/>
      <c r="R3928" s="80"/>
      <c r="S3928" s="166"/>
      <c r="T3928" s="164"/>
      <c r="U3928" s="167"/>
      <c r="V3928" s="168"/>
      <c r="W3928" s="12" t="str">
        <f t="shared" si="666"/>
        <v>Mqtt1</v>
      </c>
      <c r="X3928" s="222"/>
      <c r="Y3928" s="6" t="str">
        <f t="shared" si="665"/>
        <v>power-tag/emp110</v>
      </c>
      <c r="Z3928" s="106" t="str" cm="1">
        <f t="array" ref="Z3928">IF(COUNTIF(N3928,"spare"),"","$."&amp;_xlfn.REGEXEXTRACT(J3928,"PT\d+[FQ]\d+_(.*)", 2))</f>
        <v>$.Active_Power_Phase_A</v>
      </c>
      <c r="AA3928" s="12">
        <f t="shared" si="668"/>
        <v>57</v>
      </c>
      <c r="AB3928" s="6" t="s">
        <v>195</v>
      </c>
      <c r="AC3928" s="106">
        <v>3054</v>
      </c>
      <c r="AJ3928" s="80"/>
      <c r="AK3928" s="116" t="s">
        <v>1695</v>
      </c>
      <c r="AN3928" s="80"/>
      <c r="AO3928" s="80"/>
      <c r="AP3928" s="80"/>
      <c r="AQ3928" s="80"/>
      <c r="AR3928" s="130"/>
      <c r="AS3928" s="80"/>
      <c r="AT3928" s="7"/>
      <c r="AU3928" s="7"/>
      <c r="AV3928" s="169"/>
      <c r="AW3928" s="170"/>
      <c r="AX3928" s="140"/>
      <c r="AY3928" s="150"/>
      <c r="AZ3928" s="171"/>
      <c r="BA3928" s="171"/>
      <c r="BB3928" s="150" t="str">
        <f t="shared" si="667"/>
        <v/>
      </c>
      <c r="BC3928" s="172"/>
      <c r="BD3928" s="169"/>
      <c r="BE3928" s="169"/>
      <c r="BF3928" s="169"/>
      <c r="BG3928" s="169"/>
      <c r="BH3928" s="169"/>
      <c r="BI3928" s="169"/>
      <c r="BJ3928" s="169"/>
      <c r="BK3928" s="169"/>
      <c r="BL3928" s="169"/>
      <c r="BM3928" s="169"/>
      <c r="BN3928" s="169"/>
      <c r="BO3928" s="169"/>
      <c r="BP3928" s="169"/>
      <c r="BQ3928" s="169"/>
      <c r="BS3928" s="6"/>
      <c r="BT3928" s="11"/>
      <c r="BU3928" s="6"/>
      <c r="BV3928" s="6"/>
    </row>
    <row r="3929" spans="1:74" ht="15.75" x14ac:dyDescent="0.25">
      <c r="A3929" s="52" t="s">
        <v>7908</v>
      </c>
      <c r="B3929" s="56"/>
      <c r="C3929" s="7" t="s">
        <v>118</v>
      </c>
      <c r="D3929" s="7" t="s">
        <v>6921</v>
      </c>
      <c r="E3929" s="7"/>
      <c r="F3929" s="64"/>
      <c r="G3929" s="6"/>
      <c r="H3929" s="6"/>
      <c r="I3929" s="10" t="s">
        <v>110</v>
      </c>
      <c r="J3929" s="11" t="s">
        <v>5874</v>
      </c>
      <c r="K3929" s="220" t="s">
        <v>601</v>
      </c>
      <c r="L3929" s="180"/>
      <c r="M3929" s="180">
        <v>1000</v>
      </c>
      <c r="N3929" s="80" t="s">
        <v>7217</v>
      </c>
      <c r="O3929" s="165"/>
      <c r="P3929" s="80" t="s">
        <v>6801</v>
      </c>
      <c r="Q3929" s="80"/>
      <c r="R3929" s="80"/>
      <c r="S3929" s="166"/>
      <c r="T3929" s="164"/>
      <c r="U3929" s="167"/>
      <c r="V3929" s="168"/>
      <c r="W3929" s="12" t="str">
        <f t="shared" si="666"/>
        <v>Mqtt1</v>
      </c>
      <c r="X3929" s="222"/>
      <c r="Y3929" s="6" t="str">
        <f t="shared" si="665"/>
        <v>power-tag/emp110</v>
      </c>
      <c r="Z3929" s="106" t="str" cm="1">
        <f t="array" ref="Z3929">IF(COUNTIF(N3929,"spare"),"","$."&amp;_xlfn.REGEXEXTRACT(J3929,"PT\d+[FQ]\d+_(.*)", 2))</f>
        <v>$.Active_Power_Phase_B</v>
      </c>
      <c r="AA3929" s="12">
        <f t="shared" si="668"/>
        <v>57</v>
      </c>
      <c r="AB3929" s="6" t="s">
        <v>195</v>
      </c>
      <c r="AC3929" s="106">
        <v>3056</v>
      </c>
      <c r="AJ3929" s="80"/>
      <c r="AK3929" s="116" t="s">
        <v>1695</v>
      </c>
      <c r="AN3929" s="80"/>
      <c r="AO3929" s="80"/>
      <c r="AP3929" s="80"/>
      <c r="AQ3929" s="80"/>
      <c r="AR3929" s="130"/>
      <c r="AS3929" s="80"/>
      <c r="AT3929" s="7"/>
      <c r="AU3929" s="7"/>
      <c r="AV3929" s="169"/>
      <c r="AW3929" s="170"/>
      <c r="AX3929" s="140"/>
      <c r="AY3929" s="150"/>
      <c r="AZ3929" s="171"/>
      <c r="BA3929" s="171"/>
      <c r="BB3929" s="150" t="str">
        <f t="shared" si="667"/>
        <v/>
      </c>
      <c r="BC3929" s="172"/>
      <c r="BD3929" s="169"/>
      <c r="BE3929" s="169"/>
      <c r="BF3929" s="169"/>
      <c r="BG3929" s="169"/>
      <c r="BH3929" s="169"/>
      <c r="BI3929" s="169"/>
      <c r="BJ3929" s="169"/>
      <c r="BK3929" s="169"/>
      <c r="BL3929" s="169"/>
      <c r="BM3929" s="169"/>
      <c r="BN3929" s="169"/>
      <c r="BO3929" s="169"/>
      <c r="BP3929" s="169"/>
      <c r="BQ3929" s="169"/>
      <c r="BS3929" s="6"/>
      <c r="BT3929" s="11"/>
      <c r="BU3929" s="6"/>
      <c r="BV3929" s="6"/>
    </row>
    <row r="3930" spans="1:74" ht="15.75" x14ac:dyDescent="0.25">
      <c r="A3930" s="52" t="s">
        <v>7908</v>
      </c>
      <c r="B3930" s="56"/>
      <c r="C3930" s="7" t="s">
        <v>118</v>
      </c>
      <c r="D3930" s="7" t="s">
        <v>6921</v>
      </c>
      <c r="E3930" s="7"/>
      <c r="F3930" s="64"/>
      <c r="G3930" s="6"/>
      <c r="H3930" s="6"/>
      <c r="I3930" s="10" t="s">
        <v>110</v>
      </c>
      <c r="J3930" s="11" t="s">
        <v>5875</v>
      </c>
      <c r="K3930" s="220" t="s">
        <v>601</v>
      </c>
      <c r="L3930" s="180"/>
      <c r="M3930" s="180">
        <v>1000</v>
      </c>
      <c r="N3930" s="80" t="s">
        <v>7217</v>
      </c>
      <c r="O3930" s="165"/>
      <c r="P3930" s="80" t="s">
        <v>6802</v>
      </c>
      <c r="Q3930" s="80"/>
      <c r="R3930" s="80"/>
      <c r="S3930" s="166"/>
      <c r="T3930" s="164"/>
      <c r="U3930" s="167"/>
      <c r="V3930" s="168"/>
      <c r="W3930" s="12" t="str">
        <f t="shared" si="666"/>
        <v>Mqtt1</v>
      </c>
      <c r="X3930" s="222"/>
      <c r="Y3930" s="6" t="str">
        <f t="shared" si="665"/>
        <v>power-tag/emp110</v>
      </c>
      <c r="Z3930" s="106" t="str" cm="1">
        <f t="array" ref="Z3930">IF(COUNTIF(N3930,"spare"),"","$."&amp;_xlfn.REGEXEXTRACT(J3930,"PT\d+[FQ]\d+_(.*)", 2))</f>
        <v>$.Active_Power_Phase_C</v>
      </c>
      <c r="AA3930" s="12">
        <f t="shared" si="668"/>
        <v>57</v>
      </c>
      <c r="AB3930" s="6" t="s">
        <v>195</v>
      </c>
      <c r="AC3930" s="106">
        <v>3058</v>
      </c>
      <c r="AJ3930" s="80"/>
      <c r="AK3930" s="116" t="s">
        <v>1695</v>
      </c>
      <c r="AN3930" s="80"/>
      <c r="AO3930" s="80"/>
      <c r="AP3930" s="80"/>
      <c r="AQ3930" s="80"/>
      <c r="AR3930" s="130"/>
      <c r="AS3930" s="80"/>
      <c r="AT3930" s="7"/>
      <c r="AU3930" s="7"/>
      <c r="AV3930" s="169"/>
      <c r="AW3930" s="170"/>
      <c r="AX3930" s="140"/>
      <c r="AY3930" s="150"/>
      <c r="AZ3930" s="171"/>
      <c r="BA3930" s="171"/>
      <c r="BB3930" s="150" t="str">
        <f t="shared" si="667"/>
        <v/>
      </c>
      <c r="BC3930" s="172"/>
      <c r="BD3930" s="169"/>
      <c r="BE3930" s="169"/>
      <c r="BF3930" s="169"/>
      <c r="BG3930" s="169"/>
      <c r="BH3930" s="169"/>
      <c r="BI3930" s="169"/>
      <c r="BJ3930" s="169"/>
      <c r="BK3930" s="169"/>
      <c r="BL3930" s="169"/>
      <c r="BM3930" s="169"/>
      <c r="BN3930" s="169"/>
      <c r="BO3930" s="169"/>
      <c r="BP3930" s="169"/>
      <c r="BQ3930" s="169"/>
      <c r="BS3930" s="6"/>
      <c r="BT3930" s="11"/>
      <c r="BU3930" s="6"/>
      <c r="BV3930" s="6"/>
    </row>
    <row r="3931" spans="1:74" ht="15.75" x14ac:dyDescent="0.25">
      <c r="A3931" s="52" t="s">
        <v>7908</v>
      </c>
      <c r="B3931" s="56"/>
      <c r="C3931" s="7" t="s">
        <v>118</v>
      </c>
      <c r="D3931" s="7" t="s">
        <v>6921</v>
      </c>
      <c r="E3931" s="7"/>
      <c r="F3931" s="64"/>
      <c r="G3931" s="6"/>
      <c r="H3931" s="6"/>
      <c r="I3931" s="10" t="s">
        <v>110</v>
      </c>
      <c r="J3931" s="11" t="s">
        <v>5876</v>
      </c>
      <c r="K3931" s="220" t="s">
        <v>601</v>
      </c>
      <c r="L3931" s="180"/>
      <c r="M3931" s="180">
        <v>1000</v>
      </c>
      <c r="N3931" s="80" t="s">
        <v>7217</v>
      </c>
      <c r="O3931" s="165"/>
      <c r="P3931" s="80" t="s">
        <v>6803</v>
      </c>
      <c r="Q3931" s="80"/>
      <c r="R3931" s="80"/>
      <c r="S3931" s="166"/>
      <c r="T3931" s="164"/>
      <c r="U3931" s="167"/>
      <c r="V3931" s="168"/>
      <c r="W3931" s="12" t="str">
        <f t="shared" si="666"/>
        <v>Mqtt1</v>
      </c>
      <c r="X3931" s="222"/>
      <c r="Y3931" s="6" t="str">
        <f t="shared" si="665"/>
        <v>power-tag/emp110</v>
      </c>
      <c r="Z3931" s="106" t="str" cm="1">
        <f t="array" ref="Z3931">IF(COUNTIF(N3931,"spare"),"","$."&amp;_xlfn.REGEXEXTRACT(J3931,"PT\d+[FQ]\d+_(.*)", 2))</f>
        <v>$.Total_Active_Power</v>
      </c>
      <c r="AA3931" s="12">
        <f t="shared" si="668"/>
        <v>57</v>
      </c>
      <c r="AB3931" s="6" t="s">
        <v>195</v>
      </c>
      <c r="AC3931" s="106">
        <v>3060</v>
      </c>
      <c r="AJ3931" s="80"/>
      <c r="AK3931" s="116" t="s">
        <v>1695</v>
      </c>
      <c r="AN3931" s="80"/>
      <c r="AO3931" s="80"/>
      <c r="AP3931" s="80"/>
      <c r="AQ3931" s="80"/>
      <c r="AR3931" s="130"/>
      <c r="AS3931" s="80"/>
      <c r="AT3931" s="7"/>
      <c r="AU3931" s="7"/>
      <c r="AV3931" s="169"/>
      <c r="AW3931" s="170"/>
      <c r="AX3931" s="140"/>
      <c r="AY3931" s="150"/>
      <c r="AZ3931" s="171"/>
      <c r="BA3931" s="171"/>
      <c r="BB3931" s="150" t="str">
        <f t="shared" si="667"/>
        <v/>
      </c>
      <c r="BC3931" s="172"/>
      <c r="BD3931" s="169"/>
      <c r="BE3931" s="169"/>
      <c r="BF3931" s="169"/>
      <c r="BG3931" s="169"/>
      <c r="BH3931" s="169"/>
      <c r="BI3931" s="169"/>
      <c r="BJ3931" s="169"/>
      <c r="BK3931" s="169"/>
      <c r="BL3931" s="169"/>
      <c r="BM3931" s="169"/>
      <c r="BN3931" s="169"/>
      <c r="BO3931" s="169"/>
      <c r="BP3931" s="169"/>
      <c r="BQ3931" s="169"/>
      <c r="BS3931" s="6"/>
      <c r="BT3931" s="11"/>
      <c r="BU3931" s="6"/>
      <c r="BV3931" s="6"/>
    </row>
    <row r="3932" spans="1:74" ht="15.75" x14ac:dyDescent="0.25">
      <c r="A3932" s="52" t="s">
        <v>7908</v>
      </c>
      <c r="B3932" s="56"/>
      <c r="C3932" s="7" t="s">
        <v>118</v>
      </c>
      <c r="D3932" s="7" t="s">
        <v>6921</v>
      </c>
      <c r="E3932" s="7"/>
      <c r="F3932" s="64"/>
      <c r="G3932" s="6"/>
      <c r="H3932" s="6"/>
      <c r="I3932" s="10" t="s">
        <v>110</v>
      </c>
      <c r="J3932" s="11" t="s">
        <v>5877</v>
      </c>
      <c r="K3932" s="220" t="s">
        <v>601</v>
      </c>
      <c r="L3932" s="180"/>
      <c r="M3932" s="180">
        <v>1000</v>
      </c>
      <c r="N3932" s="80" t="s">
        <v>7217</v>
      </c>
      <c r="O3932" s="165"/>
      <c r="P3932" s="80" t="s">
        <v>6804</v>
      </c>
      <c r="Q3932" s="80"/>
      <c r="R3932" s="80"/>
      <c r="S3932" s="166"/>
      <c r="T3932" s="164"/>
      <c r="U3932" s="167"/>
      <c r="V3932" s="168"/>
      <c r="W3932" s="12" t="str">
        <f t="shared" si="666"/>
        <v>Mqtt1</v>
      </c>
      <c r="X3932" s="222"/>
      <c r="Y3932" s="6" t="str">
        <f t="shared" si="665"/>
        <v>power-tag/emp110</v>
      </c>
      <c r="Z3932" s="106" t="str" cm="1">
        <f t="array" ref="Z3932">IF(COUNTIF(N3932,"spare"),"","$."&amp;_xlfn.REGEXEXTRACT(J3932,"PT\d+[FQ]\d+_(.*)", 2))</f>
        <v>$.Power_Factor_Phase_A</v>
      </c>
      <c r="AA3932" s="12">
        <f t="shared" si="668"/>
        <v>57</v>
      </c>
      <c r="AB3932" s="6" t="s">
        <v>195</v>
      </c>
      <c r="AC3932" s="106">
        <v>3078</v>
      </c>
      <c r="AJ3932" s="80"/>
      <c r="AK3932" s="116" t="s">
        <v>1696</v>
      </c>
      <c r="AN3932" s="80"/>
      <c r="AO3932" s="80"/>
      <c r="AP3932" s="80"/>
      <c r="AQ3932" s="80"/>
      <c r="AR3932" s="130"/>
      <c r="AS3932" s="80"/>
      <c r="AT3932" s="7"/>
      <c r="AU3932" s="7"/>
      <c r="AV3932" s="169"/>
      <c r="AW3932" s="170"/>
      <c r="AX3932" s="140"/>
      <c r="AY3932" s="150"/>
      <c r="AZ3932" s="171"/>
      <c r="BA3932" s="171"/>
      <c r="BB3932" s="150" t="str">
        <f t="shared" si="667"/>
        <v/>
      </c>
      <c r="BC3932" s="172"/>
      <c r="BD3932" s="169"/>
      <c r="BE3932" s="169"/>
      <c r="BF3932" s="169"/>
      <c r="BG3932" s="169"/>
      <c r="BH3932" s="169"/>
      <c r="BI3932" s="169"/>
      <c r="BJ3932" s="169"/>
      <c r="BK3932" s="169"/>
      <c r="BL3932" s="169"/>
      <c r="BM3932" s="169"/>
      <c r="BN3932" s="169"/>
      <c r="BO3932" s="169"/>
      <c r="BP3932" s="169"/>
      <c r="BQ3932" s="169"/>
      <c r="BS3932" s="6"/>
      <c r="BT3932" s="11"/>
      <c r="BU3932" s="6"/>
      <c r="BV3932" s="6"/>
    </row>
    <row r="3933" spans="1:74" ht="15.75" x14ac:dyDescent="0.25">
      <c r="A3933" s="52" t="s">
        <v>7908</v>
      </c>
      <c r="B3933" s="56"/>
      <c r="C3933" s="7" t="s">
        <v>118</v>
      </c>
      <c r="D3933" s="7" t="s">
        <v>6921</v>
      </c>
      <c r="E3933" s="7"/>
      <c r="F3933" s="64"/>
      <c r="G3933" s="6"/>
      <c r="H3933" s="6"/>
      <c r="I3933" s="10" t="s">
        <v>110</v>
      </c>
      <c r="J3933" s="11" t="s">
        <v>5878</v>
      </c>
      <c r="K3933" s="220" t="s">
        <v>601</v>
      </c>
      <c r="L3933" s="180"/>
      <c r="M3933" s="180">
        <v>1000</v>
      </c>
      <c r="N3933" s="80" t="s">
        <v>7217</v>
      </c>
      <c r="O3933" s="165"/>
      <c r="P3933" s="80" t="s">
        <v>6805</v>
      </c>
      <c r="Q3933" s="80"/>
      <c r="R3933" s="80"/>
      <c r="S3933" s="166"/>
      <c r="T3933" s="164"/>
      <c r="U3933" s="167"/>
      <c r="V3933" s="168"/>
      <c r="W3933" s="12" t="str">
        <f t="shared" si="666"/>
        <v>Mqtt1</v>
      </c>
      <c r="X3933" s="222"/>
      <c r="Y3933" s="6" t="str">
        <f t="shared" si="665"/>
        <v>power-tag/emp110</v>
      </c>
      <c r="Z3933" s="106" t="str" cm="1">
        <f t="array" ref="Z3933">IF(COUNTIF(N3933,"spare"),"","$."&amp;_xlfn.REGEXEXTRACT(J3933,"PT\d+[FQ]\d+_(.*)", 2))</f>
        <v>$.Power_Factor_Phase_B</v>
      </c>
      <c r="AA3933" s="12">
        <f t="shared" si="668"/>
        <v>57</v>
      </c>
      <c r="AB3933" s="6" t="s">
        <v>195</v>
      </c>
      <c r="AC3933" s="106">
        <v>3080</v>
      </c>
      <c r="AJ3933" s="80"/>
      <c r="AK3933" s="116" t="s">
        <v>1696</v>
      </c>
      <c r="AN3933" s="80"/>
      <c r="AO3933" s="80"/>
      <c r="AP3933" s="80"/>
      <c r="AQ3933" s="80"/>
      <c r="AR3933" s="130"/>
      <c r="AS3933" s="80"/>
      <c r="AT3933" s="7"/>
      <c r="AU3933" s="7"/>
      <c r="AV3933" s="169"/>
      <c r="AW3933" s="170"/>
      <c r="AX3933" s="140"/>
      <c r="AY3933" s="150"/>
      <c r="AZ3933" s="171"/>
      <c r="BA3933" s="171"/>
      <c r="BB3933" s="150" t="str">
        <f t="shared" si="667"/>
        <v/>
      </c>
      <c r="BC3933" s="172"/>
      <c r="BD3933" s="169"/>
      <c r="BE3933" s="169"/>
      <c r="BF3933" s="169"/>
      <c r="BG3933" s="169"/>
      <c r="BH3933" s="169"/>
      <c r="BI3933" s="169"/>
      <c r="BJ3933" s="169"/>
      <c r="BK3933" s="169"/>
      <c r="BL3933" s="169"/>
      <c r="BM3933" s="169"/>
      <c r="BN3933" s="169"/>
      <c r="BO3933" s="169"/>
      <c r="BP3933" s="169"/>
      <c r="BQ3933" s="169"/>
      <c r="BS3933" s="6"/>
      <c r="BT3933" s="11"/>
      <c r="BU3933" s="6"/>
      <c r="BV3933" s="6"/>
    </row>
    <row r="3934" spans="1:74" ht="15.75" x14ac:dyDescent="0.25">
      <c r="A3934" s="52" t="s">
        <v>7908</v>
      </c>
      <c r="B3934" s="56"/>
      <c r="C3934" s="7" t="s">
        <v>118</v>
      </c>
      <c r="D3934" s="7" t="s">
        <v>6921</v>
      </c>
      <c r="E3934" s="7"/>
      <c r="F3934" s="64"/>
      <c r="G3934" s="6"/>
      <c r="H3934" s="6"/>
      <c r="I3934" s="10" t="s">
        <v>110</v>
      </c>
      <c r="J3934" s="11" t="s">
        <v>5879</v>
      </c>
      <c r="K3934" s="220" t="s">
        <v>601</v>
      </c>
      <c r="L3934" s="180"/>
      <c r="M3934" s="180">
        <v>1000</v>
      </c>
      <c r="N3934" s="80" t="s">
        <v>7217</v>
      </c>
      <c r="O3934" s="165"/>
      <c r="P3934" s="80" t="s">
        <v>6806</v>
      </c>
      <c r="Q3934" s="80"/>
      <c r="R3934" s="80"/>
      <c r="S3934" s="166"/>
      <c r="T3934" s="164"/>
      <c r="U3934" s="167"/>
      <c r="V3934" s="168"/>
      <c r="W3934" s="12" t="str">
        <f t="shared" si="666"/>
        <v>Mqtt1</v>
      </c>
      <c r="X3934" s="222"/>
      <c r="Y3934" s="6" t="str">
        <f t="shared" si="665"/>
        <v>power-tag/emp110</v>
      </c>
      <c r="Z3934" s="106" t="str" cm="1">
        <f t="array" ref="Z3934">IF(COUNTIF(N3934,"spare"),"","$."&amp;_xlfn.REGEXEXTRACT(J3934,"PT\d+[FQ]\d+_(.*)", 2))</f>
        <v>$.Power_Factor_Phase_C</v>
      </c>
      <c r="AA3934" s="12">
        <f t="shared" si="668"/>
        <v>57</v>
      </c>
      <c r="AB3934" s="6" t="s">
        <v>195</v>
      </c>
      <c r="AC3934" s="106">
        <v>3082</v>
      </c>
      <c r="AJ3934" s="80"/>
      <c r="AK3934" s="116" t="s">
        <v>1696</v>
      </c>
      <c r="AN3934" s="80"/>
      <c r="AO3934" s="80"/>
      <c r="AP3934" s="80"/>
      <c r="AQ3934" s="80"/>
      <c r="AR3934" s="130"/>
      <c r="AS3934" s="80"/>
      <c r="AT3934" s="7"/>
      <c r="AU3934" s="7"/>
      <c r="AV3934" s="169"/>
      <c r="AW3934" s="170"/>
      <c r="AX3934" s="140"/>
      <c r="AY3934" s="150"/>
      <c r="AZ3934" s="171"/>
      <c r="BA3934" s="171"/>
      <c r="BB3934" s="150" t="str">
        <f t="shared" si="667"/>
        <v/>
      </c>
      <c r="BC3934" s="172"/>
      <c r="BD3934" s="169"/>
      <c r="BE3934" s="169"/>
      <c r="BF3934" s="169"/>
      <c r="BG3934" s="169"/>
      <c r="BH3934" s="169"/>
      <c r="BI3934" s="169"/>
      <c r="BJ3934" s="169"/>
      <c r="BK3934" s="169"/>
      <c r="BL3934" s="169"/>
      <c r="BM3934" s="169"/>
      <c r="BN3934" s="169"/>
      <c r="BO3934" s="169"/>
      <c r="BP3934" s="169"/>
      <c r="BQ3934" s="169"/>
      <c r="BS3934" s="6"/>
      <c r="BT3934" s="11"/>
      <c r="BU3934" s="6"/>
      <c r="BV3934" s="6"/>
    </row>
    <row r="3935" spans="1:74" ht="15.75" x14ac:dyDescent="0.25">
      <c r="A3935" s="52" t="s">
        <v>7908</v>
      </c>
      <c r="B3935" s="56"/>
      <c r="C3935" s="7" t="s">
        <v>118</v>
      </c>
      <c r="D3935" s="7" t="s">
        <v>6921</v>
      </c>
      <c r="E3935" s="7"/>
      <c r="F3935" s="64"/>
      <c r="G3935" s="6"/>
      <c r="H3935" s="6"/>
      <c r="I3935" s="10" t="s">
        <v>110</v>
      </c>
      <c r="J3935" s="11" t="s">
        <v>5880</v>
      </c>
      <c r="K3935" s="220" t="s">
        <v>601</v>
      </c>
      <c r="L3935" s="180"/>
      <c r="M3935" s="180">
        <v>1000</v>
      </c>
      <c r="N3935" s="80" t="s">
        <v>7217</v>
      </c>
      <c r="O3935" s="165"/>
      <c r="P3935" s="80" t="s">
        <v>6807</v>
      </c>
      <c r="Q3935" s="80"/>
      <c r="R3935" s="80"/>
      <c r="S3935" s="166"/>
      <c r="T3935" s="164"/>
      <c r="U3935" s="167"/>
      <c r="V3935" s="168"/>
      <c r="W3935" s="12" t="str">
        <f t="shared" si="666"/>
        <v>Mqtt1</v>
      </c>
      <c r="X3935" s="222"/>
      <c r="Y3935" s="6" t="str">
        <f t="shared" si="665"/>
        <v>power-tag/emp110</v>
      </c>
      <c r="Z3935" s="106" t="str" cm="1">
        <f t="array" ref="Z3935">IF(COUNTIF(N3935,"spare"),"","$."&amp;_xlfn.REGEXEXTRACT(J3935,"PT\d+[FQ]\d+_(.*)", 2))</f>
        <v>$.Total_Power_Factor</v>
      </c>
      <c r="AA3935" s="12">
        <f t="shared" si="668"/>
        <v>57</v>
      </c>
      <c r="AB3935" s="6" t="s">
        <v>195</v>
      </c>
      <c r="AC3935" s="106">
        <v>3084</v>
      </c>
      <c r="AJ3935" s="80"/>
      <c r="AK3935" s="116" t="s">
        <v>1696</v>
      </c>
      <c r="AN3935" s="80"/>
      <c r="AO3935" s="80"/>
      <c r="AP3935" s="80"/>
      <c r="AQ3935" s="80"/>
      <c r="AR3935" s="130"/>
      <c r="AS3935" s="80"/>
      <c r="AT3935" s="7"/>
      <c r="AU3935" s="7"/>
      <c r="AV3935" s="169"/>
      <c r="AW3935" s="170"/>
      <c r="AX3935" s="140"/>
      <c r="AY3935" s="150"/>
      <c r="AZ3935" s="171"/>
      <c r="BA3935" s="171"/>
      <c r="BB3935" s="150" t="str">
        <f t="shared" si="667"/>
        <v/>
      </c>
      <c r="BC3935" s="172"/>
      <c r="BD3935" s="169"/>
      <c r="BE3935" s="169"/>
      <c r="BF3935" s="169"/>
      <c r="BG3935" s="169"/>
      <c r="BH3935" s="169"/>
      <c r="BI3935" s="169"/>
      <c r="BJ3935" s="169"/>
      <c r="BK3935" s="169"/>
      <c r="BL3935" s="169"/>
      <c r="BM3935" s="169"/>
      <c r="BN3935" s="169"/>
      <c r="BO3935" s="169"/>
      <c r="BP3935" s="169"/>
      <c r="BQ3935" s="169"/>
      <c r="BS3935" s="6"/>
      <c r="BT3935" s="11"/>
      <c r="BU3935" s="6"/>
      <c r="BV3935" s="6"/>
    </row>
    <row r="3936" spans="1:74" ht="15.75" x14ac:dyDescent="0.25">
      <c r="A3936" s="52" t="s">
        <v>7908</v>
      </c>
      <c r="B3936" s="56"/>
      <c r="C3936" s="7" t="s">
        <v>118</v>
      </c>
      <c r="D3936" s="7" t="s">
        <v>6921</v>
      </c>
      <c r="E3936" s="7"/>
      <c r="F3936" s="64"/>
      <c r="G3936" s="6"/>
      <c r="H3936" s="6"/>
      <c r="I3936" s="10" t="s">
        <v>110</v>
      </c>
      <c r="J3936" s="11" t="s">
        <v>5881</v>
      </c>
      <c r="K3936" s="220" t="s">
        <v>601</v>
      </c>
      <c r="L3936" s="180"/>
      <c r="M3936" s="180">
        <v>1000</v>
      </c>
      <c r="N3936" s="80" t="s">
        <v>7217</v>
      </c>
      <c r="O3936" s="165"/>
      <c r="P3936" s="80" t="s">
        <v>6808</v>
      </c>
      <c r="Q3936" s="80"/>
      <c r="R3936" s="80"/>
      <c r="S3936" s="166"/>
      <c r="T3936" s="164"/>
      <c r="U3936" s="167"/>
      <c r="V3936" s="168"/>
      <c r="W3936" s="12" t="str">
        <f t="shared" ref="W3936:W3950" si="669">IF(COUNTIF(N3936,"spare"),"","Mqtt1")</f>
        <v>Mqtt1</v>
      </c>
      <c r="X3936" s="222"/>
      <c r="Y3936" s="6" t="str">
        <f t="shared" si="665"/>
        <v>power-tag/emp113</v>
      </c>
      <c r="Z3936" s="106" t="str" cm="1">
        <f t="array" ref="Z3936">IF(COUNTIF(N3936,"spare"),"","$."&amp;_xlfn.REGEXEXTRACT(J3936,"PT\d+[FQ]\d+_(.*)", 2))</f>
        <v>$.RMS_Current_Phase_A</v>
      </c>
      <c r="AA3936" s="12">
        <f>AA3921+1</f>
        <v>58</v>
      </c>
      <c r="AB3936" s="6" t="s">
        <v>195</v>
      </c>
      <c r="AC3936" s="106">
        <v>3000</v>
      </c>
      <c r="AJ3936" s="80"/>
      <c r="AK3936" s="116" t="s">
        <v>1693</v>
      </c>
      <c r="AN3936" s="80"/>
      <c r="AO3936" s="80"/>
      <c r="AP3936" s="80"/>
      <c r="AQ3936" s="80"/>
      <c r="AR3936" s="130"/>
      <c r="AS3936" s="80"/>
      <c r="AT3936" s="7"/>
      <c r="AU3936" s="7"/>
      <c r="AV3936" s="169"/>
      <c r="AW3936" s="170"/>
      <c r="AX3936" s="140"/>
      <c r="AY3936" s="150"/>
      <c r="AZ3936" s="171"/>
      <c r="BA3936" s="171"/>
      <c r="BB3936" s="150" t="str">
        <f t="shared" ref="BB3936:BB3950" si="670">IF(ISNUMBER(AM3936),"1","")</f>
        <v/>
      </c>
      <c r="BC3936" s="172"/>
      <c r="BD3936" s="169"/>
      <c r="BE3936" s="169"/>
      <c r="BF3936" s="169"/>
      <c r="BG3936" s="169"/>
      <c r="BH3936" s="169"/>
      <c r="BI3936" s="169"/>
      <c r="BJ3936" s="169"/>
      <c r="BK3936" s="169"/>
      <c r="BL3936" s="169"/>
      <c r="BM3936" s="169"/>
      <c r="BN3936" s="169"/>
      <c r="BO3936" s="169"/>
      <c r="BP3936" s="169"/>
      <c r="BQ3936" s="169"/>
      <c r="BS3936" s="6"/>
      <c r="BT3936" s="11"/>
      <c r="BU3936" s="6"/>
      <c r="BV3936" s="6"/>
    </row>
    <row r="3937" spans="1:74" ht="15.75" x14ac:dyDescent="0.25">
      <c r="A3937" s="52" t="s">
        <v>7908</v>
      </c>
      <c r="B3937" s="56"/>
      <c r="C3937" s="7" t="s">
        <v>118</v>
      </c>
      <c r="D3937" s="7" t="s">
        <v>6921</v>
      </c>
      <c r="E3937" s="7"/>
      <c r="F3937" s="64"/>
      <c r="G3937" s="6"/>
      <c r="H3937" s="6"/>
      <c r="I3937" s="10" t="s">
        <v>110</v>
      </c>
      <c r="J3937" s="11" t="s">
        <v>5882</v>
      </c>
      <c r="K3937" s="220" t="s">
        <v>601</v>
      </c>
      <c r="L3937" s="180"/>
      <c r="M3937" s="180">
        <v>1000</v>
      </c>
      <c r="N3937" s="80" t="s">
        <v>7217</v>
      </c>
      <c r="O3937" s="165"/>
      <c r="P3937" s="80" t="s">
        <v>6809</v>
      </c>
      <c r="Q3937" s="80"/>
      <c r="R3937" s="80"/>
      <c r="S3937" s="166"/>
      <c r="T3937" s="164"/>
      <c r="U3937" s="167"/>
      <c r="V3937" s="168"/>
      <c r="W3937" s="12" t="str">
        <f t="shared" si="669"/>
        <v>Mqtt1</v>
      </c>
      <c r="X3937" s="222"/>
      <c r="Y3937" s="6" t="str">
        <f t="shared" si="665"/>
        <v>power-tag/emp113</v>
      </c>
      <c r="Z3937" s="106" t="str" cm="1">
        <f t="array" ref="Z3937">IF(COUNTIF(N3937,"spare"),"","$."&amp;_xlfn.REGEXEXTRACT(J3937,"PT\d+[FQ]\d+_(.*)", 2))</f>
        <v>$.RMS_Current_Phase_B</v>
      </c>
      <c r="AA3937" s="12">
        <f t="shared" ref="AA3937:AA3950" si="671">AA3922+1</f>
        <v>58</v>
      </c>
      <c r="AB3937" s="6" t="s">
        <v>195</v>
      </c>
      <c r="AC3937" s="106">
        <v>3002</v>
      </c>
      <c r="AJ3937" s="80"/>
      <c r="AK3937" s="116" t="s">
        <v>1693</v>
      </c>
      <c r="AN3937" s="80"/>
      <c r="AO3937" s="80"/>
      <c r="AP3937" s="80"/>
      <c r="AQ3937" s="80"/>
      <c r="AR3937" s="130"/>
      <c r="AS3937" s="80"/>
      <c r="AT3937" s="7"/>
      <c r="AU3937" s="7"/>
      <c r="AV3937" s="169"/>
      <c r="AW3937" s="170"/>
      <c r="AX3937" s="140"/>
      <c r="AY3937" s="150"/>
      <c r="AZ3937" s="171"/>
      <c r="BA3937" s="171"/>
      <c r="BB3937" s="150" t="str">
        <f t="shared" si="670"/>
        <v/>
      </c>
      <c r="BC3937" s="172"/>
      <c r="BD3937" s="169"/>
      <c r="BE3937" s="169"/>
      <c r="BF3937" s="169"/>
      <c r="BG3937" s="169"/>
      <c r="BH3937" s="169"/>
      <c r="BI3937" s="169"/>
      <c r="BJ3937" s="169"/>
      <c r="BK3937" s="169"/>
      <c r="BL3937" s="169"/>
      <c r="BM3937" s="169"/>
      <c r="BN3937" s="169"/>
      <c r="BO3937" s="169"/>
      <c r="BP3937" s="169"/>
      <c r="BQ3937" s="169"/>
      <c r="BS3937" s="6"/>
      <c r="BT3937" s="11"/>
      <c r="BU3937" s="6"/>
      <c r="BV3937" s="6"/>
    </row>
    <row r="3938" spans="1:74" ht="15.75" x14ac:dyDescent="0.25">
      <c r="A3938" s="52" t="s">
        <v>7908</v>
      </c>
      <c r="B3938" s="56"/>
      <c r="C3938" s="7" t="s">
        <v>118</v>
      </c>
      <c r="D3938" s="7" t="s">
        <v>6921</v>
      </c>
      <c r="E3938" s="7"/>
      <c r="F3938" s="64"/>
      <c r="G3938" s="6"/>
      <c r="H3938" s="6"/>
      <c r="I3938" s="10" t="s">
        <v>110</v>
      </c>
      <c r="J3938" s="11" t="s">
        <v>5883</v>
      </c>
      <c r="K3938" s="220" t="s">
        <v>601</v>
      </c>
      <c r="L3938" s="180"/>
      <c r="M3938" s="180">
        <v>1000</v>
      </c>
      <c r="N3938" s="80" t="s">
        <v>7217</v>
      </c>
      <c r="O3938" s="165"/>
      <c r="P3938" s="80" t="s">
        <v>6810</v>
      </c>
      <c r="Q3938" s="80"/>
      <c r="R3938" s="80"/>
      <c r="S3938" s="166"/>
      <c r="T3938" s="164"/>
      <c r="U3938" s="167"/>
      <c r="V3938" s="168"/>
      <c r="W3938" s="12" t="str">
        <f t="shared" si="669"/>
        <v>Mqtt1</v>
      </c>
      <c r="X3938" s="222"/>
      <c r="Y3938" s="6" t="str">
        <f t="shared" si="665"/>
        <v>power-tag/emp113</v>
      </c>
      <c r="Z3938" s="106" t="str" cm="1">
        <f t="array" ref="Z3938">IF(COUNTIF(N3938,"spare"),"","$."&amp;_xlfn.REGEXEXTRACT(J3938,"PT\d+[FQ]\d+_(.*)", 2))</f>
        <v>$.RMS_Current_Phase_C</v>
      </c>
      <c r="AA3938" s="12">
        <f t="shared" si="671"/>
        <v>58</v>
      </c>
      <c r="AB3938" s="6" t="s">
        <v>195</v>
      </c>
      <c r="AC3938" s="106">
        <v>3004</v>
      </c>
      <c r="AJ3938" s="80"/>
      <c r="AK3938" s="116" t="s">
        <v>1693</v>
      </c>
      <c r="AN3938" s="80"/>
      <c r="AO3938" s="80"/>
      <c r="AP3938" s="80"/>
      <c r="AQ3938" s="80"/>
      <c r="AR3938" s="130"/>
      <c r="AS3938" s="80"/>
      <c r="AT3938" s="7"/>
      <c r="AU3938" s="7"/>
      <c r="AV3938" s="169"/>
      <c r="AW3938" s="170"/>
      <c r="AX3938" s="140"/>
      <c r="AY3938" s="150"/>
      <c r="AZ3938" s="171"/>
      <c r="BA3938" s="171"/>
      <c r="BB3938" s="150" t="str">
        <f t="shared" si="670"/>
        <v/>
      </c>
      <c r="BC3938" s="172"/>
      <c r="BD3938" s="169"/>
      <c r="BE3938" s="169"/>
      <c r="BF3938" s="169"/>
      <c r="BG3938" s="169"/>
      <c r="BH3938" s="169"/>
      <c r="BI3938" s="169"/>
      <c r="BJ3938" s="169"/>
      <c r="BK3938" s="169"/>
      <c r="BL3938" s="169"/>
      <c r="BM3938" s="169"/>
      <c r="BN3938" s="169"/>
      <c r="BO3938" s="169"/>
      <c r="BP3938" s="169"/>
      <c r="BQ3938" s="169"/>
      <c r="BS3938" s="6"/>
      <c r="BT3938" s="11"/>
      <c r="BU3938" s="6"/>
      <c r="BV3938" s="6"/>
    </row>
    <row r="3939" spans="1:74" ht="15.75" x14ac:dyDescent="0.25">
      <c r="A3939" s="52" t="s">
        <v>7908</v>
      </c>
      <c r="B3939" s="56"/>
      <c r="C3939" s="7" t="s">
        <v>118</v>
      </c>
      <c r="D3939" s="7" t="s">
        <v>6921</v>
      </c>
      <c r="E3939" s="7"/>
      <c r="F3939" s="64"/>
      <c r="G3939" s="6"/>
      <c r="H3939" s="6"/>
      <c r="I3939" s="10" t="s">
        <v>110</v>
      </c>
      <c r="J3939" s="11" t="s">
        <v>5884</v>
      </c>
      <c r="K3939" s="220" t="s">
        <v>601</v>
      </c>
      <c r="L3939" s="180"/>
      <c r="M3939" s="180">
        <v>1000</v>
      </c>
      <c r="N3939" s="80" t="s">
        <v>7217</v>
      </c>
      <c r="O3939" s="165"/>
      <c r="P3939" s="80" t="s">
        <v>6811</v>
      </c>
      <c r="Q3939" s="80"/>
      <c r="R3939" s="80"/>
      <c r="S3939" s="166"/>
      <c r="T3939" s="164"/>
      <c r="U3939" s="167"/>
      <c r="V3939" s="168"/>
      <c r="W3939" s="12" t="str">
        <f t="shared" si="669"/>
        <v>Mqtt1</v>
      </c>
      <c r="X3939" s="222"/>
      <c r="Y3939" s="6" t="str">
        <f t="shared" si="665"/>
        <v>power-tag/emp113</v>
      </c>
      <c r="Z3939" s="106" t="str" cm="1">
        <f t="array" ref="Z3939">IF(COUNTIF(N3939,"spare"),"","$."&amp;_xlfn.REGEXEXTRACT(J3939,"PT\d+[FQ]\d+_(.*)", 2))</f>
        <v>$.RMS_Current_Phase_Neut</v>
      </c>
      <c r="AA3939" s="12">
        <f t="shared" si="671"/>
        <v>58</v>
      </c>
      <c r="AB3939" s="6" t="s">
        <v>195</v>
      </c>
      <c r="AC3939" s="106">
        <v>3006</v>
      </c>
      <c r="AJ3939" s="80"/>
      <c r="AK3939" s="116" t="s">
        <v>1693</v>
      </c>
      <c r="AN3939" s="80"/>
      <c r="AO3939" s="80"/>
      <c r="AP3939" s="80"/>
      <c r="AQ3939" s="80"/>
      <c r="AR3939" s="130"/>
      <c r="AS3939" s="80"/>
      <c r="AT3939" s="7"/>
      <c r="AU3939" s="7"/>
      <c r="AV3939" s="169"/>
      <c r="AW3939" s="170"/>
      <c r="AX3939" s="140"/>
      <c r="AY3939" s="150"/>
      <c r="AZ3939" s="171"/>
      <c r="BA3939" s="171"/>
      <c r="BB3939" s="150" t="str">
        <f t="shared" si="670"/>
        <v/>
      </c>
      <c r="BC3939" s="172"/>
      <c r="BD3939" s="169"/>
      <c r="BE3939" s="169"/>
      <c r="BF3939" s="169"/>
      <c r="BG3939" s="169"/>
      <c r="BH3939" s="169"/>
      <c r="BI3939" s="169"/>
      <c r="BJ3939" s="169"/>
      <c r="BK3939" s="169"/>
      <c r="BL3939" s="169"/>
      <c r="BM3939" s="169"/>
      <c r="BN3939" s="169"/>
      <c r="BO3939" s="169"/>
      <c r="BP3939" s="169"/>
      <c r="BQ3939" s="169"/>
      <c r="BS3939" s="6"/>
      <c r="BT3939" s="11"/>
      <c r="BU3939" s="6"/>
      <c r="BV3939" s="6"/>
    </row>
    <row r="3940" spans="1:74" ht="15.75" x14ac:dyDescent="0.25">
      <c r="A3940" s="52" t="s">
        <v>7908</v>
      </c>
      <c r="B3940" s="56"/>
      <c r="C3940" s="7" t="s">
        <v>118</v>
      </c>
      <c r="D3940" s="7" t="s">
        <v>6921</v>
      </c>
      <c r="E3940" s="7"/>
      <c r="F3940" s="64"/>
      <c r="G3940" s="6"/>
      <c r="H3940" s="6"/>
      <c r="I3940" s="10" t="s">
        <v>110</v>
      </c>
      <c r="J3940" s="11" t="s">
        <v>7889</v>
      </c>
      <c r="K3940" s="220" t="s">
        <v>601</v>
      </c>
      <c r="L3940" s="180"/>
      <c r="M3940" s="180">
        <v>1000</v>
      </c>
      <c r="N3940" s="80" t="s">
        <v>7217</v>
      </c>
      <c r="O3940" s="165"/>
      <c r="P3940" s="80" t="s">
        <v>6812</v>
      </c>
      <c r="Q3940" s="80"/>
      <c r="R3940" s="80"/>
      <c r="S3940" s="166"/>
      <c r="T3940" s="164"/>
      <c r="U3940" s="167"/>
      <c r="V3940" s="168"/>
      <c r="W3940" s="12" t="str">
        <f t="shared" si="669"/>
        <v>Mqtt1</v>
      </c>
      <c r="X3940" s="222"/>
      <c r="Y3940" s="6" t="str">
        <f t="shared" si="665"/>
        <v>power-tag/emp113</v>
      </c>
      <c r="Z3940" s="106" t="str" cm="1">
        <f t="array" ref="Z3940">IF(COUNTIF(N3940,"spare"),"","$."&amp;_xlfn.REGEXEXTRACT(J3940,"PT\d+[FQ]\d+_(.*)", 2))</f>
        <v>$.RMS_Voltage_A_N</v>
      </c>
      <c r="AA3940" s="12">
        <f t="shared" si="671"/>
        <v>58</v>
      </c>
      <c r="AB3940" s="6" t="s">
        <v>195</v>
      </c>
      <c r="AC3940" s="106">
        <v>3028</v>
      </c>
      <c r="AJ3940" s="80"/>
      <c r="AK3940" s="116" t="s">
        <v>1694</v>
      </c>
      <c r="AN3940" s="80"/>
      <c r="AO3940" s="80"/>
      <c r="AP3940" s="80"/>
      <c r="AQ3940" s="80"/>
      <c r="AR3940" s="130"/>
      <c r="AS3940" s="80"/>
      <c r="AT3940" s="7"/>
      <c r="AU3940" s="7"/>
      <c r="AV3940" s="169"/>
      <c r="AW3940" s="170"/>
      <c r="AX3940" s="140"/>
      <c r="AY3940" s="150"/>
      <c r="AZ3940" s="171"/>
      <c r="BA3940" s="171"/>
      <c r="BB3940" s="150" t="str">
        <f t="shared" si="670"/>
        <v/>
      </c>
      <c r="BC3940" s="172"/>
      <c r="BD3940" s="169"/>
      <c r="BE3940" s="169"/>
      <c r="BF3940" s="169"/>
      <c r="BG3940" s="169"/>
      <c r="BH3940" s="169"/>
      <c r="BI3940" s="169"/>
      <c r="BJ3940" s="169"/>
      <c r="BK3940" s="169"/>
      <c r="BL3940" s="169"/>
      <c r="BM3940" s="169"/>
      <c r="BN3940" s="169"/>
      <c r="BO3940" s="169"/>
      <c r="BP3940" s="169"/>
      <c r="BQ3940" s="169"/>
      <c r="BS3940" s="6"/>
      <c r="BT3940" s="11"/>
      <c r="BU3940" s="6"/>
      <c r="BV3940" s="6"/>
    </row>
    <row r="3941" spans="1:74" ht="15.75" x14ac:dyDescent="0.25">
      <c r="A3941" s="52" t="s">
        <v>7908</v>
      </c>
      <c r="B3941" s="56"/>
      <c r="C3941" s="7" t="s">
        <v>118</v>
      </c>
      <c r="D3941" s="7" t="s">
        <v>6921</v>
      </c>
      <c r="E3941" s="7"/>
      <c r="F3941" s="64"/>
      <c r="G3941" s="6"/>
      <c r="H3941" s="6"/>
      <c r="I3941" s="10" t="s">
        <v>110</v>
      </c>
      <c r="J3941" s="11" t="s">
        <v>7890</v>
      </c>
      <c r="K3941" s="220" t="s">
        <v>601</v>
      </c>
      <c r="L3941" s="180"/>
      <c r="M3941" s="180">
        <v>1000</v>
      </c>
      <c r="N3941" s="80" t="s">
        <v>7217</v>
      </c>
      <c r="O3941" s="165"/>
      <c r="P3941" s="80" t="s">
        <v>6813</v>
      </c>
      <c r="Q3941" s="80"/>
      <c r="R3941" s="80"/>
      <c r="S3941" s="166"/>
      <c r="T3941" s="164"/>
      <c r="U3941" s="167"/>
      <c r="V3941" s="168"/>
      <c r="W3941" s="12" t="str">
        <f t="shared" si="669"/>
        <v>Mqtt1</v>
      </c>
      <c r="X3941" s="222"/>
      <c r="Y3941" s="6" t="str">
        <f t="shared" si="665"/>
        <v>power-tag/emp113</v>
      </c>
      <c r="Z3941" s="106" t="str" cm="1">
        <f t="array" ref="Z3941">IF(COUNTIF(N3941,"spare"),"","$."&amp;_xlfn.REGEXEXTRACT(J3941,"PT\d+[FQ]\d+_(.*)", 2))</f>
        <v>$.RMS_Voltage_B_N</v>
      </c>
      <c r="AA3941" s="12">
        <f t="shared" si="671"/>
        <v>58</v>
      </c>
      <c r="AB3941" s="6" t="s">
        <v>195</v>
      </c>
      <c r="AC3941" s="106">
        <v>3030</v>
      </c>
      <c r="AJ3941" s="80"/>
      <c r="AK3941" s="116" t="s">
        <v>1694</v>
      </c>
      <c r="AN3941" s="80"/>
      <c r="AO3941" s="80"/>
      <c r="AP3941" s="80"/>
      <c r="AQ3941" s="80"/>
      <c r="AR3941" s="130"/>
      <c r="AS3941" s="80"/>
      <c r="AT3941" s="7"/>
      <c r="AU3941" s="7"/>
      <c r="AV3941" s="169"/>
      <c r="AW3941" s="170"/>
      <c r="AX3941" s="140"/>
      <c r="AY3941" s="150"/>
      <c r="AZ3941" s="171"/>
      <c r="BA3941" s="171"/>
      <c r="BB3941" s="150" t="str">
        <f t="shared" si="670"/>
        <v/>
      </c>
      <c r="BC3941" s="172"/>
      <c r="BD3941" s="169"/>
      <c r="BE3941" s="169"/>
      <c r="BF3941" s="169"/>
      <c r="BG3941" s="169"/>
      <c r="BH3941" s="169"/>
      <c r="BI3941" s="169"/>
      <c r="BJ3941" s="169"/>
      <c r="BK3941" s="169"/>
      <c r="BL3941" s="169"/>
      <c r="BM3941" s="169"/>
      <c r="BN3941" s="169"/>
      <c r="BO3941" s="169"/>
      <c r="BP3941" s="169"/>
      <c r="BQ3941" s="169"/>
      <c r="BS3941" s="6"/>
      <c r="BT3941" s="11"/>
      <c r="BU3941" s="6"/>
      <c r="BV3941" s="6"/>
    </row>
    <row r="3942" spans="1:74" ht="15.75" x14ac:dyDescent="0.25">
      <c r="A3942" s="52" t="s">
        <v>7908</v>
      </c>
      <c r="B3942" s="56"/>
      <c r="C3942" s="7" t="s">
        <v>118</v>
      </c>
      <c r="D3942" s="7" t="s">
        <v>6921</v>
      </c>
      <c r="E3942" s="7"/>
      <c r="F3942" s="64"/>
      <c r="G3942" s="6"/>
      <c r="H3942" s="6"/>
      <c r="I3942" s="10" t="s">
        <v>110</v>
      </c>
      <c r="J3942" s="11" t="s">
        <v>7891</v>
      </c>
      <c r="K3942" s="220" t="s">
        <v>601</v>
      </c>
      <c r="L3942" s="180"/>
      <c r="M3942" s="180">
        <v>1000</v>
      </c>
      <c r="N3942" s="80" t="s">
        <v>7217</v>
      </c>
      <c r="O3942" s="165"/>
      <c r="P3942" s="80" t="s">
        <v>6814</v>
      </c>
      <c r="Q3942" s="80"/>
      <c r="R3942" s="80"/>
      <c r="S3942" s="166"/>
      <c r="T3942" s="164"/>
      <c r="U3942" s="167"/>
      <c r="V3942" s="168"/>
      <c r="W3942" s="12" t="str">
        <f t="shared" si="669"/>
        <v>Mqtt1</v>
      </c>
      <c r="X3942" s="222"/>
      <c r="Y3942" s="6" t="str">
        <f t="shared" si="665"/>
        <v>power-tag/emp113</v>
      </c>
      <c r="Z3942" s="106" t="str" cm="1">
        <f t="array" ref="Z3942">IF(COUNTIF(N3942,"spare"),"","$."&amp;_xlfn.REGEXEXTRACT(J3942,"PT\d+[FQ]\d+_(.*)", 2))</f>
        <v>$.RMS_Voltage_C_N</v>
      </c>
      <c r="AA3942" s="12">
        <f t="shared" si="671"/>
        <v>58</v>
      </c>
      <c r="AB3942" s="6" t="s">
        <v>195</v>
      </c>
      <c r="AC3942" s="106">
        <v>3032</v>
      </c>
      <c r="AJ3942" s="80"/>
      <c r="AK3942" s="116" t="s">
        <v>1694</v>
      </c>
      <c r="AN3942" s="80"/>
      <c r="AO3942" s="80"/>
      <c r="AP3942" s="80"/>
      <c r="AQ3942" s="80"/>
      <c r="AR3942" s="130"/>
      <c r="AS3942" s="80"/>
      <c r="AT3942" s="7"/>
      <c r="AU3942" s="7"/>
      <c r="AV3942" s="169"/>
      <c r="AW3942" s="170"/>
      <c r="AX3942" s="140"/>
      <c r="AY3942" s="150"/>
      <c r="AZ3942" s="171"/>
      <c r="BA3942" s="171"/>
      <c r="BB3942" s="150" t="str">
        <f t="shared" si="670"/>
        <v/>
      </c>
      <c r="BC3942" s="172"/>
      <c r="BD3942" s="169"/>
      <c r="BE3942" s="169"/>
      <c r="BF3942" s="169"/>
      <c r="BG3942" s="169"/>
      <c r="BH3942" s="169"/>
      <c r="BI3942" s="169"/>
      <c r="BJ3942" s="169"/>
      <c r="BK3942" s="169"/>
      <c r="BL3942" s="169"/>
      <c r="BM3942" s="169"/>
      <c r="BN3942" s="169"/>
      <c r="BO3942" s="169"/>
      <c r="BP3942" s="169"/>
      <c r="BQ3942" s="169"/>
      <c r="BS3942" s="6"/>
      <c r="BT3942" s="11"/>
      <c r="BU3942" s="6"/>
      <c r="BV3942" s="6"/>
    </row>
    <row r="3943" spans="1:74" ht="15.75" x14ac:dyDescent="0.25">
      <c r="A3943" s="52" t="s">
        <v>7908</v>
      </c>
      <c r="B3943" s="56"/>
      <c r="C3943" s="7" t="s">
        <v>118</v>
      </c>
      <c r="D3943" s="7" t="s">
        <v>6921</v>
      </c>
      <c r="E3943" s="7"/>
      <c r="F3943" s="64"/>
      <c r="G3943" s="6"/>
      <c r="H3943" s="6"/>
      <c r="I3943" s="10" t="s">
        <v>110</v>
      </c>
      <c r="J3943" s="11" t="s">
        <v>5885</v>
      </c>
      <c r="K3943" s="220" t="s">
        <v>601</v>
      </c>
      <c r="L3943" s="180"/>
      <c r="M3943" s="180">
        <v>1000</v>
      </c>
      <c r="N3943" s="80" t="s">
        <v>7217</v>
      </c>
      <c r="O3943" s="165"/>
      <c r="P3943" s="80" t="s">
        <v>6815</v>
      </c>
      <c r="Q3943" s="80"/>
      <c r="R3943" s="80"/>
      <c r="S3943" s="166"/>
      <c r="T3943" s="164"/>
      <c r="U3943" s="167"/>
      <c r="V3943" s="168"/>
      <c r="W3943" s="12" t="str">
        <f t="shared" si="669"/>
        <v>Mqtt1</v>
      </c>
      <c r="X3943" s="222"/>
      <c r="Y3943" s="6" t="str">
        <f t="shared" si="665"/>
        <v>power-tag/emp113</v>
      </c>
      <c r="Z3943" s="106" t="str" cm="1">
        <f t="array" ref="Z3943">IF(COUNTIF(N3943,"spare"),"","$."&amp;_xlfn.REGEXEXTRACT(J3943,"PT\d+[FQ]\d+_(.*)", 2))</f>
        <v>$.Active_Power_Phase_A</v>
      </c>
      <c r="AA3943" s="12">
        <f t="shared" si="671"/>
        <v>58</v>
      </c>
      <c r="AB3943" s="6" t="s">
        <v>195</v>
      </c>
      <c r="AC3943" s="106">
        <v>3054</v>
      </c>
      <c r="AJ3943" s="80"/>
      <c r="AK3943" s="116" t="s">
        <v>1695</v>
      </c>
      <c r="AN3943" s="80"/>
      <c r="AO3943" s="80"/>
      <c r="AP3943" s="80"/>
      <c r="AQ3943" s="80"/>
      <c r="AR3943" s="130"/>
      <c r="AS3943" s="80"/>
      <c r="AT3943" s="7"/>
      <c r="AU3943" s="7"/>
      <c r="AV3943" s="169"/>
      <c r="AW3943" s="170"/>
      <c r="AX3943" s="140"/>
      <c r="AY3943" s="150"/>
      <c r="AZ3943" s="171"/>
      <c r="BA3943" s="171"/>
      <c r="BB3943" s="150" t="str">
        <f t="shared" si="670"/>
        <v/>
      </c>
      <c r="BC3943" s="172"/>
      <c r="BD3943" s="169"/>
      <c r="BE3943" s="169"/>
      <c r="BF3943" s="169"/>
      <c r="BG3943" s="169"/>
      <c r="BH3943" s="169"/>
      <c r="BI3943" s="169"/>
      <c r="BJ3943" s="169"/>
      <c r="BK3943" s="169"/>
      <c r="BL3943" s="169"/>
      <c r="BM3943" s="169"/>
      <c r="BN3943" s="169"/>
      <c r="BO3943" s="169"/>
      <c r="BP3943" s="169"/>
      <c r="BQ3943" s="169"/>
      <c r="BS3943" s="6"/>
      <c r="BT3943" s="11"/>
      <c r="BU3943" s="6"/>
      <c r="BV3943" s="6"/>
    </row>
    <row r="3944" spans="1:74" ht="15.75" x14ac:dyDescent="0.25">
      <c r="A3944" s="52" t="s">
        <v>7908</v>
      </c>
      <c r="B3944" s="56"/>
      <c r="C3944" s="7" t="s">
        <v>118</v>
      </c>
      <c r="D3944" s="7" t="s">
        <v>6921</v>
      </c>
      <c r="E3944" s="7"/>
      <c r="F3944" s="64"/>
      <c r="G3944" s="6"/>
      <c r="H3944" s="6"/>
      <c r="I3944" s="10" t="s">
        <v>110</v>
      </c>
      <c r="J3944" s="11" t="s">
        <v>5886</v>
      </c>
      <c r="K3944" s="220" t="s">
        <v>601</v>
      </c>
      <c r="L3944" s="180"/>
      <c r="M3944" s="180">
        <v>1000</v>
      </c>
      <c r="N3944" s="80" t="s">
        <v>7217</v>
      </c>
      <c r="O3944" s="165"/>
      <c r="P3944" s="80" t="s">
        <v>6816</v>
      </c>
      <c r="Q3944" s="80"/>
      <c r="R3944" s="80"/>
      <c r="S3944" s="166"/>
      <c r="T3944" s="164"/>
      <c r="U3944" s="167"/>
      <c r="V3944" s="168"/>
      <c r="W3944" s="12" t="str">
        <f t="shared" si="669"/>
        <v>Mqtt1</v>
      </c>
      <c r="X3944" s="222"/>
      <c r="Y3944" s="6" t="str">
        <f t="shared" si="665"/>
        <v>power-tag/emp113</v>
      </c>
      <c r="Z3944" s="106" t="str" cm="1">
        <f t="array" ref="Z3944">IF(COUNTIF(N3944,"spare"),"","$."&amp;_xlfn.REGEXEXTRACT(J3944,"PT\d+[FQ]\d+_(.*)", 2))</f>
        <v>$.Active_Power_Phase_B</v>
      </c>
      <c r="AA3944" s="12">
        <f t="shared" si="671"/>
        <v>58</v>
      </c>
      <c r="AB3944" s="6" t="s">
        <v>195</v>
      </c>
      <c r="AC3944" s="106">
        <v>3056</v>
      </c>
      <c r="AJ3944" s="80"/>
      <c r="AK3944" s="116" t="s">
        <v>1695</v>
      </c>
      <c r="AN3944" s="80"/>
      <c r="AO3944" s="80"/>
      <c r="AP3944" s="80"/>
      <c r="AQ3944" s="80"/>
      <c r="AR3944" s="130"/>
      <c r="AS3944" s="80"/>
      <c r="AT3944" s="7"/>
      <c r="AU3944" s="7"/>
      <c r="AV3944" s="169"/>
      <c r="AW3944" s="170"/>
      <c r="AX3944" s="140"/>
      <c r="AY3944" s="150"/>
      <c r="AZ3944" s="171"/>
      <c r="BA3944" s="171"/>
      <c r="BB3944" s="150" t="str">
        <f t="shared" si="670"/>
        <v/>
      </c>
      <c r="BC3944" s="172"/>
      <c r="BD3944" s="169"/>
      <c r="BE3944" s="169"/>
      <c r="BF3944" s="169"/>
      <c r="BG3944" s="169"/>
      <c r="BH3944" s="169"/>
      <c r="BI3944" s="169"/>
      <c r="BJ3944" s="169"/>
      <c r="BK3944" s="169"/>
      <c r="BL3944" s="169"/>
      <c r="BM3944" s="169"/>
      <c r="BN3944" s="169"/>
      <c r="BO3944" s="169"/>
      <c r="BP3944" s="169"/>
      <c r="BQ3944" s="169"/>
      <c r="BS3944" s="6"/>
      <c r="BT3944" s="11"/>
      <c r="BU3944" s="6"/>
      <c r="BV3944" s="6"/>
    </row>
    <row r="3945" spans="1:74" ht="15.75" x14ac:dyDescent="0.25">
      <c r="A3945" s="52" t="s">
        <v>7908</v>
      </c>
      <c r="B3945" s="56"/>
      <c r="C3945" s="7" t="s">
        <v>118</v>
      </c>
      <c r="D3945" s="7" t="s">
        <v>6921</v>
      </c>
      <c r="E3945" s="7"/>
      <c r="F3945" s="64"/>
      <c r="G3945" s="6"/>
      <c r="H3945" s="6"/>
      <c r="I3945" s="10" t="s">
        <v>110</v>
      </c>
      <c r="J3945" s="11" t="s">
        <v>5887</v>
      </c>
      <c r="K3945" s="220" t="s">
        <v>601</v>
      </c>
      <c r="L3945" s="180"/>
      <c r="M3945" s="180">
        <v>1000</v>
      </c>
      <c r="N3945" s="80" t="s">
        <v>7217</v>
      </c>
      <c r="O3945" s="165"/>
      <c r="P3945" s="80" t="s">
        <v>6817</v>
      </c>
      <c r="Q3945" s="80"/>
      <c r="R3945" s="80"/>
      <c r="S3945" s="166"/>
      <c r="T3945" s="164"/>
      <c r="U3945" s="167"/>
      <c r="V3945" s="168"/>
      <c r="W3945" s="12" t="str">
        <f t="shared" si="669"/>
        <v>Mqtt1</v>
      </c>
      <c r="X3945" s="222"/>
      <c r="Y3945" s="6" t="str">
        <f t="shared" si="665"/>
        <v>power-tag/emp113</v>
      </c>
      <c r="Z3945" s="106" t="str" cm="1">
        <f t="array" ref="Z3945">IF(COUNTIF(N3945,"spare"),"","$."&amp;_xlfn.REGEXEXTRACT(J3945,"PT\d+[FQ]\d+_(.*)", 2))</f>
        <v>$.Active_Power_Phase_C</v>
      </c>
      <c r="AA3945" s="12">
        <f t="shared" si="671"/>
        <v>58</v>
      </c>
      <c r="AB3945" s="6" t="s">
        <v>195</v>
      </c>
      <c r="AC3945" s="106">
        <v>3058</v>
      </c>
      <c r="AJ3945" s="80"/>
      <c r="AK3945" s="116" t="s">
        <v>1695</v>
      </c>
      <c r="AN3945" s="80"/>
      <c r="AO3945" s="80"/>
      <c r="AP3945" s="80"/>
      <c r="AQ3945" s="80"/>
      <c r="AR3945" s="130"/>
      <c r="AS3945" s="80"/>
      <c r="AT3945" s="7"/>
      <c r="AU3945" s="7"/>
      <c r="AV3945" s="169"/>
      <c r="AW3945" s="170"/>
      <c r="AX3945" s="140"/>
      <c r="AY3945" s="150"/>
      <c r="AZ3945" s="171"/>
      <c r="BA3945" s="171"/>
      <c r="BB3945" s="150" t="str">
        <f t="shared" si="670"/>
        <v/>
      </c>
      <c r="BC3945" s="172"/>
      <c r="BD3945" s="169"/>
      <c r="BE3945" s="169"/>
      <c r="BF3945" s="169"/>
      <c r="BG3945" s="169"/>
      <c r="BH3945" s="169"/>
      <c r="BI3945" s="169"/>
      <c r="BJ3945" s="169"/>
      <c r="BK3945" s="169"/>
      <c r="BL3945" s="169"/>
      <c r="BM3945" s="169"/>
      <c r="BN3945" s="169"/>
      <c r="BO3945" s="169"/>
      <c r="BP3945" s="169"/>
      <c r="BQ3945" s="169"/>
      <c r="BS3945" s="6"/>
      <c r="BT3945" s="11"/>
      <c r="BU3945" s="6"/>
      <c r="BV3945" s="6"/>
    </row>
    <row r="3946" spans="1:74" ht="15.75" x14ac:dyDescent="0.25">
      <c r="A3946" s="52" t="s">
        <v>7908</v>
      </c>
      <c r="B3946" s="56"/>
      <c r="C3946" s="7" t="s">
        <v>118</v>
      </c>
      <c r="D3946" s="7" t="s">
        <v>6921</v>
      </c>
      <c r="E3946" s="7"/>
      <c r="F3946" s="64"/>
      <c r="G3946" s="6"/>
      <c r="H3946" s="6"/>
      <c r="I3946" s="10" t="s">
        <v>110</v>
      </c>
      <c r="J3946" s="11" t="s">
        <v>5888</v>
      </c>
      <c r="K3946" s="220" t="s">
        <v>601</v>
      </c>
      <c r="L3946" s="180"/>
      <c r="M3946" s="180">
        <v>1000</v>
      </c>
      <c r="N3946" s="80" t="s">
        <v>7217</v>
      </c>
      <c r="O3946" s="165"/>
      <c r="P3946" s="80" t="s">
        <v>6818</v>
      </c>
      <c r="Q3946" s="80"/>
      <c r="R3946" s="80"/>
      <c r="S3946" s="166"/>
      <c r="T3946" s="164"/>
      <c r="U3946" s="167"/>
      <c r="V3946" s="168"/>
      <c r="W3946" s="12" t="str">
        <f t="shared" si="669"/>
        <v>Mqtt1</v>
      </c>
      <c r="X3946" s="222"/>
      <c r="Y3946" s="6" t="str">
        <f t="shared" si="665"/>
        <v>power-tag/emp113</v>
      </c>
      <c r="Z3946" s="106" t="str" cm="1">
        <f t="array" ref="Z3946">IF(COUNTIF(N3946,"spare"),"","$."&amp;_xlfn.REGEXEXTRACT(J3946,"PT\d+[FQ]\d+_(.*)", 2))</f>
        <v>$.Total_Active_Power</v>
      </c>
      <c r="AA3946" s="12">
        <f t="shared" si="671"/>
        <v>58</v>
      </c>
      <c r="AB3946" s="6" t="s">
        <v>195</v>
      </c>
      <c r="AC3946" s="106">
        <v>3060</v>
      </c>
      <c r="AJ3946" s="80"/>
      <c r="AK3946" s="116" t="s">
        <v>1695</v>
      </c>
      <c r="AN3946" s="80"/>
      <c r="AO3946" s="80"/>
      <c r="AP3946" s="80"/>
      <c r="AQ3946" s="80"/>
      <c r="AR3946" s="130"/>
      <c r="AS3946" s="80"/>
      <c r="AT3946" s="7"/>
      <c r="AU3946" s="7"/>
      <c r="AV3946" s="169"/>
      <c r="AW3946" s="170"/>
      <c r="AX3946" s="140"/>
      <c r="AY3946" s="150"/>
      <c r="AZ3946" s="171"/>
      <c r="BA3946" s="171"/>
      <c r="BB3946" s="150" t="str">
        <f t="shared" si="670"/>
        <v/>
      </c>
      <c r="BC3946" s="172"/>
      <c r="BD3946" s="169"/>
      <c r="BE3946" s="169"/>
      <c r="BF3946" s="169"/>
      <c r="BG3946" s="169"/>
      <c r="BH3946" s="169"/>
      <c r="BI3946" s="169"/>
      <c r="BJ3946" s="169"/>
      <c r="BK3946" s="169"/>
      <c r="BL3946" s="169"/>
      <c r="BM3946" s="169"/>
      <c r="BN3946" s="169"/>
      <c r="BO3946" s="169"/>
      <c r="BP3946" s="169"/>
      <c r="BQ3946" s="169"/>
      <c r="BS3946" s="6"/>
      <c r="BT3946" s="11"/>
      <c r="BU3946" s="6"/>
      <c r="BV3946" s="6"/>
    </row>
    <row r="3947" spans="1:74" ht="15.75" x14ac:dyDescent="0.25">
      <c r="A3947" s="52" t="s">
        <v>7908</v>
      </c>
      <c r="B3947" s="56"/>
      <c r="C3947" s="7" t="s">
        <v>118</v>
      </c>
      <c r="D3947" s="7" t="s">
        <v>6921</v>
      </c>
      <c r="E3947" s="7"/>
      <c r="F3947" s="64"/>
      <c r="G3947" s="6"/>
      <c r="H3947" s="6"/>
      <c r="I3947" s="10" t="s">
        <v>110</v>
      </c>
      <c r="J3947" s="11" t="s">
        <v>5889</v>
      </c>
      <c r="K3947" s="220" t="s">
        <v>601</v>
      </c>
      <c r="L3947" s="180"/>
      <c r="M3947" s="180">
        <v>1000</v>
      </c>
      <c r="N3947" s="80" t="s">
        <v>7217</v>
      </c>
      <c r="O3947" s="165"/>
      <c r="P3947" s="80" t="s">
        <v>6819</v>
      </c>
      <c r="Q3947" s="80"/>
      <c r="R3947" s="80"/>
      <c r="S3947" s="166"/>
      <c r="T3947" s="164"/>
      <c r="U3947" s="167"/>
      <c r="V3947" s="168"/>
      <c r="W3947" s="12" t="str">
        <f t="shared" si="669"/>
        <v>Mqtt1</v>
      </c>
      <c r="X3947" s="222"/>
      <c r="Y3947" s="6" t="str">
        <f t="shared" si="665"/>
        <v>power-tag/emp113</v>
      </c>
      <c r="Z3947" s="106" t="str" cm="1">
        <f t="array" ref="Z3947">IF(COUNTIF(N3947,"spare"),"","$."&amp;_xlfn.REGEXEXTRACT(J3947,"PT\d+[FQ]\d+_(.*)", 2))</f>
        <v>$.Power_Factor_Phase_A</v>
      </c>
      <c r="AA3947" s="12">
        <f t="shared" si="671"/>
        <v>58</v>
      </c>
      <c r="AB3947" s="6" t="s">
        <v>195</v>
      </c>
      <c r="AC3947" s="106">
        <v>3078</v>
      </c>
      <c r="AJ3947" s="80"/>
      <c r="AK3947" s="116" t="s">
        <v>1696</v>
      </c>
      <c r="AN3947" s="80"/>
      <c r="AO3947" s="80"/>
      <c r="AP3947" s="80"/>
      <c r="AQ3947" s="80"/>
      <c r="AR3947" s="130"/>
      <c r="AS3947" s="80"/>
      <c r="AT3947" s="7"/>
      <c r="AU3947" s="7"/>
      <c r="AV3947" s="169"/>
      <c r="AW3947" s="170"/>
      <c r="AX3947" s="140"/>
      <c r="AY3947" s="150"/>
      <c r="AZ3947" s="171"/>
      <c r="BA3947" s="171"/>
      <c r="BB3947" s="150" t="str">
        <f t="shared" si="670"/>
        <v/>
      </c>
      <c r="BC3947" s="172"/>
      <c r="BD3947" s="169"/>
      <c r="BE3947" s="169"/>
      <c r="BF3947" s="169"/>
      <c r="BG3947" s="169"/>
      <c r="BH3947" s="169"/>
      <c r="BI3947" s="169"/>
      <c r="BJ3947" s="169"/>
      <c r="BK3947" s="169"/>
      <c r="BL3947" s="169"/>
      <c r="BM3947" s="169"/>
      <c r="BN3947" s="169"/>
      <c r="BO3947" s="169"/>
      <c r="BP3947" s="169"/>
      <c r="BQ3947" s="169"/>
      <c r="BS3947" s="6"/>
      <c r="BT3947" s="11"/>
      <c r="BU3947" s="6"/>
      <c r="BV3947" s="6"/>
    </row>
    <row r="3948" spans="1:74" ht="15.75" x14ac:dyDescent="0.25">
      <c r="A3948" s="52" t="s">
        <v>7908</v>
      </c>
      <c r="B3948" s="56"/>
      <c r="C3948" s="7" t="s">
        <v>118</v>
      </c>
      <c r="D3948" s="7" t="s">
        <v>6921</v>
      </c>
      <c r="E3948" s="7"/>
      <c r="F3948" s="64"/>
      <c r="G3948" s="6"/>
      <c r="H3948" s="6"/>
      <c r="I3948" s="10" t="s">
        <v>110</v>
      </c>
      <c r="J3948" s="11" t="s">
        <v>5890</v>
      </c>
      <c r="K3948" s="220" t="s">
        <v>601</v>
      </c>
      <c r="L3948" s="180"/>
      <c r="M3948" s="180">
        <v>1000</v>
      </c>
      <c r="N3948" s="80" t="s">
        <v>7217</v>
      </c>
      <c r="O3948" s="165"/>
      <c r="P3948" s="80" t="s">
        <v>6820</v>
      </c>
      <c r="Q3948" s="80"/>
      <c r="R3948" s="80"/>
      <c r="S3948" s="166"/>
      <c r="T3948" s="164"/>
      <c r="U3948" s="167"/>
      <c r="V3948" s="168"/>
      <c r="W3948" s="12" t="str">
        <f t="shared" si="669"/>
        <v>Mqtt1</v>
      </c>
      <c r="X3948" s="222"/>
      <c r="Y3948" s="6" t="str">
        <f t="shared" si="665"/>
        <v>power-tag/emp113</v>
      </c>
      <c r="Z3948" s="106" t="str" cm="1">
        <f t="array" ref="Z3948">IF(COUNTIF(N3948,"spare"),"","$."&amp;_xlfn.REGEXEXTRACT(J3948,"PT\d+[FQ]\d+_(.*)", 2))</f>
        <v>$.Power_Factor_Phase_B</v>
      </c>
      <c r="AA3948" s="12">
        <f t="shared" si="671"/>
        <v>58</v>
      </c>
      <c r="AB3948" s="6" t="s">
        <v>195</v>
      </c>
      <c r="AC3948" s="106">
        <v>3080</v>
      </c>
      <c r="AJ3948" s="80"/>
      <c r="AK3948" s="116" t="s">
        <v>1696</v>
      </c>
      <c r="AN3948" s="80"/>
      <c r="AO3948" s="80"/>
      <c r="AP3948" s="80"/>
      <c r="AQ3948" s="80"/>
      <c r="AR3948" s="130"/>
      <c r="AS3948" s="80"/>
      <c r="AT3948" s="7"/>
      <c r="AU3948" s="7"/>
      <c r="AV3948" s="169"/>
      <c r="AW3948" s="170"/>
      <c r="AX3948" s="140"/>
      <c r="AY3948" s="150"/>
      <c r="AZ3948" s="171"/>
      <c r="BA3948" s="171"/>
      <c r="BB3948" s="150" t="str">
        <f t="shared" si="670"/>
        <v/>
      </c>
      <c r="BC3948" s="172"/>
      <c r="BD3948" s="169"/>
      <c r="BE3948" s="169"/>
      <c r="BF3948" s="169"/>
      <c r="BG3948" s="169"/>
      <c r="BH3948" s="169"/>
      <c r="BI3948" s="169"/>
      <c r="BJ3948" s="169"/>
      <c r="BK3948" s="169"/>
      <c r="BL3948" s="169"/>
      <c r="BM3948" s="169"/>
      <c r="BN3948" s="169"/>
      <c r="BO3948" s="169"/>
      <c r="BP3948" s="169"/>
      <c r="BQ3948" s="169"/>
      <c r="BS3948" s="6"/>
      <c r="BT3948" s="11"/>
      <c r="BU3948" s="6"/>
      <c r="BV3948" s="6"/>
    </row>
    <row r="3949" spans="1:74" ht="15.75" x14ac:dyDescent="0.25">
      <c r="A3949" s="52" t="s">
        <v>7908</v>
      </c>
      <c r="B3949" s="56"/>
      <c r="C3949" s="7" t="s">
        <v>118</v>
      </c>
      <c r="D3949" s="7" t="s">
        <v>6921</v>
      </c>
      <c r="E3949" s="7"/>
      <c r="F3949" s="64"/>
      <c r="G3949" s="6"/>
      <c r="H3949" s="6"/>
      <c r="I3949" s="10" t="s">
        <v>110</v>
      </c>
      <c r="J3949" s="11" t="s">
        <v>5891</v>
      </c>
      <c r="K3949" s="220" t="s">
        <v>601</v>
      </c>
      <c r="L3949" s="180"/>
      <c r="M3949" s="180">
        <v>1000</v>
      </c>
      <c r="N3949" s="80" t="s">
        <v>7217</v>
      </c>
      <c r="O3949" s="165"/>
      <c r="P3949" s="80" t="s">
        <v>6821</v>
      </c>
      <c r="Q3949" s="80"/>
      <c r="R3949" s="80"/>
      <c r="S3949" s="166"/>
      <c r="T3949" s="164"/>
      <c r="U3949" s="167"/>
      <c r="V3949" s="168"/>
      <c r="W3949" s="12" t="str">
        <f t="shared" si="669"/>
        <v>Mqtt1</v>
      </c>
      <c r="X3949" s="222"/>
      <c r="Y3949" s="6" t="str">
        <f t="shared" si="665"/>
        <v>power-tag/emp113</v>
      </c>
      <c r="Z3949" s="106" t="str" cm="1">
        <f t="array" ref="Z3949">IF(COUNTIF(N3949,"spare"),"","$."&amp;_xlfn.REGEXEXTRACT(J3949,"PT\d+[FQ]\d+_(.*)", 2))</f>
        <v>$.Power_Factor_Phase_C</v>
      </c>
      <c r="AA3949" s="12">
        <f t="shared" si="671"/>
        <v>58</v>
      </c>
      <c r="AB3949" s="6" t="s">
        <v>195</v>
      </c>
      <c r="AC3949" s="106">
        <v>3082</v>
      </c>
      <c r="AJ3949" s="80"/>
      <c r="AK3949" s="116" t="s">
        <v>1696</v>
      </c>
      <c r="AN3949" s="80"/>
      <c r="AO3949" s="80"/>
      <c r="AP3949" s="80"/>
      <c r="AQ3949" s="80"/>
      <c r="AR3949" s="130"/>
      <c r="AS3949" s="80"/>
      <c r="AT3949" s="7"/>
      <c r="AU3949" s="7"/>
      <c r="AV3949" s="169"/>
      <c r="AW3949" s="170"/>
      <c r="AX3949" s="140"/>
      <c r="AY3949" s="150"/>
      <c r="AZ3949" s="171"/>
      <c r="BA3949" s="171"/>
      <c r="BB3949" s="150" t="str">
        <f t="shared" si="670"/>
        <v/>
      </c>
      <c r="BC3949" s="172"/>
      <c r="BD3949" s="169"/>
      <c r="BE3949" s="169"/>
      <c r="BF3949" s="169"/>
      <c r="BG3949" s="169"/>
      <c r="BH3949" s="169"/>
      <c r="BI3949" s="169"/>
      <c r="BJ3949" s="169"/>
      <c r="BK3949" s="169"/>
      <c r="BL3949" s="169"/>
      <c r="BM3949" s="169"/>
      <c r="BN3949" s="169"/>
      <c r="BO3949" s="169"/>
      <c r="BP3949" s="169"/>
      <c r="BQ3949" s="169"/>
      <c r="BS3949" s="6"/>
      <c r="BT3949" s="11"/>
      <c r="BU3949" s="6"/>
      <c r="BV3949" s="6"/>
    </row>
    <row r="3950" spans="1:74" ht="15.75" x14ac:dyDescent="0.25">
      <c r="A3950" s="52" t="s">
        <v>7908</v>
      </c>
      <c r="B3950" s="56"/>
      <c r="C3950" s="7" t="s">
        <v>118</v>
      </c>
      <c r="D3950" s="7" t="s">
        <v>6921</v>
      </c>
      <c r="E3950" s="7"/>
      <c r="F3950" s="64"/>
      <c r="G3950" s="6"/>
      <c r="H3950" s="6"/>
      <c r="I3950" s="10" t="s">
        <v>110</v>
      </c>
      <c r="J3950" s="11" t="s">
        <v>5892</v>
      </c>
      <c r="K3950" s="220" t="s">
        <v>601</v>
      </c>
      <c r="L3950" s="180"/>
      <c r="M3950" s="180">
        <v>1000</v>
      </c>
      <c r="N3950" s="80" t="s">
        <v>7217</v>
      </c>
      <c r="O3950" s="165"/>
      <c r="P3950" s="80" t="s">
        <v>6822</v>
      </c>
      <c r="Q3950" s="80"/>
      <c r="R3950" s="80"/>
      <c r="S3950" s="166"/>
      <c r="T3950" s="164"/>
      <c r="U3950" s="167"/>
      <c r="V3950" s="168"/>
      <c r="W3950" s="12" t="str">
        <f t="shared" si="669"/>
        <v>Mqtt1</v>
      </c>
      <c r="X3950" s="222"/>
      <c r="Y3950" s="6" t="str">
        <f t="shared" si="665"/>
        <v>power-tag/emp113</v>
      </c>
      <c r="Z3950" s="106" t="str" cm="1">
        <f t="array" ref="Z3950">IF(COUNTIF(N3950,"spare"),"","$."&amp;_xlfn.REGEXEXTRACT(J3950,"PT\d+[FQ]\d+_(.*)", 2))</f>
        <v>$.Total_Power_Factor</v>
      </c>
      <c r="AA3950" s="12">
        <f t="shared" si="671"/>
        <v>58</v>
      </c>
      <c r="AB3950" s="6" t="s">
        <v>195</v>
      </c>
      <c r="AC3950" s="106">
        <v>3084</v>
      </c>
      <c r="AJ3950" s="80"/>
      <c r="AK3950" s="116" t="s">
        <v>1696</v>
      </c>
      <c r="AN3950" s="80"/>
      <c r="AO3950" s="80"/>
      <c r="AP3950" s="80"/>
      <c r="AQ3950" s="80"/>
      <c r="AR3950" s="130"/>
      <c r="AS3950" s="80"/>
      <c r="AT3950" s="7"/>
      <c r="AU3950" s="7"/>
      <c r="AV3950" s="169"/>
      <c r="AW3950" s="170"/>
      <c r="AX3950" s="140"/>
      <c r="AY3950" s="150"/>
      <c r="AZ3950" s="171"/>
      <c r="BA3950" s="171"/>
      <c r="BB3950" s="150" t="str">
        <f t="shared" si="670"/>
        <v/>
      </c>
      <c r="BC3950" s="172"/>
      <c r="BD3950" s="169"/>
      <c r="BE3950" s="169"/>
      <c r="BF3950" s="169"/>
      <c r="BG3950" s="169"/>
      <c r="BH3950" s="169"/>
      <c r="BI3950" s="169"/>
      <c r="BJ3950" s="169"/>
      <c r="BK3950" s="169"/>
      <c r="BL3950" s="169"/>
      <c r="BM3950" s="169"/>
      <c r="BN3950" s="169"/>
      <c r="BO3950" s="169"/>
      <c r="BP3950" s="169"/>
      <c r="BQ3950" s="169"/>
      <c r="BS3950" s="6"/>
      <c r="BT3950" s="11"/>
      <c r="BU3950" s="6"/>
      <c r="BV3950" s="6"/>
    </row>
    <row r="3951" spans="1:74" ht="15.75" x14ac:dyDescent="0.25">
      <c r="A3951" s="52" t="s">
        <v>7908</v>
      </c>
      <c r="B3951" s="56"/>
      <c r="C3951" s="7" t="s">
        <v>118</v>
      </c>
      <c r="D3951" s="7" t="s">
        <v>6921</v>
      </c>
      <c r="E3951" s="7"/>
      <c r="F3951" s="64"/>
      <c r="G3951" s="6"/>
      <c r="H3951" s="6"/>
      <c r="I3951" s="10" t="s">
        <v>110</v>
      </c>
      <c r="J3951" s="11" t="s">
        <v>5893</v>
      </c>
      <c r="K3951" s="220" t="s">
        <v>601</v>
      </c>
      <c r="L3951" s="180"/>
      <c r="M3951" s="180">
        <v>1000</v>
      </c>
      <c r="N3951" s="80" t="s">
        <v>7217</v>
      </c>
      <c r="O3951" s="165"/>
      <c r="P3951" s="80" t="s">
        <v>3831</v>
      </c>
      <c r="Q3951" s="80"/>
      <c r="R3951" s="80"/>
      <c r="S3951" s="166"/>
      <c r="T3951" s="164"/>
      <c r="U3951" s="167"/>
      <c r="V3951" s="168"/>
      <c r="W3951" s="12" t="str">
        <f t="shared" ref="W3951:W3965" si="672">IF(COUNTIF(N3951,"spare"),"","Mqtt1")</f>
        <v>Mqtt1</v>
      </c>
      <c r="X3951" s="222"/>
      <c r="Y3951" s="6" t="str">
        <f t="shared" si="665"/>
        <v>power-tag/spare</v>
      </c>
      <c r="Z3951" s="106" t="str" cm="1">
        <f t="array" ref="Z3951">IF(COUNTIF(N3951,"spare"),"","$."&amp;_xlfn.REGEXEXTRACT(J3951,"PT\d+[FQ]\d+_(.*)", 2))</f>
        <v>$.RMS_Current_Phase_A</v>
      </c>
      <c r="AA3951" s="12">
        <f>AA3936+1</f>
        <v>59</v>
      </c>
      <c r="AB3951" s="6" t="s">
        <v>195</v>
      </c>
      <c r="AC3951" s="106">
        <v>3000</v>
      </c>
      <c r="AJ3951" s="80"/>
      <c r="AK3951" s="116" t="s">
        <v>1693</v>
      </c>
      <c r="AN3951" s="80"/>
      <c r="AO3951" s="80"/>
      <c r="AP3951" s="80"/>
      <c r="AQ3951" s="80"/>
      <c r="AR3951" s="130"/>
      <c r="AS3951" s="80"/>
      <c r="AT3951" s="7"/>
      <c r="AU3951" s="7"/>
      <c r="AV3951" s="169"/>
      <c r="AW3951" s="170"/>
      <c r="AX3951" s="140"/>
      <c r="AY3951" s="150"/>
      <c r="AZ3951" s="171"/>
      <c r="BA3951" s="171"/>
      <c r="BB3951" s="150" t="str">
        <f t="shared" ref="BB3951:BB3965" si="673">IF(ISNUMBER(AM3951),"1","")</f>
        <v/>
      </c>
      <c r="BC3951" s="172"/>
      <c r="BD3951" s="169"/>
      <c r="BE3951" s="169"/>
      <c r="BF3951" s="169"/>
      <c r="BG3951" s="169"/>
      <c r="BH3951" s="169"/>
      <c r="BI3951" s="169"/>
      <c r="BJ3951" s="169"/>
      <c r="BK3951" s="169"/>
      <c r="BL3951" s="169"/>
      <c r="BM3951" s="169"/>
      <c r="BN3951" s="169"/>
      <c r="BO3951" s="169"/>
      <c r="BP3951" s="169"/>
      <c r="BQ3951" s="169"/>
      <c r="BS3951" s="6"/>
      <c r="BT3951" s="11"/>
      <c r="BU3951" s="6"/>
      <c r="BV3951" s="6"/>
    </row>
    <row r="3952" spans="1:74" ht="15.75" x14ac:dyDescent="0.25">
      <c r="A3952" s="52" t="s">
        <v>7908</v>
      </c>
      <c r="B3952" s="56"/>
      <c r="C3952" s="7" t="s">
        <v>118</v>
      </c>
      <c r="D3952" s="7" t="s">
        <v>6921</v>
      </c>
      <c r="E3952" s="7"/>
      <c r="F3952" s="64"/>
      <c r="G3952" s="6"/>
      <c r="H3952" s="6"/>
      <c r="I3952" s="10" t="s">
        <v>110</v>
      </c>
      <c r="J3952" s="11" t="s">
        <v>5894</v>
      </c>
      <c r="K3952" s="220" t="s">
        <v>601</v>
      </c>
      <c r="L3952" s="180"/>
      <c r="M3952" s="180">
        <v>1000</v>
      </c>
      <c r="N3952" s="80" t="s">
        <v>7217</v>
      </c>
      <c r="O3952" s="165"/>
      <c r="P3952" s="80" t="s">
        <v>3832</v>
      </c>
      <c r="Q3952" s="80"/>
      <c r="R3952" s="80"/>
      <c r="S3952" s="166"/>
      <c r="T3952" s="164"/>
      <c r="U3952" s="167"/>
      <c r="V3952" s="168"/>
      <c r="W3952" s="12" t="str">
        <f t="shared" si="672"/>
        <v>Mqtt1</v>
      </c>
      <c r="X3952" s="222"/>
      <c r="Y3952" s="6" t="str">
        <f t="shared" si="665"/>
        <v>power-tag/spare</v>
      </c>
      <c r="Z3952" s="106" t="str" cm="1">
        <f t="array" ref="Z3952">IF(COUNTIF(N3952,"spare"),"","$."&amp;_xlfn.REGEXEXTRACT(J3952,"PT\d+[FQ]\d+_(.*)", 2))</f>
        <v>$.RMS_Current_Phase_B</v>
      </c>
      <c r="AA3952" s="12">
        <f t="shared" ref="AA3952:AA3965" si="674">AA3937+1</f>
        <v>59</v>
      </c>
      <c r="AB3952" s="6" t="s">
        <v>195</v>
      </c>
      <c r="AC3952" s="106">
        <v>3002</v>
      </c>
      <c r="AJ3952" s="80"/>
      <c r="AK3952" s="116" t="s">
        <v>1693</v>
      </c>
      <c r="AN3952" s="80"/>
      <c r="AO3952" s="80"/>
      <c r="AP3952" s="80"/>
      <c r="AQ3952" s="80"/>
      <c r="AR3952" s="130"/>
      <c r="AS3952" s="80"/>
      <c r="AT3952" s="7"/>
      <c r="AU3952" s="7"/>
      <c r="AV3952" s="169"/>
      <c r="AW3952" s="170"/>
      <c r="AX3952" s="140"/>
      <c r="AY3952" s="150"/>
      <c r="AZ3952" s="171"/>
      <c r="BA3952" s="171"/>
      <c r="BB3952" s="150" t="str">
        <f t="shared" si="673"/>
        <v/>
      </c>
      <c r="BC3952" s="172"/>
      <c r="BD3952" s="169"/>
      <c r="BE3952" s="169"/>
      <c r="BF3952" s="169"/>
      <c r="BG3952" s="169"/>
      <c r="BH3952" s="169"/>
      <c r="BI3952" s="169"/>
      <c r="BJ3952" s="169"/>
      <c r="BK3952" s="169"/>
      <c r="BL3952" s="169"/>
      <c r="BM3952" s="169"/>
      <c r="BN3952" s="169"/>
      <c r="BO3952" s="169"/>
      <c r="BP3952" s="169"/>
      <c r="BQ3952" s="169"/>
      <c r="BS3952" s="6"/>
      <c r="BT3952" s="11"/>
      <c r="BU3952" s="6"/>
      <c r="BV3952" s="6"/>
    </row>
    <row r="3953" spans="1:74" ht="15.75" x14ac:dyDescent="0.25">
      <c r="A3953" s="52" t="s">
        <v>7908</v>
      </c>
      <c r="B3953" s="56"/>
      <c r="C3953" s="7" t="s">
        <v>118</v>
      </c>
      <c r="D3953" s="7" t="s">
        <v>6921</v>
      </c>
      <c r="E3953" s="7"/>
      <c r="F3953" s="64"/>
      <c r="G3953" s="6"/>
      <c r="H3953" s="6"/>
      <c r="I3953" s="10" t="s">
        <v>110</v>
      </c>
      <c r="J3953" s="11" t="s">
        <v>5895</v>
      </c>
      <c r="K3953" s="220" t="s">
        <v>601</v>
      </c>
      <c r="L3953" s="180"/>
      <c r="M3953" s="180">
        <v>1000</v>
      </c>
      <c r="N3953" s="80" t="s">
        <v>7217</v>
      </c>
      <c r="O3953" s="165"/>
      <c r="P3953" s="80" t="s">
        <v>3833</v>
      </c>
      <c r="Q3953" s="80"/>
      <c r="R3953" s="80"/>
      <c r="S3953" s="166"/>
      <c r="T3953" s="164"/>
      <c r="U3953" s="167"/>
      <c r="V3953" s="168"/>
      <c r="W3953" s="12" t="str">
        <f t="shared" si="672"/>
        <v>Mqtt1</v>
      </c>
      <c r="X3953" s="222"/>
      <c r="Y3953" s="6" t="str">
        <f t="shared" si="665"/>
        <v>power-tag/spare</v>
      </c>
      <c r="Z3953" s="106" t="str" cm="1">
        <f t="array" ref="Z3953">IF(COUNTIF(N3953,"spare"),"","$."&amp;_xlfn.REGEXEXTRACT(J3953,"PT\d+[FQ]\d+_(.*)", 2))</f>
        <v>$.RMS_Current_Phase_C</v>
      </c>
      <c r="AA3953" s="12">
        <f t="shared" si="674"/>
        <v>59</v>
      </c>
      <c r="AB3953" s="6" t="s">
        <v>195</v>
      </c>
      <c r="AC3953" s="106">
        <v>3004</v>
      </c>
      <c r="AJ3953" s="80"/>
      <c r="AK3953" s="116" t="s">
        <v>1693</v>
      </c>
      <c r="AN3953" s="80"/>
      <c r="AO3953" s="80"/>
      <c r="AP3953" s="80"/>
      <c r="AQ3953" s="80"/>
      <c r="AR3953" s="130"/>
      <c r="AS3953" s="80"/>
      <c r="AT3953" s="7"/>
      <c r="AU3953" s="7"/>
      <c r="AV3953" s="169"/>
      <c r="AW3953" s="170"/>
      <c r="AX3953" s="140"/>
      <c r="AY3953" s="150"/>
      <c r="AZ3953" s="171"/>
      <c r="BA3953" s="171"/>
      <c r="BB3953" s="150" t="str">
        <f t="shared" si="673"/>
        <v/>
      </c>
      <c r="BC3953" s="172"/>
      <c r="BD3953" s="169"/>
      <c r="BE3953" s="169"/>
      <c r="BF3953" s="169"/>
      <c r="BG3953" s="169"/>
      <c r="BH3953" s="169"/>
      <c r="BI3953" s="169"/>
      <c r="BJ3953" s="169"/>
      <c r="BK3953" s="169"/>
      <c r="BL3953" s="169"/>
      <c r="BM3953" s="169"/>
      <c r="BN3953" s="169"/>
      <c r="BO3953" s="169"/>
      <c r="BP3953" s="169"/>
      <c r="BQ3953" s="169"/>
      <c r="BS3953" s="6"/>
      <c r="BT3953" s="11"/>
      <c r="BU3953" s="6"/>
      <c r="BV3953" s="6"/>
    </row>
    <row r="3954" spans="1:74" ht="15.75" x14ac:dyDescent="0.25">
      <c r="A3954" s="52" t="s">
        <v>7908</v>
      </c>
      <c r="B3954" s="56"/>
      <c r="C3954" s="7" t="s">
        <v>118</v>
      </c>
      <c r="D3954" s="7" t="s">
        <v>6921</v>
      </c>
      <c r="E3954" s="7"/>
      <c r="F3954" s="64"/>
      <c r="G3954" s="6"/>
      <c r="H3954" s="6"/>
      <c r="I3954" s="10" t="s">
        <v>110</v>
      </c>
      <c r="J3954" s="11" t="s">
        <v>5896</v>
      </c>
      <c r="K3954" s="220" t="s">
        <v>601</v>
      </c>
      <c r="L3954" s="180"/>
      <c r="M3954" s="180">
        <v>1000</v>
      </c>
      <c r="N3954" s="80" t="s">
        <v>7217</v>
      </c>
      <c r="O3954" s="165"/>
      <c r="P3954" s="80" t="s">
        <v>3834</v>
      </c>
      <c r="Q3954" s="80"/>
      <c r="R3954" s="80"/>
      <c r="S3954" s="166"/>
      <c r="T3954" s="164"/>
      <c r="U3954" s="167"/>
      <c r="V3954" s="168"/>
      <c r="W3954" s="12" t="str">
        <f t="shared" si="672"/>
        <v>Mqtt1</v>
      </c>
      <c r="X3954" s="222"/>
      <c r="Y3954" s="6" t="str">
        <f t="shared" si="665"/>
        <v>power-tag/spare</v>
      </c>
      <c r="Z3954" s="106" t="str" cm="1">
        <f t="array" ref="Z3954">IF(COUNTIF(N3954,"spare"),"","$."&amp;_xlfn.REGEXEXTRACT(J3954,"PT\d+[FQ]\d+_(.*)", 2))</f>
        <v>$.RMS_Current_Phase_Neut</v>
      </c>
      <c r="AA3954" s="12">
        <f t="shared" si="674"/>
        <v>59</v>
      </c>
      <c r="AB3954" s="6" t="s">
        <v>195</v>
      </c>
      <c r="AC3954" s="106">
        <v>3006</v>
      </c>
      <c r="AJ3954" s="80"/>
      <c r="AK3954" s="116" t="s">
        <v>1693</v>
      </c>
      <c r="AN3954" s="80"/>
      <c r="AO3954" s="80"/>
      <c r="AP3954" s="80"/>
      <c r="AQ3954" s="80"/>
      <c r="AR3954" s="130"/>
      <c r="AS3954" s="80"/>
      <c r="AT3954" s="7"/>
      <c r="AU3954" s="7"/>
      <c r="AV3954" s="169"/>
      <c r="AW3954" s="170"/>
      <c r="AX3954" s="140"/>
      <c r="AY3954" s="150"/>
      <c r="AZ3954" s="171"/>
      <c r="BA3954" s="171"/>
      <c r="BB3954" s="150" t="str">
        <f t="shared" si="673"/>
        <v/>
      </c>
      <c r="BC3954" s="172"/>
      <c r="BD3954" s="169"/>
      <c r="BE3954" s="169"/>
      <c r="BF3954" s="169"/>
      <c r="BG3954" s="169"/>
      <c r="BH3954" s="169"/>
      <c r="BI3954" s="169"/>
      <c r="BJ3954" s="169"/>
      <c r="BK3954" s="169"/>
      <c r="BL3954" s="169"/>
      <c r="BM3954" s="169"/>
      <c r="BN3954" s="169"/>
      <c r="BO3954" s="169"/>
      <c r="BP3954" s="169"/>
      <c r="BQ3954" s="169"/>
      <c r="BS3954" s="6"/>
      <c r="BT3954" s="11"/>
      <c r="BU3954" s="6"/>
      <c r="BV3954" s="6"/>
    </row>
    <row r="3955" spans="1:74" ht="15.75" x14ac:dyDescent="0.25">
      <c r="A3955" s="52" t="s">
        <v>7908</v>
      </c>
      <c r="B3955" s="56"/>
      <c r="C3955" s="7" t="s">
        <v>118</v>
      </c>
      <c r="D3955" s="7" t="s">
        <v>6921</v>
      </c>
      <c r="E3955" s="7"/>
      <c r="F3955" s="64"/>
      <c r="G3955" s="6"/>
      <c r="H3955" s="6"/>
      <c r="I3955" s="10" t="s">
        <v>110</v>
      </c>
      <c r="J3955" s="11" t="s">
        <v>7892</v>
      </c>
      <c r="K3955" s="220" t="s">
        <v>601</v>
      </c>
      <c r="L3955" s="180"/>
      <c r="M3955" s="180">
        <v>1000</v>
      </c>
      <c r="N3955" s="80" t="s">
        <v>7217</v>
      </c>
      <c r="O3955" s="165"/>
      <c r="P3955" s="80" t="s">
        <v>3835</v>
      </c>
      <c r="Q3955" s="80"/>
      <c r="R3955" s="80"/>
      <c r="S3955" s="166"/>
      <c r="T3955" s="164"/>
      <c r="U3955" s="167"/>
      <c r="V3955" s="168"/>
      <c r="W3955" s="12" t="str">
        <f t="shared" si="672"/>
        <v>Mqtt1</v>
      </c>
      <c r="X3955" s="222"/>
      <c r="Y3955" s="6" t="str">
        <f t="shared" si="665"/>
        <v>power-tag/spare</v>
      </c>
      <c r="Z3955" s="106" t="str" cm="1">
        <f t="array" ref="Z3955">IF(COUNTIF(N3955,"spare"),"","$."&amp;_xlfn.REGEXEXTRACT(J3955,"PT\d+[FQ]\d+_(.*)", 2))</f>
        <v>$.RMS_Voltage_A_N</v>
      </c>
      <c r="AA3955" s="12">
        <f t="shared" si="674"/>
        <v>59</v>
      </c>
      <c r="AB3955" s="6" t="s">
        <v>195</v>
      </c>
      <c r="AC3955" s="106">
        <v>3028</v>
      </c>
      <c r="AJ3955" s="80"/>
      <c r="AK3955" s="116" t="s">
        <v>1694</v>
      </c>
      <c r="AN3955" s="80"/>
      <c r="AO3955" s="80"/>
      <c r="AP3955" s="80"/>
      <c r="AQ3955" s="80"/>
      <c r="AR3955" s="130"/>
      <c r="AS3955" s="80"/>
      <c r="AT3955" s="7"/>
      <c r="AU3955" s="7"/>
      <c r="AV3955" s="169"/>
      <c r="AW3955" s="170"/>
      <c r="AX3955" s="140"/>
      <c r="AY3955" s="150"/>
      <c r="AZ3955" s="171"/>
      <c r="BA3955" s="171"/>
      <c r="BB3955" s="150" t="str">
        <f t="shared" si="673"/>
        <v/>
      </c>
      <c r="BC3955" s="172"/>
      <c r="BD3955" s="169"/>
      <c r="BE3955" s="169"/>
      <c r="BF3955" s="169"/>
      <c r="BG3955" s="169"/>
      <c r="BH3955" s="169"/>
      <c r="BI3955" s="169"/>
      <c r="BJ3955" s="169"/>
      <c r="BK3955" s="169"/>
      <c r="BL3955" s="169"/>
      <c r="BM3955" s="169"/>
      <c r="BN3955" s="169"/>
      <c r="BO3955" s="169"/>
      <c r="BP3955" s="169"/>
      <c r="BQ3955" s="169"/>
      <c r="BS3955" s="6"/>
      <c r="BT3955" s="11"/>
      <c r="BU3955" s="6"/>
      <c r="BV3955" s="6"/>
    </row>
    <row r="3956" spans="1:74" ht="15.75" x14ac:dyDescent="0.25">
      <c r="A3956" s="52" t="s">
        <v>7908</v>
      </c>
      <c r="B3956" s="56"/>
      <c r="C3956" s="7" t="s">
        <v>118</v>
      </c>
      <c r="D3956" s="7" t="s">
        <v>6921</v>
      </c>
      <c r="E3956" s="7"/>
      <c r="F3956" s="64"/>
      <c r="G3956" s="6"/>
      <c r="H3956" s="6"/>
      <c r="I3956" s="10" t="s">
        <v>110</v>
      </c>
      <c r="J3956" s="11" t="s">
        <v>7893</v>
      </c>
      <c r="K3956" s="220" t="s">
        <v>601</v>
      </c>
      <c r="L3956" s="180"/>
      <c r="M3956" s="180">
        <v>1000</v>
      </c>
      <c r="N3956" s="80" t="s">
        <v>7217</v>
      </c>
      <c r="O3956" s="165"/>
      <c r="P3956" s="80" t="s">
        <v>3836</v>
      </c>
      <c r="Q3956" s="80"/>
      <c r="R3956" s="80"/>
      <c r="S3956" s="166"/>
      <c r="T3956" s="164"/>
      <c r="U3956" s="167"/>
      <c r="V3956" s="168"/>
      <c r="W3956" s="12" t="str">
        <f t="shared" si="672"/>
        <v>Mqtt1</v>
      </c>
      <c r="X3956" s="222"/>
      <c r="Y3956" s="6" t="str">
        <f t="shared" si="665"/>
        <v>power-tag/spare</v>
      </c>
      <c r="Z3956" s="106" t="str" cm="1">
        <f t="array" ref="Z3956">IF(COUNTIF(N3956,"spare"),"","$."&amp;_xlfn.REGEXEXTRACT(J3956,"PT\d+[FQ]\d+_(.*)", 2))</f>
        <v>$.RMS_Voltage_B_N</v>
      </c>
      <c r="AA3956" s="12">
        <f t="shared" si="674"/>
        <v>59</v>
      </c>
      <c r="AB3956" s="6" t="s">
        <v>195</v>
      </c>
      <c r="AC3956" s="106">
        <v>3030</v>
      </c>
      <c r="AJ3956" s="80"/>
      <c r="AK3956" s="116" t="s">
        <v>1694</v>
      </c>
      <c r="AN3956" s="80"/>
      <c r="AO3956" s="80"/>
      <c r="AP3956" s="80"/>
      <c r="AQ3956" s="80"/>
      <c r="AR3956" s="130"/>
      <c r="AS3956" s="80"/>
      <c r="AT3956" s="7"/>
      <c r="AU3956" s="7"/>
      <c r="AV3956" s="169"/>
      <c r="AW3956" s="170"/>
      <c r="AX3956" s="140"/>
      <c r="AY3956" s="150"/>
      <c r="AZ3956" s="171"/>
      <c r="BA3956" s="171"/>
      <c r="BB3956" s="150" t="str">
        <f t="shared" si="673"/>
        <v/>
      </c>
      <c r="BC3956" s="172"/>
      <c r="BD3956" s="169"/>
      <c r="BE3956" s="169"/>
      <c r="BF3956" s="169"/>
      <c r="BG3956" s="169"/>
      <c r="BH3956" s="169"/>
      <c r="BI3956" s="169"/>
      <c r="BJ3956" s="169"/>
      <c r="BK3956" s="169"/>
      <c r="BL3956" s="169"/>
      <c r="BM3956" s="169"/>
      <c r="BN3956" s="169"/>
      <c r="BO3956" s="169"/>
      <c r="BP3956" s="169"/>
      <c r="BQ3956" s="169"/>
      <c r="BS3956" s="6"/>
      <c r="BT3956" s="11"/>
      <c r="BU3956" s="6"/>
      <c r="BV3956" s="6"/>
    </row>
    <row r="3957" spans="1:74" ht="15.75" x14ac:dyDescent="0.25">
      <c r="A3957" s="52" t="s">
        <v>7908</v>
      </c>
      <c r="B3957" s="56"/>
      <c r="C3957" s="7" t="s">
        <v>118</v>
      </c>
      <c r="D3957" s="7" t="s">
        <v>6921</v>
      </c>
      <c r="E3957" s="7"/>
      <c r="F3957" s="64"/>
      <c r="G3957" s="6"/>
      <c r="H3957" s="6"/>
      <c r="I3957" s="10" t="s">
        <v>110</v>
      </c>
      <c r="J3957" s="11" t="s">
        <v>7894</v>
      </c>
      <c r="K3957" s="220" t="s">
        <v>601</v>
      </c>
      <c r="L3957" s="180"/>
      <c r="M3957" s="180">
        <v>1000</v>
      </c>
      <c r="N3957" s="80" t="s">
        <v>7217</v>
      </c>
      <c r="O3957" s="165"/>
      <c r="P3957" s="80" t="s">
        <v>3837</v>
      </c>
      <c r="Q3957" s="80"/>
      <c r="R3957" s="80"/>
      <c r="S3957" s="166"/>
      <c r="T3957" s="164"/>
      <c r="U3957" s="167"/>
      <c r="V3957" s="168"/>
      <c r="W3957" s="12" t="str">
        <f t="shared" si="672"/>
        <v>Mqtt1</v>
      </c>
      <c r="X3957" s="222"/>
      <c r="Y3957" s="6" t="str">
        <f t="shared" si="665"/>
        <v>power-tag/spare</v>
      </c>
      <c r="Z3957" s="106" t="str" cm="1">
        <f t="array" ref="Z3957">IF(COUNTIF(N3957,"spare"),"","$."&amp;_xlfn.REGEXEXTRACT(J3957,"PT\d+[FQ]\d+_(.*)", 2))</f>
        <v>$.RMS_Voltage_C_N</v>
      </c>
      <c r="AA3957" s="12">
        <f t="shared" si="674"/>
        <v>59</v>
      </c>
      <c r="AB3957" s="6" t="s">
        <v>195</v>
      </c>
      <c r="AC3957" s="106">
        <v>3032</v>
      </c>
      <c r="AJ3957" s="80"/>
      <c r="AK3957" s="116" t="s">
        <v>1694</v>
      </c>
      <c r="AN3957" s="80"/>
      <c r="AO3957" s="80"/>
      <c r="AP3957" s="80"/>
      <c r="AQ3957" s="80"/>
      <c r="AR3957" s="130"/>
      <c r="AS3957" s="80"/>
      <c r="AT3957" s="7"/>
      <c r="AU3957" s="7"/>
      <c r="AV3957" s="169"/>
      <c r="AW3957" s="170"/>
      <c r="AX3957" s="140"/>
      <c r="AY3957" s="150"/>
      <c r="AZ3957" s="171"/>
      <c r="BA3957" s="171"/>
      <c r="BB3957" s="150" t="str">
        <f t="shared" si="673"/>
        <v/>
      </c>
      <c r="BC3957" s="172"/>
      <c r="BD3957" s="169"/>
      <c r="BE3957" s="169"/>
      <c r="BF3957" s="169"/>
      <c r="BG3957" s="169"/>
      <c r="BH3957" s="169"/>
      <c r="BI3957" s="169"/>
      <c r="BJ3957" s="169"/>
      <c r="BK3957" s="169"/>
      <c r="BL3957" s="169"/>
      <c r="BM3957" s="169"/>
      <c r="BN3957" s="169"/>
      <c r="BO3957" s="169"/>
      <c r="BP3957" s="169"/>
      <c r="BQ3957" s="169"/>
      <c r="BS3957" s="6"/>
      <c r="BT3957" s="11"/>
      <c r="BU3957" s="6"/>
      <c r="BV3957" s="6"/>
    </row>
    <row r="3958" spans="1:74" ht="15.75" x14ac:dyDescent="0.25">
      <c r="A3958" s="52" t="s">
        <v>7908</v>
      </c>
      <c r="B3958" s="56"/>
      <c r="C3958" s="7" t="s">
        <v>118</v>
      </c>
      <c r="D3958" s="7" t="s">
        <v>6921</v>
      </c>
      <c r="E3958" s="7"/>
      <c r="F3958" s="64"/>
      <c r="G3958" s="6"/>
      <c r="H3958" s="6"/>
      <c r="I3958" s="10" t="s">
        <v>110</v>
      </c>
      <c r="J3958" s="11" t="s">
        <v>5897</v>
      </c>
      <c r="K3958" s="220" t="s">
        <v>601</v>
      </c>
      <c r="L3958" s="180"/>
      <c r="M3958" s="180">
        <v>1000</v>
      </c>
      <c r="N3958" s="80" t="s">
        <v>7217</v>
      </c>
      <c r="O3958" s="165"/>
      <c r="P3958" s="80" t="s">
        <v>3838</v>
      </c>
      <c r="Q3958" s="80"/>
      <c r="R3958" s="80"/>
      <c r="S3958" s="166"/>
      <c r="T3958" s="164"/>
      <c r="U3958" s="167"/>
      <c r="V3958" s="168"/>
      <c r="W3958" s="12" t="str">
        <f t="shared" si="672"/>
        <v>Mqtt1</v>
      </c>
      <c r="X3958" s="222"/>
      <c r="Y3958" s="6" t="str">
        <f t="shared" si="665"/>
        <v>power-tag/spare</v>
      </c>
      <c r="Z3958" s="106" t="str" cm="1">
        <f t="array" ref="Z3958">IF(COUNTIF(N3958,"spare"),"","$."&amp;_xlfn.REGEXEXTRACT(J3958,"PT\d+[FQ]\d+_(.*)", 2))</f>
        <v>$.Active_Power_Phase_A</v>
      </c>
      <c r="AA3958" s="12">
        <f t="shared" si="674"/>
        <v>59</v>
      </c>
      <c r="AB3958" s="6" t="s">
        <v>195</v>
      </c>
      <c r="AC3958" s="106">
        <v>3054</v>
      </c>
      <c r="AJ3958" s="80"/>
      <c r="AK3958" s="116" t="s">
        <v>1695</v>
      </c>
      <c r="AN3958" s="80"/>
      <c r="AO3958" s="80"/>
      <c r="AP3958" s="80"/>
      <c r="AQ3958" s="80"/>
      <c r="AR3958" s="130"/>
      <c r="AS3958" s="80"/>
      <c r="AT3958" s="7"/>
      <c r="AU3958" s="7"/>
      <c r="AV3958" s="169"/>
      <c r="AW3958" s="170"/>
      <c r="AX3958" s="140"/>
      <c r="AY3958" s="150"/>
      <c r="AZ3958" s="171"/>
      <c r="BA3958" s="171"/>
      <c r="BB3958" s="150" t="str">
        <f t="shared" si="673"/>
        <v/>
      </c>
      <c r="BC3958" s="172"/>
      <c r="BD3958" s="169"/>
      <c r="BE3958" s="169"/>
      <c r="BF3958" s="169"/>
      <c r="BG3958" s="169"/>
      <c r="BH3958" s="169"/>
      <c r="BI3958" s="169"/>
      <c r="BJ3958" s="169"/>
      <c r="BK3958" s="169"/>
      <c r="BL3958" s="169"/>
      <c r="BM3958" s="169"/>
      <c r="BN3958" s="169"/>
      <c r="BO3958" s="169"/>
      <c r="BP3958" s="169"/>
      <c r="BQ3958" s="169"/>
      <c r="BS3958" s="6"/>
      <c r="BT3958" s="11"/>
      <c r="BU3958" s="6"/>
      <c r="BV3958" s="6"/>
    </row>
    <row r="3959" spans="1:74" ht="15.75" x14ac:dyDescent="0.25">
      <c r="A3959" s="52" t="s">
        <v>7908</v>
      </c>
      <c r="B3959" s="56"/>
      <c r="C3959" s="7" t="s">
        <v>118</v>
      </c>
      <c r="D3959" s="7" t="s">
        <v>6921</v>
      </c>
      <c r="E3959" s="7"/>
      <c r="F3959" s="64"/>
      <c r="G3959" s="6"/>
      <c r="H3959" s="6"/>
      <c r="I3959" s="10" t="s">
        <v>110</v>
      </c>
      <c r="J3959" s="11" t="s">
        <v>5898</v>
      </c>
      <c r="K3959" s="220" t="s">
        <v>601</v>
      </c>
      <c r="L3959" s="180"/>
      <c r="M3959" s="180">
        <v>1000</v>
      </c>
      <c r="N3959" s="80" t="s">
        <v>7217</v>
      </c>
      <c r="O3959" s="165"/>
      <c r="P3959" s="80" t="s">
        <v>3839</v>
      </c>
      <c r="Q3959" s="80"/>
      <c r="R3959" s="80"/>
      <c r="S3959" s="166"/>
      <c r="T3959" s="164"/>
      <c r="U3959" s="167"/>
      <c r="V3959" s="168"/>
      <c r="W3959" s="12" t="str">
        <f t="shared" si="672"/>
        <v>Mqtt1</v>
      </c>
      <c r="X3959" s="222"/>
      <c r="Y3959" s="6" t="str">
        <f t="shared" si="665"/>
        <v>power-tag/spare</v>
      </c>
      <c r="Z3959" s="106" t="str" cm="1">
        <f t="array" ref="Z3959">IF(COUNTIF(N3959,"spare"),"","$."&amp;_xlfn.REGEXEXTRACT(J3959,"PT\d+[FQ]\d+_(.*)", 2))</f>
        <v>$.Active_Power_Phase_B</v>
      </c>
      <c r="AA3959" s="12">
        <f t="shared" si="674"/>
        <v>59</v>
      </c>
      <c r="AB3959" s="6" t="s">
        <v>195</v>
      </c>
      <c r="AC3959" s="106">
        <v>3056</v>
      </c>
      <c r="AJ3959" s="80"/>
      <c r="AK3959" s="116" t="s">
        <v>1695</v>
      </c>
      <c r="AN3959" s="80"/>
      <c r="AO3959" s="80"/>
      <c r="AP3959" s="80"/>
      <c r="AQ3959" s="80"/>
      <c r="AR3959" s="130"/>
      <c r="AS3959" s="80"/>
      <c r="AT3959" s="7"/>
      <c r="AU3959" s="7"/>
      <c r="AV3959" s="169"/>
      <c r="AW3959" s="170"/>
      <c r="AX3959" s="140"/>
      <c r="AY3959" s="150"/>
      <c r="AZ3959" s="171"/>
      <c r="BA3959" s="171"/>
      <c r="BB3959" s="150" t="str">
        <f t="shared" si="673"/>
        <v/>
      </c>
      <c r="BC3959" s="172"/>
      <c r="BD3959" s="169"/>
      <c r="BE3959" s="169"/>
      <c r="BF3959" s="169"/>
      <c r="BG3959" s="169"/>
      <c r="BH3959" s="169"/>
      <c r="BI3959" s="169"/>
      <c r="BJ3959" s="169"/>
      <c r="BK3959" s="169"/>
      <c r="BL3959" s="169"/>
      <c r="BM3959" s="169"/>
      <c r="BN3959" s="169"/>
      <c r="BO3959" s="169"/>
      <c r="BP3959" s="169"/>
      <c r="BQ3959" s="169"/>
      <c r="BS3959" s="6"/>
      <c r="BT3959" s="11"/>
      <c r="BU3959" s="6"/>
      <c r="BV3959" s="6"/>
    </row>
    <row r="3960" spans="1:74" ht="15.75" x14ac:dyDescent="0.25">
      <c r="A3960" s="52" t="s">
        <v>7908</v>
      </c>
      <c r="B3960" s="56"/>
      <c r="C3960" s="7" t="s">
        <v>118</v>
      </c>
      <c r="D3960" s="7" t="s">
        <v>6921</v>
      </c>
      <c r="E3960" s="7"/>
      <c r="F3960" s="64"/>
      <c r="G3960" s="6"/>
      <c r="H3960" s="6"/>
      <c r="I3960" s="10" t="s">
        <v>110</v>
      </c>
      <c r="J3960" s="11" t="s">
        <v>5899</v>
      </c>
      <c r="K3960" s="220" t="s">
        <v>601</v>
      </c>
      <c r="L3960" s="180"/>
      <c r="M3960" s="180">
        <v>1000</v>
      </c>
      <c r="N3960" s="80" t="s">
        <v>7217</v>
      </c>
      <c r="O3960" s="165"/>
      <c r="P3960" s="80" t="s">
        <v>3840</v>
      </c>
      <c r="Q3960" s="80"/>
      <c r="R3960" s="80"/>
      <c r="S3960" s="166"/>
      <c r="T3960" s="164"/>
      <c r="U3960" s="167"/>
      <c r="V3960" s="168"/>
      <c r="W3960" s="12" t="str">
        <f t="shared" si="672"/>
        <v>Mqtt1</v>
      </c>
      <c r="X3960" s="222"/>
      <c r="Y3960" s="6" t="str">
        <f t="shared" si="665"/>
        <v>power-tag/spare</v>
      </c>
      <c r="Z3960" s="106" t="str" cm="1">
        <f t="array" ref="Z3960">IF(COUNTIF(N3960,"spare"),"","$."&amp;_xlfn.REGEXEXTRACT(J3960,"PT\d+[FQ]\d+_(.*)", 2))</f>
        <v>$.Active_Power_Phase_C</v>
      </c>
      <c r="AA3960" s="12">
        <f t="shared" si="674"/>
        <v>59</v>
      </c>
      <c r="AB3960" s="6" t="s">
        <v>195</v>
      </c>
      <c r="AC3960" s="106">
        <v>3058</v>
      </c>
      <c r="AJ3960" s="80"/>
      <c r="AK3960" s="116" t="s">
        <v>1695</v>
      </c>
      <c r="AN3960" s="80"/>
      <c r="AO3960" s="80"/>
      <c r="AP3960" s="80"/>
      <c r="AQ3960" s="80"/>
      <c r="AR3960" s="130"/>
      <c r="AS3960" s="80"/>
      <c r="AT3960" s="7"/>
      <c r="AU3960" s="7"/>
      <c r="AV3960" s="169"/>
      <c r="AW3960" s="170"/>
      <c r="AX3960" s="140"/>
      <c r="AY3960" s="150"/>
      <c r="AZ3960" s="171"/>
      <c r="BA3960" s="171"/>
      <c r="BB3960" s="150" t="str">
        <f t="shared" si="673"/>
        <v/>
      </c>
      <c r="BC3960" s="172"/>
      <c r="BD3960" s="169"/>
      <c r="BE3960" s="169"/>
      <c r="BF3960" s="169"/>
      <c r="BG3960" s="169"/>
      <c r="BH3960" s="169"/>
      <c r="BI3960" s="169"/>
      <c r="BJ3960" s="169"/>
      <c r="BK3960" s="169"/>
      <c r="BL3960" s="169"/>
      <c r="BM3960" s="169"/>
      <c r="BN3960" s="169"/>
      <c r="BO3960" s="169"/>
      <c r="BP3960" s="169"/>
      <c r="BQ3960" s="169"/>
      <c r="BS3960" s="6"/>
      <c r="BT3960" s="11"/>
      <c r="BU3960" s="6"/>
      <c r="BV3960" s="6"/>
    </row>
    <row r="3961" spans="1:74" ht="15.75" x14ac:dyDescent="0.25">
      <c r="A3961" s="52" t="s">
        <v>7908</v>
      </c>
      <c r="B3961" s="56"/>
      <c r="C3961" s="7" t="s">
        <v>118</v>
      </c>
      <c r="D3961" s="7" t="s">
        <v>6921</v>
      </c>
      <c r="E3961" s="7"/>
      <c r="F3961" s="64"/>
      <c r="G3961" s="6"/>
      <c r="H3961" s="6"/>
      <c r="I3961" s="10" t="s">
        <v>110</v>
      </c>
      <c r="J3961" s="11" t="s">
        <v>5900</v>
      </c>
      <c r="K3961" s="220" t="s">
        <v>601</v>
      </c>
      <c r="L3961" s="180"/>
      <c r="M3961" s="180">
        <v>1000</v>
      </c>
      <c r="N3961" s="80" t="s">
        <v>7217</v>
      </c>
      <c r="O3961" s="165"/>
      <c r="P3961" s="80" t="s">
        <v>3841</v>
      </c>
      <c r="Q3961" s="80"/>
      <c r="R3961" s="80"/>
      <c r="S3961" s="166"/>
      <c r="T3961" s="164"/>
      <c r="U3961" s="167"/>
      <c r="V3961" s="168"/>
      <c r="W3961" s="12" t="str">
        <f t="shared" si="672"/>
        <v>Mqtt1</v>
      </c>
      <c r="X3961" s="222"/>
      <c r="Y3961" s="6" t="str">
        <f t="shared" si="665"/>
        <v>power-tag/spare</v>
      </c>
      <c r="Z3961" s="106" t="str" cm="1">
        <f t="array" ref="Z3961">IF(COUNTIF(N3961,"spare"),"","$."&amp;_xlfn.REGEXEXTRACT(J3961,"PT\d+[FQ]\d+_(.*)", 2))</f>
        <v>$.Total_Active_Power</v>
      </c>
      <c r="AA3961" s="12">
        <f t="shared" si="674"/>
        <v>59</v>
      </c>
      <c r="AB3961" s="6" t="s">
        <v>195</v>
      </c>
      <c r="AC3961" s="106">
        <v>3060</v>
      </c>
      <c r="AJ3961" s="80"/>
      <c r="AK3961" s="116" t="s">
        <v>1695</v>
      </c>
      <c r="AN3961" s="80"/>
      <c r="AO3961" s="80"/>
      <c r="AP3961" s="80"/>
      <c r="AQ3961" s="80"/>
      <c r="AR3961" s="130"/>
      <c r="AS3961" s="80"/>
      <c r="AT3961" s="7"/>
      <c r="AU3961" s="7"/>
      <c r="AV3961" s="169"/>
      <c r="AW3961" s="170"/>
      <c r="AX3961" s="140"/>
      <c r="AY3961" s="150"/>
      <c r="AZ3961" s="171"/>
      <c r="BA3961" s="171"/>
      <c r="BB3961" s="150" t="str">
        <f t="shared" si="673"/>
        <v/>
      </c>
      <c r="BC3961" s="172"/>
      <c r="BD3961" s="169"/>
      <c r="BE3961" s="169"/>
      <c r="BF3961" s="169"/>
      <c r="BG3961" s="169"/>
      <c r="BH3961" s="169"/>
      <c r="BI3961" s="169"/>
      <c r="BJ3961" s="169"/>
      <c r="BK3961" s="169"/>
      <c r="BL3961" s="169"/>
      <c r="BM3961" s="169"/>
      <c r="BN3961" s="169"/>
      <c r="BO3961" s="169"/>
      <c r="BP3961" s="169"/>
      <c r="BQ3961" s="169"/>
      <c r="BS3961" s="6"/>
      <c r="BT3961" s="11"/>
      <c r="BU3961" s="6"/>
      <c r="BV3961" s="6"/>
    </row>
    <row r="3962" spans="1:74" ht="15.75" x14ac:dyDescent="0.25">
      <c r="A3962" s="52" t="s">
        <v>7908</v>
      </c>
      <c r="B3962" s="56"/>
      <c r="C3962" s="7" t="s">
        <v>118</v>
      </c>
      <c r="D3962" s="7" t="s">
        <v>6921</v>
      </c>
      <c r="E3962" s="7"/>
      <c r="F3962" s="64"/>
      <c r="G3962" s="6"/>
      <c r="H3962" s="6"/>
      <c r="I3962" s="10" t="s">
        <v>110</v>
      </c>
      <c r="J3962" s="11" t="s">
        <v>5901</v>
      </c>
      <c r="K3962" s="220" t="s">
        <v>601</v>
      </c>
      <c r="L3962" s="180"/>
      <c r="M3962" s="180">
        <v>1000</v>
      </c>
      <c r="N3962" s="80" t="s">
        <v>7217</v>
      </c>
      <c r="O3962" s="165"/>
      <c r="P3962" s="80" t="s">
        <v>3842</v>
      </c>
      <c r="Q3962" s="80"/>
      <c r="R3962" s="80"/>
      <c r="S3962" s="166"/>
      <c r="T3962" s="164"/>
      <c r="U3962" s="167"/>
      <c r="V3962" s="168"/>
      <c r="W3962" s="12" t="str">
        <f t="shared" si="672"/>
        <v>Mqtt1</v>
      </c>
      <c r="X3962" s="222"/>
      <c r="Y3962" s="6" t="str">
        <f t="shared" si="665"/>
        <v>power-tag/spare</v>
      </c>
      <c r="Z3962" s="106" t="str" cm="1">
        <f t="array" ref="Z3962">IF(COUNTIF(N3962,"spare"),"","$."&amp;_xlfn.REGEXEXTRACT(J3962,"PT\d+[FQ]\d+_(.*)", 2))</f>
        <v>$.Power_Factor_Phase_A</v>
      </c>
      <c r="AA3962" s="12">
        <f t="shared" si="674"/>
        <v>59</v>
      </c>
      <c r="AB3962" s="6" t="s">
        <v>195</v>
      </c>
      <c r="AC3962" s="106">
        <v>3078</v>
      </c>
      <c r="AJ3962" s="80"/>
      <c r="AK3962" s="116" t="s">
        <v>1696</v>
      </c>
      <c r="AN3962" s="80"/>
      <c r="AO3962" s="80"/>
      <c r="AP3962" s="80"/>
      <c r="AQ3962" s="80"/>
      <c r="AR3962" s="130"/>
      <c r="AS3962" s="80"/>
      <c r="AT3962" s="7"/>
      <c r="AU3962" s="7"/>
      <c r="AV3962" s="169"/>
      <c r="AW3962" s="170"/>
      <c r="AX3962" s="140"/>
      <c r="AY3962" s="150"/>
      <c r="AZ3962" s="171"/>
      <c r="BA3962" s="171"/>
      <c r="BB3962" s="150" t="str">
        <f t="shared" si="673"/>
        <v/>
      </c>
      <c r="BC3962" s="172"/>
      <c r="BD3962" s="169"/>
      <c r="BE3962" s="169"/>
      <c r="BF3962" s="169"/>
      <c r="BG3962" s="169"/>
      <c r="BH3962" s="169"/>
      <c r="BI3962" s="169"/>
      <c r="BJ3962" s="169"/>
      <c r="BK3962" s="169"/>
      <c r="BL3962" s="169"/>
      <c r="BM3962" s="169"/>
      <c r="BN3962" s="169"/>
      <c r="BO3962" s="169"/>
      <c r="BP3962" s="169"/>
      <c r="BQ3962" s="169"/>
      <c r="BS3962" s="6"/>
      <c r="BT3962" s="11"/>
      <c r="BU3962" s="6"/>
      <c r="BV3962" s="6"/>
    </row>
    <row r="3963" spans="1:74" ht="15.75" x14ac:dyDescent="0.25">
      <c r="A3963" s="52" t="s">
        <v>7908</v>
      </c>
      <c r="B3963" s="56"/>
      <c r="C3963" s="7" t="s">
        <v>118</v>
      </c>
      <c r="D3963" s="7" t="s">
        <v>6921</v>
      </c>
      <c r="E3963" s="7"/>
      <c r="F3963" s="64"/>
      <c r="G3963" s="6"/>
      <c r="H3963" s="6"/>
      <c r="I3963" s="10" t="s">
        <v>110</v>
      </c>
      <c r="J3963" s="11" t="s">
        <v>5902</v>
      </c>
      <c r="K3963" s="220" t="s">
        <v>601</v>
      </c>
      <c r="L3963" s="180"/>
      <c r="M3963" s="180">
        <v>1000</v>
      </c>
      <c r="N3963" s="80" t="s">
        <v>7217</v>
      </c>
      <c r="O3963" s="165"/>
      <c r="P3963" s="80" t="s">
        <v>3843</v>
      </c>
      <c r="Q3963" s="80"/>
      <c r="R3963" s="80"/>
      <c r="S3963" s="166"/>
      <c r="T3963" s="164"/>
      <c r="U3963" s="167"/>
      <c r="V3963" s="168"/>
      <c r="W3963" s="12" t="str">
        <f t="shared" si="672"/>
        <v>Mqtt1</v>
      </c>
      <c r="X3963" s="222"/>
      <c r="Y3963" s="6" t="str">
        <f t="shared" si="665"/>
        <v>power-tag/spare</v>
      </c>
      <c r="Z3963" s="106" t="str" cm="1">
        <f t="array" ref="Z3963">IF(COUNTIF(N3963,"spare"),"","$."&amp;_xlfn.REGEXEXTRACT(J3963,"PT\d+[FQ]\d+_(.*)", 2))</f>
        <v>$.Power_Factor_Phase_B</v>
      </c>
      <c r="AA3963" s="12">
        <f t="shared" si="674"/>
        <v>59</v>
      </c>
      <c r="AB3963" s="6" t="s">
        <v>195</v>
      </c>
      <c r="AC3963" s="106">
        <v>3080</v>
      </c>
      <c r="AJ3963" s="80"/>
      <c r="AK3963" s="116" t="s">
        <v>1696</v>
      </c>
      <c r="AN3963" s="80"/>
      <c r="AO3963" s="80"/>
      <c r="AP3963" s="80"/>
      <c r="AQ3963" s="80"/>
      <c r="AR3963" s="130"/>
      <c r="AS3963" s="80"/>
      <c r="AT3963" s="7"/>
      <c r="AU3963" s="7"/>
      <c r="AV3963" s="169"/>
      <c r="AW3963" s="170"/>
      <c r="AX3963" s="140"/>
      <c r="AY3963" s="150"/>
      <c r="AZ3963" s="171"/>
      <c r="BA3963" s="171"/>
      <c r="BB3963" s="150" t="str">
        <f t="shared" si="673"/>
        <v/>
      </c>
      <c r="BC3963" s="172"/>
      <c r="BD3963" s="169"/>
      <c r="BE3963" s="169"/>
      <c r="BF3963" s="169"/>
      <c r="BG3963" s="169"/>
      <c r="BH3963" s="169"/>
      <c r="BI3963" s="169"/>
      <c r="BJ3963" s="169"/>
      <c r="BK3963" s="169"/>
      <c r="BL3963" s="169"/>
      <c r="BM3963" s="169"/>
      <c r="BN3963" s="169"/>
      <c r="BO3963" s="169"/>
      <c r="BP3963" s="169"/>
      <c r="BQ3963" s="169"/>
      <c r="BS3963" s="6"/>
      <c r="BT3963" s="11"/>
      <c r="BU3963" s="6"/>
      <c r="BV3963" s="6"/>
    </row>
    <row r="3964" spans="1:74" ht="15.75" x14ac:dyDescent="0.25">
      <c r="A3964" s="52" t="s">
        <v>7908</v>
      </c>
      <c r="B3964" s="56"/>
      <c r="C3964" s="7" t="s">
        <v>118</v>
      </c>
      <c r="D3964" s="7" t="s">
        <v>6921</v>
      </c>
      <c r="E3964" s="7"/>
      <c r="F3964" s="64"/>
      <c r="G3964" s="6"/>
      <c r="H3964" s="6"/>
      <c r="I3964" s="10" t="s">
        <v>110</v>
      </c>
      <c r="J3964" s="11" t="s">
        <v>5903</v>
      </c>
      <c r="K3964" s="220" t="s">
        <v>601</v>
      </c>
      <c r="L3964" s="180"/>
      <c r="M3964" s="180">
        <v>1000</v>
      </c>
      <c r="N3964" s="80" t="s">
        <v>7217</v>
      </c>
      <c r="O3964" s="165"/>
      <c r="P3964" s="80" t="s">
        <v>3844</v>
      </c>
      <c r="Q3964" s="80"/>
      <c r="R3964" s="80"/>
      <c r="S3964" s="166"/>
      <c r="T3964" s="164"/>
      <c r="U3964" s="167"/>
      <c r="V3964" s="168"/>
      <c r="W3964" s="12" t="str">
        <f t="shared" si="672"/>
        <v>Mqtt1</v>
      </c>
      <c r="X3964" s="222"/>
      <c r="Y3964" s="6" t="str">
        <f t="shared" si="665"/>
        <v>power-tag/spare</v>
      </c>
      <c r="Z3964" s="106" t="str" cm="1">
        <f t="array" ref="Z3964">IF(COUNTIF(N3964,"spare"),"","$."&amp;_xlfn.REGEXEXTRACT(J3964,"PT\d+[FQ]\d+_(.*)", 2))</f>
        <v>$.Power_Factor_Phase_C</v>
      </c>
      <c r="AA3964" s="12">
        <f t="shared" si="674"/>
        <v>59</v>
      </c>
      <c r="AB3964" s="6" t="s">
        <v>195</v>
      </c>
      <c r="AC3964" s="106">
        <v>3082</v>
      </c>
      <c r="AJ3964" s="80"/>
      <c r="AK3964" s="116" t="s">
        <v>1696</v>
      </c>
      <c r="AN3964" s="80"/>
      <c r="AO3964" s="80"/>
      <c r="AP3964" s="80"/>
      <c r="AQ3964" s="80"/>
      <c r="AR3964" s="130"/>
      <c r="AS3964" s="80"/>
      <c r="AT3964" s="7"/>
      <c r="AU3964" s="7"/>
      <c r="AV3964" s="169"/>
      <c r="AW3964" s="170"/>
      <c r="AX3964" s="140"/>
      <c r="AY3964" s="150"/>
      <c r="AZ3964" s="171"/>
      <c r="BA3964" s="171"/>
      <c r="BB3964" s="150" t="str">
        <f t="shared" si="673"/>
        <v/>
      </c>
      <c r="BC3964" s="172"/>
      <c r="BD3964" s="169"/>
      <c r="BE3964" s="169"/>
      <c r="BF3964" s="169"/>
      <c r="BG3964" s="169"/>
      <c r="BH3964" s="169"/>
      <c r="BI3964" s="169"/>
      <c r="BJ3964" s="169"/>
      <c r="BK3964" s="169"/>
      <c r="BL3964" s="169"/>
      <c r="BM3964" s="169"/>
      <c r="BN3964" s="169"/>
      <c r="BO3964" s="169"/>
      <c r="BP3964" s="169"/>
      <c r="BQ3964" s="169"/>
      <c r="BS3964" s="6"/>
      <c r="BT3964" s="11"/>
      <c r="BU3964" s="6"/>
      <c r="BV3964" s="6"/>
    </row>
    <row r="3965" spans="1:74" ht="15.75" x14ac:dyDescent="0.25">
      <c r="A3965" s="52" t="s">
        <v>7908</v>
      </c>
      <c r="B3965" s="56"/>
      <c r="C3965" s="7" t="s">
        <v>118</v>
      </c>
      <c r="D3965" s="7" t="s">
        <v>6921</v>
      </c>
      <c r="E3965" s="7"/>
      <c r="F3965" s="64"/>
      <c r="G3965" s="6"/>
      <c r="H3965" s="6"/>
      <c r="I3965" s="10" t="s">
        <v>110</v>
      </c>
      <c r="J3965" s="11" t="s">
        <v>5904</v>
      </c>
      <c r="K3965" s="220" t="s">
        <v>601</v>
      </c>
      <c r="L3965" s="180"/>
      <c r="M3965" s="180">
        <v>1000</v>
      </c>
      <c r="N3965" s="80" t="s">
        <v>7217</v>
      </c>
      <c r="O3965" s="165"/>
      <c r="P3965" s="80" t="s">
        <v>3845</v>
      </c>
      <c r="Q3965" s="80"/>
      <c r="R3965" s="80"/>
      <c r="S3965" s="166"/>
      <c r="T3965" s="164"/>
      <c r="U3965" s="167"/>
      <c r="V3965" s="168"/>
      <c r="W3965" s="12" t="str">
        <f t="shared" si="672"/>
        <v>Mqtt1</v>
      </c>
      <c r="X3965" s="222"/>
      <c r="Y3965" s="6" t="str">
        <f t="shared" si="665"/>
        <v>power-tag/spare</v>
      </c>
      <c r="Z3965" s="106" t="str" cm="1">
        <f t="array" ref="Z3965">IF(COUNTIF(N3965,"spare"),"","$."&amp;_xlfn.REGEXEXTRACT(J3965,"PT\d+[FQ]\d+_(.*)", 2))</f>
        <v>$.Total_Power_Factor</v>
      </c>
      <c r="AA3965" s="12">
        <f t="shared" si="674"/>
        <v>59</v>
      </c>
      <c r="AB3965" s="6" t="s">
        <v>195</v>
      </c>
      <c r="AC3965" s="106">
        <v>3084</v>
      </c>
      <c r="AJ3965" s="80"/>
      <c r="AK3965" s="116" t="s">
        <v>1696</v>
      </c>
      <c r="AN3965" s="80"/>
      <c r="AO3965" s="80"/>
      <c r="AP3965" s="80"/>
      <c r="AQ3965" s="80"/>
      <c r="AR3965" s="130"/>
      <c r="AS3965" s="80"/>
      <c r="AT3965" s="7"/>
      <c r="AU3965" s="7"/>
      <c r="AV3965" s="169"/>
      <c r="AW3965" s="170"/>
      <c r="AX3965" s="140"/>
      <c r="AY3965" s="150"/>
      <c r="AZ3965" s="171"/>
      <c r="BA3965" s="171"/>
      <c r="BB3965" s="150" t="str">
        <f t="shared" si="673"/>
        <v/>
      </c>
      <c r="BC3965" s="172"/>
      <c r="BD3965" s="169"/>
      <c r="BE3965" s="169"/>
      <c r="BF3965" s="169"/>
      <c r="BG3965" s="169"/>
      <c r="BH3965" s="169"/>
      <c r="BI3965" s="169"/>
      <c r="BJ3965" s="169"/>
      <c r="BK3965" s="169"/>
      <c r="BL3965" s="169"/>
      <c r="BM3965" s="169"/>
      <c r="BN3965" s="169"/>
      <c r="BO3965" s="169"/>
      <c r="BP3965" s="169"/>
      <c r="BQ3965" s="169"/>
      <c r="BS3965" s="6"/>
      <c r="BT3965" s="11"/>
      <c r="BU3965" s="6"/>
      <c r="BV3965" s="6"/>
    </row>
    <row r="3966" spans="1:74" ht="15.75" x14ac:dyDescent="0.25">
      <c r="A3966" s="52" t="s">
        <v>7908</v>
      </c>
      <c r="B3966" s="56"/>
      <c r="C3966" s="7" t="s">
        <v>118</v>
      </c>
      <c r="D3966" s="7" t="s">
        <v>6921</v>
      </c>
      <c r="E3966" s="7"/>
      <c r="F3966" s="64"/>
      <c r="G3966" s="6"/>
      <c r="H3966" s="6"/>
      <c r="I3966" s="10" t="s">
        <v>110</v>
      </c>
      <c r="J3966" s="11" t="s">
        <v>5905</v>
      </c>
      <c r="K3966" s="220" t="s">
        <v>601</v>
      </c>
      <c r="L3966" s="180"/>
      <c r="M3966" s="180">
        <v>1000</v>
      </c>
      <c r="N3966" s="80" t="s">
        <v>7217</v>
      </c>
      <c r="O3966" s="165"/>
      <c r="P3966" s="80" t="s">
        <v>6823</v>
      </c>
      <c r="Q3966" s="80"/>
      <c r="R3966" s="80"/>
      <c r="S3966" s="166"/>
      <c r="T3966" s="164"/>
      <c r="U3966" s="167"/>
      <c r="V3966" s="168"/>
      <c r="W3966" s="12" t="str">
        <f t="shared" ref="W3966:W3980" si="675">IF(COUNTIF(N3966,"spare"),"","Mqtt1")</f>
        <v>Mqtt1</v>
      </c>
      <c r="X3966" s="222"/>
      <c r="Y3966" s="6" t="str">
        <f t="shared" si="665"/>
        <v>power-tag/knx-supply</v>
      </c>
      <c r="Z3966" s="106" t="str" cm="1">
        <f t="array" ref="Z3966">IF(COUNTIF(N3966,"spare"),"","$."&amp;_xlfn.REGEXEXTRACT(J3966,"PT\d+[FQ]\d+_(.*)", 2))</f>
        <v>$.RMS_Current_Phase_A</v>
      </c>
      <c r="AA3966" s="12">
        <f>AA3951+1</f>
        <v>60</v>
      </c>
      <c r="AB3966" s="6" t="s">
        <v>195</v>
      </c>
      <c r="AC3966" s="106">
        <v>3000</v>
      </c>
      <c r="AJ3966" s="80"/>
      <c r="AK3966" s="116" t="s">
        <v>1693</v>
      </c>
      <c r="AN3966" s="80"/>
      <c r="AO3966" s="80"/>
      <c r="AP3966" s="80"/>
      <c r="AQ3966" s="80"/>
      <c r="AR3966" s="130"/>
      <c r="AS3966" s="80"/>
      <c r="AT3966" s="7"/>
      <c r="AU3966" s="7"/>
      <c r="AV3966" s="169"/>
      <c r="AW3966" s="170"/>
      <c r="AX3966" s="140"/>
      <c r="AY3966" s="150"/>
      <c r="AZ3966" s="171"/>
      <c r="BA3966" s="171"/>
      <c r="BB3966" s="150" t="str">
        <f t="shared" ref="BB3966:BB3980" si="676">IF(ISNUMBER(AM3966),"1","")</f>
        <v/>
      </c>
      <c r="BC3966" s="172"/>
      <c r="BD3966" s="169"/>
      <c r="BE3966" s="169"/>
      <c r="BF3966" s="169"/>
      <c r="BG3966" s="169"/>
      <c r="BH3966" s="169"/>
      <c r="BI3966" s="169"/>
      <c r="BJ3966" s="169"/>
      <c r="BK3966" s="169"/>
      <c r="BL3966" s="169"/>
      <c r="BM3966" s="169"/>
      <c r="BN3966" s="169"/>
      <c r="BO3966" s="169"/>
      <c r="BP3966" s="169"/>
      <c r="BQ3966" s="169"/>
      <c r="BS3966" s="6"/>
      <c r="BT3966" s="11"/>
      <c r="BU3966" s="6"/>
      <c r="BV3966" s="6"/>
    </row>
    <row r="3967" spans="1:74" ht="15.75" x14ac:dyDescent="0.25">
      <c r="A3967" s="52" t="s">
        <v>7908</v>
      </c>
      <c r="B3967" s="56"/>
      <c r="C3967" s="7" t="s">
        <v>118</v>
      </c>
      <c r="D3967" s="7" t="s">
        <v>6921</v>
      </c>
      <c r="E3967" s="7"/>
      <c r="F3967" s="64"/>
      <c r="G3967" s="6"/>
      <c r="H3967" s="6"/>
      <c r="I3967" s="10" t="s">
        <v>110</v>
      </c>
      <c r="J3967" s="11" t="s">
        <v>5906</v>
      </c>
      <c r="K3967" s="220" t="s">
        <v>601</v>
      </c>
      <c r="L3967" s="180"/>
      <c r="M3967" s="180">
        <v>1000</v>
      </c>
      <c r="N3967" s="80" t="s">
        <v>7217</v>
      </c>
      <c r="O3967" s="165"/>
      <c r="P3967" s="80" t="s">
        <v>6824</v>
      </c>
      <c r="Q3967" s="80"/>
      <c r="R3967" s="80"/>
      <c r="S3967" s="166"/>
      <c r="T3967" s="164"/>
      <c r="U3967" s="167"/>
      <c r="V3967" s="168"/>
      <c r="W3967" s="12" t="str">
        <f t="shared" si="675"/>
        <v>Mqtt1</v>
      </c>
      <c r="X3967" s="222"/>
      <c r="Y3967" s="6" t="str">
        <f t="shared" si="665"/>
        <v>power-tag/knx-supply</v>
      </c>
      <c r="Z3967" s="106" t="str" cm="1">
        <f t="array" ref="Z3967">IF(COUNTIF(N3967,"spare"),"","$."&amp;_xlfn.REGEXEXTRACT(J3967,"PT\d+[FQ]\d+_(.*)", 2))</f>
        <v>$.RMS_Current_Phase_B</v>
      </c>
      <c r="AA3967" s="12">
        <f t="shared" ref="AA3967:AA3980" si="677">AA3952+1</f>
        <v>60</v>
      </c>
      <c r="AB3967" s="6" t="s">
        <v>195</v>
      </c>
      <c r="AC3967" s="106">
        <v>3002</v>
      </c>
      <c r="AJ3967" s="80"/>
      <c r="AK3967" s="116" t="s">
        <v>1693</v>
      </c>
      <c r="AN3967" s="80"/>
      <c r="AO3967" s="80"/>
      <c r="AP3967" s="80"/>
      <c r="AQ3967" s="80"/>
      <c r="AR3967" s="130"/>
      <c r="AS3967" s="80"/>
      <c r="AT3967" s="7"/>
      <c r="AU3967" s="7"/>
      <c r="AV3967" s="169"/>
      <c r="AW3967" s="170"/>
      <c r="AX3967" s="140"/>
      <c r="AY3967" s="150"/>
      <c r="AZ3967" s="171"/>
      <c r="BA3967" s="171"/>
      <c r="BB3967" s="150" t="str">
        <f t="shared" si="676"/>
        <v/>
      </c>
      <c r="BC3967" s="172"/>
      <c r="BD3967" s="169"/>
      <c r="BE3967" s="169"/>
      <c r="BF3967" s="169"/>
      <c r="BG3967" s="169"/>
      <c r="BH3967" s="169"/>
      <c r="BI3967" s="169"/>
      <c r="BJ3967" s="169"/>
      <c r="BK3967" s="169"/>
      <c r="BL3967" s="169"/>
      <c r="BM3967" s="169"/>
      <c r="BN3967" s="169"/>
      <c r="BO3967" s="169"/>
      <c r="BP3967" s="169"/>
      <c r="BQ3967" s="169"/>
      <c r="BS3967" s="6"/>
      <c r="BT3967" s="11"/>
      <c r="BU3967" s="6"/>
      <c r="BV3967" s="6"/>
    </row>
    <row r="3968" spans="1:74" ht="15.75" x14ac:dyDescent="0.25">
      <c r="A3968" s="52" t="s">
        <v>7908</v>
      </c>
      <c r="B3968" s="56"/>
      <c r="C3968" s="7" t="s">
        <v>118</v>
      </c>
      <c r="D3968" s="7" t="s">
        <v>6921</v>
      </c>
      <c r="E3968" s="7"/>
      <c r="F3968" s="64"/>
      <c r="G3968" s="6"/>
      <c r="H3968" s="6"/>
      <c r="I3968" s="10" t="s">
        <v>110</v>
      </c>
      <c r="J3968" s="11" t="s">
        <v>5907</v>
      </c>
      <c r="K3968" s="220" t="s">
        <v>601</v>
      </c>
      <c r="L3968" s="180"/>
      <c r="M3968" s="180">
        <v>1000</v>
      </c>
      <c r="N3968" s="80" t="s">
        <v>7217</v>
      </c>
      <c r="O3968" s="165"/>
      <c r="P3968" s="80" t="s">
        <v>6825</v>
      </c>
      <c r="Q3968" s="80"/>
      <c r="R3968" s="80"/>
      <c r="S3968" s="166"/>
      <c r="T3968" s="164"/>
      <c r="U3968" s="167"/>
      <c r="V3968" s="168"/>
      <c r="W3968" s="12" t="str">
        <f t="shared" si="675"/>
        <v>Mqtt1</v>
      </c>
      <c r="X3968" s="222"/>
      <c r="Y3968" s="6" t="str">
        <f t="shared" si="665"/>
        <v>power-tag/knx-supply</v>
      </c>
      <c r="Z3968" s="106" t="str" cm="1">
        <f t="array" ref="Z3968">IF(COUNTIF(N3968,"spare"),"","$."&amp;_xlfn.REGEXEXTRACT(J3968,"PT\d+[FQ]\d+_(.*)", 2))</f>
        <v>$.RMS_Current_Phase_C</v>
      </c>
      <c r="AA3968" s="12">
        <f t="shared" si="677"/>
        <v>60</v>
      </c>
      <c r="AB3968" s="6" t="s">
        <v>195</v>
      </c>
      <c r="AC3968" s="106">
        <v>3004</v>
      </c>
      <c r="AJ3968" s="80"/>
      <c r="AK3968" s="116" t="s">
        <v>1693</v>
      </c>
      <c r="AN3968" s="80"/>
      <c r="AO3968" s="80"/>
      <c r="AP3968" s="80"/>
      <c r="AQ3968" s="80"/>
      <c r="AR3968" s="130"/>
      <c r="AS3968" s="80"/>
      <c r="AT3968" s="7"/>
      <c r="AU3968" s="7"/>
      <c r="AV3968" s="169"/>
      <c r="AW3968" s="170"/>
      <c r="AX3968" s="140"/>
      <c r="AY3968" s="150"/>
      <c r="AZ3968" s="171"/>
      <c r="BA3968" s="171"/>
      <c r="BB3968" s="150" t="str">
        <f t="shared" si="676"/>
        <v/>
      </c>
      <c r="BC3968" s="172"/>
      <c r="BD3968" s="169"/>
      <c r="BE3968" s="169"/>
      <c r="BF3968" s="169"/>
      <c r="BG3968" s="169"/>
      <c r="BH3968" s="169"/>
      <c r="BI3968" s="169"/>
      <c r="BJ3968" s="169"/>
      <c r="BK3968" s="169"/>
      <c r="BL3968" s="169"/>
      <c r="BM3968" s="169"/>
      <c r="BN3968" s="169"/>
      <c r="BO3968" s="169"/>
      <c r="BP3968" s="169"/>
      <c r="BQ3968" s="169"/>
      <c r="BS3968" s="6"/>
      <c r="BT3968" s="11"/>
      <c r="BU3968" s="6"/>
      <c r="BV3968" s="6"/>
    </row>
    <row r="3969" spans="1:74" ht="15.75" x14ac:dyDescent="0.25">
      <c r="A3969" s="52" t="s">
        <v>7908</v>
      </c>
      <c r="B3969" s="56"/>
      <c r="C3969" s="7" t="s">
        <v>118</v>
      </c>
      <c r="D3969" s="7" t="s">
        <v>6921</v>
      </c>
      <c r="E3969" s="7"/>
      <c r="F3969" s="64"/>
      <c r="G3969" s="6"/>
      <c r="H3969" s="6"/>
      <c r="I3969" s="10" t="s">
        <v>110</v>
      </c>
      <c r="J3969" s="11" t="s">
        <v>5908</v>
      </c>
      <c r="K3969" s="220" t="s">
        <v>601</v>
      </c>
      <c r="L3969" s="180"/>
      <c r="M3969" s="180">
        <v>1000</v>
      </c>
      <c r="N3969" s="80" t="s">
        <v>7217</v>
      </c>
      <c r="O3969" s="165"/>
      <c r="P3969" s="80" t="s">
        <v>6826</v>
      </c>
      <c r="Q3969" s="80"/>
      <c r="R3969" s="80"/>
      <c r="S3969" s="166"/>
      <c r="T3969" s="164"/>
      <c r="U3969" s="167"/>
      <c r="V3969" s="168"/>
      <c r="W3969" s="12" t="str">
        <f t="shared" si="675"/>
        <v>Mqtt1</v>
      </c>
      <c r="X3969" s="222"/>
      <c r="Y3969" s="6" t="str">
        <f t="shared" si="665"/>
        <v>power-tag/knx-supply</v>
      </c>
      <c r="Z3969" s="106" t="str" cm="1">
        <f t="array" ref="Z3969">IF(COUNTIF(N3969,"spare"),"","$."&amp;_xlfn.REGEXEXTRACT(J3969,"PT\d+[FQ]\d+_(.*)", 2))</f>
        <v>$.RMS_Current_Phase_Neut</v>
      </c>
      <c r="AA3969" s="12">
        <f t="shared" si="677"/>
        <v>60</v>
      </c>
      <c r="AB3969" s="6" t="s">
        <v>195</v>
      </c>
      <c r="AC3969" s="106">
        <v>3006</v>
      </c>
      <c r="AJ3969" s="80"/>
      <c r="AK3969" s="116" t="s">
        <v>1693</v>
      </c>
      <c r="AN3969" s="80"/>
      <c r="AO3969" s="80"/>
      <c r="AP3969" s="80"/>
      <c r="AQ3969" s="80"/>
      <c r="AR3969" s="130"/>
      <c r="AS3969" s="80"/>
      <c r="AT3969" s="7"/>
      <c r="AU3969" s="7"/>
      <c r="AV3969" s="169"/>
      <c r="AW3969" s="170"/>
      <c r="AX3969" s="140"/>
      <c r="AY3969" s="150"/>
      <c r="AZ3969" s="171"/>
      <c r="BA3969" s="171"/>
      <c r="BB3969" s="150" t="str">
        <f t="shared" si="676"/>
        <v/>
      </c>
      <c r="BC3969" s="172"/>
      <c r="BD3969" s="169"/>
      <c r="BE3969" s="169"/>
      <c r="BF3969" s="169"/>
      <c r="BG3969" s="169"/>
      <c r="BH3969" s="169"/>
      <c r="BI3969" s="169"/>
      <c r="BJ3969" s="169"/>
      <c r="BK3969" s="169"/>
      <c r="BL3969" s="169"/>
      <c r="BM3969" s="169"/>
      <c r="BN3969" s="169"/>
      <c r="BO3969" s="169"/>
      <c r="BP3969" s="169"/>
      <c r="BQ3969" s="169"/>
      <c r="BS3969" s="6"/>
      <c r="BT3969" s="11"/>
      <c r="BU3969" s="6"/>
      <c r="BV3969" s="6"/>
    </row>
    <row r="3970" spans="1:74" ht="15.75" x14ac:dyDescent="0.25">
      <c r="A3970" s="52" t="s">
        <v>7908</v>
      </c>
      <c r="B3970" s="56"/>
      <c r="C3970" s="7" t="s">
        <v>118</v>
      </c>
      <c r="D3970" s="7" t="s">
        <v>6921</v>
      </c>
      <c r="E3970" s="7"/>
      <c r="F3970" s="64"/>
      <c r="G3970" s="6"/>
      <c r="H3970" s="6"/>
      <c r="I3970" s="10" t="s">
        <v>110</v>
      </c>
      <c r="J3970" s="11" t="s">
        <v>7895</v>
      </c>
      <c r="K3970" s="220" t="s">
        <v>601</v>
      </c>
      <c r="L3970" s="180"/>
      <c r="M3970" s="180">
        <v>1000</v>
      </c>
      <c r="N3970" s="80" t="s">
        <v>7217</v>
      </c>
      <c r="O3970" s="165"/>
      <c r="P3970" s="80" t="s">
        <v>6827</v>
      </c>
      <c r="Q3970" s="80"/>
      <c r="R3970" s="80"/>
      <c r="S3970" s="166"/>
      <c r="T3970" s="164"/>
      <c r="U3970" s="167"/>
      <c r="V3970" s="168"/>
      <c r="W3970" s="12" t="str">
        <f t="shared" si="675"/>
        <v>Mqtt1</v>
      </c>
      <c r="X3970" s="222"/>
      <c r="Y3970" s="6" t="str">
        <f t="shared" si="665"/>
        <v>power-tag/knx-supply</v>
      </c>
      <c r="Z3970" s="106" t="str" cm="1">
        <f t="array" ref="Z3970">IF(COUNTIF(N3970,"spare"),"","$."&amp;_xlfn.REGEXEXTRACT(J3970,"PT\d+[FQ]\d+_(.*)", 2))</f>
        <v>$.RMS_Voltage_A_N</v>
      </c>
      <c r="AA3970" s="12">
        <f t="shared" si="677"/>
        <v>60</v>
      </c>
      <c r="AB3970" s="6" t="s">
        <v>195</v>
      </c>
      <c r="AC3970" s="106">
        <v>3028</v>
      </c>
      <c r="AJ3970" s="80"/>
      <c r="AK3970" s="116" t="s">
        <v>1694</v>
      </c>
      <c r="AN3970" s="80"/>
      <c r="AO3970" s="80"/>
      <c r="AP3970" s="80"/>
      <c r="AQ3970" s="80"/>
      <c r="AR3970" s="130"/>
      <c r="AS3970" s="80"/>
      <c r="AT3970" s="7"/>
      <c r="AU3970" s="7"/>
      <c r="AV3970" s="169"/>
      <c r="AW3970" s="170"/>
      <c r="AX3970" s="140"/>
      <c r="AY3970" s="150"/>
      <c r="AZ3970" s="171"/>
      <c r="BA3970" s="171"/>
      <c r="BB3970" s="150" t="str">
        <f t="shared" si="676"/>
        <v/>
      </c>
      <c r="BC3970" s="172"/>
      <c r="BD3970" s="169"/>
      <c r="BE3970" s="169"/>
      <c r="BF3970" s="169"/>
      <c r="BG3970" s="169"/>
      <c r="BH3970" s="169"/>
      <c r="BI3970" s="169"/>
      <c r="BJ3970" s="169"/>
      <c r="BK3970" s="169"/>
      <c r="BL3970" s="169"/>
      <c r="BM3970" s="169"/>
      <c r="BN3970" s="169"/>
      <c r="BO3970" s="169"/>
      <c r="BP3970" s="169"/>
      <c r="BQ3970" s="169"/>
      <c r="BS3970" s="6"/>
      <c r="BT3970" s="11"/>
      <c r="BU3970" s="6"/>
      <c r="BV3970" s="6"/>
    </row>
    <row r="3971" spans="1:74" ht="15.75" x14ac:dyDescent="0.25">
      <c r="A3971" s="52" t="s">
        <v>7908</v>
      </c>
      <c r="B3971" s="56"/>
      <c r="C3971" s="7" t="s">
        <v>118</v>
      </c>
      <c r="D3971" s="7" t="s">
        <v>6921</v>
      </c>
      <c r="E3971" s="7"/>
      <c r="F3971" s="64"/>
      <c r="G3971" s="6"/>
      <c r="H3971" s="6"/>
      <c r="I3971" s="10" t="s">
        <v>110</v>
      </c>
      <c r="J3971" s="11" t="s">
        <v>7896</v>
      </c>
      <c r="K3971" s="220" t="s">
        <v>601</v>
      </c>
      <c r="L3971" s="180"/>
      <c r="M3971" s="180">
        <v>1000</v>
      </c>
      <c r="N3971" s="80" t="s">
        <v>7217</v>
      </c>
      <c r="O3971" s="165"/>
      <c r="P3971" s="80" t="s">
        <v>6828</v>
      </c>
      <c r="Q3971" s="80"/>
      <c r="R3971" s="80"/>
      <c r="S3971" s="166"/>
      <c r="T3971" s="164"/>
      <c r="U3971" s="167"/>
      <c r="V3971" s="168"/>
      <c r="W3971" s="12" t="str">
        <f t="shared" si="675"/>
        <v>Mqtt1</v>
      </c>
      <c r="X3971" s="222"/>
      <c r="Y3971" s="6" t="str">
        <f t="shared" si="665"/>
        <v>power-tag/knx-supply</v>
      </c>
      <c r="Z3971" s="106" t="str" cm="1">
        <f t="array" ref="Z3971">IF(COUNTIF(N3971,"spare"),"","$."&amp;_xlfn.REGEXEXTRACT(J3971,"PT\d+[FQ]\d+_(.*)", 2))</f>
        <v>$.RMS_Voltage_B_N</v>
      </c>
      <c r="AA3971" s="12">
        <f t="shared" si="677"/>
        <v>60</v>
      </c>
      <c r="AB3971" s="6" t="s">
        <v>195</v>
      </c>
      <c r="AC3971" s="106">
        <v>3030</v>
      </c>
      <c r="AJ3971" s="80"/>
      <c r="AK3971" s="116" t="s">
        <v>1694</v>
      </c>
      <c r="AN3971" s="80"/>
      <c r="AO3971" s="80"/>
      <c r="AP3971" s="80"/>
      <c r="AQ3971" s="80"/>
      <c r="AR3971" s="130"/>
      <c r="AS3971" s="80"/>
      <c r="AT3971" s="7"/>
      <c r="AU3971" s="7"/>
      <c r="AV3971" s="169"/>
      <c r="AW3971" s="170"/>
      <c r="AX3971" s="140"/>
      <c r="AY3971" s="150"/>
      <c r="AZ3971" s="171"/>
      <c r="BA3971" s="171"/>
      <c r="BB3971" s="150" t="str">
        <f t="shared" si="676"/>
        <v/>
      </c>
      <c r="BC3971" s="172"/>
      <c r="BD3971" s="169"/>
      <c r="BE3971" s="169"/>
      <c r="BF3971" s="169"/>
      <c r="BG3971" s="169"/>
      <c r="BH3971" s="169"/>
      <c r="BI3971" s="169"/>
      <c r="BJ3971" s="169"/>
      <c r="BK3971" s="169"/>
      <c r="BL3971" s="169"/>
      <c r="BM3971" s="169"/>
      <c r="BN3971" s="169"/>
      <c r="BO3971" s="169"/>
      <c r="BP3971" s="169"/>
      <c r="BQ3971" s="169"/>
      <c r="BS3971" s="6"/>
      <c r="BT3971" s="11"/>
      <c r="BU3971" s="6"/>
      <c r="BV3971" s="6"/>
    </row>
    <row r="3972" spans="1:74" ht="15.75" x14ac:dyDescent="0.25">
      <c r="A3972" s="52" t="s">
        <v>7908</v>
      </c>
      <c r="B3972" s="56"/>
      <c r="C3972" s="7" t="s">
        <v>118</v>
      </c>
      <c r="D3972" s="7" t="s">
        <v>6921</v>
      </c>
      <c r="E3972" s="7"/>
      <c r="F3972" s="64"/>
      <c r="G3972" s="6"/>
      <c r="H3972" s="6"/>
      <c r="I3972" s="10" t="s">
        <v>110</v>
      </c>
      <c r="J3972" s="11" t="s">
        <v>7897</v>
      </c>
      <c r="K3972" s="220" t="s">
        <v>601</v>
      </c>
      <c r="L3972" s="180"/>
      <c r="M3972" s="180">
        <v>1000</v>
      </c>
      <c r="N3972" s="80" t="s">
        <v>7217</v>
      </c>
      <c r="O3972" s="165"/>
      <c r="P3972" s="80" t="s">
        <v>6829</v>
      </c>
      <c r="Q3972" s="80"/>
      <c r="R3972" s="80"/>
      <c r="S3972" s="166"/>
      <c r="T3972" s="164"/>
      <c r="U3972" s="167"/>
      <c r="V3972" s="168"/>
      <c r="W3972" s="12" t="str">
        <f t="shared" si="675"/>
        <v>Mqtt1</v>
      </c>
      <c r="X3972" s="222"/>
      <c r="Y3972" s="6" t="str">
        <f t="shared" si="665"/>
        <v>power-tag/knx-supply</v>
      </c>
      <c r="Z3972" s="106" t="str" cm="1">
        <f t="array" ref="Z3972">IF(COUNTIF(N3972,"spare"),"","$."&amp;_xlfn.REGEXEXTRACT(J3972,"PT\d+[FQ]\d+_(.*)", 2))</f>
        <v>$.RMS_Voltage_C_N</v>
      </c>
      <c r="AA3972" s="12">
        <f t="shared" si="677"/>
        <v>60</v>
      </c>
      <c r="AB3972" s="6" t="s">
        <v>195</v>
      </c>
      <c r="AC3972" s="106">
        <v>3032</v>
      </c>
      <c r="AJ3972" s="80"/>
      <c r="AK3972" s="116" t="s">
        <v>1694</v>
      </c>
      <c r="AN3972" s="80"/>
      <c r="AO3972" s="80"/>
      <c r="AP3972" s="80"/>
      <c r="AQ3972" s="80"/>
      <c r="AR3972" s="130"/>
      <c r="AS3972" s="80"/>
      <c r="AT3972" s="7"/>
      <c r="AU3972" s="7"/>
      <c r="AV3972" s="169"/>
      <c r="AW3972" s="170"/>
      <c r="AX3972" s="140"/>
      <c r="AY3972" s="150"/>
      <c r="AZ3972" s="171"/>
      <c r="BA3972" s="171"/>
      <c r="BB3972" s="150" t="str">
        <f t="shared" si="676"/>
        <v/>
      </c>
      <c r="BC3972" s="172"/>
      <c r="BD3972" s="169"/>
      <c r="BE3972" s="169"/>
      <c r="BF3972" s="169"/>
      <c r="BG3972" s="169"/>
      <c r="BH3972" s="169"/>
      <c r="BI3972" s="169"/>
      <c r="BJ3972" s="169"/>
      <c r="BK3972" s="169"/>
      <c r="BL3972" s="169"/>
      <c r="BM3972" s="169"/>
      <c r="BN3972" s="169"/>
      <c r="BO3972" s="169"/>
      <c r="BP3972" s="169"/>
      <c r="BQ3972" s="169"/>
      <c r="BS3972" s="6"/>
      <c r="BT3972" s="11"/>
      <c r="BU3972" s="6"/>
      <c r="BV3972" s="6"/>
    </row>
    <row r="3973" spans="1:74" ht="15.75" x14ac:dyDescent="0.25">
      <c r="A3973" s="52" t="s">
        <v>7908</v>
      </c>
      <c r="B3973" s="56"/>
      <c r="C3973" s="7" t="s">
        <v>118</v>
      </c>
      <c r="D3973" s="7" t="s">
        <v>6921</v>
      </c>
      <c r="E3973" s="7"/>
      <c r="F3973" s="64"/>
      <c r="G3973" s="6"/>
      <c r="H3973" s="6"/>
      <c r="I3973" s="10" t="s">
        <v>110</v>
      </c>
      <c r="J3973" s="11" t="s">
        <v>5909</v>
      </c>
      <c r="K3973" s="220" t="s">
        <v>601</v>
      </c>
      <c r="L3973" s="180"/>
      <c r="M3973" s="180">
        <v>1000</v>
      </c>
      <c r="N3973" s="80" t="s">
        <v>7217</v>
      </c>
      <c r="O3973" s="165"/>
      <c r="P3973" s="80" t="s">
        <v>6830</v>
      </c>
      <c r="Q3973" s="80"/>
      <c r="R3973" s="80"/>
      <c r="S3973" s="166"/>
      <c r="T3973" s="164"/>
      <c r="U3973" s="167"/>
      <c r="V3973" s="168"/>
      <c r="W3973" s="12" t="str">
        <f t="shared" si="675"/>
        <v>Mqtt1</v>
      </c>
      <c r="X3973" s="222"/>
      <c r="Y3973" s="6" t="str">
        <f t="shared" si="665"/>
        <v>power-tag/knx-supply</v>
      </c>
      <c r="Z3973" s="106" t="str" cm="1">
        <f t="array" ref="Z3973">IF(COUNTIF(N3973,"spare"),"","$."&amp;_xlfn.REGEXEXTRACT(J3973,"PT\d+[FQ]\d+_(.*)", 2))</f>
        <v>$.Active_Power_Phase_A</v>
      </c>
      <c r="AA3973" s="12">
        <f t="shared" si="677"/>
        <v>60</v>
      </c>
      <c r="AB3973" s="6" t="s">
        <v>195</v>
      </c>
      <c r="AC3973" s="106">
        <v>3054</v>
      </c>
      <c r="AJ3973" s="80"/>
      <c r="AK3973" s="116" t="s">
        <v>1695</v>
      </c>
      <c r="AN3973" s="80"/>
      <c r="AO3973" s="80"/>
      <c r="AP3973" s="80"/>
      <c r="AQ3973" s="80"/>
      <c r="AR3973" s="130"/>
      <c r="AS3973" s="80"/>
      <c r="AT3973" s="7"/>
      <c r="AU3973" s="7"/>
      <c r="AV3973" s="169"/>
      <c r="AW3973" s="170"/>
      <c r="AX3973" s="140"/>
      <c r="AY3973" s="150"/>
      <c r="AZ3973" s="171"/>
      <c r="BA3973" s="171"/>
      <c r="BB3973" s="150" t="str">
        <f t="shared" si="676"/>
        <v/>
      </c>
      <c r="BC3973" s="172"/>
      <c r="BD3973" s="169"/>
      <c r="BE3973" s="169"/>
      <c r="BF3973" s="169"/>
      <c r="BG3973" s="169"/>
      <c r="BH3973" s="169"/>
      <c r="BI3973" s="169"/>
      <c r="BJ3973" s="169"/>
      <c r="BK3973" s="169"/>
      <c r="BL3973" s="169"/>
      <c r="BM3973" s="169"/>
      <c r="BN3973" s="169"/>
      <c r="BO3973" s="169"/>
      <c r="BP3973" s="169"/>
      <c r="BQ3973" s="169"/>
      <c r="BS3973" s="6"/>
      <c r="BT3973" s="11"/>
      <c r="BU3973" s="6"/>
      <c r="BV3973" s="6"/>
    </row>
    <row r="3974" spans="1:74" ht="15.75" x14ac:dyDescent="0.25">
      <c r="A3974" s="52" t="s">
        <v>7908</v>
      </c>
      <c r="B3974" s="56"/>
      <c r="C3974" s="7" t="s">
        <v>118</v>
      </c>
      <c r="D3974" s="7" t="s">
        <v>6921</v>
      </c>
      <c r="E3974" s="7"/>
      <c r="F3974" s="64"/>
      <c r="G3974" s="6"/>
      <c r="H3974" s="6"/>
      <c r="I3974" s="10" t="s">
        <v>110</v>
      </c>
      <c r="J3974" s="11" t="s">
        <v>5910</v>
      </c>
      <c r="K3974" s="220" t="s">
        <v>601</v>
      </c>
      <c r="L3974" s="180"/>
      <c r="M3974" s="180">
        <v>1000</v>
      </c>
      <c r="N3974" s="80" t="s">
        <v>7217</v>
      </c>
      <c r="O3974" s="165"/>
      <c r="P3974" s="80" t="s">
        <v>6831</v>
      </c>
      <c r="Q3974" s="80"/>
      <c r="R3974" s="80"/>
      <c r="S3974" s="166"/>
      <c r="T3974" s="164"/>
      <c r="U3974" s="167"/>
      <c r="V3974" s="168"/>
      <c r="W3974" s="12" t="str">
        <f t="shared" si="675"/>
        <v>Mqtt1</v>
      </c>
      <c r="X3974" s="222"/>
      <c r="Y3974" s="6" t="str">
        <f t="shared" si="665"/>
        <v>power-tag/knx-supply</v>
      </c>
      <c r="Z3974" s="106" t="str" cm="1">
        <f t="array" ref="Z3974">IF(COUNTIF(N3974,"spare"),"","$."&amp;_xlfn.REGEXEXTRACT(J3974,"PT\d+[FQ]\d+_(.*)", 2))</f>
        <v>$.Active_Power_Phase_B</v>
      </c>
      <c r="AA3974" s="12">
        <f t="shared" si="677"/>
        <v>60</v>
      </c>
      <c r="AB3974" s="6" t="s">
        <v>195</v>
      </c>
      <c r="AC3974" s="106">
        <v>3056</v>
      </c>
      <c r="AJ3974" s="80"/>
      <c r="AK3974" s="116" t="s">
        <v>1695</v>
      </c>
      <c r="AN3974" s="80"/>
      <c r="AO3974" s="80"/>
      <c r="AP3974" s="80"/>
      <c r="AQ3974" s="80"/>
      <c r="AR3974" s="130"/>
      <c r="AS3974" s="80"/>
      <c r="AT3974" s="7"/>
      <c r="AU3974" s="7"/>
      <c r="AV3974" s="169"/>
      <c r="AW3974" s="170"/>
      <c r="AX3974" s="140"/>
      <c r="AY3974" s="150"/>
      <c r="AZ3974" s="171"/>
      <c r="BA3974" s="171"/>
      <c r="BB3974" s="150" t="str">
        <f t="shared" si="676"/>
        <v/>
      </c>
      <c r="BC3974" s="172"/>
      <c r="BD3974" s="169"/>
      <c r="BE3974" s="169"/>
      <c r="BF3974" s="169"/>
      <c r="BG3974" s="169"/>
      <c r="BH3974" s="169"/>
      <c r="BI3974" s="169"/>
      <c r="BJ3974" s="169"/>
      <c r="BK3974" s="169"/>
      <c r="BL3974" s="169"/>
      <c r="BM3974" s="169"/>
      <c r="BN3974" s="169"/>
      <c r="BO3974" s="169"/>
      <c r="BP3974" s="169"/>
      <c r="BQ3974" s="169"/>
      <c r="BS3974" s="6"/>
      <c r="BT3974" s="11"/>
      <c r="BU3974" s="6"/>
      <c r="BV3974" s="6"/>
    </row>
    <row r="3975" spans="1:74" ht="15.75" x14ac:dyDescent="0.25">
      <c r="A3975" s="52" t="s">
        <v>7908</v>
      </c>
      <c r="B3975" s="56"/>
      <c r="C3975" s="7" t="s">
        <v>118</v>
      </c>
      <c r="D3975" s="7" t="s">
        <v>6921</v>
      </c>
      <c r="E3975" s="7"/>
      <c r="F3975" s="64"/>
      <c r="G3975" s="6"/>
      <c r="H3975" s="6"/>
      <c r="I3975" s="10" t="s">
        <v>110</v>
      </c>
      <c r="J3975" s="11" t="s">
        <v>5911</v>
      </c>
      <c r="K3975" s="220" t="s">
        <v>601</v>
      </c>
      <c r="L3975" s="180"/>
      <c r="M3975" s="180">
        <v>1000</v>
      </c>
      <c r="N3975" s="80" t="s">
        <v>7217</v>
      </c>
      <c r="O3975" s="165"/>
      <c r="P3975" s="80" t="s">
        <v>6832</v>
      </c>
      <c r="Q3975" s="80"/>
      <c r="R3975" s="80"/>
      <c r="S3975" s="166"/>
      <c r="T3975" s="164"/>
      <c r="U3975" s="167"/>
      <c r="V3975" s="168"/>
      <c r="W3975" s="12" t="str">
        <f t="shared" si="675"/>
        <v>Mqtt1</v>
      </c>
      <c r="X3975" s="222"/>
      <c r="Y3975" s="6" t="str">
        <f t="shared" si="665"/>
        <v>power-tag/knx-supply</v>
      </c>
      <c r="Z3975" s="106" t="str" cm="1">
        <f t="array" ref="Z3975">IF(COUNTIF(N3975,"spare"),"","$."&amp;_xlfn.REGEXEXTRACT(J3975,"PT\d+[FQ]\d+_(.*)", 2))</f>
        <v>$.Active_Power_Phase_C</v>
      </c>
      <c r="AA3975" s="12">
        <f t="shared" si="677"/>
        <v>60</v>
      </c>
      <c r="AB3975" s="6" t="s">
        <v>195</v>
      </c>
      <c r="AC3975" s="106">
        <v>3058</v>
      </c>
      <c r="AJ3975" s="80"/>
      <c r="AK3975" s="116" t="s">
        <v>1695</v>
      </c>
      <c r="AN3975" s="80"/>
      <c r="AO3975" s="80"/>
      <c r="AP3975" s="80"/>
      <c r="AQ3975" s="80"/>
      <c r="AR3975" s="130"/>
      <c r="AS3975" s="80"/>
      <c r="AT3975" s="7"/>
      <c r="AU3975" s="7"/>
      <c r="AV3975" s="169"/>
      <c r="AW3975" s="170"/>
      <c r="AX3975" s="140"/>
      <c r="AY3975" s="150"/>
      <c r="AZ3975" s="171"/>
      <c r="BA3975" s="171"/>
      <c r="BB3975" s="150" t="str">
        <f t="shared" si="676"/>
        <v/>
      </c>
      <c r="BC3975" s="172"/>
      <c r="BD3975" s="169"/>
      <c r="BE3975" s="169"/>
      <c r="BF3975" s="169"/>
      <c r="BG3975" s="169"/>
      <c r="BH3975" s="169"/>
      <c r="BI3975" s="169"/>
      <c r="BJ3975" s="169"/>
      <c r="BK3975" s="169"/>
      <c r="BL3975" s="169"/>
      <c r="BM3975" s="169"/>
      <c r="BN3975" s="169"/>
      <c r="BO3975" s="169"/>
      <c r="BP3975" s="169"/>
      <c r="BQ3975" s="169"/>
      <c r="BS3975" s="6"/>
      <c r="BT3975" s="11"/>
      <c r="BU3975" s="6"/>
      <c r="BV3975" s="6"/>
    </row>
    <row r="3976" spans="1:74" ht="15.75" x14ac:dyDescent="0.25">
      <c r="A3976" s="52" t="s">
        <v>7908</v>
      </c>
      <c r="B3976" s="56"/>
      <c r="C3976" s="7" t="s">
        <v>118</v>
      </c>
      <c r="D3976" s="7" t="s">
        <v>6921</v>
      </c>
      <c r="E3976" s="7"/>
      <c r="F3976" s="64"/>
      <c r="G3976" s="6"/>
      <c r="H3976" s="6"/>
      <c r="I3976" s="10" t="s">
        <v>110</v>
      </c>
      <c r="J3976" s="11" t="s">
        <v>5912</v>
      </c>
      <c r="K3976" s="220" t="s">
        <v>601</v>
      </c>
      <c r="L3976" s="180"/>
      <c r="M3976" s="180">
        <v>1000</v>
      </c>
      <c r="N3976" s="80" t="s">
        <v>7217</v>
      </c>
      <c r="O3976" s="165"/>
      <c r="P3976" s="80" t="s">
        <v>6833</v>
      </c>
      <c r="Q3976" s="80"/>
      <c r="R3976" s="80"/>
      <c r="S3976" s="166"/>
      <c r="T3976" s="164"/>
      <c r="U3976" s="167"/>
      <c r="V3976" s="168"/>
      <c r="W3976" s="12" t="str">
        <f t="shared" si="675"/>
        <v>Mqtt1</v>
      </c>
      <c r="X3976" s="222"/>
      <c r="Y3976" s="6" t="str">
        <f t="shared" si="665"/>
        <v>power-tag/knx-supply</v>
      </c>
      <c r="Z3976" s="106" t="str" cm="1">
        <f t="array" ref="Z3976">IF(COUNTIF(N3976,"spare"),"","$."&amp;_xlfn.REGEXEXTRACT(J3976,"PT\d+[FQ]\d+_(.*)", 2))</f>
        <v>$.Total_Active_Power</v>
      </c>
      <c r="AA3976" s="12">
        <f t="shared" si="677"/>
        <v>60</v>
      </c>
      <c r="AB3976" s="6" t="s">
        <v>195</v>
      </c>
      <c r="AC3976" s="106">
        <v>3060</v>
      </c>
      <c r="AJ3976" s="80"/>
      <c r="AK3976" s="116" t="s">
        <v>1695</v>
      </c>
      <c r="AN3976" s="80"/>
      <c r="AO3976" s="80"/>
      <c r="AP3976" s="80"/>
      <c r="AQ3976" s="80"/>
      <c r="AR3976" s="130"/>
      <c r="AS3976" s="80"/>
      <c r="AT3976" s="7"/>
      <c r="AU3976" s="7"/>
      <c r="AV3976" s="169"/>
      <c r="AW3976" s="170"/>
      <c r="AX3976" s="140"/>
      <c r="AY3976" s="150"/>
      <c r="AZ3976" s="171"/>
      <c r="BA3976" s="171"/>
      <c r="BB3976" s="150" t="str">
        <f t="shared" si="676"/>
        <v/>
      </c>
      <c r="BC3976" s="172"/>
      <c r="BD3976" s="169"/>
      <c r="BE3976" s="169"/>
      <c r="BF3976" s="169"/>
      <c r="BG3976" s="169"/>
      <c r="BH3976" s="169"/>
      <c r="BI3976" s="169"/>
      <c r="BJ3976" s="169"/>
      <c r="BK3976" s="169"/>
      <c r="BL3976" s="169"/>
      <c r="BM3976" s="169"/>
      <c r="BN3976" s="169"/>
      <c r="BO3976" s="169"/>
      <c r="BP3976" s="169"/>
      <c r="BQ3976" s="169"/>
      <c r="BS3976" s="6"/>
      <c r="BT3976" s="11"/>
      <c r="BU3976" s="6"/>
      <c r="BV3976" s="6"/>
    </row>
    <row r="3977" spans="1:74" ht="15.75" x14ac:dyDescent="0.25">
      <c r="A3977" s="52" t="s">
        <v>7908</v>
      </c>
      <c r="B3977" s="56"/>
      <c r="C3977" s="7" t="s">
        <v>118</v>
      </c>
      <c r="D3977" s="7" t="s">
        <v>6921</v>
      </c>
      <c r="E3977" s="7"/>
      <c r="F3977" s="64"/>
      <c r="G3977" s="6"/>
      <c r="H3977" s="6"/>
      <c r="I3977" s="10" t="s">
        <v>110</v>
      </c>
      <c r="J3977" s="11" t="s">
        <v>5913</v>
      </c>
      <c r="K3977" s="220" t="s">
        <v>601</v>
      </c>
      <c r="L3977" s="180"/>
      <c r="M3977" s="180">
        <v>1000</v>
      </c>
      <c r="N3977" s="80" t="s">
        <v>7217</v>
      </c>
      <c r="O3977" s="165"/>
      <c r="P3977" s="80" t="s">
        <v>6834</v>
      </c>
      <c r="Q3977" s="80"/>
      <c r="R3977" s="80"/>
      <c r="S3977" s="166"/>
      <c r="T3977" s="164"/>
      <c r="U3977" s="167"/>
      <c r="V3977" s="168"/>
      <c r="W3977" s="12" t="str">
        <f t="shared" si="675"/>
        <v>Mqtt1</v>
      </c>
      <c r="X3977" s="222"/>
      <c r="Y3977" s="6" t="str">
        <f t="shared" ref="Y3977:Y4024" si="678">"power-tag/" &amp; LOWER(_xlfn.REGEXREPLACE(_xlfn.REGEXREPLACE(_xlfn.REGEXREPLACE(TRIM(_xlfn.REGEXREPLACE(P3977, " (RMS (Current|Voltage) .+)|(Active Power Phase [ABC])|(Total Active Power)|(Power Factor .+)|(Total Power Factor) *", "")), "[ /\(\)&amp;:\.#]", "-"), "\-+", "-"), "-$", ""))</f>
        <v>power-tag/knx-supply</v>
      </c>
      <c r="Z3977" s="106" t="str" cm="1">
        <f t="array" ref="Z3977">IF(COUNTIF(N3977,"spare"),"","$."&amp;_xlfn.REGEXEXTRACT(J3977,"PT\d+[FQ]\d+_(.*)", 2))</f>
        <v>$.Power_Factor_Phase_A</v>
      </c>
      <c r="AA3977" s="12">
        <f t="shared" si="677"/>
        <v>60</v>
      </c>
      <c r="AB3977" s="6" t="s">
        <v>195</v>
      </c>
      <c r="AC3977" s="106">
        <v>3078</v>
      </c>
      <c r="AJ3977" s="80"/>
      <c r="AK3977" s="116" t="s">
        <v>1696</v>
      </c>
      <c r="AN3977" s="80"/>
      <c r="AO3977" s="80"/>
      <c r="AP3977" s="80"/>
      <c r="AQ3977" s="80"/>
      <c r="AR3977" s="130"/>
      <c r="AS3977" s="80"/>
      <c r="AT3977" s="7"/>
      <c r="AU3977" s="7"/>
      <c r="AV3977" s="169"/>
      <c r="AW3977" s="170"/>
      <c r="AX3977" s="140"/>
      <c r="AY3977" s="150"/>
      <c r="AZ3977" s="171"/>
      <c r="BA3977" s="171"/>
      <c r="BB3977" s="150" t="str">
        <f t="shared" si="676"/>
        <v/>
      </c>
      <c r="BC3977" s="172"/>
      <c r="BD3977" s="169"/>
      <c r="BE3977" s="169"/>
      <c r="BF3977" s="169"/>
      <c r="BG3977" s="169"/>
      <c r="BH3977" s="169"/>
      <c r="BI3977" s="169"/>
      <c r="BJ3977" s="169"/>
      <c r="BK3977" s="169"/>
      <c r="BL3977" s="169"/>
      <c r="BM3977" s="169"/>
      <c r="BN3977" s="169"/>
      <c r="BO3977" s="169"/>
      <c r="BP3977" s="169"/>
      <c r="BQ3977" s="169"/>
      <c r="BS3977" s="6"/>
      <c r="BT3977" s="11"/>
      <c r="BU3977" s="6"/>
      <c r="BV3977" s="6"/>
    </row>
    <row r="3978" spans="1:74" ht="15.75" x14ac:dyDescent="0.25">
      <c r="A3978" s="52" t="s">
        <v>7908</v>
      </c>
      <c r="B3978" s="56"/>
      <c r="C3978" s="7" t="s">
        <v>118</v>
      </c>
      <c r="D3978" s="7" t="s">
        <v>6921</v>
      </c>
      <c r="E3978" s="7"/>
      <c r="F3978" s="64"/>
      <c r="G3978" s="6"/>
      <c r="H3978" s="6"/>
      <c r="I3978" s="10" t="s">
        <v>110</v>
      </c>
      <c r="J3978" s="11" t="s">
        <v>5914</v>
      </c>
      <c r="K3978" s="220" t="s">
        <v>601</v>
      </c>
      <c r="L3978" s="180"/>
      <c r="M3978" s="180">
        <v>1000</v>
      </c>
      <c r="N3978" s="80" t="s">
        <v>7217</v>
      </c>
      <c r="O3978" s="165"/>
      <c r="P3978" s="80" t="s">
        <v>6835</v>
      </c>
      <c r="Q3978" s="80"/>
      <c r="R3978" s="80"/>
      <c r="S3978" s="166"/>
      <c r="T3978" s="164"/>
      <c r="U3978" s="167"/>
      <c r="V3978" s="168"/>
      <c r="W3978" s="12" t="str">
        <f t="shared" si="675"/>
        <v>Mqtt1</v>
      </c>
      <c r="X3978" s="222"/>
      <c r="Y3978" s="6" t="str">
        <f t="shared" si="678"/>
        <v>power-tag/knx-supply</v>
      </c>
      <c r="Z3978" s="106" t="str" cm="1">
        <f t="array" ref="Z3978">IF(COUNTIF(N3978,"spare"),"","$."&amp;_xlfn.REGEXEXTRACT(J3978,"PT\d+[FQ]\d+_(.*)", 2))</f>
        <v>$.Power_Factor_Phase_B</v>
      </c>
      <c r="AA3978" s="12">
        <f t="shared" si="677"/>
        <v>60</v>
      </c>
      <c r="AB3978" s="6" t="s">
        <v>195</v>
      </c>
      <c r="AC3978" s="106">
        <v>3080</v>
      </c>
      <c r="AJ3978" s="80"/>
      <c r="AK3978" s="116" t="s">
        <v>1696</v>
      </c>
      <c r="AN3978" s="80"/>
      <c r="AO3978" s="80"/>
      <c r="AP3978" s="80"/>
      <c r="AQ3978" s="80"/>
      <c r="AR3978" s="130"/>
      <c r="AS3978" s="80"/>
      <c r="AT3978" s="7"/>
      <c r="AU3978" s="7"/>
      <c r="AV3978" s="169"/>
      <c r="AW3978" s="170"/>
      <c r="AX3978" s="140"/>
      <c r="AY3978" s="150"/>
      <c r="AZ3978" s="171"/>
      <c r="BA3978" s="171"/>
      <c r="BB3978" s="150" t="str">
        <f t="shared" si="676"/>
        <v/>
      </c>
      <c r="BC3978" s="172"/>
      <c r="BD3978" s="169"/>
      <c r="BE3978" s="169"/>
      <c r="BF3978" s="169"/>
      <c r="BG3978" s="169"/>
      <c r="BH3978" s="169"/>
      <c r="BI3978" s="169"/>
      <c r="BJ3978" s="169"/>
      <c r="BK3978" s="169"/>
      <c r="BL3978" s="169"/>
      <c r="BM3978" s="169"/>
      <c r="BN3978" s="169"/>
      <c r="BO3978" s="169"/>
      <c r="BP3978" s="169"/>
      <c r="BQ3978" s="169"/>
      <c r="BS3978" s="6"/>
      <c r="BT3978" s="11"/>
      <c r="BU3978" s="6"/>
      <c r="BV3978" s="6"/>
    </row>
    <row r="3979" spans="1:74" ht="15.75" x14ac:dyDescent="0.25">
      <c r="A3979" s="52" t="s">
        <v>7908</v>
      </c>
      <c r="B3979" s="56"/>
      <c r="C3979" s="7" t="s">
        <v>118</v>
      </c>
      <c r="D3979" s="7" t="s">
        <v>6921</v>
      </c>
      <c r="E3979" s="7"/>
      <c r="F3979" s="64"/>
      <c r="G3979" s="6"/>
      <c r="H3979" s="6"/>
      <c r="I3979" s="10" t="s">
        <v>110</v>
      </c>
      <c r="J3979" s="11" t="s">
        <v>5915</v>
      </c>
      <c r="K3979" s="220" t="s">
        <v>601</v>
      </c>
      <c r="L3979" s="180"/>
      <c r="M3979" s="180">
        <v>1000</v>
      </c>
      <c r="N3979" s="80" t="s">
        <v>7217</v>
      </c>
      <c r="O3979" s="165"/>
      <c r="P3979" s="80" t="s">
        <v>6836</v>
      </c>
      <c r="Q3979" s="80"/>
      <c r="R3979" s="80"/>
      <c r="S3979" s="166"/>
      <c r="T3979" s="164"/>
      <c r="U3979" s="167"/>
      <c r="V3979" s="168"/>
      <c r="W3979" s="12" t="str">
        <f t="shared" si="675"/>
        <v>Mqtt1</v>
      </c>
      <c r="X3979" s="222"/>
      <c r="Y3979" s="6" t="str">
        <f t="shared" si="678"/>
        <v>power-tag/knx-supply</v>
      </c>
      <c r="Z3979" s="106" t="str" cm="1">
        <f t="array" ref="Z3979">IF(COUNTIF(N3979,"spare"),"","$."&amp;_xlfn.REGEXEXTRACT(J3979,"PT\d+[FQ]\d+_(.*)", 2))</f>
        <v>$.Power_Factor_Phase_C</v>
      </c>
      <c r="AA3979" s="12">
        <f t="shared" si="677"/>
        <v>60</v>
      </c>
      <c r="AB3979" s="6" t="s">
        <v>195</v>
      </c>
      <c r="AC3979" s="106">
        <v>3082</v>
      </c>
      <c r="AJ3979" s="80"/>
      <c r="AK3979" s="116" t="s">
        <v>1696</v>
      </c>
      <c r="AN3979" s="80"/>
      <c r="AO3979" s="80"/>
      <c r="AP3979" s="80"/>
      <c r="AQ3979" s="80"/>
      <c r="AR3979" s="130"/>
      <c r="AS3979" s="80"/>
      <c r="AT3979" s="7"/>
      <c r="AU3979" s="7"/>
      <c r="AV3979" s="169"/>
      <c r="AW3979" s="170"/>
      <c r="AX3979" s="140"/>
      <c r="AY3979" s="150"/>
      <c r="AZ3979" s="171"/>
      <c r="BA3979" s="171"/>
      <c r="BB3979" s="150" t="str">
        <f t="shared" si="676"/>
        <v/>
      </c>
      <c r="BC3979" s="172"/>
      <c r="BD3979" s="169"/>
      <c r="BE3979" s="169"/>
      <c r="BF3979" s="169"/>
      <c r="BG3979" s="169"/>
      <c r="BH3979" s="169"/>
      <c r="BI3979" s="169"/>
      <c r="BJ3979" s="169"/>
      <c r="BK3979" s="169"/>
      <c r="BL3979" s="169"/>
      <c r="BM3979" s="169"/>
      <c r="BN3979" s="169"/>
      <c r="BO3979" s="169"/>
      <c r="BP3979" s="169"/>
      <c r="BQ3979" s="169"/>
      <c r="BS3979" s="6"/>
      <c r="BT3979" s="11"/>
      <c r="BU3979" s="6"/>
      <c r="BV3979" s="6"/>
    </row>
    <row r="3980" spans="1:74" ht="15.75" x14ac:dyDescent="0.25">
      <c r="A3980" s="52" t="s">
        <v>7908</v>
      </c>
      <c r="B3980" s="56"/>
      <c r="C3980" s="7" t="s">
        <v>118</v>
      </c>
      <c r="D3980" s="7" t="s">
        <v>6921</v>
      </c>
      <c r="E3980" s="7"/>
      <c r="F3980" s="64"/>
      <c r="G3980" s="6"/>
      <c r="H3980" s="6"/>
      <c r="I3980" s="10" t="s">
        <v>110</v>
      </c>
      <c r="J3980" s="11" t="s">
        <v>5916</v>
      </c>
      <c r="K3980" s="220" t="s">
        <v>601</v>
      </c>
      <c r="L3980" s="180"/>
      <c r="M3980" s="180">
        <v>1000</v>
      </c>
      <c r="N3980" s="80" t="s">
        <v>7217</v>
      </c>
      <c r="O3980" s="165"/>
      <c r="P3980" s="80" t="s">
        <v>6837</v>
      </c>
      <c r="Q3980" s="80"/>
      <c r="R3980" s="80"/>
      <c r="S3980" s="166"/>
      <c r="T3980" s="164"/>
      <c r="U3980" s="167"/>
      <c r="V3980" s="168"/>
      <c r="W3980" s="12" t="str">
        <f t="shared" si="675"/>
        <v>Mqtt1</v>
      </c>
      <c r="X3980" s="222"/>
      <c r="Y3980" s="6" t="str">
        <f t="shared" si="678"/>
        <v>power-tag/knx-supply</v>
      </c>
      <c r="Z3980" s="106" t="str" cm="1">
        <f t="array" ref="Z3980">IF(COUNTIF(N3980,"spare"),"","$."&amp;_xlfn.REGEXEXTRACT(J3980,"PT\d+[FQ]\d+_(.*)", 2))</f>
        <v>$.Total_Power_Factor</v>
      </c>
      <c r="AA3980" s="12">
        <f t="shared" si="677"/>
        <v>60</v>
      </c>
      <c r="AB3980" s="6" t="s">
        <v>195</v>
      </c>
      <c r="AC3980" s="106">
        <v>3084</v>
      </c>
      <c r="AJ3980" s="80"/>
      <c r="AK3980" s="116" t="s">
        <v>1696</v>
      </c>
      <c r="AN3980" s="80"/>
      <c r="AO3980" s="80"/>
      <c r="AP3980" s="80"/>
      <c r="AQ3980" s="80"/>
      <c r="AR3980" s="130"/>
      <c r="AS3980" s="80"/>
      <c r="AT3980" s="7"/>
      <c r="AU3980" s="7"/>
      <c r="AV3980" s="169"/>
      <c r="AW3980" s="170"/>
      <c r="AX3980" s="140"/>
      <c r="AY3980" s="150"/>
      <c r="AZ3980" s="171"/>
      <c r="BA3980" s="171"/>
      <c r="BB3980" s="150" t="str">
        <f t="shared" si="676"/>
        <v/>
      </c>
      <c r="BC3980" s="172"/>
      <c r="BD3980" s="169"/>
      <c r="BE3980" s="169"/>
      <c r="BF3980" s="169"/>
      <c r="BG3980" s="169"/>
      <c r="BH3980" s="169"/>
      <c r="BI3980" s="169"/>
      <c r="BJ3980" s="169"/>
      <c r="BK3980" s="169"/>
      <c r="BL3980" s="169"/>
      <c r="BM3980" s="169"/>
      <c r="BN3980" s="169"/>
      <c r="BO3980" s="169"/>
      <c r="BP3980" s="169"/>
      <c r="BQ3980" s="169"/>
      <c r="BS3980" s="6"/>
      <c r="BT3980" s="11"/>
      <c r="BU3980" s="6"/>
      <c r="BV3980" s="6"/>
    </row>
    <row r="3981" spans="1:74" ht="15.75" x14ac:dyDescent="0.25">
      <c r="A3981" s="52" t="s">
        <v>7908</v>
      </c>
      <c r="B3981" s="56"/>
      <c r="C3981" s="7" t="s">
        <v>118</v>
      </c>
      <c r="D3981" s="7" t="s">
        <v>6921</v>
      </c>
      <c r="E3981" s="7"/>
      <c r="F3981" s="64"/>
      <c r="G3981" s="6"/>
      <c r="H3981" s="6"/>
      <c r="I3981" s="10" t="s">
        <v>110</v>
      </c>
      <c r="J3981" s="11" t="s">
        <v>5917</v>
      </c>
      <c r="K3981" s="220" t="s">
        <v>601</v>
      </c>
      <c r="L3981" s="180"/>
      <c r="M3981" s="180">
        <v>1000</v>
      </c>
      <c r="N3981" s="80" t="s">
        <v>7217</v>
      </c>
      <c r="O3981" s="165"/>
      <c r="P3981" s="80" t="s">
        <v>6838</v>
      </c>
      <c r="Q3981" s="80"/>
      <c r="R3981" s="80"/>
      <c r="S3981" s="166"/>
      <c r="T3981" s="164"/>
      <c r="U3981" s="167"/>
      <c r="V3981" s="168"/>
      <c r="W3981" s="12" t="str">
        <f t="shared" ref="W3981:W3995" si="679">IF(COUNTIF(N3981,"spare"),"","Mqtt1")</f>
        <v>Mqtt1</v>
      </c>
      <c r="X3981" s="222"/>
      <c r="Y3981" s="6" t="str">
        <f t="shared" si="678"/>
        <v>power-tag/av-system-supply-2</v>
      </c>
      <c r="Z3981" s="106" t="str" cm="1">
        <f t="array" ref="Z3981">IF(COUNTIF(N3981,"spare"),"","$."&amp;_xlfn.REGEXEXTRACT(J3981,"PT\d+[FQ]\d+_(.*)", 2))</f>
        <v>$.RMS_Current_Phase_A</v>
      </c>
      <c r="AA3981" s="12">
        <f>AA3966+1</f>
        <v>61</v>
      </c>
      <c r="AB3981" s="6" t="s">
        <v>195</v>
      </c>
      <c r="AC3981" s="106">
        <v>3000</v>
      </c>
      <c r="AJ3981" s="80"/>
      <c r="AK3981" s="116" t="s">
        <v>1693</v>
      </c>
      <c r="AN3981" s="80"/>
      <c r="AO3981" s="80"/>
      <c r="AP3981" s="80"/>
      <c r="AQ3981" s="80"/>
      <c r="AR3981" s="130"/>
      <c r="AS3981" s="80"/>
      <c r="AT3981" s="7"/>
      <c r="AU3981" s="7"/>
      <c r="AV3981" s="169"/>
      <c r="AW3981" s="170"/>
      <c r="AX3981" s="140"/>
      <c r="AY3981" s="150"/>
      <c r="AZ3981" s="171"/>
      <c r="BA3981" s="171"/>
      <c r="BB3981" s="150" t="str">
        <f t="shared" ref="BB3981:BB3995" si="680">IF(ISNUMBER(AM3981),"1","")</f>
        <v/>
      </c>
      <c r="BC3981" s="172"/>
      <c r="BD3981" s="169"/>
      <c r="BE3981" s="169"/>
      <c r="BF3981" s="169"/>
      <c r="BG3981" s="169"/>
      <c r="BH3981" s="169"/>
      <c r="BI3981" s="169"/>
      <c r="BJ3981" s="169"/>
      <c r="BK3981" s="169"/>
      <c r="BL3981" s="169"/>
      <c r="BM3981" s="169"/>
      <c r="BN3981" s="169"/>
      <c r="BO3981" s="169"/>
      <c r="BP3981" s="169"/>
      <c r="BQ3981" s="169"/>
      <c r="BS3981" s="6"/>
      <c r="BT3981" s="11"/>
      <c r="BU3981" s="6"/>
      <c r="BV3981" s="6"/>
    </row>
    <row r="3982" spans="1:74" ht="15.75" x14ac:dyDescent="0.25">
      <c r="A3982" s="52" t="s">
        <v>7908</v>
      </c>
      <c r="B3982" s="56"/>
      <c r="C3982" s="7" t="s">
        <v>118</v>
      </c>
      <c r="D3982" s="7" t="s">
        <v>6921</v>
      </c>
      <c r="E3982" s="7"/>
      <c r="F3982" s="64"/>
      <c r="G3982" s="6"/>
      <c r="H3982" s="6"/>
      <c r="I3982" s="10" t="s">
        <v>110</v>
      </c>
      <c r="J3982" s="11" t="s">
        <v>5918</v>
      </c>
      <c r="K3982" s="220" t="s">
        <v>601</v>
      </c>
      <c r="L3982" s="180"/>
      <c r="M3982" s="180">
        <v>1000</v>
      </c>
      <c r="N3982" s="80" t="s">
        <v>7217</v>
      </c>
      <c r="O3982" s="165"/>
      <c r="P3982" s="80" t="s">
        <v>6839</v>
      </c>
      <c r="Q3982" s="80"/>
      <c r="R3982" s="80"/>
      <c r="S3982" s="166"/>
      <c r="T3982" s="164"/>
      <c r="U3982" s="167"/>
      <c r="V3982" s="168"/>
      <c r="W3982" s="12" t="str">
        <f t="shared" si="679"/>
        <v>Mqtt1</v>
      </c>
      <c r="X3982" s="222"/>
      <c r="Y3982" s="6" t="str">
        <f t="shared" si="678"/>
        <v>power-tag/av-system-supply-2</v>
      </c>
      <c r="Z3982" s="106" t="str" cm="1">
        <f t="array" ref="Z3982">IF(COUNTIF(N3982,"spare"),"","$."&amp;_xlfn.REGEXEXTRACT(J3982,"PT\d+[FQ]\d+_(.*)", 2))</f>
        <v>$.RMS_Current_Phase_B</v>
      </c>
      <c r="AA3982" s="12">
        <f t="shared" ref="AA3982:AA3995" si="681">AA3967+1</f>
        <v>61</v>
      </c>
      <c r="AB3982" s="6" t="s">
        <v>195</v>
      </c>
      <c r="AC3982" s="106">
        <v>3002</v>
      </c>
      <c r="AJ3982" s="80"/>
      <c r="AK3982" s="116" t="s">
        <v>1693</v>
      </c>
      <c r="AN3982" s="80"/>
      <c r="AO3982" s="80"/>
      <c r="AP3982" s="80"/>
      <c r="AQ3982" s="80"/>
      <c r="AR3982" s="130"/>
      <c r="AS3982" s="80"/>
      <c r="AT3982" s="7"/>
      <c r="AU3982" s="7"/>
      <c r="AV3982" s="169"/>
      <c r="AW3982" s="170"/>
      <c r="AX3982" s="140"/>
      <c r="AY3982" s="150"/>
      <c r="AZ3982" s="171"/>
      <c r="BA3982" s="171"/>
      <c r="BB3982" s="150" t="str">
        <f t="shared" si="680"/>
        <v/>
      </c>
      <c r="BC3982" s="172"/>
      <c r="BD3982" s="169"/>
      <c r="BE3982" s="169"/>
      <c r="BF3982" s="169"/>
      <c r="BG3982" s="169"/>
      <c r="BH3982" s="169"/>
      <c r="BI3982" s="169"/>
      <c r="BJ3982" s="169"/>
      <c r="BK3982" s="169"/>
      <c r="BL3982" s="169"/>
      <c r="BM3982" s="169"/>
      <c r="BN3982" s="169"/>
      <c r="BO3982" s="169"/>
      <c r="BP3982" s="169"/>
      <c r="BQ3982" s="169"/>
      <c r="BS3982" s="6"/>
      <c r="BT3982" s="11"/>
      <c r="BU3982" s="6"/>
      <c r="BV3982" s="6"/>
    </row>
    <row r="3983" spans="1:74" ht="15.75" x14ac:dyDescent="0.25">
      <c r="A3983" s="52" t="s">
        <v>7908</v>
      </c>
      <c r="B3983" s="56"/>
      <c r="C3983" s="7" t="s">
        <v>118</v>
      </c>
      <c r="D3983" s="7" t="s">
        <v>6921</v>
      </c>
      <c r="E3983" s="7"/>
      <c r="F3983" s="64"/>
      <c r="G3983" s="6"/>
      <c r="H3983" s="6"/>
      <c r="I3983" s="10" t="s">
        <v>110</v>
      </c>
      <c r="J3983" s="11" t="s">
        <v>5919</v>
      </c>
      <c r="K3983" s="220" t="s">
        <v>601</v>
      </c>
      <c r="L3983" s="180"/>
      <c r="M3983" s="180">
        <v>1000</v>
      </c>
      <c r="N3983" s="80" t="s">
        <v>7217</v>
      </c>
      <c r="O3983" s="165"/>
      <c r="P3983" s="80" t="s">
        <v>6840</v>
      </c>
      <c r="Q3983" s="80"/>
      <c r="R3983" s="80"/>
      <c r="S3983" s="166"/>
      <c r="T3983" s="164"/>
      <c r="U3983" s="167"/>
      <c r="V3983" s="168"/>
      <c r="W3983" s="12" t="str">
        <f t="shared" si="679"/>
        <v>Mqtt1</v>
      </c>
      <c r="X3983" s="222"/>
      <c r="Y3983" s="6" t="str">
        <f t="shared" si="678"/>
        <v>power-tag/av-system-supply-2</v>
      </c>
      <c r="Z3983" s="106" t="str" cm="1">
        <f t="array" ref="Z3983">IF(COUNTIF(N3983,"spare"),"","$."&amp;_xlfn.REGEXEXTRACT(J3983,"PT\d+[FQ]\d+_(.*)", 2))</f>
        <v>$.RMS_Current_Phase_C</v>
      </c>
      <c r="AA3983" s="12">
        <f t="shared" si="681"/>
        <v>61</v>
      </c>
      <c r="AB3983" s="6" t="s">
        <v>195</v>
      </c>
      <c r="AC3983" s="106">
        <v>3004</v>
      </c>
      <c r="AJ3983" s="80"/>
      <c r="AK3983" s="116" t="s">
        <v>1693</v>
      </c>
      <c r="AN3983" s="80"/>
      <c r="AO3983" s="80"/>
      <c r="AP3983" s="80"/>
      <c r="AQ3983" s="80"/>
      <c r="AR3983" s="130"/>
      <c r="AS3983" s="80"/>
      <c r="AT3983" s="7"/>
      <c r="AU3983" s="7"/>
      <c r="AV3983" s="169"/>
      <c r="AW3983" s="170"/>
      <c r="AX3983" s="140"/>
      <c r="AY3983" s="150"/>
      <c r="AZ3983" s="171"/>
      <c r="BA3983" s="171"/>
      <c r="BB3983" s="150" t="str">
        <f t="shared" si="680"/>
        <v/>
      </c>
      <c r="BC3983" s="172"/>
      <c r="BD3983" s="169"/>
      <c r="BE3983" s="169"/>
      <c r="BF3983" s="169"/>
      <c r="BG3983" s="169"/>
      <c r="BH3983" s="169"/>
      <c r="BI3983" s="169"/>
      <c r="BJ3983" s="169"/>
      <c r="BK3983" s="169"/>
      <c r="BL3983" s="169"/>
      <c r="BM3983" s="169"/>
      <c r="BN3983" s="169"/>
      <c r="BO3983" s="169"/>
      <c r="BP3983" s="169"/>
      <c r="BQ3983" s="169"/>
      <c r="BS3983" s="6"/>
      <c r="BT3983" s="11"/>
      <c r="BU3983" s="6"/>
      <c r="BV3983" s="6"/>
    </row>
    <row r="3984" spans="1:74" ht="15.75" x14ac:dyDescent="0.25">
      <c r="A3984" s="52" t="s">
        <v>7908</v>
      </c>
      <c r="B3984" s="56"/>
      <c r="C3984" s="7" t="s">
        <v>118</v>
      </c>
      <c r="D3984" s="7" t="s">
        <v>6921</v>
      </c>
      <c r="E3984" s="7"/>
      <c r="F3984" s="64"/>
      <c r="G3984" s="6"/>
      <c r="H3984" s="6"/>
      <c r="I3984" s="10" t="s">
        <v>110</v>
      </c>
      <c r="J3984" s="11" t="s">
        <v>5920</v>
      </c>
      <c r="K3984" s="220" t="s">
        <v>601</v>
      </c>
      <c r="L3984" s="180"/>
      <c r="M3984" s="180">
        <v>1000</v>
      </c>
      <c r="N3984" s="80" t="s">
        <v>7217</v>
      </c>
      <c r="O3984" s="165"/>
      <c r="P3984" s="80" t="s">
        <v>6841</v>
      </c>
      <c r="Q3984" s="80"/>
      <c r="R3984" s="80"/>
      <c r="S3984" s="166"/>
      <c r="T3984" s="164"/>
      <c r="U3984" s="167"/>
      <c r="V3984" s="168"/>
      <c r="W3984" s="12" t="str">
        <f t="shared" si="679"/>
        <v>Mqtt1</v>
      </c>
      <c r="X3984" s="222"/>
      <c r="Y3984" s="6" t="str">
        <f t="shared" si="678"/>
        <v>power-tag/av-system-supply-2</v>
      </c>
      <c r="Z3984" s="106" t="str" cm="1">
        <f t="array" ref="Z3984">IF(COUNTIF(N3984,"spare"),"","$."&amp;_xlfn.REGEXEXTRACT(J3984,"PT\d+[FQ]\d+_(.*)", 2))</f>
        <v>$.RMS_Current_Phase_Neut</v>
      </c>
      <c r="AA3984" s="12">
        <f t="shared" si="681"/>
        <v>61</v>
      </c>
      <c r="AB3984" s="6" t="s">
        <v>195</v>
      </c>
      <c r="AC3984" s="106">
        <v>3006</v>
      </c>
      <c r="AJ3984" s="80"/>
      <c r="AK3984" s="116" t="s">
        <v>1693</v>
      </c>
      <c r="AN3984" s="80"/>
      <c r="AO3984" s="80"/>
      <c r="AP3984" s="80"/>
      <c r="AQ3984" s="80"/>
      <c r="AR3984" s="130"/>
      <c r="AS3984" s="80"/>
      <c r="AT3984" s="7"/>
      <c r="AU3984" s="7"/>
      <c r="AV3984" s="169"/>
      <c r="AW3984" s="170"/>
      <c r="AX3984" s="140"/>
      <c r="AY3984" s="150"/>
      <c r="AZ3984" s="171"/>
      <c r="BA3984" s="171"/>
      <c r="BB3984" s="150" t="str">
        <f t="shared" si="680"/>
        <v/>
      </c>
      <c r="BC3984" s="172"/>
      <c r="BD3984" s="169"/>
      <c r="BE3984" s="169"/>
      <c r="BF3984" s="169"/>
      <c r="BG3984" s="169"/>
      <c r="BH3984" s="169"/>
      <c r="BI3984" s="169"/>
      <c r="BJ3984" s="169"/>
      <c r="BK3984" s="169"/>
      <c r="BL3984" s="169"/>
      <c r="BM3984" s="169"/>
      <c r="BN3984" s="169"/>
      <c r="BO3984" s="169"/>
      <c r="BP3984" s="169"/>
      <c r="BQ3984" s="169"/>
      <c r="BS3984" s="6"/>
      <c r="BT3984" s="11"/>
      <c r="BU3984" s="6"/>
      <c r="BV3984" s="6"/>
    </row>
    <row r="3985" spans="1:74" ht="15.75" x14ac:dyDescent="0.25">
      <c r="A3985" s="52" t="s">
        <v>7908</v>
      </c>
      <c r="B3985" s="56"/>
      <c r="C3985" s="7" t="s">
        <v>118</v>
      </c>
      <c r="D3985" s="7" t="s">
        <v>6921</v>
      </c>
      <c r="E3985" s="7"/>
      <c r="F3985" s="64"/>
      <c r="G3985" s="6"/>
      <c r="H3985" s="6"/>
      <c r="I3985" s="10" t="s">
        <v>110</v>
      </c>
      <c r="J3985" s="11" t="s">
        <v>7898</v>
      </c>
      <c r="K3985" s="220" t="s">
        <v>601</v>
      </c>
      <c r="L3985" s="180"/>
      <c r="M3985" s="180">
        <v>1000</v>
      </c>
      <c r="N3985" s="80" t="s">
        <v>7217</v>
      </c>
      <c r="O3985" s="165"/>
      <c r="P3985" s="80" t="s">
        <v>6842</v>
      </c>
      <c r="Q3985" s="80"/>
      <c r="R3985" s="80"/>
      <c r="S3985" s="166"/>
      <c r="T3985" s="164"/>
      <c r="U3985" s="167"/>
      <c r="V3985" s="168"/>
      <c r="W3985" s="12" t="str">
        <f t="shared" si="679"/>
        <v>Mqtt1</v>
      </c>
      <c r="X3985" s="222"/>
      <c r="Y3985" s="6" t="str">
        <f t="shared" si="678"/>
        <v>power-tag/av-system-supply-2</v>
      </c>
      <c r="Z3985" s="106" t="str" cm="1">
        <f t="array" ref="Z3985">IF(COUNTIF(N3985,"spare"),"","$."&amp;_xlfn.REGEXEXTRACT(J3985,"PT\d+[FQ]\d+_(.*)", 2))</f>
        <v>$.RMS_Voltage_A_N</v>
      </c>
      <c r="AA3985" s="12">
        <f t="shared" si="681"/>
        <v>61</v>
      </c>
      <c r="AB3985" s="6" t="s">
        <v>195</v>
      </c>
      <c r="AC3985" s="106">
        <v>3028</v>
      </c>
      <c r="AJ3985" s="80"/>
      <c r="AK3985" s="116" t="s">
        <v>1694</v>
      </c>
      <c r="AN3985" s="80"/>
      <c r="AO3985" s="80"/>
      <c r="AP3985" s="80"/>
      <c r="AQ3985" s="80"/>
      <c r="AR3985" s="130"/>
      <c r="AS3985" s="80"/>
      <c r="AT3985" s="7"/>
      <c r="AU3985" s="7"/>
      <c r="AV3985" s="169"/>
      <c r="AW3985" s="170"/>
      <c r="AX3985" s="140"/>
      <c r="AY3985" s="150"/>
      <c r="AZ3985" s="171"/>
      <c r="BA3985" s="171"/>
      <c r="BB3985" s="150" t="str">
        <f t="shared" si="680"/>
        <v/>
      </c>
      <c r="BC3985" s="172"/>
      <c r="BD3985" s="169"/>
      <c r="BE3985" s="169"/>
      <c r="BF3985" s="169"/>
      <c r="BG3985" s="169"/>
      <c r="BH3985" s="169"/>
      <c r="BI3985" s="169"/>
      <c r="BJ3985" s="169"/>
      <c r="BK3985" s="169"/>
      <c r="BL3985" s="169"/>
      <c r="BM3985" s="169"/>
      <c r="BN3985" s="169"/>
      <c r="BO3985" s="169"/>
      <c r="BP3985" s="169"/>
      <c r="BQ3985" s="169"/>
      <c r="BS3985" s="6"/>
      <c r="BT3985" s="11"/>
      <c r="BU3985" s="6"/>
      <c r="BV3985" s="6"/>
    </row>
    <row r="3986" spans="1:74" ht="15.75" x14ac:dyDescent="0.25">
      <c r="A3986" s="52" t="s">
        <v>7908</v>
      </c>
      <c r="B3986" s="56"/>
      <c r="C3986" s="7" t="s">
        <v>118</v>
      </c>
      <c r="D3986" s="7" t="s">
        <v>6921</v>
      </c>
      <c r="E3986" s="7"/>
      <c r="F3986" s="64"/>
      <c r="G3986" s="6"/>
      <c r="H3986" s="6"/>
      <c r="I3986" s="10" t="s">
        <v>110</v>
      </c>
      <c r="J3986" s="11" t="s">
        <v>7899</v>
      </c>
      <c r="K3986" s="220" t="s">
        <v>601</v>
      </c>
      <c r="L3986" s="180"/>
      <c r="M3986" s="180">
        <v>1000</v>
      </c>
      <c r="N3986" s="80" t="s">
        <v>7217</v>
      </c>
      <c r="O3986" s="165"/>
      <c r="P3986" s="80" t="s">
        <v>6843</v>
      </c>
      <c r="Q3986" s="80"/>
      <c r="R3986" s="80"/>
      <c r="S3986" s="166"/>
      <c r="T3986" s="164"/>
      <c r="U3986" s="167"/>
      <c r="V3986" s="168"/>
      <c r="W3986" s="12" t="str">
        <f t="shared" si="679"/>
        <v>Mqtt1</v>
      </c>
      <c r="X3986" s="222"/>
      <c r="Y3986" s="6" t="str">
        <f t="shared" si="678"/>
        <v>power-tag/av-system-supply-2</v>
      </c>
      <c r="Z3986" s="106" t="str" cm="1">
        <f t="array" ref="Z3986">IF(COUNTIF(N3986,"spare"),"","$."&amp;_xlfn.REGEXEXTRACT(J3986,"PT\d+[FQ]\d+_(.*)", 2))</f>
        <v>$.RMS_Voltage_B_N</v>
      </c>
      <c r="AA3986" s="12">
        <f t="shared" si="681"/>
        <v>61</v>
      </c>
      <c r="AB3986" s="6" t="s">
        <v>195</v>
      </c>
      <c r="AC3986" s="106">
        <v>3030</v>
      </c>
      <c r="AJ3986" s="80"/>
      <c r="AK3986" s="116" t="s">
        <v>1694</v>
      </c>
      <c r="AN3986" s="80"/>
      <c r="AO3986" s="80"/>
      <c r="AP3986" s="80"/>
      <c r="AQ3986" s="80"/>
      <c r="AR3986" s="130"/>
      <c r="AS3986" s="80"/>
      <c r="AT3986" s="7"/>
      <c r="AU3986" s="7"/>
      <c r="AV3986" s="169"/>
      <c r="AW3986" s="170"/>
      <c r="AX3986" s="140"/>
      <c r="AY3986" s="150"/>
      <c r="AZ3986" s="171"/>
      <c r="BA3986" s="171"/>
      <c r="BB3986" s="150" t="str">
        <f t="shared" si="680"/>
        <v/>
      </c>
      <c r="BC3986" s="172"/>
      <c r="BD3986" s="169"/>
      <c r="BE3986" s="169"/>
      <c r="BF3986" s="169"/>
      <c r="BG3986" s="169"/>
      <c r="BH3986" s="169"/>
      <c r="BI3986" s="169"/>
      <c r="BJ3986" s="169"/>
      <c r="BK3986" s="169"/>
      <c r="BL3986" s="169"/>
      <c r="BM3986" s="169"/>
      <c r="BN3986" s="169"/>
      <c r="BO3986" s="169"/>
      <c r="BP3986" s="169"/>
      <c r="BQ3986" s="169"/>
      <c r="BS3986" s="6"/>
      <c r="BT3986" s="11"/>
      <c r="BU3986" s="6"/>
      <c r="BV3986" s="6"/>
    </row>
    <row r="3987" spans="1:74" ht="15.75" x14ac:dyDescent="0.25">
      <c r="A3987" s="52" t="s">
        <v>7908</v>
      </c>
      <c r="B3987" s="56"/>
      <c r="C3987" s="7" t="s">
        <v>118</v>
      </c>
      <c r="D3987" s="7" t="s">
        <v>6921</v>
      </c>
      <c r="E3987" s="7"/>
      <c r="F3987" s="64"/>
      <c r="G3987" s="6"/>
      <c r="H3987" s="6"/>
      <c r="I3987" s="10" t="s">
        <v>110</v>
      </c>
      <c r="J3987" s="11" t="s">
        <v>7900</v>
      </c>
      <c r="K3987" s="220" t="s">
        <v>601</v>
      </c>
      <c r="L3987" s="180"/>
      <c r="M3987" s="180">
        <v>1000</v>
      </c>
      <c r="N3987" s="80" t="s">
        <v>7217</v>
      </c>
      <c r="O3987" s="165"/>
      <c r="P3987" s="80" t="s">
        <v>6844</v>
      </c>
      <c r="Q3987" s="80"/>
      <c r="R3987" s="80"/>
      <c r="S3987" s="166"/>
      <c r="T3987" s="164"/>
      <c r="U3987" s="167"/>
      <c r="V3987" s="168"/>
      <c r="W3987" s="12" t="str">
        <f t="shared" si="679"/>
        <v>Mqtt1</v>
      </c>
      <c r="X3987" s="222"/>
      <c r="Y3987" s="6" t="str">
        <f t="shared" si="678"/>
        <v>power-tag/av-system-supply-2</v>
      </c>
      <c r="Z3987" s="106" t="str" cm="1">
        <f t="array" ref="Z3987">IF(COUNTIF(N3987,"spare"),"","$."&amp;_xlfn.REGEXEXTRACT(J3987,"PT\d+[FQ]\d+_(.*)", 2))</f>
        <v>$.RMS_Voltage_C_N</v>
      </c>
      <c r="AA3987" s="12">
        <f t="shared" si="681"/>
        <v>61</v>
      </c>
      <c r="AB3987" s="6" t="s">
        <v>195</v>
      </c>
      <c r="AC3987" s="106">
        <v>3032</v>
      </c>
      <c r="AJ3987" s="80"/>
      <c r="AK3987" s="116" t="s">
        <v>1694</v>
      </c>
      <c r="AN3987" s="80"/>
      <c r="AO3987" s="80"/>
      <c r="AP3987" s="80"/>
      <c r="AQ3987" s="80"/>
      <c r="AR3987" s="130"/>
      <c r="AS3987" s="80"/>
      <c r="AT3987" s="7"/>
      <c r="AU3987" s="7"/>
      <c r="AV3987" s="169"/>
      <c r="AW3987" s="170"/>
      <c r="AX3987" s="140"/>
      <c r="AY3987" s="150"/>
      <c r="AZ3987" s="171"/>
      <c r="BA3987" s="171"/>
      <c r="BB3987" s="150" t="str">
        <f t="shared" si="680"/>
        <v/>
      </c>
      <c r="BC3987" s="172"/>
      <c r="BD3987" s="169"/>
      <c r="BE3987" s="169"/>
      <c r="BF3987" s="169"/>
      <c r="BG3987" s="169"/>
      <c r="BH3987" s="169"/>
      <c r="BI3987" s="169"/>
      <c r="BJ3987" s="169"/>
      <c r="BK3987" s="169"/>
      <c r="BL3987" s="169"/>
      <c r="BM3987" s="169"/>
      <c r="BN3987" s="169"/>
      <c r="BO3987" s="169"/>
      <c r="BP3987" s="169"/>
      <c r="BQ3987" s="169"/>
      <c r="BS3987" s="6"/>
      <c r="BT3987" s="11"/>
      <c r="BU3987" s="6"/>
      <c r="BV3987" s="6"/>
    </row>
    <row r="3988" spans="1:74" ht="15.75" x14ac:dyDescent="0.25">
      <c r="A3988" s="52" t="s">
        <v>7908</v>
      </c>
      <c r="B3988" s="56"/>
      <c r="C3988" s="7" t="s">
        <v>118</v>
      </c>
      <c r="D3988" s="7" t="s">
        <v>6921</v>
      </c>
      <c r="E3988" s="7"/>
      <c r="F3988" s="64"/>
      <c r="G3988" s="6"/>
      <c r="H3988" s="6"/>
      <c r="I3988" s="10" t="s">
        <v>110</v>
      </c>
      <c r="J3988" s="11" t="s">
        <v>5921</v>
      </c>
      <c r="K3988" s="220" t="s">
        <v>601</v>
      </c>
      <c r="L3988" s="180"/>
      <c r="M3988" s="180">
        <v>1000</v>
      </c>
      <c r="N3988" s="80" t="s">
        <v>7217</v>
      </c>
      <c r="O3988" s="165"/>
      <c r="P3988" s="80" t="s">
        <v>6845</v>
      </c>
      <c r="Q3988" s="80"/>
      <c r="R3988" s="80"/>
      <c r="S3988" s="166"/>
      <c r="T3988" s="164"/>
      <c r="U3988" s="167"/>
      <c r="V3988" s="168"/>
      <c r="W3988" s="12" t="str">
        <f t="shared" si="679"/>
        <v>Mqtt1</v>
      </c>
      <c r="X3988" s="222"/>
      <c r="Y3988" s="6" t="str">
        <f t="shared" si="678"/>
        <v>power-tag/av-system-supply-2</v>
      </c>
      <c r="Z3988" s="106" t="str" cm="1">
        <f t="array" ref="Z3988">IF(COUNTIF(N3988,"spare"),"","$."&amp;_xlfn.REGEXEXTRACT(J3988,"PT\d+[FQ]\d+_(.*)", 2))</f>
        <v>$.Active_Power_Phase_A</v>
      </c>
      <c r="AA3988" s="12">
        <f t="shared" si="681"/>
        <v>61</v>
      </c>
      <c r="AB3988" s="6" t="s">
        <v>195</v>
      </c>
      <c r="AC3988" s="106">
        <v>3054</v>
      </c>
      <c r="AJ3988" s="80"/>
      <c r="AK3988" s="116" t="s">
        <v>1695</v>
      </c>
      <c r="AN3988" s="80"/>
      <c r="AO3988" s="80"/>
      <c r="AP3988" s="80"/>
      <c r="AQ3988" s="80"/>
      <c r="AR3988" s="130"/>
      <c r="AS3988" s="80"/>
      <c r="AT3988" s="7"/>
      <c r="AU3988" s="7"/>
      <c r="AV3988" s="169"/>
      <c r="AW3988" s="170"/>
      <c r="AX3988" s="140"/>
      <c r="AY3988" s="150"/>
      <c r="AZ3988" s="171"/>
      <c r="BA3988" s="171"/>
      <c r="BB3988" s="150" t="str">
        <f t="shared" si="680"/>
        <v/>
      </c>
      <c r="BC3988" s="172"/>
      <c r="BD3988" s="169"/>
      <c r="BE3988" s="169"/>
      <c r="BF3988" s="169"/>
      <c r="BG3988" s="169"/>
      <c r="BH3988" s="169"/>
      <c r="BI3988" s="169"/>
      <c r="BJ3988" s="169"/>
      <c r="BK3988" s="169"/>
      <c r="BL3988" s="169"/>
      <c r="BM3988" s="169"/>
      <c r="BN3988" s="169"/>
      <c r="BO3988" s="169"/>
      <c r="BP3988" s="169"/>
      <c r="BQ3988" s="169"/>
      <c r="BS3988" s="6"/>
      <c r="BT3988" s="11"/>
      <c r="BU3988" s="6"/>
      <c r="BV3988" s="6"/>
    </row>
    <row r="3989" spans="1:74" ht="15.75" x14ac:dyDescent="0.25">
      <c r="A3989" s="52" t="s">
        <v>7908</v>
      </c>
      <c r="B3989" s="56"/>
      <c r="C3989" s="7" t="s">
        <v>118</v>
      </c>
      <c r="D3989" s="7" t="s">
        <v>6921</v>
      </c>
      <c r="E3989" s="7"/>
      <c r="F3989" s="64"/>
      <c r="G3989" s="6"/>
      <c r="H3989" s="6"/>
      <c r="I3989" s="10" t="s">
        <v>110</v>
      </c>
      <c r="J3989" s="11" t="s">
        <v>5922</v>
      </c>
      <c r="K3989" s="220" t="s">
        <v>601</v>
      </c>
      <c r="L3989" s="180"/>
      <c r="M3989" s="180">
        <v>1000</v>
      </c>
      <c r="N3989" s="80" t="s">
        <v>7217</v>
      </c>
      <c r="O3989" s="165"/>
      <c r="P3989" s="80" t="s">
        <v>6846</v>
      </c>
      <c r="Q3989" s="80"/>
      <c r="R3989" s="80"/>
      <c r="S3989" s="166"/>
      <c r="T3989" s="164"/>
      <c r="U3989" s="167"/>
      <c r="V3989" s="168"/>
      <c r="W3989" s="12" t="str">
        <f t="shared" si="679"/>
        <v>Mqtt1</v>
      </c>
      <c r="X3989" s="222"/>
      <c r="Y3989" s="6" t="str">
        <f t="shared" si="678"/>
        <v>power-tag/av-system-supply-2</v>
      </c>
      <c r="Z3989" s="106" t="str" cm="1">
        <f t="array" ref="Z3989">IF(COUNTIF(N3989,"spare"),"","$."&amp;_xlfn.REGEXEXTRACT(J3989,"PT\d+[FQ]\d+_(.*)", 2))</f>
        <v>$.Active_Power_Phase_B</v>
      </c>
      <c r="AA3989" s="12">
        <f t="shared" si="681"/>
        <v>61</v>
      </c>
      <c r="AB3989" s="6" t="s">
        <v>195</v>
      </c>
      <c r="AC3989" s="106">
        <v>3056</v>
      </c>
      <c r="AJ3989" s="80"/>
      <c r="AK3989" s="116" t="s">
        <v>1695</v>
      </c>
      <c r="AN3989" s="80"/>
      <c r="AO3989" s="80"/>
      <c r="AP3989" s="80"/>
      <c r="AQ3989" s="80"/>
      <c r="AR3989" s="130"/>
      <c r="AS3989" s="80"/>
      <c r="AT3989" s="7"/>
      <c r="AU3989" s="7"/>
      <c r="AV3989" s="169"/>
      <c r="AW3989" s="170"/>
      <c r="AX3989" s="140"/>
      <c r="AY3989" s="150"/>
      <c r="AZ3989" s="171"/>
      <c r="BA3989" s="171"/>
      <c r="BB3989" s="150" t="str">
        <f t="shared" si="680"/>
        <v/>
      </c>
      <c r="BC3989" s="172"/>
      <c r="BD3989" s="169"/>
      <c r="BE3989" s="169"/>
      <c r="BF3989" s="169"/>
      <c r="BG3989" s="169"/>
      <c r="BH3989" s="169"/>
      <c r="BI3989" s="169"/>
      <c r="BJ3989" s="169"/>
      <c r="BK3989" s="169"/>
      <c r="BL3989" s="169"/>
      <c r="BM3989" s="169"/>
      <c r="BN3989" s="169"/>
      <c r="BO3989" s="169"/>
      <c r="BP3989" s="169"/>
      <c r="BQ3989" s="169"/>
      <c r="BS3989" s="6"/>
      <c r="BT3989" s="11"/>
      <c r="BU3989" s="6"/>
      <c r="BV3989" s="6"/>
    </row>
    <row r="3990" spans="1:74" ht="15.75" x14ac:dyDescent="0.25">
      <c r="A3990" s="52" t="s">
        <v>7908</v>
      </c>
      <c r="B3990" s="56"/>
      <c r="C3990" s="7" t="s">
        <v>118</v>
      </c>
      <c r="D3990" s="7" t="s">
        <v>6921</v>
      </c>
      <c r="E3990" s="7"/>
      <c r="F3990" s="64"/>
      <c r="G3990" s="6"/>
      <c r="H3990" s="6"/>
      <c r="I3990" s="10" t="s">
        <v>110</v>
      </c>
      <c r="J3990" s="11" t="s">
        <v>5923</v>
      </c>
      <c r="K3990" s="220" t="s">
        <v>601</v>
      </c>
      <c r="L3990" s="180"/>
      <c r="M3990" s="180">
        <v>1000</v>
      </c>
      <c r="N3990" s="80" t="s">
        <v>7217</v>
      </c>
      <c r="O3990" s="165"/>
      <c r="P3990" s="80" t="s">
        <v>6847</v>
      </c>
      <c r="Q3990" s="80"/>
      <c r="R3990" s="80"/>
      <c r="S3990" s="166"/>
      <c r="T3990" s="164"/>
      <c r="U3990" s="167"/>
      <c r="V3990" s="168"/>
      <c r="W3990" s="12" t="str">
        <f t="shared" si="679"/>
        <v>Mqtt1</v>
      </c>
      <c r="X3990" s="222"/>
      <c r="Y3990" s="6" t="str">
        <f t="shared" si="678"/>
        <v>power-tag/av-system-supply-2</v>
      </c>
      <c r="Z3990" s="106" t="str" cm="1">
        <f t="array" ref="Z3990">IF(COUNTIF(N3990,"spare"),"","$."&amp;_xlfn.REGEXEXTRACT(J3990,"PT\d+[FQ]\d+_(.*)", 2))</f>
        <v>$.Active_Power_Phase_C</v>
      </c>
      <c r="AA3990" s="12">
        <f t="shared" si="681"/>
        <v>61</v>
      </c>
      <c r="AB3990" s="6" t="s">
        <v>195</v>
      </c>
      <c r="AC3990" s="106">
        <v>3058</v>
      </c>
      <c r="AJ3990" s="80"/>
      <c r="AK3990" s="116" t="s">
        <v>1695</v>
      </c>
      <c r="AN3990" s="80"/>
      <c r="AO3990" s="80"/>
      <c r="AP3990" s="80"/>
      <c r="AQ3990" s="80"/>
      <c r="AR3990" s="130"/>
      <c r="AS3990" s="80"/>
      <c r="AT3990" s="7"/>
      <c r="AU3990" s="7"/>
      <c r="AV3990" s="169"/>
      <c r="AW3990" s="170"/>
      <c r="AX3990" s="140"/>
      <c r="AY3990" s="150"/>
      <c r="AZ3990" s="171"/>
      <c r="BA3990" s="171"/>
      <c r="BB3990" s="150" t="str">
        <f t="shared" si="680"/>
        <v/>
      </c>
      <c r="BC3990" s="172"/>
      <c r="BD3990" s="169"/>
      <c r="BE3990" s="169"/>
      <c r="BF3990" s="169"/>
      <c r="BG3990" s="169"/>
      <c r="BH3990" s="169"/>
      <c r="BI3990" s="169"/>
      <c r="BJ3990" s="169"/>
      <c r="BK3990" s="169"/>
      <c r="BL3990" s="169"/>
      <c r="BM3990" s="169"/>
      <c r="BN3990" s="169"/>
      <c r="BO3990" s="169"/>
      <c r="BP3990" s="169"/>
      <c r="BQ3990" s="169"/>
      <c r="BS3990" s="6"/>
      <c r="BT3990" s="11"/>
      <c r="BU3990" s="6"/>
      <c r="BV3990" s="6"/>
    </row>
    <row r="3991" spans="1:74" ht="15.75" x14ac:dyDescent="0.25">
      <c r="A3991" s="52" t="s">
        <v>7908</v>
      </c>
      <c r="B3991" s="56"/>
      <c r="C3991" s="7" t="s">
        <v>118</v>
      </c>
      <c r="D3991" s="7" t="s">
        <v>6921</v>
      </c>
      <c r="E3991" s="7"/>
      <c r="F3991" s="64"/>
      <c r="G3991" s="6"/>
      <c r="H3991" s="6"/>
      <c r="I3991" s="10" t="s">
        <v>110</v>
      </c>
      <c r="J3991" s="11" t="s">
        <v>5924</v>
      </c>
      <c r="K3991" s="220" t="s">
        <v>601</v>
      </c>
      <c r="L3991" s="180"/>
      <c r="M3991" s="180">
        <v>1000</v>
      </c>
      <c r="N3991" s="80" t="s">
        <v>7217</v>
      </c>
      <c r="O3991" s="165"/>
      <c r="P3991" s="80" t="s">
        <v>6848</v>
      </c>
      <c r="Q3991" s="80"/>
      <c r="R3991" s="80"/>
      <c r="S3991" s="166"/>
      <c r="T3991" s="164"/>
      <c r="U3991" s="167"/>
      <c r="V3991" s="168"/>
      <c r="W3991" s="12" t="str">
        <f t="shared" si="679"/>
        <v>Mqtt1</v>
      </c>
      <c r="X3991" s="222"/>
      <c r="Y3991" s="6" t="str">
        <f t="shared" si="678"/>
        <v>power-tag/av-system-supply-2</v>
      </c>
      <c r="Z3991" s="106" t="str" cm="1">
        <f t="array" ref="Z3991">IF(COUNTIF(N3991,"spare"),"","$."&amp;_xlfn.REGEXEXTRACT(J3991,"PT\d+[FQ]\d+_(.*)", 2))</f>
        <v>$.Total_Active_Power</v>
      </c>
      <c r="AA3991" s="12">
        <f t="shared" si="681"/>
        <v>61</v>
      </c>
      <c r="AB3991" s="6" t="s">
        <v>195</v>
      </c>
      <c r="AC3991" s="106">
        <v>3060</v>
      </c>
      <c r="AJ3991" s="80"/>
      <c r="AK3991" s="116" t="s">
        <v>1695</v>
      </c>
      <c r="AN3991" s="80"/>
      <c r="AO3991" s="80"/>
      <c r="AP3991" s="80"/>
      <c r="AQ3991" s="80"/>
      <c r="AR3991" s="130"/>
      <c r="AS3991" s="80"/>
      <c r="AT3991" s="7"/>
      <c r="AU3991" s="7"/>
      <c r="AV3991" s="169"/>
      <c r="AW3991" s="170"/>
      <c r="AX3991" s="140"/>
      <c r="AY3991" s="150"/>
      <c r="AZ3991" s="171"/>
      <c r="BA3991" s="171"/>
      <c r="BB3991" s="150" t="str">
        <f t="shared" si="680"/>
        <v/>
      </c>
      <c r="BC3991" s="172"/>
      <c r="BD3991" s="169"/>
      <c r="BE3991" s="169"/>
      <c r="BF3991" s="169"/>
      <c r="BG3991" s="169"/>
      <c r="BH3991" s="169"/>
      <c r="BI3991" s="169"/>
      <c r="BJ3991" s="169"/>
      <c r="BK3991" s="169"/>
      <c r="BL3991" s="169"/>
      <c r="BM3991" s="169"/>
      <c r="BN3991" s="169"/>
      <c r="BO3991" s="169"/>
      <c r="BP3991" s="169"/>
      <c r="BQ3991" s="169"/>
      <c r="BS3991" s="6"/>
      <c r="BT3991" s="11"/>
      <c r="BU3991" s="6"/>
      <c r="BV3991" s="6"/>
    </row>
    <row r="3992" spans="1:74" ht="15.75" x14ac:dyDescent="0.25">
      <c r="A3992" s="52" t="s">
        <v>7908</v>
      </c>
      <c r="B3992" s="56"/>
      <c r="C3992" s="7" t="s">
        <v>118</v>
      </c>
      <c r="D3992" s="7" t="s">
        <v>6921</v>
      </c>
      <c r="E3992" s="7"/>
      <c r="F3992" s="64"/>
      <c r="G3992" s="6"/>
      <c r="H3992" s="6"/>
      <c r="I3992" s="10" t="s">
        <v>110</v>
      </c>
      <c r="J3992" s="11" t="s">
        <v>5925</v>
      </c>
      <c r="K3992" s="220" t="s">
        <v>601</v>
      </c>
      <c r="L3992" s="180"/>
      <c r="M3992" s="180">
        <v>1000</v>
      </c>
      <c r="N3992" s="80" t="s">
        <v>7217</v>
      </c>
      <c r="O3992" s="165"/>
      <c r="P3992" s="80" t="s">
        <v>6849</v>
      </c>
      <c r="Q3992" s="80"/>
      <c r="R3992" s="80"/>
      <c r="S3992" s="166"/>
      <c r="T3992" s="164"/>
      <c r="U3992" s="167"/>
      <c r="V3992" s="168"/>
      <c r="W3992" s="12" t="str">
        <f t="shared" si="679"/>
        <v>Mqtt1</v>
      </c>
      <c r="X3992" s="222"/>
      <c r="Y3992" s="6" t="str">
        <f t="shared" si="678"/>
        <v>power-tag/av-system-supply-2</v>
      </c>
      <c r="Z3992" s="106" t="str" cm="1">
        <f t="array" ref="Z3992">IF(COUNTIF(N3992,"spare"),"","$."&amp;_xlfn.REGEXEXTRACT(J3992,"PT\d+[FQ]\d+_(.*)", 2))</f>
        <v>$.Power_Factor_Phase_A</v>
      </c>
      <c r="AA3992" s="12">
        <f t="shared" si="681"/>
        <v>61</v>
      </c>
      <c r="AB3992" s="6" t="s">
        <v>195</v>
      </c>
      <c r="AC3992" s="106">
        <v>3078</v>
      </c>
      <c r="AJ3992" s="80"/>
      <c r="AK3992" s="116" t="s">
        <v>1696</v>
      </c>
      <c r="AN3992" s="80"/>
      <c r="AO3992" s="80"/>
      <c r="AP3992" s="80"/>
      <c r="AQ3992" s="80"/>
      <c r="AR3992" s="130"/>
      <c r="AS3992" s="80"/>
      <c r="AT3992" s="7"/>
      <c r="AU3992" s="7"/>
      <c r="AV3992" s="169"/>
      <c r="AW3992" s="170"/>
      <c r="AX3992" s="140"/>
      <c r="AY3992" s="150"/>
      <c r="AZ3992" s="171"/>
      <c r="BA3992" s="171"/>
      <c r="BB3992" s="150" t="str">
        <f t="shared" si="680"/>
        <v/>
      </c>
      <c r="BC3992" s="172"/>
      <c r="BD3992" s="169"/>
      <c r="BE3992" s="169"/>
      <c r="BF3992" s="169"/>
      <c r="BG3992" s="169"/>
      <c r="BH3992" s="169"/>
      <c r="BI3992" s="169"/>
      <c r="BJ3992" s="169"/>
      <c r="BK3992" s="169"/>
      <c r="BL3992" s="169"/>
      <c r="BM3992" s="169"/>
      <c r="BN3992" s="169"/>
      <c r="BO3992" s="169"/>
      <c r="BP3992" s="169"/>
      <c r="BQ3992" s="169"/>
      <c r="BS3992" s="6"/>
      <c r="BT3992" s="11"/>
      <c r="BU3992" s="6"/>
      <c r="BV3992" s="6"/>
    </row>
    <row r="3993" spans="1:74" ht="15.75" x14ac:dyDescent="0.25">
      <c r="A3993" s="52" t="s">
        <v>7908</v>
      </c>
      <c r="B3993" s="56"/>
      <c r="C3993" s="7" t="s">
        <v>118</v>
      </c>
      <c r="D3993" s="7" t="s">
        <v>6921</v>
      </c>
      <c r="E3993" s="7"/>
      <c r="F3993" s="64"/>
      <c r="G3993" s="6"/>
      <c r="H3993" s="6"/>
      <c r="I3993" s="10" t="s">
        <v>110</v>
      </c>
      <c r="J3993" s="11" t="s">
        <v>5926</v>
      </c>
      <c r="K3993" s="220" t="s">
        <v>601</v>
      </c>
      <c r="L3993" s="180"/>
      <c r="M3993" s="180">
        <v>1000</v>
      </c>
      <c r="N3993" s="80" t="s">
        <v>7217</v>
      </c>
      <c r="O3993" s="165"/>
      <c r="P3993" s="80" t="s">
        <v>6850</v>
      </c>
      <c r="Q3993" s="80"/>
      <c r="R3993" s="80"/>
      <c r="S3993" s="166"/>
      <c r="T3993" s="164"/>
      <c r="U3993" s="167"/>
      <c r="V3993" s="168"/>
      <c r="W3993" s="12" t="str">
        <f t="shared" si="679"/>
        <v>Mqtt1</v>
      </c>
      <c r="X3993" s="222"/>
      <c r="Y3993" s="6" t="str">
        <f t="shared" si="678"/>
        <v>power-tag/av-system-supply-2</v>
      </c>
      <c r="Z3993" s="106" t="str" cm="1">
        <f t="array" ref="Z3993">IF(COUNTIF(N3993,"spare"),"","$."&amp;_xlfn.REGEXEXTRACT(J3993,"PT\d+[FQ]\d+_(.*)", 2))</f>
        <v>$.Power_Factor_Phase_B</v>
      </c>
      <c r="AA3993" s="12">
        <f t="shared" si="681"/>
        <v>61</v>
      </c>
      <c r="AB3993" s="6" t="s">
        <v>195</v>
      </c>
      <c r="AC3993" s="106">
        <v>3080</v>
      </c>
      <c r="AJ3993" s="80"/>
      <c r="AK3993" s="116" t="s">
        <v>1696</v>
      </c>
      <c r="AN3993" s="80"/>
      <c r="AO3993" s="80"/>
      <c r="AP3993" s="80"/>
      <c r="AQ3993" s="80"/>
      <c r="AR3993" s="130"/>
      <c r="AS3993" s="80"/>
      <c r="AT3993" s="7"/>
      <c r="AU3993" s="7"/>
      <c r="AV3993" s="169"/>
      <c r="AW3993" s="170"/>
      <c r="AX3993" s="140"/>
      <c r="AY3993" s="150"/>
      <c r="AZ3993" s="171"/>
      <c r="BA3993" s="171"/>
      <c r="BB3993" s="150" t="str">
        <f t="shared" si="680"/>
        <v/>
      </c>
      <c r="BC3993" s="172"/>
      <c r="BD3993" s="169"/>
      <c r="BE3993" s="169"/>
      <c r="BF3993" s="169"/>
      <c r="BG3993" s="169"/>
      <c r="BH3993" s="169"/>
      <c r="BI3993" s="169"/>
      <c r="BJ3993" s="169"/>
      <c r="BK3993" s="169"/>
      <c r="BL3993" s="169"/>
      <c r="BM3993" s="169"/>
      <c r="BN3993" s="169"/>
      <c r="BO3993" s="169"/>
      <c r="BP3993" s="169"/>
      <c r="BQ3993" s="169"/>
      <c r="BS3993" s="6"/>
      <c r="BT3993" s="11"/>
      <c r="BU3993" s="6"/>
      <c r="BV3993" s="6"/>
    </row>
    <row r="3994" spans="1:74" ht="15.75" x14ac:dyDescent="0.25">
      <c r="A3994" s="52" t="s">
        <v>7908</v>
      </c>
      <c r="B3994" s="56"/>
      <c r="C3994" s="7" t="s">
        <v>118</v>
      </c>
      <c r="D3994" s="7" t="s">
        <v>6921</v>
      </c>
      <c r="E3994" s="7"/>
      <c r="F3994" s="64"/>
      <c r="G3994" s="6"/>
      <c r="H3994" s="6"/>
      <c r="I3994" s="10" t="s">
        <v>110</v>
      </c>
      <c r="J3994" s="11" t="s">
        <v>5927</v>
      </c>
      <c r="K3994" s="220" t="s">
        <v>601</v>
      </c>
      <c r="L3994" s="180"/>
      <c r="M3994" s="180">
        <v>1000</v>
      </c>
      <c r="N3994" s="80" t="s">
        <v>7217</v>
      </c>
      <c r="O3994" s="165"/>
      <c r="P3994" s="80" t="s">
        <v>6851</v>
      </c>
      <c r="Q3994" s="80"/>
      <c r="R3994" s="80"/>
      <c r="S3994" s="166"/>
      <c r="T3994" s="164"/>
      <c r="U3994" s="167"/>
      <c r="V3994" s="168"/>
      <c r="W3994" s="12" t="str">
        <f t="shared" si="679"/>
        <v>Mqtt1</v>
      </c>
      <c r="X3994" s="222"/>
      <c r="Y3994" s="6" t="str">
        <f t="shared" si="678"/>
        <v>power-tag/av-system-supply-2</v>
      </c>
      <c r="Z3994" s="106" t="str" cm="1">
        <f t="array" ref="Z3994">IF(COUNTIF(N3994,"spare"),"","$."&amp;_xlfn.REGEXEXTRACT(J3994,"PT\d+[FQ]\d+_(.*)", 2))</f>
        <v>$.Power_Factor_Phase_C</v>
      </c>
      <c r="AA3994" s="12">
        <f t="shared" si="681"/>
        <v>61</v>
      </c>
      <c r="AB3994" s="6" t="s">
        <v>195</v>
      </c>
      <c r="AC3994" s="106">
        <v>3082</v>
      </c>
      <c r="AJ3994" s="80"/>
      <c r="AK3994" s="116" t="s">
        <v>1696</v>
      </c>
      <c r="AN3994" s="80"/>
      <c r="AO3994" s="80"/>
      <c r="AP3994" s="80"/>
      <c r="AQ3994" s="80"/>
      <c r="AR3994" s="130"/>
      <c r="AS3994" s="80"/>
      <c r="AT3994" s="7"/>
      <c r="AU3994" s="7"/>
      <c r="AV3994" s="169"/>
      <c r="AW3994" s="170"/>
      <c r="AX3994" s="140"/>
      <c r="AY3994" s="150"/>
      <c r="AZ3994" s="171"/>
      <c r="BA3994" s="171"/>
      <c r="BB3994" s="150" t="str">
        <f t="shared" si="680"/>
        <v/>
      </c>
      <c r="BC3994" s="172"/>
      <c r="BD3994" s="169"/>
      <c r="BE3994" s="169"/>
      <c r="BF3994" s="169"/>
      <c r="BG3994" s="169"/>
      <c r="BH3994" s="169"/>
      <c r="BI3994" s="169"/>
      <c r="BJ3994" s="169"/>
      <c r="BK3994" s="169"/>
      <c r="BL3994" s="169"/>
      <c r="BM3994" s="169"/>
      <c r="BN3994" s="169"/>
      <c r="BO3994" s="169"/>
      <c r="BP3994" s="169"/>
      <c r="BQ3994" s="169"/>
      <c r="BS3994" s="6"/>
      <c r="BT3994" s="11"/>
      <c r="BU3994" s="6"/>
      <c r="BV3994" s="6"/>
    </row>
    <row r="3995" spans="1:74" ht="15.75" x14ac:dyDescent="0.25">
      <c r="A3995" s="52" t="s">
        <v>7908</v>
      </c>
      <c r="B3995" s="56"/>
      <c r="C3995" s="7" t="s">
        <v>118</v>
      </c>
      <c r="D3995" s="7" t="s">
        <v>6921</v>
      </c>
      <c r="E3995" s="7"/>
      <c r="F3995" s="64"/>
      <c r="G3995" s="6"/>
      <c r="H3995" s="6"/>
      <c r="I3995" s="10" t="s">
        <v>110</v>
      </c>
      <c r="J3995" s="11" t="s">
        <v>5928</v>
      </c>
      <c r="K3995" s="220" t="s">
        <v>601</v>
      </c>
      <c r="L3995" s="180"/>
      <c r="M3995" s="180">
        <v>1000</v>
      </c>
      <c r="N3995" s="80" t="s">
        <v>7217</v>
      </c>
      <c r="O3995" s="165"/>
      <c r="P3995" s="80" t="s">
        <v>6852</v>
      </c>
      <c r="Q3995" s="80"/>
      <c r="R3995" s="80"/>
      <c r="S3995" s="166"/>
      <c r="T3995" s="164"/>
      <c r="U3995" s="167"/>
      <c r="V3995" s="168"/>
      <c r="W3995" s="12" t="str">
        <f t="shared" si="679"/>
        <v>Mqtt1</v>
      </c>
      <c r="X3995" s="222"/>
      <c r="Y3995" s="6" t="str">
        <f t="shared" si="678"/>
        <v>power-tag/av-system-supply-2</v>
      </c>
      <c r="Z3995" s="106" t="str" cm="1">
        <f t="array" ref="Z3995">IF(COUNTIF(N3995,"spare"),"","$."&amp;_xlfn.REGEXEXTRACT(J3995,"PT\d+[FQ]\d+_(.*)", 2))</f>
        <v>$.Total_Power_Factor</v>
      </c>
      <c r="AA3995" s="12">
        <f t="shared" si="681"/>
        <v>61</v>
      </c>
      <c r="AB3995" s="6" t="s">
        <v>195</v>
      </c>
      <c r="AC3995" s="106">
        <v>3084</v>
      </c>
      <c r="AJ3995" s="80"/>
      <c r="AK3995" s="116" t="s">
        <v>1696</v>
      </c>
      <c r="AN3995" s="80"/>
      <c r="AO3995" s="80"/>
      <c r="AP3995" s="80"/>
      <c r="AQ3995" s="80"/>
      <c r="AR3995" s="130"/>
      <c r="AS3995" s="80"/>
      <c r="AT3995" s="7"/>
      <c r="AU3995" s="7"/>
      <c r="AV3995" s="169"/>
      <c r="AW3995" s="170"/>
      <c r="AX3995" s="140"/>
      <c r="AY3995" s="150"/>
      <c r="AZ3995" s="171"/>
      <c r="BA3995" s="171"/>
      <c r="BB3995" s="150" t="str">
        <f t="shared" si="680"/>
        <v/>
      </c>
      <c r="BC3995" s="172"/>
      <c r="BD3995" s="169"/>
      <c r="BE3995" s="169"/>
      <c r="BF3995" s="169"/>
      <c r="BG3995" s="169"/>
      <c r="BH3995" s="169"/>
      <c r="BI3995" s="169"/>
      <c r="BJ3995" s="169"/>
      <c r="BK3995" s="169"/>
      <c r="BL3995" s="169"/>
      <c r="BM3995" s="169"/>
      <c r="BN3995" s="169"/>
      <c r="BO3995" s="169"/>
      <c r="BP3995" s="169"/>
      <c r="BQ3995" s="169"/>
      <c r="BS3995" s="6"/>
      <c r="BT3995" s="11"/>
      <c r="BU3995" s="6"/>
      <c r="BV3995" s="6"/>
    </row>
    <row r="3996" spans="1:74" ht="15.75" x14ac:dyDescent="0.25">
      <c r="A3996" s="52" t="s">
        <v>7908</v>
      </c>
      <c r="B3996" s="56"/>
      <c r="C3996" s="7" t="s">
        <v>118</v>
      </c>
      <c r="D3996" s="7" t="s">
        <v>6921</v>
      </c>
      <c r="E3996" s="7"/>
      <c r="F3996" s="64"/>
      <c r="G3996" s="6"/>
      <c r="H3996" s="6"/>
      <c r="I3996" s="10" t="s">
        <v>110</v>
      </c>
      <c r="J3996" s="11" t="s">
        <v>5929</v>
      </c>
      <c r="K3996" s="220" t="s">
        <v>601</v>
      </c>
      <c r="L3996" s="180"/>
      <c r="M3996" s="180">
        <v>1000</v>
      </c>
      <c r="N3996" s="80" t="s">
        <v>7217</v>
      </c>
      <c r="O3996" s="165"/>
      <c r="P3996" s="80" t="s">
        <v>6853</v>
      </c>
      <c r="Q3996" s="80"/>
      <c r="R3996" s="80"/>
      <c r="S3996" s="166"/>
      <c r="T3996" s="164"/>
      <c r="U3996" s="167"/>
      <c r="V3996" s="168"/>
      <c r="W3996" s="12" t="str">
        <f t="shared" ref="W3996:W4010" si="682">IF(COUNTIF(N3996,"spare"),"","Mqtt1")</f>
        <v>Mqtt1</v>
      </c>
      <c r="X3996" s="222"/>
      <c r="Y3996" s="6" t="str">
        <f t="shared" si="678"/>
        <v>power-tag/discharge-pump-captain-laundry</v>
      </c>
      <c r="Z3996" s="106" t="str" cm="1">
        <f t="array" ref="Z3996">IF(COUNTIF(N3996,"spare"),"","$."&amp;_xlfn.REGEXEXTRACT(J3996,"PT\d+[FQ]\d+_(.*)", 2))</f>
        <v>$.RMS_Current_Phase_A</v>
      </c>
      <c r="AA3996" s="12">
        <f>AA3981+1</f>
        <v>62</v>
      </c>
      <c r="AB3996" s="6" t="s">
        <v>195</v>
      </c>
      <c r="AC3996" s="106">
        <v>3000</v>
      </c>
      <c r="AJ3996" s="80"/>
      <c r="AK3996" s="116" t="s">
        <v>1693</v>
      </c>
      <c r="AN3996" s="80"/>
      <c r="AO3996" s="80"/>
      <c r="AP3996" s="80"/>
      <c r="AQ3996" s="80"/>
      <c r="AR3996" s="130"/>
      <c r="AS3996" s="80"/>
      <c r="AT3996" s="7"/>
      <c r="AU3996" s="7"/>
      <c r="AV3996" s="169"/>
      <c r="AW3996" s="170"/>
      <c r="AX3996" s="140"/>
      <c r="AY3996" s="150"/>
      <c r="AZ3996" s="171"/>
      <c r="BA3996" s="171"/>
      <c r="BB3996" s="150" t="str">
        <f t="shared" ref="BB3996:BB4010" si="683">IF(ISNUMBER(AM3996),"1","")</f>
        <v/>
      </c>
      <c r="BC3996" s="172"/>
      <c r="BD3996" s="169"/>
      <c r="BE3996" s="169"/>
      <c r="BF3996" s="169"/>
      <c r="BG3996" s="169"/>
      <c r="BH3996" s="169"/>
      <c r="BI3996" s="169"/>
      <c r="BJ3996" s="169"/>
      <c r="BK3996" s="169"/>
      <c r="BL3996" s="169"/>
      <c r="BM3996" s="169"/>
      <c r="BN3996" s="169"/>
      <c r="BO3996" s="169"/>
      <c r="BP3996" s="169"/>
      <c r="BQ3996" s="169"/>
      <c r="BS3996" s="6"/>
      <c r="BT3996" s="11"/>
      <c r="BU3996" s="6"/>
      <c r="BV3996" s="6"/>
    </row>
    <row r="3997" spans="1:74" ht="15.75" x14ac:dyDescent="0.25">
      <c r="A3997" s="52" t="s">
        <v>7908</v>
      </c>
      <c r="B3997" s="56"/>
      <c r="C3997" s="7" t="s">
        <v>118</v>
      </c>
      <c r="D3997" s="7" t="s">
        <v>6921</v>
      </c>
      <c r="E3997" s="7"/>
      <c r="F3997" s="64"/>
      <c r="G3997" s="6"/>
      <c r="H3997" s="6"/>
      <c r="I3997" s="10" t="s">
        <v>110</v>
      </c>
      <c r="J3997" s="11" t="s">
        <v>5930</v>
      </c>
      <c r="K3997" s="220" t="s">
        <v>601</v>
      </c>
      <c r="L3997" s="180"/>
      <c r="M3997" s="180">
        <v>1000</v>
      </c>
      <c r="N3997" s="80" t="s">
        <v>7217</v>
      </c>
      <c r="O3997" s="165"/>
      <c r="P3997" s="80" t="s">
        <v>6854</v>
      </c>
      <c r="Q3997" s="80"/>
      <c r="R3997" s="80"/>
      <c r="S3997" s="166"/>
      <c r="T3997" s="164"/>
      <c r="U3997" s="167"/>
      <c r="V3997" s="168"/>
      <c r="W3997" s="12" t="str">
        <f t="shared" si="682"/>
        <v>Mqtt1</v>
      </c>
      <c r="X3997" s="222"/>
      <c r="Y3997" s="6" t="str">
        <f t="shared" si="678"/>
        <v>power-tag/discharge-pump-captain-laundry</v>
      </c>
      <c r="Z3997" s="106" t="str" cm="1">
        <f t="array" ref="Z3997">IF(COUNTIF(N3997,"spare"),"","$."&amp;_xlfn.REGEXEXTRACT(J3997,"PT\d+[FQ]\d+_(.*)", 2))</f>
        <v>$.RMS_Current_Phase_B</v>
      </c>
      <c r="AA3997" s="12">
        <f t="shared" ref="AA3997:AA4010" si="684">AA3982+1</f>
        <v>62</v>
      </c>
      <c r="AB3997" s="6" t="s">
        <v>195</v>
      </c>
      <c r="AC3997" s="106">
        <v>3002</v>
      </c>
      <c r="AJ3997" s="80"/>
      <c r="AK3997" s="116" t="s">
        <v>1693</v>
      </c>
      <c r="AN3997" s="80"/>
      <c r="AO3997" s="80"/>
      <c r="AP3997" s="80"/>
      <c r="AQ3997" s="80"/>
      <c r="AR3997" s="130"/>
      <c r="AS3997" s="80"/>
      <c r="AT3997" s="7"/>
      <c r="AU3997" s="7"/>
      <c r="AV3997" s="169"/>
      <c r="AW3997" s="170"/>
      <c r="AX3997" s="140"/>
      <c r="AY3997" s="150"/>
      <c r="AZ3997" s="171"/>
      <c r="BA3997" s="171"/>
      <c r="BB3997" s="150" t="str">
        <f t="shared" si="683"/>
        <v/>
      </c>
      <c r="BC3997" s="172"/>
      <c r="BD3997" s="169"/>
      <c r="BE3997" s="169"/>
      <c r="BF3997" s="169"/>
      <c r="BG3997" s="169"/>
      <c r="BH3997" s="169"/>
      <c r="BI3997" s="169"/>
      <c r="BJ3997" s="169"/>
      <c r="BK3997" s="169"/>
      <c r="BL3997" s="169"/>
      <c r="BM3997" s="169"/>
      <c r="BN3997" s="169"/>
      <c r="BO3997" s="169"/>
      <c r="BP3997" s="169"/>
      <c r="BQ3997" s="169"/>
      <c r="BS3997" s="6"/>
      <c r="BT3997" s="11"/>
      <c r="BU3997" s="6"/>
      <c r="BV3997" s="6"/>
    </row>
    <row r="3998" spans="1:74" ht="15.75" x14ac:dyDescent="0.25">
      <c r="A3998" s="52" t="s">
        <v>7908</v>
      </c>
      <c r="B3998" s="56"/>
      <c r="C3998" s="7" t="s">
        <v>118</v>
      </c>
      <c r="D3998" s="7" t="s">
        <v>6921</v>
      </c>
      <c r="E3998" s="7"/>
      <c r="F3998" s="64"/>
      <c r="G3998" s="6"/>
      <c r="H3998" s="6"/>
      <c r="I3998" s="10" t="s">
        <v>110</v>
      </c>
      <c r="J3998" s="11" t="s">
        <v>5931</v>
      </c>
      <c r="K3998" s="220" t="s">
        <v>601</v>
      </c>
      <c r="L3998" s="180"/>
      <c r="M3998" s="180">
        <v>1000</v>
      </c>
      <c r="N3998" s="80" t="s">
        <v>7217</v>
      </c>
      <c r="O3998" s="165"/>
      <c r="P3998" s="80" t="s">
        <v>6855</v>
      </c>
      <c r="Q3998" s="80"/>
      <c r="R3998" s="80"/>
      <c r="S3998" s="166"/>
      <c r="T3998" s="164"/>
      <c r="U3998" s="167"/>
      <c r="V3998" s="168"/>
      <c r="W3998" s="12" t="str">
        <f t="shared" si="682"/>
        <v>Mqtt1</v>
      </c>
      <c r="X3998" s="222"/>
      <c r="Y3998" s="6" t="str">
        <f t="shared" si="678"/>
        <v>power-tag/discharge-pump-captain-laundry</v>
      </c>
      <c r="Z3998" s="106" t="str" cm="1">
        <f t="array" ref="Z3998">IF(COUNTIF(N3998,"spare"),"","$."&amp;_xlfn.REGEXEXTRACT(J3998,"PT\d+[FQ]\d+_(.*)", 2))</f>
        <v>$.RMS_Current_Phase_C</v>
      </c>
      <c r="AA3998" s="12">
        <f t="shared" si="684"/>
        <v>62</v>
      </c>
      <c r="AB3998" s="6" t="s">
        <v>195</v>
      </c>
      <c r="AC3998" s="106">
        <v>3004</v>
      </c>
      <c r="AJ3998" s="80"/>
      <c r="AK3998" s="116" t="s">
        <v>1693</v>
      </c>
      <c r="AN3998" s="80"/>
      <c r="AO3998" s="80"/>
      <c r="AP3998" s="80"/>
      <c r="AQ3998" s="80"/>
      <c r="AR3998" s="130"/>
      <c r="AS3998" s="80"/>
      <c r="AT3998" s="7"/>
      <c r="AU3998" s="7"/>
      <c r="AV3998" s="169"/>
      <c r="AW3998" s="170"/>
      <c r="AX3998" s="140"/>
      <c r="AY3998" s="150"/>
      <c r="AZ3998" s="171"/>
      <c r="BA3998" s="171"/>
      <c r="BB3998" s="150" t="str">
        <f t="shared" si="683"/>
        <v/>
      </c>
      <c r="BC3998" s="172"/>
      <c r="BD3998" s="169"/>
      <c r="BE3998" s="169"/>
      <c r="BF3998" s="169"/>
      <c r="BG3998" s="169"/>
      <c r="BH3998" s="169"/>
      <c r="BI3998" s="169"/>
      <c r="BJ3998" s="169"/>
      <c r="BK3998" s="169"/>
      <c r="BL3998" s="169"/>
      <c r="BM3998" s="169"/>
      <c r="BN3998" s="169"/>
      <c r="BO3998" s="169"/>
      <c r="BP3998" s="169"/>
      <c r="BQ3998" s="169"/>
      <c r="BS3998" s="6"/>
      <c r="BT3998" s="11"/>
      <c r="BU3998" s="6"/>
      <c r="BV3998" s="6"/>
    </row>
    <row r="3999" spans="1:74" ht="15.75" x14ac:dyDescent="0.25">
      <c r="A3999" s="52" t="s">
        <v>7908</v>
      </c>
      <c r="B3999" s="56"/>
      <c r="C3999" s="7" t="s">
        <v>118</v>
      </c>
      <c r="D3999" s="7" t="s">
        <v>6921</v>
      </c>
      <c r="E3999" s="7"/>
      <c r="F3999" s="64"/>
      <c r="G3999" s="6"/>
      <c r="H3999" s="6"/>
      <c r="I3999" s="10" t="s">
        <v>110</v>
      </c>
      <c r="J3999" s="11" t="s">
        <v>5932</v>
      </c>
      <c r="K3999" s="220" t="s">
        <v>601</v>
      </c>
      <c r="L3999" s="180"/>
      <c r="M3999" s="180">
        <v>1000</v>
      </c>
      <c r="N3999" s="80" t="s">
        <v>7217</v>
      </c>
      <c r="O3999" s="165"/>
      <c r="P3999" s="80" t="s">
        <v>6856</v>
      </c>
      <c r="Q3999" s="80"/>
      <c r="R3999" s="80"/>
      <c r="S3999" s="166"/>
      <c r="T3999" s="164"/>
      <c r="U3999" s="167"/>
      <c r="V3999" s="168"/>
      <c r="W3999" s="12" t="str">
        <f t="shared" si="682"/>
        <v>Mqtt1</v>
      </c>
      <c r="X3999" s="222"/>
      <c r="Y3999" s="6" t="str">
        <f t="shared" si="678"/>
        <v>power-tag/discharge-pump-captain-laundry</v>
      </c>
      <c r="Z3999" s="106" t="str" cm="1">
        <f t="array" ref="Z3999">IF(COUNTIF(N3999,"spare"),"","$."&amp;_xlfn.REGEXEXTRACT(J3999,"PT\d+[FQ]\d+_(.*)", 2))</f>
        <v>$.RMS_Current_Phase_Neut</v>
      </c>
      <c r="AA3999" s="12">
        <f t="shared" si="684"/>
        <v>62</v>
      </c>
      <c r="AB3999" s="6" t="s">
        <v>195</v>
      </c>
      <c r="AC3999" s="106">
        <v>3006</v>
      </c>
      <c r="AJ3999" s="80"/>
      <c r="AK3999" s="116" t="s">
        <v>1693</v>
      </c>
      <c r="AN3999" s="80"/>
      <c r="AO3999" s="80"/>
      <c r="AP3999" s="80"/>
      <c r="AQ3999" s="80"/>
      <c r="AR3999" s="130"/>
      <c r="AS3999" s="80"/>
      <c r="AT3999" s="7"/>
      <c r="AU3999" s="7"/>
      <c r="AV3999" s="169"/>
      <c r="AW3999" s="170"/>
      <c r="AX3999" s="140"/>
      <c r="AY3999" s="150"/>
      <c r="AZ3999" s="171"/>
      <c r="BA3999" s="171"/>
      <c r="BB3999" s="150" t="str">
        <f t="shared" si="683"/>
        <v/>
      </c>
      <c r="BC3999" s="172"/>
      <c r="BD3999" s="169"/>
      <c r="BE3999" s="169"/>
      <c r="BF3999" s="169"/>
      <c r="BG3999" s="169"/>
      <c r="BH3999" s="169"/>
      <c r="BI3999" s="169"/>
      <c r="BJ3999" s="169"/>
      <c r="BK3999" s="169"/>
      <c r="BL3999" s="169"/>
      <c r="BM3999" s="169"/>
      <c r="BN3999" s="169"/>
      <c r="BO3999" s="169"/>
      <c r="BP3999" s="169"/>
      <c r="BQ3999" s="169"/>
      <c r="BS3999" s="6"/>
      <c r="BT3999" s="11"/>
      <c r="BU3999" s="6"/>
      <c r="BV3999" s="6"/>
    </row>
    <row r="4000" spans="1:74" ht="15.75" x14ac:dyDescent="0.25">
      <c r="A4000" s="52" t="s">
        <v>7908</v>
      </c>
      <c r="B4000" s="56"/>
      <c r="C4000" s="7" t="s">
        <v>118</v>
      </c>
      <c r="D4000" s="7" t="s">
        <v>6921</v>
      </c>
      <c r="E4000" s="7"/>
      <c r="F4000" s="64"/>
      <c r="G4000" s="6"/>
      <c r="H4000" s="6"/>
      <c r="I4000" s="10" t="s">
        <v>110</v>
      </c>
      <c r="J4000" s="11" t="s">
        <v>7901</v>
      </c>
      <c r="K4000" s="220" t="s">
        <v>601</v>
      </c>
      <c r="L4000" s="180"/>
      <c r="M4000" s="180">
        <v>1000</v>
      </c>
      <c r="N4000" s="80" t="s">
        <v>7217</v>
      </c>
      <c r="O4000" s="165"/>
      <c r="P4000" s="80" t="s">
        <v>6857</v>
      </c>
      <c r="Q4000" s="80"/>
      <c r="R4000" s="80"/>
      <c r="S4000" s="166"/>
      <c r="T4000" s="164"/>
      <c r="U4000" s="167"/>
      <c r="V4000" s="168"/>
      <c r="W4000" s="12" t="str">
        <f t="shared" si="682"/>
        <v>Mqtt1</v>
      </c>
      <c r="X4000" s="222"/>
      <c r="Y4000" s="6" t="str">
        <f t="shared" si="678"/>
        <v>power-tag/discharge-pump-captain-laundry</v>
      </c>
      <c r="Z4000" s="106" t="str" cm="1">
        <f t="array" ref="Z4000">IF(COUNTIF(N4000,"spare"),"","$."&amp;_xlfn.REGEXEXTRACT(J4000,"PT\d+[FQ]\d+_(.*)", 2))</f>
        <v>$.RMS_Voltage_A_N</v>
      </c>
      <c r="AA4000" s="12">
        <f t="shared" si="684"/>
        <v>62</v>
      </c>
      <c r="AB4000" s="6" t="s">
        <v>195</v>
      </c>
      <c r="AC4000" s="106">
        <v>3028</v>
      </c>
      <c r="AJ4000" s="80"/>
      <c r="AK4000" s="116" t="s">
        <v>1694</v>
      </c>
      <c r="AN4000" s="80"/>
      <c r="AO4000" s="80"/>
      <c r="AP4000" s="80"/>
      <c r="AQ4000" s="80"/>
      <c r="AR4000" s="130"/>
      <c r="AS4000" s="80"/>
      <c r="AT4000" s="7"/>
      <c r="AU4000" s="7"/>
      <c r="AV4000" s="169"/>
      <c r="AW4000" s="170"/>
      <c r="AX4000" s="140"/>
      <c r="AY4000" s="150"/>
      <c r="AZ4000" s="171"/>
      <c r="BA4000" s="171"/>
      <c r="BB4000" s="150" t="str">
        <f t="shared" si="683"/>
        <v/>
      </c>
      <c r="BC4000" s="172"/>
      <c r="BD4000" s="169"/>
      <c r="BE4000" s="169"/>
      <c r="BF4000" s="169"/>
      <c r="BG4000" s="169"/>
      <c r="BH4000" s="169"/>
      <c r="BI4000" s="169"/>
      <c r="BJ4000" s="169"/>
      <c r="BK4000" s="169"/>
      <c r="BL4000" s="169"/>
      <c r="BM4000" s="169"/>
      <c r="BN4000" s="169"/>
      <c r="BO4000" s="169"/>
      <c r="BP4000" s="169"/>
      <c r="BQ4000" s="169"/>
      <c r="BS4000" s="6"/>
      <c r="BT4000" s="11"/>
      <c r="BU4000" s="6"/>
      <c r="BV4000" s="6"/>
    </row>
    <row r="4001" spans="1:74" ht="15.75" x14ac:dyDescent="0.25">
      <c r="A4001" s="52" t="s">
        <v>7908</v>
      </c>
      <c r="B4001" s="56"/>
      <c r="C4001" s="7" t="s">
        <v>118</v>
      </c>
      <c r="D4001" s="7" t="s">
        <v>6921</v>
      </c>
      <c r="E4001" s="7"/>
      <c r="F4001" s="64"/>
      <c r="G4001" s="6"/>
      <c r="H4001" s="6"/>
      <c r="I4001" s="10" t="s">
        <v>110</v>
      </c>
      <c r="J4001" s="11" t="s">
        <v>7902</v>
      </c>
      <c r="K4001" s="220" t="s">
        <v>601</v>
      </c>
      <c r="L4001" s="180"/>
      <c r="M4001" s="180">
        <v>1000</v>
      </c>
      <c r="N4001" s="80" t="s">
        <v>7217</v>
      </c>
      <c r="O4001" s="165"/>
      <c r="P4001" s="80" t="s">
        <v>6858</v>
      </c>
      <c r="Q4001" s="80"/>
      <c r="R4001" s="80"/>
      <c r="S4001" s="166"/>
      <c r="T4001" s="164"/>
      <c r="U4001" s="167"/>
      <c r="V4001" s="168"/>
      <c r="W4001" s="12" t="str">
        <f t="shared" si="682"/>
        <v>Mqtt1</v>
      </c>
      <c r="X4001" s="222"/>
      <c r="Y4001" s="6" t="str">
        <f t="shared" si="678"/>
        <v>power-tag/discharge-pump-captain-laundry</v>
      </c>
      <c r="Z4001" s="106" t="str" cm="1">
        <f t="array" ref="Z4001">IF(COUNTIF(N4001,"spare"),"","$."&amp;_xlfn.REGEXEXTRACT(J4001,"PT\d+[FQ]\d+_(.*)", 2))</f>
        <v>$.RMS_Voltage_B_N</v>
      </c>
      <c r="AA4001" s="12">
        <f t="shared" si="684"/>
        <v>62</v>
      </c>
      <c r="AB4001" s="6" t="s">
        <v>195</v>
      </c>
      <c r="AC4001" s="106">
        <v>3030</v>
      </c>
      <c r="AJ4001" s="80"/>
      <c r="AK4001" s="116" t="s">
        <v>1694</v>
      </c>
      <c r="AN4001" s="80"/>
      <c r="AO4001" s="80"/>
      <c r="AP4001" s="80"/>
      <c r="AQ4001" s="80"/>
      <c r="AR4001" s="130"/>
      <c r="AS4001" s="80"/>
      <c r="AT4001" s="7"/>
      <c r="AU4001" s="7"/>
      <c r="AV4001" s="169"/>
      <c r="AW4001" s="170"/>
      <c r="AX4001" s="140"/>
      <c r="AY4001" s="150"/>
      <c r="AZ4001" s="171"/>
      <c r="BA4001" s="171"/>
      <c r="BB4001" s="150" t="str">
        <f t="shared" si="683"/>
        <v/>
      </c>
      <c r="BC4001" s="172"/>
      <c r="BD4001" s="169"/>
      <c r="BE4001" s="169"/>
      <c r="BF4001" s="169"/>
      <c r="BG4001" s="169"/>
      <c r="BH4001" s="169"/>
      <c r="BI4001" s="169"/>
      <c r="BJ4001" s="169"/>
      <c r="BK4001" s="169"/>
      <c r="BL4001" s="169"/>
      <c r="BM4001" s="169"/>
      <c r="BN4001" s="169"/>
      <c r="BO4001" s="169"/>
      <c r="BP4001" s="169"/>
      <c r="BQ4001" s="169"/>
      <c r="BS4001" s="6"/>
      <c r="BT4001" s="11"/>
      <c r="BU4001" s="6"/>
      <c r="BV4001" s="6"/>
    </row>
    <row r="4002" spans="1:74" ht="15.75" x14ac:dyDescent="0.25">
      <c r="A4002" s="52" t="s">
        <v>7908</v>
      </c>
      <c r="B4002" s="56"/>
      <c r="C4002" s="7" t="s">
        <v>118</v>
      </c>
      <c r="D4002" s="7" t="s">
        <v>6921</v>
      </c>
      <c r="E4002" s="7"/>
      <c r="F4002" s="64"/>
      <c r="G4002" s="6"/>
      <c r="H4002" s="6"/>
      <c r="I4002" s="10" t="s">
        <v>110</v>
      </c>
      <c r="J4002" s="11" t="s">
        <v>7903</v>
      </c>
      <c r="K4002" s="220" t="s">
        <v>601</v>
      </c>
      <c r="L4002" s="180"/>
      <c r="M4002" s="180">
        <v>1000</v>
      </c>
      <c r="N4002" s="80" t="s">
        <v>7217</v>
      </c>
      <c r="O4002" s="165"/>
      <c r="P4002" s="80" t="s">
        <v>6859</v>
      </c>
      <c r="Q4002" s="80"/>
      <c r="R4002" s="80"/>
      <c r="S4002" s="166"/>
      <c r="T4002" s="164"/>
      <c r="U4002" s="167"/>
      <c r="V4002" s="168"/>
      <c r="W4002" s="12" t="str">
        <f t="shared" si="682"/>
        <v>Mqtt1</v>
      </c>
      <c r="X4002" s="222"/>
      <c r="Y4002" s="6" t="str">
        <f t="shared" si="678"/>
        <v>power-tag/discharge-pump-captain-laundry</v>
      </c>
      <c r="Z4002" s="106" t="str" cm="1">
        <f t="array" ref="Z4002">IF(COUNTIF(N4002,"spare"),"","$."&amp;_xlfn.REGEXEXTRACT(J4002,"PT\d+[FQ]\d+_(.*)", 2))</f>
        <v>$.RMS_Voltage_C_N</v>
      </c>
      <c r="AA4002" s="12">
        <f t="shared" si="684"/>
        <v>62</v>
      </c>
      <c r="AB4002" s="6" t="s">
        <v>195</v>
      </c>
      <c r="AC4002" s="106">
        <v>3032</v>
      </c>
      <c r="AJ4002" s="80"/>
      <c r="AK4002" s="116" t="s">
        <v>1694</v>
      </c>
      <c r="AN4002" s="80"/>
      <c r="AO4002" s="80"/>
      <c r="AP4002" s="80"/>
      <c r="AQ4002" s="80"/>
      <c r="AR4002" s="130"/>
      <c r="AS4002" s="80"/>
      <c r="AT4002" s="7"/>
      <c r="AU4002" s="7"/>
      <c r="AV4002" s="169"/>
      <c r="AW4002" s="170"/>
      <c r="AX4002" s="140"/>
      <c r="AY4002" s="150"/>
      <c r="AZ4002" s="171"/>
      <c r="BA4002" s="171"/>
      <c r="BB4002" s="150" t="str">
        <f t="shared" si="683"/>
        <v/>
      </c>
      <c r="BC4002" s="172"/>
      <c r="BD4002" s="169"/>
      <c r="BE4002" s="169"/>
      <c r="BF4002" s="169"/>
      <c r="BG4002" s="169"/>
      <c r="BH4002" s="169"/>
      <c r="BI4002" s="169"/>
      <c r="BJ4002" s="169"/>
      <c r="BK4002" s="169"/>
      <c r="BL4002" s="169"/>
      <c r="BM4002" s="169"/>
      <c r="BN4002" s="169"/>
      <c r="BO4002" s="169"/>
      <c r="BP4002" s="169"/>
      <c r="BQ4002" s="169"/>
      <c r="BS4002" s="6"/>
      <c r="BT4002" s="11"/>
      <c r="BU4002" s="6"/>
      <c r="BV4002" s="6"/>
    </row>
    <row r="4003" spans="1:74" ht="15.75" x14ac:dyDescent="0.25">
      <c r="A4003" s="52" t="s">
        <v>7908</v>
      </c>
      <c r="B4003" s="56"/>
      <c r="C4003" s="7" t="s">
        <v>118</v>
      </c>
      <c r="D4003" s="7" t="s">
        <v>6921</v>
      </c>
      <c r="E4003" s="7"/>
      <c r="F4003" s="64"/>
      <c r="G4003" s="6"/>
      <c r="H4003" s="6"/>
      <c r="I4003" s="10" t="s">
        <v>110</v>
      </c>
      <c r="J4003" s="11" t="s">
        <v>5933</v>
      </c>
      <c r="K4003" s="220" t="s">
        <v>601</v>
      </c>
      <c r="L4003" s="180"/>
      <c r="M4003" s="180">
        <v>1000</v>
      </c>
      <c r="N4003" s="80" t="s">
        <v>7217</v>
      </c>
      <c r="O4003" s="165"/>
      <c r="P4003" s="80" t="s">
        <v>6860</v>
      </c>
      <c r="Q4003" s="80"/>
      <c r="R4003" s="80"/>
      <c r="S4003" s="166"/>
      <c r="T4003" s="164"/>
      <c r="U4003" s="167"/>
      <c r="V4003" s="168"/>
      <c r="W4003" s="12" t="str">
        <f t="shared" si="682"/>
        <v>Mqtt1</v>
      </c>
      <c r="X4003" s="222"/>
      <c r="Y4003" s="6" t="str">
        <f t="shared" si="678"/>
        <v>power-tag/discharge-pump-captain-laundry</v>
      </c>
      <c r="Z4003" s="106" t="str" cm="1">
        <f t="array" ref="Z4003">IF(COUNTIF(N4003,"spare"),"","$."&amp;_xlfn.REGEXEXTRACT(J4003,"PT\d+[FQ]\d+_(.*)", 2))</f>
        <v>$.Active_Power_Phase_A</v>
      </c>
      <c r="AA4003" s="12">
        <f t="shared" si="684"/>
        <v>62</v>
      </c>
      <c r="AB4003" s="6" t="s">
        <v>195</v>
      </c>
      <c r="AC4003" s="106">
        <v>3054</v>
      </c>
      <c r="AJ4003" s="80"/>
      <c r="AK4003" s="116" t="s">
        <v>1695</v>
      </c>
      <c r="AN4003" s="80"/>
      <c r="AO4003" s="80"/>
      <c r="AP4003" s="80"/>
      <c r="AQ4003" s="80"/>
      <c r="AR4003" s="130"/>
      <c r="AS4003" s="80"/>
      <c r="AT4003" s="7"/>
      <c r="AU4003" s="7"/>
      <c r="AV4003" s="169"/>
      <c r="AW4003" s="170"/>
      <c r="AX4003" s="140"/>
      <c r="AY4003" s="150"/>
      <c r="AZ4003" s="171"/>
      <c r="BA4003" s="171"/>
      <c r="BB4003" s="150" t="str">
        <f t="shared" si="683"/>
        <v/>
      </c>
      <c r="BC4003" s="172"/>
      <c r="BD4003" s="169"/>
      <c r="BE4003" s="169"/>
      <c r="BF4003" s="169"/>
      <c r="BG4003" s="169"/>
      <c r="BH4003" s="169"/>
      <c r="BI4003" s="169"/>
      <c r="BJ4003" s="169"/>
      <c r="BK4003" s="169"/>
      <c r="BL4003" s="169"/>
      <c r="BM4003" s="169"/>
      <c r="BN4003" s="169"/>
      <c r="BO4003" s="169"/>
      <c r="BP4003" s="169"/>
      <c r="BQ4003" s="169"/>
      <c r="BS4003" s="6"/>
      <c r="BT4003" s="11"/>
      <c r="BU4003" s="6"/>
      <c r="BV4003" s="6"/>
    </row>
    <row r="4004" spans="1:74" ht="15.75" x14ac:dyDescent="0.25">
      <c r="A4004" s="52" t="s">
        <v>7908</v>
      </c>
      <c r="B4004" s="56"/>
      <c r="C4004" s="7" t="s">
        <v>118</v>
      </c>
      <c r="D4004" s="7" t="s">
        <v>6921</v>
      </c>
      <c r="E4004" s="7"/>
      <c r="F4004" s="64"/>
      <c r="G4004" s="6"/>
      <c r="H4004" s="6"/>
      <c r="I4004" s="10" t="s">
        <v>110</v>
      </c>
      <c r="J4004" s="11" t="s">
        <v>5934</v>
      </c>
      <c r="K4004" s="220" t="s">
        <v>601</v>
      </c>
      <c r="L4004" s="180"/>
      <c r="M4004" s="180">
        <v>1000</v>
      </c>
      <c r="N4004" s="80" t="s">
        <v>7217</v>
      </c>
      <c r="O4004" s="165"/>
      <c r="P4004" s="80" t="s">
        <v>6861</v>
      </c>
      <c r="Q4004" s="80"/>
      <c r="R4004" s="80"/>
      <c r="S4004" s="166"/>
      <c r="T4004" s="164"/>
      <c r="U4004" s="167"/>
      <c r="V4004" s="168"/>
      <c r="W4004" s="12" t="str">
        <f t="shared" si="682"/>
        <v>Mqtt1</v>
      </c>
      <c r="X4004" s="222"/>
      <c r="Y4004" s="6" t="str">
        <f t="shared" si="678"/>
        <v>power-tag/discharge-pump-captain-laundry</v>
      </c>
      <c r="Z4004" s="106" t="str" cm="1">
        <f t="array" ref="Z4004">IF(COUNTIF(N4004,"spare"),"","$."&amp;_xlfn.REGEXEXTRACT(J4004,"PT\d+[FQ]\d+_(.*)", 2))</f>
        <v>$.Active_Power_Phase_B</v>
      </c>
      <c r="AA4004" s="12">
        <f t="shared" si="684"/>
        <v>62</v>
      </c>
      <c r="AB4004" s="6" t="s">
        <v>195</v>
      </c>
      <c r="AC4004" s="106">
        <v>3056</v>
      </c>
      <c r="AJ4004" s="80"/>
      <c r="AK4004" s="116" t="s">
        <v>1695</v>
      </c>
      <c r="AN4004" s="80"/>
      <c r="AO4004" s="80"/>
      <c r="AP4004" s="80"/>
      <c r="AQ4004" s="80"/>
      <c r="AR4004" s="130"/>
      <c r="AS4004" s="80"/>
      <c r="AT4004" s="7"/>
      <c r="AU4004" s="7"/>
      <c r="AV4004" s="169"/>
      <c r="AW4004" s="170"/>
      <c r="AX4004" s="140"/>
      <c r="AY4004" s="150"/>
      <c r="AZ4004" s="171"/>
      <c r="BA4004" s="171"/>
      <c r="BB4004" s="150" t="str">
        <f t="shared" si="683"/>
        <v/>
      </c>
      <c r="BC4004" s="172"/>
      <c r="BD4004" s="169"/>
      <c r="BE4004" s="169"/>
      <c r="BF4004" s="169"/>
      <c r="BG4004" s="169"/>
      <c r="BH4004" s="169"/>
      <c r="BI4004" s="169"/>
      <c r="BJ4004" s="169"/>
      <c r="BK4004" s="169"/>
      <c r="BL4004" s="169"/>
      <c r="BM4004" s="169"/>
      <c r="BN4004" s="169"/>
      <c r="BO4004" s="169"/>
      <c r="BP4004" s="169"/>
      <c r="BQ4004" s="169"/>
      <c r="BS4004" s="6"/>
      <c r="BT4004" s="11"/>
      <c r="BU4004" s="6"/>
      <c r="BV4004" s="6"/>
    </row>
    <row r="4005" spans="1:74" ht="15.75" x14ac:dyDescent="0.25">
      <c r="A4005" s="52" t="s">
        <v>7908</v>
      </c>
      <c r="B4005" s="56"/>
      <c r="C4005" s="7" t="s">
        <v>118</v>
      </c>
      <c r="D4005" s="7" t="s">
        <v>6921</v>
      </c>
      <c r="E4005" s="7"/>
      <c r="F4005" s="64"/>
      <c r="G4005" s="6"/>
      <c r="H4005" s="6"/>
      <c r="I4005" s="10" t="s">
        <v>110</v>
      </c>
      <c r="J4005" s="11" t="s">
        <v>5935</v>
      </c>
      <c r="K4005" s="220" t="s">
        <v>601</v>
      </c>
      <c r="L4005" s="180"/>
      <c r="M4005" s="180">
        <v>1000</v>
      </c>
      <c r="N4005" s="80" t="s">
        <v>7217</v>
      </c>
      <c r="O4005" s="165"/>
      <c r="P4005" s="80" t="s">
        <v>6862</v>
      </c>
      <c r="Q4005" s="80"/>
      <c r="R4005" s="80"/>
      <c r="S4005" s="166"/>
      <c r="T4005" s="164"/>
      <c r="U4005" s="167"/>
      <c r="V4005" s="168"/>
      <c r="W4005" s="12" t="str">
        <f t="shared" si="682"/>
        <v>Mqtt1</v>
      </c>
      <c r="X4005" s="222"/>
      <c r="Y4005" s="6" t="str">
        <f t="shared" si="678"/>
        <v>power-tag/discharge-pump-captain-laundry</v>
      </c>
      <c r="Z4005" s="106" t="str" cm="1">
        <f t="array" ref="Z4005">IF(COUNTIF(N4005,"spare"),"","$."&amp;_xlfn.REGEXEXTRACT(J4005,"PT\d+[FQ]\d+_(.*)", 2))</f>
        <v>$.Active_Power_Phase_C</v>
      </c>
      <c r="AA4005" s="12">
        <f t="shared" si="684"/>
        <v>62</v>
      </c>
      <c r="AB4005" s="6" t="s">
        <v>195</v>
      </c>
      <c r="AC4005" s="106">
        <v>3058</v>
      </c>
      <c r="AJ4005" s="80"/>
      <c r="AK4005" s="116" t="s">
        <v>1695</v>
      </c>
      <c r="AN4005" s="80"/>
      <c r="AO4005" s="80"/>
      <c r="AP4005" s="80"/>
      <c r="AQ4005" s="80"/>
      <c r="AR4005" s="130"/>
      <c r="AS4005" s="80"/>
      <c r="AT4005" s="7"/>
      <c r="AU4005" s="7"/>
      <c r="AV4005" s="169"/>
      <c r="AW4005" s="170"/>
      <c r="AX4005" s="140"/>
      <c r="AY4005" s="150"/>
      <c r="AZ4005" s="171"/>
      <c r="BA4005" s="171"/>
      <c r="BB4005" s="150" t="str">
        <f t="shared" si="683"/>
        <v/>
      </c>
      <c r="BC4005" s="172"/>
      <c r="BD4005" s="169"/>
      <c r="BE4005" s="169"/>
      <c r="BF4005" s="169"/>
      <c r="BG4005" s="169"/>
      <c r="BH4005" s="169"/>
      <c r="BI4005" s="169"/>
      <c r="BJ4005" s="169"/>
      <c r="BK4005" s="169"/>
      <c r="BL4005" s="169"/>
      <c r="BM4005" s="169"/>
      <c r="BN4005" s="169"/>
      <c r="BO4005" s="169"/>
      <c r="BP4005" s="169"/>
      <c r="BQ4005" s="169"/>
      <c r="BS4005" s="6"/>
      <c r="BT4005" s="11"/>
      <c r="BU4005" s="6"/>
      <c r="BV4005" s="6"/>
    </row>
    <row r="4006" spans="1:74" ht="15.75" x14ac:dyDescent="0.25">
      <c r="A4006" s="52" t="s">
        <v>7908</v>
      </c>
      <c r="B4006" s="56"/>
      <c r="C4006" s="7" t="s">
        <v>118</v>
      </c>
      <c r="D4006" s="7" t="s">
        <v>6921</v>
      </c>
      <c r="E4006" s="7"/>
      <c r="F4006" s="64"/>
      <c r="G4006" s="6"/>
      <c r="H4006" s="6"/>
      <c r="I4006" s="10" t="s">
        <v>110</v>
      </c>
      <c r="J4006" s="11" t="s">
        <v>5936</v>
      </c>
      <c r="K4006" s="220" t="s">
        <v>601</v>
      </c>
      <c r="L4006" s="180"/>
      <c r="M4006" s="180">
        <v>1000</v>
      </c>
      <c r="N4006" s="80" t="s">
        <v>7217</v>
      </c>
      <c r="O4006" s="165"/>
      <c r="P4006" s="80" t="s">
        <v>6863</v>
      </c>
      <c r="Q4006" s="80"/>
      <c r="R4006" s="80"/>
      <c r="S4006" s="166"/>
      <c r="T4006" s="164"/>
      <c r="U4006" s="167"/>
      <c r="V4006" s="168"/>
      <c r="W4006" s="12" t="str">
        <f t="shared" si="682"/>
        <v>Mqtt1</v>
      </c>
      <c r="X4006" s="222"/>
      <c r="Y4006" s="6" t="str">
        <f t="shared" si="678"/>
        <v>power-tag/discharge-pump-captain-laundry</v>
      </c>
      <c r="Z4006" s="106" t="str" cm="1">
        <f t="array" ref="Z4006">IF(COUNTIF(N4006,"spare"),"","$."&amp;_xlfn.REGEXEXTRACT(J4006,"PT\d+[FQ]\d+_(.*)", 2))</f>
        <v>$.Total_Active_Power</v>
      </c>
      <c r="AA4006" s="12">
        <f t="shared" si="684"/>
        <v>62</v>
      </c>
      <c r="AB4006" s="6" t="s">
        <v>195</v>
      </c>
      <c r="AC4006" s="106">
        <v>3060</v>
      </c>
      <c r="AJ4006" s="80"/>
      <c r="AK4006" s="116" t="s">
        <v>1695</v>
      </c>
      <c r="AN4006" s="80"/>
      <c r="AO4006" s="80"/>
      <c r="AP4006" s="80"/>
      <c r="AQ4006" s="80"/>
      <c r="AR4006" s="130"/>
      <c r="AS4006" s="80"/>
      <c r="AT4006" s="7"/>
      <c r="AU4006" s="7"/>
      <c r="AV4006" s="169"/>
      <c r="AW4006" s="170"/>
      <c r="AX4006" s="140"/>
      <c r="AY4006" s="150"/>
      <c r="AZ4006" s="171"/>
      <c r="BA4006" s="171"/>
      <c r="BB4006" s="150" t="str">
        <f t="shared" si="683"/>
        <v/>
      </c>
      <c r="BC4006" s="172"/>
      <c r="BD4006" s="169"/>
      <c r="BE4006" s="169"/>
      <c r="BF4006" s="169"/>
      <c r="BG4006" s="169"/>
      <c r="BH4006" s="169"/>
      <c r="BI4006" s="169"/>
      <c r="BJ4006" s="169"/>
      <c r="BK4006" s="169"/>
      <c r="BL4006" s="169"/>
      <c r="BM4006" s="169"/>
      <c r="BN4006" s="169"/>
      <c r="BO4006" s="169"/>
      <c r="BP4006" s="169"/>
      <c r="BQ4006" s="169"/>
      <c r="BS4006" s="6"/>
      <c r="BT4006" s="11"/>
      <c r="BU4006" s="6"/>
      <c r="BV4006" s="6"/>
    </row>
    <row r="4007" spans="1:74" ht="15.75" x14ac:dyDescent="0.25">
      <c r="A4007" s="52" t="s">
        <v>7908</v>
      </c>
      <c r="B4007" s="56"/>
      <c r="C4007" s="7" t="s">
        <v>118</v>
      </c>
      <c r="D4007" s="7" t="s">
        <v>6921</v>
      </c>
      <c r="E4007" s="7"/>
      <c r="F4007" s="64"/>
      <c r="G4007" s="6"/>
      <c r="H4007" s="6"/>
      <c r="I4007" s="10" t="s">
        <v>110</v>
      </c>
      <c r="J4007" s="11" t="s">
        <v>5937</v>
      </c>
      <c r="K4007" s="220" t="s">
        <v>601</v>
      </c>
      <c r="L4007" s="180"/>
      <c r="M4007" s="180">
        <v>1000</v>
      </c>
      <c r="N4007" s="80" t="s">
        <v>7217</v>
      </c>
      <c r="O4007" s="165"/>
      <c r="P4007" s="80" t="s">
        <v>6864</v>
      </c>
      <c r="Q4007" s="80"/>
      <c r="R4007" s="80"/>
      <c r="S4007" s="166"/>
      <c r="T4007" s="164"/>
      <c r="U4007" s="167"/>
      <c r="V4007" s="168"/>
      <c r="W4007" s="12" t="str">
        <f t="shared" si="682"/>
        <v>Mqtt1</v>
      </c>
      <c r="X4007" s="222"/>
      <c r="Y4007" s="6" t="str">
        <f t="shared" si="678"/>
        <v>power-tag/discharge-pump-captain-laundry</v>
      </c>
      <c r="Z4007" s="106" t="str" cm="1">
        <f t="array" ref="Z4007">IF(COUNTIF(N4007,"spare"),"","$."&amp;_xlfn.REGEXEXTRACT(J4007,"PT\d+[FQ]\d+_(.*)", 2))</f>
        <v>$.Power_Factor_Phase_A</v>
      </c>
      <c r="AA4007" s="12">
        <f t="shared" si="684"/>
        <v>62</v>
      </c>
      <c r="AB4007" s="6" t="s">
        <v>195</v>
      </c>
      <c r="AC4007" s="106">
        <v>3078</v>
      </c>
      <c r="AJ4007" s="80"/>
      <c r="AK4007" s="116" t="s">
        <v>1696</v>
      </c>
      <c r="AN4007" s="80"/>
      <c r="AO4007" s="80"/>
      <c r="AP4007" s="80"/>
      <c r="AQ4007" s="80"/>
      <c r="AR4007" s="130"/>
      <c r="AS4007" s="80"/>
      <c r="AT4007" s="7"/>
      <c r="AU4007" s="7"/>
      <c r="AV4007" s="169"/>
      <c r="AW4007" s="170"/>
      <c r="AX4007" s="140"/>
      <c r="AY4007" s="150"/>
      <c r="AZ4007" s="171"/>
      <c r="BA4007" s="171"/>
      <c r="BB4007" s="150" t="str">
        <f t="shared" si="683"/>
        <v/>
      </c>
      <c r="BC4007" s="172"/>
      <c r="BD4007" s="169"/>
      <c r="BE4007" s="169"/>
      <c r="BF4007" s="169"/>
      <c r="BG4007" s="169"/>
      <c r="BH4007" s="169"/>
      <c r="BI4007" s="169"/>
      <c r="BJ4007" s="169"/>
      <c r="BK4007" s="169"/>
      <c r="BL4007" s="169"/>
      <c r="BM4007" s="169"/>
      <c r="BN4007" s="169"/>
      <c r="BO4007" s="169"/>
      <c r="BP4007" s="169"/>
      <c r="BQ4007" s="169"/>
      <c r="BS4007" s="6"/>
      <c r="BT4007" s="11"/>
      <c r="BU4007" s="6"/>
      <c r="BV4007" s="6"/>
    </row>
    <row r="4008" spans="1:74" ht="15.75" x14ac:dyDescent="0.25">
      <c r="A4008" s="52" t="s">
        <v>7908</v>
      </c>
      <c r="B4008" s="56"/>
      <c r="C4008" s="7" t="s">
        <v>118</v>
      </c>
      <c r="D4008" s="7" t="s">
        <v>6921</v>
      </c>
      <c r="E4008" s="7"/>
      <c r="F4008" s="64"/>
      <c r="G4008" s="6"/>
      <c r="H4008" s="6"/>
      <c r="I4008" s="10" t="s">
        <v>110</v>
      </c>
      <c r="J4008" s="11" t="s">
        <v>5938</v>
      </c>
      <c r="K4008" s="220" t="s">
        <v>601</v>
      </c>
      <c r="L4008" s="180"/>
      <c r="M4008" s="180">
        <v>1000</v>
      </c>
      <c r="N4008" s="80" t="s">
        <v>7217</v>
      </c>
      <c r="O4008" s="165"/>
      <c r="P4008" s="80" t="s">
        <v>6865</v>
      </c>
      <c r="Q4008" s="80"/>
      <c r="R4008" s="80"/>
      <c r="S4008" s="166"/>
      <c r="T4008" s="164"/>
      <c r="U4008" s="167"/>
      <c r="V4008" s="168"/>
      <c r="W4008" s="12" t="str">
        <f t="shared" si="682"/>
        <v>Mqtt1</v>
      </c>
      <c r="X4008" s="222"/>
      <c r="Y4008" s="6" t="str">
        <f t="shared" si="678"/>
        <v>power-tag/discharge-pump-captain-laundry</v>
      </c>
      <c r="Z4008" s="106" t="str" cm="1">
        <f t="array" ref="Z4008">IF(COUNTIF(N4008,"spare"),"","$."&amp;_xlfn.REGEXEXTRACT(J4008,"PT\d+[FQ]\d+_(.*)", 2))</f>
        <v>$.Power_Factor_Phase_B</v>
      </c>
      <c r="AA4008" s="12">
        <f t="shared" si="684"/>
        <v>62</v>
      </c>
      <c r="AB4008" s="6" t="s">
        <v>195</v>
      </c>
      <c r="AC4008" s="106">
        <v>3080</v>
      </c>
      <c r="AJ4008" s="80"/>
      <c r="AK4008" s="116" t="s">
        <v>1696</v>
      </c>
      <c r="AN4008" s="80"/>
      <c r="AO4008" s="80"/>
      <c r="AP4008" s="80"/>
      <c r="AQ4008" s="80"/>
      <c r="AR4008" s="130"/>
      <c r="AS4008" s="80"/>
      <c r="AT4008" s="7"/>
      <c r="AU4008" s="7"/>
      <c r="AV4008" s="169"/>
      <c r="AW4008" s="170"/>
      <c r="AX4008" s="140"/>
      <c r="AY4008" s="150"/>
      <c r="AZ4008" s="171"/>
      <c r="BA4008" s="171"/>
      <c r="BB4008" s="150" t="str">
        <f t="shared" si="683"/>
        <v/>
      </c>
      <c r="BC4008" s="172"/>
      <c r="BD4008" s="169"/>
      <c r="BE4008" s="169"/>
      <c r="BF4008" s="169"/>
      <c r="BG4008" s="169"/>
      <c r="BH4008" s="169"/>
      <c r="BI4008" s="169"/>
      <c r="BJ4008" s="169"/>
      <c r="BK4008" s="169"/>
      <c r="BL4008" s="169"/>
      <c r="BM4008" s="169"/>
      <c r="BN4008" s="169"/>
      <c r="BO4008" s="169"/>
      <c r="BP4008" s="169"/>
      <c r="BQ4008" s="169"/>
      <c r="BS4008" s="6"/>
      <c r="BT4008" s="11"/>
      <c r="BU4008" s="6"/>
      <c r="BV4008" s="6"/>
    </row>
    <row r="4009" spans="1:74" ht="15.75" x14ac:dyDescent="0.25">
      <c r="A4009" s="52" t="s">
        <v>7908</v>
      </c>
      <c r="B4009" s="56"/>
      <c r="C4009" s="7" t="s">
        <v>118</v>
      </c>
      <c r="D4009" s="7" t="s">
        <v>6921</v>
      </c>
      <c r="E4009" s="7"/>
      <c r="F4009" s="64"/>
      <c r="G4009" s="6"/>
      <c r="H4009" s="6"/>
      <c r="I4009" s="10" t="s">
        <v>110</v>
      </c>
      <c r="J4009" s="11" t="s">
        <v>5939</v>
      </c>
      <c r="K4009" s="220" t="s">
        <v>601</v>
      </c>
      <c r="L4009" s="180"/>
      <c r="M4009" s="180">
        <v>1000</v>
      </c>
      <c r="N4009" s="80" t="s">
        <v>7217</v>
      </c>
      <c r="O4009" s="165"/>
      <c r="P4009" s="80" t="s">
        <v>6866</v>
      </c>
      <c r="Q4009" s="80"/>
      <c r="R4009" s="80"/>
      <c r="S4009" s="166"/>
      <c r="T4009" s="164"/>
      <c r="U4009" s="167"/>
      <c r="V4009" s="168"/>
      <c r="W4009" s="12" t="str">
        <f t="shared" si="682"/>
        <v>Mqtt1</v>
      </c>
      <c r="X4009" s="222"/>
      <c r="Y4009" s="6" t="str">
        <f t="shared" si="678"/>
        <v>power-tag/discharge-pump-captain-laundry</v>
      </c>
      <c r="Z4009" s="106" t="str" cm="1">
        <f t="array" ref="Z4009">IF(COUNTIF(N4009,"spare"),"","$."&amp;_xlfn.REGEXEXTRACT(J4009,"PT\d+[FQ]\d+_(.*)", 2))</f>
        <v>$.Power_Factor_Phase_C</v>
      </c>
      <c r="AA4009" s="12">
        <f t="shared" si="684"/>
        <v>62</v>
      </c>
      <c r="AB4009" s="6" t="s">
        <v>195</v>
      </c>
      <c r="AC4009" s="106">
        <v>3082</v>
      </c>
      <c r="AJ4009" s="80"/>
      <c r="AK4009" s="116" t="s">
        <v>1696</v>
      </c>
      <c r="AN4009" s="80"/>
      <c r="AO4009" s="80"/>
      <c r="AP4009" s="80"/>
      <c r="AQ4009" s="80"/>
      <c r="AR4009" s="130"/>
      <c r="AS4009" s="80"/>
      <c r="AT4009" s="7"/>
      <c r="AU4009" s="7"/>
      <c r="AV4009" s="169"/>
      <c r="AW4009" s="170"/>
      <c r="AX4009" s="140"/>
      <c r="AY4009" s="150"/>
      <c r="AZ4009" s="171"/>
      <c r="BA4009" s="171"/>
      <c r="BB4009" s="150" t="str">
        <f t="shared" si="683"/>
        <v/>
      </c>
      <c r="BC4009" s="172"/>
      <c r="BD4009" s="169"/>
      <c r="BE4009" s="169"/>
      <c r="BF4009" s="169"/>
      <c r="BG4009" s="169"/>
      <c r="BH4009" s="169"/>
      <c r="BI4009" s="169"/>
      <c r="BJ4009" s="169"/>
      <c r="BK4009" s="169"/>
      <c r="BL4009" s="169"/>
      <c r="BM4009" s="169"/>
      <c r="BN4009" s="169"/>
      <c r="BO4009" s="169"/>
      <c r="BP4009" s="169"/>
      <c r="BQ4009" s="169"/>
      <c r="BS4009" s="6"/>
      <c r="BT4009" s="11"/>
      <c r="BU4009" s="6"/>
      <c r="BV4009" s="6"/>
    </row>
    <row r="4010" spans="1:74" ht="15.75" x14ac:dyDescent="0.25">
      <c r="A4010" s="52" t="s">
        <v>7908</v>
      </c>
      <c r="B4010" s="56"/>
      <c r="C4010" s="7" t="s">
        <v>118</v>
      </c>
      <c r="D4010" s="7" t="s">
        <v>6921</v>
      </c>
      <c r="E4010" s="7"/>
      <c r="F4010" s="64"/>
      <c r="G4010" s="6"/>
      <c r="H4010" s="6"/>
      <c r="I4010" s="10" t="s">
        <v>110</v>
      </c>
      <c r="J4010" s="11" t="s">
        <v>5940</v>
      </c>
      <c r="K4010" s="220" t="s">
        <v>601</v>
      </c>
      <c r="L4010" s="180"/>
      <c r="M4010" s="180">
        <v>1000</v>
      </c>
      <c r="N4010" s="80" t="s">
        <v>7217</v>
      </c>
      <c r="O4010" s="165"/>
      <c r="P4010" s="80" t="s">
        <v>6867</v>
      </c>
      <c r="Q4010" s="80"/>
      <c r="R4010" s="80"/>
      <c r="S4010" s="166"/>
      <c r="T4010" s="164"/>
      <c r="U4010" s="167"/>
      <c r="V4010" s="168"/>
      <c r="W4010" s="12" t="str">
        <f t="shared" si="682"/>
        <v>Mqtt1</v>
      </c>
      <c r="X4010" s="222"/>
      <c r="Y4010" s="6" t="str">
        <f t="shared" si="678"/>
        <v>power-tag/discharge-pump-captain-laundry</v>
      </c>
      <c r="Z4010" s="106" t="str" cm="1">
        <f t="array" ref="Z4010">IF(COUNTIF(N4010,"spare"),"","$."&amp;_xlfn.REGEXEXTRACT(J4010,"PT\d+[FQ]\d+_(.*)", 2))</f>
        <v>$.Total_Power_Factor</v>
      </c>
      <c r="AA4010" s="12">
        <f t="shared" si="684"/>
        <v>62</v>
      </c>
      <c r="AB4010" s="6" t="s">
        <v>195</v>
      </c>
      <c r="AC4010" s="106">
        <v>3084</v>
      </c>
      <c r="AJ4010" s="80"/>
      <c r="AK4010" s="116" t="s">
        <v>1696</v>
      </c>
      <c r="AN4010" s="80"/>
      <c r="AO4010" s="80"/>
      <c r="AP4010" s="80"/>
      <c r="AQ4010" s="80"/>
      <c r="AR4010" s="130"/>
      <c r="AS4010" s="80"/>
      <c r="AT4010" s="7"/>
      <c r="AU4010" s="7"/>
      <c r="AV4010" s="169"/>
      <c r="AW4010" s="170"/>
      <c r="AX4010" s="140"/>
      <c r="AY4010" s="150"/>
      <c r="AZ4010" s="171"/>
      <c r="BA4010" s="171"/>
      <c r="BB4010" s="150" t="str">
        <f t="shared" si="683"/>
        <v/>
      </c>
      <c r="BC4010" s="172"/>
      <c r="BD4010" s="169"/>
      <c r="BE4010" s="169"/>
      <c r="BF4010" s="169"/>
      <c r="BG4010" s="169"/>
      <c r="BH4010" s="169"/>
      <c r="BI4010" s="169"/>
      <c r="BJ4010" s="169"/>
      <c r="BK4010" s="169"/>
      <c r="BL4010" s="169"/>
      <c r="BM4010" s="169"/>
      <c r="BN4010" s="169"/>
      <c r="BO4010" s="169"/>
      <c r="BP4010" s="169"/>
      <c r="BQ4010" s="169"/>
      <c r="BS4010" s="6"/>
      <c r="BT4010" s="11"/>
      <c r="BU4010" s="6"/>
      <c r="BV4010" s="6"/>
    </row>
    <row r="4011" spans="1:74" ht="15.75" x14ac:dyDescent="0.25">
      <c r="A4011" s="52" t="s">
        <v>7908</v>
      </c>
      <c r="B4011" s="56"/>
      <c r="C4011" s="7" t="s">
        <v>118</v>
      </c>
      <c r="D4011" s="7" t="s">
        <v>6921</v>
      </c>
      <c r="E4011" s="7"/>
      <c r="F4011" s="64"/>
      <c r="G4011" s="6"/>
      <c r="H4011" s="6"/>
      <c r="I4011" s="10" t="s">
        <v>110</v>
      </c>
      <c r="J4011" s="11" t="s">
        <v>5941</v>
      </c>
      <c r="K4011" s="220" t="s">
        <v>601</v>
      </c>
      <c r="L4011" s="180"/>
      <c r="M4011" s="180">
        <v>1000</v>
      </c>
      <c r="N4011" s="80" t="s">
        <v>7217</v>
      </c>
      <c r="O4011" s="165"/>
      <c r="P4011" s="80" t="s">
        <v>6868</v>
      </c>
      <c r="Q4011" s="80"/>
      <c r="R4011" s="80"/>
      <c r="S4011" s="166"/>
      <c r="T4011" s="164"/>
      <c r="U4011" s="167"/>
      <c r="V4011" s="168"/>
      <c r="W4011" s="12" t="str">
        <f t="shared" ref="W4011:W4025" si="685">IF(COUNTIF(N4011,"spare"),"","Mqtt1")</f>
        <v>Mqtt1</v>
      </c>
      <c r="X4011" s="222"/>
      <c r="Y4011" s="6" t="str">
        <f t="shared" si="678"/>
        <v>power-tag/ahu2000t-crew-messroom</v>
      </c>
      <c r="Z4011" s="106" t="str" cm="1">
        <f t="array" ref="Z4011">IF(COUNTIF(N4011,"spare"),"","$."&amp;_xlfn.REGEXEXTRACT(J4011,"PT\d+[FQ]\d+_(.*)", 2))</f>
        <v>$.RMS_Current_Phase_A</v>
      </c>
      <c r="AA4011" s="12">
        <f>AA3996+1</f>
        <v>63</v>
      </c>
      <c r="AB4011" s="6" t="s">
        <v>195</v>
      </c>
      <c r="AC4011" s="106">
        <v>3000</v>
      </c>
      <c r="AJ4011" s="80"/>
      <c r="AK4011" s="116" t="s">
        <v>1693</v>
      </c>
      <c r="AN4011" s="80"/>
      <c r="AO4011" s="80"/>
      <c r="AP4011" s="80"/>
      <c r="AQ4011" s="80"/>
      <c r="AR4011" s="130"/>
      <c r="AS4011" s="80"/>
      <c r="AT4011" s="7"/>
      <c r="AU4011" s="7"/>
      <c r="AV4011" s="169"/>
      <c r="AW4011" s="170"/>
      <c r="AX4011" s="140"/>
      <c r="AY4011" s="150"/>
      <c r="AZ4011" s="171"/>
      <c r="BA4011" s="171"/>
      <c r="BB4011" s="150" t="str">
        <f t="shared" ref="BB4011:BB4025" si="686">IF(ISNUMBER(AM4011),"1","")</f>
        <v/>
      </c>
      <c r="BC4011" s="172"/>
      <c r="BD4011" s="169"/>
      <c r="BE4011" s="169"/>
      <c r="BF4011" s="169"/>
      <c r="BG4011" s="169"/>
      <c r="BH4011" s="169"/>
      <c r="BI4011" s="169"/>
      <c r="BJ4011" s="169"/>
      <c r="BK4011" s="169"/>
      <c r="BL4011" s="169"/>
      <c r="BM4011" s="169"/>
      <c r="BN4011" s="169"/>
      <c r="BO4011" s="169"/>
      <c r="BP4011" s="169"/>
      <c r="BQ4011" s="169"/>
      <c r="BS4011" s="6"/>
      <c r="BT4011" s="11"/>
      <c r="BU4011" s="6"/>
      <c r="BV4011" s="6"/>
    </row>
    <row r="4012" spans="1:74" ht="15.75" x14ac:dyDescent="0.25">
      <c r="A4012" s="52" t="s">
        <v>7908</v>
      </c>
      <c r="B4012" s="56"/>
      <c r="C4012" s="7" t="s">
        <v>118</v>
      </c>
      <c r="D4012" s="7" t="s">
        <v>6921</v>
      </c>
      <c r="E4012" s="7"/>
      <c r="F4012" s="64"/>
      <c r="G4012" s="6"/>
      <c r="H4012" s="6"/>
      <c r="I4012" s="10" t="s">
        <v>110</v>
      </c>
      <c r="J4012" s="11" t="s">
        <v>5942</v>
      </c>
      <c r="K4012" s="220" t="s">
        <v>601</v>
      </c>
      <c r="L4012" s="180"/>
      <c r="M4012" s="180">
        <v>1000</v>
      </c>
      <c r="N4012" s="80" t="s">
        <v>7217</v>
      </c>
      <c r="O4012" s="165"/>
      <c r="P4012" s="80" t="s">
        <v>6869</v>
      </c>
      <c r="Q4012" s="80"/>
      <c r="R4012" s="80"/>
      <c r="S4012" s="166"/>
      <c r="T4012" s="164"/>
      <c r="U4012" s="167"/>
      <c r="V4012" s="168"/>
      <c r="W4012" s="12" t="str">
        <f t="shared" si="685"/>
        <v>Mqtt1</v>
      </c>
      <c r="X4012" s="222"/>
      <c r="Y4012" s="6" t="str">
        <f t="shared" si="678"/>
        <v>power-tag/ahu2000t-crew-messroom</v>
      </c>
      <c r="Z4012" s="106" t="str" cm="1">
        <f t="array" ref="Z4012">IF(COUNTIF(N4012,"spare"),"","$."&amp;_xlfn.REGEXEXTRACT(J4012,"PT\d+[FQ]\d+_(.*)", 2))</f>
        <v>$.RMS_Current_Phase_B</v>
      </c>
      <c r="AA4012" s="12">
        <f t="shared" ref="AA4012:AA4025" si="687">AA3997+1</f>
        <v>63</v>
      </c>
      <c r="AB4012" s="6" t="s">
        <v>195</v>
      </c>
      <c r="AC4012" s="106">
        <v>3002</v>
      </c>
      <c r="AJ4012" s="80"/>
      <c r="AK4012" s="116" t="s">
        <v>1693</v>
      </c>
      <c r="AN4012" s="80"/>
      <c r="AO4012" s="80"/>
      <c r="AP4012" s="80"/>
      <c r="AQ4012" s="80"/>
      <c r="AR4012" s="130"/>
      <c r="AS4012" s="80"/>
      <c r="AT4012" s="7"/>
      <c r="AU4012" s="7"/>
      <c r="AV4012" s="169"/>
      <c r="AW4012" s="170"/>
      <c r="AX4012" s="140"/>
      <c r="AY4012" s="150"/>
      <c r="AZ4012" s="171"/>
      <c r="BA4012" s="171"/>
      <c r="BB4012" s="150" t="str">
        <f t="shared" si="686"/>
        <v/>
      </c>
      <c r="BC4012" s="172"/>
      <c r="BD4012" s="169"/>
      <c r="BE4012" s="169"/>
      <c r="BF4012" s="169"/>
      <c r="BG4012" s="169"/>
      <c r="BH4012" s="169"/>
      <c r="BI4012" s="169"/>
      <c r="BJ4012" s="169"/>
      <c r="BK4012" s="169"/>
      <c r="BL4012" s="169"/>
      <c r="BM4012" s="169"/>
      <c r="BN4012" s="169"/>
      <c r="BO4012" s="169"/>
      <c r="BP4012" s="169"/>
      <c r="BQ4012" s="169"/>
      <c r="BS4012" s="6"/>
      <c r="BT4012" s="11"/>
      <c r="BU4012" s="6"/>
      <c r="BV4012" s="6"/>
    </row>
    <row r="4013" spans="1:74" ht="15.75" x14ac:dyDescent="0.25">
      <c r="A4013" s="52" t="s">
        <v>7908</v>
      </c>
      <c r="B4013" s="56"/>
      <c r="C4013" s="7" t="s">
        <v>118</v>
      </c>
      <c r="D4013" s="7" t="s">
        <v>6921</v>
      </c>
      <c r="E4013" s="7"/>
      <c r="F4013" s="64"/>
      <c r="G4013" s="6"/>
      <c r="H4013" s="6"/>
      <c r="I4013" s="10" t="s">
        <v>110</v>
      </c>
      <c r="J4013" s="11" t="s">
        <v>5943</v>
      </c>
      <c r="K4013" s="220" t="s">
        <v>601</v>
      </c>
      <c r="L4013" s="180"/>
      <c r="M4013" s="180">
        <v>1000</v>
      </c>
      <c r="N4013" s="80" t="s">
        <v>7217</v>
      </c>
      <c r="O4013" s="165"/>
      <c r="P4013" s="80" t="s">
        <v>6870</v>
      </c>
      <c r="Q4013" s="80"/>
      <c r="R4013" s="80"/>
      <c r="S4013" s="166"/>
      <c r="T4013" s="164"/>
      <c r="U4013" s="167"/>
      <c r="V4013" s="168"/>
      <c r="W4013" s="12" t="str">
        <f t="shared" si="685"/>
        <v>Mqtt1</v>
      </c>
      <c r="X4013" s="222"/>
      <c r="Y4013" s="6" t="str">
        <f t="shared" si="678"/>
        <v>power-tag/ahu2000t-crew-messroom</v>
      </c>
      <c r="Z4013" s="106" t="str" cm="1">
        <f t="array" ref="Z4013">IF(COUNTIF(N4013,"spare"),"","$."&amp;_xlfn.REGEXEXTRACT(J4013,"PT\d+[FQ]\d+_(.*)", 2))</f>
        <v>$.RMS_Current_Phase_C</v>
      </c>
      <c r="AA4013" s="12">
        <f t="shared" si="687"/>
        <v>63</v>
      </c>
      <c r="AB4013" s="6" t="s">
        <v>195</v>
      </c>
      <c r="AC4013" s="106">
        <v>3004</v>
      </c>
      <c r="AJ4013" s="80"/>
      <c r="AK4013" s="116" t="s">
        <v>1693</v>
      </c>
      <c r="AN4013" s="80"/>
      <c r="AO4013" s="80"/>
      <c r="AP4013" s="80"/>
      <c r="AQ4013" s="80"/>
      <c r="AR4013" s="130"/>
      <c r="AS4013" s="80"/>
      <c r="AT4013" s="7"/>
      <c r="AU4013" s="7"/>
      <c r="AV4013" s="169"/>
      <c r="AW4013" s="170"/>
      <c r="AX4013" s="140"/>
      <c r="AY4013" s="150"/>
      <c r="AZ4013" s="171"/>
      <c r="BA4013" s="171"/>
      <c r="BB4013" s="150" t="str">
        <f t="shared" si="686"/>
        <v/>
      </c>
      <c r="BC4013" s="172"/>
      <c r="BD4013" s="169"/>
      <c r="BE4013" s="169"/>
      <c r="BF4013" s="169"/>
      <c r="BG4013" s="169"/>
      <c r="BH4013" s="169"/>
      <c r="BI4013" s="169"/>
      <c r="BJ4013" s="169"/>
      <c r="BK4013" s="169"/>
      <c r="BL4013" s="169"/>
      <c r="BM4013" s="169"/>
      <c r="BN4013" s="169"/>
      <c r="BO4013" s="169"/>
      <c r="BP4013" s="169"/>
      <c r="BQ4013" s="169"/>
      <c r="BS4013" s="6"/>
      <c r="BT4013" s="11"/>
      <c r="BU4013" s="6"/>
      <c r="BV4013" s="6"/>
    </row>
    <row r="4014" spans="1:74" ht="15.75" x14ac:dyDescent="0.25">
      <c r="A4014" s="52" t="s">
        <v>7908</v>
      </c>
      <c r="B4014" s="56"/>
      <c r="C4014" s="7" t="s">
        <v>118</v>
      </c>
      <c r="D4014" s="7" t="s">
        <v>6921</v>
      </c>
      <c r="E4014" s="7"/>
      <c r="F4014" s="64"/>
      <c r="G4014" s="6"/>
      <c r="H4014" s="6"/>
      <c r="I4014" s="10" t="s">
        <v>110</v>
      </c>
      <c r="J4014" s="11" t="s">
        <v>5944</v>
      </c>
      <c r="K4014" s="220" t="s">
        <v>601</v>
      </c>
      <c r="L4014" s="180"/>
      <c r="M4014" s="180">
        <v>1000</v>
      </c>
      <c r="N4014" s="80" t="s">
        <v>7217</v>
      </c>
      <c r="O4014" s="165"/>
      <c r="P4014" s="80" t="s">
        <v>6871</v>
      </c>
      <c r="Q4014" s="80"/>
      <c r="R4014" s="80"/>
      <c r="S4014" s="166"/>
      <c r="T4014" s="164"/>
      <c r="U4014" s="167"/>
      <c r="V4014" s="168"/>
      <c r="W4014" s="12" t="str">
        <f t="shared" si="685"/>
        <v>Mqtt1</v>
      </c>
      <c r="X4014" s="222"/>
      <c r="Y4014" s="6" t="str">
        <f t="shared" si="678"/>
        <v>power-tag/ahu2000t-crew-messroom</v>
      </c>
      <c r="Z4014" s="106" t="str" cm="1">
        <f t="array" ref="Z4014">IF(COUNTIF(N4014,"spare"),"","$."&amp;_xlfn.REGEXEXTRACT(J4014,"PT\d+[FQ]\d+_(.*)", 2))</f>
        <v>$.RMS_Current_Phase_Neut</v>
      </c>
      <c r="AA4014" s="12">
        <f t="shared" si="687"/>
        <v>63</v>
      </c>
      <c r="AB4014" s="6" t="s">
        <v>195</v>
      </c>
      <c r="AC4014" s="106">
        <v>3006</v>
      </c>
      <c r="AJ4014" s="80"/>
      <c r="AK4014" s="116" t="s">
        <v>1693</v>
      </c>
      <c r="AN4014" s="80"/>
      <c r="AO4014" s="80"/>
      <c r="AP4014" s="80"/>
      <c r="AQ4014" s="80"/>
      <c r="AR4014" s="130"/>
      <c r="AS4014" s="80"/>
      <c r="AT4014" s="7"/>
      <c r="AU4014" s="7"/>
      <c r="AV4014" s="169"/>
      <c r="AW4014" s="170"/>
      <c r="AX4014" s="140"/>
      <c r="AY4014" s="150"/>
      <c r="AZ4014" s="171"/>
      <c r="BA4014" s="171"/>
      <c r="BB4014" s="150" t="str">
        <f t="shared" si="686"/>
        <v/>
      </c>
      <c r="BC4014" s="172"/>
      <c r="BD4014" s="169"/>
      <c r="BE4014" s="169"/>
      <c r="BF4014" s="169"/>
      <c r="BG4014" s="169"/>
      <c r="BH4014" s="169"/>
      <c r="BI4014" s="169"/>
      <c r="BJ4014" s="169"/>
      <c r="BK4014" s="169"/>
      <c r="BL4014" s="169"/>
      <c r="BM4014" s="169"/>
      <c r="BN4014" s="169"/>
      <c r="BO4014" s="169"/>
      <c r="BP4014" s="169"/>
      <c r="BQ4014" s="169"/>
      <c r="BS4014" s="6"/>
      <c r="BT4014" s="11"/>
      <c r="BU4014" s="6"/>
      <c r="BV4014" s="6"/>
    </row>
    <row r="4015" spans="1:74" ht="15.75" x14ac:dyDescent="0.25">
      <c r="A4015" s="52" t="s">
        <v>7908</v>
      </c>
      <c r="B4015" s="56"/>
      <c r="C4015" s="7" t="s">
        <v>118</v>
      </c>
      <c r="D4015" s="7" t="s">
        <v>6921</v>
      </c>
      <c r="E4015" s="7"/>
      <c r="F4015" s="64"/>
      <c r="G4015" s="6"/>
      <c r="H4015" s="6"/>
      <c r="I4015" s="10" t="s">
        <v>110</v>
      </c>
      <c r="J4015" s="11" t="s">
        <v>7904</v>
      </c>
      <c r="K4015" s="220" t="s">
        <v>601</v>
      </c>
      <c r="L4015" s="180"/>
      <c r="M4015" s="180">
        <v>1000</v>
      </c>
      <c r="N4015" s="80" t="s">
        <v>7217</v>
      </c>
      <c r="O4015" s="165"/>
      <c r="P4015" s="80" t="s">
        <v>6872</v>
      </c>
      <c r="Q4015" s="80"/>
      <c r="R4015" s="80"/>
      <c r="S4015" s="166"/>
      <c r="T4015" s="164"/>
      <c r="U4015" s="167"/>
      <c r="V4015" s="168"/>
      <c r="W4015" s="12" t="str">
        <f t="shared" si="685"/>
        <v>Mqtt1</v>
      </c>
      <c r="X4015" s="222"/>
      <c r="Y4015" s="6" t="str">
        <f t="shared" si="678"/>
        <v>power-tag/ahu2000t-crew-messroom</v>
      </c>
      <c r="Z4015" s="106" t="str" cm="1">
        <f t="array" ref="Z4015">IF(COUNTIF(N4015,"spare"),"","$."&amp;_xlfn.REGEXEXTRACT(J4015,"PT\d+[FQ]\d+_(.*)", 2))</f>
        <v>$.RMS_Voltage_A_N</v>
      </c>
      <c r="AA4015" s="12">
        <f t="shared" si="687"/>
        <v>63</v>
      </c>
      <c r="AB4015" s="6" t="s">
        <v>195</v>
      </c>
      <c r="AC4015" s="106">
        <v>3028</v>
      </c>
      <c r="AJ4015" s="80"/>
      <c r="AK4015" s="116" t="s">
        <v>1694</v>
      </c>
      <c r="AN4015" s="80"/>
      <c r="AO4015" s="80"/>
      <c r="AP4015" s="80"/>
      <c r="AQ4015" s="80"/>
      <c r="AR4015" s="130"/>
      <c r="AS4015" s="80"/>
      <c r="AT4015" s="7"/>
      <c r="AU4015" s="7"/>
      <c r="AV4015" s="169"/>
      <c r="AW4015" s="170"/>
      <c r="AX4015" s="140"/>
      <c r="AY4015" s="150"/>
      <c r="AZ4015" s="171"/>
      <c r="BA4015" s="171"/>
      <c r="BB4015" s="150" t="str">
        <f t="shared" si="686"/>
        <v/>
      </c>
      <c r="BC4015" s="172"/>
      <c r="BD4015" s="169"/>
      <c r="BE4015" s="169"/>
      <c r="BF4015" s="169"/>
      <c r="BG4015" s="169"/>
      <c r="BH4015" s="169"/>
      <c r="BI4015" s="169"/>
      <c r="BJ4015" s="169"/>
      <c r="BK4015" s="169"/>
      <c r="BL4015" s="169"/>
      <c r="BM4015" s="169"/>
      <c r="BN4015" s="169"/>
      <c r="BO4015" s="169"/>
      <c r="BP4015" s="169"/>
      <c r="BQ4015" s="169"/>
      <c r="BS4015" s="6"/>
      <c r="BT4015" s="11"/>
      <c r="BU4015" s="6"/>
      <c r="BV4015" s="6"/>
    </row>
    <row r="4016" spans="1:74" ht="15.75" x14ac:dyDescent="0.25">
      <c r="A4016" s="52" t="s">
        <v>7908</v>
      </c>
      <c r="B4016" s="56"/>
      <c r="C4016" s="7" t="s">
        <v>118</v>
      </c>
      <c r="D4016" s="7" t="s">
        <v>6921</v>
      </c>
      <c r="E4016" s="7"/>
      <c r="F4016" s="64"/>
      <c r="G4016" s="6"/>
      <c r="H4016" s="6"/>
      <c r="I4016" s="10" t="s">
        <v>110</v>
      </c>
      <c r="J4016" s="11" t="s">
        <v>7905</v>
      </c>
      <c r="K4016" s="220" t="s">
        <v>601</v>
      </c>
      <c r="L4016" s="180"/>
      <c r="M4016" s="180">
        <v>1000</v>
      </c>
      <c r="N4016" s="80" t="s">
        <v>7217</v>
      </c>
      <c r="O4016" s="165"/>
      <c r="P4016" s="80" t="s">
        <v>6873</v>
      </c>
      <c r="Q4016" s="80"/>
      <c r="R4016" s="80"/>
      <c r="S4016" s="166"/>
      <c r="T4016" s="164"/>
      <c r="U4016" s="167"/>
      <c r="V4016" s="168"/>
      <c r="W4016" s="12" t="str">
        <f t="shared" si="685"/>
        <v>Mqtt1</v>
      </c>
      <c r="X4016" s="222"/>
      <c r="Y4016" s="6" t="str">
        <f t="shared" si="678"/>
        <v>power-tag/ahu2000t-crew-messroom</v>
      </c>
      <c r="Z4016" s="106" t="str" cm="1">
        <f t="array" ref="Z4016">IF(COUNTIF(N4016,"spare"),"","$."&amp;_xlfn.REGEXEXTRACT(J4016,"PT\d+[FQ]\d+_(.*)", 2))</f>
        <v>$.RMS_Voltage_B_N</v>
      </c>
      <c r="AA4016" s="12">
        <f t="shared" si="687"/>
        <v>63</v>
      </c>
      <c r="AB4016" s="6" t="s">
        <v>195</v>
      </c>
      <c r="AC4016" s="106">
        <v>3030</v>
      </c>
      <c r="AJ4016" s="80"/>
      <c r="AK4016" s="116" t="s">
        <v>1694</v>
      </c>
      <c r="AN4016" s="80"/>
      <c r="AO4016" s="80"/>
      <c r="AP4016" s="80"/>
      <c r="AQ4016" s="80"/>
      <c r="AR4016" s="130"/>
      <c r="AS4016" s="80"/>
      <c r="AT4016" s="7"/>
      <c r="AU4016" s="7"/>
      <c r="AV4016" s="169"/>
      <c r="AW4016" s="170"/>
      <c r="AX4016" s="140"/>
      <c r="AY4016" s="150"/>
      <c r="AZ4016" s="171"/>
      <c r="BA4016" s="171"/>
      <c r="BB4016" s="150" t="str">
        <f t="shared" si="686"/>
        <v/>
      </c>
      <c r="BC4016" s="172"/>
      <c r="BD4016" s="169"/>
      <c r="BE4016" s="169"/>
      <c r="BF4016" s="169"/>
      <c r="BG4016" s="169"/>
      <c r="BH4016" s="169"/>
      <c r="BI4016" s="169"/>
      <c r="BJ4016" s="169"/>
      <c r="BK4016" s="169"/>
      <c r="BL4016" s="169"/>
      <c r="BM4016" s="169"/>
      <c r="BN4016" s="169"/>
      <c r="BO4016" s="169"/>
      <c r="BP4016" s="169"/>
      <c r="BQ4016" s="169"/>
      <c r="BS4016" s="6"/>
      <c r="BT4016" s="11"/>
      <c r="BU4016" s="6"/>
      <c r="BV4016" s="6"/>
    </row>
    <row r="4017" spans="1:74" ht="15.75" x14ac:dyDescent="0.25">
      <c r="A4017" s="52" t="s">
        <v>7908</v>
      </c>
      <c r="B4017" s="56"/>
      <c r="C4017" s="7" t="s">
        <v>118</v>
      </c>
      <c r="D4017" s="7" t="s">
        <v>6921</v>
      </c>
      <c r="E4017" s="7"/>
      <c r="F4017" s="64"/>
      <c r="G4017" s="6"/>
      <c r="H4017" s="6"/>
      <c r="I4017" s="10" t="s">
        <v>110</v>
      </c>
      <c r="J4017" s="11" t="s">
        <v>7906</v>
      </c>
      <c r="K4017" s="220" t="s">
        <v>601</v>
      </c>
      <c r="L4017" s="180"/>
      <c r="M4017" s="180">
        <v>1000</v>
      </c>
      <c r="N4017" s="80" t="s">
        <v>7217</v>
      </c>
      <c r="O4017" s="165"/>
      <c r="P4017" s="80" t="s">
        <v>6874</v>
      </c>
      <c r="Q4017" s="80"/>
      <c r="R4017" s="80"/>
      <c r="S4017" s="166"/>
      <c r="T4017" s="164"/>
      <c r="U4017" s="167"/>
      <c r="V4017" s="168"/>
      <c r="W4017" s="12" t="str">
        <f t="shared" si="685"/>
        <v>Mqtt1</v>
      </c>
      <c r="X4017" s="222"/>
      <c r="Y4017" s="6" t="str">
        <f t="shared" si="678"/>
        <v>power-tag/ahu2000t-crew-messroom</v>
      </c>
      <c r="Z4017" s="106" t="str" cm="1">
        <f t="array" ref="Z4017">IF(COUNTIF(N4017,"spare"),"","$."&amp;_xlfn.REGEXEXTRACT(J4017,"PT\d+[FQ]\d+_(.*)", 2))</f>
        <v>$.RMS_Voltage_C_N</v>
      </c>
      <c r="AA4017" s="12">
        <f t="shared" si="687"/>
        <v>63</v>
      </c>
      <c r="AB4017" s="6" t="s">
        <v>195</v>
      </c>
      <c r="AC4017" s="106">
        <v>3032</v>
      </c>
      <c r="AJ4017" s="80"/>
      <c r="AK4017" s="116" t="s">
        <v>1694</v>
      </c>
      <c r="AN4017" s="80"/>
      <c r="AO4017" s="80"/>
      <c r="AP4017" s="80"/>
      <c r="AQ4017" s="80"/>
      <c r="AR4017" s="130"/>
      <c r="AS4017" s="80"/>
      <c r="AT4017" s="7"/>
      <c r="AU4017" s="7"/>
      <c r="AV4017" s="169"/>
      <c r="AW4017" s="170"/>
      <c r="AX4017" s="140"/>
      <c r="AY4017" s="150"/>
      <c r="AZ4017" s="171"/>
      <c r="BA4017" s="171"/>
      <c r="BB4017" s="150" t="str">
        <f t="shared" si="686"/>
        <v/>
      </c>
      <c r="BC4017" s="172"/>
      <c r="BD4017" s="169"/>
      <c r="BE4017" s="169"/>
      <c r="BF4017" s="169"/>
      <c r="BG4017" s="169"/>
      <c r="BH4017" s="169"/>
      <c r="BI4017" s="169"/>
      <c r="BJ4017" s="169"/>
      <c r="BK4017" s="169"/>
      <c r="BL4017" s="169"/>
      <c r="BM4017" s="169"/>
      <c r="BN4017" s="169"/>
      <c r="BO4017" s="169"/>
      <c r="BP4017" s="169"/>
      <c r="BQ4017" s="169"/>
      <c r="BS4017" s="6"/>
      <c r="BT4017" s="11"/>
      <c r="BU4017" s="6"/>
      <c r="BV4017" s="6"/>
    </row>
    <row r="4018" spans="1:74" ht="15.75" x14ac:dyDescent="0.25">
      <c r="A4018" s="52" t="s">
        <v>7908</v>
      </c>
      <c r="B4018" s="56"/>
      <c r="C4018" s="7" t="s">
        <v>118</v>
      </c>
      <c r="D4018" s="7" t="s">
        <v>6921</v>
      </c>
      <c r="E4018" s="7"/>
      <c r="F4018" s="64"/>
      <c r="G4018" s="6"/>
      <c r="H4018" s="6"/>
      <c r="I4018" s="10" t="s">
        <v>110</v>
      </c>
      <c r="J4018" s="11" t="s">
        <v>5945</v>
      </c>
      <c r="K4018" s="220" t="s">
        <v>601</v>
      </c>
      <c r="L4018" s="180"/>
      <c r="M4018" s="180">
        <v>1000</v>
      </c>
      <c r="N4018" s="80" t="s">
        <v>7217</v>
      </c>
      <c r="O4018" s="165"/>
      <c r="P4018" s="80" t="s">
        <v>6875</v>
      </c>
      <c r="Q4018" s="80"/>
      <c r="R4018" s="80"/>
      <c r="S4018" s="166"/>
      <c r="T4018" s="164"/>
      <c r="U4018" s="167"/>
      <c r="V4018" s="168"/>
      <c r="W4018" s="12" t="str">
        <f t="shared" si="685"/>
        <v>Mqtt1</v>
      </c>
      <c r="X4018" s="222"/>
      <c r="Y4018" s="6" t="str">
        <f t="shared" si="678"/>
        <v>power-tag/ahu2000t-crew-messroom</v>
      </c>
      <c r="Z4018" s="106" t="str" cm="1">
        <f t="array" ref="Z4018">IF(COUNTIF(N4018,"spare"),"","$."&amp;_xlfn.REGEXEXTRACT(J4018,"PT\d+[FQ]\d+_(.*)", 2))</f>
        <v>$.Active_Power_Phase_A</v>
      </c>
      <c r="AA4018" s="12">
        <f t="shared" si="687"/>
        <v>63</v>
      </c>
      <c r="AB4018" s="6" t="s">
        <v>195</v>
      </c>
      <c r="AC4018" s="106">
        <v>3054</v>
      </c>
      <c r="AJ4018" s="80"/>
      <c r="AK4018" s="116" t="s">
        <v>1695</v>
      </c>
      <c r="AN4018" s="80"/>
      <c r="AO4018" s="80"/>
      <c r="AP4018" s="80"/>
      <c r="AQ4018" s="80"/>
      <c r="AR4018" s="130"/>
      <c r="AS4018" s="80"/>
      <c r="AT4018" s="7"/>
      <c r="AU4018" s="7"/>
      <c r="AV4018" s="169"/>
      <c r="AW4018" s="170"/>
      <c r="AX4018" s="140"/>
      <c r="AY4018" s="150"/>
      <c r="AZ4018" s="171"/>
      <c r="BA4018" s="171"/>
      <c r="BB4018" s="150" t="str">
        <f t="shared" si="686"/>
        <v/>
      </c>
      <c r="BC4018" s="172"/>
      <c r="BD4018" s="169"/>
      <c r="BE4018" s="169"/>
      <c r="BF4018" s="169"/>
      <c r="BG4018" s="169"/>
      <c r="BH4018" s="169"/>
      <c r="BI4018" s="169"/>
      <c r="BJ4018" s="169"/>
      <c r="BK4018" s="169"/>
      <c r="BL4018" s="169"/>
      <c r="BM4018" s="169"/>
      <c r="BN4018" s="169"/>
      <c r="BO4018" s="169"/>
      <c r="BP4018" s="169"/>
      <c r="BQ4018" s="169"/>
      <c r="BS4018" s="6"/>
      <c r="BT4018" s="11"/>
      <c r="BU4018" s="6"/>
      <c r="BV4018" s="6"/>
    </row>
    <row r="4019" spans="1:74" ht="15.75" x14ac:dyDescent="0.25">
      <c r="A4019" s="52" t="s">
        <v>7908</v>
      </c>
      <c r="B4019" s="56"/>
      <c r="C4019" s="7" t="s">
        <v>118</v>
      </c>
      <c r="D4019" s="7" t="s">
        <v>6921</v>
      </c>
      <c r="E4019" s="7"/>
      <c r="F4019" s="64"/>
      <c r="G4019" s="6"/>
      <c r="H4019" s="6"/>
      <c r="I4019" s="10" t="s">
        <v>110</v>
      </c>
      <c r="J4019" s="11" t="s">
        <v>5946</v>
      </c>
      <c r="K4019" s="220" t="s">
        <v>601</v>
      </c>
      <c r="L4019" s="180"/>
      <c r="M4019" s="180">
        <v>1000</v>
      </c>
      <c r="N4019" s="80" t="s">
        <v>7217</v>
      </c>
      <c r="O4019" s="165"/>
      <c r="P4019" s="80" t="s">
        <v>6876</v>
      </c>
      <c r="Q4019" s="80"/>
      <c r="R4019" s="80"/>
      <c r="S4019" s="166"/>
      <c r="T4019" s="164"/>
      <c r="U4019" s="167"/>
      <c r="V4019" s="168"/>
      <c r="W4019" s="12" t="str">
        <f t="shared" si="685"/>
        <v>Mqtt1</v>
      </c>
      <c r="X4019" s="222"/>
      <c r="Y4019" s="6" t="str">
        <f t="shared" si="678"/>
        <v>power-tag/ahu2000t-crew-messroom</v>
      </c>
      <c r="Z4019" s="106" t="str" cm="1">
        <f t="array" ref="Z4019">IF(COUNTIF(N4019,"spare"),"","$."&amp;_xlfn.REGEXEXTRACT(J4019,"PT\d+[FQ]\d+_(.*)", 2))</f>
        <v>$.Active_Power_Phase_B</v>
      </c>
      <c r="AA4019" s="12">
        <f t="shared" si="687"/>
        <v>63</v>
      </c>
      <c r="AB4019" s="6" t="s">
        <v>195</v>
      </c>
      <c r="AC4019" s="106">
        <v>3056</v>
      </c>
      <c r="AJ4019" s="80"/>
      <c r="AK4019" s="116" t="s">
        <v>1695</v>
      </c>
      <c r="AN4019" s="80"/>
      <c r="AO4019" s="80"/>
      <c r="AP4019" s="80"/>
      <c r="AQ4019" s="80"/>
      <c r="AR4019" s="130"/>
      <c r="AS4019" s="80"/>
      <c r="AT4019" s="7"/>
      <c r="AU4019" s="7"/>
      <c r="AV4019" s="169"/>
      <c r="AW4019" s="170"/>
      <c r="AX4019" s="140"/>
      <c r="AY4019" s="150"/>
      <c r="AZ4019" s="171"/>
      <c r="BA4019" s="171"/>
      <c r="BB4019" s="150" t="str">
        <f t="shared" si="686"/>
        <v/>
      </c>
      <c r="BC4019" s="172"/>
      <c r="BD4019" s="169"/>
      <c r="BE4019" s="169"/>
      <c r="BF4019" s="169"/>
      <c r="BG4019" s="169"/>
      <c r="BH4019" s="169"/>
      <c r="BI4019" s="169"/>
      <c r="BJ4019" s="169"/>
      <c r="BK4019" s="169"/>
      <c r="BL4019" s="169"/>
      <c r="BM4019" s="169"/>
      <c r="BN4019" s="169"/>
      <c r="BO4019" s="169"/>
      <c r="BP4019" s="169"/>
      <c r="BQ4019" s="169"/>
      <c r="BS4019" s="6"/>
      <c r="BT4019" s="11"/>
      <c r="BU4019" s="6"/>
      <c r="BV4019" s="6"/>
    </row>
    <row r="4020" spans="1:74" ht="15.75" x14ac:dyDescent="0.25">
      <c r="A4020" s="52" t="s">
        <v>7908</v>
      </c>
      <c r="B4020" s="56"/>
      <c r="C4020" s="7" t="s">
        <v>118</v>
      </c>
      <c r="D4020" s="7" t="s">
        <v>6921</v>
      </c>
      <c r="E4020" s="7"/>
      <c r="F4020" s="64"/>
      <c r="G4020" s="6"/>
      <c r="H4020" s="6"/>
      <c r="I4020" s="10" t="s">
        <v>110</v>
      </c>
      <c r="J4020" s="11" t="s">
        <v>5947</v>
      </c>
      <c r="K4020" s="220" t="s">
        <v>601</v>
      </c>
      <c r="L4020" s="180"/>
      <c r="M4020" s="180">
        <v>1000</v>
      </c>
      <c r="N4020" s="80" t="s">
        <v>7217</v>
      </c>
      <c r="O4020" s="165"/>
      <c r="P4020" s="80" t="s">
        <v>6877</v>
      </c>
      <c r="Q4020" s="80"/>
      <c r="R4020" s="80"/>
      <c r="S4020" s="166"/>
      <c r="T4020" s="164"/>
      <c r="U4020" s="167"/>
      <c r="V4020" s="168"/>
      <c r="W4020" s="12" t="str">
        <f t="shared" si="685"/>
        <v>Mqtt1</v>
      </c>
      <c r="X4020" s="222"/>
      <c r="Y4020" s="6" t="str">
        <f t="shared" si="678"/>
        <v>power-tag/ahu2000t-crew-messroom</v>
      </c>
      <c r="Z4020" s="106" t="str" cm="1">
        <f t="array" ref="Z4020">IF(COUNTIF(N4020,"spare"),"","$."&amp;_xlfn.REGEXEXTRACT(J4020,"PT\d+[FQ]\d+_(.*)", 2))</f>
        <v>$.Active_Power_Phase_C</v>
      </c>
      <c r="AA4020" s="12">
        <f t="shared" si="687"/>
        <v>63</v>
      </c>
      <c r="AB4020" s="6" t="s">
        <v>195</v>
      </c>
      <c r="AC4020" s="106">
        <v>3058</v>
      </c>
      <c r="AJ4020" s="80"/>
      <c r="AK4020" s="116" t="s">
        <v>1695</v>
      </c>
      <c r="AN4020" s="80"/>
      <c r="AO4020" s="80"/>
      <c r="AP4020" s="80"/>
      <c r="AQ4020" s="80"/>
      <c r="AR4020" s="130"/>
      <c r="AS4020" s="80"/>
      <c r="AT4020" s="7"/>
      <c r="AU4020" s="7"/>
      <c r="AV4020" s="169"/>
      <c r="AW4020" s="170"/>
      <c r="AX4020" s="140"/>
      <c r="AY4020" s="150"/>
      <c r="AZ4020" s="171"/>
      <c r="BA4020" s="171"/>
      <c r="BB4020" s="150" t="str">
        <f t="shared" si="686"/>
        <v/>
      </c>
      <c r="BC4020" s="172"/>
      <c r="BD4020" s="169"/>
      <c r="BE4020" s="169"/>
      <c r="BF4020" s="169"/>
      <c r="BG4020" s="169"/>
      <c r="BH4020" s="169"/>
      <c r="BI4020" s="169"/>
      <c r="BJ4020" s="169"/>
      <c r="BK4020" s="169"/>
      <c r="BL4020" s="169"/>
      <c r="BM4020" s="169"/>
      <c r="BN4020" s="169"/>
      <c r="BO4020" s="169"/>
      <c r="BP4020" s="169"/>
      <c r="BQ4020" s="169"/>
      <c r="BS4020" s="6"/>
      <c r="BT4020" s="11"/>
      <c r="BU4020" s="6"/>
      <c r="BV4020" s="6"/>
    </row>
    <row r="4021" spans="1:74" ht="15.75" x14ac:dyDescent="0.25">
      <c r="A4021" s="52" t="s">
        <v>7908</v>
      </c>
      <c r="B4021" s="56"/>
      <c r="C4021" s="7" t="s">
        <v>118</v>
      </c>
      <c r="D4021" s="7" t="s">
        <v>6921</v>
      </c>
      <c r="E4021" s="7"/>
      <c r="F4021" s="64"/>
      <c r="G4021" s="6"/>
      <c r="H4021" s="6"/>
      <c r="I4021" s="10" t="s">
        <v>110</v>
      </c>
      <c r="J4021" s="11" t="s">
        <v>5948</v>
      </c>
      <c r="K4021" s="220" t="s">
        <v>601</v>
      </c>
      <c r="L4021" s="180"/>
      <c r="M4021" s="180">
        <v>1000</v>
      </c>
      <c r="N4021" s="80" t="s">
        <v>7217</v>
      </c>
      <c r="O4021" s="165"/>
      <c r="P4021" s="80" t="s">
        <v>6878</v>
      </c>
      <c r="Q4021" s="80"/>
      <c r="R4021" s="80"/>
      <c r="S4021" s="166"/>
      <c r="T4021" s="164"/>
      <c r="U4021" s="167"/>
      <c r="V4021" s="168"/>
      <c r="W4021" s="12" t="str">
        <f t="shared" si="685"/>
        <v>Mqtt1</v>
      </c>
      <c r="X4021" s="222"/>
      <c r="Y4021" s="6" t="str">
        <f t="shared" si="678"/>
        <v>power-tag/ahu2000t-crew-messroom</v>
      </c>
      <c r="Z4021" s="106" t="str" cm="1">
        <f t="array" ref="Z4021">IF(COUNTIF(N4021,"spare"),"","$."&amp;_xlfn.REGEXEXTRACT(J4021,"PT\d+[FQ]\d+_(.*)", 2))</f>
        <v>$.Total_Active_Power</v>
      </c>
      <c r="AA4021" s="12">
        <f t="shared" si="687"/>
        <v>63</v>
      </c>
      <c r="AB4021" s="6" t="s">
        <v>195</v>
      </c>
      <c r="AC4021" s="106">
        <v>3060</v>
      </c>
      <c r="AJ4021" s="80"/>
      <c r="AK4021" s="116" t="s">
        <v>1695</v>
      </c>
      <c r="AN4021" s="80"/>
      <c r="AO4021" s="80"/>
      <c r="AP4021" s="80"/>
      <c r="AQ4021" s="80"/>
      <c r="AR4021" s="130"/>
      <c r="AS4021" s="80"/>
      <c r="AT4021" s="7"/>
      <c r="AU4021" s="7"/>
      <c r="AV4021" s="169"/>
      <c r="AW4021" s="170"/>
      <c r="AX4021" s="140"/>
      <c r="AY4021" s="150"/>
      <c r="AZ4021" s="171"/>
      <c r="BA4021" s="171"/>
      <c r="BB4021" s="150" t="str">
        <f t="shared" si="686"/>
        <v/>
      </c>
      <c r="BC4021" s="172"/>
      <c r="BD4021" s="169"/>
      <c r="BE4021" s="169"/>
      <c r="BF4021" s="169"/>
      <c r="BG4021" s="169"/>
      <c r="BH4021" s="169"/>
      <c r="BI4021" s="169"/>
      <c r="BJ4021" s="169"/>
      <c r="BK4021" s="169"/>
      <c r="BL4021" s="169"/>
      <c r="BM4021" s="169"/>
      <c r="BN4021" s="169"/>
      <c r="BO4021" s="169"/>
      <c r="BP4021" s="169"/>
      <c r="BQ4021" s="169"/>
      <c r="BS4021" s="6"/>
      <c r="BT4021" s="11"/>
      <c r="BU4021" s="6"/>
      <c r="BV4021" s="6"/>
    </row>
    <row r="4022" spans="1:74" ht="15.75" x14ac:dyDescent="0.25">
      <c r="A4022" s="52" t="s">
        <v>7908</v>
      </c>
      <c r="B4022" s="56"/>
      <c r="C4022" s="7" t="s">
        <v>118</v>
      </c>
      <c r="D4022" s="7" t="s">
        <v>6921</v>
      </c>
      <c r="E4022" s="7"/>
      <c r="F4022" s="64"/>
      <c r="G4022" s="6"/>
      <c r="H4022" s="6"/>
      <c r="I4022" s="10" t="s">
        <v>110</v>
      </c>
      <c r="J4022" s="11" t="s">
        <v>5949</v>
      </c>
      <c r="K4022" s="220" t="s">
        <v>601</v>
      </c>
      <c r="L4022" s="180"/>
      <c r="M4022" s="180">
        <v>1000</v>
      </c>
      <c r="N4022" s="80" t="s">
        <v>7217</v>
      </c>
      <c r="O4022" s="165"/>
      <c r="P4022" s="80" t="s">
        <v>6879</v>
      </c>
      <c r="Q4022" s="80"/>
      <c r="R4022" s="80"/>
      <c r="S4022" s="166"/>
      <c r="T4022" s="164"/>
      <c r="U4022" s="167"/>
      <c r="V4022" s="168"/>
      <c r="W4022" s="12" t="str">
        <f t="shared" si="685"/>
        <v>Mqtt1</v>
      </c>
      <c r="X4022" s="222"/>
      <c r="Y4022" s="6" t="str">
        <f t="shared" si="678"/>
        <v>power-tag/ahu2000t-crew-messroom</v>
      </c>
      <c r="Z4022" s="106" t="str" cm="1">
        <f t="array" ref="Z4022">IF(COUNTIF(N4022,"spare"),"","$."&amp;_xlfn.REGEXEXTRACT(J4022,"PT\d+[FQ]\d+_(.*)", 2))</f>
        <v>$.Power_Factor_Phase_A</v>
      </c>
      <c r="AA4022" s="12">
        <f t="shared" si="687"/>
        <v>63</v>
      </c>
      <c r="AB4022" s="6" t="s">
        <v>195</v>
      </c>
      <c r="AC4022" s="106">
        <v>3078</v>
      </c>
      <c r="AJ4022" s="80"/>
      <c r="AK4022" s="116" t="s">
        <v>1696</v>
      </c>
      <c r="AN4022" s="80"/>
      <c r="AO4022" s="80"/>
      <c r="AP4022" s="80"/>
      <c r="AQ4022" s="80"/>
      <c r="AR4022" s="130"/>
      <c r="AS4022" s="80"/>
      <c r="AT4022" s="7"/>
      <c r="AU4022" s="7"/>
      <c r="AV4022" s="169"/>
      <c r="AW4022" s="170"/>
      <c r="AX4022" s="140"/>
      <c r="AY4022" s="150"/>
      <c r="AZ4022" s="171"/>
      <c r="BA4022" s="171"/>
      <c r="BB4022" s="150" t="str">
        <f t="shared" si="686"/>
        <v/>
      </c>
      <c r="BC4022" s="172"/>
      <c r="BD4022" s="169"/>
      <c r="BE4022" s="169"/>
      <c r="BF4022" s="169"/>
      <c r="BG4022" s="169"/>
      <c r="BH4022" s="169"/>
      <c r="BI4022" s="169"/>
      <c r="BJ4022" s="169"/>
      <c r="BK4022" s="169"/>
      <c r="BL4022" s="169"/>
      <c r="BM4022" s="169"/>
      <c r="BN4022" s="169"/>
      <c r="BO4022" s="169"/>
      <c r="BP4022" s="169"/>
      <c r="BQ4022" s="169"/>
      <c r="BS4022" s="6"/>
      <c r="BT4022" s="11"/>
      <c r="BU4022" s="6"/>
      <c r="BV4022" s="6"/>
    </row>
    <row r="4023" spans="1:74" ht="15.75" x14ac:dyDescent="0.25">
      <c r="A4023" s="52" t="s">
        <v>7908</v>
      </c>
      <c r="B4023" s="56"/>
      <c r="C4023" s="7" t="s">
        <v>118</v>
      </c>
      <c r="D4023" s="7" t="s">
        <v>6921</v>
      </c>
      <c r="E4023" s="7"/>
      <c r="F4023" s="64"/>
      <c r="G4023" s="6"/>
      <c r="H4023" s="6"/>
      <c r="I4023" s="10" t="s">
        <v>110</v>
      </c>
      <c r="J4023" s="11" t="s">
        <v>5950</v>
      </c>
      <c r="K4023" s="220" t="s">
        <v>601</v>
      </c>
      <c r="L4023" s="180"/>
      <c r="M4023" s="180">
        <v>1000</v>
      </c>
      <c r="N4023" s="80" t="s">
        <v>7217</v>
      </c>
      <c r="O4023" s="165"/>
      <c r="P4023" s="80" t="s">
        <v>6880</v>
      </c>
      <c r="Q4023" s="80"/>
      <c r="R4023" s="80"/>
      <c r="S4023" s="166"/>
      <c r="T4023" s="164"/>
      <c r="U4023" s="167"/>
      <c r="V4023" s="168"/>
      <c r="W4023" s="12" t="str">
        <f t="shared" si="685"/>
        <v>Mqtt1</v>
      </c>
      <c r="X4023" s="222"/>
      <c r="Y4023" s="6" t="str">
        <f t="shared" si="678"/>
        <v>power-tag/ahu2000t-crew-messroom</v>
      </c>
      <c r="Z4023" s="106" t="str" cm="1">
        <f t="array" ref="Z4023">IF(COUNTIF(N4023,"spare"),"","$."&amp;_xlfn.REGEXEXTRACT(J4023,"PT\d+[FQ]\d+_(.*)", 2))</f>
        <v>$.Power_Factor_Phase_B</v>
      </c>
      <c r="AA4023" s="12">
        <f t="shared" si="687"/>
        <v>63</v>
      </c>
      <c r="AB4023" s="6" t="s">
        <v>195</v>
      </c>
      <c r="AC4023" s="106">
        <v>3080</v>
      </c>
      <c r="AJ4023" s="80"/>
      <c r="AK4023" s="116" t="s">
        <v>1696</v>
      </c>
      <c r="AN4023" s="80"/>
      <c r="AO4023" s="80"/>
      <c r="AP4023" s="80"/>
      <c r="AQ4023" s="80"/>
      <c r="AR4023" s="130"/>
      <c r="AS4023" s="80"/>
      <c r="AT4023" s="7"/>
      <c r="AU4023" s="7"/>
      <c r="AV4023" s="169"/>
      <c r="AW4023" s="170"/>
      <c r="AX4023" s="140"/>
      <c r="AY4023" s="150"/>
      <c r="AZ4023" s="171"/>
      <c r="BA4023" s="171"/>
      <c r="BB4023" s="150" t="str">
        <f t="shared" si="686"/>
        <v/>
      </c>
      <c r="BC4023" s="172"/>
      <c r="BD4023" s="169"/>
      <c r="BE4023" s="169"/>
      <c r="BF4023" s="169"/>
      <c r="BG4023" s="169"/>
      <c r="BH4023" s="169"/>
      <c r="BI4023" s="169"/>
      <c r="BJ4023" s="169"/>
      <c r="BK4023" s="169"/>
      <c r="BL4023" s="169"/>
      <c r="BM4023" s="169"/>
      <c r="BN4023" s="169"/>
      <c r="BO4023" s="169"/>
      <c r="BP4023" s="169"/>
      <c r="BQ4023" s="169"/>
      <c r="BS4023" s="6"/>
      <c r="BT4023" s="11"/>
      <c r="BU4023" s="6"/>
      <c r="BV4023" s="6"/>
    </row>
    <row r="4024" spans="1:74" ht="15.75" x14ac:dyDescent="0.25">
      <c r="A4024" s="52" t="s">
        <v>7908</v>
      </c>
      <c r="B4024" s="56"/>
      <c r="C4024" s="7" t="s">
        <v>118</v>
      </c>
      <c r="D4024" s="7" t="s">
        <v>6921</v>
      </c>
      <c r="E4024" s="7"/>
      <c r="F4024" s="64"/>
      <c r="G4024" s="6"/>
      <c r="H4024" s="6"/>
      <c r="I4024" s="10" t="s">
        <v>110</v>
      </c>
      <c r="J4024" s="11" t="s">
        <v>5951</v>
      </c>
      <c r="K4024" s="220" t="s">
        <v>601</v>
      </c>
      <c r="L4024" s="180"/>
      <c r="M4024" s="180">
        <v>1000</v>
      </c>
      <c r="N4024" s="80" t="s">
        <v>7217</v>
      </c>
      <c r="O4024" s="165"/>
      <c r="P4024" s="80" t="s">
        <v>6881</v>
      </c>
      <c r="Q4024" s="80"/>
      <c r="R4024" s="80"/>
      <c r="S4024" s="166"/>
      <c r="T4024" s="164"/>
      <c r="U4024" s="167"/>
      <c r="V4024" s="168"/>
      <c r="W4024" s="12" t="str">
        <f t="shared" si="685"/>
        <v>Mqtt1</v>
      </c>
      <c r="X4024" s="222"/>
      <c r="Y4024" s="6" t="str">
        <f t="shared" si="678"/>
        <v>power-tag/ahu2000t-crew-messroom</v>
      </c>
      <c r="Z4024" s="106" t="str" cm="1">
        <f t="array" ref="Z4024">IF(COUNTIF(N4024,"spare"),"","$."&amp;_xlfn.REGEXEXTRACT(J4024,"PT\d+[FQ]\d+_(.*)", 2))</f>
        <v>$.Power_Factor_Phase_C</v>
      </c>
      <c r="AA4024" s="12">
        <f t="shared" si="687"/>
        <v>63</v>
      </c>
      <c r="AB4024" s="6" t="s">
        <v>195</v>
      </c>
      <c r="AC4024" s="106">
        <v>3082</v>
      </c>
      <c r="AJ4024" s="80"/>
      <c r="AK4024" s="116" t="s">
        <v>1696</v>
      </c>
      <c r="AN4024" s="80"/>
      <c r="AO4024" s="80"/>
      <c r="AP4024" s="80"/>
      <c r="AQ4024" s="80"/>
      <c r="AR4024" s="130"/>
      <c r="AS4024" s="80"/>
      <c r="AT4024" s="7"/>
      <c r="AU4024" s="7"/>
      <c r="AV4024" s="169"/>
      <c r="AW4024" s="170"/>
      <c r="AX4024" s="140"/>
      <c r="AY4024" s="150"/>
      <c r="AZ4024" s="171"/>
      <c r="BA4024" s="171"/>
      <c r="BB4024" s="150" t="str">
        <f t="shared" si="686"/>
        <v/>
      </c>
      <c r="BC4024" s="172"/>
      <c r="BD4024" s="169"/>
      <c r="BE4024" s="169"/>
      <c r="BF4024" s="169"/>
      <c r="BG4024" s="169"/>
      <c r="BH4024" s="169"/>
      <c r="BI4024" s="169"/>
      <c r="BJ4024" s="169"/>
      <c r="BK4024" s="169"/>
      <c r="BL4024" s="169"/>
      <c r="BM4024" s="169"/>
      <c r="BN4024" s="169"/>
      <c r="BO4024" s="169"/>
      <c r="BP4024" s="169"/>
      <c r="BQ4024" s="169"/>
      <c r="BS4024" s="6"/>
      <c r="BT4024" s="11"/>
      <c r="BU4024" s="6"/>
      <c r="BV4024" s="6"/>
    </row>
    <row r="4025" spans="1:74" ht="15.75" x14ac:dyDescent="0.25">
      <c r="A4025" s="52" t="s">
        <v>7908</v>
      </c>
      <c r="B4025" s="56"/>
      <c r="C4025" s="7" t="s">
        <v>118</v>
      </c>
      <c r="D4025" s="7" t="s">
        <v>6921</v>
      </c>
      <c r="E4025" s="7"/>
      <c r="F4025" s="64"/>
      <c r="G4025" s="6"/>
      <c r="H4025" s="6"/>
      <c r="I4025" s="10" t="s">
        <v>110</v>
      </c>
      <c r="J4025" s="11" t="s">
        <v>5952</v>
      </c>
      <c r="K4025" s="220" t="s">
        <v>601</v>
      </c>
      <c r="L4025" s="180"/>
      <c r="M4025" s="180">
        <v>1000</v>
      </c>
      <c r="N4025" s="80" t="s">
        <v>7217</v>
      </c>
      <c r="O4025" s="165"/>
      <c r="P4025" s="80" t="s">
        <v>6882</v>
      </c>
      <c r="Q4025" s="80"/>
      <c r="R4025" s="80"/>
      <c r="S4025" s="166"/>
      <c r="T4025" s="164"/>
      <c r="U4025" s="167"/>
      <c r="V4025" s="168"/>
      <c r="W4025" s="12" t="str">
        <f t="shared" si="685"/>
        <v>Mqtt1</v>
      </c>
      <c r="X4025" s="222"/>
      <c r="Y4025" s="6" t="str">
        <f>"power-tag/" &amp; LOWER(_xlfn.REGEXREPLACE(_xlfn.REGEXREPLACE(_xlfn.REGEXREPLACE(TRIM(_xlfn.REGEXREPLACE(P4025, " (RMS (Current|Voltage) .+)|(Active Power Phase [ABC])|(Total Active Power)|(Power Factor .+)|(Total Power Factor) *", "")), "[ /\(\)&amp;:\.#]", "-"), "\-+", "-"), "-$", ""))</f>
        <v>power-tag/ahu2000t-crew-messroom</v>
      </c>
      <c r="Z4025" s="106" t="str" cm="1">
        <f t="array" ref="Z4025">IF(COUNTIF(N4025,"spare"),"","$."&amp;_xlfn.REGEXEXTRACT(J4025,"PT\d+[FQ]\d+_(.*)", 2))</f>
        <v>$.Total_Power_Factor</v>
      </c>
      <c r="AA4025" s="12">
        <f t="shared" si="687"/>
        <v>63</v>
      </c>
      <c r="AB4025" s="6" t="s">
        <v>195</v>
      </c>
      <c r="AC4025" s="106">
        <v>3084</v>
      </c>
      <c r="AJ4025" s="80"/>
      <c r="AK4025" s="116" t="s">
        <v>1696</v>
      </c>
      <c r="AN4025" s="80"/>
      <c r="AO4025" s="80"/>
      <c r="AP4025" s="80"/>
      <c r="AQ4025" s="80"/>
      <c r="AR4025" s="130"/>
      <c r="AS4025" s="80"/>
      <c r="AT4025" s="7"/>
      <c r="AU4025" s="7"/>
      <c r="AV4025" s="169"/>
      <c r="AW4025" s="170"/>
      <c r="AX4025" s="140"/>
      <c r="AY4025" s="150"/>
      <c r="AZ4025" s="171"/>
      <c r="BA4025" s="171"/>
      <c r="BB4025" s="150" t="str">
        <f t="shared" si="686"/>
        <v/>
      </c>
      <c r="BC4025" s="172"/>
      <c r="BD4025" s="169"/>
      <c r="BE4025" s="169"/>
      <c r="BF4025" s="169"/>
      <c r="BG4025" s="169"/>
      <c r="BH4025" s="169"/>
      <c r="BI4025" s="169"/>
      <c r="BJ4025" s="169"/>
      <c r="BK4025" s="169"/>
      <c r="BL4025" s="169"/>
      <c r="BM4025" s="169"/>
      <c r="BN4025" s="169"/>
      <c r="BO4025" s="169"/>
      <c r="BP4025" s="169"/>
      <c r="BQ4025" s="169"/>
      <c r="BS4025" s="6"/>
      <c r="BT4025" s="11"/>
      <c r="BU4025" s="6"/>
      <c r="BV4025" s="6"/>
    </row>
    <row r="4026" spans="1:74" x14ac:dyDescent="0.25">
      <c r="A4026" s="50"/>
      <c r="B4026" s="54" t="s">
        <v>110</v>
      </c>
      <c r="C4026" s="59"/>
      <c r="D4026" s="59"/>
      <c r="E4026" s="59"/>
      <c r="F4026" s="59"/>
      <c r="G4026" s="59"/>
      <c r="H4026" s="59"/>
      <c r="I4026" s="59"/>
      <c r="J4026" s="68"/>
      <c r="K4026" s="50"/>
      <c r="L4026" s="54"/>
      <c r="M4026" s="54"/>
      <c r="N4026" s="54"/>
      <c r="O4026" s="81"/>
      <c r="P4026" s="54" t="s">
        <v>6923</v>
      </c>
      <c r="Q4026" s="54"/>
      <c r="R4026" s="54"/>
      <c r="S4026" s="54"/>
      <c r="T4026" s="50"/>
      <c r="U4026" s="54"/>
      <c r="V4026" s="68"/>
      <c r="W4026" s="50"/>
      <c r="X4026" s="224"/>
      <c r="Y4026" s="54"/>
      <c r="Z4026" s="103"/>
      <c r="AA4026" s="50"/>
      <c r="AB4026" s="54"/>
      <c r="AC4026" s="103"/>
      <c r="AD4026" s="103"/>
      <c r="AE4026" s="68"/>
      <c r="AF4026" s="68"/>
      <c r="AG4026" s="68"/>
      <c r="AH4026" s="68"/>
      <c r="AI4026" s="54"/>
      <c r="AJ4026" s="54"/>
      <c r="AK4026" s="113"/>
      <c r="AL4026" s="113"/>
      <c r="AM4026" s="54"/>
      <c r="AN4026" s="54"/>
      <c r="AO4026" s="54"/>
      <c r="AP4026" s="54"/>
      <c r="AQ4026" s="54"/>
      <c r="AR4026" s="54"/>
      <c r="AS4026" s="54"/>
      <c r="AT4026" s="81"/>
      <c r="AU4026" s="81"/>
      <c r="AV4026" s="81"/>
      <c r="AW4026" s="81"/>
      <c r="AX4026" s="81"/>
      <c r="AY4026" s="81"/>
      <c r="AZ4026" s="81"/>
      <c r="BA4026" s="81"/>
      <c r="BB4026" s="81"/>
      <c r="BC4026" s="81"/>
      <c r="BD4026" s="81"/>
      <c r="BE4026" s="81"/>
      <c r="BF4026" s="153"/>
      <c r="BG4026" s="81"/>
      <c r="BH4026" s="81"/>
      <c r="BI4026" s="81"/>
      <c r="BJ4026" s="153"/>
      <c r="BK4026" s="81"/>
      <c r="BL4026" s="81"/>
      <c r="BM4026" s="81"/>
      <c r="BN4026" s="153"/>
      <c r="BO4026" s="81"/>
      <c r="BP4026" s="81"/>
      <c r="BQ4026" s="81"/>
      <c r="BR4026" s="154"/>
      <c r="BS4026" s="81"/>
      <c r="BT4026" s="153"/>
      <c r="BU4026" s="81"/>
      <c r="BV4026" s="81"/>
    </row>
    <row r="4027" spans="1:74" ht="15.75" x14ac:dyDescent="0.25">
      <c r="A4027" s="52" t="s">
        <v>6922</v>
      </c>
      <c r="B4027" s="56"/>
      <c r="C4027" s="7" t="s">
        <v>114</v>
      </c>
      <c r="D4027" s="7" t="s">
        <v>22</v>
      </c>
      <c r="E4027" s="7"/>
      <c r="F4027" s="64" t="s">
        <v>181</v>
      </c>
      <c r="G4027" s="6"/>
      <c r="H4027" s="6"/>
      <c r="I4027" s="10" t="s">
        <v>110</v>
      </c>
      <c r="J4027" s="11" t="s">
        <v>6926</v>
      </c>
      <c r="K4027" s="220" t="s">
        <v>600</v>
      </c>
      <c r="L4027" s="180"/>
      <c r="M4027" s="180">
        <v>1000</v>
      </c>
      <c r="N4027" s="80" t="s">
        <v>6925</v>
      </c>
      <c r="O4027" s="165"/>
      <c r="P4027" s="80" t="s">
        <v>6926</v>
      </c>
      <c r="Q4027" s="80"/>
      <c r="R4027" s="80"/>
      <c r="S4027" s="166"/>
      <c r="T4027" s="164"/>
      <c r="U4027" s="167"/>
      <c r="V4027" s="168"/>
      <c r="W4027" s="12" t="str">
        <f t="shared" ref="W4027:W4028" si="688">IF(COUNTIF(N4027,"spare"),"","Mqtt1")</f>
        <v>Mqtt1</v>
      </c>
      <c r="X4027" s="222"/>
      <c r="Y4027" s="6" t="str">
        <f t="shared" ref="Y4027:Y4028" si="689">IF(COUNTIF(N4027,"spare"),"",N4027)</f>
        <v>450000 UNDERWLIGHTS</v>
      </c>
      <c r="Z4027" s="106" t="str">
        <f t="shared" ref="Z4027:Z4090" si="690">IF(COUNTIF(N4027,"spare"),"","$."&amp;J4027)</f>
        <v>$.PsFR69aftPresetSelection</v>
      </c>
      <c r="AA4027" s="12">
        <v>4</v>
      </c>
      <c r="AB4027" s="6"/>
      <c r="AJ4027" s="80"/>
      <c r="AK4027" s="116" t="s">
        <v>6924</v>
      </c>
      <c r="AN4027" s="80"/>
      <c r="AO4027" s="80"/>
      <c r="AP4027" s="80"/>
      <c r="AQ4027" s="80"/>
      <c r="AR4027" s="130"/>
      <c r="AS4027" s="80"/>
      <c r="AT4027" s="7"/>
      <c r="AU4027" s="7"/>
      <c r="AV4027" s="169"/>
      <c r="AW4027" s="170"/>
      <c r="AX4027" s="140"/>
      <c r="AY4027" s="150"/>
      <c r="AZ4027" s="171"/>
      <c r="BA4027" s="171"/>
      <c r="BB4027" s="150" t="str">
        <f t="shared" ref="BB4027:BB4028" si="691">IF(ISNUMBER(AM4027),"1","")</f>
        <v/>
      </c>
      <c r="BC4027" s="172"/>
      <c r="BD4027" s="169"/>
      <c r="BE4027" s="169"/>
      <c r="BF4027" s="169"/>
      <c r="BG4027" s="169"/>
      <c r="BH4027" s="169"/>
      <c r="BI4027" s="169"/>
      <c r="BJ4027" s="169"/>
      <c r="BK4027" s="169"/>
      <c r="BL4027" s="169"/>
      <c r="BM4027" s="169"/>
      <c r="BN4027" s="169"/>
      <c r="BO4027" s="169"/>
      <c r="BP4027" s="169"/>
      <c r="BQ4027" s="169"/>
      <c r="BS4027" s="6"/>
      <c r="BT4027" s="11"/>
      <c r="BU4027" s="6"/>
      <c r="BV4027" s="6"/>
    </row>
    <row r="4028" spans="1:74" ht="15.75" x14ac:dyDescent="0.25">
      <c r="A4028" s="52" t="s">
        <v>6922</v>
      </c>
      <c r="B4028" s="56"/>
      <c r="C4028" s="7" t="s">
        <v>114</v>
      </c>
      <c r="D4028" s="7" t="s">
        <v>22</v>
      </c>
      <c r="E4028" s="7"/>
      <c r="F4028" s="64" t="s">
        <v>181</v>
      </c>
      <c r="G4028" s="6"/>
      <c r="H4028" s="6"/>
      <c r="I4028" s="10" t="s">
        <v>110</v>
      </c>
      <c r="J4028" s="11" t="s">
        <v>6927</v>
      </c>
      <c r="K4028" s="220" t="s">
        <v>600</v>
      </c>
      <c r="L4028" s="180"/>
      <c r="M4028" s="180">
        <v>1000</v>
      </c>
      <c r="N4028" s="80" t="s">
        <v>6925</v>
      </c>
      <c r="O4028" s="165"/>
      <c r="P4028" s="80" t="s">
        <v>6927</v>
      </c>
      <c r="Q4028" s="80"/>
      <c r="R4028" s="80"/>
      <c r="S4028" s="166"/>
      <c r="T4028" s="164"/>
      <c r="U4028" s="167"/>
      <c r="V4028" s="168"/>
      <c r="W4028" s="12" t="str">
        <f t="shared" si="688"/>
        <v>Mqtt1</v>
      </c>
      <c r="X4028" s="222"/>
      <c r="Y4028" s="6" t="str">
        <f t="shared" si="689"/>
        <v>450000 UNDERWLIGHTS</v>
      </c>
      <c r="Z4028" s="106" t="str">
        <f t="shared" si="690"/>
        <v>$.PsFR69aftSliderRed</v>
      </c>
      <c r="AA4028" s="12">
        <v>4</v>
      </c>
      <c r="AB4028" s="6"/>
      <c r="AJ4028" s="80"/>
      <c r="AK4028" s="116" t="s">
        <v>6924</v>
      </c>
      <c r="AN4028" s="80"/>
      <c r="AO4028" s="80"/>
      <c r="AP4028" s="80"/>
      <c r="AQ4028" s="80"/>
      <c r="AR4028" s="130"/>
      <c r="AS4028" s="80"/>
      <c r="AT4028" s="7"/>
      <c r="AU4028" s="7"/>
      <c r="AV4028" s="169"/>
      <c r="AW4028" s="170"/>
      <c r="AX4028" s="140"/>
      <c r="AY4028" s="150"/>
      <c r="AZ4028" s="171"/>
      <c r="BA4028" s="171"/>
      <c r="BB4028" s="150" t="str">
        <f t="shared" si="691"/>
        <v/>
      </c>
      <c r="BC4028" s="172"/>
      <c r="BD4028" s="169"/>
      <c r="BE4028" s="169"/>
      <c r="BF4028" s="169"/>
      <c r="BG4028" s="169"/>
      <c r="BH4028" s="169"/>
      <c r="BI4028" s="169"/>
      <c r="BJ4028" s="169"/>
      <c r="BK4028" s="169"/>
      <c r="BL4028" s="169"/>
      <c r="BM4028" s="169"/>
      <c r="BN4028" s="169"/>
      <c r="BO4028" s="169"/>
      <c r="BP4028" s="169"/>
      <c r="BQ4028" s="169"/>
      <c r="BS4028" s="6"/>
      <c r="BT4028" s="11"/>
      <c r="BU4028" s="6"/>
      <c r="BV4028" s="6"/>
    </row>
    <row r="4029" spans="1:74" ht="15.75" x14ac:dyDescent="0.25">
      <c r="A4029" s="52" t="s">
        <v>6922</v>
      </c>
      <c r="B4029" s="56"/>
      <c r="C4029" s="7" t="s">
        <v>114</v>
      </c>
      <c r="D4029" s="7" t="s">
        <v>22</v>
      </c>
      <c r="E4029" s="7"/>
      <c r="F4029" s="64" t="s">
        <v>181</v>
      </c>
      <c r="G4029" s="6"/>
      <c r="H4029" s="6"/>
      <c r="I4029" s="10" t="s">
        <v>110</v>
      </c>
      <c r="J4029" s="11" t="s">
        <v>6928</v>
      </c>
      <c r="K4029" s="220" t="s">
        <v>600</v>
      </c>
      <c r="L4029" s="180"/>
      <c r="M4029" s="180">
        <v>1000</v>
      </c>
      <c r="N4029" s="80" t="s">
        <v>6925</v>
      </c>
      <c r="O4029" s="165"/>
      <c r="P4029" s="80" t="s">
        <v>6928</v>
      </c>
      <c r="Q4029" s="80"/>
      <c r="R4029" s="80"/>
      <c r="S4029" s="166"/>
      <c r="T4029" s="164"/>
      <c r="U4029" s="167"/>
      <c r="V4029" s="168"/>
      <c r="W4029" s="12" t="str">
        <f t="shared" ref="W4029:W4030" si="692">IF(COUNTIF(N4029,"spare"),"","Mqtt1")</f>
        <v>Mqtt1</v>
      </c>
      <c r="X4029" s="222"/>
      <c r="Y4029" s="6" t="str">
        <f t="shared" ref="Y4029:Y4030" si="693">IF(COUNTIF(N4029,"spare"),"",N4029)</f>
        <v>450000 UNDERWLIGHTS</v>
      </c>
      <c r="Z4029" s="106" t="str">
        <f t="shared" si="690"/>
        <v>$.PsFR69aftSliderGreen</v>
      </c>
      <c r="AA4029" s="12">
        <v>4</v>
      </c>
      <c r="AB4029" s="6"/>
      <c r="AJ4029" s="80"/>
      <c r="AK4029" s="116" t="s">
        <v>6924</v>
      </c>
      <c r="AN4029" s="80"/>
      <c r="AO4029" s="80"/>
      <c r="AP4029" s="80"/>
      <c r="AQ4029" s="80"/>
      <c r="AR4029" s="130"/>
      <c r="AS4029" s="80"/>
      <c r="AT4029" s="7"/>
      <c r="AU4029" s="7"/>
      <c r="AV4029" s="169"/>
      <c r="AW4029" s="170"/>
      <c r="AX4029" s="140"/>
      <c r="AY4029" s="150"/>
      <c r="AZ4029" s="171"/>
      <c r="BA4029" s="171"/>
      <c r="BB4029" s="150" t="str">
        <f t="shared" ref="BB4029:BB4030" si="694">IF(ISNUMBER(AM4029),"1","")</f>
        <v/>
      </c>
      <c r="BC4029" s="172"/>
      <c r="BD4029" s="169"/>
      <c r="BE4029" s="169"/>
      <c r="BF4029" s="169"/>
      <c r="BG4029" s="169"/>
      <c r="BH4029" s="169"/>
      <c r="BI4029" s="169"/>
      <c r="BJ4029" s="169"/>
      <c r="BK4029" s="169"/>
      <c r="BL4029" s="169"/>
      <c r="BM4029" s="169"/>
      <c r="BN4029" s="169"/>
      <c r="BO4029" s="169"/>
      <c r="BP4029" s="169"/>
      <c r="BQ4029" s="169"/>
      <c r="BS4029" s="6"/>
      <c r="BT4029" s="11"/>
      <c r="BU4029" s="6"/>
      <c r="BV4029" s="6"/>
    </row>
    <row r="4030" spans="1:74" ht="15.75" x14ac:dyDescent="0.25">
      <c r="A4030" s="52" t="s">
        <v>6922</v>
      </c>
      <c r="B4030" s="56"/>
      <c r="C4030" s="7" t="s">
        <v>114</v>
      </c>
      <c r="D4030" s="7" t="s">
        <v>22</v>
      </c>
      <c r="E4030" s="7"/>
      <c r="F4030" s="64" t="s">
        <v>181</v>
      </c>
      <c r="G4030" s="6"/>
      <c r="H4030" s="6"/>
      <c r="I4030" s="10" t="s">
        <v>110</v>
      </c>
      <c r="J4030" s="11" t="s">
        <v>6929</v>
      </c>
      <c r="K4030" s="220" t="s">
        <v>600</v>
      </c>
      <c r="L4030" s="180"/>
      <c r="M4030" s="180">
        <v>1000</v>
      </c>
      <c r="N4030" s="80" t="s">
        <v>6925</v>
      </c>
      <c r="O4030" s="165"/>
      <c r="P4030" s="80" t="s">
        <v>6929</v>
      </c>
      <c r="Q4030" s="80"/>
      <c r="R4030" s="80"/>
      <c r="S4030" s="166"/>
      <c r="T4030" s="164"/>
      <c r="U4030" s="167"/>
      <c r="V4030" s="168"/>
      <c r="W4030" s="12" t="str">
        <f t="shared" si="692"/>
        <v>Mqtt1</v>
      </c>
      <c r="X4030" s="222"/>
      <c r="Y4030" s="6" t="str">
        <f t="shared" si="693"/>
        <v>450000 UNDERWLIGHTS</v>
      </c>
      <c r="Z4030" s="106" t="str">
        <f t="shared" si="690"/>
        <v>$.PsFR69aftSliderBlue</v>
      </c>
      <c r="AA4030" s="12">
        <v>4</v>
      </c>
      <c r="AB4030" s="6"/>
      <c r="AJ4030" s="80"/>
      <c r="AK4030" s="116" t="s">
        <v>6924</v>
      </c>
      <c r="AN4030" s="80"/>
      <c r="AO4030" s="80"/>
      <c r="AP4030" s="80"/>
      <c r="AQ4030" s="80"/>
      <c r="AR4030" s="130"/>
      <c r="AS4030" s="80"/>
      <c r="AT4030" s="7"/>
      <c r="AU4030" s="7"/>
      <c r="AV4030" s="169"/>
      <c r="AW4030" s="170"/>
      <c r="AX4030" s="140"/>
      <c r="AY4030" s="150"/>
      <c r="AZ4030" s="171"/>
      <c r="BA4030" s="171"/>
      <c r="BB4030" s="150" t="str">
        <f t="shared" si="694"/>
        <v/>
      </c>
      <c r="BC4030" s="172"/>
      <c r="BD4030" s="169"/>
      <c r="BE4030" s="169"/>
      <c r="BF4030" s="169"/>
      <c r="BG4030" s="169"/>
      <c r="BH4030" s="169"/>
      <c r="BI4030" s="169"/>
      <c r="BJ4030" s="169"/>
      <c r="BK4030" s="169"/>
      <c r="BL4030" s="169"/>
      <c r="BM4030" s="169"/>
      <c r="BN4030" s="169"/>
      <c r="BO4030" s="169"/>
      <c r="BP4030" s="169"/>
      <c r="BQ4030" s="169"/>
      <c r="BS4030" s="6"/>
      <c r="BT4030" s="11"/>
      <c r="BU4030" s="6"/>
      <c r="BV4030" s="6"/>
    </row>
    <row r="4031" spans="1:74" ht="15.75" x14ac:dyDescent="0.25">
      <c r="A4031" s="52" t="s">
        <v>6922</v>
      </c>
      <c r="B4031" s="56"/>
      <c r="C4031" s="7" t="s">
        <v>114</v>
      </c>
      <c r="D4031" s="7" t="s">
        <v>22</v>
      </c>
      <c r="E4031" s="7"/>
      <c r="F4031" s="64" t="s">
        <v>181</v>
      </c>
      <c r="G4031" s="6"/>
      <c r="H4031" s="6"/>
      <c r="I4031" s="10" t="s">
        <v>110</v>
      </c>
      <c r="J4031" s="11" t="s">
        <v>6930</v>
      </c>
      <c r="K4031" s="220" t="s">
        <v>600</v>
      </c>
      <c r="L4031" s="180"/>
      <c r="M4031" s="180">
        <v>1000</v>
      </c>
      <c r="N4031" s="80" t="s">
        <v>6925</v>
      </c>
      <c r="O4031" s="165"/>
      <c r="P4031" s="80" t="s">
        <v>6930</v>
      </c>
      <c r="Q4031" s="80"/>
      <c r="R4031" s="80"/>
      <c r="S4031" s="166"/>
      <c r="T4031" s="164"/>
      <c r="U4031" s="167"/>
      <c r="V4031" s="168"/>
      <c r="W4031" s="12" t="str">
        <f t="shared" ref="W4031:W4034" si="695">IF(COUNTIF(N4031,"spare"),"","Mqtt1")</f>
        <v>Mqtt1</v>
      </c>
      <c r="X4031" s="222"/>
      <c r="Y4031" s="6" t="str">
        <f t="shared" ref="Y4031:Y4034" si="696">IF(COUNTIF(N4031,"spare"),"",N4031)</f>
        <v>450000 UNDERWLIGHTS</v>
      </c>
      <c r="Z4031" s="106" t="str">
        <f t="shared" si="690"/>
        <v>$.PsFR69aftSliderWhite</v>
      </c>
      <c r="AA4031" s="12">
        <v>4</v>
      </c>
      <c r="AB4031" s="6"/>
      <c r="AJ4031" s="80"/>
      <c r="AK4031" s="116" t="s">
        <v>6924</v>
      </c>
      <c r="AN4031" s="80"/>
      <c r="AO4031" s="80"/>
      <c r="AP4031" s="80"/>
      <c r="AQ4031" s="80"/>
      <c r="AR4031" s="130"/>
      <c r="AS4031" s="80"/>
      <c r="AT4031" s="7"/>
      <c r="AU4031" s="7"/>
      <c r="AV4031" s="169"/>
      <c r="AW4031" s="170"/>
      <c r="AX4031" s="140"/>
      <c r="AY4031" s="150"/>
      <c r="AZ4031" s="171"/>
      <c r="BA4031" s="171"/>
      <c r="BB4031" s="150" t="str">
        <f t="shared" ref="BB4031:BB4034" si="697">IF(ISNUMBER(AM4031),"1","")</f>
        <v/>
      </c>
      <c r="BC4031" s="172"/>
      <c r="BD4031" s="169"/>
      <c r="BE4031" s="169"/>
      <c r="BF4031" s="169"/>
      <c r="BG4031" s="169"/>
      <c r="BH4031" s="169"/>
      <c r="BI4031" s="169"/>
      <c r="BJ4031" s="169"/>
      <c r="BK4031" s="169"/>
      <c r="BL4031" s="169"/>
      <c r="BM4031" s="169"/>
      <c r="BN4031" s="169"/>
      <c r="BO4031" s="169"/>
      <c r="BP4031" s="169"/>
      <c r="BQ4031" s="169"/>
      <c r="BS4031" s="6"/>
      <c r="BT4031" s="11"/>
      <c r="BU4031" s="6"/>
      <c r="BV4031" s="6"/>
    </row>
    <row r="4032" spans="1:74" ht="15.75" x14ac:dyDescent="0.25">
      <c r="A4032" s="52" t="s">
        <v>6922</v>
      </c>
      <c r="B4032" s="56"/>
      <c r="C4032" s="7" t="s">
        <v>111</v>
      </c>
      <c r="D4032" s="7" t="s">
        <v>22</v>
      </c>
      <c r="E4032" s="7"/>
      <c r="F4032" s="64" t="s">
        <v>181</v>
      </c>
      <c r="G4032" s="6"/>
      <c r="H4032" s="6"/>
      <c r="I4032" s="10" t="s">
        <v>110</v>
      </c>
      <c r="J4032" s="11" t="s">
        <v>6931</v>
      </c>
      <c r="K4032" s="220" t="s">
        <v>600</v>
      </c>
      <c r="L4032" s="180"/>
      <c r="M4032" s="180">
        <v>1000</v>
      </c>
      <c r="N4032" s="80" t="s">
        <v>6925</v>
      </c>
      <c r="O4032" s="165"/>
      <c r="P4032" s="80" t="s">
        <v>6931</v>
      </c>
      <c r="Q4032" s="80"/>
      <c r="R4032" s="80"/>
      <c r="S4032" s="166"/>
      <c r="T4032" s="164"/>
      <c r="U4032" s="167"/>
      <c r="V4032" s="168"/>
      <c r="W4032" s="12" t="str">
        <f t="shared" si="695"/>
        <v>Mqtt1</v>
      </c>
      <c r="X4032" s="222"/>
      <c r="Y4032" s="6" t="str">
        <f t="shared" si="696"/>
        <v>450000 UNDERWLIGHTS</v>
      </c>
      <c r="Z4032" s="106" t="str">
        <f t="shared" si="690"/>
        <v>$.PsFR69aftPresetReset</v>
      </c>
      <c r="AA4032" s="12">
        <v>4</v>
      </c>
      <c r="AB4032" s="6"/>
      <c r="AJ4032" s="80"/>
      <c r="AK4032" s="116" t="s">
        <v>6924</v>
      </c>
      <c r="AN4032" s="80"/>
      <c r="AO4032" s="80"/>
      <c r="AP4032" s="80"/>
      <c r="AQ4032" s="80"/>
      <c r="AR4032" s="130"/>
      <c r="AS4032" s="80"/>
      <c r="AT4032" s="7"/>
      <c r="AU4032" s="7"/>
      <c r="AV4032" s="169"/>
      <c r="AW4032" s="170"/>
      <c r="AX4032" s="140"/>
      <c r="AY4032" s="150"/>
      <c r="AZ4032" s="171"/>
      <c r="BA4032" s="171"/>
      <c r="BB4032" s="150" t="str">
        <f t="shared" si="697"/>
        <v/>
      </c>
      <c r="BC4032" s="172"/>
      <c r="BD4032" s="169"/>
      <c r="BE4032" s="169"/>
      <c r="BF4032" s="169"/>
      <c r="BG4032" s="169"/>
      <c r="BH4032" s="169"/>
      <c r="BI4032" s="169"/>
      <c r="BJ4032" s="169"/>
      <c r="BK4032" s="169"/>
      <c r="BL4032" s="169"/>
      <c r="BM4032" s="169"/>
      <c r="BN4032" s="169"/>
      <c r="BO4032" s="169"/>
      <c r="BP4032" s="169"/>
      <c r="BQ4032" s="169"/>
      <c r="BS4032" s="6"/>
      <c r="BT4032" s="11"/>
      <c r="BU4032" s="6"/>
      <c r="BV4032" s="6"/>
    </row>
    <row r="4033" spans="1:74" ht="15.75" x14ac:dyDescent="0.25">
      <c r="A4033" s="52" t="s">
        <v>6922</v>
      </c>
      <c r="B4033" s="56"/>
      <c r="C4033" s="7" t="s">
        <v>111</v>
      </c>
      <c r="D4033" s="7" t="s">
        <v>22</v>
      </c>
      <c r="E4033" s="7"/>
      <c r="F4033" s="64" t="s">
        <v>181</v>
      </c>
      <c r="G4033" s="6"/>
      <c r="H4033" s="6"/>
      <c r="I4033" s="10" t="s">
        <v>110</v>
      </c>
      <c r="J4033" s="11" t="s">
        <v>6932</v>
      </c>
      <c r="K4033" s="220" t="s">
        <v>600</v>
      </c>
      <c r="L4033" s="180"/>
      <c r="M4033" s="180">
        <v>1000</v>
      </c>
      <c r="N4033" s="80" t="s">
        <v>6925</v>
      </c>
      <c r="O4033" s="165"/>
      <c r="P4033" s="80" t="s">
        <v>6932</v>
      </c>
      <c r="Q4033" s="80"/>
      <c r="R4033" s="80"/>
      <c r="S4033" s="166"/>
      <c r="T4033" s="164"/>
      <c r="U4033" s="167"/>
      <c r="V4033" s="168"/>
      <c r="W4033" s="12" t="str">
        <f t="shared" si="695"/>
        <v>Mqtt1</v>
      </c>
      <c r="X4033" s="222"/>
      <c r="Y4033" s="6" t="str">
        <f t="shared" si="696"/>
        <v>450000 UNDERWLIGHTS</v>
      </c>
      <c r="Z4033" s="106" t="str">
        <f t="shared" si="690"/>
        <v>$.PsFR69aftPresetSet</v>
      </c>
      <c r="AA4033" s="12">
        <v>4</v>
      </c>
      <c r="AB4033" s="6"/>
      <c r="AJ4033" s="80"/>
      <c r="AK4033" s="116" t="s">
        <v>6924</v>
      </c>
      <c r="AN4033" s="80"/>
      <c r="AO4033" s="80"/>
      <c r="AP4033" s="80"/>
      <c r="AQ4033" s="80"/>
      <c r="AR4033" s="130"/>
      <c r="AS4033" s="80"/>
      <c r="AT4033" s="7"/>
      <c r="AU4033" s="7"/>
      <c r="AV4033" s="169"/>
      <c r="AW4033" s="170"/>
      <c r="AX4033" s="140"/>
      <c r="AY4033" s="150"/>
      <c r="AZ4033" s="171"/>
      <c r="BA4033" s="171"/>
      <c r="BB4033" s="150" t="str">
        <f t="shared" si="697"/>
        <v/>
      </c>
      <c r="BC4033" s="172"/>
      <c r="BD4033" s="169"/>
      <c r="BE4033" s="169"/>
      <c r="BF4033" s="169"/>
      <c r="BG4033" s="169"/>
      <c r="BH4033" s="169"/>
      <c r="BI4033" s="169"/>
      <c r="BJ4033" s="169"/>
      <c r="BK4033" s="169"/>
      <c r="BL4033" s="169"/>
      <c r="BM4033" s="169"/>
      <c r="BN4033" s="169"/>
      <c r="BO4033" s="169"/>
      <c r="BP4033" s="169"/>
      <c r="BQ4033" s="169"/>
      <c r="BS4033" s="6"/>
      <c r="BT4033" s="11"/>
      <c r="BU4033" s="6"/>
      <c r="BV4033" s="6"/>
    </row>
    <row r="4034" spans="1:74" ht="15.75" x14ac:dyDescent="0.25">
      <c r="A4034" s="52" t="s">
        <v>6922</v>
      </c>
      <c r="B4034" s="56"/>
      <c r="C4034" s="7" t="s">
        <v>111</v>
      </c>
      <c r="D4034" s="7" t="s">
        <v>22</v>
      </c>
      <c r="E4034" s="7"/>
      <c r="F4034" s="64" t="s">
        <v>181</v>
      </c>
      <c r="G4034" s="6"/>
      <c r="H4034" s="6"/>
      <c r="I4034" s="10" t="s">
        <v>110</v>
      </c>
      <c r="J4034" s="11" t="s">
        <v>6933</v>
      </c>
      <c r="K4034" s="220" t="s">
        <v>600</v>
      </c>
      <c r="L4034" s="180"/>
      <c r="M4034" s="180">
        <v>1000</v>
      </c>
      <c r="N4034" s="80" t="s">
        <v>6925</v>
      </c>
      <c r="O4034" s="165"/>
      <c r="P4034" s="80" t="s">
        <v>6933</v>
      </c>
      <c r="Q4034" s="80"/>
      <c r="R4034" s="80"/>
      <c r="S4034" s="166"/>
      <c r="T4034" s="164"/>
      <c r="U4034" s="167"/>
      <c r="V4034" s="168"/>
      <c r="W4034" s="12" t="str">
        <f t="shared" si="695"/>
        <v>Mqtt1</v>
      </c>
      <c r="X4034" s="222"/>
      <c r="Y4034" s="6" t="str">
        <f t="shared" si="696"/>
        <v>450000 UNDERWLIGHTS</v>
      </c>
      <c r="Z4034" s="106" t="str">
        <f t="shared" si="690"/>
        <v>$.PsFR69aftSliderOnOff</v>
      </c>
      <c r="AA4034" s="12">
        <v>4</v>
      </c>
      <c r="AB4034" s="6"/>
      <c r="AJ4034" s="80"/>
      <c r="AK4034" s="116" t="s">
        <v>6924</v>
      </c>
      <c r="AN4034" s="80"/>
      <c r="AO4034" s="80"/>
      <c r="AP4034" s="80"/>
      <c r="AQ4034" s="80"/>
      <c r="AR4034" s="130"/>
      <c r="AS4034" s="80"/>
      <c r="AT4034" s="7"/>
      <c r="AU4034" s="7"/>
      <c r="AV4034" s="169"/>
      <c r="AW4034" s="170"/>
      <c r="AX4034" s="140"/>
      <c r="AY4034" s="150"/>
      <c r="AZ4034" s="171"/>
      <c r="BA4034" s="171"/>
      <c r="BB4034" s="150" t="str">
        <f t="shared" si="697"/>
        <v/>
      </c>
      <c r="BC4034" s="172"/>
      <c r="BD4034" s="169"/>
      <c r="BE4034" s="169"/>
      <c r="BF4034" s="169"/>
      <c r="BG4034" s="169"/>
      <c r="BH4034" s="169"/>
      <c r="BI4034" s="169"/>
      <c r="BJ4034" s="169"/>
      <c r="BK4034" s="169"/>
      <c r="BL4034" s="169"/>
      <c r="BM4034" s="169"/>
      <c r="BN4034" s="169"/>
      <c r="BO4034" s="169"/>
      <c r="BP4034" s="169"/>
      <c r="BQ4034" s="169"/>
      <c r="BS4034" s="6"/>
      <c r="BT4034" s="11"/>
      <c r="BU4034" s="6"/>
      <c r="BV4034" s="6"/>
    </row>
    <row r="4035" spans="1:74" ht="15.75" x14ac:dyDescent="0.25">
      <c r="A4035" s="52" t="s">
        <v>6922</v>
      </c>
      <c r="B4035" s="56"/>
      <c r="C4035" s="7" t="s">
        <v>111</v>
      </c>
      <c r="D4035" s="7" t="s">
        <v>22</v>
      </c>
      <c r="E4035" s="7"/>
      <c r="F4035" s="64" t="s">
        <v>181</v>
      </c>
      <c r="G4035" s="6"/>
      <c r="H4035" s="6"/>
      <c r="I4035" s="10" t="s">
        <v>110</v>
      </c>
      <c r="J4035" s="11" t="s">
        <v>6934</v>
      </c>
      <c r="K4035" s="220" t="s">
        <v>600</v>
      </c>
      <c r="L4035" s="180"/>
      <c r="M4035" s="180">
        <v>1000</v>
      </c>
      <c r="N4035" s="80" t="s">
        <v>6925</v>
      </c>
      <c r="O4035" s="165"/>
      <c r="P4035" s="80" t="s">
        <v>6934</v>
      </c>
      <c r="Q4035" s="80"/>
      <c r="R4035" s="80"/>
      <c r="S4035" s="166"/>
      <c r="T4035" s="164"/>
      <c r="U4035" s="167"/>
      <c r="V4035" s="168"/>
      <c r="W4035" s="12" t="str">
        <f t="shared" ref="W4035:W4041" si="698">IF(COUNTIF(N4035,"spare"),"","Mqtt1")</f>
        <v>Mqtt1</v>
      </c>
      <c r="X4035" s="222"/>
      <c r="Y4035" s="6" t="str">
        <f t="shared" ref="Y4035:Y4041" si="699">IF(COUNTIF(N4035,"spare"),"",N4035)</f>
        <v>450000 UNDERWLIGHTS</v>
      </c>
      <c r="Z4035" s="106" t="str">
        <f t="shared" si="690"/>
        <v>$.PsFR69aftActiveChanges</v>
      </c>
      <c r="AA4035" s="12">
        <v>4</v>
      </c>
      <c r="AB4035" s="6"/>
      <c r="AJ4035" s="80"/>
      <c r="AK4035" s="116" t="s">
        <v>6924</v>
      </c>
      <c r="AN4035" s="80"/>
      <c r="AO4035" s="80"/>
      <c r="AP4035" s="80"/>
      <c r="AQ4035" s="80"/>
      <c r="AR4035" s="130"/>
      <c r="AS4035" s="80"/>
      <c r="AT4035" s="7"/>
      <c r="AU4035" s="7"/>
      <c r="AV4035" s="169"/>
      <c r="AW4035" s="170"/>
      <c r="AX4035" s="140"/>
      <c r="AY4035" s="150"/>
      <c r="AZ4035" s="171"/>
      <c r="BA4035" s="171"/>
      <c r="BB4035" s="150" t="str">
        <f t="shared" ref="BB4035:BB4041" si="700">IF(ISNUMBER(AM4035),"1","")</f>
        <v/>
      </c>
      <c r="BC4035" s="172"/>
      <c r="BD4035" s="169"/>
      <c r="BE4035" s="169"/>
      <c r="BF4035" s="169"/>
      <c r="BG4035" s="169"/>
      <c r="BH4035" s="169"/>
      <c r="BI4035" s="169"/>
      <c r="BJ4035" s="169"/>
      <c r="BK4035" s="169"/>
      <c r="BL4035" s="169"/>
      <c r="BM4035" s="169"/>
      <c r="BN4035" s="169"/>
      <c r="BO4035" s="169"/>
      <c r="BP4035" s="169"/>
      <c r="BQ4035" s="169"/>
      <c r="BS4035" s="6"/>
      <c r="BT4035" s="11"/>
      <c r="BU4035" s="6"/>
      <c r="BV4035" s="6"/>
    </row>
    <row r="4036" spans="1:74" ht="15.75" x14ac:dyDescent="0.25">
      <c r="A4036" s="52" t="s">
        <v>6922</v>
      </c>
      <c r="B4036" s="56"/>
      <c r="C4036" s="7" t="s">
        <v>128</v>
      </c>
      <c r="D4036" s="7" t="s">
        <v>22</v>
      </c>
      <c r="E4036" s="7"/>
      <c r="F4036" s="64" t="s">
        <v>181</v>
      </c>
      <c r="G4036" s="6"/>
      <c r="H4036" s="6"/>
      <c r="I4036" s="10" t="s">
        <v>110</v>
      </c>
      <c r="J4036" s="11" t="s">
        <v>6935</v>
      </c>
      <c r="K4036" s="220" t="s">
        <v>600</v>
      </c>
      <c r="L4036" s="180"/>
      <c r="M4036" s="180">
        <v>1000</v>
      </c>
      <c r="N4036" s="80" t="s">
        <v>6925</v>
      </c>
      <c r="O4036" s="165"/>
      <c r="P4036" s="80" t="s">
        <v>6935</v>
      </c>
      <c r="Q4036" s="80"/>
      <c r="R4036" s="80"/>
      <c r="S4036" s="166"/>
      <c r="T4036" s="164"/>
      <c r="U4036" s="167"/>
      <c r="V4036" s="168"/>
      <c r="W4036" s="12" t="str">
        <f t="shared" si="698"/>
        <v>Mqtt1</v>
      </c>
      <c r="X4036" s="222"/>
      <c r="Y4036" s="6" t="str">
        <f t="shared" si="699"/>
        <v>450000 UNDERWLIGHTS</v>
      </c>
      <c r="Z4036" s="106" t="str">
        <f t="shared" si="690"/>
        <v>$.PsFR69aftPreset1HmiColor</v>
      </c>
      <c r="AA4036" s="12">
        <v>4</v>
      </c>
      <c r="AB4036" s="6"/>
      <c r="AE4036" s="11">
        <v>9</v>
      </c>
      <c r="AJ4036" s="80"/>
      <c r="AN4036" s="80"/>
      <c r="AO4036" s="80"/>
      <c r="AP4036" s="80"/>
      <c r="AQ4036" s="80"/>
      <c r="AR4036" s="130"/>
      <c r="AS4036" s="80"/>
      <c r="AT4036" s="7"/>
      <c r="AU4036" s="7"/>
      <c r="AV4036" s="169"/>
      <c r="AW4036" s="170"/>
      <c r="AX4036" s="140"/>
      <c r="AY4036" s="150"/>
      <c r="AZ4036" s="171"/>
      <c r="BA4036" s="171"/>
      <c r="BB4036" s="150" t="str">
        <f t="shared" si="700"/>
        <v/>
      </c>
      <c r="BC4036" s="172"/>
      <c r="BD4036" s="169"/>
      <c r="BE4036" s="169"/>
      <c r="BF4036" s="169"/>
      <c r="BG4036" s="169"/>
      <c r="BH4036" s="169"/>
      <c r="BI4036" s="169"/>
      <c r="BJ4036" s="169"/>
      <c r="BK4036" s="169"/>
      <c r="BL4036" s="169"/>
      <c r="BM4036" s="169"/>
      <c r="BN4036" s="169"/>
      <c r="BO4036" s="169"/>
      <c r="BP4036" s="169"/>
      <c r="BQ4036" s="169"/>
      <c r="BS4036" s="6"/>
      <c r="BT4036" s="11"/>
      <c r="BU4036" s="6"/>
      <c r="BV4036" s="6"/>
    </row>
    <row r="4037" spans="1:74" ht="15.75" x14ac:dyDescent="0.25">
      <c r="A4037" s="52" t="s">
        <v>6922</v>
      </c>
      <c r="B4037" s="56"/>
      <c r="C4037" s="7" t="s">
        <v>128</v>
      </c>
      <c r="D4037" s="7" t="s">
        <v>22</v>
      </c>
      <c r="E4037" s="7"/>
      <c r="F4037" s="64" t="s">
        <v>181</v>
      </c>
      <c r="G4037" s="6"/>
      <c r="H4037" s="6"/>
      <c r="I4037" s="10" t="s">
        <v>110</v>
      </c>
      <c r="J4037" s="11" t="s">
        <v>6936</v>
      </c>
      <c r="K4037" s="220" t="s">
        <v>600</v>
      </c>
      <c r="L4037" s="180"/>
      <c r="M4037" s="180">
        <v>1000</v>
      </c>
      <c r="N4037" s="80" t="s">
        <v>6925</v>
      </c>
      <c r="O4037" s="165"/>
      <c r="P4037" s="80" t="s">
        <v>6936</v>
      </c>
      <c r="Q4037" s="80"/>
      <c r="R4037" s="80"/>
      <c r="S4037" s="166"/>
      <c r="T4037" s="164"/>
      <c r="U4037" s="167"/>
      <c r="V4037" s="168"/>
      <c r="W4037" s="12" t="str">
        <f t="shared" si="698"/>
        <v>Mqtt1</v>
      </c>
      <c r="X4037" s="222"/>
      <c r="Y4037" s="6" t="str">
        <f t="shared" si="699"/>
        <v>450000 UNDERWLIGHTS</v>
      </c>
      <c r="Z4037" s="106" t="str">
        <f t="shared" si="690"/>
        <v>$.PsFR69aftPreset2HmiColor</v>
      </c>
      <c r="AA4037" s="12">
        <v>4</v>
      </c>
      <c r="AB4037" s="6"/>
      <c r="AE4037" s="11">
        <v>9</v>
      </c>
      <c r="AJ4037" s="80"/>
      <c r="AN4037" s="80"/>
      <c r="AO4037" s="80"/>
      <c r="AP4037" s="80"/>
      <c r="AQ4037" s="80"/>
      <c r="AR4037" s="130"/>
      <c r="AS4037" s="80"/>
      <c r="AT4037" s="7"/>
      <c r="AU4037" s="7"/>
      <c r="AV4037" s="169"/>
      <c r="AW4037" s="170"/>
      <c r="AX4037" s="140"/>
      <c r="AY4037" s="150"/>
      <c r="AZ4037" s="171"/>
      <c r="BA4037" s="171"/>
      <c r="BB4037" s="150" t="str">
        <f t="shared" si="700"/>
        <v/>
      </c>
      <c r="BC4037" s="172"/>
      <c r="BD4037" s="169"/>
      <c r="BE4037" s="169"/>
      <c r="BF4037" s="169"/>
      <c r="BG4037" s="169"/>
      <c r="BH4037" s="169"/>
      <c r="BI4037" s="169"/>
      <c r="BJ4037" s="169"/>
      <c r="BK4037" s="169"/>
      <c r="BL4037" s="169"/>
      <c r="BM4037" s="169"/>
      <c r="BN4037" s="169"/>
      <c r="BO4037" s="169"/>
      <c r="BP4037" s="169"/>
      <c r="BQ4037" s="169"/>
      <c r="BS4037" s="6"/>
      <c r="BT4037" s="11"/>
      <c r="BU4037" s="6"/>
      <c r="BV4037" s="6"/>
    </row>
    <row r="4038" spans="1:74" ht="15.75" x14ac:dyDescent="0.25">
      <c r="A4038" s="52" t="s">
        <v>6922</v>
      </c>
      <c r="B4038" s="56"/>
      <c r="C4038" s="7" t="s">
        <v>128</v>
      </c>
      <c r="D4038" s="7" t="s">
        <v>22</v>
      </c>
      <c r="E4038" s="7"/>
      <c r="F4038" s="64" t="s">
        <v>181</v>
      </c>
      <c r="G4038" s="6"/>
      <c r="H4038" s="6"/>
      <c r="I4038" s="10" t="s">
        <v>110</v>
      </c>
      <c r="J4038" s="11" t="s">
        <v>6937</v>
      </c>
      <c r="K4038" s="220" t="s">
        <v>600</v>
      </c>
      <c r="L4038" s="180"/>
      <c r="M4038" s="180">
        <v>1000</v>
      </c>
      <c r="N4038" s="80" t="s">
        <v>6925</v>
      </c>
      <c r="O4038" s="165"/>
      <c r="P4038" s="80" t="s">
        <v>6937</v>
      </c>
      <c r="Q4038" s="80"/>
      <c r="R4038" s="80"/>
      <c r="S4038" s="166"/>
      <c r="T4038" s="164"/>
      <c r="U4038" s="167"/>
      <c r="V4038" s="168"/>
      <c r="W4038" s="12" t="str">
        <f t="shared" si="698"/>
        <v>Mqtt1</v>
      </c>
      <c r="X4038" s="222"/>
      <c r="Y4038" s="6" t="str">
        <f t="shared" si="699"/>
        <v>450000 UNDERWLIGHTS</v>
      </c>
      <c r="Z4038" s="106" t="str">
        <f t="shared" si="690"/>
        <v>$.PsFR69aftPreset3HmiColor</v>
      </c>
      <c r="AA4038" s="12">
        <v>4</v>
      </c>
      <c r="AB4038" s="6"/>
      <c r="AE4038" s="11">
        <v>9</v>
      </c>
      <c r="AJ4038" s="80"/>
      <c r="AN4038" s="80"/>
      <c r="AO4038" s="80"/>
      <c r="AP4038" s="80"/>
      <c r="AQ4038" s="80"/>
      <c r="AR4038" s="130"/>
      <c r="AS4038" s="80"/>
      <c r="AT4038" s="7"/>
      <c r="AU4038" s="7"/>
      <c r="AV4038" s="169"/>
      <c r="AW4038" s="170"/>
      <c r="AX4038" s="140"/>
      <c r="AY4038" s="150"/>
      <c r="AZ4038" s="171"/>
      <c r="BA4038" s="171"/>
      <c r="BB4038" s="150" t="str">
        <f t="shared" si="700"/>
        <v/>
      </c>
      <c r="BC4038" s="172"/>
      <c r="BD4038" s="169"/>
      <c r="BE4038" s="169"/>
      <c r="BF4038" s="169"/>
      <c r="BG4038" s="169"/>
      <c r="BH4038" s="169"/>
      <c r="BI4038" s="169"/>
      <c r="BJ4038" s="169"/>
      <c r="BK4038" s="169"/>
      <c r="BL4038" s="169"/>
      <c r="BM4038" s="169"/>
      <c r="BN4038" s="169"/>
      <c r="BO4038" s="169"/>
      <c r="BP4038" s="169"/>
      <c r="BQ4038" s="169"/>
      <c r="BS4038" s="6"/>
      <c r="BT4038" s="11"/>
      <c r="BU4038" s="6"/>
      <c r="BV4038" s="6"/>
    </row>
    <row r="4039" spans="1:74" ht="15.75" x14ac:dyDescent="0.25">
      <c r="A4039" s="52" t="s">
        <v>6922</v>
      </c>
      <c r="B4039" s="56"/>
      <c r="C4039" s="7" t="s">
        <v>128</v>
      </c>
      <c r="D4039" s="7" t="s">
        <v>22</v>
      </c>
      <c r="E4039" s="7"/>
      <c r="F4039" s="64" t="s">
        <v>181</v>
      </c>
      <c r="G4039" s="6"/>
      <c r="H4039" s="6"/>
      <c r="I4039" s="10" t="s">
        <v>110</v>
      </c>
      <c r="J4039" s="11" t="s">
        <v>6938</v>
      </c>
      <c r="K4039" s="220" t="s">
        <v>600</v>
      </c>
      <c r="L4039" s="180"/>
      <c r="M4039" s="180">
        <v>1000</v>
      </c>
      <c r="N4039" s="80" t="s">
        <v>6925</v>
      </c>
      <c r="O4039" s="165"/>
      <c r="P4039" s="80" t="s">
        <v>6938</v>
      </c>
      <c r="Q4039" s="80"/>
      <c r="R4039" s="80"/>
      <c r="S4039" s="166"/>
      <c r="T4039" s="164"/>
      <c r="U4039" s="167"/>
      <c r="V4039" s="168"/>
      <c r="W4039" s="12" t="str">
        <f t="shared" si="698"/>
        <v>Mqtt1</v>
      </c>
      <c r="X4039" s="222"/>
      <c r="Y4039" s="6" t="str">
        <f t="shared" si="699"/>
        <v>450000 UNDERWLIGHTS</v>
      </c>
      <c r="Z4039" s="106" t="str">
        <f t="shared" si="690"/>
        <v>$.PsFR69aftPreset4HmiColor</v>
      </c>
      <c r="AA4039" s="12">
        <v>4</v>
      </c>
      <c r="AB4039" s="6"/>
      <c r="AE4039" s="11">
        <v>9</v>
      </c>
      <c r="AJ4039" s="80"/>
      <c r="AN4039" s="80"/>
      <c r="AO4039" s="80"/>
      <c r="AP4039" s="80"/>
      <c r="AQ4039" s="80"/>
      <c r="AR4039" s="130"/>
      <c r="AS4039" s="80"/>
      <c r="AT4039" s="7"/>
      <c r="AU4039" s="7"/>
      <c r="AV4039" s="169"/>
      <c r="AW4039" s="170"/>
      <c r="AX4039" s="140"/>
      <c r="AY4039" s="150"/>
      <c r="AZ4039" s="171"/>
      <c r="BA4039" s="171"/>
      <c r="BB4039" s="150" t="str">
        <f t="shared" si="700"/>
        <v/>
      </c>
      <c r="BC4039" s="172"/>
      <c r="BD4039" s="169"/>
      <c r="BE4039" s="169"/>
      <c r="BF4039" s="169"/>
      <c r="BG4039" s="169"/>
      <c r="BH4039" s="169"/>
      <c r="BI4039" s="169"/>
      <c r="BJ4039" s="169"/>
      <c r="BK4039" s="169"/>
      <c r="BL4039" s="169"/>
      <c r="BM4039" s="169"/>
      <c r="BN4039" s="169"/>
      <c r="BO4039" s="169"/>
      <c r="BP4039" s="169"/>
      <c r="BQ4039" s="169"/>
      <c r="BS4039" s="6"/>
      <c r="BT4039" s="11"/>
      <c r="BU4039" s="6"/>
      <c r="BV4039" s="6"/>
    </row>
    <row r="4040" spans="1:74" ht="15.75" x14ac:dyDescent="0.25">
      <c r="A4040" s="52" t="s">
        <v>6922</v>
      </c>
      <c r="B4040" s="56"/>
      <c r="C4040" s="7" t="s">
        <v>128</v>
      </c>
      <c r="D4040" s="7" t="s">
        <v>22</v>
      </c>
      <c r="E4040" s="7"/>
      <c r="F4040" s="64" t="s">
        <v>181</v>
      </c>
      <c r="G4040" s="6"/>
      <c r="H4040" s="6"/>
      <c r="I4040" s="10" t="s">
        <v>110</v>
      </c>
      <c r="J4040" s="11" t="s">
        <v>6939</v>
      </c>
      <c r="K4040" s="220" t="s">
        <v>600</v>
      </c>
      <c r="L4040" s="180"/>
      <c r="M4040" s="180">
        <v>1000</v>
      </c>
      <c r="N4040" s="80" t="s">
        <v>6925</v>
      </c>
      <c r="O4040" s="165"/>
      <c r="P4040" s="80" t="s">
        <v>6939</v>
      </c>
      <c r="Q4040" s="80"/>
      <c r="R4040" s="80"/>
      <c r="S4040" s="166"/>
      <c r="T4040" s="164"/>
      <c r="U4040" s="167"/>
      <c r="V4040" s="168"/>
      <c r="W4040" s="12" t="str">
        <f t="shared" si="698"/>
        <v>Mqtt1</v>
      </c>
      <c r="X4040" s="222"/>
      <c r="Y4040" s="6" t="str">
        <f t="shared" si="699"/>
        <v>450000 UNDERWLIGHTS</v>
      </c>
      <c r="Z4040" s="106" t="str">
        <f t="shared" si="690"/>
        <v>$.PsFR69aftPreset5HmiColor</v>
      </c>
      <c r="AA4040" s="12">
        <v>4</v>
      </c>
      <c r="AB4040" s="6"/>
      <c r="AE4040" s="11">
        <v>9</v>
      </c>
      <c r="AJ4040" s="80"/>
      <c r="AN4040" s="80"/>
      <c r="AO4040" s="80"/>
      <c r="AP4040" s="80"/>
      <c r="AQ4040" s="80"/>
      <c r="AR4040" s="130"/>
      <c r="AS4040" s="80"/>
      <c r="AT4040" s="7"/>
      <c r="AU4040" s="7"/>
      <c r="AV4040" s="169"/>
      <c r="AW4040" s="170"/>
      <c r="AX4040" s="140"/>
      <c r="AY4040" s="150"/>
      <c r="AZ4040" s="171"/>
      <c r="BA4040" s="171"/>
      <c r="BB4040" s="150" t="str">
        <f t="shared" si="700"/>
        <v/>
      </c>
      <c r="BC4040" s="172"/>
      <c r="BD4040" s="169"/>
      <c r="BE4040" s="169"/>
      <c r="BF4040" s="169"/>
      <c r="BG4040" s="169"/>
      <c r="BH4040" s="169"/>
      <c r="BI4040" s="169"/>
      <c r="BJ4040" s="169"/>
      <c r="BK4040" s="169"/>
      <c r="BL4040" s="169"/>
      <c r="BM4040" s="169"/>
      <c r="BN4040" s="169"/>
      <c r="BO4040" s="169"/>
      <c r="BP4040" s="169"/>
      <c r="BQ4040" s="169"/>
      <c r="BS4040" s="6"/>
      <c r="BT4040" s="11"/>
      <c r="BU4040" s="6"/>
      <c r="BV4040" s="6"/>
    </row>
    <row r="4041" spans="1:74" ht="15.75" x14ac:dyDescent="0.25">
      <c r="A4041" s="52" t="s">
        <v>6922</v>
      </c>
      <c r="B4041" s="56"/>
      <c r="C4041" s="7" t="s">
        <v>128</v>
      </c>
      <c r="D4041" s="7" t="s">
        <v>22</v>
      </c>
      <c r="E4041" s="7"/>
      <c r="F4041" s="64" t="s">
        <v>181</v>
      </c>
      <c r="G4041" s="6"/>
      <c r="H4041" s="6"/>
      <c r="I4041" s="10" t="s">
        <v>110</v>
      </c>
      <c r="J4041" s="11" t="s">
        <v>6940</v>
      </c>
      <c r="K4041" s="220" t="s">
        <v>600</v>
      </c>
      <c r="L4041" s="180"/>
      <c r="M4041" s="180">
        <v>1000</v>
      </c>
      <c r="N4041" s="80" t="s">
        <v>6925</v>
      </c>
      <c r="O4041" s="165"/>
      <c r="P4041" s="80" t="s">
        <v>6940</v>
      </c>
      <c r="Q4041" s="80"/>
      <c r="R4041" s="80"/>
      <c r="S4041" s="166"/>
      <c r="T4041" s="164"/>
      <c r="U4041" s="167"/>
      <c r="V4041" s="168"/>
      <c r="W4041" s="12" t="str">
        <f t="shared" si="698"/>
        <v>Mqtt1</v>
      </c>
      <c r="X4041" s="222"/>
      <c r="Y4041" s="6" t="str">
        <f t="shared" si="699"/>
        <v>450000 UNDERWLIGHTS</v>
      </c>
      <c r="Z4041" s="106" t="str">
        <f t="shared" si="690"/>
        <v>$.PsFR69aftPreset6HmiColor</v>
      </c>
      <c r="AA4041" s="12">
        <v>4</v>
      </c>
      <c r="AB4041" s="6"/>
      <c r="AE4041" s="11">
        <v>9</v>
      </c>
      <c r="AJ4041" s="80"/>
      <c r="AN4041" s="80"/>
      <c r="AO4041" s="80"/>
      <c r="AP4041" s="80"/>
      <c r="AQ4041" s="80"/>
      <c r="AR4041" s="130"/>
      <c r="AS4041" s="80"/>
      <c r="AT4041" s="7"/>
      <c r="AU4041" s="7"/>
      <c r="AV4041" s="169"/>
      <c r="AW4041" s="170"/>
      <c r="AX4041" s="140"/>
      <c r="AY4041" s="150"/>
      <c r="AZ4041" s="171"/>
      <c r="BA4041" s="171"/>
      <c r="BB4041" s="150" t="str">
        <f t="shared" si="700"/>
        <v/>
      </c>
      <c r="BC4041" s="172"/>
      <c r="BD4041" s="169"/>
      <c r="BE4041" s="169"/>
      <c r="BF4041" s="169"/>
      <c r="BG4041" s="169"/>
      <c r="BH4041" s="169"/>
      <c r="BI4041" s="169"/>
      <c r="BJ4041" s="169"/>
      <c r="BK4041" s="169"/>
      <c r="BL4041" s="169"/>
      <c r="BM4041" s="169"/>
      <c r="BN4041" s="169"/>
      <c r="BO4041" s="169"/>
      <c r="BP4041" s="169"/>
      <c r="BQ4041" s="169"/>
      <c r="BS4041" s="6"/>
      <c r="BT4041" s="11"/>
      <c r="BU4041" s="6"/>
      <c r="BV4041" s="6"/>
    </row>
    <row r="4042" spans="1:74" ht="15.75" x14ac:dyDescent="0.25">
      <c r="A4042" s="52" t="s">
        <v>6922</v>
      </c>
      <c r="B4042" s="56"/>
      <c r="C4042" s="7" t="s">
        <v>128</v>
      </c>
      <c r="D4042" s="7" t="s">
        <v>22</v>
      </c>
      <c r="E4042" s="7"/>
      <c r="F4042" s="64" t="s">
        <v>181</v>
      </c>
      <c r="G4042" s="6"/>
      <c r="H4042" s="6"/>
      <c r="I4042" s="10" t="s">
        <v>110</v>
      </c>
      <c r="J4042" s="11" t="s">
        <v>6941</v>
      </c>
      <c r="K4042" s="220" t="s">
        <v>600</v>
      </c>
      <c r="L4042" s="180"/>
      <c r="M4042" s="180">
        <v>1000</v>
      </c>
      <c r="N4042" s="80" t="s">
        <v>6925</v>
      </c>
      <c r="O4042" s="165"/>
      <c r="P4042" s="80" t="s">
        <v>6941</v>
      </c>
      <c r="Q4042" s="80"/>
      <c r="R4042" s="80"/>
      <c r="S4042" s="166"/>
      <c r="T4042" s="164"/>
      <c r="U4042" s="167"/>
      <c r="V4042" s="168"/>
      <c r="W4042" s="12" t="str">
        <f t="shared" ref="W4042:W4057" si="701">IF(COUNTIF(N4042,"spare"),"","Mqtt1")</f>
        <v>Mqtt1</v>
      </c>
      <c r="X4042" s="222"/>
      <c r="Y4042" s="6" t="str">
        <f t="shared" ref="Y4042:Y4057" si="702">IF(COUNTIF(N4042,"spare"),"",N4042)</f>
        <v>450000 UNDERWLIGHTS</v>
      </c>
      <c r="Z4042" s="106" t="str">
        <f t="shared" si="690"/>
        <v>$.PsFR69aftCurrentHmiColor</v>
      </c>
      <c r="AA4042" s="12">
        <v>4</v>
      </c>
      <c r="AB4042" s="6"/>
      <c r="AE4042" s="11">
        <v>9</v>
      </c>
      <c r="AJ4042" s="80"/>
      <c r="AN4042" s="80"/>
      <c r="AO4042" s="80"/>
      <c r="AP4042" s="80"/>
      <c r="AQ4042" s="80"/>
      <c r="AR4042" s="130"/>
      <c r="AS4042" s="80"/>
      <c r="AT4042" s="7"/>
      <c r="AU4042" s="7"/>
      <c r="AV4042" s="169"/>
      <c r="AW4042" s="170"/>
      <c r="AX4042" s="140"/>
      <c r="AY4042" s="150"/>
      <c r="AZ4042" s="171"/>
      <c r="BA4042" s="171"/>
      <c r="BB4042" s="150" t="str">
        <f t="shared" ref="BB4042:BB4057" si="703">IF(ISNUMBER(AM4042),"1","")</f>
        <v/>
      </c>
      <c r="BC4042" s="172"/>
      <c r="BD4042" s="169"/>
      <c r="BE4042" s="169"/>
      <c r="BF4042" s="169"/>
      <c r="BG4042" s="169"/>
      <c r="BH4042" s="169"/>
      <c r="BI4042" s="169"/>
      <c r="BJ4042" s="169"/>
      <c r="BK4042" s="169"/>
      <c r="BL4042" s="169"/>
      <c r="BM4042" s="169"/>
      <c r="BN4042" s="169"/>
      <c r="BO4042" s="169"/>
      <c r="BP4042" s="169"/>
      <c r="BQ4042" s="169"/>
      <c r="BS4042" s="6"/>
      <c r="BT4042" s="11"/>
      <c r="BU4042" s="6"/>
      <c r="BV4042" s="6"/>
    </row>
    <row r="4043" spans="1:74" ht="15.75" x14ac:dyDescent="0.25">
      <c r="A4043" s="52" t="s">
        <v>6922</v>
      </c>
      <c r="B4043" s="56"/>
      <c r="C4043" s="7" t="s">
        <v>114</v>
      </c>
      <c r="D4043" s="7" t="s">
        <v>22</v>
      </c>
      <c r="E4043" s="7"/>
      <c r="F4043" s="64" t="s">
        <v>181</v>
      </c>
      <c r="G4043" s="6"/>
      <c r="H4043" s="6"/>
      <c r="I4043" s="10" t="s">
        <v>110</v>
      </c>
      <c r="J4043" s="11" t="s">
        <v>6942</v>
      </c>
      <c r="K4043" s="220" t="s">
        <v>600</v>
      </c>
      <c r="L4043" s="180"/>
      <c r="M4043" s="180">
        <v>1000</v>
      </c>
      <c r="N4043" s="80" t="s">
        <v>6925</v>
      </c>
      <c r="O4043" s="165"/>
      <c r="P4043" s="80" t="s">
        <v>6942</v>
      </c>
      <c r="Q4043" s="80"/>
      <c r="R4043" s="80"/>
      <c r="S4043" s="166"/>
      <c r="T4043" s="164"/>
      <c r="U4043" s="167"/>
      <c r="V4043" s="168"/>
      <c r="W4043" s="12" t="str">
        <f t="shared" si="701"/>
        <v>Mqtt1</v>
      </c>
      <c r="X4043" s="222"/>
      <c r="Y4043" s="6" t="str">
        <f t="shared" si="702"/>
        <v>450000 UNDERWLIGHTS</v>
      </c>
      <c r="Z4043" s="106" t="str">
        <f t="shared" si="690"/>
        <v>$.PsFR66aftPresetSelection</v>
      </c>
      <c r="AA4043" s="12">
        <v>8</v>
      </c>
      <c r="AB4043" s="6"/>
      <c r="AJ4043" s="80"/>
      <c r="AK4043" s="116" t="s">
        <v>6924</v>
      </c>
      <c r="AN4043" s="80"/>
      <c r="AO4043" s="80"/>
      <c r="AP4043" s="80"/>
      <c r="AQ4043" s="80"/>
      <c r="AR4043" s="130"/>
      <c r="AS4043" s="80"/>
      <c r="AT4043" s="7"/>
      <c r="AU4043" s="7"/>
      <c r="AV4043" s="169"/>
      <c r="AW4043" s="170"/>
      <c r="AX4043" s="140"/>
      <c r="AY4043" s="150"/>
      <c r="AZ4043" s="171"/>
      <c r="BA4043" s="171"/>
      <c r="BB4043" s="150" t="str">
        <f t="shared" si="703"/>
        <v/>
      </c>
      <c r="BC4043" s="172"/>
      <c r="BD4043" s="169"/>
      <c r="BE4043" s="169"/>
      <c r="BF4043" s="169"/>
      <c r="BG4043" s="169"/>
      <c r="BH4043" s="169"/>
      <c r="BI4043" s="169"/>
      <c r="BJ4043" s="169"/>
      <c r="BK4043" s="169"/>
      <c r="BL4043" s="169"/>
      <c r="BM4043" s="169"/>
      <c r="BN4043" s="169"/>
      <c r="BO4043" s="169"/>
      <c r="BP4043" s="169"/>
      <c r="BQ4043" s="169"/>
      <c r="BS4043" s="6"/>
      <c r="BT4043" s="11"/>
      <c r="BU4043" s="6"/>
      <c r="BV4043" s="6"/>
    </row>
    <row r="4044" spans="1:74" ht="15.75" x14ac:dyDescent="0.25">
      <c r="A4044" s="52" t="s">
        <v>6922</v>
      </c>
      <c r="B4044" s="56"/>
      <c r="C4044" s="7" t="s">
        <v>114</v>
      </c>
      <c r="D4044" s="7" t="s">
        <v>22</v>
      </c>
      <c r="E4044" s="7"/>
      <c r="F4044" s="64" t="s">
        <v>181</v>
      </c>
      <c r="G4044" s="6"/>
      <c r="H4044" s="6"/>
      <c r="I4044" s="10" t="s">
        <v>110</v>
      </c>
      <c r="J4044" s="11" t="s">
        <v>6943</v>
      </c>
      <c r="K4044" s="220" t="s">
        <v>600</v>
      </c>
      <c r="L4044" s="180"/>
      <c r="M4044" s="180">
        <v>1000</v>
      </c>
      <c r="N4044" s="80" t="s">
        <v>6925</v>
      </c>
      <c r="O4044" s="165"/>
      <c r="P4044" s="80" t="s">
        <v>6943</v>
      </c>
      <c r="Q4044" s="80"/>
      <c r="R4044" s="80"/>
      <c r="S4044" s="166"/>
      <c r="T4044" s="164"/>
      <c r="U4044" s="167"/>
      <c r="V4044" s="168"/>
      <c r="W4044" s="12" t="str">
        <f t="shared" si="701"/>
        <v>Mqtt1</v>
      </c>
      <c r="X4044" s="222"/>
      <c r="Y4044" s="6" t="str">
        <f t="shared" si="702"/>
        <v>450000 UNDERWLIGHTS</v>
      </c>
      <c r="Z4044" s="106" t="str">
        <f t="shared" si="690"/>
        <v>$.PsFR66aftSliderRed</v>
      </c>
      <c r="AA4044" s="12">
        <v>8</v>
      </c>
      <c r="AB4044" s="6"/>
      <c r="AJ4044" s="80"/>
      <c r="AK4044" s="116" t="s">
        <v>6924</v>
      </c>
      <c r="AN4044" s="80"/>
      <c r="AO4044" s="80"/>
      <c r="AP4044" s="80"/>
      <c r="AQ4044" s="80"/>
      <c r="AR4044" s="130"/>
      <c r="AS4044" s="80"/>
      <c r="AT4044" s="7"/>
      <c r="AU4044" s="7"/>
      <c r="AV4044" s="169"/>
      <c r="AW4044" s="170"/>
      <c r="AX4044" s="140"/>
      <c r="AY4044" s="150"/>
      <c r="AZ4044" s="171"/>
      <c r="BA4044" s="171"/>
      <c r="BB4044" s="150" t="str">
        <f t="shared" si="703"/>
        <v/>
      </c>
      <c r="BC4044" s="172"/>
      <c r="BD4044" s="169"/>
      <c r="BE4044" s="169"/>
      <c r="BF4044" s="169"/>
      <c r="BG4044" s="169"/>
      <c r="BH4044" s="169"/>
      <c r="BI4044" s="169"/>
      <c r="BJ4044" s="169"/>
      <c r="BK4044" s="169"/>
      <c r="BL4044" s="169"/>
      <c r="BM4044" s="169"/>
      <c r="BN4044" s="169"/>
      <c r="BO4044" s="169"/>
      <c r="BP4044" s="169"/>
      <c r="BQ4044" s="169"/>
      <c r="BS4044" s="6"/>
      <c r="BT4044" s="11"/>
      <c r="BU4044" s="6"/>
      <c r="BV4044" s="6"/>
    </row>
    <row r="4045" spans="1:74" ht="15.75" x14ac:dyDescent="0.25">
      <c r="A4045" s="52" t="s">
        <v>6922</v>
      </c>
      <c r="B4045" s="56"/>
      <c r="C4045" s="7" t="s">
        <v>114</v>
      </c>
      <c r="D4045" s="7" t="s">
        <v>22</v>
      </c>
      <c r="E4045" s="7"/>
      <c r="F4045" s="64" t="s">
        <v>181</v>
      </c>
      <c r="G4045" s="6"/>
      <c r="H4045" s="6"/>
      <c r="I4045" s="10" t="s">
        <v>110</v>
      </c>
      <c r="J4045" s="11" t="s">
        <v>6944</v>
      </c>
      <c r="K4045" s="220" t="s">
        <v>600</v>
      </c>
      <c r="L4045" s="180"/>
      <c r="M4045" s="180">
        <v>1000</v>
      </c>
      <c r="N4045" s="80" t="s">
        <v>6925</v>
      </c>
      <c r="O4045" s="165"/>
      <c r="P4045" s="80" t="s">
        <v>6944</v>
      </c>
      <c r="Q4045" s="80"/>
      <c r="R4045" s="80"/>
      <c r="S4045" s="166"/>
      <c r="T4045" s="164"/>
      <c r="U4045" s="167"/>
      <c r="V4045" s="168"/>
      <c r="W4045" s="12" t="str">
        <f t="shared" si="701"/>
        <v>Mqtt1</v>
      </c>
      <c r="X4045" s="222"/>
      <c r="Y4045" s="6" t="str">
        <f t="shared" si="702"/>
        <v>450000 UNDERWLIGHTS</v>
      </c>
      <c r="Z4045" s="106" t="str">
        <f t="shared" si="690"/>
        <v>$.PsFR66aftSliderGreen</v>
      </c>
      <c r="AA4045" s="12">
        <v>8</v>
      </c>
      <c r="AB4045" s="6"/>
      <c r="AJ4045" s="80"/>
      <c r="AK4045" s="116" t="s">
        <v>6924</v>
      </c>
      <c r="AN4045" s="80"/>
      <c r="AO4045" s="80"/>
      <c r="AP4045" s="80"/>
      <c r="AQ4045" s="80"/>
      <c r="AR4045" s="130"/>
      <c r="AS4045" s="80"/>
      <c r="AT4045" s="7"/>
      <c r="AU4045" s="7"/>
      <c r="AV4045" s="169"/>
      <c r="AW4045" s="170"/>
      <c r="AX4045" s="140"/>
      <c r="AY4045" s="150"/>
      <c r="AZ4045" s="171"/>
      <c r="BA4045" s="171"/>
      <c r="BB4045" s="150" t="str">
        <f t="shared" si="703"/>
        <v/>
      </c>
      <c r="BC4045" s="172"/>
      <c r="BD4045" s="169"/>
      <c r="BE4045" s="169"/>
      <c r="BF4045" s="169"/>
      <c r="BG4045" s="169"/>
      <c r="BH4045" s="169"/>
      <c r="BI4045" s="169"/>
      <c r="BJ4045" s="169"/>
      <c r="BK4045" s="169"/>
      <c r="BL4045" s="169"/>
      <c r="BM4045" s="169"/>
      <c r="BN4045" s="169"/>
      <c r="BO4045" s="169"/>
      <c r="BP4045" s="169"/>
      <c r="BQ4045" s="169"/>
      <c r="BS4045" s="6"/>
      <c r="BT4045" s="11"/>
      <c r="BU4045" s="6"/>
      <c r="BV4045" s="6"/>
    </row>
    <row r="4046" spans="1:74" ht="15.75" x14ac:dyDescent="0.25">
      <c r="A4046" s="52" t="s">
        <v>6922</v>
      </c>
      <c r="B4046" s="56"/>
      <c r="C4046" s="7" t="s">
        <v>114</v>
      </c>
      <c r="D4046" s="7" t="s">
        <v>22</v>
      </c>
      <c r="E4046" s="7"/>
      <c r="F4046" s="64" t="s">
        <v>181</v>
      </c>
      <c r="G4046" s="6"/>
      <c r="H4046" s="6"/>
      <c r="I4046" s="10" t="s">
        <v>110</v>
      </c>
      <c r="J4046" s="11" t="s">
        <v>6945</v>
      </c>
      <c r="K4046" s="220" t="s">
        <v>600</v>
      </c>
      <c r="L4046" s="180"/>
      <c r="M4046" s="180">
        <v>1000</v>
      </c>
      <c r="N4046" s="80" t="s">
        <v>6925</v>
      </c>
      <c r="O4046" s="165"/>
      <c r="P4046" s="80" t="s">
        <v>6945</v>
      </c>
      <c r="Q4046" s="80"/>
      <c r="R4046" s="80"/>
      <c r="S4046" s="166"/>
      <c r="T4046" s="164"/>
      <c r="U4046" s="167"/>
      <c r="V4046" s="168"/>
      <c r="W4046" s="12" t="str">
        <f t="shared" si="701"/>
        <v>Mqtt1</v>
      </c>
      <c r="X4046" s="222"/>
      <c r="Y4046" s="6" t="str">
        <f t="shared" si="702"/>
        <v>450000 UNDERWLIGHTS</v>
      </c>
      <c r="Z4046" s="106" t="str">
        <f t="shared" si="690"/>
        <v>$.PsFR66aftSliderBlue</v>
      </c>
      <c r="AA4046" s="12">
        <v>8</v>
      </c>
      <c r="AB4046" s="6"/>
      <c r="AJ4046" s="80"/>
      <c r="AK4046" s="116" t="s">
        <v>6924</v>
      </c>
      <c r="AN4046" s="80"/>
      <c r="AO4046" s="80"/>
      <c r="AP4046" s="80"/>
      <c r="AQ4046" s="80"/>
      <c r="AR4046" s="130"/>
      <c r="AS4046" s="80"/>
      <c r="AT4046" s="7"/>
      <c r="AU4046" s="7"/>
      <c r="AV4046" s="169"/>
      <c r="AW4046" s="170"/>
      <c r="AX4046" s="140"/>
      <c r="AY4046" s="150"/>
      <c r="AZ4046" s="171"/>
      <c r="BA4046" s="171"/>
      <c r="BB4046" s="150" t="str">
        <f t="shared" si="703"/>
        <v/>
      </c>
      <c r="BC4046" s="172"/>
      <c r="BD4046" s="169"/>
      <c r="BE4046" s="169"/>
      <c r="BF4046" s="169"/>
      <c r="BG4046" s="169"/>
      <c r="BH4046" s="169"/>
      <c r="BI4046" s="169"/>
      <c r="BJ4046" s="169"/>
      <c r="BK4046" s="169"/>
      <c r="BL4046" s="169"/>
      <c r="BM4046" s="169"/>
      <c r="BN4046" s="169"/>
      <c r="BO4046" s="169"/>
      <c r="BP4046" s="169"/>
      <c r="BQ4046" s="169"/>
      <c r="BS4046" s="6"/>
      <c r="BT4046" s="11"/>
      <c r="BU4046" s="6"/>
      <c r="BV4046" s="6"/>
    </row>
    <row r="4047" spans="1:74" ht="15.75" x14ac:dyDescent="0.25">
      <c r="A4047" s="52" t="s">
        <v>6922</v>
      </c>
      <c r="B4047" s="56"/>
      <c r="C4047" s="7" t="s">
        <v>114</v>
      </c>
      <c r="D4047" s="7" t="s">
        <v>22</v>
      </c>
      <c r="E4047" s="7"/>
      <c r="F4047" s="64" t="s">
        <v>181</v>
      </c>
      <c r="G4047" s="6"/>
      <c r="H4047" s="6"/>
      <c r="I4047" s="10" t="s">
        <v>110</v>
      </c>
      <c r="J4047" s="11" t="s">
        <v>6946</v>
      </c>
      <c r="K4047" s="220" t="s">
        <v>600</v>
      </c>
      <c r="L4047" s="180"/>
      <c r="M4047" s="180">
        <v>1000</v>
      </c>
      <c r="N4047" s="80" t="s">
        <v>6925</v>
      </c>
      <c r="O4047" s="165"/>
      <c r="P4047" s="80" t="s">
        <v>6946</v>
      </c>
      <c r="Q4047" s="80"/>
      <c r="R4047" s="80"/>
      <c r="S4047" s="166"/>
      <c r="T4047" s="164"/>
      <c r="U4047" s="167"/>
      <c r="V4047" s="168"/>
      <c r="W4047" s="12" t="str">
        <f t="shared" si="701"/>
        <v>Mqtt1</v>
      </c>
      <c r="X4047" s="222"/>
      <c r="Y4047" s="6" t="str">
        <f t="shared" si="702"/>
        <v>450000 UNDERWLIGHTS</v>
      </c>
      <c r="Z4047" s="106" t="str">
        <f t="shared" si="690"/>
        <v>$.PsFR66aftSliderWhite</v>
      </c>
      <c r="AA4047" s="12">
        <v>8</v>
      </c>
      <c r="AB4047" s="6"/>
      <c r="AJ4047" s="80"/>
      <c r="AK4047" s="116" t="s">
        <v>6924</v>
      </c>
      <c r="AN4047" s="80"/>
      <c r="AO4047" s="80"/>
      <c r="AP4047" s="80"/>
      <c r="AQ4047" s="80"/>
      <c r="AR4047" s="130"/>
      <c r="AS4047" s="80"/>
      <c r="AT4047" s="7"/>
      <c r="AU4047" s="7"/>
      <c r="AV4047" s="169"/>
      <c r="AW4047" s="170"/>
      <c r="AX4047" s="140"/>
      <c r="AY4047" s="150"/>
      <c r="AZ4047" s="171"/>
      <c r="BA4047" s="171"/>
      <c r="BB4047" s="150" t="str">
        <f t="shared" si="703"/>
        <v/>
      </c>
      <c r="BC4047" s="172"/>
      <c r="BD4047" s="169"/>
      <c r="BE4047" s="169"/>
      <c r="BF4047" s="169"/>
      <c r="BG4047" s="169"/>
      <c r="BH4047" s="169"/>
      <c r="BI4047" s="169"/>
      <c r="BJ4047" s="169"/>
      <c r="BK4047" s="169"/>
      <c r="BL4047" s="169"/>
      <c r="BM4047" s="169"/>
      <c r="BN4047" s="169"/>
      <c r="BO4047" s="169"/>
      <c r="BP4047" s="169"/>
      <c r="BQ4047" s="169"/>
      <c r="BS4047" s="6"/>
      <c r="BT4047" s="11"/>
      <c r="BU4047" s="6"/>
      <c r="BV4047" s="6"/>
    </row>
    <row r="4048" spans="1:74" ht="15.75" x14ac:dyDescent="0.25">
      <c r="A4048" s="52" t="s">
        <v>6922</v>
      </c>
      <c r="B4048" s="56"/>
      <c r="C4048" s="7" t="s">
        <v>111</v>
      </c>
      <c r="D4048" s="7" t="s">
        <v>22</v>
      </c>
      <c r="E4048" s="7"/>
      <c r="F4048" s="64" t="s">
        <v>181</v>
      </c>
      <c r="G4048" s="6"/>
      <c r="H4048" s="6"/>
      <c r="I4048" s="10" t="s">
        <v>110</v>
      </c>
      <c r="J4048" s="11" t="s">
        <v>6947</v>
      </c>
      <c r="K4048" s="220" t="s">
        <v>600</v>
      </c>
      <c r="L4048" s="180"/>
      <c r="M4048" s="180">
        <v>1000</v>
      </c>
      <c r="N4048" s="80" t="s">
        <v>6925</v>
      </c>
      <c r="O4048" s="165"/>
      <c r="P4048" s="80" t="s">
        <v>6947</v>
      </c>
      <c r="Q4048" s="80"/>
      <c r="R4048" s="80"/>
      <c r="S4048" s="166"/>
      <c r="T4048" s="164"/>
      <c r="U4048" s="167"/>
      <c r="V4048" s="168"/>
      <c r="W4048" s="12" t="str">
        <f t="shared" si="701"/>
        <v>Mqtt1</v>
      </c>
      <c r="X4048" s="222"/>
      <c r="Y4048" s="6" t="str">
        <f t="shared" si="702"/>
        <v>450000 UNDERWLIGHTS</v>
      </c>
      <c r="Z4048" s="106" t="str">
        <f t="shared" si="690"/>
        <v>$.PsFR66aftPresetReset</v>
      </c>
      <c r="AA4048" s="12">
        <v>8</v>
      </c>
      <c r="AB4048" s="6"/>
      <c r="AJ4048" s="80"/>
      <c r="AK4048" s="116" t="s">
        <v>6924</v>
      </c>
      <c r="AN4048" s="80"/>
      <c r="AO4048" s="80"/>
      <c r="AP4048" s="80"/>
      <c r="AQ4048" s="80"/>
      <c r="AR4048" s="130"/>
      <c r="AS4048" s="80"/>
      <c r="AT4048" s="7"/>
      <c r="AU4048" s="7"/>
      <c r="AV4048" s="169"/>
      <c r="AW4048" s="170"/>
      <c r="AX4048" s="140"/>
      <c r="AY4048" s="150"/>
      <c r="AZ4048" s="171"/>
      <c r="BA4048" s="171"/>
      <c r="BB4048" s="150" t="str">
        <f t="shared" si="703"/>
        <v/>
      </c>
      <c r="BC4048" s="172"/>
      <c r="BD4048" s="169"/>
      <c r="BE4048" s="169"/>
      <c r="BF4048" s="169"/>
      <c r="BG4048" s="169"/>
      <c r="BH4048" s="169"/>
      <c r="BI4048" s="169"/>
      <c r="BJ4048" s="169"/>
      <c r="BK4048" s="169"/>
      <c r="BL4048" s="169"/>
      <c r="BM4048" s="169"/>
      <c r="BN4048" s="169"/>
      <c r="BO4048" s="169"/>
      <c r="BP4048" s="169"/>
      <c r="BQ4048" s="169"/>
      <c r="BS4048" s="6"/>
      <c r="BT4048" s="11"/>
      <c r="BU4048" s="6"/>
      <c r="BV4048" s="6"/>
    </row>
    <row r="4049" spans="1:74" ht="15.75" x14ac:dyDescent="0.25">
      <c r="A4049" s="52" t="s">
        <v>6922</v>
      </c>
      <c r="B4049" s="56"/>
      <c r="C4049" s="7" t="s">
        <v>111</v>
      </c>
      <c r="D4049" s="7" t="s">
        <v>22</v>
      </c>
      <c r="E4049" s="7"/>
      <c r="F4049" s="64" t="s">
        <v>181</v>
      </c>
      <c r="G4049" s="6"/>
      <c r="H4049" s="6"/>
      <c r="I4049" s="10" t="s">
        <v>110</v>
      </c>
      <c r="J4049" s="11" t="s">
        <v>6948</v>
      </c>
      <c r="K4049" s="220" t="s">
        <v>600</v>
      </c>
      <c r="L4049" s="180"/>
      <c r="M4049" s="180">
        <v>1000</v>
      </c>
      <c r="N4049" s="80" t="s">
        <v>6925</v>
      </c>
      <c r="O4049" s="165"/>
      <c r="P4049" s="80" t="s">
        <v>6948</v>
      </c>
      <c r="Q4049" s="80"/>
      <c r="R4049" s="80"/>
      <c r="S4049" s="166"/>
      <c r="T4049" s="164"/>
      <c r="U4049" s="167"/>
      <c r="V4049" s="168"/>
      <c r="W4049" s="12" t="str">
        <f t="shared" si="701"/>
        <v>Mqtt1</v>
      </c>
      <c r="X4049" s="222"/>
      <c r="Y4049" s="6" t="str">
        <f t="shared" si="702"/>
        <v>450000 UNDERWLIGHTS</v>
      </c>
      <c r="Z4049" s="106" t="str">
        <f t="shared" si="690"/>
        <v>$.PsFR66aftPresetSet</v>
      </c>
      <c r="AA4049" s="12">
        <v>8</v>
      </c>
      <c r="AB4049" s="6"/>
      <c r="AJ4049" s="80"/>
      <c r="AK4049" s="116" t="s">
        <v>6924</v>
      </c>
      <c r="AN4049" s="80"/>
      <c r="AO4049" s="80"/>
      <c r="AP4049" s="80"/>
      <c r="AQ4049" s="80"/>
      <c r="AR4049" s="130"/>
      <c r="AS4049" s="80"/>
      <c r="AT4049" s="7"/>
      <c r="AU4049" s="7"/>
      <c r="AV4049" s="169"/>
      <c r="AW4049" s="170"/>
      <c r="AX4049" s="140"/>
      <c r="AY4049" s="150"/>
      <c r="AZ4049" s="171"/>
      <c r="BA4049" s="171"/>
      <c r="BB4049" s="150" t="str">
        <f t="shared" si="703"/>
        <v/>
      </c>
      <c r="BC4049" s="172"/>
      <c r="BD4049" s="169"/>
      <c r="BE4049" s="169"/>
      <c r="BF4049" s="169"/>
      <c r="BG4049" s="169"/>
      <c r="BH4049" s="169"/>
      <c r="BI4049" s="169"/>
      <c r="BJ4049" s="169"/>
      <c r="BK4049" s="169"/>
      <c r="BL4049" s="169"/>
      <c r="BM4049" s="169"/>
      <c r="BN4049" s="169"/>
      <c r="BO4049" s="169"/>
      <c r="BP4049" s="169"/>
      <c r="BQ4049" s="169"/>
      <c r="BS4049" s="6"/>
      <c r="BT4049" s="11"/>
      <c r="BU4049" s="6"/>
      <c r="BV4049" s="6"/>
    </row>
    <row r="4050" spans="1:74" ht="15.75" x14ac:dyDescent="0.25">
      <c r="A4050" s="52" t="s">
        <v>6922</v>
      </c>
      <c r="B4050" s="56"/>
      <c r="C4050" s="7" t="s">
        <v>111</v>
      </c>
      <c r="D4050" s="7" t="s">
        <v>22</v>
      </c>
      <c r="E4050" s="7"/>
      <c r="F4050" s="64" t="s">
        <v>181</v>
      </c>
      <c r="G4050" s="6"/>
      <c r="H4050" s="6"/>
      <c r="I4050" s="10" t="s">
        <v>110</v>
      </c>
      <c r="J4050" s="11" t="s">
        <v>6949</v>
      </c>
      <c r="K4050" s="220" t="s">
        <v>600</v>
      </c>
      <c r="L4050" s="180"/>
      <c r="M4050" s="180">
        <v>1000</v>
      </c>
      <c r="N4050" s="80" t="s">
        <v>6925</v>
      </c>
      <c r="O4050" s="165"/>
      <c r="P4050" s="80" t="s">
        <v>6949</v>
      </c>
      <c r="Q4050" s="80"/>
      <c r="R4050" s="80"/>
      <c r="S4050" s="166"/>
      <c r="T4050" s="164"/>
      <c r="U4050" s="167"/>
      <c r="V4050" s="168"/>
      <c r="W4050" s="12" t="str">
        <f t="shared" si="701"/>
        <v>Mqtt1</v>
      </c>
      <c r="X4050" s="222"/>
      <c r="Y4050" s="6" t="str">
        <f t="shared" si="702"/>
        <v>450000 UNDERWLIGHTS</v>
      </c>
      <c r="Z4050" s="106" t="str">
        <f t="shared" si="690"/>
        <v>$.PsFR66aftSliderOnOff</v>
      </c>
      <c r="AA4050" s="12">
        <v>8</v>
      </c>
      <c r="AB4050" s="6"/>
      <c r="AJ4050" s="80"/>
      <c r="AK4050" s="116" t="s">
        <v>6924</v>
      </c>
      <c r="AN4050" s="80"/>
      <c r="AO4050" s="80"/>
      <c r="AP4050" s="80"/>
      <c r="AQ4050" s="80"/>
      <c r="AR4050" s="130"/>
      <c r="AS4050" s="80"/>
      <c r="AT4050" s="7"/>
      <c r="AU4050" s="7"/>
      <c r="AV4050" s="169"/>
      <c r="AW4050" s="170"/>
      <c r="AX4050" s="140"/>
      <c r="AY4050" s="150"/>
      <c r="AZ4050" s="171"/>
      <c r="BA4050" s="171"/>
      <c r="BB4050" s="150" t="str">
        <f t="shared" si="703"/>
        <v/>
      </c>
      <c r="BC4050" s="172"/>
      <c r="BD4050" s="169"/>
      <c r="BE4050" s="169"/>
      <c r="BF4050" s="169"/>
      <c r="BG4050" s="169"/>
      <c r="BH4050" s="169"/>
      <c r="BI4050" s="169"/>
      <c r="BJ4050" s="169"/>
      <c r="BK4050" s="169"/>
      <c r="BL4050" s="169"/>
      <c r="BM4050" s="169"/>
      <c r="BN4050" s="169"/>
      <c r="BO4050" s="169"/>
      <c r="BP4050" s="169"/>
      <c r="BQ4050" s="169"/>
      <c r="BS4050" s="6"/>
      <c r="BT4050" s="11"/>
      <c r="BU4050" s="6"/>
      <c r="BV4050" s="6"/>
    </row>
    <row r="4051" spans="1:74" ht="15.75" x14ac:dyDescent="0.25">
      <c r="A4051" s="52" t="s">
        <v>6922</v>
      </c>
      <c r="B4051" s="56"/>
      <c r="C4051" s="7" t="s">
        <v>111</v>
      </c>
      <c r="D4051" s="7" t="s">
        <v>22</v>
      </c>
      <c r="E4051" s="7"/>
      <c r="F4051" s="64" t="s">
        <v>181</v>
      </c>
      <c r="G4051" s="6"/>
      <c r="H4051" s="6"/>
      <c r="I4051" s="10" t="s">
        <v>110</v>
      </c>
      <c r="J4051" s="11" t="s">
        <v>6950</v>
      </c>
      <c r="K4051" s="220" t="s">
        <v>600</v>
      </c>
      <c r="L4051" s="180"/>
      <c r="M4051" s="180">
        <v>1000</v>
      </c>
      <c r="N4051" s="80" t="s">
        <v>6925</v>
      </c>
      <c r="O4051" s="165"/>
      <c r="P4051" s="80" t="s">
        <v>6950</v>
      </c>
      <c r="Q4051" s="80"/>
      <c r="R4051" s="80"/>
      <c r="S4051" s="166"/>
      <c r="T4051" s="164"/>
      <c r="U4051" s="167"/>
      <c r="V4051" s="168"/>
      <c r="W4051" s="12" t="str">
        <f t="shared" si="701"/>
        <v>Mqtt1</v>
      </c>
      <c r="X4051" s="222"/>
      <c r="Y4051" s="6" t="str">
        <f t="shared" si="702"/>
        <v>450000 UNDERWLIGHTS</v>
      </c>
      <c r="Z4051" s="106" t="str">
        <f t="shared" si="690"/>
        <v>$.PsFR66aftActiveChanges</v>
      </c>
      <c r="AA4051" s="12">
        <v>8</v>
      </c>
      <c r="AB4051" s="6"/>
      <c r="AJ4051" s="80"/>
      <c r="AK4051" s="116" t="s">
        <v>6924</v>
      </c>
      <c r="AN4051" s="80"/>
      <c r="AO4051" s="80"/>
      <c r="AP4051" s="80"/>
      <c r="AQ4051" s="80"/>
      <c r="AR4051" s="130"/>
      <c r="AS4051" s="80"/>
      <c r="AT4051" s="7"/>
      <c r="AU4051" s="7"/>
      <c r="AV4051" s="169"/>
      <c r="AW4051" s="170"/>
      <c r="AX4051" s="140"/>
      <c r="AY4051" s="150"/>
      <c r="AZ4051" s="171"/>
      <c r="BA4051" s="171"/>
      <c r="BB4051" s="150" t="str">
        <f t="shared" si="703"/>
        <v/>
      </c>
      <c r="BC4051" s="172"/>
      <c r="BD4051" s="169"/>
      <c r="BE4051" s="169"/>
      <c r="BF4051" s="169"/>
      <c r="BG4051" s="169"/>
      <c r="BH4051" s="169"/>
      <c r="BI4051" s="169"/>
      <c r="BJ4051" s="169"/>
      <c r="BK4051" s="169"/>
      <c r="BL4051" s="169"/>
      <c r="BM4051" s="169"/>
      <c r="BN4051" s="169"/>
      <c r="BO4051" s="169"/>
      <c r="BP4051" s="169"/>
      <c r="BQ4051" s="169"/>
      <c r="BS4051" s="6"/>
      <c r="BT4051" s="11"/>
      <c r="BU4051" s="6"/>
      <c r="BV4051" s="6"/>
    </row>
    <row r="4052" spans="1:74" ht="15.75" x14ac:dyDescent="0.25">
      <c r="A4052" s="52" t="s">
        <v>6922</v>
      </c>
      <c r="B4052" s="56"/>
      <c r="C4052" s="7" t="s">
        <v>128</v>
      </c>
      <c r="D4052" s="7" t="s">
        <v>22</v>
      </c>
      <c r="E4052" s="7"/>
      <c r="F4052" s="64" t="s">
        <v>181</v>
      </c>
      <c r="G4052" s="6"/>
      <c r="H4052" s="6"/>
      <c r="I4052" s="10" t="s">
        <v>110</v>
      </c>
      <c r="J4052" s="11" t="s">
        <v>6951</v>
      </c>
      <c r="K4052" s="220" t="s">
        <v>600</v>
      </c>
      <c r="L4052" s="180"/>
      <c r="M4052" s="180">
        <v>1000</v>
      </c>
      <c r="N4052" s="80" t="s">
        <v>6925</v>
      </c>
      <c r="O4052" s="165"/>
      <c r="P4052" s="80" t="s">
        <v>6951</v>
      </c>
      <c r="Q4052" s="80"/>
      <c r="R4052" s="80"/>
      <c r="S4052" s="166"/>
      <c r="T4052" s="164"/>
      <c r="U4052" s="167"/>
      <c r="V4052" s="168"/>
      <c r="W4052" s="12" t="str">
        <f t="shared" si="701"/>
        <v>Mqtt1</v>
      </c>
      <c r="X4052" s="222"/>
      <c r="Y4052" s="6" t="str">
        <f t="shared" si="702"/>
        <v>450000 UNDERWLIGHTS</v>
      </c>
      <c r="Z4052" s="106" t="str">
        <f t="shared" si="690"/>
        <v>$.PsFR66aftPreset1HmiColor</v>
      </c>
      <c r="AA4052" s="12">
        <v>8</v>
      </c>
      <c r="AB4052" s="6"/>
      <c r="AE4052" s="11">
        <v>9</v>
      </c>
      <c r="AJ4052" s="80"/>
      <c r="AN4052" s="80"/>
      <c r="AO4052" s="80"/>
      <c r="AP4052" s="80"/>
      <c r="AQ4052" s="80"/>
      <c r="AR4052" s="130"/>
      <c r="AS4052" s="80"/>
      <c r="AT4052" s="7"/>
      <c r="AU4052" s="7"/>
      <c r="AV4052" s="169"/>
      <c r="AW4052" s="170"/>
      <c r="AX4052" s="140"/>
      <c r="AY4052" s="150"/>
      <c r="AZ4052" s="171"/>
      <c r="BA4052" s="171"/>
      <c r="BB4052" s="150" t="str">
        <f t="shared" si="703"/>
        <v/>
      </c>
      <c r="BC4052" s="172"/>
      <c r="BD4052" s="169"/>
      <c r="BE4052" s="169"/>
      <c r="BF4052" s="169"/>
      <c r="BG4052" s="169"/>
      <c r="BH4052" s="169"/>
      <c r="BI4052" s="169"/>
      <c r="BJ4052" s="169"/>
      <c r="BK4052" s="169"/>
      <c r="BL4052" s="169"/>
      <c r="BM4052" s="169"/>
      <c r="BN4052" s="169"/>
      <c r="BO4052" s="169"/>
      <c r="BP4052" s="169"/>
      <c r="BQ4052" s="169"/>
      <c r="BS4052" s="6"/>
      <c r="BT4052" s="11"/>
      <c r="BU4052" s="6"/>
      <c r="BV4052" s="6"/>
    </row>
    <row r="4053" spans="1:74" ht="15.75" x14ac:dyDescent="0.25">
      <c r="A4053" s="52" t="s">
        <v>6922</v>
      </c>
      <c r="B4053" s="56"/>
      <c r="C4053" s="7" t="s">
        <v>128</v>
      </c>
      <c r="D4053" s="7" t="s">
        <v>22</v>
      </c>
      <c r="E4053" s="7"/>
      <c r="F4053" s="64" t="s">
        <v>181</v>
      </c>
      <c r="G4053" s="6"/>
      <c r="H4053" s="6"/>
      <c r="I4053" s="10" t="s">
        <v>110</v>
      </c>
      <c r="J4053" s="11" t="s">
        <v>6952</v>
      </c>
      <c r="K4053" s="220" t="s">
        <v>600</v>
      </c>
      <c r="L4053" s="180"/>
      <c r="M4053" s="180">
        <v>1000</v>
      </c>
      <c r="N4053" s="80" t="s">
        <v>6925</v>
      </c>
      <c r="O4053" s="165"/>
      <c r="P4053" s="80" t="s">
        <v>6952</v>
      </c>
      <c r="Q4053" s="80"/>
      <c r="R4053" s="80"/>
      <c r="S4053" s="166"/>
      <c r="T4053" s="164"/>
      <c r="U4053" s="167"/>
      <c r="V4053" s="168"/>
      <c r="W4053" s="12" t="str">
        <f t="shared" si="701"/>
        <v>Mqtt1</v>
      </c>
      <c r="X4053" s="222"/>
      <c r="Y4053" s="6" t="str">
        <f t="shared" si="702"/>
        <v>450000 UNDERWLIGHTS</v>
      </c>
      <c r="Z4053" s="106" t="str">
        <f t="shared" si="690"/>
        <v>$.PsFR66aftPreset2HmiColor</v>
      </c>
      <c r="AA4053" s="12">
        <v>8</v>
      </c>
      <c r="AB4053" s="6"/>
      <c r="AE4053" s="11">
        <v>9</v>
      </c>
      <c r="AJ4053" s="80"/>
      <c r="AN4053" s="80"/>
      <c r="AO4053" s="80"/>
      <c r="AP4053" s="80"/>
      <c r="AQ4053" s="80"/>
      <c r="AR4053" s="130"/>
      <c r="AS4053" s="80"/>
      <c r="AT4053" s="7"/>
      <c r="AU4053" s="7"/>
      <c r="AV4053" s="169"/>
      <c r="AW4053" s="170"/>
      <c r="AX4053" s="140"/>
      <c r="AY4053" s="150"/>
      <c r="AZ4053" s="171"/>
      <c r="BA4053" s="171"/>
      <c r="BB4053" s="150" t="str">
        <f t="shared" si="703"/>
        <v/>
      </c>
      <c r="BC4053" s="172"/>
      <c r="BD4053" s="169"/>
      <c r="BE4053" s="169"/>
      <c r="BF4053" s="169"/>
      <c r="BG4053" s="169"/>
      <c r="BH4053" s="169"/>
      <c r="BI4053" s="169"/>
      <c r="BJ4053" s="169"/>
      <c r="BK4053" s="169"/>
      <c r="BL4053" s="169"/>
      <c r="BM4053" s="169"/>
      <c r="BN4053" s="169"/>
      <c r="BO4053" s="169"/>
      <c r="BP4053" s="169"/>
      <c r="BQ4053" s="169"/>
      <c r="BS4053" s="6"/>
      <c r="BT4053" s="11"/>
      <c r="BU4053" s="6"/>
      <c r="BV4053" s="6"/>
    </row>
    <row r="4054" spans="1:74" ht="15.75" x14ac:dyDescent="0.25">
      <c r="A4054" s="52" t="s">
        <v>6922</v>
      </c>
      <c r="B4054" s="56"/>
      <c r="C4054" s="7" t="s">
        <v>128</v>
      </c>
      <c r="D4054" s="7" t="s">
        <v>22</v>
      </c>
      <c r="E4054" s="7"/>
      <c r="F4054" s="64" t="s">
        <v>181</v>
      </c>
      <c r="G4054" s="6"/>
      <c r="H4054" s="6"/>
      <c r="I4054" s="10" t="s">
        <v>110</v>
      </c>
      <c r="J4054" s="11" t="s">
        <v>6953</v>
      </c>
      <c r="K4054" s="220" t="s">
        <v>600</v>
      </c>
      <c r="L4054" s="180"/>
      <c r="M4054" s="180">
        <v>1000</v>
      </c>
      <c r="N4054" s="80" t="s">
        <v>6925</v>
      </c>
      <c r="O4054" s="165"/>
      <c r="P4054" s="80" t="s">
        <v>6953</v>
      </c>
      <c r="Q4054" s="80"/>
      <c r="R4054" s="80"/>
      <c r="S4054" s="166"/>
      <c r="T4054" s="164"/>
      <c r="U4054" s="167"/>
      <c r="V4054" s="168"/>
      <c r="W4054" s="12" t="str">
        <f t="shared" si="701"/>
        <v>Mqtt1</v>
      </c>
      <c r="X4054" s="222"/>
      <c r="Y4054" s="6" t="str">
        <f t="shared" si="702"/>
        <v>450000 UNDERWLIGHTS</v>
      </c>
      <c r="Z4054" s="106" t="str">
        <f t="shared" si="690"/>
        <v>$.PsFR66aftPreset3HmiColor</v>
      </c>
      <c r="AA4054" s="12">
        <v>8</v>
      </c>
      <c r="AB4054" s="6"/>
      <c r="AE4054" s="11">
        <v>9</v>
      </c>
      <c r="AJ4054" s="80"/>
      <c r="AN4054" s="80"/>
      <c r="AO4054" s="80"/>
      <c r="AP4054" s="80"/>
      <c r="AQ4054" s="80"/>
      <c r="AR4054" s="130"/>
      <c r="AS4054" s="80"/>
      <c r="AT4054" s="7"/>
      <c r="AU4054" s="7"/>
      <c r="AV4054" s="169"/>
      <c r="AW4054" s="170"/>
      <c r="AX4054" s="140"/>
      <c r="AY4054" s="150"/>
      <c r="AZ4054" s="171"/>
      <c r="BA4054" s="171"/>
      <c r="BB4054" s="150" t="str">
        <f t="shared" si="703"/>
        <v/>
      </c>
      <c r="BC4054" s="172"/>
      <c r="BD4054" s="169"/>
      <c r="BE4054" s="169"/>
      <c r="BF4054" s="169"/>
      <c r="BG4054" s="169"/>
      <c r="BH4054" s="169"/>
      <c r="BI4054" s="169"/>
      <c r="BJ4054" s="169"/>
      <c r="BK4054" s="169"/>
      <c r="BL4054" s="169"/>
      <c r="BM4054" s="169"/>
      <c r="BN4054" s="169"/>
      <c r="BO4054" s="169"/>
      <c r="BP4054" s="169"/>
      <c r="BQ4054" s="169"/>
      <c r="BS4054" s="6"/>
      <c r="BT4054" s="11"/>
      <c r="BU4054" s="6"/>
      <c r="BV4054" s="6"/>
    </row>
    <row r="4055" spans="1:74" ht="15.75" x14ac:dyDescent="0.25">
      <c r="A4055" s="52" t="s">
        <v>6922</v>
      </c>
      <c r="B4055" s="56"/>
      <c r="C4055" s="7" t="s">
        <v>128</v>
      </c>
      <c r="D4055" s="7" t="s">
        <v>22</v>
      </c>
      <c r="E4055" s="7"/>
      <c r="F4055" s="64" t="s">
        <v>181</v>
      </c>
      <c r="G4055" s="6"/>
      <c r="H4055" s="6"/>
      <c r="I4055" s="10" t="s">
        <v>110</v>
      </c>
      <c r="J4055" s="11" t="s">
        <v>6954</v>
      </c>
      <c r="K4055" s="220" t="s">
        <v>600</v>
      </c>
      <c r="L4055" s="180"/>
      <c r="M4055" s="180">
        <v>1000</v>
      </c>
      <c r="N4055" s="80" t="s">
        <v>6925</v>
      </c>
      <c r="O4055" s="165"/>
      <c r="P4055" s="80" t="s">
        <v>6954</v>
      </c>
      <c r="Q4055" s="80"/>
      <c r="R4055" s="80"/>
      <c r="S4055" s="166"/>
      <c r="T4055" s="164"/>
      <c r="U4055" s="167"/>
      <c r="V4055" s="168"/>
      <c r="W4055" s="12" t="str">
        <f t="shared" si="701"/>
        <v>Mqtt1</v>
      </c>
      <c r="X4055" s="222"/>
      <c r="Y4055" s="6" t="str">
        <f t="shared" si="702"/>
        <v>450000 UNDERWLIGHTS</v>
      </c>
      <c r="Z4055" s="106" t="str">
        <f t="shared" si="690"/>
        <v>$.PsFR66aftPreset4HmiColor</v>
      </c>
      <c r="AA4055" s="12">
        <v>8</v>
      </c>
      <c r="AB4055" s="6"/>
      <c r="AE4055" s="11">
        <v>9</v>
      </c>
      <c r="AJ4055" s="80"/>
      <c r="AN4055" s="80"/>
      <c r="AO4055" s="80"/>
      <c r="AP4055" s="80"/>
      <c r="AQ4055" s="80"/>
      <c r="AR4055" s="130"/>
      <c r="AS4055" s="80"/>
      <c r="AT4055" s="7"/>
      <c r="AU4055" s="7"/>
      <c r="AV4055" s="169"/>
      <c r="AW4055" s="170"/>
      <c r="AX4055" s="140"/>
      <c r="AY4055" s="150"/>
      <c r="AZ4055" s="171"/>
      <c r="BA4055" s="171"/>
      <c r="BB4055" s="150" t="str">
        <f t="shared" si="703"/>
        <v/>
      </c>
      <c r="BC4055" s="172"/>
      <c r="BD4055" s="169"/>
      <c r="BE4055" s="169"/>
      <c r="BF4055" s="169"/>
      <c r="BG4055" s="169"/>
      <c r="BH4055" s="169"/>
      <c r="BI4055" s="169"/>
      <c r="BJ4055" s="169"/>
      <c r="BK4055" s="169"/>
      <c r="BL4055" s="169"/>
      <c r="BM4055" s="169"/>
      <c r="BN4055" s="169"/>
      <c r="BO4055" s="169"/>
      <c r="BP4055" s="169"/>
      <c r="BQ4055" s="169"/>
      <c r="BS4055" s="6"/>
      <c r="BT4055" s="11"/>
      <c r="BU4055" s="6"/>
      <c r="BV4055" s="6"/>
    </row>
    <row r="4056" spans="1:74" ht="15.75" x14ac:dyDescent="0.25">
      <c r="A4056" s="52" t="s">
        <v>6922</v>
      </c>
      <c r="B4056" s="56"/>
      <c r="C4056" s="7" t="s">
        <v>128</v>
      </c>
      <c r="D4056" s="7" t="s">
        <v>22</v>
      </c>
      <c r="E4056" s="7"/>
      <c r="F4056" s="64" t="s">
        <v>181</v>
      </c>
      <c r="G4056" s="6"/>
      <c r="H4056" s="6"/>
      <c r="I4056" s="10" t="s">
        <v>110</v>
      </c>
      <c r="J4056" s="11" t="s">
        <v>6955</v>
      </c>
      <c r="K4056" s="220" t="s">
        <v>600</v>
      </c>
      <c r="L4056" s="180"/>
      <c r="M4056" s="180">
        <v>1000</v>
      </c>
      <c r="N4056" s="80" t="s">
        <v>6925</v>
      </c>
      <c r="O4056" s="165"/>
      <c r="P4056" s="80" t="s">
        <v>6955</v>
      </c>
      <c r="Q4056" s="80"/>
      <c r="R4056" s="80"/>
      <c r="S4056" s="166"/>
      <c r="T4056" s="164"/>
      <c r="U4056" s="167"/>
      <c r="V4056" s="168"/>
      <c r="W4056" s="12" t="str">
        <f t="shared" si="701"/>
        <v>Mqtt1</v>
      </c>
      <c r="X4056" s="222"/>
      <c r="Y4056" s="6" t="str">
        <f t="shared" si="702"/>
        <v>450000 UNDERWLIGHTS</v>
      </c>
      <c r="Z4056" s="106" t="str">
        <f t="shared" si="690"/>
        <v>$.PsFR66aftPreset5HmiColor</v>
      </c>
      <c r="AA4056" s="12">
        <v>8</v>
      </c>
      <c r="AB4056" s="6"/>
      <c r="AE4056" s="11">
        <v>9</v>
      </c>
      <c r="AJ4056" s="80"/>
      <c r="AN4056" s="80"/>
      <c r="AO4056" s="80"/>
      <c r="AP4056" s="80"/>
      <c r="AQ4056" s="80"/>
      <c r="AR4056" s="130"/>
      <c r="AS4056" s="80"/>
      <c r="AT4056" s="7"/>
      <c r="AU4056" s="7"/>
      <c r="AV4056" s="169"/>
      <c r="AW4056" s="170"/>
      <c r="AX4056" s="140"/>
      <c r="AY4056" s="150"/>
      <c r="AZ4056" s="171"/>
      <c r="BA4056" s="171"/>
      <c r="BB4056" s="150" t="str">
        <f t="shared" si="703"/>
        <v/>
      </c>
      <c r="BC4056" s="172"/>
      <c r="BD4056" s="169"/>
      <c r="BE4056" s="169"/>
      <c r="BF4056" s="169"/>
      <c r="BG4056" s="169"/>
      <c r="BH4056" s="169"/>
      <c r="BI4056" s="169"/>
      <c r="BJ4056" s="169"/>
      <c r="BK4056" s="169"/>
      <c r="BL4056" s="169"/>
      <c r="BM4056" s="169"/>
      <c r="BN4056" s="169"/>
      <c r="BO4056" s="169"/>
      <c r="BP4056" s="169"/>
      <c r="BQ4056" s="169"/>
      <c r="BS4056" s="6"/>
      <c r="BT4056" s="11"/>
      <c r="BU4056" s="6"/>
      <c r="BV4056" s="6"/>
    </row>
    <row r="4057" spans="1:74" ht="15.75" x14ac:dyDescent="0.25">
      <c r="A4057" s="52" t="s">
        <v>6922</v>
      </c>
      <c r="B4057" s="56"/>
      <c r="C4057" s="7" t="s">
        <v>128</v>
      </c>
      <c r="D4057" s="7" t="s">
        <v>22</v>
      </c>
      <c r="E4057" s="7"/>
      <c r="F4057" s="64" t="s">
        <v>181</v>
      </c>
      <c r="G4057" s="6"/>
      <c r="H4057" s="6"/>
      <c r="I4057" s="10" t="s">
        <v>110</v>
      </c>
      <c r="J4057" s="11" t="s">
        <v>6956</v>
      </c>
      <c r="K4057" s="220" t="s">
        <v>600</v>
      </c>
      <c r="L4057" s="180"/>
      <c r="M4057" s="180">
        <v>1000</v>
      </c>
      <c r="N4057" s="80" t="s">
        <v>6925</v>
      </c>
      <c r="O4057" s="165"/>
      <c r="P4057" s="80" t="s">
        <v>6956</v>
      </c>
      <c r="Q4057" s="80"/>
      <c r="R4057" s="80"/>
      <c r="S4057" s="166"/>
      <c r="T4057" s="164"/>
      <c r="U4057" s="167"/>
      <c r="V4057" s="168"/>
      <c r="W4057" s="12" t="str">
        <f t="shared" si="701"/>
        <v>Mqtt1</v>
      </c>
      <c r="X4057" s="222"/>
      <c r="Y4057" s="6" t="str">
        <f t="shared" si="702"/>
        <v>450000 UNDERWLIGHTS</v>
      </c>
      <c r="Z4057" s="106" t="str">
        <f t="shared" si="690"/>
        <v>$.PsFR66aftPreset6HmiColor</v>
      </c>
      <c r="AA4057" s="12">
        <v>8</v>
      </c>
      <c r="AB4057" s="6"/>
      <c r="AE4057" s="11">
        <v>9</v>
      </c>
      <c r="AJ4057" s="80"/>
      <c r="AN4057" s="80"/>
      <c r="AO4057" s="80"/>
      <c r="AP4057" s="80"/>
      <c r="AQ4057" s="80"/>
      <c r="AR4057" s="130"/>
      <c r="AS4057" s="80"/>
      <c r="AT4057" s="7"/>
      <c r="AU4057" s="7"/>
      <c r="AV4057" s="169"/>
      <c r="AW4057" s="170"/>
      <c r="AX4057" s="140"/>
      <c r="AY4057" s="150"/>
      <c r="AZ4057" s="171"/>
      <c r="BA4057" s="171"/>
      <c r="BB4057" s="150" t="str">
        <f t="shared" si="703"/>
        <v/>
      </c>
      <c r="BC4057" s="172"/>
      <c r="BD4057" s="169"/>
      <c r="BE4057" s="169"/>
      <c r="BF4057" s="169"/>
      <c r="BG4057" s="169"/>
      <c r="BH4057" s="169"/>
      <c r="BI4057" s="169"/>
      <c r="BJ4057" s="169"/>
      <c r="BK4057" s="169"/>
      <c r="BL4057" s="169"/>
      <c r="BM4057" s="169"/>
      <c r="BN4057" s="169"/>
      <c r="BO4057" s="169"/>
      <c r="BP4057" s="169"/>
      <c r="BQ4057" s="169"/>
      <c r="BS4057" s="6"/>
      <c r="BT4057" s="11"/>
      <c r="BU4057" s="6"/>
      <c r="BV4057" s="6"/>
    </row>
    <row r="4058" spans="1:74" ht="15.75" x14ac:dyDescent="0.25">
      <c r="A4058" s="52" t="s">
        <v>6922</v>
      </c>
      <c r="B4058" s="56"/>
      <c r="C4058" s="7" t="s">
        <v>128</v>
      </c>
      <c r="D4058" s="7" t="s">
        <v>22</v>
      </c>
      <c r="E4058" s="7"/>
      <c r="F4058" s="64" t="s">
        <v>181</v>
      </c>
      <c r="G4058" s="6"/>
      <c r="H4058" s="6"/>
      <c r="I4058" s="10" t="s">
        <v>110</v>
      </c>
      <c r="J4058" s="11" t="s">
        <v>6957</v>
      </c>
      <c r="K4058" s="220" t="s">
        <v>600</v>
      </c>
      <c r="L4058" s="180"/>
      <c r="M4058" s="180">
        <v>1000</v>
      </c>
      <c r="N4058" s="80" t="s">
        <v>6925</v>
      </c>
      <c r="O4058" s="165"/>
      <c r="P4058" s="80" t="s">
        <v>6957</v>
      </c>
      <c r="Q4058" s="80"/>
      <c r="R4058" s="80"/>
      <c r="S4058" s="166"/>
      <c r="T4058" s="164"/>
      <c r="U4058" s="167"/>
      <c r="V4058" s="168"/>
      <c r="W4058" s="12" t="str">
        <f t="shared" ref="W4058:W4073" si="704">IF(COUNTIF(N4058,"spare"),"","Mqtt1")</f>
        <v>Mqtt1</v>
      </c>
      <c r="X4058" s="222"/>
      <c r="Y4058" s="6" t="str">
        <f t="shared" ref="Y4058:Y4073" si="705">IF(COUNTIF(N4058,"spare"),"",N4058)</f>
        <v>450000 UNDERWLIGHTS</v>
      </c>
      <c r="Z4058" s="106" t="str">
        <f t="shared" si="690"/>
        <v>$.PsFR66aftCurrentHmiColor</v>
      </c>
      <c r="AA4058" s="12">
        <v>8</v>
      </c>
      <c r="AB4058" s="6"/>
      <c r="AE4058" s="11">
        <v>9</v>
      </c>
      <c r="AJ4058" s="80"/>
      <c r="AN4058" s="80"/>
      <c r="AO4058" s="80"/>
      <c r="AP4058" s="80"/>
      <c r="AQ4058" s="80"/>
      <c r="AR4058" s="130"/>
      <c r="AS4058" s="80"/>
      <c r="AT4058" s="7"/>
      <c r="AU4058" s="7"/>
      <c r="AV4058" s="169"/>
      <c r="AW4058" s="170"/>
      <c r="AX4058" s="140"/>
      <c r="AY4058" s="150"/>
      <c r="AZ4058" s="171"/>
      <c r="BA4058" s="171"/>
      <c r="BB4058" s="150" t="str">
        <f t="shared" ref="BB4058:BB4073" si="706">IF(ISNUMBER(AM4058),"1","")</f>
        <v/>
      </c>
      <c r="BC4058" s="172"/>
      <c r="BD4058" s="169"/>
      <c r="BE4058" s="169"/>
      <c r="BF4058" s="169"/>
      <c r="BG4058" s="169"/>
      <c r="BH4058" s="169"/>
      <c r="BI4058" s="169"/>
      <c r="BJ4058" s="169"/>
      <c r="BK4058" s="169"/>
      <c r="BL4058" s="169"/>
      <c r="BM4058" s="169"/>
      <c r="BN4058" s="169"/>
      <c r="BO4058" s="169"/>
      <c r="BP4058" s="169"/>
      <c r="BQ4058" s="169"/>
      <c r="BS4058" s="6"/>
      <c r="BT4058" s="11"/>
      <c r="BU4058" s="6"/>
      <c r="BV4058" s="6"/>
    </row>
    <row r="4059" spans="1:74" ht="15.75" x14ac:dyDescent="0.25">
      <c r="A4059" s="52" t="s">
        <v>6922</v>
      </c>
      <c r="B4059" s="56"/>
      <c r="C4059" s="7" t="s">
        <v>114</v>
      </c>
      <c r="D4059" s="7" t="s">
        <v>22</v>
      </c>
      <c r="E4059" s="7"/>
      <c r="F4059" s="64" t="s">
        <v>181</v>
      </c>
      <c r="G4059" s="6"/>
      <c r="H4059" s="6"/>
      <c r="I4059" s="10" t="s">
        <v>110</v>
      </c>
      <c r="J4059" s="11" t="s">
        <v>6958</v>
      </c>
      <c r="K4059" s="220" t="s">
        <v>600</v>
      </c>
      <c r="L4059" s="180"/>
      <c r="M4059" s="180">
        <v>1000</v>
      </c>
      <c r="N4059" s="80" t="s">
        <v>6925</v>
      </c>
      <c r="O4059" s="165"/>
      <c r="P4059" s="80" t="s">
        <v>6958</v>
      </c>
      <c r="Q4059" s="80"/>
      <c r="R4059" s="80"/>
      <c r="S4059" s="166"/>
      <c r="T4059" s="164"/>
      <c r="U4059" s="167"/>
      <c r="V4059" s="168"/>
      <c r="W4059" s="12" t="str">
        <f t="shared" si="704"/>
        <v>Mqtt1</v>
      </c>
      <c r="X4059" s="222"/>
      <c r="Y4059" s="6" t="str">
        <f t="shared" si="705"/>
        <v>450000 UNDERWLIGHTS</v>
      </c>
      <c r="Z4059" s="106" t="str">
        <f t="shared" si="690"/>
        <v>$.PsFR57aftPresetSelection</v>
      </c>
      <c r="AA4059" s="12">
        <v>12</v>
      </c>
      <c r="AB4059" s="6"/>
      <c r="AJ4059" s="80"/>
      <c r="AK4059" s="116" t="s">
        <v>6924</v>
      </c>
      <c r="AN4059" s="80"/>
      <c r="AO4059" s="80"/>
      <c r="AP4059" s="80"/>
      <c r="AQ4059" s="80"/>
      <c r="AR4059" s="130"/>
      <c r="AS4059" s="80"/>
      <c r="AT4059" s="7"/>
      <c r="AU4059" s="7"/>
      <c r="AV4059" s="169"/>
      <c r="AW4059" s="170"/>
      <c r="AX4059" s="140"/>
      <c r="AY4059" s="150"/>
      <c r="AZ4059" s="171"/>
      <c r="BA4059" s="171"/>
      <c r="BB4059" s="150" t="str">
        <f t="shared" si="706"/>
        <v/>
      </c>
      <c r="BC4059" s="172"/>
      <c r="BD4059" s="169"/>
      <c r="BE4059" s="169"/>
      <c r="BF4059" s="169"/>
      <c r="BG4059" s="169"/>
      <c r="BH4059" s="169"/>
      <c r="BI4059" s="169"/>
      <c r="BJ4059" s="169"/>
      <c r="BK4059" s="169"/>
      <c r="BL4059" s="169"/>
      <c r="BM4059" s="169"/>
      <c r="BN4059" s="169"/>
      <c r="BO4059" s="169"/>
      <c r="BP4059" s="169"/>
      <c r="BQ4059" s="169"/>
      <c r="BS4059" s="6"/>
      <c r="BT4059" s="11"/>
      <c r="BU4059" s="6"/>
      <c r="BV4059" s="6"/>
    </row>
    <row r="4060" spans="1:74" ht="15.75" x14ac:dyDescent="0.25">
      <c r="A4060" s="52" t="s">
        <v>6922</v>
      </c>
      <c r="B4060" s="56"/>
      <c r="C4060" s="7" t="s">
        <v>114</v>
      </c>
      <c r="D4060" s="7" t="s">
        <v>22</v>
      </c>
      <c r="E4060" s="7"/>
      <c r="F4060" s="64" t="s">
        <v>181</v>
      </c>
      <c r="G4060" s="6"/>
      <c r="H4060" s="6"/>
      <c r="I4060" s="10" t="s">
        <v>110</v>
      </c>
      <c r="J4060" s="11" t="s">
        <v>6959</v>
      </c>
      <c r="K4060" s="220" t="s">
        <v>600</v>
      </c>
      <c r="L4060" s="180"/>
      <c r="M4060" s="180">
        <v>1000</v>
      </c>
      <c r="N4060" s="80" t="s">
        <v>6925</v>
      </c>
      <c r="O4060" s="165"/>
      <c r="P4060" s="80" t="s">
        <v>6959</v>
      </c>
      <c r="Q4060" s="80"/>
      <c r="R4060" s="80"/>
      <c r="S4060" s="166"/>
      <c r="T4060" s="164"/>
      <c r="U4060" s="167"/>
      <c r="V4060" s="168"/>
      <c r="W4060" s="12" t="str">
        <f t="shared" si="704"/>
        <v>Mqtt1</v>
      </c>
      <c r="X4060" s="222"/>
      <c r="Y4060" s="6" t="str">
        <f t="shared" si="705"/>
        <v>450000 UNDERWLIGHTS</v>
      </c>
      <c r="Z4060" s="106" t="str">
        <f t="shared" si="690"/>
        <v>$.PsFR57aftSliderRed</v>
      </c>
      <c r="AA4060" s="12">
        <v>12</v>
      </c>
      <c r="AB4060" s="6"/>
      <c r="AJ4060" s="80"/>
      <c r="AK4060" s="116" t="s">
        <v>6924</v>
      </c>
      <c r="AN4060" s="80"/>
      <c r="AO4060" s="80"/>
      <c r="AP4060" s="80"/>
      <c r="AQ4060" s="80"/>
      <c r="AR4060" s="130"/>
      <c r="AS4060" s="80"/>
      <c r="AT4060" s="7"/>
      <c r="AU4060" s="7"/>
      <c r="AV4060" s="169"/>
      <c r="AW4060" s="170"/>
      <c r="AX4060" s="140"/>
      <c r="AY4060" s="150"/>
      <c r="AZ4060" s="171"/>
      <c r="BA4060" s="171"/>
      <c r="BB4060" s="150" t="str">
        <f t="shared" si="706"/>
        <v/>
      </c>
      <c r="BC4060" s="172"/>
      <c r="BD4060" s="169"/>
      <c r="BE4060" s="169"/>
      <c r="BF4060" s="169"/>
      <c r="BG4060" s="169"/>
      <c r="BH4060" s="169"/>
      <c r="BI4060" s="169"/>
      <c r="BJ4060" s="169"/>
      <c r="BK4060" s="169"/>
      <c r="BL4060" s="169"/>
      <c r="BM4060" s="169"/>
      <c r="BN4060" s="169"/>
      <c r="BO4060" s="169"/>
      <c r="BP4060" s="169"/>
      <c r="BQ4060" s="169"/>
      <c r="BS4060" s="6"/>
      <c r="BT4060" s="11"/>
      <c r="BU4060" s="6"/>
      <c r="BV4060" s="6"/>
    </row>
    <row r="4061" spans="1:74" ht="15.75" x14ac:dyDescent="0.25">
      <c r="A4061" s="52" t="s">
        <v>6922</v>
      </c>
      <c r="B4061" s="56"/>
      <c r="C4061" s="7" t="s">
        <v>114</v>
      </c>
      <c r="D4061" s="7" t="s">
        <v>22</v>
      </c>
      <c r="E4061" s="7"/>
      <c r="F4061" s="64" t="s">
        <v>181</v>
      </c>
      <c r="G4061" s="6"/>
      <c r="H4061" s="6"/>
      <c r="I4061" s="10" t="s">
        <v>110</v>
      </c>
      <c r="J4061" s="11" t="s">
        <v>6960</v>
      </c>
      <c r="K4061" s="220" t="s">
        <v>600</v>
      </c>
      <c r="L4061" s="180"/>
      <c r="M4061" s="180">
        <v>1000</v>
      </c>
      <c r="N4061" s="80" t="s">
        <v>6925</v>
      </c>
      <c r="O4061" s="165"/>
      <c r="P4061" s="80" t="s">
        <v>6960</v>
      </c>
      <c r="Q4061" s="80"/>
      <c r="R4061" s="80"/>
      <c r="S4061" s="166"/>
      <c r="T4061" s="164"/>
      <c r="U4061" s="167"/>
      <c r="V4061" s="168"/>
      <c r="W4061" s="12" t="str">
        <f t="shared" si="704"/>
        <v>Mqtt1</v>
      </c>
      <c r="X4061" s="222"/>
      <c r="Y4061" s="6" t="str">
        <f t="shared" si="705"/>
        <v>450000 UNDERWLIGHTS</v>
      </c>
      <c r="Z4061" s="106" t="str">
        <f t="shared" si="690"/>
        <v>$.PsFR57aftSliderGreen</v>
      </c>
      <c r="AA4061" s="12">
        <v>12</v>
      </c>
      <c r="AB4061" s="6"/>
      <c r="AJ4061" s="80"/>
      <c r="AK4061" s="116" t="s">
        <v>6924</v>
      </c>
      <c r="AN4061" s="80"/>
      <c r="AO4061" s="80"/>
      <c r="AP4061" s="80"/>
      <c r="AQ4061" s="80"/>
      <c r="AR4061" s="130"/>
      <c r="AS4061" s="80"/>
      <c r="AT4061" s="7"/>
      <c r="AU4061" s="7"/>
      <c r="AV4061" s="169"/>
      <c r="AW4061" s="170"/>
      <c r="AX4061" s="140"/>
      <c r="AY4061" s="150"/>
      <c r="AZ4061" s="171"/>
      <c r="BA4061" s="171"/>
      <c r="BB4061" s="150" t="str">
        <f t="shared" si="706"/>
        <v/>
      </c>
      <c r="BC4061" s="172"/>
      <c r="BD4061" s="169"/>
      <c r="BE4061" s="169"/>
      <c r="BF4061" s="169"/>
      <c r="BG4061" s="169"/>
      <c r="BH4061" s="169"/>
      <c r="BI4061" s="169"/>
      <c r="BJ4061" s="169"/>
      <c r="BK4061" s="169"/>
      <c r="BL4061" s="169"/>
      <c r="BM4061" s="169"/>
      <c r="BN4061" s="169"/>
      <c r="BO4061" s="169"/>
      <c r="BP4061" s="169"/>
      <c r="BQ4061" s="169"/>
      <c r="BS4061" s="6"/>
      <c r="BT4061" s="11"/>
      <c r="BU4061" s="6"/>
      <c r="BV4061" s="6"/>
    </row>
    <row r="4062" spans="1:74" ht="15.75" x14ac:dyDescent="0.25">
      <c r="A4062" s="52" t="s">
        <v>6922</v>
      </c>
      <c r="B4062" s="56"/>
      <c r="C4062" s="7" t="s">
        <v>114</v>
      </c>
      <c r="D4062" s="7" t="s">
        <v>22</v>
      </c>
      <c r="E4062" s="7"/>
      <c r="F4062" s="64" t="s">
        <v>181</v>
      </c>
      <c r="G4062" s="6"/>
      <c r="H4062" s="6"/>
      <c r="I4062" s="10" t="s">
        <v>110</v>
      </c>
      <c r="J4062" s="11" t="s">
        <v>6961</v>
      </c>
      <c r="K4062" s="220" t="s">
        <v>600</v>
      </c>
      <c r="L4062" s="180"/>
      <c r="M4062" s="180">
        <v>1000</v>
      </c>
      <c r="N4062" s="80" t="s">
        <v>6925</v>
      </c>
      <c r="O4062" s="165"/>
      <c r="P4062" s="80" t="s">
        <v>6961</v>
      </c>
      <c r="Q4062" s="80"/>
      <c r="R4062" s="80"/>
      <c r="S4062" s="166"/>
      <c r="T4062" s="164"/>
      <c r="U4062" s="167"/>
      <c r="V4062" s="168"/>
      <c r="W4062" s="12" t="str">
        <f t="shared" si="704"/>
        <v>Mqtt1</v>
      </c>
      <c r="X4062" s="222"/>
      <c r="Y4062" s="6" t="str">
        <f t="shared" si="705"/>
        <v>450000 UNDERWLIGHTS</v>
      </c>
      <c r="Z4062" s="106" t="str">
        <f t="shared" si="690"/>
        <v>$.PsFR57aftSliderBlue</v>
      </c>
      <c r="AA4062" s="12">
        <v>12</v>
      </c>
      <c r="AB4062" s="6"/>
      <c r="AJ4062" s="80"/>
      <c r="AK4062" s="116" t="s">
        <v>6924</v>
      </c>
      <c r="AN4062" s="80"/>
      <c r="AO4062" s="80"/>
      <c r="AP4062" s="80"/>
      <c r="AQ4062" s="80"/>
      <c r="AR4062" s="130"/>
      <c r="AS4062" s="80"/>
      <c r="AT4062" s="7"/>
      <c r="AU4062" s="7"/>
      <c r="AV4062" s="169"/>
      <c r="AW4062" s="170"/>
      <c r="AX4062" s="140"/>
      <c r="AY4062" s="150"/>
      <c r="AZ4062" s="171"/>
      <c r="BA4062" s="171"/>
      <c r="BB4062" s="150" t="str">
        <f t="shared" si="706"/>
        <v/>
      </c>
      <c r="BC4062" s="172"/>
      <c r="BD4062" s="169"/>
      <c r="BE4062" s="169"/>
      <c r="BF4062" s="169"/>
      <c r="BG4062" s="169"/>
      <c r="BH4062" s="169"/>
      <c r="BI4062" s="169"/>
      <c r="BJ4062" s="169"/>
      <c r="BK4062" s="169"/>
      <c r="BL4062" s="169"/>
      <c r="BM4062" s="169"/>
      <c r="BN4062" s="169"/>
      <c r="BO4062" s="169"/>
      <c r="BP4062" s="169"/>
      <c r="BQ4062" s="169"/>
      <c r="BS4062" s="6"/>
      <c r="BT4062" s="11"/>
      <c r="BU4062" s="6"/>
      <c r="BV4062" s="6"/>
    </row>
    <row r="4063" spans="1:74" ht="15.75" x14ac:dyDescent="0.25">
      <c r="A4063" s="52" t="s">
        <v>6922</v>
      </c>
      <c r="B4063" s="56"/>
      <c r="C4063" s="7" t="s">
        <v>114</v>
      </c>
      <c r="D4063" s="7" t="s">
        <v>22</v>
      </c>
      <c r="E4063" s="7"/>
      <c r="F4063" s="64" t="s">
        <v>181</v>
      </c>
      <c r="G4063" s="6"/>
      <c r="H4063" s="6"/>
      <c r="I4063" s="10" t="s">
        <v>110</v>
      </c>
      <c r="J4063" s="11" t="s">
        <v>6962</v>
      </c>
      <c r="K4063" s="220" t="s">
        <v>600</v>
      </c>
      <c r="L4063" s="180"/>
      <c r="M4063" s="180">
        <v>1000</v>
      </c>
      <c r="N4063" s="80" t="s">
        <v>6925</v>
      </c>
      <c r="O4063" s="165"/>
      <c r="P4063" s="80" t="s">
        <v>6962</v>
      </c>
      <c r="Q4063" s="80"/>
      <c r="R4063" s="80"/>
      <c r="S4063" s="166"/>
      <c r="T4063" s="164"/>
      <c r="U4063" s="167"/>
      <c r="V4063" s="168"/>
      <c r="W4063" s="12" t="str">
        <f t="shared" si="704"/>
        <v>Mqtt1</v>
      </c>
      <c r="X4063" s="222"/>
      <c r="Y4063" s="6" t="str">
        <f t="shared" si="705"/>
        <v>450000 UNDERWLIGHTS</v>
      </c>
      <c r="Z4063" s="106" t="str">
        <f t="shared" si="690"/>
        <v>$.PsFR57aftSliderWhite</v>
      </c>
      <c r="AA4063" s="12">
        <v>12</v>
      </c>
      <c r="AB4063" s="6"/>
      <c r="AJ4063" s="80"/>
      <c r="AK4063" s="116" t="s">
        <v>6924</v>
      </c>
      <c r="AN4063" s="80"/>
      <c r="AO4063" s="80"/>
      <c r="AP4063" s="80"/>
      <c r="AQ4063" s="80"/>
      <c r="AR4063" s="130"/>
      <c r="AS4063" s="80"/>
      <c r="AT4063" s="7"/>
      <c r="AU4063" s="7"/>
      <c r="AV4063" s="169"/>
      <c r="AW4063" s="170"/>
      <c r="AX4063" s="140"/>
      <c r="AY4063" s="150"/>
      <c r="AZ4063" s="171"/>
      <c r="BA4063" s="171"/>
      <c r="BB4063" s="150" t="str">
        <f t="shared" si="706"/>
        <v/>
      </c>
      <c r="BC4063" s="172"/>
      <c r="BD4063" s="169"/>
      <c r="BE4063" s="169"/>
      <c r="BF4063" s="169"/>
      <c r="BG4063" s="169"/>
      <c r="BH4063" s="169"/>
      <c r="BI4063" s="169"/>
      <c r="BJ4063" s="169"/>
      <c r="BK4063" s="169"/>
      <c r="BL4063" s="169"/>
      <c r="BM4063" s="169"/>
      <c r="BN4063" s="169"/>
      <c r="BO4063" s="169"/>
      <c r="BP4063" s="169"/>
      <c r="BQ4063" s="169"/>
      <c r="BS4063" s="6"/>
      <c r="BT4063" s="11"/>
      <c r="BU4063" s="6"/>
      <c r="BV4063" s="6"/>
    </row>
    <row r="4064" spans="1:74" ht="15.75" x14ac:dyDescent="0.25">
      <c r="A4064" s="52" t="s">
        <v>6922</v>
      </c>
      <c r="B4064" s="56"/>
      <c r="C4064" s="7" t="s">
        <v>111</v>
      </c>
      <c r="D4064" s="7" t="s">
        <v>22</v>
      </c>
      <c r="E4064" s="7"/>
      <c r="F4064" s="64" t="s">
        <v>181</v>
      </c>
      <c r="G4064" s="6"/>
      <c r="H4064" s="6"/>
      <c r="I4064" s="10" t="s">
        <v>110</v>
      </c>
      <c r="J4064" s="11" t="s">
        <v>6963</v>
      </c>
      <c r="K4064" s="220" t="s">
        <v>600</v>
      </c>
      <c r="L4064" s="180"/>
      <c r="M4064" s="180">
        <v>1000</v>
      </c>
      <c r="N4064" s="80" t="s">
        <v>6925</v>
      </c>
      <c r="O4064" s="165"/>
      <c r="P4064" s="80" t="s">
        <v>6963</v>
      </c>
      <c r="Q4064" s="80"/>
      <c r="R4064" s="80"/>
      <c r="S4064" s="166"/>
      <c r="T4064" s="164"/>
      <c r="U4064" s="167"/>
      <c r="V4064" s="168"/>
      <c r="W4064" s="12" t="str">
        <f t="shared" si="704"/>
        <v>Mqtt1</v>
      </c>
      <c r="X4064" s="222"/>
      <c r="Y4064" s="6" t="str">
        <f t="shared" si="705"/>
        <v>450000 UNDERWLIGHTS</v>
      </c>
      <c r="Z4064" s="106" t="str">
        <f t="shared" si="690"/>
        <v>$.PsFR57aftPresetReset</v>
      </c>
      <c r="AA4064" s="12">
        <v>12</v>
      </c>
      <c r="AB4064" s="6"/>
      <c r="AJ4064" s="80"/>
      <c r="AK4064" s="116" t="s">
        <v>6924</v>
      </c>
      <c r="AN4064" s="80"/>
      <c r="AO4064" s="80"/>
      <c r="AP4064" s="80"/>
      <c r="AQ4064" s="80"/>
      <c r="AR4064" s="130"/>
      <c r="AS4064" s="80"/>
      <c r="AT4064" s="7"/>
      <c r="AU4064" s="7"/>
      <c r="AV4064" s="169"/>
      <c r="AW4064" s="170"/>
      <c r="AX4064" s="140"/>
      <c r="AY4064" s="150"/>
      <c r="AZ4064" s="171"/>
      <c r="BA4064" s="171"/>
      <c r="BB4064" s="150" t="str">
        <f t="shared" si="706"/>
        <v/>
      </c>
      <c r="BC4064" s="172"/>
      <c r="BD4064" s="169"/>
      <c r="BE4064" s="169"/>
      <c r="BF4064" s="169"/>
      <c r="BG4064" s="169"/>
      <c r="BH4064" s="169"/>
      <c r="BI4064" s="169"/>
      <c r="BJ4064" s="169"/>
      <c r="BK4064" s="169"/>
      <c r="BL4064" s="169"/>
      <c r="BM4064" s="169"/>
      <c r="BN4064" s="169"/>
      <c r="BO4064" s="169"/>
      <c r="BP4064" s="169"/>
      <c r="BQ4064" s="169"/>
      <c r="BS4064" s="6"/>
      <c r="BT4064" s="11"/>
      <c r="BU4064" s="6"/>
      <c r="BV4064" s="6"/>
    </row>
    <row r="4065" spans="1:74" ht="15.75" x14ac:dyDescent="0.25">
      <c r="A4065" s="52" t="s">
        <v>6922</v>
      </c>
      <c r="B4065" s="56"/>
      <c r="C4065" s="7" t="s">
        <v>111</v>
      </c>
      <c r="D4065" s="7" t="s">
        <v>22</v>
      </c>
      <c r="E4065" s="7"/>
      <c r="F4065" s="64" t="s">
        <v>181</v>
      </c>
      <c r="G4065" s="6"/>
      <c r="H4065" s="6"/>
      <c r="I4065" s="10" t="s">
        <v>110</v>
      </c>
      <c r="J4065" s="11" t="s">
        <v>6964</v>
      </c>
      <c r="K4065" s="220" t="s">
        <v>600</v>
      </c>
      <c r="L4065" s="180"/>
      <c r="M4065" s="180">
        <v>1000</v>
      </c>
      <c r="N4065" s="80" t="s">
        <v>6925</v>
      </c>
      <c r="O4065" s="165"/>
      <c r="P4065" s="80" t="s">
        <v>6964</v>
      </c>
      <c r="Q4065" s="80"/>
      <c r="R4065" s="80"/>
      <c r="S4065" s="166"/>
      <c r="T4065" s="164"/>
      <c r="U4065" s="167"/>
      <c r="V4065" s="168"/>
      <c r="W4065" s="12" t="str">
        <f t="shared" si="704"/>
        <v>Mqtt1</v>
      </c>
      <c r="X4065" s="222"/>
      <c r="Y4065" s="6" t="str">
        <f t="shared" si="705"/>
        <v>450000 UNDERWLIGHTS</v>
      </c>
      <c r="Z4065" s="106" t="str">
        <f t="shared" si="690"/>
        <v>$.PsFR57aftPresetSet</v>
      </c>
      <c r="AA4065" s="12">
        <v>12</v>
      </c>
      <c r="AB4065" s="6"/>
      <c r="AJ4065" s="80"/>
      <c r="AK4065" s="116" t="s">
        <v>6924</v>
      </c>
      <c r="AN4065" s="80"/>
      <c r="AO4065" s="80"/>
      <c r="AP4065" s="80"/>
      <c r="AQ4065" s="80"/>
      <c r="AR4065" s="130"/>
      <c r="AS4065" s="80"/>
      <c r="AT4065" s="7"/>
      <c r="AU4065" s="7"/>
      <c r="AV4065" s="169"/>
      <c r="AW4065" s="170"/>
      <c r="AX4065" s="140"/>
      <c r="AY4065" s="150"/>
      <c r="AZ4065" s="171"/>
      <c r="BA4065" s="171"/>
      <c r="BB4065" s="150" t="str">
        <f t="shared" si="706"/>
        <v/>
      </c>
      <c r="BC4065" s="172"/>
      <c r="BD4065" s="169"/>
      <c r="BE4065" s="169"/>
      <c r="BF4065" s="169"/>
      <c r="BG4065" s="169"/>
      <c r="BH4065" s="169"/>
      <c r="BI4065" s="169"/>
      <c r="BJ4065" s="169"/>
      <c r="BK4065" s="169"/>
      <c r="BL4065" s="169"/>
      <c r="BM4065" s="169"/>
      <c r="BN4065" s="169"/>
      <c r="BO4065" s="169"/>
      <c r="BP4065" s="169"/>
      <c r="BQ4065" s="169"/>
      <c r="BS4065" s="6"/>
      <c r="BT4065" s="11"/>
      <c r="BU4065" s="6"/>
      <c r="BV4065" s="6"/>
    </row>
    <row r="4066" spans="1:74" ht="15.75" x14ac:dyDescent="0.25">
      <c r="A4066" s="52" t="s">
        <v>6922</v>
      </c>
      <c r="B4066" s="56"/>
      <c r="C4066" s="7" t="s">
        <v>111</v>
      </c>
      <c r="D4066" s="7" t="s">
        <v>22</v>
      </c>
      <c r="E4066" s="7"/>
      <c r="F4066" s="64" t="s">
        <v>181</v>
      </c>
      <c r="G4066" s="6"/>
      <c r="H4066" s="6"/>
      <c r="I4066" s="10" t="s">
        <v>110</v>
      </c>
      <c r="J4066" s="11" t="s">
        <v>6965</v>
      </c>
      <c r="K4066" s="220" t="s">
        <v>600</v>
      </c>
      <c r="L4066" s="180"/>
      <c r="M4066" s="180">
        <v>1000</v>
      </c>
      <c r="N4066" s="80" t="s">
        <v>6925</v>
      </c>
      <c r="O4066" s="165"/>
      <c r="P4066" s="80" t="s">
        <v>6965</v>
      </c>
      <c r="Q4066" s="80"/>
      <c r="R4066" s="80"/>
      <c r="S4066" s="166"/>
      <c r="T4066" s="164"/>
      <c r="U4066" s="167"/>
      <c r="V4066" s="168"/>
      <c r="W4066" s="12" t="str">
        <f t="shared" si="704"/>
        <v>Mqtt1</v>
      </c>
      <c r="X4066" s="222"/>
      <c r="Y4066" s="6" t="str">
        <f t="shared" si="705"/>
        <v>450000 UNDERWLIGHTS</v>
      </c>
      <c r="Z4066" s="106" t="str">
        <f t="shared" si="690"/>
        <v>$.PsFR57aftSliderOnOff</v>
      </c>
      <c r="AA4066" s="12">
        <v>12</v>
      </c>
      <c r="AB4066" s="6"/>
      <c r="AJ4066" s="80"/>
      <c r="AK4066" s="116" t="s">
        <v>6924</v>
      </c>
      <c r="AN4066" s="80"/>
      <c r="AO4066" s="80"/>
      <c r="AP4066" s="80"/>
      <c r="AQ4066" s="80"/>
      <c r="AR4066" s="130"/>
      <c r="AS4066" s="80"/>
      <c r="AT4066" s="7"/>
      <c r="AU4066" s="7"/>
      <c r="AV4066" s="169"/>
      <c r="AW4066" s="170"/>
      <c r="AX4066" s="140"/>
      <c r="AY4066" s="150"/>
      <c r="AZ4066" s="171"/>
      <c r="BA4066" s="171"/>
      <c r="BB4066" s="150" t="str">
        <f t="shared" si="706"/>
        <v/>
      </c>
      <c r="BC4066" s="172"/>
      <c r="BD4066" s="169"/>
      <c r="BE4066" s="169"/>
      <c r="BF4066" s="169"/>
      <c r="BG4066" s="169"/>
      <c r="BH4066" s="169"/>
      <c r="BI4066" s="169"/>
      <c r="BJ4066" s="169"/>
      <c r="BK4066" s="169"/>
      <c r="BL4066" s="169"/>
      <c r="BM4066" s="169"/>
      <c r="BN4066" s="169"/>
      <c r="BO4066" s="169"/>
      <c r="BP4066" s="169"/>
      <c r="BQ4066" s="169"/>
      <c r="BS4066" s="6"/>
      <c r="BT4066" s="11"/>
      <c r="BU4066" s="6"/>
      <c r="BV4066" s="6"/>
    </row>
    <row r="4067" spans="1:74" ht="15.75" x14ac:dyDescent="0.25">
      <c r="A4067" s="52" t="s">
        <v>6922</v>
      </c>
      <c r="B4067" s="56"/>
      <c r="C4067" s="7" t="s">
        <v>111</v>
      </c>
      <c r="D4067" s="7" t="s">
        <v>22</v>
      </c>
      <c r="E4067" s="7"/>
      <c r="F4067" s="64" t="s">
        <v>181</v>
      </c>
      <c r="G4067" s="6"/>
      <c r="H4067" s="6"/>
      <c r="I4067" s="10" t="s">
        <v>110</v>
      </c>
      <c r="J4067" s="11" t="s">
        <v>6966</v>
      </c>
      <c r="K4067" s="220" t="s">
        <v>600</v>
      </c>
      <c r="L4067" s="180"/>
      <c r="M4067" s="180">
        <v>1000</v>
      </c>
      <c r="N4067" s="80" t="s">
        <v>6925</v>
      </c>
      <c r="O4067" s="165"/>
      <c r="P4067" s="80" t="s">
        <v>6966</v>
      </c>
      <c r="Q4067" s="80"/>
      <c r="R4067" s="80"/>
      <c r="S4067" s="166"/>
      <c r="T4067" s="164"/>
      <c r="U4067" s="167"/>
      <c r="V4067" s="168"/>
      <c r="W4067" s="12" t="str">
        <f t="shared" si="704"/>
        <v>Mqtt1</v>
      </c>
      <c r="X4067" s="222"/>
      <c r="Y4067" s="6" t="str">
        <f t="shared" si="705"/>
        <v>450000 UNDERWLIGHTS</v>
      </c>
      <c r="Z4067" s="106" t="str">
        <f t="shared" si="690"/>
        <v>$.PsFR57aftActiveChanges</v>
      </c>
      <c r="AA4067" s="12">
        <v>12</v>
      </c>
      <c r="AB4067" s="6"/>
      <c r="AJ4067" s="80"/>
      <c r="AK4067" s="116" t="s">
        <v>6924</v>
      </c>
      <c r="AN4067" s="80"/>
      <c r="AO4067" s="80"/>
      <c r="AP4067" s="80"/>
      <c r="AQ4067" s="80"/>
      <c r="AR4067" s="130"/>
      <c r="AS4067" s="80"/>
      <c r="AT4067" s="7"/>
      <c r="AU4067" s="7"/>
      <c r="AV4067" s="169"/>
      <c r="AW4067" s="170"/>
      <c r="AX4067" s="140"/>
      <c r="AY4067" s="150"/>
      <c r="AZ4067" s="171"/>
      <c r="BA4067" s="171"/>
      <c r="BB4067" s="150" t="str">
        <f t="shared" si="706"/>
        <v/>
      </c>
      <c r="BC4067" s="172"/>
      <c r="BD4067" s="169"/>
      <c r="BE4067" s="169"/>
      <c r="BF4067" s="169"/>
      <c r="BG4067" s="169"/>
      <c r="BH4067" s="169"/>
      <c r="BI4067" s="169"/>
      <c r="BJ4067" s="169"/>
      <c r="BK4067" s="169"/>
      <c r="BL4067" s="169"/>
      <c r="BM4067" s="169"/>
      <c r="BN4067" s="169"/>
      <c r="BO4067" s="169"/>
      <c r="BP4067" s="169"/>
      <c r="BQ4067" s="169"/>
      <c r="BS4067" s="6"/>
      <c r="BT4067" s="11"/>
      <c r="BU4067" s="6"/>
      <c r="BV4067" s="6"/>
    </row>
    <row r="4068" spans="1:74" ht="15.75" x14ac:dyDescent="0.25">
      <c r="A4068" s="52" t="s">
        <v>6922</v>
      </c>
      <c r="B4068" s="56"/>
      <c r="C4068" s="7" t="s">
        <v>128</v>
      </c>
      <c r="D4068" s="7" t="s">
        <v>22</v>
      </c>
      <c r="E4068" s="7"/>
      <c r="F4068" s="64" t="s">
        <v>181</v>
      </c>
      <c r="G4068" s="6"/>
      <c r="H4068" s="6"/>
      <c r="I4068" s="10" t="s">
        <v>110</v>
      </c>
      <c r="J4068" s="11" t="s">
        <v>6967</v>
      </c>
      <c r="K4068" s="220" t="s">
        <v>600</v>
      </c>
      <c r="L4068" s="180"/>
      <c r="M4068" s="180">
        <v>1000</v>
      </c>
      <c r="N4068" s="80" t="s">
        <v>6925</v>
      </c>
      <c r="O4068" s="165"/>
      <c r="P4068" s="80" t="s">
        <v>6967</v>
      </c>
      <c r="Q4068" s="80"/>
      <c r="R4068" s="80"/>
      <c r="S4068" s="166"/>
      <c r="T4068" s="164"/>
      <c r="U4068" s="167"/>
      <c r="V4068" s="168"/>
      <c r="W4068" s="12" t="str">
        <f t="shared" si="704"/>
        <v>Mqtt1</v>
      </c>
      <c r="X4068" s="222"/>
      <c r="Y4068" s="6" t="str">
        <f t="shared" si="705"/>
        <v>450000 UNDERWLIGHTS</v>
      </c>
      <c r="Z4068" s="106" t="str">
        <f t="shared" si="690"/>
        <v>$.PsFR57aftPreset1HmiColor</v>
      </c>
      <c r="AA4068" s="12">
        <v>12</v>
      </c>
      <c r="AB4068" s="6"/>
      <c r="AE4068" s="11">
        <v>9</v>
      </c>
      <c r="AJ4068" s="80"/>
      <c r="AN4068" s="80"/>
      <c r="AO4068" s="80"/>
      <c r="AP4068" s="80"/>
      <c r="AQ4068" s="80"/>
      <c r="AR4068" s="130"/>
      <c r="AS4068" s="80"/>
      <c r="AT4068" s="7"/>
      <c r="AU4068" s="7"/>
      <c r="AV4068" s="169"/>
      <c r="AW4068" s="170"/>
      <c r="AX4068" s="140"/>
      <c r="AY4068" s="150"/>
      <c r="AZ4068" s="171"/>
      <c r="BA4068" s="171"/>
      <c r="BB4068" s="150" t="str">
        <f t="shared" si="706"/>
        <v/>
      </c>
      <c r="BC4068" s="172"/>
      <c r="BD4068" s="169"/>
      <c r="BE4068" s="169"/>
      <c r="BF4068" s="169"/>
      <c r="BG4068" s="169"/>
      <c r="BH4068" s="169"/>
      <c r="BI4068" s="169"/>
      <c r="BJ4068" s="169"/>
      <c r="BK4068" s="169"/>
      <c r="BL4068" s="169"/>
      <c r="BM4068" s="169"/>
      <c r="BN4068" s="169"/>
      <c r="BO4068" s="169"/>
      <c r="BP4068" s="169"/>
      <c r="BQ4068" s="169"/>
      <c r="BS4068" s="6"/>
      <c r="BT4068" s="11"/>
      <c r="BU4068" s="6"/>
      <c r="BV4068" s="6"/>
    </row>
    <row r="4069" spans="1:74" ht="15.75" x14ac:dyDescent="0.25">
      <c r="A4069" s="52" t="s">
        <v>6922</v>
      </c>
      <c r="B4069" s="56"/>
      <c r="C4069" s="7" t="s">
        <v>128</v>
      </c>
      <c r="D4069" s="7" t="s">
        <v>22</v>
      </c>
      <c r="E4069" s="7"/>
      <c r="F4069" s="64" t="s">
        <v>181</v>
      </c>
      <c r="G4069" s="6"/>
      <c r="H4069" s="6"/>
      <c r="I4069" s="10" t="s">
        <v>110</v>
      </c>
      <c r="J4069" s="11" t="s">
        <v>6968</v>
      </c>
      <c r="K4069" s="220" t="s">
        <v>600</v>
      </c>
      <c r="L4069" s="180"/>
      <c r="M4069" s="180">
        <v>1000</v>
      </c>
      <c r="N4069" s="80" t="s">
        <v>6925</v>
      </c>
      <c r="O4069" s="165"/>
      <c r="P4069" s="80" t="s">
        <v>6968</v>
      </c>
      <c r="Q4069" s="80"/>
      <c r="R4069" s="80"/>
      <c r="S4069" s="166"/>
      <c r="T4069" s="164"/>
      <c r="U4069" s="167"/>
      <c r="V4069" s="168"/>
      <c r="W4069" s="12" t="str">
        <f t="shared" si="704"/>
        <v>Mqtt1</v>
      </c>
      <c r="X4069" s="222"/>
      <c r="Y4069" s="6" t="str">
        <f t="shared" si="705"/>
        <v>450000 UNDERWLIGHTS</v>
      </c>
      <c r="Z4069" s="106" t="str">
        <f t="shared" si="690"/>
        <v>$.PsFR57aftPreset2HmiColor</v>
      </c>
      <c r="AA4069" s="12">
        <v>12</v>
      </c>
      <c r="AB4069" s="6"/>
      <c r="AE4069" s="11">
        <v>9</v>
      </c>
      <c r="AJ4069" s="80"/>
      <c r="AN4069" s="80"/>
      <c r="AO4069" s="80"/>
      <c r="AP4069" s="80"/>
      <c r="AQ4069" s="80"/>
      <c r="AR4069" s="130"/>
      <c r="AS4069" s="80"/>
      <c r="AT4069" s="7"/>
      <c r="AU4069" s="7"/>
      <c r="AV4069" s="169"/>
      <c r="AW4069" s="170"/>
      <c r="AX4069" s="140"/>
      <c r="AY4069" s="150"/>
      <c r="AZ4069" s="171"/>
      <c r="BA4069" s="171"/>
      <c r="BB4069" s="150" t="str">
        <f t="shared" si="706"/>
        <v/>
      </c>
      <c r="BC4069" s="172"/>
      <c r="BD4069" s="169"/>
      <c r="BE4069" s="169"/>
      <c r="BF4069" s="169"/>
      <c r="BG4069" s="169"/>
      <c r="BH4069" s="169"/>
      <c r="BI4069" s="169"/>
      <c r="BJ4069" s="169"/>
      <c r="BK4069" s="169"/>
      <c r="BL4069" s="169"/>
      <c r="BM4069" s="169"/>
      <c r="BN4069" s="169"/>
      <c r="BO4069" s="169"/>
      <c r="BP4069" s="169"/>
      <c r="BQ4069" s="169"/>
      <c r="BS4069" s="6"/>
      <c r="BT4069" s="11"/>
      <c r="BU4069" s="6"/>
      <c r="BV4069" s="6"/>
    </row>
    <row r="4070" spans="1:74" ht="15.75" x14ac:dyDescent="0.25">
      <c r="A4070" s="52" t="s">
        <v>6922</v>
      </c>
      <c r="B4070" s="56"/>
      <c r="C4070" s="7" t="s">
        <v>128</v>
      </c>
      <c r="D4070" s="7" t="s">
        <v>22</v>
      </c>
      <c r="E4070" s="7"/>
      <c r="F4070" s="64" t="s">
        <v>181</v>
      </c>
      <c r="G4070" s="6"/>
      <c r="H4070" s="6"/>
      <c r="I4070" s="10" t="s">
        <v>110</v>
      </c>
      <c r="J4070" s="11" t="s">
        <v>6969</v>
      </c>
      <c r="K4070" s="220" t="s">
        <v>600</v>
      </c>
      <c r="L4070" s="180"/>
      <c r="M4070" s="180">
        <v>1000</v>
      </c>
      <c r="N4070" s="80" t="s">
        <v>6925</v>
      </c>
      <c r="O4070" s="165"/>
      <c r="P4070" s="80" t="s">
        <v>6969</v>
      </c>
      <c r="Q4070" s="80"/>
      <c r="R4070" s="80"/>
      <c r="S4070" s="166"/>
      <c r="T4070" s="164"/>
      <c r="U4070" s="167"/>
      <c r="V4070" s="168"/>
      <c r="W4070" s="12" t="str">
        <f t="shared" si="704"/>
        <v>Mqtt1</v>
      </c>
      <c r="X4070" s="222"/>
      <c r="Y4070" s="6" t="str">
        <f t="shared" si="705"/>
        <v>450000 UNDERWLIGHTS</v>
      </c>
      <c r="Z4070" s="106" t="str">
        <f t="shared" si="690"/>
        <v>$.PsFR57aftPreset3HmiColor</v>
      </c>
      <c r="AA4070" s="12">
        <v>12</v>
      </c>
      <c r="AB4070" s="6"/>
      <c r="AE4070" s="11">
        <v>9</v>
      </c>
      <c r="AJ4070" s="80"/>
      <c r="AN4070" s="80"/>
      <c r="AO4070" s="80"/>
      <c r="AP4070" s="80"/>
      <c r="AQ4070" s="80"/>
      <c r="AR4070" s="130"/>
      <c r="AS4070" s="80"/>
      <c r="AT4070" s="7"/>
      <c r="AU4070" s="7"/>
      <c r="AV4070" s="169"/>
      <c r="AW4070" s="170"/>
      <c r="AX4070" s="140"/>
      <c r="AY4070" s="150"/>
      <c r="AZ4070" s="171"/>
      <c r="BA4070" s="171"/>
      <c r="BB4070" s="150" t="str">
        <f t="shared" si="706"/>
        <v/>
      </c>
      <c r="BC4070" s="172"/>
      <c r="BD4070" s="169"/>
      <c r="BE4070" s="169"/>
      <c r="BF4070" s="169"/>
      <c r="BG4070" s="169"/>
      <c r="BH4070" s="169"/>
      <c r="BI4070" s="169"/>
      <c r="BJ4070" s="169"/>
      <c r="BK4070" s="169"/>
      <c r="BL4070" s="169"/>
      <c r="BM4070" s="169"/>
      <c r="BN4070" s="169"/>
      <c r="BO4070" s="169"/>
      <c r="BP4070" s="169"/>
      <c r="BQ4070" s="169"/>
      <c r="BS4070" s="6"/>
      <c r="BT4070" s="11"/>
      <c r="BU4070" s="6"/>
      <c r="BV4070" s="6"/>
    </row>
    <row r="4071" spans="1:74" ht="15.75" x14ac:dyDescent="0.25">
      <c r="A4071" s="52" t="s">
        <v>6922</v>
      </c>
      <c r="B4071" s="56"/>
      <c r="C4071" s="7" t="s">
        <v>128</v>
      </c>
      <c r="D4071" s="7" t="s">
        <v>22</v>
      </c>
      <c r="E4071" s="7"/>
      <c r="F4071" s="64" t="s">
        <v>181</v>
      </c>
      <c r="G4071" s="6"/>
      <c r="H4071" s="6"/>
      <c r="I4071" s="10" t="s">
        <v>110</v>
      </c>
      <c r="J4071" s="11" t="s">
        <v>6970</v>
      </c>
      <c r="K4071" s="220" t="s">
        <v>600</v>
      </c>
      <c r="L4071" s="180"/>
      <c r="M4071" s="180">
        <v>1000</v>
      </c>
      <c r="N4071" s="80" t="s">
        <v>6925</v>
      </c>
      <c r="O4071" s="165"/>
      <c r="P4071" s="80" t="s">
        <v>6970</v>
      </c>
      <c r="Q4071" s="80"/>
      <c r="R4071" s="80"/>
      <c r="S4071" s="166"/>
      <c r="T4071" s="164"/>
      <c r="U4071" s="167"/>
      <c r="V4071" s="168"/>
      <c r="W4071" s="12" t="str">
        <f t="shared" si="704"/>
        <v>Mqtt1</v>
      </c>
      <c r="X4071" s="222"/>
      <c r="Y4071" s="6" t="str">
        <f t="shared" si="705"/>
        <v>450000 UNDERWLIGHTS</v>
      </c>
      <c r="Z4071" s="106" t="str">
        <f t="shared" si="690"/>
        <v>$.PsFR57aftPreset4HmiColor</v>
      </c>
      <c r="AA4071" s="12">
        <v>12</v>
      </c>
      <c r="AB4071" s="6"/>
      <c r="AE4071" s="11">
        <v>9</v>
      </c>
      <c r="AJ4071" s="80"/>
      <c r="AN4071" s="80"/>
      <c r="AO4071" s="80"/>
      <c r="AP4071" s="80"/>
      <c r="AQ4071" s="80"/>
      <c r="AR4071" s="130"/>
      <c r="AS4071" s="80"/>
      <c r="AT4071" s="7"/>
      <c r="AU4071" s="7"/>
      <c r="AV4071" s="169"/>
      <c r="AW4071" s="170"/>
      <c r="AX4071" s="140"/>
      <c r="AY4071" s="150"/>
      <c r="AZ4071" s="171"/>
      <c r="BA4071" s="171"/>
      <c r="BB4071" s="150" t="str">
        <f t="shared" si="706"/>
        <v/>
      </c>
      <c r="BC4071" s="172"/>
      <c r="BD4071" s="169"/>
      <c r="BE4071" s="169"/>
      <c r="BF4071" s="169"/>
      <c r="BG4071" s="169"/>
      <c r="BH4071" s="169"/>
      <c r="BI4071" s="169"/>
      <c r="BJ4071" s="169"/>
      <c r="BK4071" s="169"/>
      <c r="BL4071" s="169"/>
      <c r="BM4071" s="169"/>
      <c r="BN4071" s="169"/>
      <c r="BO4071" s="169"/>
      <c r="BP4071" s="169"/>
      <c r="BQ4071" s="169"/>
      <c r="BS4071" s="6"/>
      <c r="BT4071" s="11"/>
      <c r="BU4071" s="6"/>
      <c r="BV4071" s="6"/>
    </row>
    <row r="4072" spans="1:74" ht="15.75" x14ac:dyDescent="0.25">
      <c r="A4072" s="52" t="s">
        <v>6922</v>
      </c>
      <c r="B4072" s="56"/>
      <c r="C4072" s="7" t="s">
        <v>128</v>
      </c>
      <c r="D4072" s="7" t="s">
        <v>22</v>
      </c>
      <c r="E4072" s="7"/>
      <c r="F4072" s="64" t="s">
        <v>181</v>
      </c>
      <c r="G4072" s="6"/>
      <c r="H4072" s="6"/>
      <c r="I4072" s="10" t="s">
        <v>110</v>
      </c>
      <c r="J4072" s="11" t="s">
        <v>6971</v>
      </c>
      <c r="K4072" s="220" t="s">
        <v>600</v>
      </c>
      <c r="L4072" s="180"/>
      <c r="M4072" s="180">
        <v>1000</v>
      </c>
      <c r="N4072" s="80" t="s">
        <v>6925</v>
      </c>
      <c r="O4072" s="165"/>
      <c r="P4072" s="80" t="s">
        <v>6971</v>
      </c>
      <c r="Q4072" s="80"/>
      <c r="R4072" s="80"/>
      <c r="S4072" s="166"/>
      <c r="T4072" s="164"/>
      <c r="U4072" s="167"/>
      <c r="V4072" s="168"/>
      <c r="W4072" s="12" t="str">
        <f t="shared" si="704"/>
        <v>Mqtt1</v>
      </c>
      <c r="X4072" s="222"/>
      <c r="Y4072" s="6" t="str">
        <f t="shared" si="705"/>
        <v>450000 UNDERWLIGHTS</v>
      </c>
      <c r="Z4072" s="106" t="str">
        <f t="shared" si="690"/>
        <v>$.PsFR57aftPreset5HmiColor</v>
      </c>
      <c r="AA4072" s="12">
        <v>12</v>
      </c>
      <c r="AB4072" s="6"/>
      <c r="AE4072" s="11">
        <v>9</v>
      </c>
      <c r="AJ4072" s="80"/>
      <c r="AN4072" s="80"/>
      <c r="AO4072" s="80"/>
      <c r="AP4072" s="80"/>
      <c r="AQ4072" s="80"/>
      <c r="AR4072" s="130"/>
      <c r="AS4072" s="80"/>
      <c r="AT4072" s="7"/>
      <c r="AU4072" s="7"/>
      <c r="AV4072" s="169"/>
      <c r="AW4072" s="170"/>
      <c r="AX4072" s="140"/>
      <c r="AY4072" s="150"/>
      <c r="AZ4072" s="171"/>
      <c r="BA4072" s="171"/>
      <c r="BB4072" s="150" t="str">
        <f t="shared" si="706"/>
        <v/>
      </c>
      <c r="BC4072" s="172"/>
      <c r="BD4072" s="169"/>
      <c r="BE4072" s="169"/>
      <c r="BF4072" s="169"/>
      <c r="BG4072" s="169"/>
      <c r="BH4072" s="169"/>
      <c r="BI4072" s="169"/>
      <c r="BJ4072" s="169"/>
      <c r="BK4072" s="169"/>
      <c r="BL4072" s="169"/>
      <c r="BM4072" s="169"/>
      <c r="BN4072" s="169"/>
      <c r="BO4072" s="169"/>
      <c r="BP4072" s="169"/>
      <c r="BQ4072" s="169"/>
      <c r="BS4072" s="6"/>
      <c r="BT4072" s="11"/>
      <c r="BU4072" s="6"/>
      <c r="BV4072" s="6"/>
    </row>
    <row r="4073" spans="1:74" ht="15.75" x14ac:dyDescent="0.25">
      <c r="A4073" s="52" t="s">
        <v>6922</v>
      </c>
      <c r="B4073" s="56"/>
      <c r="C4073" s="7" t="s">
        <v>128</v>
      </c>
      <c r="D4073" s="7" t="s">
        <v>22</v>
      </c>
      <c r="E4073" s="7"/>
      <c r="F4073" s="64" t="s">
        <v>181</v>
      </c>
      <c r="G4073" s="6"/>
      <c r="H4073" s="6"/>
      <c r="I4073" s="10" t="s">
        <v>110</v>
      </c>
      <c r="J4073" s="11" t="s">
        <v>6972</v>
      </c>
      <c r="K4073" s="220" t="s">
        <v>600</v>
      </c>
      <c r="L4073" s="180"/>
      <c r="M4073" s="180">
        <v>1000</v>
      </c>
      <c r="N4073" s="80" t="s">
        <v>6925</v>
      </c>
      <c r="O4073" s="165"/>
      <c r="P4073" s="80" t="s">
        <v>6972</v>
      </c>
      <c r="Q4073" s="80"/>
      <c r="R4073" s="80"/>
      <c r="S4073" s="166"/>
      <c r="T4073" s="164"/>
      <c r="U4073" s="167"/>
      <c r="V4073" s="168"/>
      <c r="W4073" s="12" t="str">
        <f t="shared" si="704"/>
        <v>Mqtt1</v>
      </c>
      <c r="X4073" s="222"/>
      <c r="Y4073" s="6" t="str">
        <f t="shared" si="705"/>
        <v>450000 UNDERWLIGHTS</v>
      </c>
      <c r="Z4073" s="106" t="str">
        <f t="shared" si="690"/>
        <v>$.PsFR57aftPreset6HmiColor</v>
      </c>
      <c r="AA4073" s="12">
        <v>12</v>
      </c>
      <c r="AB4073" s="6"/>
      <c r="AE4073" s="11">
        <v>9</v>
      </c>
      <c r="AJ4073" s="80"/>
      <c r="AN4073" s="80"/>
      <c r="AO4073" s="80"/>
      <c r="AP4073" s="80"/>
      <c r="AQ4073" s="80"/>
      <c r="AR4073" s="130"/>
      <c r="AS4073" s="80"/>
      <c r="AT4073" s="7"/>
      <c r="AU4073" s="7"/>
      <c r="AV4073" s="169"/>
      <c r="AW4073" s="170"/>
      <c r="AX4073" s="140"/>
      <c r="AY4073" s="150"/>
      <c r="AZ4073" s="171"/>
      <c r="BA4073" s="171"/>
      <c r="BB4073" s="150" t="str">
        <f t="shared" si="706"/>
        <v/>
      </c>
      <c r="BC4073" s="172"/>
      <c r="BD4073" s="169"/>
      <c r="BE4073" s="169"/>
      <c r="BF4073" s="169"/>
      <c r="BG4073" s="169"/>
      <c r="BH4073" s="169"/>
      <c r="BI4073" s="169"/>
      <c r="BJ4073" s="169"/>
      <c r="BK4073" s="169"/>
      <c r="BL4073" s="169"/>
      <c r="BM4073" s="169"/>
      <c r="BN4073" s="169"/>
      <c r="BO4073" s="169"/>
      <c r="BP4073" s="169"/>
      <c r="BQ4073" s="169"/>
      <c r="BS4073" s="6"/>
      <c r="BT4073" s="11"/>
      <c r="BU4073" s="6"/>
      <c r="BV4073" s="6"/>
    </row>
    <row r="4074" spans="1:74" ht="15.75" x14ac:dyDescent="0.25">
      <c r="A4074" s="52" t="s">
        <v>6922</v>
      </c>
      <c r="B4074" s="56"/>
      <c r="C4074" s="7" t="s">
        <v>128</v>
      </c>
      <c r="D4074" s="7" t="s">
        <v>22</v>
      </c>
      <c r="E4074" s="7"/>
      <c r="F4074" s="64" t="s">
        <v>181</v>
      </c>
      <c r="G4074" s="6"/>
      <c r="H4074" s="6"/>
      <c r="I4074" s="10" t="s">
        <v>110</v>
      </c>
      <c r="J4074" s="11" t="s">
        <v>6973</v>
      </c>
      <c r="K4074" s="220" t="s">
        <v>600</v>
      </c>
      <c r="L4074" s="180"/>
      <c r="M4074" s="180">
        <v>1000</v>
      </c>
      <c r="N4074" s="80" t="s">
        <v>6925</v>
      </c>
      <c r="O4074" s="165"/>
      <c r="P4074" s="80" t="s">
        <v>6973</v>
      </c>
      <c r="Q4074" s="80"/>
      <c r="R4074" s="80"/>
      <c r="S4074" s="166"/>
      <c r="T4074" s="164"/>
      <c r="U4074" s="167"/>
      <c r="V4074" s="168"/>
      <c r="W4074" s="12" t="str">
        <f t="shared" ref="W4074:W4105" si="707">IF(COUNTIF(N4074,"spare"),"","Mqtt1")</f>
        <v>Mqtt1</v>
      </c>
      <c r="X4074" s="222"/>
      <c r="Y4074" s="6" t="str">
        <f t="shared" ref="Y4074:Y4105" si="708">IF(COUNTIF(N4074,"spare"),"",N4074)</f>
        <v>450000 UNDERWLIGHTS</v>
      </c>
      <c r="Z4074" s="106" t="str">
        <f t="shared" si="690"/>
        <v>$.PsFR57aftCurrentHmiColor</v>
      </c>
      <c r="AA4074" s="12">
        <v>12</v>
      </c>
      <c r="AB4074" s="6"/>
      <c r="AE4074" s="11">
        <v>9</v>
      </c>
      <c r="AJ4074" s="80"/>
      <c r="AN4074" s="80"/>
      <c r="AO4074" s="80"/>
      <c r="AP4074" s="80"/>
      <c r="AQ4074" s="80"/>
      <c r="AR4074" s="130"/>
      <c r="AS4074" s="80"/>
      <c r="AT4074" s="7"/>
      <c r="AU4074" s="7"/>
      <c r="AV4074" s="169"/>
      <c r="AW4074" s="170"/>
      <c r="AX4074" s="140"/>
      <c r="AY4074" s="150"/>
      <c r="AZ4074" s="171"/>
      <c r="BA4074" s="171"/>
      <c r="BB4074" s="150" t="str">
        <f t="shared" ref="BB4074:BB4105" si="709">IF(ISNUMBER(AM4074),"1","")</f>
        <v/>
      </c>
      <c r="BC4074" s="172"/>
      <c r="BD4074" s="169"/>
      <c r="BE4074" s="169"/>
      <c r="BF4074" s="169"/>
      <c r="BG4074" s="169"/>
      <c r="BH4074" s="169"/>
      <c r="BI4074" s="169"/>
      <c r="BJ4074" s="169"/>
      <c r="BK4074" s="169"/>
      <c r="BL4074" s="169"/>
      <c r="BM4074" s="169"/>
      <c r="BN4074" s="169"/>
      <c r="BO4074" s="169"/>
      <c r="BP4074" s="169"/>
      <c r="BQ4074" s="169"/>
      <c r="BS4074" s="6"/>
      <c r="BT4074" s="11"/>
      <c r="BU4074" s="6"/>
      <c r="BV4074" s="6"/>
    </row>
    <row r="4075" spans="1:74" ht="15.75" x14ac:dyDescent="0.25">
      <c r="A4075" s="52" t="s">
        <v>6922</v>
      </c>
      <c r="B4075" s="56"/>
      <c r="C4075" s="7" t="s">
        <v>114</v>
      </c>
      <c r="D4075" s="7" t="s">
        <v>22</v>
      </c>
      <c r="E4075" s="7"/>
      <c r="F4075" s="64" t="s">
        <v>181</v>
      </c>
      <c r="G4075" s="6"/>
      <c r="H4075" s="6"/>
      <c r="I4075" s="10" t="s">
        <v>110</v>
      </c>
      <c r="J4075" s="11" t="s">
        <v>6974</v>
      </c>
      <c r="K4075" s="220" t="s">
        <v>600</v>
      </c>
      <c r="L4075" s="180"/>
      <c r="M4075" s="180">
        <v>1000</v>
      </c>
      <c r="N4075" s="80" t="s">
        <v>6925</v>
      </c>
      <c r="O4075" s="165"/>
      <c r="P4075" s="80" t="s">
        <v>6974</v>
      </c>
      <c r="Q4075" s="80"/>
      <c r="R4075" s="80"/>
      <c r="S4075" s="166"/>
      <c r="T4075" s="164"/>
      <c r="U4075" s="167"/>
      <c r="V4075" s="168"/>
      <c r="W4075" s="12" t="str">
        <f t="shared" ref="W4075:W4090" si="710">IF(COUNTIF(N4075,"spare"),"","Mqtt1")</f>
        <v>Mqtt1</v>
      </c>
      <c r="X4075" s="222"/>
      <c r="Y4075" s="6" t="str">
        <f t="shared" ref="Y4075:Y4090" si="711">IF(COUNTIF(N4075,"spare"),"",N4075)</f>
        <v>450000 UNDERWLIGHTS</v>
      </c>
      <c r="Z4075" s="106" t="str">
        <f t="shared" si="690"/>
        <v>$.PsFR48MidaftPresetSelection</v>
      </c>
      <c r="AA4075" s="12">
        <v>16</v>
      </c>
      <c r="AB4075" s="6"/>
      <c r="AJ4075" s="80"/>
      <c r="AK4075" s="116" t="s">
        <v>6924</v>
      </c>
      <c r="AN4075" s="80"/>
      <c r="AO4075" s="80"/>
      <c r="AP4075" s="80"/>
      <c r="AQ4075" s="80"/>
      <c r="AR4075" s="130"/>
      <c r="AS4075" s="80"/>
      <c r="AT4075" s="7"/>
      <c r="AU4075" s="7"/>
      <c r="AV4075" s="169"/>
      <c r="AW4075" s="170"/>
      <c r="AX4075" s="140"/>
      <c r="AY4075" s="150"/>
      <c r="AZ4075" s="171"/>
      <c r="BA4075" s="171"/>
      <c r="BB4075" s="150" t="str">
        <f t="shared" ref="BB4075:BB4090" si="712">IF(ISNUMBER(AM4075),"1","")</f>
        <v/>
      </c>
      <c r="BC4075" s="172"/>
      <c r="BD4075" s="169"/>
      <c r="BE4075" s="169"/>
      <c r="BF4075" s="169"/>
      <c r="BG4075" s="169"/>
      <c r="BH4075" s="169"/>
      <c r="BI4075" s="169"/>
      <c r="BJ4075" s="169"/>
      <c r="BK4075" s="169"/>
      <c r="BL4075" s="169"/>
      <c r="BM4075" s="169"/>
      <c r="BN4075" s="169"/>
      <c r="BO4075" s="169"/>
      <c r="BP4075" s="169"/>
      <c r="BQ4075" s="169"/>
      <c r="BS4075" s="6"/>
      <c r="BT4075" s="11"/>
      <c r="BU4075" s="6"/>
      <c r="BV4075" s="6"/>
    </row>
    <row r="4076" spans="1:74" ht="15.75" x14ac:dyDescent="0.25">
      <c r="A4076" s="52" t="s">
        <v>6922</v>
      </c>
      <c r="B4076" s="56"/>
      <c r="C4076" s="7" t="s">
        <v>114</v>
      </c>
      <c r="D4076" s="7" t="s">
        <v>22</v>
      </c>
      <c r="E4076" s="7"/>
      <c r="F4076" s="64" t="s">
        <v>181</v>
      </c>
      <c r="G4076" s="6"/>
      <c r="H4076" s="6"/>
      <c r="I4076" s="10" t="s">
        <v>110</v>
      </c>
      <c r="J4076" s="11" t="s">
        <v>6975</v>
      </c>
      <c r="K4076" s="220" t="s">
        <v>600</v>
      </c>
      <c r="L4076" s="180"/>
      <c r="M4076" s="180">
        <v>1000</v>
      </c>
      <c r="N4076" s="80" t="s">
        <v>6925</v>
      </c>
      <c r="O4076" s="165"/>
      <c r="P4076" s="80" t="s">
        <v>6975</v>
      </c>
      <c r="Q4076" s="80"/>
      <c r="R4076" s="80"/>
      <c r="S4076" s="166"/>
      <c r="T4076" s="164"/>
      <c r="U4076" s="167"/>
      <c r="V4076" s="168"/>
      <c r="W4076" s="12" t="str">
        <f t="shared" si="710"/>
        <v>Mqtt1</v>
      </c>
      <c r="X4076" s="222"/>
      <c r="Y4076" s="6" t="str">
        <f t="shared" si="711"/>
        <v>450000 UNDERWLIGHTS</v>
      </c>
      <c r="Z4076" s="106" t="str">
        <f t="shared" si="690"/>
        <v>$.PsFR48MidaftSliderRed</v>
      </c>
      <c r="AA4076" s="12">
        <v>16</v>
      </c>
      <c r="AB4076" s="6"/>
      <c r="AJ4076" s="80"/>
      <c r="AK4076" s="116" t="s">
        <v>6924</v>
      </c>
      <c r="AN4076" s="80"/>
      <c r="AO4076" s="80"/>
      <c r="AP4076" s="80"/>
      <c r="AQ4076" s="80"/>
      <c r="AR4076" s="130"/>
      <c r="AS4076" s="80"/>
      <c r="AT4076" s="7"/>
      <c r="AU4076" s="7"/>
      <c r="AV4076" s="169"/>
      <c r="AW4076" s="170"/>
      <c r="AX4076" s="140"/>
      <c r="AY4076" s="150"/>
      <c r="AZ4076" s="171"/>
      <c r="BA4076" s="171"/>
      <c r="BB4076" s="150" t="str">
        <f t="shared" si="712"/>
        <v/>
      </c>
      <c r="BC4076" s="172"/>
      <c r="BD4076" s="169"/>
      <c r="BE4076" s="169"/>
      <c r="BF4076" s="169"/>
      <c r="BG4076" s="169"/>
      <c r="BH4076" s="169"/>
      <c r="BI4076" s="169"/>
      <c r="BJ4076" s="169"/>
      <c r="BK4076" s="169"/>
      <c r="BL4076" s="169"/>
      <c r="BM4076" s="169"/>
      <c r="BN4076" s="169"/>
      <c r="BO4076" s="169"/>
      <c r="BP4076" s="169"/>
      <c r="BQ4076" s="169"/>
      <c r="BS4076" s="6"/>
      <c r="BT4076" s="11"/>
      <c r="BU4076" s="6"/>
      <c r="BV4076" s="6"/>
    </row>
    <row r="4077" spans="1:74" ht="15.75" x14ac:dyDescent="0.25">
      <c r="A4077" s="52" t="s">
        <v>6922</v>
      </c>
      <c r="B4077" s="56"/>
      <c r="C4077" s="7" t="s">
        <v>114</v>
      </c>
      <c r="D4077" s="7" t="s">
        <v>22</v>
      </c>
      <c r="E4077" s="7"/>
      <c r="F4077" s="64" t="s">
        <v>181</v>
      </c>
      <c r="G4077" s="6"/>
      <c r="H4077" s="6"/>
      <c r="I4077" s="10" t="s">
        <v>110</v>
      </c>
      <c r="J4077" s="11" t="s">
        <v>6976</v>
      </c>
      <c r="K4077" s="220" t="s">
        <v>600</v>
      </c>
      <c r="L4077" s="180"/>
      <c r="M4077" s="180">
        <v>1000</v>
      </c>
      <c r="N4077" s="80" t="s">
        <v>6925</v>
      </c>
      <c r="O4077" s="165"/>
      <c r="P4077" s="80" t="s">
        <v>6976</v>
      </c>
      <c r="Q4077" s="80"/>
      <c r="R4077" s="80"/>
      <c r="S4077" s="166"/>
      <c r="T4077" s="164"/>
      <c r="U4077" s="167"/>
      <c r="V4077" s="168"/>
      <c r="W4077" s="12" t="str">
        <f t="shared" si="710"/>
        <v>Mqtt1</v>
      </c>
      <c r="X4077" s="222"/>
      <c r="Y4077" s="6" t="str">
        <f t="shared" si="711"/>
        <v>450000 UNDERWLIGHTS</v>
      </c>
      <c r="Z4077" s="106" t="str">
        <f t="shared" si="690"/>
        <v>$.PsFR48MidaftSliderGreen</v>
      </c>
      <c r="AA4077" s="12">
        <v>16</v>
      </c>
      <c r="AB4077" s="6"/>
      <c r="AJ4077" s="80"/>
      <c r="AK4077" s="116" t="s">
        <v>6924</v>
      </c>
      <c r="AN4077" s="80"/>
      <c r="AO4077" s="80"/>
      <c r="AP4077" s="80"/>
      <c r="AQ4077" s="80"/>
      <c r="AR4077" s="130"/>
      <c r="AS4077" s="80"/>
      <c r="AT4077" s="7"/>
      <c r="AU4077" s="7"/>
      <c r="AV4077" s="169"/>
      <c r="AW4077" s="170"/>
      <c r="AX4077" s="140"/>
      <c r="AY4077" s="150"/>
      <c r="AZ4077" s="171"/>
      <c r="BA4077" s="171"/>
      <c r="BB4077" s="150" t="str">
        <f t="shared" si="712"/>
        <v/>
      </c>
      <c r="BC4077" s="172"/>
      <c r="BD4077" s="169"/>
      <c r="BE4077" s="169"/>
      <c r="BF4077" s="169"/>
      <c r="BG4077" s="169"/>
      <c r="BH4077" s="169"/>
      <c r="BI4077" s="169"/>
      <c r="BJ4077" s="169"/>
      <c r="BK4077" s="169"/>
      <c r="BL4077" s="169"/>
      <c r="BM4077" s="169"/>
      <c r="BN4077" s="169"/>
      <c r="BO4077" s="169"/>
      <c r="BP4077" s="169"/>
      <c r="BQ4077" s="169"/>
      <c r="BS4077" s="6"/>
      <c r="BT4077" s="11"/>
      <c r="BU4077" s="6"/>
      <c r="BV4077" s="6"/>
    </row>
    <row r="4078" spans="1:74" ht="15.75" x14ac:dyDescent="0.25">
      <c r="A4078" s="52" t="s">
        <v>6922</v>
      </c>
      <c r="B4078" s="56"/>
      <c r="C4078" s="7" t="s">
        <v>114</v>
      </c>
      <c r="D4078" s="7" t="s">
        <v>22</v>
      </c>
      <c r="E4078" s="7"/>
      <c r="F4078" s="64" t="s">
        <v>181</v>
      </c>
      <c r="G4078" s="6"/>
      <c r="H4078" s="6"/>
      <c r="I4078" s="10" t="s">
        <v>110</v>
      </c>
      <c r="J4078" s="11" t="s">
        <v>6977</v>
      </c>
      <c r="K4078" s="220" t="s">
        <v>600</v>
      </c>
      <c r="L4078" s="180"/>
      <c r="M4078" s="180">
        <v>1000</v>
      </c>
      <c r="N4078" s="80" t="s">
        <v>6925</v>
      </c>
      <c r="O4078" s="165"/>
      <c r="P4078" s="80" t="s">
        <v>6977</v>
      </c>
      <c r="Q4078" s="80"/>
      <c r="R4078" s="80"/>
      <c r="S4078" s="166"/>
      <c r="T4078" s="164"/>
      <c r="U4078" s="167"/>
      <c r="V4078" s="168"/>
      <c r="W4078" s="12" t="str">
        <f t="shared" si="710"/>
        <v>Mqtt1</v>
      </c>
      <c r="X4078" s="222"/>
      <c r="Y4078" s="6" t="str">
        <f t="shared" si="711"/>
        <v>450000 UNDERWLIGHTS</v>
      </c>
      <c r="Z4078" s="106" t="str">
        <f t="shared" si="690"/>
        <v>$.PsFR48MidaftSliderBlue</v>
      </c>
      <c r="AA4078" s="12">
        <v>16</v>
      </c>
      <c r="AB4078" s="6"/>
      <c r="AJ4078" s="80"/>
      <c r="AK4078" s="116" t="s">
        <v>6924</v>
      </c>
      <c r="AN4078" s="80"/>
      <c r="AO4078" s="80"/>
      <c r="AP4078" s="80"/>
      <c r="AQ4078" s="80"/>
      <c r="AR4078" s="130"/>
      <c r="AS4078" s="80"/>
      <c r="AT4078" s="7"/>
      <c r="AU4078" s="7"/>
      <c r="AV4078" s="169"/>
      <c r="AW4078" s="170"/>
      <c r="AX4078" s="140"/>
      <c r="AY4078" s="150"/>
      <c r="AZ4078" s="171"/>
      <c r="BA4078" s="171"/>
      <c r="BB4078" s="150" t="str">
        <f t="shared" si="712"/>
        <v/>
      </c>
      <c r="BC4078" s="172"/>
      <c r="BD4078" s="169"/>
      <c r="BE4078" s="169"/>
      <c r="BF4078" s="169"/>
      <c r="BG4078" s="169"/>
      <c r="BH4078" s="169"/>
      <c r="BI4078" s="169"/>
      <c r="BJ4078" s="169"/>
      <c r="BK4078" s="169"/>
      <c r="BL4078" s="169"/>
      <c r="BM4078" s="169"/>
      <c r="BN4078" s="169"/>
      <c r="BO4078" s="169"/>
      <c r="BP4078" s="169"/>
      <c r="BQ4078" s="169"/>
      <c r="BS4078" s="6"/>
      <c r="BT4078" s="11"/>
      <c r="BU4078" s="6"/>
      <c r="BV4078" s="6"/>
    </row>
    <row r="4079" spans="1:74" ht="15.75" x14ac:dyDescent="0.25">
      <c r="A4079" s="52" t="s">
        <v>6922</v>
      </c>
      <c r="B4079" s="56"/>
      <c r="C4079" s="7" t="s">
        <v>114</v>
      </c>
      <c r="D4079" s="7" t="s">
        <v>22</v>
      </c>
      <c r="E4079" s="7"/>
      <c r="F4079" s="64" t="s">
        <v>181</v>
      </c>
      <c r="G4079" s="6"/>
      <c r="H4079" s="6"/>
      <c r="I4079" s="10" t="s">
        <v>110</v>
      </c>
      <c r="J4079" s="11" t="s">
        <v>6978</v>
      </c>
      <c r="K4079" s="220" t="s">
        <v>600</v>
      </c>
      <c r="L4079" s="180"/>
      <c r="M4079" s="180">
        <v>1000</v>
      </c>
      <c r="N4079" s="80" t="s">
        <v>6925</v>
      </c>
      <c r="O4079" s="165"/>
      <c r="P4079" s="80" t="s">
        <v>6978</v>
      </c>
      <c r="Q4079" s="80"/>
      <c r="R4079" s="80"/>
      <c r="S4079" s="166"/>
      <c r="T4079" s="164"/>
      <c r="U4079" s="167"/>
      <c r="V4079" s="168"/>
      <c r="W4079" s="12" t="str">
        <f t="shared" si="710"/>
        <v>Mqtt1</v>
      </c>
      <c r="X4079" s="222"/>
      <c r="Y4079" s="6" t="str">
        <f t="shared" si="711"/>
        <v>450000 UNDERWLIGHTS</v>
      </c>
      <c r="Z4079" s="106" t="str">
        <f t="shared" si="690"/>
        <v>$.PsFR48MidaftSliderWhite</v>
      </c>
      <c r="AA4079" s="12">
        <v>16</v>
      </c>
      <c r="AB4079" s="6"/>
      <c r="AJ4079" s="80"/>
      <c r="AK4079" s="116" t="s">
        <v>6924</v>
      </c>
      <c r="AN4079" s="80"/>
      <c r="AO4079" s="80"/>
      <c r="AP4079" s="80"/>
      <c r="AQ4079" s="80"/>
      <c r="AR4079" s="130"/>
      <c r="AS4079" s="80"/>
      <c r="AT4079" s="7"/>
      <c r="AU4079" s="7"/>
      <c r="AV4079" s="169"/>
      <c r="AW4079" s="170"/>
      <c r="AX4079" s="140"/>
      <c r="AY4079" s="150"/>
      <c r="AZ4079" s="171"/>
      <c r="BA4079" s="171"/>
      <c r="BB4079" s="150" t="str">
        <f t="shared" si="712"/>
        <v/>
      </c>
      <c r="BC4079" s="172"/>
      <c r="BD4079" s="169"/>
      <c r="BE4079" s="169"/>
      <c r="BF4079" s="169"/>
      <c r="BG4079" s="169"/>
      <c r="BH4079" s="169"/>
      <c r="BI4079" s="169"/>
      <c r="BJ4079" s="169"/>
      <c r="BK4079" s="169"/>
      <c r="BL4079" s="169"/>
      <c r="BM4079" s="169"/>
      <c r="BN4079" s="169"/>
      <c r="BO4079" s="169"/>
      <c r="BP4079" s="169"/>
      <c r="BQ4079" s="169"/>
      <c r="BS4079" s="6"/>
      <c r="BT4079" s="11"/>
      <c r="BU4079" s="6"/>
      <c r="BV4079" s="6"/>
    </row>
    <row r="4080" spans="1:74" ht="15.75" x14ac:dyDescent="0.25">
      <c r="A4080" s="52" t="s">
        <v>6922</v>
      </c>
      <c r="B4080" s="56"/>
      <c r="C4080" s="7" t="s">
        <v>111</v>
      </c>
      <c r="D4080" s="7" t="s">
        <v>22</v>
      </c>
      <c r="E4080" s="7"/>
      <c r="F4080" s="64" t="s">
        <v>181</v>
      </c>
      <c r="G4080" s="6"/>
      <c r="H4080" s="6"/>
      <c r="I4080" s="10" t="s">
        <v>110</v>
      </c>
      <c r="J4080" s="11" t="s">
        <v>6979</v>
      </c>
      <c r="K4080" s="220" t="s">
        <v>600</v>
      </c>
      <c r="L4080" s="180"/>
      <c r="M4080" s="180">
        <v>1000</v>
      </c>
      <c r="N4080" s="80" t="s">
        <v>6925</v>
      </c>
      <c r="O4080" s="165"/>
      <c r="P4080" s="80" t="s">
        <v>6979</v>
      </c>
      <c r="Q4080" s="80"/>
      <c r="R4080" s="80"/>
      <c r="S4080" s="166"/>
      <c r="T4080" s="164"/>
      <c r="U4080" s="167"/>
      <c r="V4080" s="168"/>
      <c r="W4080" s="12" t="str">
        <f t="shared" si="710"/>
        <v>Mqtt1</v>
      </c>
      <c r="X4080" s="222"/>
      <c r="Y4080" s="6" t="str">
        <f t="shared" si="711"/>
        <v>450000 UNDERWLIGHTS</v>
      </c>
      <c r="Z4080" s="106" t="str">
        <f t="shared" si="690"/>
        <v>$.PsFR48MidaftPresetReset</v>
      </c>
      <c r="AA4080" s="12">
        <v>16</v>
      </c>
      <c r="AB4080" s="6"/>
      <c r="AJ4080" s="80"/>
      <c r="AK4080" s="116" t="s">
        <v>6924</v>
      </c>
      <c r="AN4080" s="80"/>
      <c r="AO4080" s="80"/>
      <c r="AP4080" s="80"/>
      <c r="AQ4080" s="80"/>
      <c r="AR4080" s="130"/>
      <c r="AS4080" s="80"/>
      <c r="AT4080" s="7"/>
      <c r="AU4080" s="7"/>
      <c r="AV4080" s="169"/>
      <c r="AW4080" s="170"/>
      <c r="AX4080" s="140"/>
      <c r="AY4080" s="150"/>
      <c r="AZ4080" s="171"/>
      <c r="BA4080" s="171"/>
      <c r="BB4080" s="150" t="str">
        <f t="shared" si="712"/>
        <v/>
      </c>
      <c r="BC4080" s="172"/>
      <c r="BD4080" s="169"/>
      <c r="BE4080" s="169"/>
      <c r="BF4080" s="169"/>
      <c r="BG4080" s="169"/>
      <c r="BH4080" s="169"/>
      <c r="BI4080" s="169"/>
      <c r="BJ4080" s="169"/>
      <c r="BK4080" s="169"/>
      <c r="BL4080" s="169"/>
      <c r="BM4080" s="169"/>
      <c r="BN4080" s="169"/>
      <c r="BO4080" s="169"/>
      <c r="BP4080" s="169"/>
      <c r="BQ4080" s="169"/>
      <c r="BS4080" s="6"/>
      <c r="BT4080" s="11"/>
      <c r="BU4080" s="6"/>
      <c r="BV4080" s="6"/>
    </row>
    <row r="4081" spans="1:74" ht="15.75" x14ac:dyDescent="0.25">
      <c r="A4081" s="52" t="s">
        <v>6922</v>
      </c>
      <c r="B4081" s="56"/>
      <c r="C4081" s="7" t="s">
        <v>111</v>
      </c>
      <c r="D4081" s="7" t="s">
        <v>22</v>
      </c>
      <c r="E4081" s="7"/>
      <c r="F4081" s="64" t="s">
        <v>181</v>
      </c>
      <c r="G4081" s="6"/>
      <c r="H4081" s="6"/>
      <c r="I4081" s="10" t="s">
        <v>110</v>
      </c>
      <c r="J4081" s="11" t="s">
        <v>6980</v>
      </c>
      <c r="K4081" s="220" t="s">
        <v>600</v>
      </c>
      <c r="L4081" s="180"/>
      <c r="M4081" s="180">
        <v>1000</v>
      </c>
      <c r="N4081" s="80" t="s">
        <v>6925</v>
      </c>
      <c r="O4081" s="165"/>
      <c r="P4081" s="80" t="s">
        <v>6980</v>
      </c>
      <c r="Q4081" s="80"/>
      <c r="R4081" s="80"/>
      <c r="S4081" s="166"/>
      <c r="T4081" s="164"/>
      <c r="U4081" s="167"/>
      <c r="V4081" s="168"/>
      <c r="W4081" s="12" t="str">
        <f t="shared" si="710"/>
        <v>Mqtt1</v>
      </c>
      <c r="X4081" s="222"/>
      <c r="Y4081" s="6" t="str">
        <f t="shared" si="711"/>
        <v>450000 UNDERWLIGHTS</v>
      </c>
      <c r="Z4081" s="106" t="str">
        <f t="shared" si="690"/>
        <v>$.PsFR48MidaftPresetSet</v>
      </c>
      <c r="AA4081" s="12">
        <v>16</v>
      </c>
      <c r="AB4081" s="6"/>
      <c r="AJ4081" s="80"/>
      <c r="AK4081" s="116" t="s">
        <v>6924</v>
      </c>
      <c r="AN4081" s="80"/>
      <c r="AO4081" s="80"/>
      <c r="AP4081" s="80"/>
      <c r="AQ4081" s="80"/>
      <c r="AR4081" s="130"/>
      <c r="AS4081" s="80"/>
      <c r="AT4081" s="7"/>
      <c r="AU4081" s="7"/>
      <c r="AV4081" s="169"/>
      <c r="AW4081" s="170"/>
      <c r="AX4081" s="140"/>
      <c r="AY4081" s="150"/>
      <c r="AZ4081" s="171"/>
      <c r="BA4081" s="171"/>
      <c r="BB4081" s="150" t="str">
        <f t="shared" si="712"/>
        <v/>
      </c>
      <c r="BC4081" s="172"/>
      <c r="BD4081" s="169"/>
      <c r="BE4081" s="169"/>
      <c r="BF4081" s="169"/>
      <c r="BG4081" s="169"/>
      <c r="BH4081" s="169"/>
      <c r="BI4081" s="169"/>
      <c r="BJ4081" s="169"/>
      <c r="BK4081" s="169"/>
      <c r="BL4081" s="169"/>
      <c r="BM4081" s="169"/>
      <c r="BN4081" s="169"/>
      <c r="BO4081" s="169"/>
      <c r="BP4081" s="169"/>
      <c r="BQ4081" s="169"/>
      <c r="BS4081" s="6"/>
      <c r="BT4081" s="11"/>
      <c r="BU4081" s="6"/>
      <c r="BV4081" s="6"/>
    </row>
    <row r="4082" spans="1:74" ht="15.75" x14ac:dyDescent="0.25">
      <c r="A4082" s="52" t="s">
        <v>6922</v>
      </c>
      <c r="B4082" s="56"/>
      <c r="C4082" s="7" t="s">
        <v>111</v>
      </c>
      <c r="D4082" s="7" t="s">
        <v>22</v>
      </c>
      <c r="E4082" s="7"/>
      <c r="F4082" s="64" t="s">
        <v>181</v>
      </c>
      <c r="G4082" s="6"/>
      <c r="H4082" s="6"/>
      <c r="I4082" s="10" t="s">
        <v>110</v>
      </c>
      <c r="J4082" s="11" t="s">
        <v>6981</v>
      </c>
      <c r="K4082" s="220" t="s">
        <v>600</v>
      </c>
      <c r="L4082" s="180"/>
      <c r="M4082" s="180">
        <v>1000</v>
      </c>
      <c r="N4082" s="80" t="s">
        <v>6925</v>
      </c>
      <c r="O4082" s="165"/>
      <c r="P4082" s="80" t="s">
        <v>6981</v>
      </c>
      <c r="Q4082" s="80"/>
      <c r="R4082" s="80"/>
      <c r="S4082" s="166"/>
      <c r="T4082" s="164"/>
      <c r="U4082" s="167"/>
      <c r="V4082" s="168"/>
      <c r="W4082" s="12" t="str">
        <f t="shared" si="710"/>
        <v>Mqtt1</v>
      </c>
      <c r="X4082" s="222"/>
      <c r="Y4082" s="6" t="str">
        <f t="shared" si="711"/>
        <v>450000 UNDERWLIGHTS</v>
      </c>
      <c r="Z4082" s="106" t="str">
        <f t="shared" si="690"/>
        <v>$.PsFR48MidaftSliderOnOff</v>
      </c>
      <c r="AA4082" s="12">
        <v>16</v>
      </c>
      <c r="AB4082" s="6"/>
      <c r="AJ4082" s="80"/>
      <c r="AK4082" s="116" t="s">
        <v>6924</v>
      </c>
      <c r="AN4082" s="80"/>
      <c r="AO4082" s="80"/>
      <c r="AP4082" s="80"/>
      <c r="AQ4082" s="80"/>
      <c r="AR4082" s="130"/>
      <c r="AS4082" s="80"/>
      <c r="AT4082" s="7"/>
      <c r="AU4082" s="7"/>
      <c r="AV4082" s="169"/>
      <c r="AW4082" s="170"/>
      <c r="AX4082" s="140"/>
      <c r="AY4082" s="150"/>
      <c r="AZ4082" s="171"/>
      <c r="BA4082" s="171"/>
      <c r="BB4082" s="150" t="str">
        <f t="shared" si="712"/>
        <v/>
      </c>
      <c r="BC4082" s="172"/>
      <c r="BD4082" s="169"/>
      <c r="BE4082" s="169"/>
      <c r="BF4082" s="169"/>
      <c r="BG4082" s="169"/>
      <c r="BH4082" s="169"/>
      <c r="BI4082" s="169"/>
      <c r="BJ4082" s="169"/>
      <c r="BK4082" s="169"/>
      <c r="BL4082" s="169"/>
      <c r="BM4082" s="169"/>
      <c r="BN4082" s="169"/>
      <c r="BO4082" s="169"/>
      <c r="BP4082" s="169"/>
      <c r="BQ4082" s="169"/>
      <c r="BS4082" s="6"/>
      <c r="BT4082" s="11"/>
      <c r="BU4082" s="6"/>
      <c r="BV4082" s="6"/>
    </row>
    <row r="4083" spans="1:74" ht="15.75" x14ac:dyDescent="0.25">
      <c r="A4083" s="52" t="s">
        <v>6922</v>
      </c>
      <c r="B4083" s="56"/>
      <c r="C4083" s="7" t="s">
        <v>111</v>
      </c>
      <c r="D4083" s="7" t="s">
        <v>22</v>
      </c>
      <c r="E4083" s="7"/>
      <c r="F4083" s="64" t="s">
        <v>181</v>
      </c>
      <c r="G4083" s="6"/>
      <c r="H4083" s="6"/>
      <c r="I4083" s="10" t="s">
        <v>110</v>
      </c>
      <c r="J4083" s="11" t="s">
        <v>6982</v>
      </c>
      <c r="K4083" s="220" t="s">
        <v>600</v>
      </c>
      <c r="L4083" s="180"/>
      <c r="M4083" s="180">
        <v>1000</v>
      </c>
      <c r="N4083" s="80" t="s">
        <v>6925</v>
      </c>
      <c r="O4083" s="165"/>
      <c r="P4083" s="80" t="s">
        <v>6982</v>
      </c>
      <c r="Q4083" s="80"/>
      <c r="R4083" s="80"/>
      <c r="S4083" s="166"/>
      <c r="T4083" s="164"/>
      <c r="U4083" s="167"/>
      <c r="V4083" s="168"/>
      <c r="W4083" s="12" t="str">
        <f t="shared" si="710"/>
        <v>Mqtt1</v>
      </c>
      <c r="X4083" s="222"/>
      <c r="Y4083" s="6" t="str">
        <f t="shared" si="711"/>
        <v>450000 UNDERWLIGHTS</v>
      </c>
      <c r="Z4083" s="106" t="str">
        <f t="shared" si="690"/>
        <v>$.PsFR48MidaftActiveChanges</v>
      </c>
      <c r="AA4083" s="12">
        <v>16</v>
      </c>
      <c r="AB4083" s="6"/>
      <c r="AJ4083" s="80"/>
      <c r="AK4083" s="116" t="s">
        <v>6924</v>
      </c>
      <c r="AN4083" s="80"/>
      <c r="AO4083" s="80"/>
      <c r="AP4083" s="80"/>
      <c r="AQ4083" s="80"/>
      <c r="AR4083" s="130"/>
      <c r="AS4083" s="80"/>
      <c r="AT4083" s="7"/>
      <c r="AU4083" s="7"/>
      <c r="AV4083" s="169"/>
      <c r="AW4083" s="170"/>
      <c r="AX4083" s="140"/>
      <c r="AY4083" s="150"/>
      <c r="AZ4083" s="171"/>
      <c r="BA4083" s="171"/>
      <c r="BB4083" s="150" t="str">
        <f t="shared" si="712"/>
        <v/>
      </c>
      <c r="BC4083" s="172"/>
      <c r="BD4083" s="169"/>
      <c r="BE4083" s="169"/>
      <c r="BF4083" s="169"/>
      <c r="BG4083" s="169"/>
      <c r="BH4083" s="169"/>
      <c r="BI4083" s="169"/>
      <c r="BJ4083" s="169"/>
      <c r="BK4083" s="169"/>
      <c r="BL4083" s="169"/>
      <c r="BM4083" s="169"/>
      <c r="BN4083" s="169"/>
      <c r="BO4083" s="169"/>
      <c r="BP4083" s="169"/>
      <c r="BQ4083" s="169"/>
      <c r="BS4083" s="6"/>
      <c r="BT4083" s="11"/>
      <c r="BU4083" s="6"/>
      <c r="BV4083" s="6"/>
    </row>
    <row r="4084" spans="1:74" ht="15.75" x14ac:dyDescent="0.25">
      <c r="A4084" s="52" t="s">
        <v>6922</v>
      </c>
      <c r="B4084" s="56"/>
      <c r="C4084" s="7" t="s">
        <v>128</v>
      </c>
      <c r="D4084" s="7" t="s">
        <v>22</v>
      </c>
      <c r="E4084" s="7"/>
      <c r="F4084" s="64" t="s">
        <v>181</v>
      </c>
      <c r="G4084" s="6"/>
      <c r="H4084" s="6"/>
      <c r="I4084" s="10" t="s">
        <v>110</v>
      </c>
      <c r="J4084" s="11" t="s">
        <v>6983</v>
      </c>
      <c r="K4084" s="220" t="s">
        <v>600</v>
      </c>
      <c r="L4084" s="180"/>
      <c r="M4084" s="180">
        <v>1000</v>
      </c>
      <c r="N4084" s="80" t="s">
        <v>6925</v>
      </c>
      <c r="O4084" s="165"/>
      <c r="P4084" s="80" t="s">
        <v>6983</v>
      </c>
      <c r="Q4084" s="80"/>
      <c r="R4084" s="80"/>
      <c r="S4084" s="166"/>
      <c r="T4084" s="164"/>
      <c r="U4084" s="167"/>
      <c r="V4084" s="168"/>
      <c r="W4084" s="12" t="str">
        <f t="shared" si="710"/>
        <v>Mqtt1</v>
      </c>
      <c r="X4084" s="222"/>
      <c r="Y4084" s="6" t="str">
        <f t="shared" si="711"/>
        <v>450000 UNDERWLIGHTS</v>
      </c>
      <c r="Z4084" s="106" t="str">
        <f t="shared" si="690"/>
        <v>$.PsFR48MidaftPreset1HmiColor</v>
      </c>
      <c r="AA4084" s="12">
        <v>16</v>
      </c>
      <c r="AB4084" s="6"/>
      <c r="AE4084" s="11">
        <v>9</v>
      </c>
      <c r="AJ4084" s="80"/>
      <c r="AN4084" s="80"/>
      <c r="AO4084" s="80"/>
      <c r="AP4084" s="80"/>
      <c r="AQ4084" s="80"/>
      <c r="AR4084" s="130"/>
      <c r="AS4084" s="80"/>
      <c r="AT4084" s="7"/>
      <c r="AU4084" s="7"/>
      <c r="AV4084" s="169"/>
      <c r="AW4084" s="170"/>
      <c r="AX4084" s="140"/>
      <c r="AY4084" s="150"/>
      <c r="AZ4084" s="171"/>
      <c r="BA4084" s="171"/>
      <c r="BB4084" s="150" t="str">
        <f t="shared" si="712"/>
        <v/>
      </c>
      <c r="BC4084" s="172"/>
      <c r="BD4084" s="169"/>
      <c r="BE4084" s="169"/>
      <c r="BF4084" s="169"/>
      <c r="BG4084" s="169"/>
      <c r="BH4084" s="169"/>
      <c r="BI4084" s="169"/>
      <c r="BJ4084" s="169"/>
      <c r="BK4084" s="169"/>
      <c r="BL4084" s="169"/>
      <c r="BM4084" s="169"/>
      <c r="BN4084" s="169"/>
      <c r="BO4084" s="169"/>
      <c r="BP4084" s="169"/>
      <c r="BQ4084" s="169"/>
      <c r="BS4084" s="6"/>
      <c r="BT4084" s="11"/>
      <c r="BU4084" s="6"/>
      <c r="BV4084" s="6"/>
    </row>
    <row r="4085" spans="1:74" ht="15.75" x14ac:dyDescent="0.25">
      <c r="A4085" s="52" t="s">
        <v>6922</v>
      </c>
      <c r="B4085" s="56"/>
      <c r="C4085" s="7" t="s">
        <v>128</v>
      </c>
      <c r="D4085" s="7" t="s">
        <v>22</v>
      </c>
      <c r="E4085" s="7"/>
      <c r="F4085" s="64" t="s">
        <v>181</v>
      </c>
      <c r="G4085" s="6"/>
      <c r="H4085" s="6"/>
      <c r="I4085" s="10" t="s">
        <v>110</v>
      </c>
      <c r="J4085" s="11" t="s">
        <v>6984</v>
      </c>
      <c r="K4085" s="220" t="s">
        <v>600</v>
      </c>
      <c r="L4085" s="180"/>
      <c r="M4085" s="180">
        <v>1000</v>
      </c>
      <c r="N4085" s="80" t="s">
        <v>6925</v>
      </c>
      <c r="O4085" s="165"/>
      <c r="P4085" s="80" t="s">
        <v>6984</v>
      </c>
      <c r="Q4085" s="80"/>
      <c r="R4085" s="80"/>
      <c r="S4085" s="166"/>
      <c r="T4085" s="164"/>
      <c r="U4085" s="167"/>
      <c r="V4085" s="168"/>
      <c r="W4085" s="12" t="str">
        <f t="shared" si="710"/>
        <v>Mqtt1</v>
      </c>
      <c r="X4085" s="222"/>
      <c r="Y4085" s="6" t="str">
        <f t="shared" si="711"/>
        <v>450000 UNDERWLIGHTS</v>
      </c>
      <c r="Z4085" s="106" t="str">
        <f t="shared" si="690"/>
        <v>$.PsFR48MidaftPreset2HmiColor</v>
      </c>
      <c r="AA4085" s="12">
        <v>16</v>
      </c>
      <c r="AB4085" s="6"/>
      <c r="AE4085" s="11">
        <v>9</v>
      </c>
      <c r="AJ4085" s="80"/>
      <c r="AN4085" s="80"/>
      <c r="AO4085" s="80"/>
      <c r="AP4085" s="80"/>
      <c r="AQ4085" s="80"/>
      <c r="AR4085" s="130"/>
      <c r="AS4085" s="80"/>
      <c r="AT4085" s="7"/>
      <c r="AU4085" s="7"/>
      <c r="AV4085" s="169"/>
      <c r="AW4085" s="170"/>
      <c r="AX4085" s="140"/>
      <c r="AY4085" s="150"/>
      <c r="AZ4085" s="171"/>
      <c r="BA4085" s="171"/>
      <c r="BB4085" s="150" t="str">
        <f t="shared" si="712"/>
        <v/>
      </c>
      <c r="BC4085" s="172"/>
      <c r="BD4085" s="169"/>
      <c r="BE4085" s="169"/>
      <c r="BF4085" s="169"/>
      <c r="BG4085" s="169"/>
      <c r="BH4085" s="169"/>
      <c r="BI4085" s="169"/>
      <c r="BJ4085" s="169"/>
      <c r="BK4085" s="169"/>
      <c r="BL4085" s="169"/>
      <c r="BM4085" s="169"/>
      <c r="BN4085" s="169"/>
      <c r="BO4085" s="169"/>
      <c r="BP4085" s="169"/>
      <c r="BQ4085" s="169"/>
      <c r="BS4085" s="6"/>
      <c r="BT4085" s="11"/>
      <c r="BU4085" s="6"/>
      <c r="BV4085" s="6"/>
    </row>
    <row r="4086" spans="1:74" ht="15.75" x14ac:dyDescent="0.25">
      <c r="A4086" s="52" t="s">
        <v>6922</v>
      </c>
      <c r="B4086" s="56"/>
      <c r="C4086" s="7" t="s">
        <v>128</v>
      </c>
      <c r="D4086" s="7" t="s">
        <v>22</v>
      </c>
      <c r="E4086" s="7"/>
      <c r="F4086" s="64" t="s">
        <v>181</v>
      </c>
      <c r="G4086" s="6"/>
      <c r="H4086" s="6"/>
      <c r="I4086" s="10" t="s">
        <v>110</v>
      </c>
      <c r="J4086" s="11" t="s">
        <v>6985</v>
      </c>
      <c r="K4086" s="220" t="s">
        <v>600</v>
      </c>
      <c r="L4086" s="180"/>
      <c r="M4086" s="180">
        <v>1000</v>
      </c>
      <c r="N4086" s="80" t="s">
        <v>6925</v>
      </c>
      <c r="O4086" s="165"/>
      <c r="P4086" s="80" t="s">
        <v>6985</v>
      </c>
      <c r="Q4086" s="80"/>
      <c r="R4086" s="80"/>
      <c r="S4086" s="166"/>
      <c r="T4086" s="164"/>
      <c r="U4086" s="167"/>
      <c r="V4086" s="168"/>
      <c r="W4086" s="12" t="str">
        <f t="shared" si="710"/>
        <v>Mqtt1</v>
      </c>
      <c r="X4086" s="222"/>
      <c r="Y4086" s="6" t="str">
        <f t="shared" si="711"/>
        <v>450000 UNDERWLIGHTS</v>
      </c>
      <c r="Z4086" s="106" t="str">
        <f t="shared" si="690"/>
        <v>$.PsFR48MidaftPreset3HmiColor</v>
      </c>
      <c r="AA4086" s="12">
        <v>16</v>
      </c>
      <c r="AB4086" s="6"/>
      <c r="AE4086" s="11">
        <v>9</v>
      </c>
      <c r="AJ4086" s="80"/>
      <c r="AN4086" s="80"/>
      <c r="AO4086" s="80"/>
      <c r="AP4086" s="80"/>
      <c r="AQ4086" s="80"/>
      <c r="AR4086" s="130"/>
      <c r="AS4086" s="80"/>
      <c r="AT4086" s="7"/>
      <c r="AU4086" s="7"/>
      <c r="AV4086" s="169"/>
      <c r="AW4086" s="170"/>
      <c r="AX4086" s="140"/>
      <c r="AY4086" s="150"/>
      <c r="AZ4086" s="171"/>
      <c r="BA4086" s="171"/>
      <c r="BB4086" s="150" t="str">
        <f t="shared" si="712"/>
        <v/>
      </c>
      <c r="BC4086" s="172"/>
      <c r="BD4086" s="169"/>
      <c r="BE4086" s="169"/>
      <c r="BF4086" s="169"/>
      <c r="BG4086" s="169"/>
      <c r="BH4086" s="169"/>
      <c r="BI4086" s="169"/>
      <c r="BJ4086" s="169"/>
      <c r="BK4086" s="169"/>
      <c r="BL4086" s="169"/>
      <c r="BM4086" s="169"/>
      <c r="BN4086" s="169"/>
      <c r="BO4086" s="169"/>
      <c r="BP4086" s="169"/>
      <c r="BQ4086" s="169"/>
      <c r="BS4086" s="6"/>
      <c r="BT4086" s="11"/>
      <c r="BU4086" s="6"/>
      <c r="BV4086" s="6"/>
    </row>
    <row r="4087" spans="1:74" ht="15.75" x14ac:dyDescent="0.25">
      <c r="A4087" s="52" t="s">
        <v>6922</v>
      </c>
      <c r="B4087" s="56"/>
      <c r="C4087" s="7" t="s">
        <v>128</v>
      </c>
      <c r="D4087" s="7" t="s">
        <v>22</v>
      </c>
      <c r="E4087" s="7"/>
      <c r="F4087" s="64" t="s">
        <v>181</v>
      </c>
      <c r="G4087" s="6"/>
      <c r="H4087" s="6"/>
      <c r="I4087" s="10" t="s">
        <v>110</v>
      </c>
      <c r="J4087" s="11" t="s">
        <v>6986</v>
      </c>
      <c r="K4087" s="220" t="s">
        <v>600</v>
      </c>
      <c r="L4087" s="180"/>
      <c r="M4087" s="180">
        <v>1000</v>
      </c>
      <c r="N4087" s="80" t="s">
        <v>6925</v>
      </c>
      <c r="O4087" s="165"/>
      <c r="P4087" s="80" t="s">
        <v>6986</v>
      </c>
      <c r="Q4087" s="80"/>
      <c r="R4087" s="80"/>
      <c r="S4087" s="166"/>
      <c r="T4087" s="164"/>
      <c r="U4087" s="167"/>
      <c r="V4087" s="168"/>
      <c r="W4087" s="12" t="str">
        <f t="shared" si="710"/>
        <v>Mqtt1</v>
      </c>
      <c r="X4087" s="222"/>
      <c r="Y4087" s="6" t="str">
        <f t="shared" si="711"/>
        <v>450000 UNDERWLIGHTS</v>
      </c>
      <c r="Z4087" s="106" t="str">
        <f t="shared" si="690"/>
        <v>$.PsFR48MidaftPreset4HmiColor</v>
      </c>
      <c r="AA4087" s="12">
        <v>16</v>
      </c>
      <c r="AB4087" s="6"/>
      <c r="AE4087" s="11">
        <v>9</v>
      </c>
      <c r="AJ4087" s="80"/>
      <c r="AN4087" s="80"/>
      <c r="AO4087" s="80"/>
      <c r="AP4087" s="80"/>
      <c r="AQ4087" s="80"/>
      <c r="AR4087" s="130"/>
      <c r="AS4087" s="80"/>
      <c r="AT4087" s="7"/>
      <c r="AU4087" s="7"/>
      <c r="AV4087" s="169"/>
      <c r="AW4087" s="170"/>
      <c r="AX4087" s="140"/>
      <c r="AY4087" s="150"/>
      <c r="AZ4087" s="171"/>
      <c r="BA4087" s="171"/>
      <c r="BB4087" s="150" t="str">
        <f t="shared" si="712"/>
        <v/>
      </c>
      <c r="BC4087" s="172"/>
      <c r="BD4087" s="169"/>
      <c r="BE4087" s="169"/>
      <c r="BF4087" s="169"/>
      <c r="BG4087" s="169"/>
      <c r="BH4087" s="169"/>
      <c r="BI4087" s="169"/>
      <c r="BJ4087" s="169"/>
      <c r="BK4087" s="169"/>
      <c r="BL4087" s="169"/>
      <c r="BM4087" s="169"/>
      <c r="BN4087" s="169"/>
      <c r="BO4087" s="169"/>
      <c r="BP4087" s="169"/>
      <c r="BQ4087" s="169"/>
      <c r="BS4087" s="6"/>
      <c r="BT4087" s="11"/>
      <c r="BU4087" s="6"/>
      <c r="BV4087" s="6"/>
    </row>
    <row r="4088" spans="1:74" ht="15.75" x14ac:dyDescent="0.25">
      <c r="A4088" s="52" t="s">
        <v>6922</v>
      </c>
      <c r="B4088" s="56"/>
      <c r="C4088" s="7" t="s">
        <v>128</v>
      </c>
      <c r="D4088" s="7" t="s">
        <v>22</v>
      </c>
      <c r="E4088" s="7"/>
      <c r="F4088" s="64" t="s">
        <v>181</v>
      </c>
      <c r="G4088" s="6"/>
      <c r="H4088" s="6"/>
      <c r="I4088" s="10" t="s">
        <v>110</v>
      </c>
      <c r="J4088" s="11" t="s">
        <v>6987</v>
      </c>
      <c r="K4088" s="220" t="s">
        <v>600</v>
      </c>
      <c r="L4088" s="180"/>
      <c r="M4088" s="180">
        <v>1000</v>
      </c>
      <c r="N4088" s="80" t="s">
        <v>6925</v>
      </c>
      <c r="O4088" s="165"/>
      <c r="P4088" s="80" t="s">
        <v>6987</v>
      </c>
      <c r="Q4088" s="80"/>
      <c r="R4088" s="80"/>
      <c r="S4088" s="166"/>
      <c r="T4088" s="164"/>
      <c r="U4088" s="167"/>
      <c r="V4088" s="168"/>
      <c r="W4088" s="12" t="str">
        <f t="shared" si="710"/>
        <v>Mqtt1</v>
      </c>
      <c r="X4088" s="222"/>
      <c r="Y4088" s="6" t="str">
        <f t="shared" si="711"/>
        <v>450000 UNDERWLIGHTS</v>
      </c>
      <c r="Z4088" s="106" t="str">
        <f t="shared" si="690"/>
        <v>$.PsFR48MidaftPreset5HmiColor</v>
      </c>
      <c r="AA4088" s="12">
        <v>16</v>
      </c>
      <c r="AB4088" s="6"/>
      <c r="AE4088" s="11">
        <v>9</v>
      </c>
      <c r="AJ4088" s="80"/>
      <c r="AN4088" s="80"/>
      <c r="AO4088" s="80"/>
      <c r="AP4088" s="80"/>
      <c r="AQ4088" s="80"/>
      <c r="AR4088" s="130"/>
      <c r="AS4088" s="80"/>
      <c r="AT4088" s="7"/>
      <c r="AU4088" s="7"/>
      <c r="AV4088" s="169"/>
      <c r="AW4088" s="170"/>
      <c r="AX4088" s="140"/>
      <c r="AY4088" s="150"/>
      <c r="AZ4088" s="171"/>
      <c r="BA4088" s="171"/>
      <c r="BB4088" s="150" t="str">
        <f t="shared" si="712"/>
        <v/>
      </c>
      <c r="BC4088" s="172"/>
      <c r="BD4088" s="169"/>
      <c r="BE4088" s="169"/>
      <c r="BF4088" s="169"/>
      <c r="BG4088" s="169"/>
      <c r="BH4088" s="169"/>
      <c r="BI4088" s="169"/>
      <c r="BJ4088" s="169"/>
      <c r="BK4088" s="169"/>
      <c r="BL4088" s="169"/>
      <c r="BM4088" s="169"/>
      <c r="BN4088" s="169"/>
      <c r="BO4088" s="169"/>
      <c r="BP4088" s="169"/>
      <c r="BQ4088" s="169"/>
      <c r="BS4088" s="6"/>
      <c r="BT4088" s="11"/>
      <c r="BU4088" s="6"/>
      <c r="BV4088" s="6"/>
    </row>
    <row r="4089" spans="1:74" ht="15.75" x14ac:dyDescent="0.25">
      <c r="A4089" s="52" t="s">
        <v>6922</v>
      </c>
      <c r="B4089" s="56"/>
      <c r="C4089" s="7" t="s">
        <v>128</v>
      </c>
      <c r="D4089" s="7" t="s">
        <v>22</v>
      </c>
      <c r="E4089" s="7"/>
      <c r="F4089" s="64" t="s">
        <v>181</v>
      </c>
      <c r="G4089" s="6"/>
      <c r="H4089" s="6"/>
      <c r="I4089" s="10" t="s">
        <v>110</v>
      </c>
      <c r="J4089" s="11" t="s">
        <v>6988</v>
      </c>
      <c r="K4089" s="220" t="s">
        <v>600</v>
      </c>
      <c r="L4089" s="180"/>
      <c r="M4089" s="180">
        <v>1000</v>
      </c>
      <c r="N4089" s="80" t="s">
        <v>6925</v>
      </c>
      <c r="O4089" s="165"/>
      <c r="P4089" s="80" t="s">
        <v>6988</v>
      </c>
      <c r="Q4089" s="80"/>
      <c r="R4089" s="80"/>
      <c r="S4089" s="166"/>
      <c r="T4089" s="164"/>
      <c r="U4089" s="167"/>
      <c r="V4089" s="168"/>
      <c r="W4089" s="12" t="str">
        <f t="shared" si="710"/>
        <v>Mqtt1</v>
      </c>
      <c r="X4089" s="222"/>
      <c r="Y4089" s="6" t="str">
        <f t="shared" si="711"/>
        <v>450000 UNDERWLIGHTS</v>
      </c>
      <c r="Z4089" s="106" t="str">
        <f t="shared" si="690"/>
        <v>$.PsFR48MidaftPreset6HmiColor</v>
      </c>
      <c r="AA4089" s="12">
        <v>16</v>
      </c>
      <c r="AB4089" s="6"/>
      <c r="AE4089" s="11">
        <v>9</v>
      </c>
      <c r="AJ4089" s="80"/>
      <c r="AN4089" s="80"/>
      <c r="AO4089" s="80"/>
      <c r="AP4089" s="80"/>
      <c r="AQ4089" s="80"/>
      <c r="AR4089" s="130"/>
      <c r="AS4089" s="80"/>
      <c r="AT4089" s="7"/>
      <c r="AU4089" s="7"/>
      <c r="AV4089" s="169"/>
      <c r="AW4089" s="170"/>
      <c r="AX4089" s="140"/>
      <c r="AY4089" s="150"/>
      <c r="AZ4089" s="171"/>
      <c r="BA4089" s="171"/>
      <c r="BB4089" s="150" t="str">
        <f t="shared" si="712"/>
        <v/>
      </c>
      <c r="BC4089" s="172"/>
      <c r="BD4089" s="169"/>
      <c r="BE4089" s="169"/>
      <c r="BF4089" s="169"/>
      <c r="BG4089" s="169"/>
      <c r="BH4089" s="169"/>
      <c r="BI4089" s="169"/>
      <c r="BJ4089" s="169"/>
      <c r="BK4089" s="169"/>
      <c r="BL4089" s="169"/>
      <c r="BM4089" s="169"/>
      <c r="BN4089" s="169"/>
      <c r="BO4089" s="169"/>
      <c r="BP4089" s="169"/>
      <c r="BQ4089" s="169"/>
      <c r="BS4089" s="6"/>
      <c r="BT4089" s="11"/>
      <c r="BU4089" s="6"/>
      <c r="BV4089" s="6"/>
    </row>
    <row r="4090" spans="1:74" ht="15.75" x14ac:dyDescent="0.25">
      <c r="A4090" s="52" t="s">
        <v>6922</v>
      </c>
      <c r="B4090" s="56"/>
      <c r="C4090" s="7" t="s">
        <v>128</v>
      </c>
      <c r="D4090" s="7" t="s">
        <v>22</v>
      </c>
      <c r="E4090" s="7"/>
      <c r="F4090" s="64" t="s">
        <v>181</v>
      </c>
      <c r="G4090" s="6"/>
      <c r="H4090" s="6"/>
      <c r="I4090" s="10" t="s">
        <v>110</v>
      </c>
      <c r="J4090" s="11" t="s">
        <v>6989</v>
      </c>
      <c r="K4090" s="220" t="s">
        <v>600</v>
      </c>
      <c r="L4090" s="180"/>
      <c r="M4090" s="180">
        <v>1000</v>
      </c>
      <c r="N4090" s="80" t="s">
        <v>6925</v>
      </c>
      <c r="O4090" s="165"/>
      <c r="P4090" s="80" t="s">
        <v>6989</v>
      </c>
      <c r="Q4090" s="80"/>
      <c r="R4090" s="80"/>
      <c r="S4090" s="166"/>
      <c r="T4090" s="164"/>
      <c r="U4090" s="167"/>
      <c r="V4090" s="168"/>
      <c r="W4090" s="12" t="str">
        <f t="shared" si="710"/>
        <v>Mqtt1</v>
      </c>
      <c r="X4090" s="222"/>
      <c r="Y4090" s="6" t="str">
        <f t="shared" si="711"/>
        <v>450000 UNDERWLIGHTS</v>
      </c>
      <c r="Z4090" s="106" t="str">
        <f t="shared" si="690"/>
        <v>$.PsFR48MidaftCurrentHmiColor</v>
      </c>
      <c r="AA4090" s="12">
        <v>16</v>
      </c>
      <c r="AB4090" s="6"/>
      <c r="AE4090" s="11">
        <v>9</v>
      </c>
      <c r="AJ4090" s="80"/>
      <c r="AN4090" s="80"/>
      <c r="AO4090" s="80"/>
      <c r="AP4090" s="80"/>
      <c r="AQ4090" s="80"/>
      <c r="AR4090" s="130"/>
      <c r="AS4090" s="80"/>
      <c r="AT4090" s="7"/>
      <c r="AU4090" s="7"/>
      <c r="AV4090" s="169"/>
      <c r="AW4090" s="170"/>
      <c r="AX4090" s="140"/>
      <c r="AY4090" s="150"/>
      <c r="AZ4090" s="171"/>
      <c r="BA4090" s="171"/>
      <c r="BB4090" s="150" t="str">
        <f t="shared" si="712"/>
        <v/>
      </c>
      <c r="BC4090" s="172"/>
      <c r="BD4090" s="169"/>
      <c r="BE4090" s="169"/>
      <c r="BF4090" s="169"/>
      <c r="BG4090" s="169"/>
      <c r="BH4090" s="169"/>
      <c r="BI4090" s="169"/>
      <c r="BJ4090" s="169"/>
      <c r="BK4090" s="169"/>
      <c r="BL4090" s="169"/>
      <c r="BM4090" s="169"/>
      <c r="BN4090" s="169"/>
      <c r="BO4090" s="169"/>
      <c r="BP4090" s="169"/>
      <c r="BQ4090" s="169"/>
      <c r="BS4090" s="6"/>
      <c r="BT4090" s="11"/>
      <c r="BU4090" s="6"/>
      <c r="BV4090" s="6"/>
    </row>
    <row r="4091" spans="1:74" ht="15.75" x14ac:dyDescent="0.25">
      <c r="A4091" s="52" t="s">
        <v>6922</v>
      </c>
      <c r="B4091" s="56"/>
      <c r="C4091" s="7" t="s">
        <v>114</v>
      </c>
      <c r="D4091" s="7" t="s">
        <v>22</v>
      </c>
      <c r="E4091" s="7"/>
      <c r="F4091" s="64" t="s">
        <v>181</v>
      </c>
      <c r="G4091" s="6"/>
      <c r="H4091" s="6"/>
      <c r="I4091" s="10" t="s">
        <v>110</v>
      </c>
      <c r="J4091" s="11" t="s">
        <v>6990</v>
      </c>
      <c r="K4091" s="220" t="s">
        <v>600</v>
      </c>
      <c r="L4091" s="180"/>
      <c r="M4091" s="180">
        <v>1000</v>
      </c>
      <c r="N4091" s="80" t="s">
        <v>6925</v>
      </c>
      <c r="O4091" s="165"/>
      <c r="P4091" s="80" t="s">
        <v>6990</v>
      </c>
      <c r="Q4091" s="80"/>
      <c r="R4091" s="80"/>
      <c r="S4091" s="166"/>
      <c r="T4091" s="164"/>
      <c r="U4091" s="167"/>
      <c r="V4091" s="168"/>
      <c r="W4091" s="12" t="str">
        <f t="shared" si="707"/>
        <v>Mqtt1</v>
      </c>
      <c r="X4091" s="222"/>
      <c r="Y4091" s="6" t="str">
        <f t="shared" si="708"/>
        <v>450000 UNDERWLIGHTS</v>
      </c>
      <c r="Z4091" s="106" t="str">
        <f t="shared" ref="Z4091:Z4154" si="713">IF(COUNTIF(N4091,"spare"),"","$."&amp;J4091)</f>
        <v>$.PsFR37MidFwdPresetSelection</v>
      </c>
      <c r="AA4091" s="12">
        <v>20</v>
      </c>
      <c r="AB4091" s="6"/>
      <c r="AJ4091" s="80"/>
      <c r="AK4091" s="116" t="s">
        <v>6924</v>
      </c>
      <c r="AN4091" s="80"/>
      <c r="AO4091" s="80"/>
      <c r="AP4091" s="80"/>
      <c r="AQ4091" s="80"/>
      <c r="AR4091" s="130"/>
      <c r="AS4091" s="80"/>
      <c r="AT4091" s="7"/>
      <c r="AU4091" s="7"/>
      <c r="AV4091" s="169"/>
      <c r="AW4091" s="170"/>
      <c r="AX4091" s="140"/>
      <c r="AY4091" s="150"/>
      <c r="AZ4091" s="171"/>
      <c r="BA4091" s="171"/>
      <c r="BB4091" s="150" t="str">
        <f t="shared" si="709"/>
        <v/>
      </c>
      <c r="BC4091" s="172"/>
      <c r="BD4091" s="169"/>
      <c r="BE4091" s="169"/>
      <c r="BF4091" s="169"/>
      <c r="BG4091" s="169"/>
      <c r="BH4091" s="169"/>
      <c r="BI4091" s="169"/>
      <c r="BJ4091" s="169"/>
      <c r="BK4091" s="169"/>
      <c r="BL4091" s="169"/>
      <c r="BM4091" s="169"/>
      <c r="BN4091" s="169"/>
      <c r="BO4091" s="169"/>
      <c r="BP4091" s="169"/>
      <c r="BQ4091" s="169"/>
      <c r="BS4091" s="6"/>
      <c r="BT4091" s="11"/>
      <c r="BU4091" s="6"/>
      <c r="BV4091" s="6"/>
    </row>
    <row r="4092" spans="1:74" ht="15.75" x14ac:dyDescent="0.25">
      <c r="A4092" s="52" t="s">
        <v>6922</v>
      </c>
      <c r="B4092" s="56"/>
      <c r="C4092" s="7" t="s">
        <v>114</v>
      </c>
      <c r="D4092" s="7" t="s">
        <v>22</v>
      </c>
      <c r="E4092" s="7"/>
      <c r="F4092" s="64" t="s">
        <v>181</v>
      </c>
      <c r="G4092" s="6"/>
      <c r="H4092" s="6"/>
      <c r="I4092" s="10" t="s">
        <v>110</v>
      </c>
      <c r="J4092" s="11" t="s">
        <v>6991</v>
      </c>
      <c r="K4092" s="220" t="s">
        <v>600</v>
      </c>
      <c r="L4092" s="180"/>
      <c r="M4092" s="180">
        <v>1000</v>
      </c>
      <c r="N4092" s="80" t="s">
        <v>6925</v>
      </c>
      <c r="O4092" s="165"/>
      <c r="P4092" s="80" t="s">
        <v>6991</v>
      </c>
      <c r="Q4092" s="80"/>
      <c r="R4092" s="80"/>
      <c r="S4092" s="166"/>
      <c r="T4092" s="164"/>
      <c r="U4092" s="167"/>
      <c r="V4092" s="168"/>
      <c r="W4092" s="12" t="str">
        <f t="shared" si="707"/>
        <v>Mqtt1</v>
      </c>
      <c r="X4092" s="222"/>
      <c r="Y4092" s="6" t="str">
        <f t="shared" si="708"/>
        <v>450000 UNDERWLIGHTS</v>
      </c>
      <c r="Z4092" s="106" t="str">
        <f t="shared" si="713"/>
        <v>$.PsFR37MidFwdSliderRed</v>
      </c>
      <c r="AA4092" s="12">
        <v>20</v>
      </c>
      <c r="AB4092" s="6"/>
      <c r="AJ4092" s="80"/>
      <c r="AK4092" s="116" t="s">
        <v>6924</v>
      </c>
      <c r="AN4092" s="80"/>
      <c r="AO4092" s="80"/>
      <c r="AP4092" s="80"/>
      <c r="AQ4092" s="80"/>
      <c r="AR4092" s="130"/>
      <c r="AS4092" s="80"/>
      <c r="AT4092" s="7"/>
      <c r="AU4092" s="7"/>
      <c r="AV4092" s="169"/>
      <c r="AW4092" s="170"/>
      <c r="AX4092" s="140"/>
      <c r="AY4092" s="150"/>
      <c r="AZ4092" s="171"/>
      <c r="BA4092" s="171"/>
      <c r="BB4092" s="150" t="str">
        <f t="shared" si="709"/>
        <v/>
      </c>
      <c r="BC4092" s="172"/>
      <c r="BD4092" s="169"/>
      <c r="BE4092" s="169"/>
      <c r="BF4092" s="169"/>
      <c r="BG4092" s="169"/>
      <c r="BH4092" s="169"/>
      <c r="BI4092" s="169"/>
      <c r="BJ4092" s="169"/>
      <c r="BK4092" s="169"/>
      <c r="BL4092" s="169"/>
      <c r="BM4092" s="169"/>
      <c r="BN4092" s="169"/>
      <c r="BO4092" s="169"/>
      <c r="BP4092" s="169"/>
      <c r="BQ4092" s="169"/>
      <c r="BS4092" s="6"/>
      <c r="BT4092" s="11"/>
      <c r="BU4092" s="6"/>
      <c r="BV4092" s="6"/>
    </row>
    <row r="4093" spans="1:74" ht="15.75" x14ac:dyDescent="0.25">
      <c r="A4093" s="52" t="s">
        <v>6922</v>
      </c>
      <c r="B4093" s="56"/>
      <c r="C4093" s="7" t="s">
        <v>114</v>
      </c>
      <c r="D4093" s="7" t="s">
        <v>22</v>
      </c>
      <c r="E4093" s="7"/>
      <c r="F4093" s="64" t="s">
        <v>181</v>
      </c>
      <c r="G4093" s="6"/>
      <c r="H4093" s="6"/>
      <c r="I4093" s="10" t="s">
        <v>110</v>
      </c>
      <c r="J4093" s="11" t="s">
        <v>6992</v>
      </c>
      <c r="K4093" s="220" t="s">
        <v>600</v>
      </c>
      <c r="L4093" s="180"/>
      <c r="M4093" s="180">
        <v>1000</v>
      </c>
      <c r="N4093" s="80" t="s">
        <v>6925</v>
      </c>
      <c r="O4093" s="165"/>
      <c r="P4093" s="80" t="s">
        <v>6992</v>
      </c>
      <c r="Q4093" s="80"/>
      <c r="R4093" s="80"/>
      <c r="S4093" s="166"/>
      <c r="T4093" s="164"/>
      <c r="U4093" s="167"/>
      <c r="V4093" s="168"/>
      <c r="W4093" s="12" t="str">
        <f t="shared" si="707"/>
        <v>Mqtt1</v>
      </c>
      <c r="X4093" s="222"/>
      <c r="Y4093" s="6" t="str">
        <f t="shared" si="708"/>
        <v>450000 UNDERWLIGHTS</v>
      </c>
      <c r="Z4093" s="106" t="str">
        <f t="shared" si="713"/>
        <v>$.PsFR37MidFwdSliderGreen</v>
      </c>
      <c r="AA4093" s="12">
        <v>20</v>
      </c>
      <c r="AB4093" s="6"/>
      <c r="AJ4093" s="80"/>
      <c r="AK4093" s="116" t="s">
        <v>6924</v>
      </c>
      <c r="AN4093" s="80"/>
      <c r="AO4093" s="80"/>
      <c r="AP4093" s="80"/>
      <c r="AQ4093" s="80"/>
      <c r="AR4093" s="130"/>
      <c r="AS4093" s="80"/>
      <c r="AT4093" s="7"/>
      <c r="AU4093" s="7"/>
      <c r="AV4093" s="169"/>
      <c r="AW4093" s="170"/>
      <c r="AX4093" s="140"/>
      <c r="AY4093" s="150"/>
      <c r="AZ4093" s="171"/>
      <c r="BA4093" s="171"/>
      <c r="BB4093" s="150" t="str">
        <f t="shared" si="709"/>
        <v/>
      </c>
      <c r="BC4093" s="172"/>
      <c r="BD4093" s="169"/>
      <c r="BE4093" s="169"/>
      <c r="BF4093" s="169"/>
      <c r="BG4093" s="169"/>
      <c r="BH4093" s="169"/>
      <c r="BI4093" s="169"/>
      <c r="BJ4093" s="169"/>
      <c r="BK4093" s="169"/>
      <c r="BL4093" s="169"/>
      <c r="BM4093" s="169"/>
      <c r="BN4093" s="169"/>
      <c r="BO4093" s="169"/>
      <c r="BP4093" s="169"/>
      <c r="BQ4093" s="169"/>
      <c r="BS4093" s="6"/>
      <c r="BT4093" s="11"/>
      <c r="BU4093" s="6"/>
      <c r="BV4093" s="6"/>
    </row>
    <row r="4094" spans="1:74" ht="15.75" x14ac:dyDescent="0.25">
      <c r="A4094" s="52" t="s">
        <v>6922</v>
      </c>
      <c r="B4094" s="56"/>
      <c r="C4094" s="7" t="s">
        <v>114</v>
      </c>
      <c r="D4094" s="7" t="s">
        <v>22</v>
      </c>
      <c r="E4094" s="7"/>
      <c r="F4094" s="64" t="s">
        <v>181</v>
      </c>
      <c r="G4094" s="6"/>
      <c r="H4094" s="6"/>
      <c r="I4094" s="10" t="s">
        <v>110</v>
      </c>
      <c r="J4094" s="11" t="s">
        <v>6993</v>
      </c>
      <c r="K4094" s="220" t="s">
        <v>600</v>
      </c>
      <c r="L4094" s="180"/>
      <c r="M4094" s="180">
        <v>1000</v>
      </c>
      <c r="N4094" s="80" t="s">
        <v>6925</v>
      </c>
      <c r="O4094" s="165"/>
      <c r="P4094" s="80" t="s">
        <v>6993</v>
      </c>
      <c r="Q4094" s="80"/>
      <c r="R4094" s="80"/>
      <c r="S4094" s="166"/>
      <c r="T4094" s="164"/>
      <c r="U4094" s="167"/>
      <c r="V4094" s="168"/>
      <c r="W4094" s="12" t="str">
        <f t="shared" si="707"/>
        <v>Mqtt1</v>
      </c>
      <c r="X4094" s="222"/>
      <c r="Y4094" s="6" t="str">
        <f t="shared" si="708"/>
        <v>450000 UNDERWLIGHTS</v>
      </c>
      <c r="Z4094" s="106" t="str">
        <f t="shared" si="713"/>
        <v>$.PsFR37MidFwdSliderBlue</v>
      </c>
      <c r="AA4094" s="12">
        <v>20</v>
      </c>
      <c r="AB4094" s="6"/>
      <c r="AJ4094" s="80"/>
      <c r="AK4094" s="116" t="s">
        <v>6924</v>
      </c>
      <c r="AN4094" s="80"/>
      <c r="AO4094" s="80"/>
      <c r="AP4094" s="80"/>
      <c r="AQ4094" s="80"/>
      <c r="AR4094" s="130"/>
      <c r="AS4094" s="80"/>
      <c r="AT4094" s="7"/>
      <c r="AU4094" s="7"/>
      <c r="AV4094" s="169"/>
      <c r="AW4094" s="170"/>
      <c r="AX4094" s="140"/>
      <c r="AY4094" s="150"/>
      <c r="AZ4094" s="171"/>
      <c r="BA4094" s="171"/>
      <c r="BB4094" s="150" t="str">
        <f t="shared" si="709"/>
        <v/>
      </c>
      <c r="BC4094" s="172"/>
      <c r="BD4094" s="169"/>
      <c r="BE4094" s="169"/>
      <c r="BF4094" s="169"/>
      <c r="BG4094" s="169"/>
      <c r="BH4094" s="169"/>
      <c r="BI4094" s="169"/>
      <c r="BJ4094" s="169"/>
      <c r="BK4094" s="169"/>
      <c r="BL4094" s="169"/>
      <c r="BM4094" s="169"/>
      <c r="BN4094" s="169"/>
      <c r="BO4094" s="169"/>
      <c r="BP4094" s="169"/>
      <c r="BQ4094" s="169"/>
      <c r="BS4094" s="6"/>
      <c r="BT4094" s="11"/>
      <c r="BU4094" s="6"/>
      <c r="BV4094" s="6"/>
    </row>
    <row r="4095" spans="1:74" ht="15.75" x14ac:dyDescent="0.25">
      <c r="A4095" s="52" t="s">
        <v>6922</v>
      </c>
      <c r="B4095" s="56"/>
      <c r="C4095" s="7" t="s">
        <v>114</v>
      </c>
      <c r="D4095" s="7" t="s">
        <v>22</v>
      </c>
      <c r="E4095" s="7"/>
      <c r="F4095" s="64" t="s">
        <v>181</v>
      </c>
      <c r="G4095" s="6"/>
      <c r="H4095" s="6"/>
      <c r="I4095" s="10" t="s">
        <v>110</v>
      </c>
      <c r="J4095" s="11" t="s">
        <v>6994</v>
      </c>
      <c r="K4095" s="220" t="s">
        <v>600</v>
      </c>
      <c r="L4095" s="180"/>
      <c r="M4095" s="180">
        <v>1000</v>
      </c>
      <c r="N4095" s="80" t="s">
        <v>6925</v>
      </c>
      <c r="O4095" s="165"/>
      <c r="P4095" s="80" t="s">
        <v>6994</v>
      </c>
      <c r="Q4095" s="80"/>
      <c r="R4095" s="80"/>
      <c r="S4095" s="166"/>
      <c r="T4095" s="164"/>
      <c r="U4095" s="167"/>
      <c r="V4095" s="168"/>
      <c r="W4095" s="12" t="str">
        <f t="shared" si="707"/>
        <v>Mqtt1</v>
      </c>
      <c r="X4095" s="222"/>
      <c r="Y4095" s="6" t="str">
        <f t="shared" si="708"/>
        <v>450000 UNDERWLIGHTS</v>
      </c>
      <c r="Z4095" s="106" t="str">
        <f t="shared" si="713"/>
        <v>$.PsFR37MidFwdSliderWhite</v>
      </c>
      <c r="AA4095" s="12">
        <v>20</v>
      </c>
      <c r="AB4095" s="6"/>
      <c r="AJ4095" s="80"/>
      <c r="AK4095" s="116" t="s">
        <v>6924</v>
      </c>
      <c r="AN4095" s="80"/>
      <c r="AO4095" s="80"/>
      <c r="AP4095" s="80"/>
      <c r="AQ4095" s="80"/>
      <c r="AR4095" s="130"/>
      <c r="AS4095" s="80"/>
      <c r="AT4095" s="7"/>
      <c r="AU4095" s="7"/>
      <c r="AV4095" s="169"/>
      <c r="AW4095" s="170"/>
      <c r="AX4095" s="140"/>
      <c r="AY4095" s="150"/>
      <c r="AZ4095" s="171"/>
      <c r="BA4095" s="171"/>
      <c r="BB4095" s="150" t="str">
        <f t="shared" si="709"/>
        <v/>
      </c>
      <c r="BC4095" s="172"/>
      <c r="BD4095" s="169"/>
      <c r="BE4095" s="169"/>
      <c r="BF4095" s="169"/>
      <c r="BG4095" s="169"/>
      <c r="BH4095" s="169"/>
      <c r="BI4095" s="169"/>
      <c r="BJ4095" s="169"/>
      <c r="BK4095" s="169"/>
      <c r="BL4095" s="169"/>
      <c r="BM4095" s="169"/>
      <c r="BN4095" s="169"/>
      <c r="BO4095" s="169"/>
      <c r="BP4095" s="169"/>
      <c r="BQ4095" s="169"/>
      <c r="BS4095" s="6"/>
      <c r="BT4095" s="11"/>
      <c r="BU4095" s="6"/>
      <c r="BV4095" s="6"/>
    </row>
    <row r="4096" spans="1:74" ht="15.75" x14ac:dyDescent="0.25">
      <c r="A4096" s="52" t="s">
        <v>6922</v>
      </c>
      <c r="B4096" s="56"/>
      <c r="C4096" s="7" t="s">
        <v>111</v>
      </c>
      <c r="D4096" s="7" t="s">
        <v>22</v>
      </c>
      <c r="E4096" s="7"/>
      <c r="F4096" s="64" t="s">
        <v>181</v>
      </c>
      <c r="G4096" s="6"/>
      <c r="H4096" s="6"/>
      <c r="I4096" s="10" t="s">
        <v>110</v>
      </c>
      <c r="J4096" s="11" t="s">
        <v>6995</v>
      </c>
      <c r="K4096" s="220" t="s">
        <v>600</v>
      </c>
      <c r="L4096" s="180"/>
      <c r="M4096" s="180">
        <v>1000</v>
      </c>
      <c r="N4096" s="80" t="s">
        <v>6925</v>
      </c>
      <c r="O4096" s="165"/>
      <c r="P4096" s="80" t="s">
        <v>6995</v>
      </c>
      <c r="Q4096" s="80"/>
      <c r="R4096" s="80"/>
      <c r="S4096" s="166"/>
      <c r="T4096" s="164"/>
      <c r="U4096" s="167"/>
      <c r="V4096" s="168"/>
      <c r="W4096" s="12" t="str">
        <f t="shared" si="707"/>
        <v>Mqtt1</v>
      </c>
      <c r="X4096" s="222"/>
      <c r="Y4096" s="6" t="str">
        <f t="shared" si="708"/>
        <v>450000 UNDERWLIGHTS</v>
      </c>
      <c r="Z4096" s="106" t="str">
        <f t="shared" si="713"/>
        <v>$.PsFR37MidFwdPresetReset</v>
      </c>
      <c r="AA4096" s="12">
        <v>20</v>
      </c>
      <c r="AB4096" s="6"/>
      <c r="AJ4096" s="80"/>
      <c r="AK4096" s="116" t="s">
        <v>6924</v>
      </c>
      <c r="AN4096" s="80"/>
      <c r="AO4096" s="80"/>
      <c r="AP4096" s="80"/>
      <c r="AQ4096" s="80"/>
      <c r="AR4096" s="130"/>
      <c r="AS4096" s="80"/>
      <c r="AT4096" s="7"/>
      <c r="AU4096" s="7"/>
      <c r="AV4096" s="169"/>
      <c r="AW4096" s="170"/>
      <c r="AX4096" s="140"/>
      <c r="AY4096" s="150"/>
      <c r="AZ4096" s="171"/>
      <c r="BA4096" s="171"/>
      <c r="BB4096" s="150" t="str">
        <f t="shared" si="709"/>
        <v/>
      </c>
      <c r="BC4096" s="172"/>
      <c r="BD4096" s="169"/>
      <c r="BE4096" s="169"/>
      <c r="BF4096" s="169"/>
      <c r="BG4096" s="169"/>
      <c r="BH4096" s="169"/>
      <c r="BI4096" s="169"/>
      <c r="BJ4096" s="169"/>
      <c r="BK4096" s="169"/>
      <c r="BL4096" s="169"/>
      <c r="BM4096" s="169"/>
      <c r="BN4096" s="169"/>
      <c r="BO4096" s="169"/>
      <c r="BP4096" s="169"/>
      <c r="BQ4096" s="169"/>
      <c r="BS4096" s="6"/>
      <c r="BT4096" s="11"/>
      <c r="BU4096" s="6"/>
      <c r="BV4096" s="6"/>
    </row>
    <row r="4097" spans="1:74" ht="15.75" x14ac:dyDescent="0.25">
      <c r="A4097" s="52" t="s">
        <v>6922</v>
      </c>
      <c r="B4097" s="56"/>
      <c r="C4097" s="7" t="s">
        <v>111</v>
      </c>
      <c r="D4097" s="7" t="s">
        <v>22</v>
      </c>
      <c r="E4097" s="7"/>
      <c r="F4097" s="64" t="s">
        <v>181</v>
      </c>
      <c r="G4097" s="6"/>
      <c r="H4097" s="6"/>
      <c r="I4097" s="10" t="s">
        <v>110</v>
      </c>
      <c r="J4097" s="11" t="s">
        <v>6996</v>
      </c>
      <c r="K4097" s="220" t="s">
        <v>600</v>
      </c>
      <c r="L4097" s="180"/>
      <c r="M4097" s="180">
        <v>1000</v>
      </c>
      <c r="N4097" s="80" t="s">
        <v>6925</v>
      </c>
      <c r="O4097" s="165"/>
      <c r="P4097" s="80" t="s">
        <v>6996</v>
      </c>
      <c r="Q4097" s="80"/>
      <c r="R4097" s="80"/>
      <c r="S4097" s="166"/>
      <c r="T4097" s="164"/>
      <c r="U4097" s="167"/>
      <c r="V4097" s="168"/>
      <c r="W4097" s="12" t="str">
        <f t="shared" si="707"/>
        <v>Mqtt1</v>
      </c>
      <c r="X4097" s="222"/>
      <c r="Y4097" s="6" t="str">
        <f t="shared" si="708"/>
        <v>450000 UNDERWLIGHTS</v>
      </c>
      <c r="Z4097" s="106" t="str">
        <f t="shared" si="713"/>
        <v>$.PsFR37MidFwdPresetSet</v>
      </c>
      <c r="AA4097" s="12">
        <v>20</v>
      </c>
      <c r="AB4097" s="6"/>
      <c r="AJ4097" s="80"/>
      <c r="AK4097" s="116" t="s">
        <v>6924</v>
      </c>
      <c r="AN4097" s="80"/>
      <c r="AO4097" s="80"/>
      <c r="AP4097" s="80"/>
      <c r="AQ4097" s="80"/>
      <c r="AR4097" s="130"/>
      <c r="AS4097" s="80"/>
      <c r="AT4097" s="7"/>
      <c r="AU4097" s="7"/>
      <c r="AV4097" s="169"/>
      <c r="AW4097" s="170"/>
      <c r="AX4097" s="140"/>
      <c r="AY4097" s="150"/>
      <c r="AZ4097" s="171"/>
      <c r="BA4097" s="171"/>
      <c r="BB4097" s="150" t="str">
        <f t="shared" si="709"/>
        <v/>
      </c>
      <c r="BC4097" s="172"/>
      <c r="BD4097" s="169"/>
      <c r="BE4097" s="169"/>
      <c r="BF4097" s="169"/>
      <c r="BG4097" s="169"/>
      <c r="BH4097" s="169"/>
      <c r="BI4097" s="169"/>
      <c r="BJ4097" s="169"/>
      <c r="BK4097" s="169"/>
      <c r="BL4097" s="169"/>
      <c r="BM4097" s="169"/>
      <c r="BN4097" s="169"/>
      <c r="BO4097" s="169"/>
      <c r="BP4097" s="169"/>
      <c r="BQ4097" s="169"/>
      <c r="BS4097" s="6"/>
      <c r="BT4097" s="11"/>
      <c r="BU4097" s="6"/>
      <c r="BV4097" s="6"/>
    </row>
    <row r="4098" spans="1:74" ht="15.75" x14ac:dyDescent="0.25">
      <c r="A4098" s="52" t="s">
        <v>6922</v>
      </c>
      <c r="B4098" s="56"/>
      <c r="C4098" s="7" t="s">
        <v>111</v>
      </c>
      <c r="D4098" s="7" t="s">
        <v>22</v>
      </c>
      <c r="E4098" s="7"/>
      <c r="F4098" s="64" t="s">
        <v>181</v>
      </c>
      <c r="G4098" s="6"/>
      <c r="H4098" s="6"/>
      <c r="I4098" s="10" t="s">
        <v>110</v>
      </c>
      <c r="J4098" s="11" t="s">
        <v>6997</v>
      </c>
      <c r="K4098" s="220" t="s">
        <v>600</v>
      </c>
      <c r="L4098" s="180"/>
      <c r="M4098" s="180">
        <v>1000</v>
      </c>
      <c r="N4098" s="80" t="s">
        <v>6925</v>
      </c>
      <c r="O4098" s="165"/>
      <c r="P4098" s="80" t="s">
        <v>6997</v>
      </c>
      <c r="Q4098" s="80"/>
      <c r="R4098" s="80"/>
      <c r="S4098" s="166"/>
      <c r="T4098" s="164"/>
      <c r="U4098" s="167"/>
      <c r="V4098" s="168"/>
      <c r="W4098" s="12" t="str">
        <f t="shared" si="707"/>
        <v>Mqtt1</v>
      </c>
      <c r="X4098" s="222"/>
      <c r="Y4098" s="6" t="str">
        <f t="shared" si="708"/>
        <v>450000 UNDERWLIGHTS</v>
      </c>
      <c r="Z4098" s="106" t="str">
        <f t="shared" si="713"/>
        <v>$.PsFR37MidFwdSliderOnOff</v>
      </c>
      <c r="AA4098" s="12">
        <v>20</v>
      </c>
      <c r="AB4098" s="6"/>
      <c r="AJ4098" s="80"/>
      <c r="AK4098" s="116" t="s">
        <v>6924</v>
      </c>
      <c r="AN4098" s="80"/>
      <c r="AO4098" s="80"/>
      <c r="AP4098" s="80"/>
      <c r="AQ4098" s="80"/>
      <c r="AR4098" s="130"/>
      <c r="AS4098" s="80"/>
      <c r="AT4098" s="7"/>
      <c r="AU4098" s="7"/>
      <c r="AV4098" s="169"/>
      <c r="AW4098" s="170"/>
      <c r="AX4098" s="140"/>
      <c r="AY4098" s="150"/>
      <c r="AZ4098" s="171"/>
      <c r="BA4098" s="171"/>
      <c r="BB4098" s="150" t="str">
        <f t="shared" si="709"/>
        <v/>
      </c>
      <c r="BC4098" s="172"/>
      <c r="BD4098" s="169"/>
      <c r="BE4098" s="169"/>
      <c r="BF4098" s="169"/>
      <c r="BG4098" s="169"/>
      <c r="BH4098" s="169"/>
      <c r="BI4098" s="169"/>
      <c r="BJ4098" s="169"/>
      <c r="BK4098" s="169"/>
      <c r="BL4098" s="169"/>
      <c r="BM4098" s="169"/>
      <c r="BN4098" s="169"/>
      <c r="BO4098" s="169"/>
      <c r="BP4098" s="169"/>
      <c r="BQ4098" s="169"/>
      <c r="BS4098" s="6"/>
      <c r="BT4098" s="11"/>
      <c r="BU4098" s="6"/>
      <c r="BV4098" s="6"/>
    </row>
    <row r="4099" spans="1:74" ht="15.75" x14ac:dyDescent="0.25">
      <c r="A4099" s="52" t="s">
        <v>6922</v>
      </c>
      <c r="B4099" s="56"/>
      <c r="C4099" s="7" t="s">
        <v>111</v>
      </c>
      <c r="D4099" s="7" t="s">
        <v>22</v>
      </c>
      <c r="E4099" s="7"/>
      <c r="F4099" s="64" t="s">
        <v>181</v>
      </c>
      <c r="G4099" s="6"/>
      <c r="H4099" s="6"/>
      <c r="I4099" s="10" t="s">
        <v>110</v>
      </c>
      <c r="J4099" s="11" t="s">
        <v>6998</v>
      </c>
      <c r="K4099" s="220" t="s">
        <v>600</v>
      </c>
      <c r="L4099" s="180"/>
      <c r="M4099" s="180">
        <v>1000</v>
      </c>
      <c r="N4099" s="80" t="s">
        <v>6925</v>
      </c>
      <c r="O4099" s="165"/>
      <c r="P4099" s="80" t="s">
        <v>6998</v>
      </c>
      <c r="Q4099" s="80"/>
      <c r="R4099" s="80"/>
      <c r="S4099" s="166"/>
      <c r="T4099" s="164"/>
      <c r="U4099" s="167"/>
      <c r="V4099" s="168"/>
      <c r="W4099" s="12" t="str">
        <f t="shared" si="707"/>
        <v>Mqtt1</v>
      </c>
      <c r="X4099" s="222"/>
      <c r="Y4099" s="6" t="str">
        <f t="shared" si="708"/>
        <v>450000 UNDERWLIGHTS</v>
      </c>
      <c r="Z4099" s="106" t="str">
        <f t="shared" si="713"/>
        <v>$.PsFR37MidFwdActiveChanges</v>
      </c>
      <c r="AA4099" s="12">
        <v>20</v>
      </c>
      <c r="AB4099" s="6"/>
      <c r="AJ4099" s="80"/>
      <c r="AK4099" s="116" t="s">
        <v>6924</v>
      </c>
      <c r="AN4099" s="80"/>
      <c r="AO4099" s="80"/>
      <c r="AP4099" s="80"/>
      <c r="AQ4099" s="80"/>
      <c r="AR4099" s="130"/>
      <c r="AS4099" s="80"/>
      <c r="AT4099" s="7"/>
      <c r="AU4099" s="7"/>
      <c r="AV4099" s="169"/>
      <c r="AW4099" s="170"/>
      <c r="AX4099" s="140"/>
      <c r="AY4099" s="150"/>
      <c r="AZ4099" s="171"/>
      <c r="BA4099" s="171"/>
      <c r="BB4099" s="150" t="str">
        <f t="shared" si="709"/>
        <v/>
      </c>
      <c r="BC4099" s="172"/>
      <c r="BD4099" s="169"/>
      <c r="BE4099" s="169"/>
      <c r="BF4099" s="169"/>
      <c r="BG4099" s="169"/>
      <c r="BH4099" s="169"/>
      <c r="BI4099" s="169"/>
      <c r="BJ4099" s="169"/>
      <c r="BK4099" s="169"/>
      <c r="BL4099" s="169"/>
      <c r="BM4099" s="169"/>
      <c r="BN4099" s="169"/>
      <c r="BO4099" s="169"/>
      <c r="BP4099" s="169"/>
      <c r="BQ4099" s="169"/>
      <c r="BS4099" s="6"/>
      <c r="BT4099" s="11"/>
      <c r="BU4099" s="6"/>
      <c r="BV4099" s="6"/>
    </row>
    <row r="4100" spans="1:74" ht="15.75" x14ac:dyDescent="0.25">
      <c r="A4100" s="52" t="s">
        <v>6922</v>
      </c>
      <c r="B4100" s="56"/>
      <c r="C4100" s="7" t="s">
        <v>128</v>
      </c>
      <c r="D4100" s="7" t="s">
        <v>22</v>
      </c>
      <c r="E4100" s="7"/>
      <c r="F4100" s="64" t="s">
        <v>181</v>
      </c>
      <c r="G4100" s="6"/>
      <c r="H4100" s="6"/>
      <c r="I4100" s="10" t="s">
        <v>110</v>
      </c>
      <c r="J4100" s="11" t="s">
        <v>6999</v>
      </c>
      <c r="K4100" s="220" t="s">
        <v>600</v>
      </c>
      <c r="L4100" s="180"/>
      <c r="M4100" s="180">
        <v>1000</v>
      </c>
      <c r="N4100" s="80" t="s">
        <v>6925</v>
      </c>
      <c r="O4100" s="165"/>
      <c r="P4100" s="80" t="s">
        <v>6999</v>
      </c>
      <c r="Q4100" s="80"/>
      <c r="R4100" s="80"/>
      <c r="S4100" s="166"/>
      <c r="T4100" s="164"/>
      <c r="U4100" s="167"/>
      <c r="V4100" s="168"/>
      <c r="W4100" s="12" t="str">
        <f t="shared" si="707"/>
        <v>Mqtt1</v>
      </c>
      <c r="X4100" s="222"/>
      <c r="Y4100" s="6" t="str">
        <f t="shared" si="708"/>
        <v>450000 UNDERWLIGHTS</v>
      </c>
      <c r="Z4100" s="106" t="str">
        <f t="shared" si="713"/>
        <v>$.PsFR37MidFwdPreset1HmiColor</v>
      </c>
      <c r="AA4100" s="12">
        <v>20</v>
      </c>
      <c r="AB4100" s="6"/>
      <c r="AE4100" s="11">
        <v>9</v>
      </c>
      <c r="AJ4100" s="80"/>
      <c r="AN4100" s="80"/>
      <c r="AO4100" s="80"/>
      <c r="AP4100" s="80"/>
      <c r="AQ4100" s="80"/>
      <c r="AR4100" s="130"/>
      <c r="AS4100" s="80"/>
      <c r="AT4100" s="7"/>
      <c r="AU4100" s="7"/>
      <c r="AV4100" s="169"/>
      <c r="AW4100" s="170"/>
      <c r="AX4100" s="140"/>
      <c r="AY4100" s="150"/>
      <c r="AZ4100" s="171"/>
      <c r="BA4100" s="171"/>
      <c r="BB4100" s="150" t="str">
        <f t="shared" si="709"/>
        <v/>
      </c>
      <c r="BC4100" s="172"/>
      <c r="BD4100" s="169"/>
      <c r="BE4100" s="169"/>
      <c r="BF4100" s="169"/>
      <c r="BG4100" s="169"/>
      <c r="BH4100" s="169"/>
      <c r="BI4100" s="169"/>
      <c r="BJ4100" s="169"/>
      <c r="BK4100" s="169"/>
      <c r="BL4100" s="169"/>
      <c r="BM4100" s="169"/>
      <c r="BN4100" s="169"/>
      <c r="BO4100" s="169"/>
      <c r="BP4100" s="169"/>
      <c r="BQ4100" s="169"/>
      <c r="BS4100" s="6"/>
      <c r="BT4100" s="11"/>
      <c r="BU4100" s="6"/>
      <c r="BV4100" s="6"/>
    </row>
    <row r="4101" spans="1:74" ht="15.75" x14ac:dyDescent="0.25">
      <c r="A4101" s="52" t="s">
        <v>6922</v>
      </c>
      <c r="B4101" s="56"/>
      <c r="C4101" s="7" t="s">
        <v>128</v>
      </c>
      <c r="D4101" s="7" t="s">
        <v>22</v>
      </c>
      <c r="E4101" s="7"/>
      <c r="F4101" s="64" t="s">
        <v>181</v>
      </c>
      <c r="G4101" s="6"/>
      <c r="H4101" s="6"/>
      <c r="I4101" s="10" t="s">
        <v>110</v>
      </c>
      <c r="J4101" s="11" t="s">
        <v>7000</v>
      </c>
      <c r="K4101" s="220" t="s">
        <v>600</v>
      </c>
      <c r="L4101" s="180"/>
      <c r="M4101" s="180">
        <v>1000</v>
      </c>
      <c r="N4101" s="80" t="s">
        <v>6925</v>
      </c>
      <c r="O4101" s="165"/>
      <c r="P4101" s="80" t="s">
        <v>7000</v>
      </c>
      <c r="Q4101" s="80"/>
      <c r="R4101" s="80"/>
      <c r="S4101" s="166"/>
      <c r="T4101" s="164"/>
      <c r="U4101" s="167"/>
      <c r="V4101" s="168"/>
      <c r="W4101" s="12" t="str">
        <f t="shared" si="707"/>
        <v>Mqtt1</v>
      </c>
      <c r="X4101" s="222"/>
      <c r="Y4101" s="6" t="str">
        <f t="shared" si="708"/>
        <v>450000 UNDERWLIGHTS</v>
      </c>
      <c r="Z4101" s="106" t="str">
        <f t="shared" si="713"/>
        <v>$.PsFR37MidFwdPreset2HmiColor</v>
      </c>
      <c r="AA4101" s="12">
        <v>20</v>
      </c>
      <c r="AB4101" s="6"/>
      <c r="AE4101" s="11">
        <v>9</v>
      </c>
      <c r="AJ4101" s="80"/>
      <c r="AN4101" s="80"/>
      <c r="AO4101" s="80"/>
      <c r="AP4101" s="80"/>
      <c r="AQ4101" s="80"/>
      <c r="AR4101" s="130"/>
      <c r="AS4101" s="80"/>
      <c r="AT4101" s="7"/>
      <c r="AU4101" s="7"/>
      <c r="AV4101" s="169"/>
      <c r="AW4101" s="170"/>
      <c r="AX4101" s="140"/>
      <c r="AY4101" s="150"/>
      <c r="AZ4101" s="171"/>
      <c r="BA4101" s="171"/>
      <c r="BB4101" s="150" t="str">
        <f t="shared" si="709"/>
        <v/>
      </c>
      <c r="BC4101" s="172"/>
      <c r="BD4101" s="169"/>
      <c r="BE4101" s="169"/>
      <c r="BF4101" s="169"/>
      <c r="BG4101" s="169"/>
      <c r="BH4101" s="169"/>
      <c r="BI4101" s="169"/>
      <c r="BJ4101" s="169"/>
      <c r="BK4101" s="169"/>
      <c r="BL4101" s="169"/>
      <c r="BM4101" s="169"/>
      <c r="BN4101" s="169"/>
      <c r="BO4101" s="169"/>
      <c r="BP4101" s="169"/>
      <c r="BQ4101" s="169"/>
      <c r="BS4101" s="6"/>
      <c r="BT4101" s="11"/>
      <c r="BU4101" s="6"/>
      <c r="BV4101" s="6"/>
    </row>
    <row r="4102" spans="1:74" ht="15.75" x14ac:dyDescent="0.25">
      <c r="A4102" s="52" t="s">
        <v>6922</v>
      </c>
      <c r="B4102" s="56"/>
      <c r="C4102" s="7" t="s">
        <v>128</v>
      </c>
      <c r="D4102" s="7" t="s">
        <v>22</v>
      </c>
      <c r="E4102" s="7"/>
      <c r="F4102" s="64" t="s">
        <v>181</v>
      </c>
      <c r="G4102" s="6"/>
      <c r="H4102" s="6"/>
      <c r="I4102" s="10" t="s">
        <v>110</v>
      </c>
      <c r="J4102" s="11" t="s">
        <v>7001</v>
      </c>
      <c r="K4102" s="220" t="s">
        <v>600</v>
      </c>
      <c r="L4102" s="180"/>
      <c r="M4102" s="180">
        <v>1000</v>
      </c>
      <c r="N4102" s="80" t="s">
        <v>6925</v>
      </c>
      <c r="O4102" s="165"/>
      <c r="P4102" s="80" t="s">
        <v>7001</v>
      </c>
      <c r="Q4102" s="80"/>
      <c r="R4102" s="80"/>
      <c r="S4102" s="166"/>
      <c r="T4102" s="164"/>
      <c r="U4102" s="167"/>
      <c r="V4102" s="168"/>
      <c r="W4102" s="12" t="str">
        <f t="shared" si="707"/>
        <v>Mqtt1</v>
      </c>
      <c r="X4102" s="222"/>
      <c r="Y4102" s="6" t="str">
        <f t="shared" si="708"/>
        <v>450000 UNDERWLIGHTS</v>
      </c>
      <c r="Z4102" s="106" t="str">
        <f t="shared" si="713"/>
        <v>$.PsFR37MidFwdPreset3HmiColor</v>
      </c>
      <c r="AA4102" s="12">
        <v>20</v>
      </c>
      <c r="AB4102" s="6"/>
      <c r="AE4102" s="11">
        <v>9</v>
      </c>
      <c r="AJ4102" s="80"/>
      <c r="AN4102" s="80"/>
      <c r="AO4102" s="80"/>
      <c r="AP4102" s="80"/>
      <c r="AQ4102" s="80"/>
      <c r="AR4102" s="130"/>
      <c r="AS4102" s="80"/>
      <c r="AT4102" s="7"/>
      <c r="AU4102" s="7"/>
      <c r="AV4102" s="169"/>
      <c r="AW4102" s="170"/>
      <c r="AX4102" s="140"/>
      <c r="AY4102" s="150"/>
      <c r="AZ4102" s="171"/>
      <c r="BA4102" s="171"/>
      <c r="BB4102" s="150" t="str">
        <f t="shared" si="709"/>
        <v/>
      </c>
      <c r="BC4102" s="172"/>
      <c r="BD4102" s="169"/>
      <c r="BE4102" s="169"/>
      <c r="BF4102" s="169"/>
      <c r="BG4102" s="169"/>
      <c r="BH4102" s="169"/>
      <c r="BI4102" s="169"/>
      <c r="BJ4102" s="169"/>
      <c r="BK4102" s="169"/>
      <c r="BL4102" s="169"/>
      <c r="BM4102" s="169"/>
      <c r="BN4102" s="169"/>
      <c r="BO4102" s="169"/>
      <c r="BP4102" s="169"/>
      <c r="BQ4102" s="169"/>
      <c r="BS4102" s="6"/>
      <c r="BT4102" s="11"/>
      <c r="BU4102" s="6"/>
      <c r="BV4102" s="6"/>
    </row>
    <row r="4103" spans="1:74" ht="15.75" x14ac:dyDescent="0.25">
      <c r="A4103" s="52" t="s">
        <v>6922</v>
      </c>
      <c r="B4103" s="56"/>
      <c r="C4103" s="7" t="s">
        <v>128</v>
      </c>
      <c r="D4103" s="7" t="s">
        <v>22</v>
      </c>
      <c r="E4103" s="7"/>
      <c r="F4103" s="64" t="s">
        <v>181</v>
      </c>
      <c r="G4103" s="6"/>
      <c r="H4103" s="6"/>
      <c r="I4103" s="10" t="s">
        <v>110</v>
      </c>
      <c r="J4103" s="11" t="s">
        <v>7002</v>
      </c>
      <c r="K4103" s="220" t="s">
        <v>600</v>
      </c>
      <c r="L4103" s="180"/>
      <c r="M4103" s="180">
        <v>1000</v>
      </c>
      <c r="N4103" s="80" t="s">
        <v>6925</v>
      </c>
      <c r="O4103" s="165"/>
      <c r="P4103" s="80" t="s">
        <v>7002</v>
      </c>
      <c r="Q4103" s="80"/>
      <c r="R4103" s="80"/>
      <c r="S4103" s="166"/>
      <c r="T4103" s="164"/>
      <c r="U4103" s="167"/>
      <c r="V4103" s="168"/>
      <c r="W4103" s="12" t="str">
        <f t="shared" si="707"/>
        <v>Mqtt1</v>
      </c>
      <c r="X4103" s="222"/>
      <c r="Y4103" s="6" t="str">
        <f t="shared" si="708"/>
        <v>450000 UNDERWLIGHTS</v>
      </c>
      <c r="Z4103" s="106" t="str">
        <f t="shared" si="713"/>
        <v>$.PsFR37MidFwdPreset4HmiColor</v>
      </c>
      <c r="AA4103" s="12">
        <v>20</v>
      </c>
      <c r="AB4103" s="6"/>
      <c r="AE4103" s="11">
        <v>9</v>
      </c>
      <c r="AJ4103" s="80"/>
      <c r="AN4103" s="80"/>
      <c r="AO4103" s="80"/>
      <c r="AP4103" s="80"/>
      <c r="AQ4103" s="80"/>
      <c r="AR4103" s="130"/>
      <c r="AS4103" s="80"/>
      <c r="AT4103" s="7"/>
      <c r="AU4103" s="7"/>
      <c r="AV4103" s="169"/>
      <c r="AW4103" s="170"/>
      <c r="AX4103" s="140"/>
      <c r="AY4103" s="150"/>
      <c r="AZ4103" s="171"/>
      <c r="BA4103" s="171"/>
      <c r="BB4103" s="150" t="str">
        <f t="shared" si="709"/>
        <v/>
      </c>
      <c r="BC4103" s="172"/>
      <c r="BD4103" s="169"/>
      <c r="BE4103" s="169"/>
      <c r="BF4103" s="169"/>
      <c r="BG4103" s="169"/>
      <c r="BH4103" s="169"/>
      <c r="BI4103" s="169"/>
      <c r="BJ4103" s="169"/>
      <c r="BK4103" s="169"/>
      <c r="BL4103" s="169"/>
      <c r="BM4103" s="169"/>
      <c r="BN4103" s="169"/>
      <c r="BO4103" s="169"/>
      <c r="BP4103" s="169"/>
      <c r="BQ4103" s="169"/>
      <c r="BS4103" s="6"/>
      <c r="BT4103" s="11"/>
      <c r="BU4103" s="6"/>
      <c r="BV4103" s="6"/>
    </row>
    <row r="4104" spans="1:74" ht="15.75" x14ac:dyDescent="0.25">
      <c r="A4104" s="52" t="s">
        <v>6922</v>
      </c>
      <c r="B4104" s="56"/>
      <c r="C4104" s="7" t="s">
        <v>128</v>
      </c>
      <c r="D4104" s="7" t="s">
        <v>22</v>
      </c>
      <c r="E4104" s="7"/>
      <c r="F4104" s="64" t="s">
        <v>181</v>
      </c>
      <c r="G4104" s="6"/>
      <c r="H4104" s="6"/>
      <c r="I4104" s="10" t="s">
        <v>110</v>
      </c>
      <c r="J4104" s="11" t="s">
        <v>7003</v>
      </c>
      <c r="K4104" s="220" t="s">
        <v>600</v>
      </c>
      <c r="L4104" s="180"/>
      <c r="M4104" s="180">
        <v>1000</v>
      </c>
      <c r="N4104" s="80" t="s">
        <v>6925</v>
      </c>
      <c r="O4104" s="165"/>
      <c r="P4104" s="80" t="s">
        <v>7003</v>
      </c>
      <c r="Q4104" s="80"/>
      <c r="R4104" s="80"/>
      <c r="S4104" s="166"/>
      <c r="T4104" s="164"/>
      <c r="U4104" s="167"/>
      <c r="V4104" s="168"/>
      <c r="W4104" s="12" t="str">
        <f t="shared" si="707"/>
        <v>Mqtt1</v>
      </c>
      <c r="X4104" s="222"/>
      <c r="Y4104" s="6" t="str">
        <f t="shared" si="708"/>
        <v>450000 UNDERWLIGHTS</v>
      </c>
      <c r="Z4104" s="106" t="str">
        <f t="shared" si="713"/>
        <v>$.PsFR37MidFwdPreset5HmiColor</v>
      </c>
      <c r="AA4104" s="12">
        <v>20</v>
      </c>
      <c r="AB4104" s="6"/>
      <c r="AE4104" s="11">
        <v>9</v>
      </c>
      <c r="AJ4104" s="80"/>
      <c r="AN4104" s="80"/>
      <c r="AO4104" s="80"/>
      <c r="AP4104" s="80"/>
      <c r="AQ4104" s="80"/>
      <c r="AR4104" s="130"/>
      <c r="AS4104" s="80"/>
      <c r="AT4104" s="7"/>
      <c r="AU4104" s="7"/>
      <c r="AV4104" s="169"/>
      <c r="AW4104" s="170"/>
      <c r="AX4104" s="140"/>
      <c r="AY4104" s="150"/>
      <c r="AZ4104" s="171"/>
      <c r="BA4104" s="171"/>
      <c r="BB4104" s="150" t="str">
        <f t="shared" si="709"/>
        <v/>
      </c>
      <c r="BC4104" s="172"/>
      <c r="BD4104" s="169"/>
      <c r="BE4104" s="169"/>
      <c r="BF4104" s="169"/>
      <c r="BG4104" s="169"/>
      <c r="BH4104" s="169"/>
      <c r="BI4104" s="169"/>
      <c r="BJ4104" s="169"/>
      <c r="BK4104" s="169"/>
      <c r="BL4104" s="169"/>
      <c r="BM4104" s="169"/>
      <c r="BN4104" s="169"/>
      <c r="BO4104" s="169"/>
      <c r="BP4104" s="169"/>
      <c r="BQ4104" s="169"/>
      <c r="BS4104" s="6"/>
      <c r="BT4104" s="11"/>
      <c r="BU4104" s="6"/>
      <c r="BV4104" s="6"/>
    </row>
    <row r="4105" spans="1:74" ht="15.75" x14ac:dyDescent="0.25">
      <c r="A4105" s="52" t="s">
        <v>6922</v>
      </c>
      <c r="B4105" s="56"/>
      <c r="C4105" s="7" t="s">
        <v>128</v>
      </c>
      <c r="D4105" s="7" t="s">
        <v>22</v>
      </c>
      <c r="E4105" s="7"/>
      <c r="F4105" s="64" t="s">
        <v>181</v>
      </c>
      <c r="G4105" s="6"/>
      <c r="H4105" s="6"/>
      <c r="I4105" s="10" t="s">
        <v>110</v>
      </c>
      <c r="J4105" s="11" t="s">
        <v>7004</v>
      </c>
      <c r="K4105" s="220" t="s">
        <v>600</v>
      </c>
      <c r="L4105" s="180"/>
      <c r="M4105" s="180">
        <v>1000</v>
      </c>
      <c r="N4105" s="80" t="s">
        <v>6925</v>
      </c>
      <c r="O4105" s="165"/>
      <c r="P4105" s="80" t="s">
        <v>7004</v>
      </c>
      <c r="Q4105" s="80"/>
      <c r="R4105" s="80"/>
      <c r="S4105" s="166"/>
      <c r="T4105" s="164"/>
      <c r="U4105" s="167"/>
      <c r="V4105" s="168"/>
      <c r="W4105" s="12" t="str">
        <f t="shared" si="707"/>
        <v>Mqtt1</v>
      </c>
      <c r="X4105" s="222"/>
      <c r="Y4105" s="6" t="str">
        <f t="shared" si="708"/>
        <v>450000 UNDERWLIGHTS</v>
      </c>
      <c r="Z4105" s="106" t="str">
        <f t="shared" si="713"/>
        <v>$.PsFR37MidFwdPreset6HmiColor</v>
      </c>
      <c r="AA4105" s="12">
        <v>20</v>
      </c>
      <c r="AB4105" s="6"/>
      <c r="AE4105" s="11">
        <v>9</v>
      </c>
      <c r="AJ4105" s="80"/>
      <c r="AN4105" s="80"/>
      <c r="AO4105" s="80"/>
      <c r="AP4105" s="80"/>
      <c r="AQ4105" s="80"/>
      <c r="AR4105" s="130"/>
      <c r="AS4105" s="80"/>
      <c r="AT4105" s="7"/>
      <c r="AU4105" s="7"/>
      <c r="AV4105" s="169"/>
      <c r="AW4105" s="170"/>
      <c r="AX4105" s="140"/>
      <c r="AY4105" s="150"/>
      <c r="AZ4105" s="171"/>
      <c r="BA4105" s="171"/>
      <c r="BB4105" s="150" t="str">
        <f t="shared" si="709"/>
        <v/>
      </c>
      <c r="BC4105" s="172"/>
      <c r="BD4105" s="169"/>
      <c r="BE4105" s="169"/>
      <c r="BF4105" s="169"/>
      <c r="BG4105" s="169"/>
      <c r="BH4105" s="169"/>
      <c r="BI4105" s="169"/>
      <c r="BJ4105" s="169"/>
      <c r="BK4105" s="169"/>
      <c r="BL4105" s="169"/>
      <c r="BM4105" s="169"/>
      <c r="BN4105" s="169"/>
      <c r="BO4105" s="169"/>
      <c r="BP4105" s="169"/>
      <c r="BQ4105" s="169"/>
      <c r="BS4105" s="6"/>
      <c r="BT4105" s="11"/>
      <c r="BU4105" s="6"/>
      <c r="BV4105" s="6"/>
    </row>
    <row r="4106" spans="1:74" ht="15.75" x14ac:dyDescent="0.25">
      <c r="A4106" s="52" t="s">
        <v>6922</v>
      </c>
      <c r="B4106" s="56"/>
      <c r="C4106" s="7" t="s">
        <v>128</v>
      </c>
      <c r="D4106" s="7" t="s">
        <v>22</v>
      </c>
      <c r="E4106" s="7"/>
      <c r="F4106" s="64" t="s">
        <v>181</v>
      </c>
      <c r="G4106" s="6"/>
      <c r="H4106" s="6"/>
      <c r="I4106" s="10" t="s">
        <v>110</v>
      </c>
      <c r="J4106" s="11" t="s">
        <v>7005</v>
      </c>
      <c r="K4106" s="220" t="s">
        <v>600</v>
      </c>
      <c r="L4106" s="180"/>
      <c r="M4106" s="180">
        <v>1000</v>
      </c>
      <c r="N4106" s="80" t="s">
        <v>6925</v>
      </c>
      <c r="O4106" s="165"/>
      <c r="P4106" s="80" t="s">
        <v>7005</v>
      </c>
      <c r="Q4106" s="80"/>
      <c r="R4106" s="80"/>
      <c r="S4106" s="166"/>
      <c r="T4106" s="164"/>
      <c r="U4106" s="167"/>
      <c r="V4106" s="168"/>
      <c r="W4106" s="12" t="str">
        <f t="shared" ref="W4106:W4121" si="714">IF(COUNTIF(N4106,"spare"),"","Mqtt1")</f>
        <v>Mqtt1</v>
      </c>
      <c r="X4106" s="222"/>
      <c r="Y4106" s="6" t="str">
        <f t="shared" ref="Y4106:Y4121" si="715">IF(COUNTIF(N4106,"spare"),"",N4106)</f>
        <v>450000 UNDERWLIGHTS</v>
      </c>
      <c r="Z4106" s="106" t="str">
        <f t="shared" si="713"/>
        <v>$.PsFR37MidFwdCurrentHmiColor</v>
      </c>
      <c r="AA4106" s="12">
        <v>20</v>
      </c>
      <c r="AB4106" s="6"/>
      <c r="AE4106" s="11">
        <v>9</v>
      </c>
      <c r="AJ4106" s="80"/>
      <c r="AN4106" s="80"/>
      <c r="AO4106" s="80"/>
      <c r="AP4106" s="80"/>
      <c r="AQ4106" s="80"/>
      <c r="AR4106" s="130"/>
      <c r="AS4106" s="80"/>
      <c r="AT4106" s="7"/>
      <c r="AU4106" s="7"/>
      <c r="AV4106" s="169"/>
      <c r="AW4106" s="170"/>
      <c r="AX4106" s="140"/>
      <c r="AY4106" s="150"/>
      <c r="AZ4106" s="171"/>
      <c r="BA4106" s="171"/>
      <c r="BB4106" s="150" t="str">
        <f t="shared" ref="BB4106:BB4121" si="716">IF(ISNUMBER(AM4106),"1","")</f>
        <v/>
      </c>
      <c r="BC4106" s="172"/>
      <c r="BD4106" s="169"/>
      <c r="BE4106" s="169"/>
      <c r="BF4106" s="169"/>
      <c r="BG4106" s="169"/>
      <c r="BH4106" s="169"/>
      <c r="BI4106" s="169"/>
      <c r="BJ4106" s="169"/>
      <c r="BK4106" s="169"/>
      <c r="BL4106" s="169"/>
      <c r="BM4106" s="169"/>
      <c r="BN4106" s="169"/>
      <c r="BO4106" s="169"/>
      <c r="BP4106" s="169"/>
      <c r="BQ4106" s="169"/>
      <c r="BS4106" s="6"/>
      <c r="BT4106" s="11"/>
      <c r="BU4106" s="6"/>
      <c r="BV4106" s="6"/>
    </row>
    <row r="4107" spans="1:74" ht="15.75" x14ac:dyDescent="0.25">
      <c r="A4107" s="52" t="s">
        <v>6922</v>
      </c>
      <c r="B4107" s="56"/>
      <c r="C4107" s="7" t="s">
        <v>114</v>
      </c>
      <c r="D4107" s="7" t="s">
        <v>22</v>
      </c>
      <c r="E4107" s="7"/>
      <c r="F4107" s="64" t="s">
        <v>181</v>
      </c>
      <c r="G4107" s="6"/>
      <c r="H4107" s="6"/>
      <c r="I4107" s="10" t="s">
        <v>110</v>
      </c>
      <c r="J4107" s="11" t="s">
        <v>7006</v>
      </c>
      <c r="K4107" s="220" t="s">
        <v>600</v>
      </c>
      <c r="L4107" s="180"/>
      <c r="M4107" s="180">
        <v>1000</v>
      </c>
      <c r="N4107" s="80" t="s">
        <v>6925</v>
      </c>
      <c r="O4107" s="165"/>
      <c r="P4107" s="80" t="s">
        <v>7006</v>
      </c>
      <c r="Q4107" s="80"/>
      <c r="R4107" s="80"/>
      <c r="S4107" s="166"/>
      <c r="T4107" s="164"/>
      <c r="U4107" s="167"/>
      <c r="V4107" s="168"/>
      <c r="W4107" s="12" t="str">
        <f t="shared" si="714"/>
        <v>Mqtt1</v>
      </c>
      <c r="X4107" s="222"/>
      <c r="Y4107" s="6" t="str">
        <f t="shared" si="715"/>
        <v>450000 UNDERWLIGHTS</v>
      </c>
      <c r="Z4107" s="106" t="str">
        <f t="shared" si="713"/>
        <v>$.PsFR26FwdPresetSelection</v>
      </c>
      <c r="AA4107" s="12">
        <v>24</v>
      </c>
      <c r="AB4107" s="6"/>
      <c r="AJ4107" s="80"/>
      <c r="AK4107" s="116" t="s">
        <v>6924</v>
      </c>
      <c r="AN4107" s="80"/>
      <c r="AO4107" s="80"/>
      <c r="AP4107" s="80"/>
      <c r="AQ4107" s="80"/>
      <c r="AR4107" s="130"/>
      <c r="AS4107" s="80"/>
      <c r="AT4107" s="7"/>
      <c r="AU4107" s="7"/>
      <c r="AV4107" s="169"/>
      <c r="AW4107" s="170"/>
      <c r="AX4107" s="140"/>
      <c r="AY4107" s="150"/>
      <c r="AZ4107" s="171"/>
      <c r="BA4107" s="171"/>
      <c r="BB4107" s="150" t="str">
        <f t="shared" si="716"/>
        <v/>
      </c>
      <c r="BC4107" s="172"/>
      <c r="BD4107" s="169"/>
      <c r="BE4107" s="169"/>
      <c r="BF4107" s="169"/>
      <c r="BG4107" s="169"/>
      <c r="BH4107" s="169"/>
      <c r="BI4107" s="169"/>
      <c r="BJ4107" s="169"/>
      <c r="BK4107" s="169"/>
      <c r="BL4107" s="169"/>
      <c r="BM4107" s="169"/>
      <c r="BN4107" s="169"/>
      <c r="BO4107" s="169"/>
      <c r="BP4107" s="169"/>
      <c r="BQ4107" s="169"/>
      <c r="BS4107" s="6"/>
      <c r="BT4107" s="11"/>
      <c r="BU4107" s="6"/>
      <c r="BV4107" s="6"/>
    </row>
    <row r="4108" spans="1:74" ht="15.75" x14ac:dyDescent="0.25">
      <c r="A4108" s="52" t="s">
        <v>6922</v>
      </c>
      <c r="B4108" s="56"/>
      <c r="C4108" s="7" t="s">
        <v>114</v>
      </c>
      <c r="D4108" s="7" t="s">
        <v>22</v>
      </c>
      <c r="E4108" s="7"/>
      <c r="F4108" s="64" t="s">
        <v>181</v>
      </c>
      <c r="G4108" s="6"/>
      <c r="H4108" s="6"/>
      <c r="I4108" s="10" t="s">
        <v>110</v>
      </c>
      <c r="J4108" s="11" t="s">
        <v>7007</v>
      </c>
      <c r="K4108" s="220" t="s">
        <v>600</v>
      </c>
      <c r="L4108" s="180"/>
      <c r="M4108" s="180">
        <v>1000</v>
      </c>
      <c r="N4108" s="80" t="s">
        <v>6925</v>
      </c>
      <c r="O4108" s="165"/>
      <c r="P4108" s="80" t="s">
        <v>7007</v>
      </c>
      <c r="Q4108" s="80"/>
      <c r="R4108" s="80"/>
      <c r="S4108" s="166"/>
      <c r="T4108" s="164"/>
      <c r="U4108" s="167"/>
      <c r="V4108" s="168"/>
      <c r="W4108" s="12" t="str">
        <f t="shared" si="714"/>
        <v>Mqtt1</v>
      </c>
      <c r="X4108" s="222"/>
      <c r="Y4108" s="6" t="str">
        <f t="shared" si="715"/>
        <v>450000 UNDERWLIGHTS</v>
      </c>
      <c r="Z4108" s="106" t="str">
        <f t="shared" si="713"/>
        <v>$.PsFR26FwdSliderRed</v>
      </c>
      <c r="AA4108" s="12">
        <v>24</v>
      </c>
      <c r="AB4108" s="6"/>
      <c r="AJ4108" s="80"/>
      <c r="AK4108" s="116" t="s">
        <v>6924</v>
      </c>
      <c r="AN4108" s="80"/>
      <c r="AO4108" s="80"/>
      <c r="AP4108" s="80"/>
      <c r="AQ4108" s="80"/>
      <c r="AR4108" s="130"/>
      <c r="AS4108" s="80"/>
      <c r="AT4108" s="7"/>
      <c r="AU4108" s="7"/>
      <c r="AV4108" s="169"/>
      <c r="AW4108" s="170"/>
      <c r="AX4108" s="140"/>
      <c r="AY4108" s="150"/>
      <c r="AZ4108" s="171"/>
      <c r="BA4108" s="171"/>
      <c r="BB4108" s="150" t="str">
        <f t="shared" si="716"/>
        <v/>
      </c>
      <c r="BC4108" s="172"/>
      <c r="BD4108" s="169"/>
      <c r="BE4108" s="169"/>
      <c r="BF4108" s="169"/>
      <c r="BG4108" s="169"/>
      <c r="BH4108" s="169"/>
      <c r="BI4108" s="169"/>
      <c r="BJ4108" s="169"/>
      <c r="BK4108" s="169"/>
      <c r="BL4108" s="169"/>
      <c r="BM4108" s="169"/>
      <c r="BN4108" s="169"/>
      <c r="BO4108" s="169"/>
      <c r="BP4108" s="169"/>
      <c r="BQ4108" s="169"/>
      <c r="BS4108" s="6"/>
      <c r="BT4108" s="11"/>
      <c r="BU4108" s="6"/>
      <c r="BV4108" s="6"/>
    </row>
    <row r="4109" spans="1:74" ht="15.75" x14ac:dyDescent="0.25">
      <c r="A4109" s="52" t="s">
        <v>6922</v>
      </c>
      <c r="B4109" s="56"/>
      <c r="C4109" s="7" t="s">
        <v>114</v>
      </c>
      <c r="D4109" s="7" t="s">
        <v>22</v>
      </c>
      <c r="E4109" s="7"/>
      <c r="F4109" s="64" t="s">
        <v>181</v>
      </c>
      <c r="G4109" s="6"/>
      <c r="H4109" s="6"/>
      <c r="I4109" s="10" t="s">
        <v>110</v>
      </c>
      <c r="J4109" s="11" t="s">
        <v>7008</v>
      </c>
      <c r="K4109" s="220" t="s">
        <v>600</v>
      </c>
      <c r="L4109" s="180"/>
      <c r="M4109" s="180">
        <v>1000</v>
      </c>
      <c r="N4109" s="80" t="s">
        <v>6925</v>
      </c>
      <c r="O4109" s="165"/>
      <c r="P4109" s="80" t="s">
        <v>7008</v>
      </c>
      <c r="Q4109" s="80"/>
      <c r="R4109" s="80"/>
      <c r="S4109" s="166"/>
      <c r="T4109" s="164"/>
      <c r="U4109" s="167"/>
      <c r="V4109" s="168"/>
      <c r="W4109" s="12" t="str">
        <f t="shared" si="714"/>
        <v>Mqtt1</v>
      </c>
      <c r="X4109" s="222"/>
      <c r="Y4109" s="6" t="str">
        <f t="shared" si="715"/>
        <v>450000 UNDERWLIGHTS</v>
      </c>
      <c r="Z4109" s="106" t="str">
        <f t="shared" si="713"/>
        <v>$.PsFR26FwdSliderGreen</v>
      </c>
      <c r="AA4109" s="12">
        <v>24</v>
      </c>
      <c r="AB4109" s="6"/>
      <c r="AJ4109" s="80"/>
      <c r="AK4109" s="116" t="s">
        <v>6924</v>
      </c>
      <c r="AN4109" s="80"/>
      <c r="AO4109" s="80"/>
      <c r="AP4109" s="80"/>
      <c r="AQ4109" s="80"/>
      <c r="AR4109" s="130"/>
      <c r="AS4109" s="80"/>
      <c r="AT4109" s="7"/>
      <c r="AU4109" s="7"/>
      <c r="AV4109" s="169"/>
      <c r="AW4109" s="170"/>
      <c r="AX4109" s="140"/>
      <c r="AY4109" s="150"/>
      <c r="AZ4109" s="171"/>
      <c r="BA4109" s="171"/>
      <c r="BB4109" s="150" t="str">
        <f t="shared" si="716"/>
        <v/>
      </c>
      <c r="BC4109" s="172"/>
      <c r="BD4109" s="169"/>
      <c r="BE4109" s="169"/>
      <c r="BF4109" s="169"/>
      <c r="BG4109" s="169"/>
      <c r="BH4109" s="169"/>
      <c r="BI4109" s="169"/>
      <c r="BJ4109" s="169"/>
      <c r="BK4109" s="169"/>
      <c r="BL4109" s="169"/>
      <c r="BM4109" s="169"/>
      <c r="BN4109" s="169"/>
      <c r="BO4109" s="169"/>
      <c r="BP4109" s="169"/>
      <c r="BQ4109" s="169"/>
      <c r="BS4109" s="6"/>
      <c r="BT4109" s="11"/>
      <c r="BU4109" s="6"/>
      <c r="BV4109" s="6"/>
    </row>
    <row r="4110" spans="1:74" ht="15.75" x14ac:dyDescent="0.25">
      <c r="A4110" s="52" t="s">
        <v>6922</v>
      </c>
      <c r="B4110" s="56"/>
      <c r="C4110" s="7" t="s">
        <v>114</v>
      </c>
      <c r="D4110" s="7" t="s">
        <v>22</v>
      </c>
      <c r="E4110" s="7"/>
      <c r="F4110" s="64" t="s">
        <v>181</v>
      </c>
      <c r="G4110" s="6"/>
      <c r="H4110" s="6"/>
      <c r="I4110" s="10" t="s">
        <v>110</v>
      </c>
      <c r="J4110" s="11" t="s">
        <v>7009</v>
      </c>
      <c r="K4110" s="220" t="s">
        <v>600</v>
      </c>
      <c r="L4110" s="180"/>
      <c r="M4110" s="180">
        <v>1000</v>
      </c>
      <c r="N4110" s="80" t="s">
        <v>6925</v>
      </c>
      <c r="O4110" s="165"/>
      <c r="P4110" s="80" t="s">
        <v>7009</v>
      </c>
      <c r="Q4110" s="80"/>
      <c r="R4110" s="80"/>
      <c r="S4110" s="166"/>
      <c r="T4110" s="164"/>
      <c r="U4110" s="167"/>
      <c r="V4110" s="168"/>
      <c r="W4110" s="12" t="str">
        <f t="shared" si="714"/>
        <v>Mqtt1</v>
      </c>
      <c r="X4110" s="222"/>
      <c r="Y4110" s="6" t="str">
        <f t="shared" si="715"/>
        <v>450000 UNDERWLIGHTS</v>
      </c>
      <c r="Z4110" s="106" t="str">
        <f t="shared" si="713"/>
        <v>$.PsFR26FwdSliderBlue</v>
      </c>
      <c r="AA4110" s="12">
        <v>24</v>
      </c>
      <c r="AB4110" s="6"/>
      <c r="AJ4110" s="80"/>
      <c r="AK4110" s="116" t="s">
        <v>6924</v>
      </c>
      <c r="AN4110" s="80"/>
      <c r="AO4110" s="80"/>
      <c r="AP4110" s="80"/>
      <c r="AQ4110" s="80"/>
      <c r="AR4110" s="130"/>
      <c r="AS4110" s="80"/>
      <c r="AT4110" s="7"/>
      <c r="AU4110" s="7"/>
      <c r="AV4110" s="169"/>
      <c r="AW4110" s="170"/>
      <c r="AX4110" s="140"/>
      <c r="AY4110" s="150"/>
      <c r="AZ4110" s="171"/>
      <c r="BA4110" s="171"/>
      <c r="BB4110" s="150" t="str">
        <f t="shared" si="716"/>
        <v/>
      </c>
      <c r="BC4110" s="172"/>
      <c r="BD4110" s="169"/>
      <c r="BE4110" s="169"/>
      <c r="BF4110" s="169"/>
      <c r="BG4110" s="169"/>
      <c r="BH4110" s="169"/>
      <c r="BI4110" s="169"/>
      <c r="BJ4110" s="169"/>
      <c r="BK4110" s="169"/>
      <c r="BL4110" s="169"/>
      <c r="BM4110" s="169"/>
      <c r="BN4110" s="169"/>
      <c r="BO4110" s="169"/>
      <c r="BP4110" s="169"/>
      <c r="BQ4110" s="169"/>
      <c r="BS4110" s="6"/>
      <c r="BT4110" s="11"/>
      <c r="BU4110" s="6"/>
      <c r="BV4110" s="6"/>
    </row>
    <row r="4111" spans="1:74" ht="15.75" x14ac:dyDescent="0.25">
      <c r="A4111" s="52" t="s">
        <v>6922</v>
      </c>
      <c r="B4111" s="56"/>
      <c r="C4111" s="7" t="s">
        <v>114</v>
      </c>
      <c r="D4111" s="7" t="s">
        <v>22</v>
      </c>
      <c r="E4111" s="7"/>
      <c r="F4111" s="64" t="s">
        <v>181</v>
      </c>
      <c r="G4111" s="6"/>
      <c r="H4111" s="6"/>
      <c r="I4111" s="10" t="s">
        <v>110</v>
      </c>
      <c r="J4111" s="11" t="s">
        <v>7010</v>
      </c>
      <c r="K4111" s="220" t="s">
        <v>600</v>
      </c>
      <c r="L4111" s="180"/>
      <c r="M4111" s="180">
        <v>1000</v>
      </c>
      <c r="N4111" s="80" t="s">
        <v>6925</v>
      </c>
      <c r="O4111" s="165"/>
      <c r="P4111" s="80" t="s">
        <v>7010</v>
      </c>
      <c r="Q4111" s="80"/>
      <c r="R4111" s="80"/>
      <c r="S4111" s="166"/>
      <c r="T4111" s="164"/>
      <c r="U4111" s="167"/>
      <c r="V4111" s="168"/>
      <c r="W4111" s="12" t="str">
        <f t="shared" si="714"/>
        <v>Mqtt1</v>
      </c>
      <c r="X4111" s="222"/>
      <c r="Y4111" s="6" t="str">
        <f t="shared" si="715"/>
        <v>450000 UNDERWLIGHTS</v>
      </c>
      <c r="Z4111" s="106" t="str">
        <f t="shared" si="713"/>
        <v>$.PsFR26FwdSliderWhite</v>
      </c>
      <c r="AA4111" s="12">
        <v>24</v>
      </c>
      <c r="AB4111" s="6"/>
      <c r="AJ4111" s="80"/>
      <c r="AK4111" s="116" t="s">
        <v>6924</v>
      </c>
      <c r="AN4111" s="80"/>
      <c r="AO4111" s="80"/>
      <c r="AP4111" s="80"/>
      <c r="AQ4111" s="80"/>
      <c r="AR4111" s="130"/>
      <c r="AS4111" s="80"/>
      <c r="AT4111" s="7"/>
      <c r="AU4111" s="7"/>
      <c r="AV4111" s="169"/>
      <c r="AW4111" s="170"/>
      <c r="AX4111" s="140"/>
      <c r="AY4111" s="150"/>
      <c r="AZ4111" s="171"/>
      <c r="BA4111" s="171"/>
      <c r="BB4111" s="150" t="str">
        <f t="shared" si="716"/>
        <v/>
      </c>
      <c r="BC4111" s="172"/>
      <c r="BD4111" s="169"/>
      <c r="BE4111" s="169"/>
      <c r="BF4111" s="169"/>
      <c r="BG4111" s="169"/>
      <c r="BH4111" s="169"/>
      <c r="BI4111" s="169"/>
      <c r="BJ4111" s="169"/>
      <c r="BK4111" s="169"/>
      <c r="BL4111" s="169"/>
      <c r="BM4111" s="169"/>
      <c r="BN4111" s="169"/>
      <c r="BO4111" s="169"/>
      <c r="BP4111" s="169"/>
      <c r="BQ4111" s="169"/>
      <c r="BS4111" s="6"/>
      <c r="BT4111" s="11"/>
      <c r="BU4111" s="6"/>
      <c r="BV4111" s="6"/>
    </row>
    <row r="4112" spans="1:74" ht="15.75" x14ac:dyDescent="0.25">
      <c r="A4112" s="52" t="s">
        <v>6922</v>
      </c>
      <c r="B4112" s="56"/>
      <c r="C4112" s="7" t="s">
        <v>111</v>
      </c>
      <c r="D4112" s="7" t="s">
        <v>22</v>
      </c>
      <c r="E4112" s="7"/>
      <c r="F4112" s="64" t="s">
        <v>181</v>
      </c>
      <c r="G4112" s="6"/>
      <c r="H4112" s="6"/>
      <c r="I4112" s="10" t="s">
        <v>110</v>
      </c>
      <c r="J4112" s="11" t="s">
        <v>7011</v>
      </c>
      <c r="K4112" s="220" t="s">
        <v>600</v>
      </c>
      <c r="L4112" s="180"/>
      <c r="M4112" s="180">
        <v>1000</v>
      </c>
      <c r="N4112" s="80" t="s">
        <v>6925</v>
      </c>
      <c r="O4112" s="165"/>
      <c r="P4112" s="80" t="s">
        <v>7011</v>
      </c>
      <c r="Q4112" s="80"/>
      <c r="R4112" s="80"/>
      <c r="S4112" s="166"/>
      <c r="T4112" s="164"/>
      <c r="U4112" s="167"/>
      <c r="V4112" s="168"/>
      <c r="W4112" s="12" t="str">
        <f t="shared" si="714"/>
        <v>Mqtt1</v>
      </c>
      <c r="X4112" s="222"/>
      <c r="Y4112" s="6" t="str">
        <f t="shared" si="715"/>
        <v>450000 UNDERWLIGHTS</v>
      </c>
      <c r="Z4112" s="106" t="str">
        <f t="shared" si="713"/>
        <v>$.PsFR26FwdPresetReset</v>
      </c>
      <c r="AA4112" s="12">
        <v>24</v>
      </c>
      <c r="AB4112" s="6"/>
      <c r="AJ4112" s="80"/>
      <c r="AK4112" s="116" t="s">
        <v>6924</v>
      </c>
      <c r="AN4112" s="80"/>
      <c r="AO4112" s="80"/>
      <c r="AP4112" s="80"/>
      <c r="AQ4112" s="80"/>
      <c r="AR4112" s="130"/>
      <c r="AS4112" s="80"/>
      <c r="AT4112" s="7"/>
      <c r="AU4112" s="7"/>
      <c r="AV4112" s="169"/>
      <c r="AW4112" s="170"/>
      <c r="AX4112" s="140"/>
      <c r="AY4112" s="150"/>
      <c r="AZ4112" s="171"/>
      <c r="BA4112" s="171"/>
      <c r="BB4112" s="150" t="str">
        <f t="shared" si="716"/>
        <v/>
      </c>
      <c r="BC4112" s="172"/>
      <c r="BD4112" s="169"/>
      <c r="BE4112" s="169"/>
      <c r="BF4112" s="169"/>
      <c r="BG4112" s="169"/>
      <c r="BH4112" s="169"/>
      <c r="BI4112" s="169"/>
      <c r="BJ4112" s="169"/>
      <c r="BK4112" s="169"/>
      <c r="BL4112" s="169"/>
      <c r="BM4112" s="169"/>
      <c r="BN4112" s="169"/>
      <c r="BO4112" s="169"/>
      <c r="BP4112" s="169"/>
      <c r="BQ4112" s="169"/>
      <c r="BS4112" s="6"/>
      <c r="BT4112" s="11"/>
      <c r="BU4112" s="6"/>
      <c r="BV4112" s="6"/>
    </row>
    <row r="4113" spans="1:74" ht="15.75" x14ac:dyDescent="0.25">
      <c r="A4113" s="52" t="s">
        <v>6922</v>
      </c>
      <c r="B4113" s="56"/>
      <c r="C4113" s="7" t="s">
        <v>111</v>
      </c>
      <c r="D4113" s="7" t="s">
        <v>22</v>
      </c>
      <c r="E4113" s="7"/>
      <c r="F4113" s="64" t="s">
        <v>181</v>
      </c>
      <c r="G4113" s="6"/>
      <c r="H4113" s="6"/>
      <c r="I4113" s="10" t="s">
        <v>110</v>
      </c>
      <c r="J4113" s="11" t="s">
        <v>7012</v>
      </c>
      <c r="K4113" s="220" t="s">
        <v>600</v>
      </c>
      <c r="L4113" s="180"/>
      <c r="M4113" s="180">
        <v>1000</v>
      </c>
      <c r="N4113" s="80" t="s">
        <v>6925</v>
      </c>
      <c r="O4113" s="165"/>
      <c r="P4113" s="80" t="s">
        <v>7012</v>
      </c>
      <c r="Q4113" s="80"/>
      <c r="R4113" s="80"/>
      <c r="S4113" s="166"/>
      <c r="T4113" s="164"/>
      <c r="U4113" s="167"/>
      <c r="V4113" s="168"/>
      <c r="W4113" s="12" t="str">
        <f t="shared" si="714"/>
        <v>Mqtt1</v>
      </c>
      <c r="X4113" s="222"/>
      <c r="Y4113" s="6" t="str">
        <f t="shared" si="715"/>
        <v>450000 UNDERWLIGHTS</v>
      </c>
      <c r="Z4113" s="106" t="str">
        <f t="shared" si="713"/>
        <v>$.PsFR26FwdPresetSet</v>
      </c>
      <c r="AA4113" s="12">
        <v>24</v>
      </c>
      <c r="AB4113" s="6"/>
      <c r="AJ4113" s="80"/>
      <c r="AK4113" s="116" t="s">
        <v>6924</v>
      </c>
      <c r="AN4113" s="80"/>
      <c r="AO4113" s="80"/>
      <c r="AP4113" s="80"/>
      <c r="AQ4113" s="80"/>
      <c r="AR4113" s="130"/>
      <c r="AS4113" s="80"/>
      <c r="AT4113" s="7"/>
      <c r="AU4113" s="7"/>
      <c r="AV4113" s="169"/>
      <c r="AW4113" s="170"/>
      <c r="AX4113" s="140"/>
      <c r="AY4113" s="150"/>
      <c r="AZ4113" s="171"/>
      <c r="BA4113" s="171"/>
      <c r="BB4113" s="150" t="str">
        <f t="shared" si="716"/>
        <v/>
      </c>
      <c r="BC4113" s="172"/>
      <c r="BD4113" s="169"/>
      <c r="BE4113" s="169"/>
      <c r="BF4113" s="169"/>
      <c r="BG4113" s="169"/>
      <c r="BH4113" s="169"/>
      <c r="BI4113" s="169"/>
      <c r="BJ4113" s="169"/>
      <c r="BK4113" s="169"/>
      <c r="BL4113" s="169"/>
      <c r="BM4113" s="169"/>
      <c r="BN4113" s="169"/>
      <c r="BO4113" s="169"/>
      <c r="BP4113" s="169"/>
      <c r="BQ4113" s="169"/>
      <c r="BS4113" s="6"/>
      <c r="BT4113" s="11"/>
      <c r="BU4113" s="6"/>
      <c r="BV4113" s="6"/>
    </row>
    <row r="4114" spans="1:74" ht="15.75" x14ac:dyDescent="0.25">
      <c r="A4114" s="52" t="s">
        <v>6922</v>
      </c>
      <c r="B4114" s="56"/>
      <c r="C4114" s="7" t="s">
        <v>111</v>
      </c>
      <c r="D4114" s="7" t="s">
        <v>22</v>
      </c>
      <c r="E4114" s="7"/>
      <c r="F4114" s="64" t="s">
        <v>181</v>
      </c>
      <c r="G4114" s="6"/>
      <c r="H4114" s="6"/>
      <c r="I4114" s="10" t="s">
        <v>110</v>
      </c>
      <c r="J4114" s="11" t="s">
        <v>7013</v>
      </c>
      <c r="K4114" s="220" t="s">
        <v>600</v>
      </c>
      <c r="L4114" s="180"/>
      <c r="M4114" s="180">
        <v>1000</v>
      </c>
      <c r="N4114" s="80" t="s">
        <v>6925</v>
      </c>
      <c r="O4114" s="165"/>
      <c r="P4114" s="80" t="s">
        <v>7013</v>
      </c>
      <c r="Q4114" s="80"/>
      <c r="R4114" s="80"/>
      <c r="S4114" s="166"/>
      <c r="T4114" s="164"/>
      <c r="U4114" s="167"/>
      <c r="V4114" s="168"/>
      <c r="W4114" s="12" t="str">
        <f t="shared" si="714"/>
        <v>Mqtt1</v>
      </c>
      <c r="X4114" s="222"/>
      <c r="Y4114" s="6" t="str">
        <f t="shared" si="715"/>
        <v>450000 UNDERWLIGHTS</v>
      </c>
      <c r="Z4114" s="106" t="str">
        <f t="shared" si="713"/>
        <v>$.PsFR26FwdSliderOnOff</v>
      </c>
      <c r="AA4114" s="12">
        <v>24</v>
      </c>
      <c r="AB4114" s="6"/>
      <c r="AJ4114" s="80"/>
      <c r="AK4114" s="116" t="s">
        <v>6924</v>
      </c>
      <c r="AN4114" s="80"/>
      <c r="AO4114" s="80"/>
      <c r="AP4114" s="80"/>
      <c r="AQ4114" s="80"/>
      <c r="AR4114" s="130"/>
      <c r="AS4114" s="80"/>
      <c r="AT4114" s="7"/>
      <c r="AU4114" s="7"/>
      <c r="AV4114" s="169"/>
      <c r="AW4114" s="170"/>
      <c r="AX4114" s="140"/>
      <c r="AY4114" s="150"/>
      <c r="AZ4114" s="171"/>
      <c r="BA4114" s="171"/>
      <c r="BB4114" s="150" t="str">
        <f t="shared" si="716"/>
        <v/>
      </c>
      <c r="BC4114" s="172"/>
      <c r="BD4114" s="169"/>
      <c r="BE4114" s="169"/>
      <c r="BF4114" s="169"/>
      <c r="BG4114" s="169"/>
      <c r="BH4114" s="169"/>
      <c r="BI4114" s="169"/>
      <c r="BJ4114" s="169"/>
      <c r="BK4114" s="169"/>
      <c r="BL4114" s="169"/>
      <c r="BM4114" s="169"/>
      <c r="BN4114" s="169"/>
      <c r="BO4114" s="169"/>
      <c r="BP4114" s="169"/>
      <c r="BQ4114" s="169"/>
      <c r="BS4114" s="6"/>
      <c r="BT4114" s="11"/>
      <c r="BU4114" s="6"/>
      <c r="BV4114" s="6"/>
    </row>
    <row r="4115" spans="1:74" ht="15.75" x14ac:dyDescent="0.25">
      <c r="A4115" s="52" t="s">
        <v>6922</v>
      </c>
      <c r="B4115" s="56"/>
      <c r="C4115" s="7" t="s">
        <v>111</v>
      </c>
      <c r="D4115" s="7" t="s">
        <v>22</v>
      </c>
      <c r="E4115" s="7"/>
      <c r="F4115" s="64" t="s">
        <v>181</v>
      </c>
      <c r="G4115" s="6"/>
      <c r="H4115" s="6"/>
      <c r="I4115" s="10" t="s">
        <v>110</v>
      </c>
      <c r="J4115" s="11" t="s">
        <v>7014</v>
      </c>
      <c r="K4115" s="220" t="s">
        <v>600</v>
      </c>
      <c r="L4115" s="180"/>
      <c r="M4115" s="180">
        <v>1000</v>
      </c>
      <c r="N4115" s="80" t="s">
        <v>6925</v>
      </c>
      <c r="O4115" s="165"/>
      <c r="P4115" s="80" t="s">
        <v>7014</v>
      </c>
      <c r="Q4115" s="80"/>
      <c r="R4115" s="80"/>
      <c r="S4115" s="166"/>
      <c r="T4115" s="164"/>
      <c r="U4115" s="167"/>
      <c r="V4115" s="168"/>
      <c r="W4115" s="12" t="str">
        <f t="shared" si="714"/>
        <v>Mqtt1</v>
      </c>
      <c r="X4115" s="222"/>
      <c r="Y4115" s="6" t="str">
        <f t="shared" si="715"/>
        <v>450000 UNDERWLIGHTS</v>
      </c>
      <c r="Z4115" s="106" t="str">
        <f t="shared" si="713"/>
        <v>$.PsFR26FwdActiveChanges</v>
      </c>
      <c r="AA4115" s="12">
        <v>24</v>
      </c>
      <c r="AB4115" s="6"/>
      <c r="AJ4115" s="80"/>
      <c r="AK4115" s="116" t="s">
        <v>6924</v>
      </c>
      <c r="AN4115" s="80"/>
      <c r="AO4115" s="80"/>
      <c r="AP4115" s="80"/>
      <c r="AQ4115" s="80"/>
      <c r="AR4115" s="130"/>
      <c r="AS4115" s="80"/>
      <c r="AT4115" s="7"/>
      <c r="AU4115" s="7"/>
      <c r="AV4115" s="169"/>
      <c r="AW4115" s="170"/>
      <c r="AX4115" s="140"/>
      <c r="AY4115" s="150"/>
      <c r="AZ4115" s="171"/>
      <c r="BA4115" s="171"/>
      <c r="BB4115" s="150" t="str">
        <f t="shared" si="716"/>
        <v/>
      </c>
      <c r="BC4115" s="172"/>
      <c r="BD4115" s="169"/>
      <c r="BE4115" s="169"/>
      <c r="BF4115" s="169"/>
      <c r="BG4115" s="169"/>
      <c r="BH4115" s="169"/>
      <c r="BI4115" s="169"/>
      <c r="BJ4115" s="169"/>
      <c r="BK4115" s="169"/>
      <c r="BL4115" s="169"/>
      <c r="BM4115" s="169"/>
      <c r="BN4115" s="169"/>
      <c r="BO4115" s="169"/>
      <c r="BP4115" s="169"/>
      <c r="BQ4115" s="169"/>
      <c r="BS4115" s="6"/>
      <c r="BT4115" s="11"/>
      <c r="BU4115" s="6"/>
      <c r="BV4115" s="6"/>
    </row>
    <row r="4116" spans="1:74" ht="15.75" x14ac:dyDescent="0.25">
      <c r="A4116" s="52" t="s">
        <v>6922</v>
      </c>
      <c r="B4116" s="56"/>
      <c r="C4116" s="7" t="s">
        <v>128</v>
      </c>
      <c r="D4116" s="7" t="s">
        <v>22</v>
      </c>
      <c r="E4116" s="7"/>
      <c r="F4116" s="64" t="s">
        <v>181</v>
      </c>
      <c r="G4116" s="6"/>
      <c r="H4116" s="6"/>
      <c r="I4116" s="10" t="s">
        <v>110</v>
      </c>
      <c r="J4116" s="11" t="s">
        <v>7015</v>
      </c>
      <c r="K4116" s="220" t="s">
        <v>600</v>
      </c>
      <c r="L4116" s="180"/>
      <c r="M4116" s="180">
        <v>1000</v>
      </c>
      <c r="N4116" s="80" t="s">
        <v>6925</v>
      </c>
      <c r="O4116" s="165"/>
      <c r="P4116" s="80" t="s">
        <v>7015</v>
      </c>
      <c r="Q4116" s="80"/>
      <c r="R4116" s="80"/>
      <c r="S4116" s="166"/>
      <c r="T4116" s="164"/>
      <c r="U4116" s="167"/>
      <c r="V4116" s="168"/>
      <c r="W4116" s="12" t="str">
        <f t="shared" si="714"/>
        <v>Mqtt1</v>
      </c>
      <c r="X4116" s="222"/>
      <c r="Y4116" s="6" t="str">
        <f t="shared" si="715"/>
        <v>450000 UNDERWLIGHTS</v>
      </c>
      <c r="Z4116" s="106" t="str">
        <f t="shared" si="713"/>
        <v>$.PsFR26FwdPreset1HmiColor</v>
      </c>
      <c r="AA4116" s="12">
        <v>24</v>
      </c>
      <c r="AB4116" s="6"/>
      <c r="AE4116" s="11">
        <v>9</v>
      </c>
      <c r="AJ4116" s="80"/>
      <c r="AN4116" s="80"/>
      <c r="AO4116" s="80"/>
      <c r="AP4116" s="80"/>
      <c r="AQ4116" s="80"/>
      <c r="AR4116" s="130"/>
      <c r="AS4116" s="80"/>
      <c r="AT4116" s="7"/>
      <c r="AU4116" s="7"/>
      <c r="AV4116" s="169"/>
      <c r="AW4116" s="170"/>
      <c r="AX4116" s="140"/>
      <c r="AY4116" s="150"/>
      <c r="AZ4116" s="171"/>
      <c r="BA4116" s="171"/>
      <c r="BB4116" s="150" t="str">
        <f t="shared" si="716"/>
        <v/>
      </c>
      <c r="BC4116" s="172"/>
      <c r="BD4116" s="169"/>
      <c r="BE4116" s="169"/>
      <c r="BF4116" s="169"/>
      <c r="BG4116" s="169"/>
      <c r="BH4116" s="169"/>
      <c r="BI4116" s="169"/>
      <c r="BJ4116" s="169"/>
      <c r="BK4116" s="169"/>
      <c r="BL4116" s="169"/>
      <c r="BM4116" s="169"/>
      <c r="BN4116" s="169"/>
      <c r="BO4116" s="169"/>
      <c r="BP4116" s="169"/>
      <c r="BQ4116" s="169"/>
      <c r="BS4116" s="6"/>
      <c r="BT4116" s="11"/>
      <c r="BU4116" s="6"/>
      <c r="BV4116" s="6"/>
    </row>
    <row r="4117" spans="1:74" ht="15.75" x14ac:dyDescent="0.25">
      <c r="A4117" s="52" t="s">
        <v>6922</v>
      </c>
      <c r="B4117" s="56"/>
      <c r="C4117" s="7" t="s">
        <v>128</v>
      </c>
      <c r="D4117" s="7" t="s">
        <v>22</v>
      </c>
      <c r="E4117" s="7"/>
      <c r="F4117" s="64" t="s">
        <v>181</v>
      </c>
      <c r="G4117" s="6"/>
      <c r="H4117" s="6"/>
      <c r="I4117" s="10" t="s">
        <v>110</v>
      </c>
      <c r="J4117" s="11" t="s">
        <v>7016</v>
      </c>
      <c r="K4117" s="220" t="s">
        <v>600</v>
      </c>
      <c r="L4117" s="180"/>
      <c r="M4117" s="180">
        <v>1000</v>
      </c>
      <c r="N4117" s="80" t="s">
        <v>6925</v>
      </c>
      <c r="O4117" s="165"/>
      <c r="P4117" s="80" t="s">
        <v>7016</v>
      </c>
      <c r="Q4117" s="80"/>
      <c r="R4117" s="80"/>
      <c r="S4117" s="166"/>
      <c r="T4117" s="164"/>
      <c r="U4117" s="167"/>
      <c r="V4117" s="168"/>
      <c r="W4117" s="12" t="str">
        <f t="shared" si="714"/>
        <v>Mqtt1</v>
      </c>
      <c r="X4117" s="222"/>
      <c r="Y4117" s="6" t="str">
        <f t="shared" si="715"/>
        <v>450000 UNDERWLIGHTS</v>
      </c>
      <c r="Z4117" s="106" t="str">
        <f t="shared" si="713"/>
        <v>$.PsFR26FwdPreset2HmiColor</v>
      </c>
      <c r="AA4117" s="12">
        <v>24</v>
      </c>
      <c r="AB4117" s="6"/>
      <c r="AE4117" s="11">
        <v>9</v>
      </c>
      <c r="AJ4117" s="80"/>
      <c r="AN4117" s="80"/>
      <c r="AO4117" s="80"/>
      <c r="AP4117" s="80"/>
      <c r="AQ4117" s="80"/>
      <c r="AR4117" s="130"/>
      <c r="AS4117" s="80"/>
      <c r="AT4117" s="7"/>
      <c r="AU4117" s="7"/>
      <c r="AV4117" s="169"/>
      <c r="AW4117" s="170"/>
      <c r="AX4117" s="140"/>
      <c r="AY4117" s="150"/>
      <c r="AZ4117" s="171"/>
      <c r="BA4117" s="171"/>
      <c r="BB4117" s="150" t="str">
        <f t="shared" si="716"/>
        <v/>
      </c>
      <c r="BC4117" s="172"/>
      <c r="BD4117" s="169"/>
      <c r="BE4117" s="169"/>
      <c r="BF4117" s="169"/>
      <c r="BG4117" s="169"/>
      <c r="BH4117" s="169"/>
      <c r="BI4117" s="169"/>
      <c r="BJ4117" s="169"/>
      <c r="BK4117" s="169"/>
      <c r="BL4117" s="169"/>
      <c r="BM4117" s="169"/>
      <c r="BN4117" s="169"/>
      <c r="BO4117" s="169"/>
      <c r="BP4117" s="169"/>
      <c r="BQ4117" s="169"/>
      <c r="BS4117" s="6"/>
      <c r="BT4117" s="11"/>
      <c r="BU4117" s="6"/>
      <c r="BV4117" s="6"/>
    </row>
    <row r="4118" spans="1:74" ht="15.75" x14ac:dyDescent="0.25">
      <c r="A4118" s="52" t="s">
        <v>6922</v>
      </c>
      <c r="B4118" s="56"/>
      <c r="C4118" s="7" t="s">
        <v>128</v>
      </c>
      <c r="D4118" s="7" t="s">
        <v>22</v>
      </c>
      <c r="E4118" s="7"/>
      <c r="F4118" s="64" t="s">
        <v>181</v>
      </c>
      <c r="G4118" s="6"/>
      <c r="H4118" s="6"/>
      <c r="I4118" s="10" t="s">
        <v>110</v>
      </c>
      <c r="J4118" s="11" t="s">
        <v>7017</v>
      </c>
      <c r="K4118" s="220" t="s">
        <v>600</v>
      </c>
      <c r="L4118" s="180"/>
      <c r="M4118" s="180">
        <v>1000</v>
      </c>
      <c r="N4118" s="80" t="s">
        <v>6925</v>
      </c>
      <c r="O4118" s="165"/>
      <c r="P4118" s="80" t="s">
        <v>7017</v>
      </c>
      <c r="Q4118" s="80"/>
      <c r="R4118" s="80"/>
      <c r="S4118" s="166"/>
      <c r="T4118" s="164"/>
      <c r="U4118" s="167"/>
      <c r="V4118" s="168"/>
      <c r="W4118" s="12" t="str">
        <f t="shared" si="714"/>
        <v>Mqtt1</v>
      </c>
      <c r="X4118" s="222"/>
      <c r="Y4118" s="6" t="str">
        <f t="shared" si="715"/>
        <v>450000 UNDERWLIGHTS</v>
      </c>
      <c r="Z4118" s="106" t="str">
        <f t="shared" si="713"/>
        <v>$.PsFR26FwdPreset3HmiColor</v>
      </c>
      <c r="AA4118" s="12">
        <v>24</v>
      </c>
      <c r="AB4118" s="6"/>
      <c r="AE4118" s="11">
        <v>9</v>
      </c>
      <c r="AJ4118" s="80"/>
      <c r="AN4118" s="80"/>
      <c r="AO4118" s="80"/>
      <c r="AP4118" s="80"/>
      <c r="AQ4118" s="80"/>
      <c r="AR4118" s="130"/>
      <c r="AS4118" s="80"/>
      <c r="AT4118" s="7"/>
      <c r="AU4118" s="7"/>
      <c r="AV4118" s="169"/>
      <c r="AW4118" s="170"/>
      <c r="AX4118" s="140"/>
      <c r="AY4118" s="150"/>
      <c r="AZ4118" s="171"/>
      <c r="BA4118" s="171"/>
      <c r="BB4118" s="150" t="str">
        <f t="shared" si="716"/>
        <v/>
      </c>
      <c r="BC4118" s="172"/>
      <c r="BD4118" s="169"/>
      <c r="BE4118" s="169"/>
      <c r="BF4118" s="169"/>
      <c r="BG4118" s="169"/>
      <c r="BH4118" s="169"/>
      <c r="BI4118" s="169"/>
      <c r="BJ4118" s="169"/>
      <c r="BK4118" s="169"/>
      <c r="BL4118" s="169"/>
      <c r="BM4118" s="169"/>
      <c r="BN4118" s="169"/>
      <c r="BO4118" s="169"/>
      <c r="BP4118" s="169"/>
      <c r="BQ4118" s="169"/>
      <c r="BS4118" s="6"/>
      <c r="BT4118" s="11"/>
      <c r="BU4118" s="6"/>
      <c r="BV4118" s="6"/>
    </row>
    <row r="4119" spans="1:74" ht="15.75" x14ac:dyDescent="0.25">
      <c r="A4119" s="52" t="s">
        <v>6922</v>
      </c>
      <c r="B4119" s="56"/>
      <c r="C4119" s="7" t="s">
        <v>128</v>
      </c>
      <c r="D4119" s="7" t="s">
        <v>22</v>
      </c>
      <c r="E4119" s="7"/>
      <c r="F4119" s="64" t="s">
        <v>181</v>
      </c>
      <c r="G4119" s="6"/>
      <c r="H4119" s="6"/>
      <c r="I4119" s="10" t="s">
        <v>110</v>
      </c>
      <c r="J4119" s="11" t="s">
        <v>7018</v>
      </c>
      <c r="K4119" s="220" t="s">
        <v>600</v>
      </c>
      <c r="L4119" s="180"/>
      <c r="M4119" s="180">
        <v>1000</v>
      </c>
      <c r="N4119" s="80" t="s">
        <v>6925</v>
      </c>
      <c r="O4119" s="165"/>
      <c r="P4119" s="80" t="s">
        <v>7018</v>
      </c>
      <c r="Q4119" s="80"/>
      <c r="R4119" s="80"/>
      <c r="S4119" s="166"/>
      <c r="T4119" s="164"/>
      <c r="U4119" s="167"/>
      <c r="V4119" s="168"/>
      <c r="W4119" s="12" t="str">
        <f t="shared" si="714"/>
        <v>Mqtt1</v>
      </c>
      <c r="X4119" s="222"/>
      <c r="Y4119" s="6" t="str">
        <f t="shared" si="715"/>
        <v>450000 UNDERWLIGHTS</v>
      </c>
      <c r="Z4119" s="106" t="str">
        <f t="shared" si="713"/>
        <v>$.PsFR26FwdPreset4HmiColor</v>
      </c>
      <c r="AA4119" s="12">
        <v>24</v>
      </c>
      <c r="AB4119" s="6"/>
      <c r="AE4119" s="11">
        <v>9</v>
      </c>
      <c r="AJ4119" s="80"/>
      <c r="AN4119" s="80"/>
      <c r="AO4119" s="80"/>
      <c r="AP4119" s="80"/>
      <c r="AQ4119" s="80"/>
      <c r="AR4119" s="130"/>
      <c r="AS4119" s="80"/>
      <c r="AT4119" s="7"/>
      <c r="AU4119" s="7"/>
      <c r="AV4119" s="169"/>
      <c r="AW4119" s="170"/>
      <c r="AX4119" s="140"/>
      <c r="AY4119" s="150"/>
      <c r="AZ4119" s="171"/>
      <c r="BA4119" s="171"/>
      <c r="BB4119" s="150" t="str">
        <f t="shared" si="716"/>
        <v/>
      </c>
      <c r="BC4119" s="172"/>
      <c r="BD4119" s="169"/>
      <c r="BE4119" s="169"/>
      <c r="BF4119" s="169"/>
      <c r="BG4119" s="169"/>
      <c r="BH4119" s="169"/>
      <c r="BI4119" s="169"/>
      <c r="BJ4119" s="169"/>
      <c r="BK4119" s="169"/>
      <c r="BL4119" s="169"/>
      <c r="BM4119" s="169"/>
      <c r="BN4119" s="169"/>
      <c r="BO4119" s="169"/>
      <c r="BP4119" s="169"/>
      <c r="BQ4119" s="169"/>
      <c r="BS4119" s="6"/>
      <c r="BT4119" s="11"/>
      <c r="BU4119" s="6"/>
      <c r="BV4119" s="6"/>
    </row>
    <row r="4120" spans="1:74" ht="15.75" x14ac:dyDescent="0.25">
      <c r="A4120" s="52" t="s">
        <v>6922</v>
      </c>
      <c r="B4120" s="56"/>
      <c r="C4120" s="7" t="s">
        <v>128</v>
      </c>
      <c r="D4120" s="7" t="s">
        <v>22</v>
      </c>
      <c r="E4120" s="7"/>
      <c r="F4120" s="64" t="s">
        <v>181</v>
      </c>
      <c r="G4120" s="6"/>
      <c r="H4120" s="6"/>
      <c r="I4120" s="10" t="s">
        <v>110</v>
      </c>
      <c r="J4120" s="11" t="s">
        <v>7019</v>
      </c>
      <c r="K4120" s="220" t="s">
        <v>600</v>
      </c>
      <c r="L4120" s="180"/>
      <c r="M4120" s="180">
        <v>1000</v>
      </c>
      <c r="N4120" s="80" t="s">
        <v>6925</v>
      </c>
      <c r="O4120" s="165"/>
      <c r="P4120" s="80" t="s">
        <v>7019</v>
      </c>
      <c r="Q4120" s="80"/>
      <c r="R4120" s="80"/>
      <c r="S4120" s="166"/>
      <c r="T4120" s="164"/>
      <c r="U4120" s="167"/>
      <c r="V4120" s="168"/>
      <c r="W4120" s="12" t="str">
        <f t="shared" si="714"/>
        <v>Mqtt1</v>
      </c>
      <c r="X4120" s="222"/>
      <c r="Y4120" s="6" t="str">
        <f t="shared" si="715"/>
        <v>450000 UNDERWLIGHTS</v>
      </c>
      <c r="Z4120" s="106" t="str">
        <f t="shared" si="713"/>
        <v>$.PsFR26FwdPreset5HmiColor</v>
      </c>
      <c r="AA4120" s="12">
        <v>24</v>
      </c>
      <c r="AB4120" s="6"/>
      <c r="AE4120" s="11">
        <v>9</v>
      </c>
      <c r="AJ4120" s="80"/>
      <c r="AN4120" s="80"/>
      <c r="AO4120" s="80"/>
      <c r="AP4120" s="80"/>
      <c r="AQ4120" s="80"/>
      <c r="AR4120" s="130"/>
      <c r="AS4120" s="80"/>
      <c r="AT4120" s="7"/>
      <c r="AU4120" s="7"/>
      <c r="AV4120" s="169"/>
      <c r="AW4120" s="170"/>
      <c r="AX4120" s="140"/>
      <c r="AY4120" s="150"/>
      <c r="AZ4120" s="171"/>
      <c r="BA4120" s="171"/>
      <c r="BB4120" s="150" t="str">
        <f t="shared" si="716"/>
        <v/>
      </c>
      <c r="BC4120" s="172"/>
      <c r="BD4120" s="169"/>
      <c r="BE4120" s="169"/>
      <c r="BF4120" s="169"/>
      <c r="BG4120" s="169"/>
      <c r="BH4120" s="169"/>
      <c r="BI4120" s="169"/>
      <c r="BJ4120" s="169"/>
      <c r="BK4120" s="169"/>
      <c r="BL4120" s="169"/>
      <c r="BM4120" s="169"/>
      <c r="BN4120" s="169"/>
      <c r="BO4120" s="169"/>
      <c r="BP4120" s="169"/>
      <c r="BQ4120" s="169"/>
      <c r="BS4120" s="6"/>
      <c r="BT4120" s="11"/>
      <c r="BU4120" s="6"/>
      <c r="BV4120" s="6"/>
    </row>
    <row r="4121" spans="1:74" ht="15.75" x14ac:dyDescent="0.25">
      <c r="A4121" s="52" t="s">
        <v>6922</v>
      </c>
      <c r="B4121" s="56"/>
      <c r="C4121" s="7" t="s">
        <v>128</v>
      </c>
      <c r="D4121" s="7" t="s">
        <v>22</v>
      </c>
      <c r="E4121" s="7"/>
      <c r="F4121" s="64" t="s">
        <v>181</v>
      </c>
      <c r="G4121" s="6"/>
      <c r="H4121" s="6"/>
      <c r="I4121" s="10" t="s">
        <v>110</v>
      </c>
      <c r="J4121" s="11" t="s">
        <v>7020</v>
      </c>
      <c r="K4121" s="220" t="s">
        <v>600</v>
      </c>
      <c r="L4121" s="180"/>
      <c r="M4121" s="180">
        <v>1000</v>
      </c>
      <c r="N4121" s="80" t="s">
        <v>6925</v>
      </c>
      <c r="O4121" s="165"/>
      <c r="P4121" s="80" t="s">
        <v>7020</v>
      </c>
      <c r="Q4121" s="80"/>
      <c r="R4121" s="80"/>
      <c r="S4121" s="166"/>
      <c r="T4121" s="164"/>
      <c r="U4121" s="167"/>
      <c r="V4121" s="168"/>
      <c r="W4121" s="12" t="str">
        <f t="shared" si="714"/>
        <v>Mqtt1</v>
      </c>
      <c r="X4121" s="222"/>
      <c r="Y4121" s="6" t="str">
        <f t="shared" si="715"/>
        <v>450000 UNDERWLIGHTS</v>
      </c>
      <c r="Z4121" s="106" t="str">
        <f t="shared" si="713"/>
        <v>$.PsFR26FwdPreset6HmiColor</v>
      </c>
      <c r="AA4121" s="12">
        <v>24</v>
      </c>
      <c r="AB4121" s="6"/>
      <c r="AE4121" s="11">
        <v>9</v>
      </c>
      <c r="AJ4121" s="80"/>
      <c r="AN4121" s="80"/>
      <c r="AO4121" s="80"/>
      <c r="AP4121" s="80"/>
      <c r="AQ4121" s="80"/>
      <c r="AR4121" s="130"/>
      <c r="AS4121" s="80"/>
      <c r="AT4121" s="7"/>
      <c r="AU4121" s="7"/>
      <c r="AV4121" s="169"/>
      <c r="AW4121" s="170"/>
      <c r="AX4121" s="140"/>
      <c r="AY4121" s="150"/>
      <c r="AZ4121" s="171"/>
      <c r="BA4121" s="171"/>
      <c r="BB4121" s="150" t="str">
        <f t="shared" si="716"/>
        <v/>
      </c>
      <c r="BC4121" s="172"/>
      <c r="BD4121" s="169"/>
      <c r="BE4121" s="169"/>
      <c r="BF4121" s="169"/>
      <c r="BG4121" s="169"/>
      <c r="BH4121" s="169"/>
      <c r="BI4121" s="169"/>
      <c r="BJ4121" s="169"/>
      <c r="BK4121" s="169"/>
      <c r="BL4121" s="169"/>
      <c r="BM4121" s="169"/>
      <c r="BN4121" s="169"/>
      <c r="BO4121" s="169"/>
      <c r="BP4121" s="169"/>
      <c r="BQ4121" s="169"/>
      <c r="BS4121" s="6"/>
      <c r="BT4121" s="11"/>
      <c r="BU4121" s="6"/>
      <c r="BV4121" s="6"/>
    </row>
    <row r="4122" spans="1:74" ht="15.75" x14ac:dyDescent="0.25">
      <c r="A4122" s="52" t="s">
        <v>6922</v>
      </c>
      <c r="B4122" s="56"/>
      <c r="C4122" s="7" t="s">
        <v>128</v>
      </c>
      <c r="D4122" s="7" t="s">
        <v>22</v>
      </c>
      <c r="E4122" s="7"/>
      <c r="F4122" s="64" t="s">
        <v>181</v>
      </c>
      <c r="G4122" s="6"/>
      <c r="H4122" s="6"/>
      <c r="I4122" s="10" t="s">
        <v>110</v>
      </c>
      <c r="J4122" s="11" t="s">
        <v>7021</v>
      </c>
      <c r="K4122" s="220" t="s">
        <v>600</v>
      </c>
      <c r="L4122" s="180"/>
      <c r="M4122" s="180">
        <v>1000</v>
      </c>
      <c r="N4122" s="80" t="s">
        <v>6925</v>
      </c>
      <c r="O4122" s="165"/>
      <c r="P4122" s="80" t="s">
        <v>7021</v>
      </c>
      <c r="Q4122" s="80"/>
      <c r="R4122" s="80"/>
      <c r="S4122" s="166"/>
      <c r="T4122" s="164"/>
      <c r="U4122" s="167"/>
      <c r="V4122" s="168"/>
      <c r="W4122" s="12" t="str">
        <f t="shared" ref="W4122:W4137" si="717">IF(COUNTIF(N4122,"spare"),"","Mqtt1")</f>
        <v>Mqtt1</v>
      </c>
      <c r="X4122" s="222"/>
      <c r="Y4122" s="6" t="str">
        <f t="shared" ref="Y4122:Y4137" si="718">IF(COUNTIF(N4122,"spare"),"",N4122)</f>
        <v>450000 UNDERWLIGHTS</v>
      </c>
      <c r="Z4122" s="106" t="str">
        <f t="shared" si="713"/>
        <v>$.PsFR26FwdCurrentHmiColor</v>
      </c>
      <c r="AA4122" s="12">
        <v>24</v>
      </c>
      <c r="AB4122" s="6"/>
      <c r="AE4122" s="11">
        <v>9</v>
      </c>
      <c r="AJ4122" s="80"/>
      <c r="AN4122" s="80"/>
      <c r="AO4122" s="80"/>
      <c r="AP4122" s="80"/>
      <c r="AQ4122" s="80"/>
      <c r="AR4122" s="130"/>
      <c r="AS4122" s="80"/>
      <c r="AT4122" s="7"/>
      <c r="AU4122" s="7"/>
      <c r="AV4122" s="169"/>
      <c r="AW4122" s="170"/>
      <c r="AX4122" s="140"/>
      <c r="AY4122" s="150"/>
      <c r="AZ4122" s="171"/>
      <c r="BA4122" s="171"/>
      <c r="BB4122" s="150" t="str">
        <f t="shared" ref="BB4122:BB4137" si="719">IF(ISNUMBER(AM4122),"1","")</f>
        <v/>
      </c>
      <c r="BC4122" s="172"/>
      <c r="BD4122" s="169"/>
      <c r="BE4122" s="169"/>
      <c r="BF4122" s="169"/>
      <c r="BG4122" s="169"/>
      <c r="BH4122" s="169"/>
      <c r="BI4122" s="169"/>
      <c r="BJ4122" s="169"/>
      <c r="BK4122" s="169"/>
      <c r="BL4122" s="169"/>
      <c r="BM4122" s="169"/>
      <c r="BN4122" s="169"/>
      <c r="BO4122" s="169"/>
      <c r="BP4122" s="169"/>
      <c r="BQ4122" s="169"/>
      <c r="BS4122" s="6"/>
      <c r="BT4122" s="11"/>
      <c r="BU4122" s="6"/>
      <c r="BV4122" s="6"/>
    </row>
    <row r="4123" spans="1:74" ht="15.75" x14ac:dyDescent="0.25">
      <c r="A4123" s="52" t="s">
        <v>6922</v>
      </c>
      <c r="B4123" s="56"/>
      <c r="C4123" s="7" t="s">
        <v>114</v>
      </c>
      <c r="D4123" s="7" t="s">
        <v>22</v>
      </c>
      <c r="E4123" s="7"/>
      <c r="F4123" s="64" t="s">
        <v>181</v>
      </c>
      <c r="G4123" s="6"/>
      <c r="H4123" s="6"/>
      <c r="I4123" s="10" t="s">
        <v>110</v>
      </c>
      <c r="J4123" s="11" t="s">
        <v>7022</v>
      </c>
      <c r="K4123" s="220" t="s">
        <v>600</v>
      </c>
      <c r="L4123" s="180"/>
      <c r="M4123" s="180">
        <v>1000</v>
      </c>
      <c r="N4123" s="80" t="s">
        <v>6925</v>
      </c>
      <c r="O4123" s="165"/>
      <c r="P4123" s="80" t="s">
        <v>7022</v>
      </c>
      <c r="Q4123" s="80"/>
      <c r="R4123" s="80"/>
      <c r="S4123" s="166"/>
      <c r="T4123" s="164"/>
      <c r="U4123" s="167"/>
      <c r="V4123" s="168"/>
      <c r="W4123" s="12" t="str">
        <f t="shared" si="717"/>
        <v>Mqtt1</v>
      </c>
      <c r="X4123" s="222"/>
      <c r="Y4123" s="6" t="str">
        <f t="shared" si="718"/>
        <v>450000 UNDERWLIGHTS</v>
      </c>
      <c r="Z4123" s="106" t="str">
        <f t="shared" si="713"/>
        <v>$.PsFR15FwdPresetSelection</v>
      </c>
      <c r="AA4123" s="12">
        <v>28</v>
      </c>
      <c r="AB4123" s="6"/>
      <c r="AJ4123" s="80"/>
      <c r="AK4123" s="116" t="s">
        <v>6924</v>
      </c>
      <c r="AN4123" s="80"/>
      <c r="AO4123" s="80"/>
      <c r="AP4123" s="80"/>
      <c r="AQ4123" s="80"/>
      <c r="AR4123" s="130"/>
      <c r="AS4123" s="80"/>
      <c r="AT4123" s="7"/>
      <c r="AU4123" s="7"/>
      <c r="AV4123" s="169"/>
      <c r="AW4123" s="170"/>
      <c r="AX4123" s="140"/>
      <c r="AY4123" s="150"/>
      <c r="AZ4123" s="171"/>
      <c r="BA4123" s="171"/>
      <c r="BB4123" s="150" t="str">
        <f t="shared" si="719"/>
        <v/>
      </c>
      <c r="BC4123" s="172"/>
      <c r="BD4123" s="169"/>
      <c r="BE4123" s="169"/>
      <c r="BF4123" s="169"/>
      <c r="BG4123" s="169"/>
      <c r="BH4123" s="169"/>
      <c r="BI4123" s="169"/>
      <c r="BJ4123" s="169"/>
      <c r="BK4123" s="169"/>
      <c r="BL4123" s="169"/>
      <c r="BM4123" s="169"/>
      <c r="BN4123" s="169"/>
      <c r="BO4123" s="169"/>
      <c r="BP4123" s="169"/>
      <c r="BQ4123" s="169"/>
      <c r="BS4123" s="6"/>
      <c r="BT4123" s="11"/>
      <c r="BU4123" s="6"/>
      <c r="BV4123" s="6"/>
    </row>
    <row r="4124" spans="1:74" ht="15.75" x14ac:dyDescent="0.25">
      <c r="A4124" s="52" t="s">
        <v>6922</v>
      </c>
      <c r="B4124" s="56"/>
      <c r="C4124" s="7" t="s">
        <v>114</v>
      </c>
      <c r="D4124" s="7" t="s">
        <v>22</v>
      </c>
      <c r="E4124" s="7"/>
      <c r="F4124" s="64" t="s">
        <v>181</v>
      </c>
      <c r="G4124" s="6"/>
      <c r="H4124" s="6"/>
      <c r="I4124" s="10" t="s">
        <v>110</v>
      </c>
      <c r="J4124" s="11" t="s">
        <v>7023</v>
      </c>
      <c r="K4124" s="220" t="s">
        <v>600</v>
      </c>
      <c r="L4124" s="180"/>
      <c r="M4124" s="180">
        <v>1000</v>
      </c>
      <c r="N4124" s="80" t="s">
        <v>6925</v>
      </c>
      <c r="O4124" s="165"/>
      <c r="P4124" s="80" t="s">
        <v>7023</v>
      </c>
      <c r="Q4124" s="80"/>
      <c r="R4124" s="80"/>
      <c r="S4124" s="166"/>
      <c r="T4124" s="164"/>
      <c r="U4124" s="167"/>
      <c r="V4124" s="168"/>
      <c r="W4124" s="12" t="str">
        <f t="shared" si="717"/>
        <v>Mqtt1</v>
      </c>
      <c r="X4124" s="222"/>
      <c r="Y4124" s="6" t="str">
        <f t="shared" si="718"/>
        <v>450000 UNDERWLIGHTS</v>
      </c>
      <c r="Z4124" s="106" t="str">
        <f t="shared" si="713"/>
        <v>$.PsFR15FwdSliderRed</v>
      </c>
      <c r="AA4124" s="12">
        <v>28</v>
      </c>
      <c r="AB4124" s="6"/>
      <c r="AJ4124" s="80"/>
      <c r="AK4124" s="116" t="s">
        <v>6924</v>
      </c>
      <c r="AN4124" s="80"/>
      <c r="AO4124" s="80"/>
      <c r="AP4124" s="80"/>
      <c r="AQ4124" s="80"/>
      <c r="AR4124" s="130"/>
      <c r="AS4124" s="80"/>
      <c r="AT4124" s="7"/>
      <c r="AU4124" s="7"/>
      <c r="AV4124" s="169"/>
      <c r="AW4124" s="170"/>
      <c r="AX4124" s="140"/>
      <c r="AY4124" s="150"/>
      <c r="AZ4124" s="171"/>
      <c r="BA4124" s="171"/>
      <c r="BB4124" s="150" t="str">
        <f t="shared" si="719"/>
        <v/>
      </c>
      <c r="BC4124" s="172"/>
      <c r="BD4124" s="169"/>
      <c r="BE4124" s="169"/>
      <c r="BF4124" s="169"/>
      <c r="BG4124" s="169"/>
      <c r="BH4124" s="169"/>
      <c r="BI4124" s="169"/>
      <c r="BJ4124" s="169"/>
      <c r="BK4124" s="169"/>
      <c r="BL4124" s="169"/>
      <c r="BM4124" s="169"/>
      <c r="BN4124" s="169"/>
      <c r="BO4124" s="169"/>
      <c r="BP4124" s="169"/>
      <c r="BQ4124" s="169"/>
      <c r="BS4124" s="6"/>
      <c r="BT4124" s="11"/>
      <c r="BU4124" s="6"/>
      <c r="BV4124" s="6"/>
    </row>
    <row r="4125" spans="1:74" ht="15.75" x14ac:dyDescent="0.25">
      <c r="A4125" s="52" t="s">
        <v>6922</v>
      </c>
      <c r="B4125" s="56"/>
      <c r="C4125" s="7" t="s">
        <v>114</v>
      </c>
      <c r="D4125" s="7" t="s">
        <v>22</v>
      </c>
      <c r="E4125" s="7"/>
      <c r="F4125" s="64" t="s">
        <v>181</v>
      </c>
      <c r="G4125" s="6"/>
      <c r="H4125" s="6"/>
      <c r="I4125" s="10" t="s">
        <v>110</v>
      </c>
      <c r="J4125" s="11" t="s">
        <v>7024</v>
      </c>
      <c r="K4125" s="220" t="s">
        <v>600</v>
      </c>
      <c r="L4125" s="180"/>
      <c r="M4125" s="180">
        <v>1000</v>
      </c>
      <c r="N4125" s="80" t="s">
        <v>6925</v>
      </c>
      <c r="O4125" s="165"/>
      <c r="P4125" s="80" t="s">
        <v>7024</v>
      </c>
      <c r="Q4125" s="80"/>
      <c r="R4125" s="80"/>
      <c r="S4125" s="166"/>
      <c r="T4125" s="164"/>
      <c r="U4125" s="167"/>
      <c r="V4125" s="168"/>
      <c r="W4125" s="12" t="str">
        <f t="shared" si="717"/>
        <v>Mqtt1</v>
      </c>
      <c r="X4125" s="222"/>
      <c r="Y4125" s="6" t="str">
        <f t="shared" si="718"/>
        <v>450000 UNDERWLIGHTS</v>
      </c>
      <c r="Z4125" s="106" t="str">
        <f t="shared" si="713"/>
        <v>$.PsFR15FwdSliderGreen</v>
      </c>
      <c r="AA4125" s="12">
        <v>28</v>
      </c>
      <c r="AB4125" s="6"/>
      <c r="AJ4125" s="80"/>
      <c r="AK4125" s="116" t="s">
        <v>6924</v>
      </c>
      <c r="AN4125" s="80"/>
      <c r="AO4125" s="80"/>
      <c r="AP4125" s="80"/>
      <c r="AQ4125" s="80"/>
      <c r="AR4125" s="130"/>
      <c r="AS4125" s="80"/>
      <c r="AT4125" s="7"/>
      <c r="AU4125" s="7"/>
      <c r="AV4125" s="169"/>
      <c r="AW4125" s="170"/>
      <c r="AX4125" s="140"/>
      <c r="AY4125" s="150"/>
      <c r="AZ4125" s="171"/>
      <c r="BA4125" s="171"/>
      <c r="BB4125" s="150" t="str">
        <f t="shared" si="719"/>
        <v/>
      </c>
      <c r="BC4125" s="172"/>
      <c r="BD4125" s="169"/>
      <c r="BE4125" s="169"/>
      <c r="BF4125" s="169"/>
      <c r="BG4125" s="169"/>
      <c r="BH4125" s="169"/>
      <c r="BI4125" s="169"/>
      <c r="BJ4125" s="169"/>
      <c r="BK4125" s="169"/>
      <c r="BL4125" s="169"/>
      <c r="BM4125" s="169"/>
      <c r="BN4125" s="169"/>
      <c r="BO4125" s="169"/>
      <c r="BP4125" s="169"/>
      <c r="BQ4125" s="169"/>
      <c r="BS4125" s="6"/>
      <c r="BT4125" s="11"/>
      <c r="BU4125" s="6"/>
      <c r="BV4125" s="6"/>
    </row>
    <row r="4126" spans="1:74" ht="15.75" x14ac:dyDescent="0.25">
      <c r="A4126" s="52" t="s">
        <v>6922</v>
      </c>
      <c r="B4126" s="56"/>
      <c r="C4126" s="7" t="s">
        <v>114</v>
      </c>
      <c r="D4126" s="7" t="s">
        <v>22</v>
      </c>
      <c r="E4126" s="7"/>
      <c r="F4126" s="64" t="s">
        <v>181</v>
      </c>
      <c r="G4126" s="6"/>
      <c r="H4126" s="6"/>
      <c r="I4126" s="10" t="s">
        <v>110</v>
      </c>
      <c r="J4126" s="11" t="s">
        <v>7025</v>
      </c>
      <c r="K4126" s="220" t="s">
        <v>600</v>
      </c>
      <c r="L4126" s="180"/>
      <c r="M4126" s="180">
        <v>1000</v>
      </c>
      <c r="N4126" s="80" t="s">
        <v>6925</v>
      </c>
      <c r="O4126" s="165"/>
      <c r="P4126" s="80" t="s">
        <v>7025</v>
      </c>
      <c r="Q4126" s="80"/>
      <c r="R4126" s="80"/>
      <c r="S4126" s="166"/>
      <c r="T4126" s="164"/>
      <c r="U4126" s="167"/>
      <c r="V4126" s="168"/>
      <c r="W4126" s="12" t="str">
        <f t="shared" si="717"/>
        <v>Mqtt1</v>
      </c>
      <c r="X4126" s="222"/>
      <c r="Y4126" s="6" t="str">
        <f t="shared" si="718"/>
        <v>450000 UNDERWLIGHTS</v>
      </c>
      <c r="Z4126" s="106" t="str">
        <f t="shared" si="713"/>
        <v>$.PsFR15FwdSliderBlue</v>
      </c>
      <c r="AA4126" s="12">
        <v>28</v>
      </c>
      <c r="AB4126" s="6"/>
      <c r="AJ4126" s="80"/>
      <c r="AK4126" s="116" t="s">
        <v>6924</v>
      </c>
      <c r="AN4126" s="80"/>
      <c r="AO4126" s="80"/>
      <c r="AP4126" s="80"/>
      <c r="AQ4126" s="80"/>
      <c r="AR4126" s="130"/>
      <c r="AS4126" s="80"/>
      <c r="AT4126" s="7"/>
      <c r="AU4126" s="7"/>
      <c r="AV4126" s="169"/>
      <c r="AW4126" s="170"/>
      <c r="AX4126" s="140"/>
      <c r="AY4126" s="150"/>
      <c r="AZ4126" s="171"/>
      <c r="BA4126" s="171"/>
      <c r="BB4126" s="150" t="str">
        <f t="shared" si="719"/>
        <v/>
      </c>
      <c r="BC4126" s="172"/>
      <c r="BD4126" s="169"/>
      <c r="BE4126" s="169"/>
      <c r="BF4126" s="169"/>
      <c r="BG4126" s="169"/>
      <c r="BH4126" s="169"/>
      <c r="BI4126" s="169"/>
      <c r="BJ4126" s="169"/>
      <c r="BK4126" s="169"/>
      <c r="BL4126" s="169"/>
      <c r="BM4126" s="169"/>
      <c r="BN4126" s="169"/>
      <c r="BO4126" s="169"/>
      <c r="BP4126" s="169"/>
      <c r="BQ4126" s="169"/>
      <c r="BS4126" s="6"/>
      <c r="BT4126" s="11"/>
      <c r="BU4126" s="6"/>
      <c r="BV4126" s="6"/>
    </row>
    <row r="4127" spans="1:74" ht="15.75" x14ac:dyDescent="0.25">
      <c r="A4127" s="52" t="s">
        <v>6922</v>
      </c>
      <c r="B4127" s="56"/>
      <c r="C4127" s="7" t="s">
        <v>114</v>
      </c>
      <c r="D4127" s="7" t="s">
        <v>22</v>
      </c>
      <c r="E4127" s="7"/>
      <c r="F4127" s="64" t="s">
        <v>181</v>
      </c>
      <c r="G4127" s="6"/>
      <c r="H4127" s="6"/>
      <c r="I4127" s="10" t="s">
        <v>110</v>
      </c>
      <c r="J4127" s="11" t="s">
        <v>7026</v>
      </c>
      <c r="K4127" s="220" t="s">
        <v>600</v>
      </c>
      <c r="L4127" s="180"/>
      <c r="M4127" s="180">
        <v>1000</v>
      </c>
      <c r="N4127" s="80" t="s">
        <v>6925</v>
      </c>
      <c r="O4127" s="165"/>
      <c r="P4127" s="80" t="s">
        <v>7026</v>
      </c>
      <c r="Q4127" s="80"/>
      <c r="R4127" s="80"/>
      <c r="S4127" s="166"/>
      <c r="T4127" s="164"/>
      <c r="U4127" s="167"/>
      <c r="V4127" s="168"/>
      <c r="W4127" s="12" t="str">
        <f t="shared" si="717"/>
        <v>Mqtt1</v>
      </c>
      <c r="X4127" s="222"/>
      <c r="Y4127" s="6" t="str">
        <f t="shared" si="718"/>
        <v>450000 UNDERWLIGHTS</v>
      </c>
      <c r="Z4127" s="106" t="str">
        <f t="shared" si="713"/>
        <v>$.PsFR15FwdSliderWhite</v>
      </c>
      <c r="AA4127" s="12">
        <v>28</v>
      </c>
      <c r="AB4127" s="6"/>
      <c r="AJ4127" s="80"/>
      <c r="AK4127" s="116" t="s">
        <v>6924</v>
      </c>
      <c r="AN4127" s="80"/>
      <c r="AO4127" s="80"/>
      <c r="AP4127" s="80"/>
      <c r="AQ4127" s="80"/>
      <c r="AR4127" s="130"/>
      <c r="AS4127" s="80"/>
      <c r="AT4127" s="7"/>
      <c r="AU4127" s="7"/>
      <c r="AV4127" s="169"/>
      <c r="AW4127" s="170"/>
      <c r="AX4127" s="140"/>
      <c r="AY4127" s="150"/>
      <c r="AZ4127" s="171"/>
      <c r="BA4127" s="171"/>
      <c r="BB4127" s="150" t="str">
        <f t="shared" si="719"/>
        <v/>
      </c>
      <c r="BC4127" s="172"/>
      <c r="BD4127" s="169"/>
      <c r="BE4127" s="169"/>
      <c r="BF4127" s="169"/>
      <c r="BG4127" s="169"/>
      <c r="BH4127" s="169"/>
      <c r="BI4127" s="169"/>
      <c r="BJ4127" s="169"/>
      <c r="BK4127" s="169"/>
      <c r="BL4127" s="169"/>
      <c r="BM4127" s="169"/>
      <c r="BN4127" s="169"/>
      <c r="BO4127" s="169"/>
      <c r="BP4127" s="169"/>
      <c r="BQ4127" s="169"/>
      <c r="BS4127" s="6"/>
      <c r="BT4127" s="11"/>
      <c r="BU4127" s="6"/>
      <c r="BV4127" s="6"/>
    </row>
    <row r="4128" spans="1:74" ht="15.75" x14ac:dyDescent="0.25">
      <c r="A4128" s="52" t="s">
        <v>6922</v>
      </c>
      <c r="B4128" s="56"/>
      <c r="C4128" s="7" t="s">
        <v>111</v>
      </c>
      <c r="D4128" s="7" t="s">
        <v>22</v>
      </c>
      <c r="E4128" s="7"/>
      <c r="F4128" s="64" t="s">
        <v>181</v>
      </c>
      <c r="G4128" s="6"/>
      <c r="H4128" s="6"/>
      <c r="I4128" s="10" t="s">
        <v>110</v>
      </c>
      <c r="J4128" s="11" t="s">
        <v>7027</v>
      </c>
      <c r="K4128" s="220" t="s">
        <v>600</v>
      </c>
      <c r="L4128" s="180"/>
      <c r="M4128" s="180">
        <v>1000</v>
      </c>
      <c r="N4128" s="80" t="s">
        <v>6925</v>
      </c>
      <c r="O4128" s="165"/>
      <c r="P4128" s="80" t="s">
        <v>7027</v>
      </c>
      <c r="Q4128" s="80"/>
      <c r="R4128" s="80"/>
      <c r="S4128" s="166"/>
      <c r="T4128" s="164"/>
      <c r="U4128" s="167"/>
      <c r="V4128" s="168"/>
      <c r="W4128" s="12" t="str">
        <f t="shared" si="717"/>
        <v>Mqtt1</v>
      </c>
      <c r="X4128" s="222"/>
      <c r="Y4128" s="6" t="str">
        <f t="shared" si="718"/>
        <v>450000 UNDERWLIGHTS</v>
      </c>
      <c r="Z4128" s="106" t="str">
        <f t="shared" si="713"/>
        <v>$.PsFR15FwdPresetReset</v>
      </c>
      <c r="AA4128" s="12">
        <v>28</v>
      </c>
      <c r="AB4128" s="6"/>
      <c r="AJ4128" s="80"/>
      <c r="AK4128" s="116" t="s">
        <v>6924</v>
      </c>
      <c r="AN4128" s="80"/>
      <c r="AO4128" s="80"/>
      <c r="AP4128" s="80"/>
      <c r="AQ4128" s="80"/>
      <c r="AR4128" s="130"/>
      <c r="AS4128" s="80"/>
      <c r="AT4128" s="7"/>
      <c r="AU4128" s="7"/>
      <c r="AV4128" s="169"/>
      <c r="AW4128" s="170"/>
      <c r="AX4128" s="140"/>
      <c r="AY4128" s="150"/>
      <c r="AZ4128" s="171"/>
      <c r="BA4128" s="171"/>
      <c r="BB4128" s="150" t="str">
        <f t="shared" si="719"/>
        <v/>
      </c>
      <c r="BC4128" s="172"/>
      <c r="BD4128" s="169"/>
      <c r="BE4128" s="169"/>
      <c r="BF4128" s="169"/>
      <c r="BG4128" s="169"/>
      <c r="BH4128" s="169"/>
      <c r="BI4128" s="169"/>
      <c r="BJ4128" s="169"/>
      <c r="BK4128" s="169"/>
      <c r="BL4128" s="169"/>
      <c r="BM4128" s="169"/>
      <c r="BN4128" s="169"/>
      <c r="BO4128" s="169"/>
      <c r="BP4128" s="169"/>
      <c r="BQ4128" s="169"/>
      <c r="BS4128" s="6"/>
      <c r="BT4128" s="11"/>
      <c r="BU4128" s="6"/>
      <c r="BV4128" s="6"/>
    </row>
    <row r="4129" spans="1:74" ht="15.75" x14ac:dyDescent="0.25">
      <c r="A4129" s="52" t="s">
        <v>6922</v>
      </c>
      <c r="B4129" s="56"/>
      <c r="C4129" s="7" t="s">
        <v>111</v>
      </c>
      <c r="D4129" s="7" t="s">
        <v>22</v>
      </c>
      <c r="E4129" s="7"/>
      <c r="F4129" s="64" t="s">
        <v>181</v>
      </c>
      <c r="G4129" s="6"/>
      <c r="H4129" s="6"/>
      <c r="I4129" s="10" t="s">
        <v>110</v>
      </c>
      <c r="J4129" s="11" t="s">
        <v>7028</v>
      </c>
      <c r="K4129" s="220" t="s">
        <v>600</v>
      </c>
      <c r="L4129" s="180"/>
      <c r="M4129" s="180">
        <v>1000</v>
      </c>
      <c r="N4129" s="80" t="s">
        <v>6925</v>
      </c>
      <c r="O4129" s="165"/>
      <c r="P4129" s="80" t="s">
        <v>7028</v>
      </c>
      <c r="Q4129" s="80"/>
      <c r="R4129" s="80"/>
      <c r="S4129" s="166"/>
      <c r="T4129" s="164"/>
      <c r="U4129" s="167"/>
      <c r="V4129" s="168"/>
      <c r="W4129" s="12" t="str">
        <f t="shared" si="717"/>
        <v>Mqtt1</v>
      </c>
      <c r="X4129" s="222"/>
      <c r="Y4129" s="6" t="str">
        <f t="shared" si="718"/>
        <v>450000 UNDERWLIGHTS</v>
      </c>
      <c r="Z4129" s="106" t="str">
        <f t="shared" si="713"/>
        <v>$.PsFR15FwdPresetSet</v>
      </c>
      <c r="AA4129" s="12">
        <v>28</v>
      </c>
      <c r="AB4129" s="6"/>
      <c r="AJ4129" s="80"/>
      <c r="AK4129" s="116" t="s">
        <v>6924</v>
      </c>
      <c r="AN4129" s="80"/>
      <c r="AO4129" s="80"/>
      <c r="AP4129" s="80"/>
      <c r="AQ4129" s="80"/>
      <c r="AR4129" s="130"/>
      <c r="AS4129" s="80"/>
      <c r="AT4129" s="7"/>
      <c r="AU4129" s="7"/>
      <c r="AV4129" s="169"/>
      <c r="AW4129" s="170"/>
      <c r="AX4129" s="140"/>
      <c r="AY4129" s="150"/>
      <c r="AZ4129" s="171"/>
      <c r="BA4129" s="171"/>
      <c r="BB4129" s="150" t="str">
        <f t="shared" si="719"/>
        <v/>
      </c>
      <c r="BC4129" s="172"/>
      <c r="BD4129" s="169"/>
      <c r="BE4129" s="169"/>
      <c r="BF4129" s="169"/>
      <c r="BG4129" s="169"/>
      <c r="BH4129" s="169"/>
      <c r="BI4129" s="169"/>
      <c r="BJ4129" s="169"/>
      <c r="BK4129" s="169"/>
      <c r="BL4129" s="169"/>
      <c r="BM4129" s="169"/>
      <c r="BN4129" s="169"/>
      <c r="BO4129" s="169"/>
      <c r="BP4129" s="169"/>
      <c r="BQ4129" s="169"/>
      <c r="BS4129" s="6"/>
      <c r="BT4129" s="11"/>
      <c r="BU4129" s="6"/>
      <c r="BV4129" s="6"/>
    </row>
    <row r="4130" spans="1:74" ht="15.75" x14ac:dyDescent="0.25">
      <c r="A4130" s="52" t="s">
        <v>6922</v>
      </c>
      <c r="B4130" s="56"/>
      <c r="C4130" s="7" t="s">
        <v>111</v>
      </c>
      <c r="D4130" s="7" t="s">
        <v>22</v>
      </c>
      <c r="E4130" s="7"/>
      <c r="F4130" s="64" t="s">
        <v>181</v>
      </c>
      <c r="G4130" s="6"/>
      <c r="H4130" s="6"/>
      <c r="I4130" s="10" t="s">
        <v>110</v>
      </c>
      <c r="J4130" s="11" t="s">
        <v>7029</v>
      </c>
      <c r="K4130" s="220" t="s">
        <v>600</v>
      </c>
      <c r="L4130" s="180"/>
      <c r="M4130" s="180">
        <v>1000</v>
      </c>
      <c r="N4130" s="80" t="s">
        <v>6925</v>
      </c>
      <c r="O4130" s="165"/>
      <c r="P4130" s="80" t="s">
        <v>7029</v>
      </c>
      <c r="Q4130" s="80"/>
      <c r="R4130" s="80"/>
      <c r="S4130" s="166"/>
      <c r="T4130" s="164"/>
      <c r="U4130" s="167"/>
      <c r="V4130" s="168"/>
      <c r="W4130" s="12" t="str">
        <f t="shared" si="717"/>
        <v>Mqtt1</v>
      </c>
      <c r="X4130" s="222"/>
      <c r="Y4130" s="6" t="str">
        <f t="shared" si="718"/>
        <v>450000 UNDERWLIGHTS</v>
      </c>
      <c r="Z4130" s="106" t="str">
        <f t="shared" si="713"/>
        <v>$.PsFR15FwdSliderOnOff</v>
      </c>
      <c r="AA4130" s="12">
        <v>28</v>
      </c>
      <c r="AB4130" s="6"/>
      <c r="AJ4130" s="80"/>
      <c r="AK4130" s="116" t="s">
        <v>6924</v>
      </c>
      <c r="AN4130" s="80"/>
      <c r="AO4130" s="80"/>
      <c r="AP4130" s="80"/>
      <c r="AQ4130" s="80"/>
      <c r="AR4130" s="130"/>
      <c r="AS4130" s="80"/>
      <c r="AT4130" s="7"/>
      <c r="AU4130" s="7"/>
      <c r="AV4130" s="169"/>
      <c r="AW4130" s="170"/>
      <c r="AX4130" s="140"/>
      <c r="AY4130" s="150"/>
      <c r="AZ4130" s="171"/>
      <c r="BA4130" s="171"/>
      <c r="BB4130" s="150" t="str">
        <f t="shared" si="719"/>
        <v/>
      </c>
      <c r="BC4130" s="172"/>
      <c r="BD4130" s="169"/>
      <c r="BE4130" s="169"/>
      <c r="BF4130" s="169"/>
      <c r="BG4130" s="169"/>
      <c r="BH4130" s="169"/>
      <c r="BI4130" s="169"/>
      <c r="BJ4130" s="169"/>
      <c r="BK4130" s="169"/>
      <c r="BL4130" s="169"/>
      <c r="BM4130" s="169"/>
      <c r="BN4130" s="169"/>
      <c r="BO4130" s="169"/>
      <c r="BP4130" s="169"/>
      <c r="BQ4130" s="169"/>
      <c r="BS4130" s="6"/>
      <c r="BT4130" s="11"/>
      <c r="BU4130" s="6"/>
      <c r="BV4130" s="6"/>
    </row>
    <row r="4131" spans="1:74" ht="15.75" x14ac:dyDescent="0.25">
      <c r="A4131" s="52" t="s">
        <v>6922</v>
      </c>
      <c r="B4131" s="56"/>
      <c r="C4131" s="7" t="s">
        <v>111</v>
      </c>
      <c r="D4131" s="7" t="s">
        <v>22</v>
      </c>
      <c r="E4131" s="7"/>
      <c r="F4131" s="64" t="s">
        <v>181</v>
      </c>
      <c r="G4131" s="6"/>
      <c r="H4131" s="6"/>
      <c r="I4131" s="10" t="s">
        <v>110</v>
      </c>
      <c r="J4131" s="11" t="s">
        <v>7030</v>
      </c>
      <c r="K4131" s="220" t="s">
        <v>600</v>
      </c>
      <c r="L4131" s="180"/>
      <c r="M4131" s="180">
        <v>1000</v>
      </c>
      <c r="N4131" s="80" t="s">
        <v>6925</v>
      </c>
      <c r="O4131" s="165"/>
      <c r="P4131" s="80" t="s">
        <v>7030</v>
      </c>
      <c r="Q4131" s="80"/>
      <c r="R4131" s="80"/>
      <c r="S4131" s="166"/>
      <c r="T4131" s="164"/>
      <c r="U4131" s="167"/>
      <c r="V4131" s="168"/>
      <c r="W4131" s="12" t="str">
        <f t="shared" si="717"/>
        <v>Mqtt1</v>
      </c>
      <c r="X4131" s="222"/>
      <c r="Y4131" s="6" t="str">
        <f t="shared" si="718"/>
        <v>450000 UNDERWLIGHTS</v>
      </c>
      <c r="Z4131" s="106" t="str">
        <f t="shared" si="713"/>
        <v>$.PsFR15FwdActiveChanges</v>
      </c>
      <c r="AA4131" s="12">
        <v>28</v>
      </c>
      <c r="AB4131" s="6"/>
      <c r="AJ4131" s="80"/>
      <c r="AK4131" s="116" t="s">
        <v>6924</v>
      </c>
      <c r="AN4131" s="80"/>
      <c r="AO4131" s="80"/>
      <c r="AP4131" s="80"/>
      <c r="AQ4131" s="80"/>
      <c r="AR4131" s="130"/>
      <c r="AS4131" s="80"/>
      <c r="AT4131" s="7"/>
      <c r="AU4131" s="7"/>
      <c r="AV4131" s="169"/>
      <c r="AW4131" s="170"/>
      <c r="AX4131" s="140"/>
      <c r="AY4131" s="150"/>
      <c r="AZ4131" s="171"/>
      <c r="BA4131" s="171"/>
      <c r="BB4131" s="150" t="str">
        <f t="shared" si="719"/>
        <v/>
      </c>
      <c r="BC4131" s="172"/>
      <c r="BD4131" s="169"/>
      <c r="BE4131" s="169"/>
      <c r="BF4131" s="169"/>
      <c r="BG4131" s="169"/>
      <c r="BH4131" s="169"/>
      <c r="BI4131" s="169"/>
      <c r="BJ4131" s="169"/>
      <c r="BK4131" s="169"/>
      <c r="BL4131" s="169"/>
      <c r="BM4131" s="169"/>
      <c r="BN4131" s="169"/>
      <c r="BO4131" s="169"/>
      <c r="BP4131" s="169"/>
      <c r="BQ4131" s="169"/>
      <c r="BS4131" s="6"/>
      <c r="BT4131" s="11"/>
      <c r="BU4131" s="6"/>
      <c r="BV4131" s="6"/>
    </row>
    <row r="4132" spans="1:74" ht="15.75" x14ac:dyDescent="0.25">
      <c r="A4132" s="52" t="s">
        <v>6922</v>
      </c>
      <c r="B4132" s="56"/>
      <c r="C4132" s="7" t="s">
        <v>128</v>
      </c>
      <c r="D4132" s="7" t="s">
        <v>22</v>
      </c>
      <c r="E4132" s="7"/>
      <c r="F4132" s="64" t="s">
        <v>181</v>
      </c>
      <c r="G4132" s="6"/>
      <c r="H4132" s="6"/>
      <c r="I4132" s="10" t="s">
        <v>110</v>
      </c>
      <c r="J4132" s="11" t="s">
        <v>7031</v>
      </c>
      <c r="K4132" s="220" t="s">
        <v>600</v>
      </c>
      <c r="L4132" s="180"/>
      <c r="M4132" s="180">
        <v>1000</v>
      </c>
      <c r="N4132" s="80" t="s">
        <v>6925</v>
      </c>
      <c r="O4132" s="165"/>
      <c r="P4132" s="80" t="s">
        <v>7031</v>
      </c>
      <c r="Q4132" s="80"/>
      <c r="R4132" s="80"/>
      <c r="S4132" s="166"/>
      <c r="T4132" s="164"/>
      <c r="U4132" s="167"/>
      <c r="V4132" s="168"/>
      <c r="W4132" s="12" t="str">
        <f t="shared" si="717"/>
        <v>Mqtt1</v>
      </c>
      <c r="X4132" s="222"/>
      <c r="Y4132" s="6" t="str">
        <f t="shared" si="718"/>
        <v>450000 UNDERWLIGHTS</v>
      </c>
      <c r="Z4132" s="106" t="str">
        <f t="shared" si="713"/>
        <v>$.PsFR15FwdPreset1HmiColor</v>
      </c>
      <c r="AA4132" s="12">
        <v>28</v>
      </c>
      <c r="AB4132" s="6"/>
      <c r="AE4132" s="11">
        <v>9</v>
      </c>
      <c r="AJ4132" s="80"/>
      <c r="AN4132" s="80"/>
      <c r="AO4132" s="80"/>
      <c r="AP4132" s="80"/>
      <c r="AQ4132" s="80"/>
      <c r="AR4132" s="130"/>
      <c r="AS4132" s="80"/>
      <c r="AT4132" s="7"/>
      <c r="AU4132" s="7"/>
      <c r="AV4132" s="169"/>
      <c r="AW4132" s="170"/>
      <c r="AX4132" s="140"/>
      <c r="AY4132" s="150"/>
      <c r="AZ4132" s="171"/>
      <c r="BA4132" s="171"/>
      <c r="BB4132" s="150" t="str">
        <f t="shared" si="719"/>
        <v/>
      </c>
      <c r="BC4132" s="172"/>
      <c r="BD4132" s="169"/>
      <c r="BE4132" s="169"/>
      <c r="BF4132" s="169"/>
      <c r="BG4132" s="169"/>
      <c r="BH4132" s="169"/>
      <c r="BI4132" s="169"/>
      <c r="BJ4132" s="169"/>
      <c r="BK4132" s="169"/>
      <c r="BL4132" s="169"/>
      <c r="BM4132" s="169"/>
      <c r="BN4132" s="169"/>
      <c r="BO4132" s="169"/>
      <c r="BP4132" s="169"/>
      <c r="BQ4132" s="169"/>
      <c r="BS4132" s="6"/>
      <c r="BT4132" s="11"/>
      <c r="BU4132" s="6"/>
      <c r="BV4132" s="6"/>
    </row>
    <row r="4133" spans="1:74" ht="15.75" x14ac:dyDescent="0.25">
      <c r="A4133" s="52" t="s">
        <v>6922</v>
      </c>
      <c r="B4133" s="56"/>
      <c r="C4133" s="7" t="s">
        <v>128</v>
      </c>
      <c r="D4133" s="7" t="s">
        <v>22</v>
      </c>
      <c r="E4133" s="7"/>
      <c r="F4133" s="64" t="s">
        <v>181</v>
      </c>
      <c r="G4133" s="6"/>
      <c r="H4133" s="6"/>
      <c r="I4133" s="10" t="s">
        <v>110</v>
      </c>
      <c r="J4133" s="11" t="s">
        <v>7032</v>
      </c>
      <c r="K4133" s="220" t="s">
        <v>600</v>
      </c>
      <c r="L4133" s="180"/>
      <c r="M4133" s="180">
        <v>1000</v>
      </c>
      <c r="N4133" s="80" t="s">
        <v>6925</v>
      </c>
      <c r="O4133" s="165"/>
      <c r="P4133" s="80" t="s">
        <v>7032</v>
      </c>
      <c r="Q4133" s="80"/>
      <c r="R4133" s="80"/>
      <c r="S4133" s="166"/>
      <c r="T4133" s="164"/>
      <c r="U4133" s="167"/>
      <c r="V4133" s="168"/>
      <c r="W4133" s="12" t="str">
        <f t="shared" si="717"/>
        <v>Mqtt1</v>
      </c>
      <c r="X4133" s="222"/>
      <c r="Y4133" s="6" t="str">
        <f t="shared" si="718"/>
        <v>450000 UNDERWLIGHTS</v>
      </c>
      <c r="Z4133" s="106" t="str">
        <f t="shared" si="713"/>
        <v>$.PsFR15FwdPreset2HmiColor</v>
      </c>
      <c r="AA4133" s="12">
        <v>28</v>
      </c>
      <c r="AB4133" s="6"/>
      <c r="AE4133" s="11">
        <v>9</v>
      </c>
      <c r="AJ4133" s="80"/>
      <c r="AN4133" s="80"/>
      <c r="AO4133" s="80"/>
      <c r="AP4133" s="80"/>
      <c r="AQ4133" s="80"/>
      <c r="AR4133" s="130"/>
      <c r="AS4133" s="80"/>
      <c r="AT4133" s="7"/>
      <c r="AU4133" s="7"/>
      <c r="AV4133" s="169"/>
      <c r="AW4133" s="170"/>
      <c r="AX4133" s="140"/>
      <c r="AY4133" s="150"/>
      <c r="AZ4133" s="171"/>
      <c r="BA4133" s="171"/>
      <c r="BB4133" s="150" t="str">
        <f t="shared" si="719"/>
        <v/>
      </c>
      <c r="BC4133" s="172"/>
      <c r="BD4133" s="169"/>
      <c r="BE4133" s="169"/>
      <c r="BF4133" s="169"/>
      <c r="BG4133" s="169"/>
      <c r="BH4133" s="169"/>
      <c r="BI4133" s="169"/>
      <c r="BJ4133" s="169"/>
      <c r="BK4133" s="169"/>
      <c r="BL4133" s="169"/>
      <c r="BM4133" s="169"/>
      <c r="BN4133" s="169"/>
      <c r="BO4133" s="169"/>
      <c r="BP4133" s="169"/>
      <c r="BQ4133" s="169"/>
      <c r="BS4133" s="6"/>
      <c r="BT4133" s="11"/>
      <c r="BU4133" s="6"/>
      <c r="BV4133" s="6"/>
    </row>
    <row r="4134" spans="1:74" ht="15.75" x14ac:dyDescent="0.25">
      <c r="A4134" s="52" t="s">
        <v>6922</v>
      </c>
      <c r="B4134" s="56"/>
      <c r="C4134" s="7" t="s">
        <v>128</v>
      </c>
      <c r="D4134" s="7" t="s">
        <v>22</v>
      </c>
      <c r="E4134" s="7"/>
      <c r="F4134" s="64" t="s">
        <v>181</v>
      </c>
      <c r="G4134" s="6"/>
      <c r="H4134" s="6"/>
      <c r="I4134" s="10" t="s">
        <v>110</v>
      </c>
      <c r="J4134" s="11" t="s">
        <v>7033</v>
      </c>
      <c r="K4134" s="220" t="s">
        <v>600</v>
      </c>
      <c r="L4134" s="180"/>
      <c r="M4134" s="180">
        <v>1000</v>
      </c>
      <c r="N4134" s="80" t="s">
        <v>6925</v>
      </c>
      <c r="O4134" s="165"/>
      <c r="P4134" s="80" t="s">
        <v>7033</v>
      </c>
      <c r="Q4134" s="80"/>
      <c r="R4134" s="80"/>
      <c r="S4134" s="166"/>
      <c r="T4134" s="164"/>
      <c r="U4134" s="167"/>
      <c r="V4134" s="168"/>
      <c r="W4134" s="12" t="str">
        <f t="shared" si="717"/>
        <v>Mqtt1</v>
      </c>
      <c r="X4134" s="222"/>
      <c r="Y4134" s="6" t="str">
        <f t="shared" si="718"/>
        <v>450000 UNDERWLIGHTS</v>
      </c>
      <c r="Z4134" s="106" t="str">
        <f t="shared" si="713"/>
        <v>$.PsFR15FwdPreset3HmiColor</v>
      </c>
      <c r="AA4134" s="12">
        <v>28</v>
      </c>
      <c r="AB4134" s="6"/>
      <c r="AE4134" s="11">
        <v>9</v>
      </c>
      <c r="AJ4134" s="80"/>
      <c r="AN4134" s="80"/>
      <c r="AO4134" s="80"/>
      <c r="AP4134" s="80"/>
      <c r="AQ4134" s="80"/>
      <c r="AR4134" s="130"/>
      <c r="AS4134" s="80"/>
      <c r="AT4134" s="7"/>
      <c r="AU4134" s="7"/>
      <c r="AV4134" s="169"/>
      <c r="AW4134" s="170"/>
      <c r="AX4134" s="140"/>
      <c r="AY4134" s="150"/>
      <c r="AZ4134" s="171"/>
      <c r="BA4134" s="171"/>
      <c r="BB4134" s="150" t="str">
        <f t="shared" si="719"/>
        <v/>
      </c>
      <c r="BC4134" s="172"/>
      <c r="BD4134" s="169"/>
      <c r="BE4134" s="169"/>
      <c r="BF4134" s="169"/>
      <c r="BG4134" s="169"/>
      <c r="BH4134" s="169"/>
      <c r="BI4134" s="169"/>
      <c r="BJ4134" s="169"/>
      <c r="BK4134" s="169"/>
      <c r="BL4134" s="169"/>
      <c r="BM4134" s="169"/>
      <c r="BN4134" s="169"/>
      <c r="BO4134" s="169"/>
      <c r="BP4134" s="169"/>
      <c r="BQ4134" s="169"/>
      <c r="BS4134" s="6"/>
      <c r="BT4134" s="11"/>
      <c r="BU4134" s="6"/>
      <c r="BV4134" s="6"/>
    </row>
    <row r="4135" spans="1:74" ht="15.75" x14ac:dyDescent="0.25">
      <c r="A4135" s="52" t="s">
        <v>6922</v>
      </c>
      <c r="B4135" s="56"/>
      <c r="C4135" s="7" t="s">
        <v>128</v>
      </c>
      <c r="D4135" s="7" t="s">
        <v>22</v>
      </c>
      <c r="E4135" s="7"/>
      <c r="F4135" s="64" t="s">
        <v>181</v>
      </c>
      <c r="G4135" s="6"/>
      <c r="H4135" s="6"/>
      <c r="I4135" s="10" t="s">
        <v>110</v>
      </c>
      <c r="J4135" s="11" t="s">
        <v>7034</v>
      </c>
      <c r="K4135" s="220" t="s">
        <v>600</v>
      </c>
      <c r="L4135" s="180"/>
      <c r="M4135" s="180">
        <v>1000</v>
      </c>
      <c r="N4135" s="80" t="s">
        <v>6925</v>
      </c>
      <c r="O4135" s="165"/>
      <c r="P4135" s="80" t="s">
        <v>7034</v>
      </c>
      <c r="Q4135" s="80"/>
      <c r="R4135" s="80"/>
      <c r="S4135" s="166"/>
      <c r="T4135" s="164"/>
      <c r="U4135" s="167"/>
      <c r="V4135" s="168"/>
      <c r="W4135" s="12" t="str">
        <f t="shared" si="717"/>
        <v>Mqtt1</v>
      </c>
      <c r="X4135" s="222"/>
      <c r="Y4135" s="6" t="str">
        <f t="shared" si="718"/>
        <v>450000 UNDERWLIGHTS</v>
      </c>
      <c r="Z4135" s="106" t="str">
        <f t="shared" si="713"/>
        <v>$.PsFR15FwdPreset4HmiColor</v>
      </c>
      <c r="AA4135" s="12">
        <v>28</v>
      </c>
      <c r="AB4135" s="6"/>
      <c r="AE4135" s="11">
        <v>9</v>
      </c>
      <c r="AJ4135" s="80"/>
      <c r="AN4135" s="80"/>
      <c r="AO4135" s="80"/>
      <c r="AP4135" s="80"/>
      <c r="AQ4135" s="80"/>
      <c r="AR4135" s="130"/>
      <c r="AS4135" s="80"/>
      <c r="AT4135" s="7"/>
      <c r="AU4135" s="7"/>
      <c r="AV4135" s="169"/>
      <c r="AW4135" s="170"/>
      <c r="AX4135" s="140"/>
      <c r="AY4135" s="150"/>
      <c r="AZ4135" s="171"/>
      <c r="BA4135" s="171"/>
      <c r="BB4135" s="150" t="str">
        <f t="shared" si="719"/>
        <v/>
      </c>
      <c r="BC4135" s="172"/>
      <c r="BD4135" s="169"/>
      <c r="BE4135" s="169"/>
      <c r="BF4135" s="169"/>
      <c r="BG4135" s="169"/>
      <c r="BH4135" s="169"/>
      <c r="BI4135" s="169"/>
      <c r="BJ4135" s="169"/>
      <c r="BK4135" s="169"/>
      <c r="BL4135" s="169"/>
      <c r="BM4135" s="169"/>
      <c r="BN4135" s="169"/>
      <c r="BO4135" s="169"/>
      <c r="BP4135" s="169"/>
      <c r="BQ4135" s="169"/>
      <c r="BS4135" s="6"/>
      <c r="BT4135" s="11"/>
      <c r="BU4135" s="6"/>
      <c r="BV4135" s="6"/>
    </row>
    <row r="4136" spans="1:74" ht="15.75" x14ac:dyDescent="0.25">
      <c r="A4136" s="52" t="s">
        <v>6922</v>
      </c>
      <c r="B4136" s="56"/>
      <c r="C4136" s="7" t="s">
        <v>128</v>
      </c>
      <c r="D4136" s="7" t="s">
        <v>22</v>
      </c>
      <c r="E4136" s="7"/>
      <c r="F4136" s="64" t="s">
        <v>181</v>
      </c>
      <c r="G4136" s="6"/>
      <c r="H4136" s="6"/>
      <c r="I4136" s="10" t="s">
        <v>110</v>
      </c>
      <c r="J4136" s="11" t="s">
        <v>7035</v>
      </c>
      <c r="K4136" s="220" t="s">
        <v>600</v>
      </c>
      <c r="L4136" s="180"/>
      <c r="M4136" s="180">
        <v>1000</v>
      </c>
      <c r="N4136" s="80" t="s">
        <v>6925</v>
      </c>
      <c r="O4136" s="165"/>
      <c r="P4136" s="80" t="s">
        <v>7035</v>
      </c>
      <c r="Q4136" s="80"/>
      <c r="R4136" s="80"/>
      <c r="S4136" s="166"/>
      <c r="T4136" s="164"/>
      <c r="U4136" s="167"/>
      <c r="V4136" s="168"/>
      <c r="W4136" s="12" t="str">
        <f t="shared" si="717"/>
        <v>Mqtt1</v>
      </c>
      <c r="X4136" s="222"/>
      <c r="Y4136" s="6" t="str">
        <f t="shared" si="718"/>
        <v>450000 UNDERWLIGHTS</v>
      </c>
      <c r="Z4136" s="106" t="str">
        <f t="shared" si="713"/>
        <v>$.PsFR15FwdPreset5HmiColor</v>
      </c>
      <c r="AA4136" s="12">
        <v>28</v>
      </c>
      <c r="AB4136" s="6"/>
      <c r="AE4136" s="11">
        <v>9</v>
      </c>
      <c r="AJ4136" s="80"/>
      <c r="AN4136" s="80"/>
      <c r="AO4136" s="80"/>
      <c r="AP4136" s="80"/>
      <c r="AQ4136" s="80"/>
      <c r="AR4136" s="130"/>
      <c r="AS4136" s="80"/>
      <c r="AT4136" s="7"/>
      <c r="AU4136" s="7"/>
      <c r="AV4136" s="169"/>
      <c r="AW4136" s="170"/>
      <c r="AX4136" s="140"/>
      <c r="AY4136" s="150"/>
      <c r="AZ4136" s="171"/>
      <c r="BA4136" s="171"/>
      <c r="BB4136" s="150" t="str">
        <f t="shared" si="719"/>
        <v/>
      </c>
      <c r="BC4136" s="172"/>
      <c r="BD4136" s="169"/>
      <c r="BE4136" s="169"/>
      <c r="BF4136" s="169"/>
      <c r="BG4136" s="169"/>
      <c r="BH4136" s="169"/>
      <c r="BI4136" s="169"/>
      <c r="BJ4136" s="169"/>
      <c r="BK4136" s="169"/>
      <c r="BL4136" s="169"/>
      <c r="BM4136" s="169"/>
      <c r="BN4136" s="169"/>
      <c r="BO4136" s="169"/>
      <c r="BP4136" s="169"/>
      <c r="BQ4136" s="169"/>
      <c r="BS4136" s="6"/>
      <c r="BT4136" s="11"/>
      <c r="BU4136" s="6"/>
      <c r="BV4136" s="6"/>
    </row>
    <row r="4137" spans="1:74" ht="15.75" x14ac:dyDescent="0.25">
      <c r="A4137" s="52" t="s">
        <v>6922</v>
      </c>
      <c r="B4137" s="56"/>
      <c r="C4137" s="7" t="s">
        <v>128</v>
      </c>
      <c r="D4137" s="7" t="s">
        <v>22</v>
      </c>
      <c r="E4137" s="7"/>
      <c r="F4137" s="64" t="s">
        <v>181</v>
      </c>
      <c r="G4137" s="6"/>
      <c r="H4137" s="6"/>
      <c r="I4137" s="10" t="s">
        <v>110</v>
      </c>
      <c r="J4137" s="11" t="s">
        <v>7036</v>
      </c>
      <c r="K4137" s="220" t="s">
        <v>600</v>
      </c>
      <c r="L4137" s="180"/>
      <c r="M4137" s="180">
        <v>1000</v>
      </c>
      <c r="N4137" s="80" t="s">
        <v>6925</v>
      </c>
      <c r="O4137" s="165"/>
      <c r="P4137" s="80" t="s">
        <v>7036</v>
      </c>
      <c r="Q4137" s="80"/>
      <c r="R4137" s="80"/>
      <c r="S4137" s="166"/>
      <c r="T4137" s="164"/>
      <c r="U4137" s="167"/>
      <c r="V4137" s="168"/>
      <c r="W4137" s="12" t="str">
        <f t="shared" si="717"/>
        <v>Mqtt1</v>
      </c>
      <c r="X4137" s="222"/>
      <c r="Y4137" s="6" t="str">
        <f t="shared" si="718"/>
        <v>450000 UNDERWLIGHTS</v>
      </c>
      <c r="Z4137" s="106" t="str">
        <f t="shared" si="713"/>
        <v>$.PsFR15FwdPreset6HmiColor</v>
      </c>
      <c r="AA4137" s="12">
        <v>28</v>
      </c>
      <c r="AB4137" s="6"/>
      <c r="AE4137" s="11">
        <v>9</v>
      </c>
      <c r="AJ4137" s="80"/>
      <c r="AN4137" s="80"/>
      <c r="AO4137" s="80"/>
      <c r="AP4137" s="80"/>
      <c r="AQ4137" s="80"/>
      <c r="AR4137" s="130"/>
      <c r="AS4137" s="80"/>
      <c r="AT4137" s="7"/>
      <c r="AU4137" s="7"/>
      <c r="AV4137" s="169"/>
      <c r="AW4137" s="170"/>
      <c r="AX4137" s="140"/>
      <c r="AY4137" s="150"/>
      <c r="AZ4137" s="171"/>
      <c r="BA4137" s="171"/>
      <c r="BB4137" s="150" t="str">
        <f t="shared" si="719"/>
        <v/>
      </c>
      <c r="BC4137" s="172"/>
      <c r="BD4137" s="169"/>
      <c r="BE4137" s="169"/>
      <c r="BF4137" s="169"/>
      <c r="BG4137" s="169"/>
      <c r="BH4137" s="169"/>
      <c r="BI4137" s="169"/>
      <c r="BJ4137" s="169"/>
      <c r="BK4137" s="169"/>
      <c r="BL4137" s="169"/>
      <c r="BM4137" s="169"/>
      <c r="BN4137" s="169"/>
      <c r="BO4137" s="169"/>
      <c r="BP4137" s="169"/>
      <c r="BQ4137" s="169"/>
      <c r="BS4137" s="6"/>
      <c r="BT4137" s="11"/>
      <c r="BU4137" s="6"/>
      <c r="BV4137" s="6"/>
    </row>
    <row r="4138" spans="1:74" ht="15.75" x14ac:dyDescent="0.25">
      <c r="A4138" s="52" t="s">
        <v>6922</v>
      </c>
      <c r="B4138" s="56"/>
      <c r="C4138" s="7" t="s">
        <v>128</v>
      </c>
      <c r="D4138" s="7" t="s">
        <v>22</v>
      </c>
      <c r="E4138" s="7"/>
      <c r="F4138" s="64" t="s">
        <v>181</v>
      </c>
      <c r="G4138" s="6"/>
      <c r="H4138" s="6"/>
      <c r="I4138" s="10" t="s">
        <v>110</v>
      </c>
      <c r="J4138" s="11" t="s">
        <v>7037</v>
      </c>
      <c r="K4138" s="220" t="s">
        <v>600</v>
      </c>
      <c r="L4138" s="180"/>
      <c r="M4138" s="180">
        <v>1000</v>
      </c>
      <c r="N4138" s="80" t="s">
        <v>6925</v>
      </c>
      <c r="O4138" s="165"/>
      <c r="P4138" s="80" t="s">
        <v>7037</v>
      </c>
      <c r="Q4138" s="80"/>
      <c r="R4138" s="80"/>
      <c r="S4138" s="166"/>
      <c r="T4138" s="164"/>
      <c r="U4138" s="167"/>
      <c r="V4138" s="168"/>
      <c r="W4138" s="12" t="str">
        <f t="shared" ref="W4138:W4153" si="720">IF(COUNTIF(N4138,"spare"),"","Mqtt1")</f>
        <v>Mqtt1</v>
      </c>
      <c r="X4138" s="222"/>
      <c r="Y4138" s="6" t="str">
        <f t="shared" ref="Y4138:Y4153" si="721">IF(COUNTIF(N4138,"spare"),"",N4138)</f>
        <v>450000 UNDERWLIGHTS</v>
      </c>
      <c r="Z4138" s="106" t="str">
        <f t="shared" si="713"/>
        <v>$.PsFR15FwdCurrentHmiColor</v>
      </c>
      <c r="AA4138" s="12">
        <v>28</v>
      </c>
      <c r="AB4138" s="6"/>
      <c r="AE4138" s="11">
        <v>9</v>
      </c>
      <c r="AJ4138" s="80"/>
      <c r="AN4138" s="80"/>
      <c r="AO4138" s="80"/>
      <c r="AP4138" s="80"/>
      <c r="AQ4138" s="80"/>
      <c r="AR4138" s="130"/>
      <c r="AS4138" s="80"/>
      <c r="AT4138" s="7"/>
      <c r="AU4138" s="7"/>
      <c r="AV4138" s="169"/>
      <c r="AW4138" s="170"/>
      <c r="AX4138" s="140"/>
      <c r="AY4138" s="150"/>
      <c r="AZ4138" s="171"/>
      <c r="BA4138" s="171"/>
      <c r="BB4138" s="150" t="str">
        <f t="shared" ref="BB4138:BB4153" si="722">IF(ISNUMBER(AM4138),"1","")</f>
        <v/>
      </c>
      <c r="BC4138" s="172"/>
      <c r="BD4138" s="169"/>
      <c r="BE4138" s="169"/>
      <c r="BF4138" s="169"/>
      <c r="BG4138" s="169"/>
      <c r="BH4138" s="169"/>
      <c r="BI4138" s="169"/>
      <c r="BJ4138" s="169"/>
      <c r="BK4138" s="169"/>
      <c r="BL4138" s="169"/>
      <c r="BM4138" s="169"/>
      <c r="BN4138" s="169"/>
      <c r="BO4138" s="169"/>
      <c r="BP4138" s="169"/>
      <c r="BQ4138" s="169"/>
      <c r="BS4138" s="6"/>
      <c r="BT4138" s="11"/>
      <c r="BU4138" s="6"/>
      <c r="BV4138" s="6"/>
    </row>
    <row r="4139" spans="1:74" ht="15.75" x14ac:dyDescent="0.25">
      <c r="A4139" s="52" t="s">
        <v>6922</v>
      </c>
      <c r="B4139" s="56"/>
      <c r="C4139" s="7" t="s">
        <v>114</v>
      </c>
      <c r="D4139" s="7" t="s">
        <v>22</v>
      </c>
      <c r="E4139" s="7"/>
      <c r="F4139" s="64" t="s">
        <v>181</v>
      </c>
      <c r="G4139" s="6"/>
      <c r="H4139" s="6"/>
      <c r="I4139" s="10" t="s">
        <v>110</v>
      </c>
      <c r="J4139" s="11" t="s">
        <v>7038</v>
      </c>
      <c r="K4139" s="220" t="s">
        <v>600</v>
      </c>
      <c r="L4139" s="180"/>
      <c r="M4139" s="180">
        <v>1000</v>
      </c>
      <c r="N4139" s="80" t="s">
        <v>6925</v>
      </c>
      <c r="O4139" s="165"/>
      <c r="P4139" s="80" t="s">
        <v>7038</v>
      </c>
      <c r="Q4139" s="80"/>
      <c r="R4139" s="80"/>
      <c r="S4139" s="166"/>
      <c r="T4139" s="164"/>
      <c r="U4139" s="167"/>
      <c r="V4139" s="168"/>
      <c r="W4139" s="12" t="str">
        <f t="shared" si="720"/>
        <v>Mqtt1</v>
      </c>
      <c r="X4139" s="222"/>
      <c r="Y4139" s="6" t="str">
        <f t="shared" si="721"/>
        <v>450000 UNDERWLIGHTS</v>
      </c>
      <c r="Z4139" s="106" t="str">
        <f t="shared" si="713"/>
        <v>$.SbFR15FwdPresetSelection</v>
      </c>
      <c r="AA4139" s="12">
        <v>32</v>
      </c>
      <c r="AB4139" s="6"/>
      <c r="AJ4139" s="80"/>
      <c r="AK4139" s="116" t="s">
        <v>6924</v>
      </c>
      <c r="AN4139" s="80"/>
      <c r="AO4139" s="80"/>
      <c r="AP4139" s="80"/>
      <c r="AQ4139" s="80"/>
      <c r="AR4139" s="130"/>
      <c r="AS4139" s="80"/>
      <c r="AT4139" s="7"/>
      <c r="AU4139" s="7"/>
      <c r="AV4139" s="169"/>
      <c r="AW4139" s="170"/>
      <c r="AX4139" s="140"/>
      <c r="AY4139" s="150"/>
      <c r="AZ4139" s="171"/>
      <c r="BA4139" s="171"/>
      <c r="BB4139" s="150" t="str">
        <f t="shared" si="722"/>
        <v/>
      </c>
      <c r="BC4139" s="172"/>
      <c r="BD4139" s="169"/>
      <c r="BE4139" s="169"/>
      <c r="BF4139" s="169"/>
      <c r="BG4139" s="169"/>
      <c r="BH4139" s="169"/>
      <c r="BI4139" s="169"/>
      <c r="BJ4139" s="169"/>
      <c r="BK4139" s="169"/>
      <c r="BL4139" s="169"/>
      <c r="BM4139" s="169"/>
      <c r="BN4139" s="169"/>
      <c r="BO4139" s="169"/>
      <c r="BP4139" s="169"/>
      <c r="BQ4139" s="169"/>
      <c r="BS4139" s="6"/>
      <c r="BT4139" s="11"/>
      <c r="BU4139" s="6"/>
      <c r="BV4139" s="6"/>
    </row>
    <row r="4140" spans="1:74" ht="15.75" x14ac:dyDescent="0.25">
      <c r="A4140" s="52" t="s">
        <v>6922</v>
      </c>
      <c r="B4140" s="56"/>
      <c r="C4140" s="7" t="s">
        <v>114</v>
      </c>
      <c r="D4140" s="7" t="s">
        <v>22</v>
      </c>
      <c r="E4140" s="7"/>
      <c r="F4140" s="64" t="s">
        <v>181</v>
      </c>
      <c r="G4140" s="6"/>
      <c r="H4140" s="6"/>
      <c r="I4140" s="10" t="s">
        <v>110</v>
      </c>
      <c r="J4140" s="11" t="s">
        <v>7039</v>
      </c>
      <c r="K4140" s="220" t="s">
        <v>600</v>
      </c>
      <c r="L4140" s="180"/>
      <c r="M4140" s="180">
        <v>1000</v>
      </c>
      <c r="N4140" s="80" t="s">
        <v>6925</v>
      </c>
      <c r="O4140" s="165"/>
      <c r="P4140" s="80" t="s">
        <v>7039</v>
      </c>
      <c r="Q4140" s="80"/>
      <c r="R4140" s="80"/>
      <c r="S4140" s="166"/>
      <c r="T4140" s="164"/>
      <c r="U4140" s="167"/>
      <c r="V4140" s="168"/>
      <c r="W4140" s="12" t="str">
        <f t="shared" si="720"/>
        <v>Mqtt1</v>
      </c>
      <c r="X4140" s="222"/>
      <c r="Y4140" s="6" t="str">
        <f t="shared" si="721"/>
        <v>450000 UNDERWLIGHTS</v>
      </c>
      <c r="Z4140" s="106" t="str">
        <f t="shared" si="713"/>
        <v>$.SbFR15FwdSliderRed</v>
      </c>
      <c r="AA4140" s="12">
        <v>32</v>
      </c>
      <c r="AB4140" s="6"/>
      <c r="AJ4140" s="80"/>
      <c r="AK4140" s="116" t="s">
        <v>6924</v>
      </c>
      <c r="AN4140" s="80"/>
      <c r="AO4140" s="80"/>
      <c r="AP4140" s="80"/>
      <c r="AQ4140" s="80"/>
      <c r="AR4140" s="130"/>
      <c r="AS4140" s="80"/>
      <c r="AT4140" s="7"/>
      <c r="AU4140" s="7"/>
      <c r="AV4140" s="169"/>
      <c r="AW4140" s="170"/>
      <c r="AX4140" s="140"/>
      <c r="AY4140" s="150"/>
      <c r="AZ4140" s="171"/>
      <c r="BA4140" s="171"/>
      <c r="BB4140" s="150" t="str">
        <f t="shared" si="722"/>
        <v/>
      </c>
      <c r="BC4140" s="172"/>
      <c r="BD4140" s="169"/>
      <c r="BE4140" s="169"/>
      <c r="BF4140" s="169"/>
      <c r="BG4140" s="169"/>
      <c r="BH4140" s="169"/>
      <c r="BI4140" s="169"/>
      <c r="BJ4140" s="169"/>
      <c r="BK4140" s="169"/>
      <c r="BL4140" s="169"/>
      <c r="BM4140" s="169"/>
      <c r="BN4140" s="169"/>
      <c r="BO4140" s="169"/>
      <c r="BP4140" s="169"/>
      <c r="BQ4140" s="169"/>
      <c r="BS4140" s="6"/>
      <c r="BT4140" s="11"/>
      <c r="BU4140" s="6"/>
      <c r="BV4140" s="6"/>
    </row>
    <row r="4141" spans="1:74" ht="15.75" x14ac:dyDescent="0.25">
      <c r="A4141" s="52" t="s">
        <v>6922</v>
      </c>
      <c r="B4141" s="56"/>
      <c r="C4141" s="7" t="s">
        <v>114</v>
      </c>
      <c r="D4141" s="7" t="s">
        <v>22</v>
      </c>
      <c r="E4141" s="7"/>
      <c r="F4141" s="64" t="s">
        <v>181</v>
      </c>
      <c r="G4141" s="6"/>
      <c r="H4141" s="6"/>
      <c r="I4141" s="10" t="s">
        <v>110</v>
      </c>
      <c r="J4141" s="11" t="s">
        <v>7040</v>
      </c>
      <c r="K4141" s="220" t="s">
        <v>600</v>
      </c>
      <c r="L4141" s="180"/>
      <c r="M4141" s="180">
        <v>1000</v>
      </c>
      <c r="N4141" s="80" t="s">
        <v>6925</v>
      </c>
      <c r="O4141" s="165"/>
      <c r="P4141" s="80" t="s">
        <v>7040</v>
      </c>
      <c r="Q4141" s="80"/>
      <c r="R4141" s="80"/>
      <c r="S4141" s="166"/>
      <c r="T4141" s="164"/>
      <c r="U4141" s="167"/>
      <c r="V4141" s="168"/>
      <c r="W4141" s="12" t="str">
        <f t="shared" si="720"/>
        <v>Mqtt1</v>
      </c>
      <c r="X4141" s="222"/>
      <c r="Y4141" s="6" t="str">
        <f t="shared" si="721"/>
        <v>450000 UNDERWLIGHTS</v>
      </c>
      <c r="Z4141" s="106" t="str">
        <f t="shared" si="713"/>
        <v>$.SbFR15FwdSliderGreen</v>
      </c>
      <c r="AA4141" s="12">
        <v>32</v>
      </c>
      <c r="AB4141" s="6"/>
      <c r="AJ4141" s="80"/>
      <c r="AK4141" s="116" t="s">
        <v>6924</v>
      </c>
      <c r="AN4141" s="80"/>
      <c r="AO4141" s="80"/>
      <c r="AP4141" s="80"/>
      <c r="AQ4141" s="80"/>
      <c r="AR4141" s="130"/>
      <c r="AS4141" s="80"/>
      <c r="AT4141" s="7"/>
      <c r="AU4141" s="7"/>
      <c r="AV4141" s="169"/>
      <c r="AW4141" s="170"/>
      <c r="AX4141" s="140"/>
      <c r="AY4141" s="150"/>
      <c r="AZ4141" s="171"/>
      <c r="BA4141" s="171"/>
      <c r="BB4141" s="150" t="str">
        <f t="shared" si="722"/>
        <v/>
      </c>
      <c r="BC4141" s="172"/>
      <c r="BD4141" s="169"/>
      <c r="BE4141" s="169"/>
      <c r="BF4141" s="169"/>
      <c r="BG4141" s="169"/>
      <c r="BH4141" s="169"/>
      <c r="BI4141" s="169"/>
      <c r="BJ4141" s="169"/>
      <c r="BK4141" s="169"/>
      <c r="BL4141" s="169"/>
      <c r="BM4141" s="169"/>
      <c r="BN4141" s="169"/>
      <c r="BO4141" s="169"/>
      <c r="BP4141" s="169"/>
      <c r="BQ4141" s="169"/>
      <c r="BS4141" s="6"/>
      <c r="BT4141" s="11"/>
      <c r="BU4141" s="6"/>
      <c r="BV4141" s="6"/>
    </row>
    <row r="4142" spans="1:74" ht="15.75" x14ac:dyDescent="0.25">
      <c r="A4142" s="52" t="s">
        <v>6922</v>
      </c>
      <c r="B4142" s="56"/>
      <c r="C4142" s="7" t="s">
        <v>114</v>
      </c>
      <c r="D4142" s="7" t="s">
        <v>22</v>
      </c>
      <c r="E4142" s="7"/>
      <c r="F4142" s="64" t="s">
        <v>181</v>
      </c>
      <c r="G4142" s="6"/>
      <c r="H4142" s="6"/>
      <c r="I4142" s="10" t="s">
        <v>110</v>
      </c>
      <c r="J4142" s="11" t="s">
        <v>7041</v>
      </c>
      <c r="K4142" s="220" t="s">
        <v>600</v>
      </c>
      <c r="L4142" s="180"/>
      <c r="M4142" s="180">
        <v>1000</v>
      </c>
      <c r="N4142" s="80" t="s">
        <v>6925</v>
      </c>
      <c r="O4142" s="165"/>
      <c r="P4142" s="80" t="s">
        <v>7041</v>
      </c>
      <c r="Q4142" s="80"/>
      <c r="R4142" s="80"/>
      <c r="S4142" s="166"/>
      <c r="T4142" s="164"/>
      <c r="U4142" s="167"/>
      <c r="V4142" s="168"/>
      <c r="W4142" s="12" t="str">
        <f t="shared" si="720"/>
        <v>Mqtt1</v>
      </c>
      <c r="X4142" s="222"/>
      <c r="Y4142" s="6" t="str">
        <f t="shared" si="721"/>
        <v>450000 UNDERWLIGHTS</v>
      </c>
      <c r="Z4142" s="106" t="str">
        <f t="shared" si="713"/>
        <v>$.SbFR15FwdSliderBlue</v>
      </c>
      <c r="AA4142" s="12">
        <v>32</v>
      </c>
      <c r="AB4142" s="6"/>
      <c r="AJ4142" s="80"/>
      <c r="AK4142" s="116" t="s">
        <v>6924</v>
      </c>
      <c r="AN4142" s="80"/>
      <c r="AO4142" s="80"/>
      <c r="AP4142" s="80"/>
      <c r="AQ4142" s="80"/>
      <c r="AR4142" s="130"/>
      <c r="AS4142" s="80"/>
      <c r="AT4142" s="7"/>
      <c r="AU4142" s="7"/>
      <c r="AV4142" s="169"/>
      <c r="AW4142" s="170"/>
      <c r="AX4142" s="140"/>
      <c r="AY4142" s="150"/>
      <c r="AZ4142" s="171"/>
      <c r="BA4142" s="171"/>
      <c r="BB4142" s="150" t="str">
        <f t="shared" si="722"/>
        <v/>
      </c>
      <c r="BC4142" s="172"/>
      <c r="BD4142" s="169"/>
      <c r="BE4142" s="169"/>
      <c r="BF4142" s="169"/>
      <c r="BG4142" s="169"/>
      <c r="BH4142" s="169"/>
      <c r="BI4142" s="169"/>
      <c r="BJ4142" s="169"/>
      <c r="BK4142" s="169"/>
      <c r="BL4142" s="169"/>
      <c r="BM4142" s="169"/>
      <c r="BN4142" s="169"/>
      <c r="BO4142" s="169"/>
      <c r="BP4142" s="169"/>
      <c r="BQ4142" s="169"/>
      <c r="BS4142" s="6"/>
      <c r="BT4142" s="11"/>
      <c r="BU4142" s="6"/>
      <c r="BV4142" s="6"/>
    </row>
    <row r="4143" spans="1:74" ht="15.75" x14ac:dyDescent="0.25">
      <c r="A4143" s="52" t="s">
        <v>6922</v>
      </c>
      <c r="B4143" s="56"/>
      <c r="C4143" s="7" t="s">
        <v>114</v>
      </c>
      <c r="D4143" s="7" t="s">
        <v>22</v>
      </c>
      <c r="E4143" s="7"/>
      <c r="F4143" s="64" t="s">
        <v>181</v>
      </c>
      <c r="G4143" s="6"/>
      <c r="H4143" s="6"/>
      <c r="I4143" s="10" t="s">
        <v>110</v>
      </c>
      <c r="J4143" s="11" t="s">
        <v>7042</v>
      </c>
      <c r="K4143" s="220" t="s">
        <v>600</v>
      </c>
      <c r="L4143" s="180"/>
      <c r="M4143" s="180">
        <v>1000</v>
      </c>
      <c r="N4143" s="80" t="s">
        <v>6925</v>
      </c>
      <c r="O4143" s="165"/>
      <c r="P4143" s="80" t="s">
        <v>7042</v>
      </c>
      <c r="Q4143" s="80"/>
      <c r="R4143" s="80"/>
      <c r="S4143" s="166"/>
      <c r="T4143" s="164"/>
      <c r="U4143" s="167"/>
      <c r="V4143" s="168"/>
      <c r="W4143" s="12" t="str">
        <f t="shared" si="720"/>
        <v>Mqtt1</v>
      </c>
      <c r="X4143" s="222"/>
      <c r="Y4143" s="6" t="str">
        <f t="shared" si="721"/>
        <v>450000 UNDERWLIGHTS</v>
      </c>
      <c r="Z4143" s="106" t="str">
        <f t="shared" si="713"/>
        <v>$.SbFR15FwdSliderWhite</v>
      </c>
      <c r="AA4143" s="12">
        <v>32</v>
      </c>
      <c r="AB4143" s="6"/>
      <c r="AJ4143" s="80"/>
      <c r="AK4143" s="116" t="s">
        <v>6924</v>
      </c>
      <c r="AN4143" s="80"/>
      <c r="AO4143" s="80"/>
      <c r="AP4143" s="80"/>
      <c r="AQ4143" s="80"/>
      <c r="AR4143" s="130"/>
      <c r="AS4143" s="80"/>
      <c r="AT4143" s="7"/>
      <c r="AU4143" s="7"/>
      <c r="AV4143" s="169"/>
      <c r="AW4143" s="170"/>
      <c r="AX4143" s="140"/>
      <c r="AY4143" s="150"/>
      <c r="AZ4143" s="171"/>
      <c r="BA4143" s="171"/>
      <c r="BB4143" s="150" t="str">
        <f t="shared" si="722"/>
        <v/>
      </c>
      <c r="BC4143" s="172"/>
      <c r="BD4143" s="169"/>
      <c r="BE4143" s="169"/>
      <c r="BF4143" s="169"/>
      <c r="BG4143" s="169"/>
      <c r="BH4143" s="169"/>
      <c r="BI4143" s="169"/>
      <c r="BJ4143" s="169"/>
      <c r="BK4143" s="169"/>
      <c r="BL4143" s="169"/>
      <c r="BM4143" s="169"/>
      <c r="BN4143" s="169"/>
      <c r="BO4143" s="169"/>
      <c r="BP4143" s="169"/>
      <c r="BQ4143" s="169"/>
      <c r="BS4143" s="6"/>
      <c r="BT4143" s="11"/>
      <c r="BU4143" s="6"/>
      <c r="BV4143" s="6"/>
    </row>
    <row r="4144" spans="1:74" ht="15.75" x14ac:dyDescent="0.25">
      <c r="A4144" s="52" t="s">
        <v>6922</v>
      </c>
      <c r="B4144" s="56"/>
      <c r="C4144" s="7" t="s">
        <v>111</v>
      </c>
      <c r="D4144" s="7" t="s">
        <v>22</v>
      </c>
      <c r="E4144" s="7"/>
      <c r="F4144" s="64" t="s">
        <v>181</v>
      </c>
      <c r="G4144" s="6"/>
      <c r="H4144" s="6"/>
      <c r="I4144" s="10" t="s">
        <v>110</v>
      </c>
      <c r="J4144" s="11" t="s">
        <v>7043</v>
      </c>
      <c r="K4144" s="220" t="s">
        <v>600</v>
      </c>
      <c r="L4144" s="180"/>
      <c r="M4144" s="180">
        <v>1000</v>
      </c>
      <c r="N4144" s="80" t="s">
        <v>6925</v>
      </c>
      <c r="O4144" s="165"/>
      <c r="P4144" s="80" t="s">
        <v>7043</v>
      </c>
      <c r="Q4144" s="80"/>
      <c r="R4144" s="80"/>
      <c r="S4144" s="166"/>
      <c r="T4144" s="164"/>
      <c r="U4144" s="167"/>
      <c r="V4144" s="168"/>
      <c r="W4144" s="12" t="str">
        <f t="shared" si="720"/>
        <v>Mqtt1</v>
      </c>
      <c r="X4144" s="222"/>
      <c r="Y4144" s="6" t="str">
        <f t="shared" si="721"/>
        <v>450000 UNDERWLIGHTS</v>
      </c>
      <c r="Z4144" s="106" t="str">
        <f t="shared" si="713"/>
        <v>$.SbFR15FwdPresetReset</v>
      </c>
      <c r="AA4144" s="12">
        <v>32</v>
      </c>
      <c r="AB4144" s="6"/>
      <c r="AJ4144" s="80"/>
      <c r="AK4144" s="116" t="s">
        <v>6924</v>
      </c>
      <c r="AN4144" s="80"/>
      <c r="AO4144" s="80"/>
      <c r="AP4144" s="80"/>
      <c r="AQ4144" s="80"/>
      <c r="AR4144" s="130"/>
      <c r="AS4144" s="80"/>
      <c r="AT4144" s="7"/>
      <c r="AU4144" s="7"/>
      <c r="AV4144" s="169"/>
      <c r="AW4144" s="170"/>
      <c r="AX4144" s="140"/>
      <c r="AY4144" s="150"/>
      <c r="AZ4144" s="171"/>
      <c r="BA4144" s="171"/>
      <c r="BB4144" s="150" t="str">
        <f t="shared" si="722"/>
        <v/>
      </c>
      <c r="BC4144" s="172"/>
      <c r="BD4144" s="169"/>
      <c r="BE4144" s="169"/>
      <c r="BF4144" s="169"/>
      <c r="BG4144" s="169"/>
      <c r="BH4144" s="169"/>
      <c r="BI4144" s="169"/>
      <c r="BJ4144" s="169"/>
      <c r="BK4144" s="169"/>
      <c r="BL4144" s="169"/>
      <c r="BM4144" s="169"/>
      <c r="BN4144" s="169"/>
      <c r="BO4144" s="169"/>
      <c r="BP4144" s="169"/>
      <c r="BQ4144" s="169"/>
      <c r="BS4144" s="6"/>
      <c r="BT4144" s="11"/>
      <c r="BU4144" s="6"/>
      <c r="BV4144" s="6"/>
    </row>
    <row r="4145" spans="1:74" ht="15.75" x14ac:dyDescent="0.25">
      <c r="A4145" s="52" t="s">
        <v>6922</v>
      </c>
      <c r="B4145" s="56"/>
      <c r="C4145" s="7" t="s">
        <v>111</v>
      </c>
      <c r="D4145" s="7" t="s">
        <v>22</v>
      </c>
      <c r="E4145" s="7"/>
      <c r="F4145" s="64" t="s">
        <v>181</v>
      </c>
      <c r="G4145" s="6"/>
      <c r="H4145" s="6"/>
      <c r="I4145" s="10" t="s">
        <v>110</v>
      </c>
      <c r="J4145" s="11" t="s">
        <v>7044</v>
      </c>
      <c r="K4145" s="220" t="s">
        <v>600</v>
      </c>
      <c r="L4145" s="180"/>
      <c r="M4145" s="180">
        <v>1000</v>
      </c>
      <c r="N4145" s="80" t="s">
        <v>6925</v>
      </c>
      <c r="O4145" s="165"/>
      <c r="P4145" s="80" t="s">
        <v>7044</v>
      </c>
      <c r="Q4145" s="80"/>
      <c r="R4145" s="80"/>
      <c r="S4145" s="166"/>
      <c r="T4145" s="164"/>
      <c r="U4145" s="167"/>
      <c r="V4145" s="168"/>
      <c r="W4145" s="12" t="str">
        <f t="shared" si="720"/>
        <v>Mqtt1</v>
      </c>
      <c r="X4145" s="222"/>
      <c r="Y4145" s="6" t="str">
        <f t="shared" si="721"/>
        <v>450000 UNDERWLIGHTS</v>
      </c>
      <c r="Z4145" s="106" t="str">
        <f t="shared" si="713"/>
        <v>$.SbFR15FwdPresetSet</v>
      </c>
      <c r="AA4145" s="12">
        <v>32</v>
      </c>
      <c r="AB4145" s="6"/>
      <c r="AJ4145" s="80"/>
      <c r="AK4145" s="116" t="s">
        <v>6924</v>
      </c>
      <c r="AN4145" s="80"/>
      <c r="AO4145" s="80"/>
      <c r="AP4145" s="80"/>
      <c r="AQ4145" s="80"/>
      <c r="AR4145" s="130"/>
      <c r="AS4145" s="80"/>
      <c r="AT4145" s="7"/>
      <c r="AU4145" s="7"/>
      <c r="AV4145" s="169"/>
      <c r="AW4145" s="170"/>
      <c r="AX4145" s="140"/>
      <c r="AY4145" s="150"/>
      <c r="AZ4145" s="171"/>
      <c r="BA4145" s="171"/>
      <c r="BB4145" s="150" t="str">
        <f t="shared" si="722"/>
        <v/>
      </c>
      <c r="BC4145" s="172"/>
      <c r="BD4145" s="169"/>
      <c r="BE4145" s="169"/>
      <c r="BF4145" s="169"/>
      <c r="BG4145" s="169"/>
      <c r="BH4145" s="169"/>
      <c r="BI4145" s="169"/>
      <c r="BJ4145" s="169"/>
      <c r="BK4145" s="169"/>
      <c r="BL4145" s="169"/>
      <c r="BM4145" s="169"/>
      <c r="BN4145" s="169"/>
      <c r="BO4145" s="169"/>
      <c r="BP4145" s="169"/>
      <c r="BQ4145" s="169"/>
      <c r="BS4145" s="6"/>
      <c r="BT4145" s="11"/>
      <c r="BU4145" s="6"/>
      <c r="BV4145" s="6"/>
    </row>
    <row r="4146" spans="1:74" ht="15.75" x14ac:dyDescent="0.25">
      <c r="A4146" s="52" t="s">
        <v>6922</v>
      </c>
      <c r="B4146" s="56"/>
      <c r="C4146" s="7" t="s">
        <v>111</v>
      </c>
      <c r="D4146" s="7" t="s">
        <v>22</v>
      </c>
      <c r="E4146" s="7"/>
      <c r="F4146" s="64" t="s">
        <v>181</v>
      </c>
      <c r="G4146" s="6"/>
      <c r="H4146" s="6"/>
      <c r="I4146" s="10" t="s">
        <v>110</v>
      </c>
      <c r="J4146" s="11" t="s">
        <v>7045</v>
      </c>
      <c r="K4146" s="220" t="s">
        <v>600</v>
      </c>
      <c r="L4146" s="180"/>
      <c r="M4146" s="180">
        <v>1000</v>
      </c>
      <c r="N4146" s="80" t="s">
        <v>6925</v>
      </c>
      <c r="O4146" s="165"/>
      <c r="P4146" s="80" t="s">
        <v>7045</v>
      </c>
      <c r="Q4146" s="80"/>
      <c r="R4146" s="80"/>
      <c r="S4146" s="166"/>
      <c r="T4146" s="164"/>
      <c r="U4146" s="167"/>
      <c r="V4146" s="168"/>
      <c r="W4146" s="12" t="str">
        <f t="shared" si="720"/>
        <v>Mqtt1</v>
      </c>
      <c r="X4146" s="222"/>
      <c r="Y4146" s="6" t="str">
        <f t="shared" si="721"/>
        <v>450000 UNDERWLIGHTS</v>
      </c>
      <c r="Z4146" s="106" t="str">
        <f t="shared" si="713"/>
        <v>$.SbFR15FwdSliderOnOff</v>
      </c>
      <c r="AA4146" s="12">
        <v>32</v>
      </c>
      <c r="AB4146" s="6"/>
      <c r="AJ4146" s="80"/>
      <c r="AK4146" s="116" t="s">
        <v>6924</v>
      </c>
      <c r="AN4146" s="80"/>
      <c r="AO4146" s="80"/>
      <c r="AP4146" s="80"/>
      <c r="AQ4146" s="80"/>
      <c r="AR4146" s="130"/>
      <c r="AS4146" s="80"/>
      <c r="AT4146" s="7"/>
      <c r="AU4146" s="7"/>
      <c r="AV4146" s="169"/>
      <c r="AW4146" s="170"/>
      <c r="AX4146" s="140"/>
      <c r="AY4146" s="150"/>
      <c r="AZ4146" s="171"/>
      <c r="BA4146" s="171"/>
      <c r="BB4146" s="150" t="str">
        <f t="shared" si="722"/>
        <v/>
      </c>
      <c r="BC4146" s="172"/>
      <c r="BD4146" s="169"/>
      <c r="BE4146" s="169"/>
      <c r="BF4146" s="169"/>
      <c r="BG4146" s="169"/>
      <c r="BH4146" s="169"/>
      <c r="BI4146" s="169"/>
      <c r="BJ4146" s="169"/>
      <c r="BK4146" s="169"/>
      <c r="BL4146" s="169"/>
      <c r="BM4146" s="169"/>
      <c r="BN4146" s="169"/>
      <c r="BO4146" s="169"/>
      <c r="BP4146" s="169"/>
      <c r="BQ4146" s="169"/>
      <c r="BS4146" s="6"/>
      <c r="BT4146" s="11"/>
      <c r="BU4146" s="6"/>
      <c r="BV4146" s="6"/>
    </row>
    <row r="4147" spans="1:74" ht="15.75" x14ac:dyDescent="0.25">
      <c r="A4147" s="52" t="s">
        <v>6922</v>
      </c>
      <c r="B4147" s="56"/>
      <c r="C4147" s="7" t="s">
        <v>111</v>
      </c>
      <c r="D4147" s="7" t="s">
        <v>22</v>
      </c>
      <c r="E4147" s="7"/>
      <c r="F4147" s="64" t="s">
        <v>181</v>
      </c>
      <c r="G4147" s="6"/>
      <c r="H4147" s="6"/>
      <c r="I4147" s="10" t="s">
        <v>110</v>
      </c>
      <c r="J4147" s="11" t="s">
        <v>7046</v>
      </c>
      <c r="K4147" s="220" t="s">
        <v>600</v>
      </c>
      <c r="L4147" s="180"/>
      <c r="M4147" s="180">
        <v>1000</v>
      </c>
      <c r="N4147" s="80" t="s">
        <v>6925</v>
      </c>
      <c r="O4147" s="165"/>
      <c r="P4147" s="80" t="s">
        <v>7046</v>
      </c>
      <c r="Q4147" s="80"/>
      <c r="R4147" s="80"/>
      <c r="S4147" s="166"/>
      <c r="T4147" s="164"/>
      <c r="U4147" s="167"/>
      <c r="V4147" s="168"/>
      <c r="W4147" s="12" t="str">
        <f t="shared" si="720"/>
        <v>Mqtt1</v>
      </c>
      <c r="X4147" s="222"/>
      <c r="Y4147" s="6" t="str">
        <f t="shared" si="721"/>
        <v>450000 UNDERWLIGHTS</v>
      </c>
      <c r="Z4147" s="106" t="str">
        <f t="shared" si="713"/>
        <v>$.SbFR15FwdActiveChanges</v>
      </c>
      <c r="AA4147" s="12">
        <v>32</v>
      </c>
      <c r="AB4147" s="6"/>
      <c r="AJ4147" s="80"/>
      <c r="AK4147" s="116" t="s">
        <v>6924</v>
      </c>
      <c r="AN4147" s="80"/>
      <c r="AO4147" s="80"/>
      <c r="AP4147" s="80"/>
      <c r="AQ4147" s="80"/>
      <c r="AR4147" s="130"/>
      <c r="AS4147" s="80"/>
      <c r="AT4147" s="7"/>
      <c r="AU4147" s="7"/>
      <c r="AV4147" s="169"/>
      <c r="AW4147" s="170"/>
      <c r="AX4147" s="140"/>
      <c r="AY4147" s="150"/>
      <c r="AZ4147" s="171"/>
      <c r="BA4147" s="171"/>
      <c r="BB4147" s="150" t="str">
        <f t="shared" si="722"/>
        <v/>
      </c>
      <c r="BC4147" s="172"/>
      <c r="BD4147" s="169"/>
      <c r="BE4147" s="169"/>
      <c r="BF4147" s="169"/>
      <c r="BG4147" s="169"/>
      <c r="BH4147" s="169"/>
      <c r="BI4147" s="169"/>
      <c r="BJ4147" s="169"/>
      <c r="BK4147" s="169"/>
      <c r="BL4147" s="169"/>
      <c r="BM4147" s="169"/>
      <c r="BN4147" s="169"/>
      <c r="BO4147" s="169"/>
      <c r="BP4147" s="169"/>
      <c r="BQ4147" s="169"/>
      <c r="BS4147" s="6"/>
      <c r="BT4147" s="11"/>
      <c r="BU4147" s="6"/>
      <c r="BV4147" s="6"/>
    </row>
    <row r="4148" spans="1:74" ht="15.75" x14ac:dyDescent="0.25">
      <c r="A4148" s="52" t="s">
        <v>6922</v>
      </c>
      <c r="B4148" s="56"/>
      <c r="C4148" s="7" t="s">
        <v>128</v>
      </c>
      <c r="D4148" s="7" t="s">
        <v>22</v>
      </c>
      <c r="E4148" s="7"/>
      <c r="F4148" s="64" t="s">
        <v>181</v>
      </c>
      <c r="G4148" s="6"/>
      <c r="H4148" s="6"/>
      <c r="I4148" s="10" t="s">
        <v>110</v>
      </c>
      <c r="J4148" s="11" t="s">
        <v>7047</v>
      </c>
      <c r="K4148" s="220" t="s">
        <v>600</v>
      </c>
      <c r="L4148" s="180"/>
      <c r="M4148" s="180">
        <v>1000</v>
      </c>
      <c r="N4148" s="80" t="s">
        <v>6925</v>
      </c>
      <c r="O4148" s="165"/>
      <c r="P4148" s="80" t="s">
        <v>7047</v>
      </c>
      <c r="Q4148" s="80"/>
      <c r="R4148" s="80"/>
      <c r="S4148" s="166"/>
      <c r="T4148" s="164"/>
      <c r="U4148" s="167"/>
      <c r="V4148" s="168"/>
      <c r="W4148" s="12" t="str">
        <f t="shared" si="720"/>
        <v>Mqtt1</v>
      </c>
      <c r="X4148" s="222"/>
      <c r="Y4148" s="6" t="str">
        <f t="shared" si="721"/>
        <v>450000 UNDERWLIGHTS</v>
      </c>
      <c r="Z4148" s="106" t="str">
        <f t="shared" si="713"/>
        <v>$.SbFR15FwdPreset1HmiColor</v>
      </c>
      <c r="AA4148" s="12">
        <v>32</v>
      </c>
      <c r="AB4148" s="6"/>
      <c r="AE4148" s="11">
        <v>9</v>
      </c>
      <c r="AJ4148" s="80"/>
      <c r="AN4148" s="80"/>
      <c r="AO4148" s="80"/>
      <c r="AP4148" s="80"/>
      <c r="AQ4148" s="80"/>
      <c r="AR4148" s="130"/>
      <c r="AS4148" s="80"/>
      <c r="AT4148" s="7"/>
      <c r="AU4148" s="7"/>
      <c r="AV4148" s="169"/>
      <c r="AW4148" s="170"/>
      <c r="AX4148" s="140"/>
      <c r="AY4148" s="150"/>
      <c r="AZ4148" s="171"/>
      <c r="BA4148" s="171"/>
      <c r="BB4148" s="150" t="str">
        <f t="shared" si="722"/>
        <v/>
      </c>
      <c r="BC4148" s="172"/>
      <c r="BD4148" s="169"/>
      <c r="BE4148" s="169"/>
      <c r="BF4148" s="169"/>
      <c r="BG4148" s="169"/>
      <c r="BH4148" s="169"/>
      <c r="BI4148" s="169"/>
      <c r="BJ4148" s="169"/>
      <c r="BK4148" s="169"/>
      <c r="BL4148" s="169"/>
      <c r="BM4148" s="169"/>
      <c r="BN4148" s="169"/>
      <c r="BO4148" s="169"/>
      <c r="BP4148" s="169"/>
      <c r="BQ4148" s="169"/>
      <c r="BS4148" s="6"/>
      <c r="BT4148" s="11"/>
      <c r="BU4148" s="6"/>
      <c r="BV4148" s="6"/>
    </row>
    <row r="4149" spans="1:74" ht="15.75" x14ac:dyDescent="0.25">
      <c r="A4149" s="52" t="s">
        <v>6922</v>
      </c>
      <c r="B4149" s="56"/>
      <c r="C4149" s="7" t="s">
        <v>128</v>
      </c>
      <c r="D4149" s="7" t="s">
        <v>22</v>
      </c>
      <c r="E4149" s="7"/>
      <c r="F4149" s="64" t="s">
        <v>181</v>
      </c>
      <c r="G4149" s="6"/>
      <c r="H4149" s="6"/>
      <c r="I4149" s="10" t="s">
        <v>110</v>
      </c>
      <c r="J4149" s="11" t="s">
        <v>7048</v>
      </c>
      <c r="K4149" s="220" t="s">
        <v>600</v>
      </c>
      <c r="L4149" s="180"/>
      <c r="M4149" s="180">
        <v>1000</v>
      </c>
      <c r="N4149" s="80" t="s">
        <v>6925</v>
      </c>
      <c r="O4149" s="165"/>
      <c r="P4149" s="80" t="s">
        <v>7048</v>
      </c>
      <c r="Q4149" s="80"/>
      <c r="R4149" s="80"/>
      <c r="S4149" s="166"/>
      <c r="T4149" s="164"/>
      <c r="U4149" s="167"/>
      <c r="V4149" s="168"/>
      <c r="W4149" s="12" t="str">
        <f t="shared" si="720"/>
        <v>Mqtt1</v>
      </c>
      <c r="X4149" s="222"/>
      <c r="Y4149" s="6" t="str">
        <f t="shared" si="721"/>
        <v>450000 UNDERWLIGHTS</v>
      </c>
      <c r="Z4149" s="106" t="str">
        <f t="shared" si="713"/>
        <v>$.SbFR15FwdPreset2HmiColor</v>
      </c>
      <c r="AA4149" s="12">
        <v>32</v>
      </c>
      <c r="AB4149" s="6"/>
      <c r="AE4149" s="11">
        <v>9</v>
      </c>
      <c r="AJ4149" s="80"/>
      <c r="AN4149" s="80"/>
      <c r="AO4149" s="80"/>
      <c r="AP4149" s="80"/>
      <c r="AQ4149" s="80"/>
      <c r="AR4149" s="130"/>
      <c r="AS4149" s="80"/>
      <c r="AT4149" s="7"/>
      <c r="AU4149" s="7"/>
      <c r="AV4149" s="169"/>
      <c r="AW4149" s="170"/>
      <c r="AX4149" s="140"/>
      <c r="AY4149" s="150"/>
      <c r="AZ4149" s="171"/>
      <c r="BA4149" s="171"/>
      <c r="BB4149" s="150" t="str">
        <f t="shared" si="722"/>
        <v/>
      </c>
      <c r="BC4149" s="172"/>
      <c r="BD4149" s="169"/>
      <c r="BE4149" s="169"/>
      <c r="BF4149" s="169"/>
      <c r="BG4149" s="169"/>
      <c r="BH4149" s="169"/>
      <c r="BI4149" s="169"/>
      <c r="BJ4149" s="169"/>
      <c r="BK4149" s="169"/>
      <c r="BL4149" s="169"/>
      <c r="BM4149" s="169"/>
      <c r="BN4149" s="169"/>
      <c r="BO4149" s="169"/>
      <c r="BP4149" s="169"/>
      <c r="BQ4149" s="169"/>
      <c r="BS4149" s="6"/>
      <c r="BT4149" s="11"/>
      <c r="BU4149" s="6"/>
      <c r="BV4149" s="6"/>
    </row>
    <row r="4150" spans="1:74" ht="15.75" x14ac:dyDescent="0.25">
      <c r="A4150" s="52" t="s">
        <v>6922</v>
      </c>
      <c r="B4150" s="56"/>
      <c r="C4150" s="7" t="s">
        <v>128</v>
      </c>
      <c r="D4150" s="7" t="s">
        <v>22</v>
      </c>
      <c r="E4150" s="7"/>
      <c r="F4150" s="64" t="s">
        <v>181</v>
      </c>
      <c r="G4150" s="6"/>
      <c r="H4150" s="6"/>
      <c r="I4150" s="10" t="s">
        <v>110</v>
      </c>
      <c r="J4150" s="11" t="s">
        <v>7049</v>
      </c>
      <c r="K4150" s="220" t="s">
        <v>600</v>
      </c>
      <c r="L4150" s="180"/>
      <c r="M4150" s="180">
        <v>1000</v>
      </c>
      <c r="N4150" s="80" t="s">
        <v>6925</v>
      </c>
      <c r="O4150" s="165"/>
      <c r="P4150" s="80" t="s">
        <v>7049</v>
      </c>
      <c r="Q4150" s="80"/>
      <c r="R4150" s="80"/>
      <c r="S4150" s="166"/>
      <c r="T4150" s="164"/>
      <c r="U4150" s="167"/>
      <c r="V4150" s="168"/>
      <c r="W4150" s="12" t="str">
        <f t="shared" si="720"/>
        <v>Mqtt1</v>
      </c>
      <c r="X4150" s="222"/>
      <c r="Y4150" s="6" t="str">
        <f t="shared" si="721"/>
        <v>450000 UNDERWLIGHTS</v>
      </c>
      <c r="Z4150" s="106" t="str">
        <f t="shared" si="713"/>
        <v>$.SbFR15FwdPreset3HmiColor</v>
      </c>
      <c r="AA4150" s="12">
        <v>32</v>
      </c>
      <c r="AB4150" s="6"/>
      <c r="AE4150" s="11">
        <v>9</v>
      </c>
      <c r="AJ4150" s="80"/>
      <c r="AN4150" s="80"/>
      <c r="AO4150" s="80"/>
      <c r="AP4150" s="80"/>
      <c r="AQ4150" s="80"/>
      <c r="AR4150" s="130"/>
      <c r="AS4150" s="80"/>
      <c r="AT4150" s="7"/>
      <c r="AU4150" s="7"/>
      <c r="AV4150" s="169"/>
      <c r="AW4150" s="170"/>
      <c r="AX4150" s="140"/>
      <c r="AY4150" s="150"/>
      <c r="AZ4150" s="171"/>
      <c r="BA4150" s="171"/>
      <c r="BB4150" s="150" t="str">
        <f t="shared" si="722"/>
        <v/>
      </c>
      <c r="BC4150" s="172"/>
      <c r="BD4150" s="169"/>
      <c r="BE4150" s="169"/>
      <c r="BF4150" s="169"/>
      <c r="BG4150" s="169"/>
      <c r="BH4150" s="169"/>
      <c r="BI4150" s="169"/>
      <c r="BJ4150" s="169"/>
      <c r="BK4150" s="169"/>
      <c r="BL4150" s="169"/>
      <c r="BM4150" s="169"/>
      <c r="BN4150" s="169"/>
      <c r="BO4150" s="169"/>
      <c r="BP4150" s="169"/>
      <c r="BQ4150" s="169"/>
      <c r="BS4150" s="6"/>
      <c r="BT4150" s="11"/>
      <c r="BU4150" s="6"/>
      <c r="BV4150" s="6"/>
    </row>
    <row r="4151" spans="1:74" ht="15.75" x14ac:dyDescent="0.25">
      <c r="A4151" s="52" t="s">
        <v>6922</v>
      </c>
      <c r="B4151" s="56"/>
      <c r="C4151" s="7" t="s">
        <v>128</v>
      </c>
      <c r="D4151" s="7" t="s">
        <v>22</v>
      </c>
      <c r="E4151" s="7"/>
      <c r="F4151" s="64" t="s">
        <v>181</v>
      </c>
      <c r="G4151" s="6"/>
      <c r="H4151" s="6"/>
      <c r="I4151" s="10" t="s">
        <v>110</v>
      </c>
      <c r="J4151" s="11" t="s">
        <v>7050</v>
      </c>
      <c r="K4151" s="220" t="s">
        <v>600</v>
      </c>
      <c r="L4151" s="180"/>
      <c r="M4151" s="180">
        <v>1000</v>
      </c>
      <c r="N4151" s="80" t="s">
        <v>6925</v>
      </c>
      <c r="O4151" s="165"/>
      <c r="P4151" s="80" t="s">
        <v>7050</v>
      </c>
      <c r="Q4151" s="80"/>
      <c r="R4151" s="80"/>
      <c r="S4151" s="166"/>
      <c r="T4151" s="164"/>
      <c r="U4151" s="167"/>
      <c r="V4151" s="168"/>
      <c r="W4151" s="12" t="str">
        <f t="shared" si="720"/>
        <v>Mqtt1</v>
      </c>
      <c r="X4151" s="222"/>
      <c r="Y4151" s="6" t="str">
        <f t="shared" si="721"/>
        <v>450000 UNDERWLIGHTS</v>
      </c>
      <c r="Z4151" s="106" t="str">
        <f t="shared" si="713"/>
        <v>$.SbFR15FwdPreset4HmiColor</v>
      </c>
      <c r="AA4151" s="12">
        <v>32</v>
      </c>
      <c r="AB4151" s="6"/>
      <c r="AE4151" s="11">
        <v>9</v>
      </c>
      <c r="AJ4151" s="80"/>
      <c r="AN4151" s="80"/>
      <c r="AO4151" s="80"/>
      <c r="AP4151" s="80"/>
      <c r="AQ4151" s="80"/>
      <c r="AR4151" s="130"/>
      <c r="AS4151" s="80"/>
      <c r="AT4151" s="7"/>
      <c r="AU4151" s="7"/>
      <c r="AV4151" s="169"/>
      <c r="AW4151" s="170"/>
      <c r="AX4151" s="140"/>
      <c r="AY4151" s="150"/>
      <c r="AZ4151" s="171"/>
      <c r="BA4151" s="171"/>
      <c r="BB4151" s="150" t="str">
        <f t="shared" si="722"/>
        <v/>
      </c>
      <c r="BC4151" s="172"/>
      <c r="BD4151" s="169"/>
      <c r="BE4151" s="169"/>
      <c r="BF4151" s="169"/>
      <c r="BG4151" s="169"/>
      <c r="BH4151" s="169"/>
      <c r="BI4151" s="169"/>
      <c r="BJ4151" s="169"/>
      <c r="BK4151" s="169"/>
      <c r="BL4151" s="169"/>
      <c r="BM4151" s="169"/>
      <c r="BN4151" s="169"/>
      <c r="BO4151" s="169"/>
      <c r="BP4151" s="169"/>
      <c r="BQ4151" s="169"/>
      <c r="BS4151" s="6"/>
      <c r="BT4151" s="11"/>
      <c r="BU4151" s="6"/>
      <c r="BV4151" s="6"/>
    </row>
    <row r="4152" spans="1:74" ht="15.75" x14ac:dyDescent="0.25">
      <c r="A4152" s="52" t="s">
        <v>6922</v>
      </c>
      <c r="B4152" s="56"/>
      <c r="C4152" s="7" t="s">
        <v>128</v>
      </c>
      <c r="D4152" s="7" t="s">
        <v>22</v>
      </c>
      <c r="E4152" s="7"/>
      <c r="F4152" s="64" t="s">
        <v>181</v>
      </c>
      <c r="G4152" s="6"/>
      <c r="H4152" s="6"/>
      <c r="I4152" s="10" t="s">
        <v>110</v>
      </c>
      <c r="J4152" s="11" t="s">
        <v>7051</v>
      </c>
      <c r="K4152" s="220" t="s">
        <v>600</v>
      </c>
      <c r="L4152" s="180"/>
      <c r="M4152" s="180">
        <v>1000</v>
      </c>
      <c r="N4152" s="80" t="s">
        <v>6925</v>
      </c>
      <c r="O4152" s="165"/>
      <c r="P4152" s="80" t="s">
        <v>7051</v>
      </c>
      <c r="Q4152" s="80"/>
      <c r="R4152" s="80"/>
      <c r="S4152" s="166"/>
      <c r="T4152" s="164"/>
      <c r="U4152" s="167"/>
      <c r="V4152" s="168"/>
      <c r="W4152" s="12" t="str">
        <f t="shared" si="720"/>
        <v>Mqtt1</v>
      </c>
      <c r="X4152" s="222"/>
      <c r="Y4152" s="6" t="str">
        <f t="shared" si="721"/>
        <v>450000 UNDERWLIGHTS</v>
      </c>
      <c r="Z4152" s="106" t="str">
        <f t="shared" si="713"/>
        <v>$.SbFR15FwdPreset5HmiColor</v>
      </c>
      <c r="AA4152" s="12">
        <v>32</v>
      </c>
      <c r="AB4152" s="6"/>
      <c r="AE4152" s="11">
        <v>9</v>
      </c>
      <c r="AJ4152" s="80"/>
      <c r="AN4152" s="80"/>
      <c r="AO4152" s="80"/>
      <c r="AP4152" s="80"/>
      <c r="AQ4152" s="80"/>
      <c r="AR4152" s="130"/>
      <c r="AS4152" s="80"/>
      <c r="AT4152" s="7"/>
      <c r="AU4152" s="7"/>
      <c r="AV4152" s="169"/>
      <c r="AW4152" s="170"/>
      <c r="AX4152" s="140"/>
      <c r="AY4152" s="150"/>
      <c r="AZ4152" s="171"/>
      <c r="BA4152" s="171"/>
      <c r="BB4152" s="150" t="str">
        <f t="shared" si="722"/>
        <v/>
      </c>
      <c r="BC4152" s="172"/>
      <c r="BD4152" s="169"/>
      <c r="BE4152" s="169"/>
      <c r="BF4152" s="169"/>
      <c r="BG4152" s="169"/>
      <c r="BH4152" s="169"/>
      <c r="BI4152" s="169"/>
      <c r="BJ4152" s="169"/>
      <c r="BK4152" s="169"/>
      <c r="BL4152" s="169"/>
      <c r="BM4152" s="169"/>
      <c r="BN4152" s="169"/>
      <c r="BO4152" s="169"/>
      <c r="BP4152" s="169"/>
      <c r="BQ4152" s="169"/>
      <c r="BS4152" s="6"/>
      <c r="BT4152" s="11"/>
      <c r="BU4152" s="6"/>
      <c r="BV4152" s="6"/>
    </row>
    <row r="4153" spans="1:74" ht="15.75" x14ac:dyDescent="0.25">
      <c r="A4153" s="52" t="s">
        <v>6922</v>
      </c>
      <c r="B4153" s="56"/>
      <c r="C4153" s="7" t="s">
        <v>128</v>
      </c>
      <c r="D4153" s="7" t="s">
        <v>22</v>
      </c>
      <c r="E4153" s="7"/>
      <c r="F4153" s="64" t="s">
        <v>181</v>
      </c>
      <c r="G4153" s="6"/>
      <c r="H4153" s="6"/>
      <c r="I4153" s="10" t="s">
        <v>110</v>
      </c>
      <c r="J4153" s="11" t="s">
        <v>7052</v>
      </c>
      <c r="K4153" s="220" t="s">
        <v>600</v>
      </c>
      <c r="L4153" s="180"/>
      <c r="M4153" s="180">
        <v>1000</v>
      </c>
      <c r="N4153" s="80" t="s">
        <v>6925</v>
      </c>
      <c r="O4153" s="165"/>
      <c r="P4153" s="80" t="s">
        <v>7052</v>
      </c>
      <c r="Q4153" s="80"/>
      <c r="R4153" s="80"/>
      <c r="S4153" s="166"/>
      <c r="T4153" s="164"/>
      <c r="U4153" s="167"/>
      <c r="V4153" s="168"/>
      <c r="W4153" s="12" t="str">
        <f t="shared" si="720"/>
        <v>Mqtt1</v>
      </c>
      <c r="X4153" s="222"/>
      <c r="Y4153" s="6" t="str">
        <f t="shared" si="721"/>
        <v>450000 UNDERWLIGHTS</v>
      </c>
      <c r="Z4153" s="106" t="str">
        <f t="shared" si="713"/>
        <v>$.SbFR15FwdPreset6HmiColor</v>
      </c>
      <c r="AA4153" s="12">
        <v>32</v>
      </c>
      <c r="AB4153" s="6"/>
      <c r="AE4153" s="11">
        <v>9</v>
      </c>
      <c r="AJ4153" s="80"/>
      <c r="AN4153" s="80"/>
      <c r="AO4153" s="80"/>
      <c r="AP4153" s="80"/>
      <c r="AQ4153" s="80"/>
      <c r="AR4153" s="130"/>
      <c r="AS4153" s="80"/>
      <c r="AT4153" s="7"/>
      <c r="AU4153" s="7"/>
      <c r="AV4153" s="169"/>
      <c r="AW4153" s="170"/>
      <c r="AX4153" s="140"/>
      <c r="AY4153" s="150"/>
      <c r="AZ4153" s="171"/>
      <c r="BA4153" s="171"/>
      <c r="BB4153" s="150" t="str">
        <f t="shared" si="722"/>
        <v/>
      </c>
      <c r="BC4153" s="172"/>
      <c r="BD4153" s="169"/>
      <c r="BE4153" s="169"/>
      <c r="BF4153" s="169"/>
      <c r="BG4153" s="169"/>
      <c r="BH4153" s="169"/>
      <c r="BI4153" s="169"/>
      <c r="BJ4153" s="169"/>
      <c r="BK4153" s="169"/>
      <c r="BL4153" s="169"/>
      <c r="BM4153" s="169"/>
      <c r="BN4153" s="169"/>
      <c r="BO4153" s="169"/>
      <c r="BP4153" s="169"/>
      <c r="BQ4153" s="169"/>
      <c r="BS4153" s="6"/>
      <c r="BT4153" s="11"/>
      <c r="BU4153" s="6"/>
      <c r="BV4153" s="6"/>
    </row>
    <row r="4154" spans="1:74" ht="15.75" x14ac:dyDescent="0.25">
      <c r="A4154" s="52" t="s">
        <v>6922</v>
      </c>
      <c r="B4154" s="56"/>
      <c r="C4154" s="7" t="s">
        <v>128</v>
      </c>
      <c r="D4154" s="7" t="s">
        <v>22</v>
      </c>
      <c r="E4154" s="7"/>
      <c r="F4154" s="64" t="s">
        <v>181</v>
      </c>
      <c r="G4154" s="6"/>
      <c r="H4154" s="6"/>
      <c r="I4154" s="10" t="s">
        <v>110</v>
      </c>
      <c r="J4154" s="11" t="s">
        <v>7053</v>
      </c>
      <c r="K4154" s="220" t="s">
        <v>600</v>
      </c>
      <c r="L4154" s="180"/>
      <c r="M4154" s="180">
        <v>1000</v>
      </c>
      <c r="N4154" s="80" t="s">
        <v>6925</v>
      </c>
      <c r="O4154" s="165"/>
      <c r="P4154" s="80" t="s">
        <v>7053</v>
      </c>
      <c r="Q4154" s="80"/>
      <c r="R4154" s="80"/>
      <c r="S4154" s="166"/>
      <c r="T4154" s="164"/>
      <c r="U4154" s="167"/>
      <c r="V4154" s="168"/>
      <c r="W4154" s="12" t="str">
        <f t="shared" ref="W4154:W4217" si="723">IF(COUNTIF(N4154,"spare"),"","Mqtt1")</f>
        <v>Mqtt1</v>
      </c>
      <c r="X4154" s="222"/>
      <c r="Y4154" s="6" t="str">
        <f t="shared" ref="Y4154:Y4217" si="724">IF(COUNTIF(N4154,"spare"),"",N4154)</f>
        <v>450000 UNDERWLIGHTS</v>
      </c>
      <c r="Z4154" s="106" t="str">
        <f t="shared" si="713"/>
        <v>$.SbFR15FwdCurrentHmiColor</v>
      </c>
      <c r="AA4154" s="12">
        <v>32</v>
      </c>
      <c r="AB4154" s="6"/>
      <c r="AE4154" s="11">
        <v>9</v>
      </c>
      <c r="AJ4154" s="80"/>
      <c r="AN4154" s="80"/>
      <c r="AO4154" s="80"/>
      <c r="AP4154" s="80"/>
      <c r="AQ4154" s="80"/>
      <c r="AR4154" s="130"/>
      <c r="AS4154" s="80"/>
      <c r="AT4154" s="7"/>
      <c r="AU4154" s="7"/>
      <c r="AV4154" s="169"/>
      <c r="AW4154" s="170"/>
      <c r="AX4154" s="140"/>
      <c r="AY4154" s="150"/>
      <c r="AZ4154" s="171"/>
      <c r="BA4154" s="171"/>
      <c r="BB4154" s="150" t="str">
        <f t="shared" ref="BB4154:BB4217" si="725">IF(ISNUMBER(AM4154),"1","")</f>
        <v/>
      </c>
      <c r="BC4154" s="172"/>
      <c r="BD4154" s="169"/>
      <c r="BE4154" s="169"/>
      <c r="BF4154" s="169"/>
      <c r="BG4154" s="169"/>
      <c r="BH4154" s="169"/>
      <c r="BI4154" s="169"/>
      <c r="BJ4154" s="169"/>
      <c r="BK4154" s="169"/>
      <c r="BL4154" s="169"/>
      <c r="BM4154" s="169"/>
      <c r="BN4154" s="169"/>
      <c r="BO4154" s="169"/>
      <c r="BP4154" s="169"/>
      <c r="BQ4154" s="169"/>
      <c r="BS4154" s="6"/>
      <c r="BT4154" s="11"/>
      <c r="BU4154" s="6"/>
      <c r="BV4154" s="6"/>
    </row>
    <row r="4155" spans="1:74" ht="15.75" x14ac:dyDescent="0.25">
      <c r="A4155" s="52" t="s">
        <v>6922</v>
      </c>
      <c r="B4155" s="56"/>
      <c r="C4155" s="7" t="s">
        <v>114</v>
      </c>
      <c r="D4155" s="7" t="s">
        <v>22</v>
      </c>
      <c r="E4155" s="7"/>
      <c r="F4155" s="64" t="s">
        <v>181</v>
      </c>
      <c r="G4155" s="6"/>
      <c r="H4155" s="6"/>
      <c r="I4155" s="10" t="s">
        <v>110</v>
      </c>
      <c r="J4155" s="11" t="s">
        <v>7054</v>
      </c>
      <c r="K4155" s="220" t="s">
        <v>600</v>
      </c>
      <c r="L4155" s="180"/>
      <c r="M4155" s="180">
        <v>1000</v>
      </c>
      <c r="N4155" s="80" t="s">
        <v>6925</v>
      </c>
      <c r="O4155" s="165"/>
      <c r="P4155" s="80" t="s">
        <v>7054</v>
      </c>
      <c r="Q4155" s="80"/>
      <c r="R4155" s="80"/>
      <c r="S4155" s="166"/>
      <c r="T4155" s="164"/>
      <c r="U4155" s="167"/>
      <c r="V4155" s="168"/>
      <c r="W4155" s="12" t="str">
        <f t="shared" si="723"/>
        <v>Mqtt1</v>
      </c>
      <c r="X4155" s="222"/>
      <c r="Y4155" s="6" t="str">
        <f t="shared" si="724"/>
        <v>450000 UNDERWLIGHTS</v>
      </c>
      <c r="Z4155" s="106" t="str">
        <f t="shared" ref="Z4155:Z4218" si="726">IF(COUNTIF(N4155,"spare"),"","$."&amp;J4155)</f>
        <v>$.SbFR26FwdPresetSelection</v>
      </c>
      <c r="AA4155" s="12">
        <v>36</v>
      </c>
      <c r="AB4155" s="6"/>
      <c r="AJ4155" s="80"/>
      <c r="AK4155" s="116" t="s">
        <v>6924</v>
      </c>
      <c r="AN4155" s="80"/>
      <c r="AO4155" s="80"/>
      <c r="AP4155" s="80"/>
      <c r="AQ4155" s="80"/>
      <c r="AR4155" s="130"/>
      <c r="AS4155" s="80"/>
      <c r="AT4155" s="7"/>
      <c r="AU4155" s="7"/>
      <c r="AV4155" s="169"/>
      <c r="AW4155" s="170"/>
      <c r="AX4155" s="140"/>
      <c r="AY4155" s="150"/>
      <c r="AZ4155" s="171"/>
      <c r="BA4155" s="171"/>
      <c r="BB4155" s="150" t="str">
        <f t="shared" si="725"/>
        <v/>
      </c>
      <c r="BC4155" s="172"/>
      <c r="BD4155" s="169"/>
      <c r="BE4155" s="169"/>
      <c r="BF4155" s="169"/>
      <c r="BG4155" s="169"/>
      <c r="BH4155" s="169"/>
      <c r="BI4155" s="169"/>
      <c r="BJ4155" s="169"/>
      <c r="BK4155" s="169"/>
      <c r="BL4155" s="169"/>
      <c r="BM4155" s="169"/>
      <c r="BN4155" s="169"/>
      <c r="BO4155" s="169"/>
      <c r="BP4155" s="169"/>
      <c r="BQ4155" s="169"/>
      <c r="BS4155" s="6"/>
      <c r="BT4155" s="11"/>
      <c r="BU4155" s="6"/>
      <c r="BV4155" s="6"/>
    </row>
    <row r="4156" spans="1:74" ht="15.75" x14ac:dyDescent="0.25">
      <c r="A4156" s="52" t="s">
        <v>6922</v>
      </c>
      <c r="B4156" s="56"/>
      <c r="C4156" s="7" t="s">
        <v>114</v>
      </c>
      <c r="D4156" s="7" t="s">
        <v>22</v>
      </c>
      <c r="E4156" s="7"/>
      <c r="F4156" s="64" t="s">
        <v>181</v>
      </c>
      <c r="G4156" s="6"/>
      <c r="H4156" s="6"/>
      <c r="I4156" s="10" t="s">
        <v>110</v>
      </c>
      <c r="J4156" s="11" t="s">
        <v>7055</v>
      </c>
      <c r="K4156" s="220" t="s">
        <v>600</v>
      </c>
      <c r="L4156" s="180"/>
      <c r="M4156" s="180">
        <v>1000</v>
      </c>
      <c r="N4156" s="80" t="s">
        <v>6925</v>
      </c>
      <c r="O4156" s="165"/>
      <c r="P4156" s="80" t="s">
        <v>7055</v>
      </c>
      <c r="Q4156" s="80"/>
      <c r="R4156" s="80"/>
      <c r="S4156" s="166"/>
      <c r="T4156" s="164"/>
      <c r="U4156" s="167"/>
      <c r="V4156" s="168"/>
      <c r="W4156" s="12" t="str">
        <f t="shared" si="723"/>
        <v>Mqtt1</v>
      </c>
      <c r="X4156" s="222"/>
      <c r="Y4156" s="6" t="str">
        <f t="shared" si="724"/>
        <v>450000 UNDERWLIGHTS</v>
      </c>
      <c r="Z4156" s="106" t="str">
        <f t="shared" si="726"/>
        <v>$.SbFR26FwdSliderRed</v>
      </c>
      <c r="AA4156" s="12">
        <v>36</v>
      </c>
      <c r="AB4156" s="6"/>
      <c r="AJ4156" s="80"/>
      <c r="AK4156" s="116" t="s">
        <v>6924</v>
      </c>
      <c r="AN4156" s="80"/>
      <c r="AO4156" s="80"/>
      <c r="AP4156" s="80"/>
      <c r="AQ4156" s="80"/>
      <c r="AR4156" s="130"/>
      <c r="AS4156" s="80"/>
      <c r="AT4156" s="7"/>
      <c r="AU4156" s="7"/>
      <c r="AV4156" s="169"/>
      <c r="AW4156" s="170"/>
      <c r="AX4156" s="140"/>
      <c r="AY4156" s="150"/>
      <c r="AZ4156" s="171"/>
      <c r="BA4156" s="171"/>
      <c r="BB4156" s="150" t="str">
        <f t="shared" si="725"/>
        <v/>
      </c>
      <c r="BC4156" s="172"/>
      <c r="BD4156" s="169"/>
      <c r="BE4156" s="169"/>
      <c r="BF4156" s="169"/>
      <c r="BG4156" s="169"/>
      <c r="BH4156" s="169"/>
      <c r="BI4156" s="169"/>
      <c r="BJ4156" s="169"/>
      <c r="BK4156" s="169"/>
      <c r="BL4156" s="169"/>
      <c r="BM4156" s="169"/>
      <c r="BN4156" s="169"/>
      <c r="BO4156" s="169"/>
      <c r="BP4156" s="169"/>
      <c r="BQ4156" s="169"/>
      <c r="BS4156" s="6"/>
      <c r="BT4156" s="11"/>
      <c r="BU4156" s="6"/>
      <c r="BV4156" s="6"/>
    </row>
    <row r="4157" spans="1:74" ht="15.75" x14ac:dyDescent="0.25">
      <c r="A4157" s="52" t="s">
        <v>6922</v>
      </c>
      <c r="B4157" s="56"/>
      <c r="C4157" s="7" t="s">
        <v>114</v>
      </c>
      <c r="D4157" s="7" t="s">
        <v>22</v>
      </c>
      <c r="E4157" s="7"/>
      <c r="F4157" s="64" t="s">
        <v>181</v>
      </c>
      <c r="G4157" s="6"/>
      <c r="H4157" s="6"/>
      <c r="I4157" s="10" t="s">
        <v>110</v>
      </c>
      <c r="J4157" s="11" t="s">
        <v>7056</v>
      </c>
      <c r="K4157" s="220" t="s">
        <v>600</v>
      </c>
      <c r="L4157" s="180"/>
      <c r="M4157" s="180">
        <v>1000</v>
      </c>
      <c r="N4157" s="80" t="s">
        <v>6925</v>
      </c>
      <c r="O4157" s="165"/>
      <c r="P4157" s="80" t="s">
        <v>7056</v>
      </c>
      <c r="Q4157" s="80"/>
      <c r="R4157" s="80"/>
      <c r="S4157" s="166"/>
      <c r="T4157" s="164"/>
      <c r="U4157" s="167"/>
      <c r="V4157" s="168"/>
      <c r="W4157" s="12" t="str">
        <f t="shared" si="723"/>
        <v>Mqtt1</v>
      </c>
      <c r="X4157" s="222"/>
      <c r="Y4157" s="6" t="str">
        <f t="shared" si="724"/>
        <v>450000 UNDERWLIGHTS</v>
      </c>
      <c r="Z4157" s="106" t="str">
        <f t="shared" si="726"/>
        <v>$.SbFR26FwdSliderGreen</v>
      </c>
      <c r="AA4157" s="12">
        <v>36</v>
      </c>
      <c r="AB4157" s="6"/>
      <c r="AJ4157" s="80"/>
      <c r="AK4157" s="116" t="s">
        <v>6924</v>
      </c>
      <c r="AN4157" s="80"/>
      <c r="AO4157" s="80"/>
      <c r="AP4157" s="80"/>
      <c r="AQ4157" s="80"/>
      <c r="AR4157" s="130"/>
      <c r="AS4157" s="80"/>
      <c r="AT4157" s="7"/>
      <c r="AU4157" s="7"/>
      <c r="AV4157" s="169"/>
      <c r="AW4157" s="170"/>
      <c r="AX4157" s="140"/>
      <c r="AY4157" s="150"/>
      <c r="AZ4157" s="171"/>
      <c r="BA4157" s="171"/>
      <c r="BB4157" s="150" t="str">
        <f t="shared" si="725"/>
        <v/>
      </c>
      <c r="BC4157" s="172"/>
      <c r="BD4157" s="169"/>
      <c r="BE4157" s="169"/>
      <c r="BF4157" s="169"/>
      <c r="BG4157" s="169"/>
      <c r="BH4157" s="169"/>
      <c r="BI4157" s="169"/>
      <c r="BJ4157" s="169"/>
      <c r="BK4157" s="169"/>
      <c r="BL4157" s="169"/>
      <c r="BM4157" s="169"/>
      <c r="BN4157" s="169"/>
      <c r="BO4157" s="169"/>
      <c r="BP4157" s="169"/>
      <c r="BQ4157" s="169"/>
      <c r="BS4157" s="6"/>
      <c r="BT4157" s="11"/>
      <c r="BU4157" s="6"/>
      <c r="BV4157" s="6"/>
    </row>
    <row r="4158" spans="1:74" ht="15.75" x14ac:dyDescent="0.25">
      <c r="A4158" s="52" t="s">
        <v>6922</v>
      </c>
      <c r="B4158" s="56"/>
      <c r="C4158" s="7" t="s">
        <v>114</v>
      </c>
      <c r="D4158" s="7" t="s">
        <v>22</v>
      </c>
      <c r="E4158" s="7"/>
      <c r="F4158" s="64" t="s">
        <v>181</v>
      </c>
      <c r="G4158" s="6"/>
      <c r="H4158" s="6"/>
      <c r="I4158" s="10" t="s">
        <v>110</v>
      </c>
      <c r="J4158" s="11" t="s">
        <v>7057</v>
      </c>
      <c r="K4158" s="220" t="s">
        <v>600</v>
      </c>
      <c r="L4158" s="180"/>
      <c r="M4158" s="180">
        <v>1000</v>
      </c>
      <c r="N4158" s="80" t="s">
        <v>6925</v>
      </c>
      <c r="O4158" s="165"/>
      <c r="P4158" s="80" t="s">
        <v>7057</v>
      </c>
      <c r="Q4158" s="80"/>
      <c r="R4158" s="80"/>
      <c r="S4158" s="166"/>
      <c r="T4158" s="164"/>
      <c r="U4158" s="167"/>
      <c r="V4158" s="168"/>
      <c r="W4158" s="12" t="str">
        <f t="shared" si="723"/>
        <v>Mqtt1</v>
      </c>
      <c r="X4158" s="222"/>
      <c r="Y4158" s="6" t="str">
        <f t="shared" si="724"/>
        <v>450000 UNDERWLIGHTS</v>
      </c>
      <c r="Z4158" s="106" t="str">
        <f t="shared" si="726"/>
        <v>$.SbFR26FwdSliderBlue</v>
      </c>
      <c r="AA4158" s="12">
        <v>36</v>
      </c>
      <c r="AB4158" s="6"/>
      <c r="AJ4158" s="80"/>
      <c r="AK4158" s="116" t="s">
        <v>6924</v>
      </c>
      <c r="AN4158" s="80"/>
      <c r="AO4158" s="80"/>
      <c r="AP4158" s="80"/>
      <c r="AQ4158" s="80"/>
      <c r="AR4158" s="130"/>
      <c r="AS4158" s="80"/>
      <c r="AT4158" s="7"/>
      <c r="AU4158" s="7"/>
      <c r="AV4158" s="169"/>
      <c r="AW4158" s="170"/>
      <c r="AX4158" s="140"/>
      <c r="AY4158" s="150"/>
      <c r="AZ4158" s="171"/>
      <c r="BA4158" s="171"/>
      <c r="BB4158" s="150" t="str">
        <f t="shared" si="725"/>
        <v/>
      </c>
      <c r="BC4158" s="172"/>
      <c r="BD4158" s="169"/>
      <c r="BE4158" s="169"/>
      <c r="BF4158" s="169"/>
      <c r="BG4158" s="169"/>
      <c r="BH4158" s="169"/>
      <c r="BI4158" s="169"/>
      <c r="BJ4158" s="169"/>
      <c r="BK4158" s="169"/>
      <c r="BL4158" s="169"/>
      <c r="BM4158" s="169"/>
      <c r="BN4158" s="169"/>
      <c r="BO4158" s="169"/>
      <c r="BP4158" s="169"/>
      <c r="BQ4158" s="169"/>
      <c r="BS4158" s="6"/>
      <c r="BT4158" s="11"/>
      <c r="BU4158" s="6"/>
      <c r="BV4158" s="6"/>
    </row>
    <row r="4159" spans="1:74" ht="15.75" x14ac:dyDescent="0.25">
      <c r="A4159" s="52" t="s">
        <v>6922</v>
      </c>
      <c r="B4159" s="56"/>
      <c r="C4159" s="7" t="s">
        <v>114</v>
      </c>
      <c r="D4159" s="7" t="s">
        <v>22</v>
      </c>
      <c r="E4159" s="7"/>
      <c r="F4159" s="64" t="s">
        <v>181</v>
      </c>
      <c r="G4159" s="6"/>
      <c r="H4159" s="6"/>
      <c r="I4159" s="10" t="s">
        <v>110</v>
      </c>
      <c r="J4159" s="11" t="s">
        <v>7058</v>
      </c>
      <c r="K4159" s="220" t="s">
        <v>600</v>
      </c>
      <c r="L4159" s="180"/>
      <c r="M4159" s="180">
        <v>1000</v>
      </c>
      <c r="N4159" s="80" t="s">
        <v>6925</v>
      </c>
      <c r="O4159" s="165"/>
      <c r="P4159" s="80" t="s">
        <v>7058</v>
      </c>
      <c r="Q4159" s="80"/>
      <c r="R4159" s="80"/>
      <c r="S4159" s="166"/>
      <c r="T4159" s="164"/>
      <c r="U4159" s="167"/>
      <c r="V4159" s="168"/>
      <c r="W4159" s="12" t="str">
        <f t="shared" si="723"/>
        <v>Mqtt1</v>
      </c>
      <c r="X4159" s="222"/>
      <c r="Y4159" s="6" t="str">
        <f t="shared" si="724"/>
        <v>450000 UNDERWLIGHTS</v>
      </c>
      <c r="Z4159" s="106" t="str">
        <f t="shared" si="726"/>
        <v>$.SbFR26FwdSliderWhite</v>
      </c>
      <c r="AA4159" s="12">
        <v>36</v>
      </c>
      <c r="AB4159" s="6"/>
      <c r="AJ4159" s="80"/>
      <c r="AK4159" s="116" t="s">
        <v>6924</v>
      </c>
      <c r="AN4159" s="80"/>
      <c r="AO4159" s="80"/>
      <c r="AP4159" s="80"/>
      <c r="AQ4159" s="80"/>
      <c r="AR4159" s="130"/>
      <c r="AS4159" s="80"/>
      <c r="AT4159" s="7"/>
      <c r="AU4159" s="7"/>
      <c r="AV4159" s="169"/>
      <c r="AW4159" s="170"/>
      <c r="AX4159" s="140"/>
      <c r="AY4159" s="150"/>
      <c r="AZ4159" s="171"/>
      <c r="BA4159" s="171"/>
      <c r="BB4159" s="150" t="str">
        <f t="shared" si="725"/>
        <v/>
      </c>
      <c r="BC4159" s="172"/>
      <c r="BD4159" s="169"/>
      <c r="BE4159" s="169"/>
      <c r="BF4159" s="169"/>
      <c r="BG4159" s="169"/>
      <c r="BH4159" s="169"/>
      <c r="BI4159" s="169"/>
      <c r="BJ4159" s="169"/>
      <c r="BK4159" s="169"/>
      <c r="BL4159" s="169"/>
      <c r="BM4159" s="169"/>
      <c r="BN4159" s="169"/>
      <c r="BO4159" s="169"/>
      <c r="BP4159" s="169"/>
      <c r="BQ4159" s="169"/>
      <c r="BS4159" s="6"/>
      <c r="BT4159" s="11"/>
      <c r="BU4159" s="6"/>
      <c r="BV4159" s="6"/>
    </row>
    <row r="4160" spans="1:74" ht="15.75" x14ac:dyDescent="0.25">
      <c r="A4160" s="52" t="s">
        <v>6922</v>
      </c>
      <c r="B4160" s="56"/>
      <c r="C4160" s="7" t="s">
        <v>111</v>
      </c>
      <c r="D4160" s="7" t="s">
        <v>22</v>
      </c>
      <c r="E4160" s="7"/>
      <c r="F4160" s="64" t="s">
        <v>181</v>
      </c>
      <c r="G4160" s="6"/>
      <c r="H4160" s="6"/>
      <c r="I4160" s="10" t="s">
        <v>110</v>
      </c>
      <c r="J4160" s="11" t="s">
        <v>7059</v>
      </c>
      <c r="K4160" s="220" t="s">
        <v>600</v>
      </c>
      <c r="L4160" s="180"/>
      <c r="M4160" s="180">
        <v>1000</v>
      </c>
      <c r="N4160" s="80" t="s">
        <v>6925</v>
      </c>
      <c r="O4160" s="165"/>
      <c r="P4160" s="80" t="s">
        <v>7059</v>
      </c>
      <c r="Q4160" s="80"/>
      <c r="R4160" s="80"/>
      <c r="S4160" s="166"/>
      <c r="T4160" s="164"/>
      <c r="U4160" s="167"/>
      <c r="V4160" s="168"/>
      <c r="W4160" s="12" t="str">
        <f t="shared" si="723"/>
        <v>Mqtt1</v>
      </c>
      <c r="X4160" s="222"/>
      <c r="Y4160" s="6" t="str">
        <f t="shared" si="724"/>
        <v>450000 UNDERWLIGHTS</v>
      </c>
      <c r="Z4160" s="106" t="str">
        <f t="shared" si="726"/>
        <v>$.SbFR26FwdPresetReset</v>
      </c>
      <c r="AA4160" s="12">
        <v>36</v>
      </c>
      <c r="AB4160" s="6"/>
      <c r="AJ4160" s="80"/>
      <c r="AK4160" s="116" t="s">
        <v>6924</v>
      </c>
      <c r="AN4160" s="80"/>
      <c r="AO4160" s="80"/>
      <c r="AP4160" s="80"/>
      <c r="AQ4160" s="80"/>
      <c r="AR4160" s="130"/>
      <c r="AS4160" s="80"/>
      <c r="AT4160" s="7"/>
      <c r="AU4160" s="7"/>
      <c r="AV4160" s="169"/>
      <c r="AW4160" s="170"/>
      <c r="AX4160" s="140"/>
      <c r="AY4160" s="150"/>
      <c r="AZ4160" s="171"/>
      <c r="BA4160" s="171"/>
      <c r="BB4160" s="150" t="str">
        <f t="shared" si="725"/>
        <v/>
      </c>
      <c r="BC4160" s="172"/>
      <c r="BD4160" s="169"/>
      <c r="BE4160" s="169"/>
      <c r="BF4160" s="169"/>
      <c r="BG4160" s="169"/>
      <c r="BH4160" s="169"/>
      <c r="BI4160" s="169"/>
      <c r="BJ4160" s="169"/>
      <c r="BK4160" s="169"/>
      <c r="BL4160" s="169"/>
      <c r="BM4160" s="169"/>
      <c r="BN4160" s="169"/>
      <c r="BO4160" s="169"/>
      <c r="BP4160" s="169"/>
      <c r="BQ4160" s="169"/>
      <c r="BS4160" s="6"/>
      <c r="BT4160" s="11"/>
      <c r="BU4160" s="6"/>
      <c r="BV4160" s="6"/>
    </row>
    <row r="4161" spans="1:74" ht="15.75" x14ac:dyDescent="0.25">
      <c r="A4161" s="52" t="s">
        <v>6922</v>
      </c>
      <c r="B4161" s="56"/>
      <c r="C4161" s="7" t="s">
        <v>111</v>
      </c>
      <c r="D4161" s="7" t="s">
        <v>22</v>
      </c>
      <c r="E4161" s="7"/>
      <c r="F4161" s="64" t="s">
        <v>181</v>
      </c>
      <c r="G4161" s="6"/>
      <c r="H4161" s="6"/>
      <c r="I4161" s="10" t="s">
        <v>110</v>
      </c>
      <c r="J4161" s="11" t="s">
        <v>7060</v>
      </c>
      <c r="K4161" s="220" t="s">
        <v>600</v>
      </c>
      <c r="L4161" s="180"/>
      <c r="M4161" s="180">
        <v>1000</v>
      </c>
      <c r="N4161" s="80" t="s">
        <v>6925</v>
      </c>
      <c r="O4161" s="165"/>
      <c r="P4161" s="80" t="s">
        <v>7060</v>
      </c>
      <c r="Q4161" s="80"/>
      <c r="R4161" s="80"/>
      <c r="S4161" s="166"/>
      <c r="T4161" s="164"/>
      <c r="U4161" s="167"/>
      <c r="V4161" s="168"/>
      <c r="W4161" s="12" t="str">
        <f t="shared" si="723"/>
        <v>Mqtt1</v>
      </c>
      <c r="X4161" s="222"/>
      <c r="Y4161" s="6" t="str">
        <f t="shared" si="724"/>
        <v>450000 UNDERWLIGHTS</v>
      </c>
      <c r="Z4161" s="106" t="str">
        <f t="shared" si="726"/>
        <v>$.SbFR26FwdPresetSet</v>
      </c>
      <c r="AA4161" s="12">
        <v>36</v>
      </c>
      <c r="AB4161" s="6"/>
      <c r="AJ4161" s="80"/>
      <c r="AK4161" s="116" t="s">
        <v>6924</v>
      </c>
      <c r="AN4161" s="80"/>
      <c r="AO4161" s="80"/>
      <c r="AP4161" s="80"/>
      <c r="AQ4161" s="80"/>
      <c r="AR4161" s="130"/>
      <c r="AS4161" s="80"/>
      <c r="AT4161" s="7"/>
      <c r="AU4161" s="7"/>
      <c r="AV4161" s="169"/>
      <c r="AW4161" s="170"/>
      <c r="AX4161" s="140"/>
      <c r="AY4161" s="150"/>
      <c r="AZ4161" s="171"/>
      <c r="BA4161" s="171"/>
      <c r="BB4161" s="150" t="str">
        <f t="shared" si="725"/>
        <v/>
      </c>
      <c r="BC4161" s="172"/>
      <c r="BD4161" s="169"/>
      <c r="BE4161" s="169"/>
      <c r="BF4161" s="169"/>
      <c r="BG4161" s="169"/>
      <c r="BH4161" s="169"/>
      <c r="BI4161" s="169"/>
      <c r="BJ4161" s="169"/>
      <c r="BK4161" s="169"/>
      <c r="BL4161" s="169"/>
      <c r="BM4161" s="169"/>
      <c r="BN4161" s="169"/>
      <c r="BO4161" s="169"/>
      <c r="BP4161" s="169"/>
      <c r="BQ4161" s="169"/>
      <c r="BS4161" s="6"/>
      <c r="BT4161" s="11"/>
      <c r="BU4161" s="6"/>
      <c r="BV4161" s="6"/>
    </row>
    <row r="4162" spans="1:74" ht="15.75" x14ac:dyDescent="0.25">
      <c r="A4162" s="52" t="s">
        <v>6922</v>
      </c>
      <c r="B4162" s="56"/>
      <c r="C4162" s="7" t="s">
        <v>111</v>
      </c>
      <c r="D4162" s="7" t="s">
        <v>22</v>
      </c>
      <c r="E4162" s="7"/>
      <c r="F4162" s="64" t="s">
        <v>181</v>
      </c>
      <c r="G4162" s="6"/>
      <c r="H4162" s="6"/>
      <c r="I4162" s="10" t="s">
        <v>110</v>
      </c>
      <c r="J4162" s="11" t="s">
        <v>7061</v>
      </c>
      <c r="K4162" s="220" t="s">
        <v>600</v>
      </c>
      <c r="L4162" s="180"/>
      <c r="M4162" s="180">
        <v>1000</v>
      </c>
      <c r="N4162" s="80" t="s">
        <v>6925</v>
      </c>
      <c r="O4162" s="165"/>
      <c r="P4162" s="80" t="s">
        <v>7061</v>
      </c>
      <c r="Q4162" s="80"/>
      <c r="R4162" s="80"/>
      <c r="S4162" s="166"/>
      <c r="T4162" s="164"/>
      <c r="U4162" s="167"/>
      <c r="V4162" s="168"/>
      <c r="W4162" s="12" t="str">
        <f t="shared" si="723"/>
        <v>Mqtt1</v>
      </c>
      <c r="X4162" s="222"/>
      <c r="Y4162" s="6" t="str">
        <f t="shared" si="724"/>
        <v>450000 UNDERWLIGHTS</v>
      </c>
      <c r="Z4162" s="106" t="str">
        <f t="shared" si="726"/>
        <v>$.SbFR26FwdSliderOnOff</v>
      </c>
      <c r="AA4162" s="12">
        <v>36</v>
      </c>
      <c r="AB4162" s="6"/>
      <c r="AJ4162" s="80"/>
      <c r="AK4162" s="116" t="s">
        <v>6924</v>
      </c>
      <c r="AN4162" s="80"/>
      <c r="AO4162" s="80"/>
      <c r="AP4162" s="80"/>
      <c r="AQ4162" s="80"/>
      <c r="AR4162" s="130"/>
      <c r="AS4162" s="80"/>
      <c r="AT4162" s="7"/>
      <c r="AU4162" s="7"/>
      <c r="AV4162" s="169"/>
      <c r="AW4162" s="170"/>
      <c r="AX4162" s="140"/>
      <c r="AY4162" s="150"/>
      <c r="AZ4162" s="171"/>
      <c r="BA4162" s="171"/>
      <c r="BB4162" s="150" t="str">
        <f t="shared" si="725"/>
        <v/>
      </c>
      <c r="BC4162" s="172"/>
      <c r="BD4162" s="169"/>
      <c r="BE4162" s="169"/>
      <c r="BF4162" s="169"/>
      <c r="BG4162" s="169"/>
      <c r="BH4162" s="169"/>
      <c r="BI4162" s="169"/>
      <c r="BJ4162" s="169"/>
      <c r="BK4162" s="169"/>
      <c r="BL4162" s="169"/>
      <c r="BM4162" s="169"/>
      <c r="BN4162" s="169"/>
      <c r="BO4162" s="169"/>
      <c r="BP4162" s="169"/>
      <c r="BQ4162" s="169"/>
      <c r="BS4162" s="6"/>
      <c r="BT4162" s="11"/>
      <c r="BU4162" s="6"/>
      <c r="BV4162" s="6"/>
    </row>
    <row r="4163" spans="1:74" ht="15.75" x14ac:dyDescent="0.25">
      <c r="A4163" s="52" t="s">
        <v>6922</v>
      </c>
      <c r="B4163" s="56"/>
      <c r="C4163" s="7" t="s">
        <v>111</v>
      </c>
      <c r="D4163" s="7" t="s">
        <v>22</v>
      </c>
      <c r="E4163" s="7"/>
      <c r="F4163" s="64" t="s">
        <v>181</v>
      </c>
      <c r="G4163" s="6"/>
      <c r="H4163" s="6"/>
      <c r="I4163" s="10" t="s">
        <v>110</v>
      </c>
      <c r="J4163" s="11" t="s">
        <v>7062</v>
      </c>
      <c r="K4163" s="220" t="s">
        <v>600</v>
      </c>
      <c r="L4163" s="180"/>
      <c r="M4163" s="180">
        <v>1000</v>
      </c>
      <c r="N4163" s="80" t="s">
        <v>6925</v>
      </c>
      <c r="O4163" s="165"/>
      <c r="P4163" s="80" t="s">
        <v>7062</v>
      </c>
      <c r="Q4163" s="80"/>
      <c r="R4163" s="80"/>
      <c r="S4163" s="166"/>
      <c r="T4163" s="164"/>
      <c r="U4163" s="167"/>
      <c r="V4163" s="168"/>
      <c r="W4163" s="12" t="str">
        <f t="shared" si="723"/>
        <v>Mqtt1</v>
      </c>
      <c r="X4163" s="222"/>
      <c r="Y4163" s="6" t="str">
        <f t="shared" si="724"/>
        <v>450000 UNDERWLIGHTS</v>
      </c>
      <c r="Z4163" s="106" t="str">
        <f t="shared" si="726"/>
        <v>$.SbFR26FwdActiveChanges</v>
      </c>
      <c r="AA4163" s="12">
        <v>36</v>
      </c>
      <c r="AB4163" s="6"/>
      <c r="AJ4163" s="80"/>
      <c r="AK4163" s="116" t="s">
        <v>6924</v>
      </c>
      <c r="AN4163" s="80"/>
      <c r="AO4163" s="80"/>
      <c r="AP4163" s="80"/>
      <c r="AQ4163" s="80"/>
      <c r="AR4163" s="130"/>
      <c r="AS4163" s="80"/>
      <c r="AT4163" s="7"/>
      <c r="AU4163" s="7"/>
      <c r="AV4163" s="169"/>
      <c r="AW4163" s="170"/>
      <c r="AX4163" s="140"/>
      <c r="AY4163" s="150"/>
      <c r="AZ4163" s="171"/>
      <c r="BA4163" s="171"/>
      <c r="BB4163" s="150" t="str">
        <f t="shared" si="725"/>
        <v/>
      </c>
      <c r="BC4163" s="172"/>
      <c r="BD4163" s="169"/>
      <c r="BE4163" s="169"/>
      <c r="BF4163" s="169"/>
      <c r="BG4163" s="169"/>
      <c r="BH4163" s="169"/>
      <c r="BI4163" s="169"/>
      <c r="BJ4163" s="169"/>
      <c r="BK4163" s="169"/>
      <c r="BL4163" s="169"/>
      <c r="BM4163" s="169"/>
      <c r="BN4163" s="169"/>
      <c r="BO4163" s="169"/>
      <c r="BP4163" s="169"/>
      <c r="BQ4163" s="169"/>
      <c r="BS4163" s="6"/>
      <c r="BT4163" s="11"/>
      <c r="BU4163" s="6"/>
      <c r="BV4163" s="6"/>
    </row>
    <row r="4164" spans="1:74" ht="15.75" x14ac:dyDescent="0.25">
      <c r="A4164" s="52" t="s">
        <v>6922</v>
      </c>
      <c r="B4164" s="56"/>
      <c r="C4164" s="7" t="s">
        <v>128</v>
      </c>
      <c r="D4164" s="7" t="s">
        <v>22</v>
      </c>
      <c r="E4164" s="7"/>
      <c r="F4164" s="64" t="s">
        <v>181</v>
      </c>
      <c r="G4164" s="6"/>
      <c r="H4164" s="6"/>
      <c r="I4164" s="10" t="s">
        <v>110</v>
      </c>
      <c r="J4164" s="11" t="s">
        <v>7063</v>
      </c>
      <c r="K4164" s="220" t="s">
        <v>600</v>
      </c>
      <c r="L4164" s="180"/>
      <c r="M4164" s="180">
        <v>1000</v>
      </c>
      <c r="N4164" s="80" t="s">
        <v>6925</v>
      </c>
      <c r="O4164" s="165"/>
      <c r="P4164" s="80" t="s">
        <v>7063</v>
      </c>
      <c r="Q4164" s="80"/>
      <c r="R4164" s="80"/>
      <c r="S4164" s="166"/>
      <c r="T4164" s="164"/>
      <c r="U4164" s="167"/>
      <c r="V4164" s="168"/>
      <c r="W4164" s="12" t="str">
        <f t="shared" si="723"/>
        <v>Mqtt1</v>
      </c>
      <c r="X4164" s="222"/>
      <c r="Y4164" s="6" t="str">
        <f t="shared" si="724"/>
        <v>450000 UNDERWLIGHTS</v>
      </c>
      <c r="Z4164" s="106" t="str">
        <f t="shared" si="726"/>
        <v>$.SbFR26FwdPreset1HmiColor</v>
      </c>
      <c r="AA4164" s="12">
        <v>36</v>
      </c>
      <c r="AB4164" s="6"/>
      <c r="AE4164" s="11">
        <v>9</v>
      </c>
      <c r="AJ4164" s="80"/>
      <c r="AN4164" s="80"/>
      <c r="AO4164" s="80"/>
      <c r="AP4164" s="80"/>
      <c r="AQ4164" s="80"/>
      <c r="AR4164" s="130"/>
      <c r="AS4164" s="80"/>
      <c r="AT4164" s="7"/>
      <c r="AU4164" s="7"/>
      <c r="AV4164" s="169"/>
      <c r="AW4164" s="170"/>
      <c r="AX4164" s="140"/>
      <c r="AY4164" s="150"/>
      <c r="AZ4164" s="171"/>
      <c r="BA4164" s="171"/>
      <c r="BB4164" s="150" t="str">
        <f t="shared" si="725"/>
        <v/>
      </c>
      <c r="BC4164" s="172"/>
      <c r="BD4164" s="169"/>
      <c r="BE4164" s="169"/>
      <c r="BF4164" s="169"/>
      <c r="BG4164" s="169"/>
      <c r="BH4164" s="169"/>
      <c r="BI4164" s="169"/>
      <c r="BJ4164" s="169"/>
      <c r="BK4164" s="169"/>
      <c r="BL4164" s="169"/>
      <c r="BM4164" s="169"/>
      <c r="BN4164" s="169"/>
      <c r="BO4164" s="169"/>
      <c r="BP4164" s="169"/>
      <c r="BQ4164" s="169"/>
      <c r="BS4164" s="6"/>
      <c r="BT4164" s="11"/>
      <c r="BU4164" s="6"/>
      <c r="BV4164" s="6"/>
    </row>
    <row r="4165" spans="1:74" ht="15.75" x14ac:dyDescent="0.25">
      <c r="A4165" s="52" t="s">
        <v>6922</v>
      </c>
      <c r="B4165" s="56"/>
      <c r="C4165" s="7" t="s">
        <v>128</v>
      </c>
      <c r="D4165" s="7" t="s">
        <v>22</v>
      </c>
      <c r="E4165" s="7"/>
      <c r="F4165" s="64" t="s">
        <v>181</v>
      </c>
      <c r="G4165" s="6"/>
      <c r="H4165" s="6"/>
      <c r="I4165" s="10" t="s">
        <v>110</v>
      </c>
      <c r="J4165" s="11" t="s">
        <v>7064</v>
      </c>
      <c r="K4165" s="220" t="s">
        <v>600</v>
      </c>
      <c r="L4165" s="180"/>
      <c r="M4165" s="180">
        <v>1000</v>
      </c>
      <c r="N4165" s="80" t="s">
        <v>6925</v>
      </c>
      <c r="O4165" s="165"/>
      <c r="P4165" s="80" t="s">
        <v>7064</v>
      </c>
      <c r="Q4165" s="80"/>
      <c r="R4165" s="80"/>
      <c r="S4165" s="166"/>
      <c r="T4165" s="164"/>
      <c r="U4165" s="167"/>
      <c r="V4165" s="168"/>
      <c r="W4165" s="12" t="str">
        <f t="shared" si="723"/>
        <v>Mqtt1</v>
      </c>
      <c r="X4165" s="222"/>
      <c r="Y4165" s="6" t="str">
        <f t="shared" si="724"/>
        <v>450000 UNDERWLIGHTS</v>
      </c>
      <c r="Z4165" s="106" t="str">
        <f t="shared" si="726"/>
        <v>$.SbFR26FwdPreset2HmiColor</v>
      </c>
      <c r="AA4165" s="12">
        <v>36</v>
      </c>
      <c r="AB4165" s="6"/>
      <c r="AE4165" s="11">
        <v>9</v>
      </c>
      <c r="AJ4165" s="80"/>
      <c r="AN4165" s="80"/>
      <c r="AO4165" s="80"/>
      <c r="AP4165" s="80"/>
      <c r="AQ4165" s="80"/>
      <c r="AR4165" s="130"/>
      <c r="AS4165" s="80"/>
      <c r="AT4165" s="7"/>
      <c r="AU4165" s="7"/>
      <c r="AV4165" s="169"/>
      <c r="AW4165" s="170"/>
      <c r="AX4165" s="140"/>
      <c r="AY4165" s="150"/>
      <c r="AZ4165" s="171"/>
      <c r="BA4165" s="171"/>
      <c r="BB4165" s="150" t="str">
        <f t="shared" si="725"/>
        <v/>
      </c>
      <c r="BC4165" s="172"/>
      <c r="BD4165" s="169"/>
      <c r="BE4165" s="169"/>
      <c r="BF4165" s="169"/>
      <c r="BG4165" s="169"/>
      <c r="BH4165" s="169"/>
      <c r="BI4165" s="169"/>
      <c r="BJ4165" s="169"/>
      <c r="BK4165" s="169"/>
      <c r="BL4165" s="169"/>
      <c r="BM4165" s="169"/>
      <c r="BN4165" s="169"/>
      <c r="BO4165" s="169"/>
      <c r="BP4165" s="169"/>
      <c r="BQ4165" s="169"/>
      <c r="BS4165" s="6"/>
      <c r="BT4165" s="11"/>
      <c r="BU4165" s="6"/>
      <c r="BV4165" s="6"/>
    </row>
    <row r="4166" spans="1:74" ht="15.75" x14ac:dyDescent="0.25">
      <c r="A4166" s="52" t="s">
        <v>6922</v>
      </c>
      <c r="B4166" s="56"/>
      <c r="C4166" s="7" t="s">
        <v>128</v>
      </c>
      <c r="D4166" s="7" t="s">
        <v>22</v>
      </c>
      <c r="E4166" s="7"/>
      <c r="F4166" s="64" t="s">
        <v>181</v>
      </c>
      <c r="G4166" s="6"/>
      <c r="H4166" s="6"/>
      <c r="I4166" s="10" t="s">
        <v>110</v>
      </c>
      <c r="J4166" s="11" t="s">
        <v>7065</v>
      </c>
      <c r="K4166" s="220" t="s">
        <v>600</v>
      </c>
      <c r="L4166" s="180"/>
      <c r="M4166" s="180">
        <v>1000</v>
      </c>
      <c r="N4166" s="80" t="s">
        <v>6925</v>
      </c>
      <c r="O4166" s="165"/>
      <c r="P4166" s="80" t="s">
        <v>7065</v>
      </c>
      <c r="Q4166" s="80"/>
      <c r="R4166" s="80"/>
      <c r="S4166" s="166"/>
      <c r="T4166" s="164"/>
      <c r="U4166" s="167"/>
      <c r="V4166" s="168"/>
      <c r="W4166" s="12" t="str">
        <f t="shared" si="723"/>
        <v>Mqtt1</v>
      </c>
      <c r="X4166" s="222"/>
      <c r="Y4166" s="6" t="str">
        <f t="shared" si="724"/>
        <v>450000 UNDERWLIGHTS</v>
      </c>
      <c r="Z4166" s="106" t="str">
        <f t="shared" si="726"/>
        <v>$.SbFR26FwdPreset3HmiColor</v>
      </c>
      <c r="AA4166" s="12">
        <v>36</v>
      </c>
      <c r="AB4166" s="6"/>
      <c r="AE4166" s="11">
        <v>9</v>
      </c>
      <c r="AJ4166" s="80"/>
      <c r="AN4166" s="80"/>
      <c r="AO4166" s="80"/>
      <c r="AP4166" s="80"/>
      <c r="AQ4166" s="80"/>
      <c r="AR4166" s="130"/>
      <c r="AS4166" s="80"/>
      <c r="AT4166" s="7"/>
      <c r="AU4166" s="7"/>
      <c r="AV4166" s="169"/>
      <c r="AW4166" s="170"/>
      <c r="AX4166" s="140"/>
      <c r="AY4166" s="150"/>
      <c r="AZ4166" s="171"/>
      <c r="BA4166" s="171"/>
      <c r="BB4166" s="150" t="str">
        <f t="shared" si="725"/>
        <v/>
      </c>
      <c r="BC4166" s="172"/>
      <c r="BD4166" s="169"/>
      <c r="BE4166" s="169"/>
      <c r="BF4166" s="169"/>
      <c r="BG4166" s="169"/>
      <c r="BH4166" s="169"/>
      <c r="BI4166" s="169"/>
      <c r="BJ4166" s="169"/>
      <c r="BK4166" s="169"/>
      <c r="BL4166" s="169"/>
      <c r="BM4166" s="169"/>
      <c r="BN4166" s="169"/>
      <c r="BO4166" s="169"/>
      <c r="BP4166" s="169"/>
      <c r="BQ4166" s="169"/>
      <c r="BS4166" s="6"/>
      <c r="BT4166" s="11"/>
      <c r="BU4166" s="6"/>
      <c r="BV4166" s="6"/>
    </row>
    <row r="4167" spans="1:74" ht="15.75" x14ac:dyDescent="0.25">
      <c r="A4167" s="52" t="s">
        <v>6922</v>
      </c>
      <c r="B4167" s="56"/>
      <c r="C4167" s="7" t="s">
        <v>128</v>
      </c>
      <c r="D4167" s="7" t="s">
        <v>22</v>
      </c>
      <c r="E4167" s="7"/>
      <c r="F4167" s="64" t="s">
        <v>181</v>
      </c>
      <c r="G4167" s="6"/>
      <c r="H4167" s="6"/>
      <c r="I4167" s="10" t="s">
        <v>110</v>
      </c>
      <c r="J4167" s="11" t="s">
        <v>7066</v>
      </c>
      <c r="K4167" s="220" t="s">
        <v>600</v>
      </c>
      <c r="L4167" s="180"/>
      <c r="M4167" s="180">
        <v>1000</v>
      </c>
      <c r="N4167" s="80" t="s">
        <v>6925</v>
      </c>
      <c r="O4167" s="165"/>
      <c r="P4167" s="80" t="s">
        <v>7066</v>
      </c>
      <c r="Q4167" s="80"/>
      <c r="R4167" s="80"/>
      <c r="S4167" s="166"/>
      <c r="T4167" s="164"/>
      <c r="U4167" s="167"/>
      <c r="V4167" s="168"/>
      <c r="W4167" s="12" t="str">
        <f t="shared" si="723"/>
        <v>Mqtt1</v>
      </c>
      <c r="X4167" s="222"/>
      <c r="Y4167" s="6" t="str">
        <f t="shared" si="724"/>
        <v>450000 UNDERWLIGHTS</v>
      </c>
      <c r="Z4167" s="106" t="str">
        <f t="shared" si="726"/>
        <v>$.SbFR26FwdPreset4HmiColor</v>
      </c>
      <c r="AA4167" s="12">
        <v>36</v>
      </c>
      <c r="AB4167" s="6"/>
      <c r="AE4167" s="11">
        <v>9</v>
      </c>
      <c r="AJ4167" s="80"/>
      <c r="AN4167" s="80"/>
      <c r="AO4167" s="80"/>
      <c r="AP4167" s="80"/>
      <c r="AQ4167" s="80"/>
      <c r="AR4167" s="130"/>
      <c r="AS4167" s="80"/>
      <c r="AT4167" s="7"/>
      <c r="AU4167" s="7"/>
      <c r="AV4167" s="169"/>
      <c r="AW4167" s="170"/>
      <c r="AX4167" s="140"/>
      <c r="AY4167" s="150"/>
      <c r="AZ4167" s="171"/>
      <c r="BA4167" s="171"/>
      <c r="BB4167" s="150" t="str">
        <f t="shared" si="725"/>
        <v/>
      </c>
      <c r="BC4167" s="172"/>
      <c r="BD4167" s="169"/>
      <c r="BE4167" s="169"/>
      <c r="BF4167" s="169"/>
      <c r="BG4167" s="169"/>
      <c r="BH4167" s="169"/>
      <c r="BI4167" s="169"/>
      <c r="BJ4167" s="169"/>
      <c r="BK4167" s="169"/>
      <c r="BL4167" s="169"/>
      <c r="BM4167" s="169"/>
      <c r="BN4167" s="169"/>
      <c r="BO4167" s="169"/>
      <c r="BP4167" s="169"/>
      <c r="BQ4167" s="169"/>
      <c r="BS4167" s="6"/>
      <c r="BT4167" s="11"/>
      <c r="BU4167" s="6"/>
      <c r="BV4167" s="6"/>
    </row>
    <row r="4168" spans="1:74" ht="15.75" x14ac:dyDescent="0.25">
      <c r="A4168" s="52" t="s">
        <v>6922</v>
      </c>
      <c r="B4168" s="56"/>
      <c r="C4168" s="7" t="s">
        <v>128</v>
      </c>
      <c r="D4168" s="7" t="s">
        <v>22</v>
      </c>
      <c r="E4168" s="7"/>
      <c r="F4168" s="64" t="s">
        <v>181</v>
      </c>
      <c r="G4168" s="6"/>
      <c r="H4168" s="6"/>
      <c r="I4168" s="10" t="s">
        <v>110</v>
      </c>
      <c r="J4168" s="11" t="s">
        <v>7067</v>
      </c>
      <c r="K4168" s="220" t="s">
        <v>600</v>
      </c>
      <c r="L4168" s="180"/>
      <c r="M4168" s="180">
        <v>1000</v>
      </c>
      <c r="N4168" s="80" t="s">
        <v>6925</v>
      </c>
      <c r="O4168" s="165"/>
      <c r="P4168" s="80" t="s">
        <v>7067</v>
      </c>
      <c r="Q4168" s="80"/>
      <c r="R4168" s="80"/>
      <c r="S4168" s="166"/>
      <c r="T4168" s="164"/>
      <c r="U4168" s="167"/>
      <c r="V4168" s="168"/>
      <c r="W4168" s="12" t="str">
        <f t="shared" si="723"/>
        <v>Mqtt1</v>
      </c>
      <c r="X4168" s="222"/>
      <c r="Y4168" s="6" t="str">
        <f t="shared" si="724"/>
        <v>450000 UNDERWLIGHTS</v>
      </c>
      <c r="Z4168" s="106" t="str">
        <f t="shared" si="726"/>
        <v>$.SbFR26FwdPreset5HmiColor</v>
      </c>
      <c r="AA4168" s="12">
        <v>36</v>
      </c>
      <c r="AB4168" s="6"/>
      <c r="AE4168" s="11">
        <v>9</v>
      </c>
      <c r="AJ4168" s="80"/>
      <c r="AN4168" s="80"/>
      <c r="AO4168" s="80"/>
      <c r="AP4168" s="80"/>
      <c r="AQ4168" s="80"/>
      <c r="AR4168" s="130"/>
      <c r="AS4168" s="80"/>
      <c r="AT4168" s="7"/>
      <c r="AU4168" s="7"/>
      <c r="AV4168" s="169"/>
      <c r="AW4168" s="170"/>
      <c r="AX4168" s="140"/>
      <c r="AY4168" s="150"/>
      <c r="AZ4168" s="171"/>
      <c r="BA4168" s="171"/>
      <c r="BB4168" s="150" t="str">
        <f t="shared" si="725"/>
        <v/>
      </c>
      <c r="BC4168" s="172"/>
      <c r="BD4168" s="169"/>
      <c r="BE4168" s="169"/>
      <c r="BF4168" s="169"/>
      <c r="BG4168" s="169"/>
      <c r="BH4168" s="169"/>
      <c r="BI4168" s="169"/>
      <c r="BJ4168" s="169"/>
      <c r="BK4168" s="169"/>
      <c r="BL4168" s="169"/>
      <c r="BM4168" s="169"/>
      <c r="BN4168" s="169"/>
      <c r="BO4168" s="169"/>
      <c r="BP4168" s="169"/>
      <c r="BQ4168" s="169"/>
      <c r="BS4168" s="6"/>
      <c r="BT4168" s="11"/>
      <c r="BU4168" s="6"/>
      <c r="BV4168" s="6"/>
    </row>
    <row r="4169" spans="1:74" ht="15.75" x14ac:dyDescent="0.25">
      <c r="A4169" s="52" t="s">
        <v>6922</v>
      </c>
      <c r="B4169" s="56"/>
      <c r="C4169" s="7" t="s">
        <v>128</v>
      </c>
      <c r="D4169" s="7" t="s">
        <v>22</v>
      </c>
      <c r="E4169" s="7"/>
      <c r="F4169" s="64" t="s">
        <v>181</v>
      </c>
      <c r="G4169" s="6"/>
      <c r="H4169" s="6"/>
      <c r="I4169" s="10" t="s">
        <v>110</v>
      </c>
      <c r="J4169" s="11" t="s">
        <v>7068</v>
      </c>
      <c r="K4169" s="220" t="s">
        <v>600</v>
      </c>
      <c r="L4169" s="180"/>
      <c r="M4169" s="180">
        <v>1000</v>
      </c>
      <c r="N4169" s="80" t="s">
        <v>6925</v>
      </c>
      <c r="O4169" s="165"/>
      <c r="P4169" s="80" t="s">
        <v>7068</v>
      </c>
      <c r="Q4169" s="80"/>
      <c r="R4169" s="80"/>
      <c r="S4169" s="166"/>
      <c r="T4169" s="164"/>
      <c r="U4169" s="167"/>
      <c r="V4169" s="168"/>
      <c r="W4169" s="12" t="str">
        <f t="shared" si="723"/>
        <v>Mqtt1</v>
      </c>
      <c r="X4169" s="222"/>
      <c r="Y4169" s="6" t="str">
        <f t="shared" si="724"/>
        <v>450000 UNDERWLIGHTS</v>
      </c>
      <c r="Z4169" s="106" t="str">
        <f t="shared" si="726"/>
        <v>$.SbFR26FwdPreset6HmiColor</v>
      </c>
      <c r="AA4169" s="12">
        <v>36</v>
      </c>
      <c r="AB4169" s="6"/>
      <c r="AE4169" s="11">
        <v>9</v>
      </c>
      <c r="AJ4169" s="80"/>
      <c r="AN4169" s="80"/>
      <c r="AO4169" s="80"/>
      <c r="AP4169" s="80"/>
      <c r="AQ4169" s="80"/>
      <c r="AR4169" s="130"/>
      <c r="AS4169" s="80"/>
      <c r="AT4169" s="7"/>
      <c r="AU4169" s="7"/>
      <c r="AV4169" s="169"/>
      <c r="AW4169" s="170"/>
      <c r="AX4169" s="140"/>
      <c r="AY4169" s="150"/>
      <c r="AZ4169" s="171"/>
      <c r="BA4169" s="171"/>
      <c r="BB4169" s="150" t="str">
        <f t="shared" si="725"/>
        <v/>
      </c>
      <c r="BC4169" s="172"/>
      <c r="BD4169" s="169"/>
      <c r="BE4169" s="169"/>
      <c r="BF4169" s="169"/>
      <c r="BG4169" s="169"/>
      <c r="BH4169" s="169"/>
      <c r="BI4169" s="169"/>
      <c r="BJ4169" s="169"/>
      <c r="BK4169" s="169"/>
      <c r="BL4169" s="169"/>
      <c r="BM4169" s="169"/>
      <c r="BN4169" s="169"/>
      <c r="BO4169" s="169"/>
      <c r="BP4169" s="169"/>
      <c r="BQ4169" s="169"/>
      <c r="BS4169" s="6"/>
      <c r="BT4169" s="11"/>
      <c r="BU4169" s="6"/>
      <c r="BV4169" s="6"/>
    </row>
    <row r="4170" spans="1:74" ht="15.75" x14ac:dyDescent="0.25">
      <c r="A4170" s="52" t="s">
        <v>6922</v>
      </c>
      <c r="B4170" s="56"/>
      <c r="C4170" s="7" t="s">
        <v>128</v>
      </c>
      <c r="D4170" s="7" t="s">
        <v>22</v>
      </c>
      <c r="E4170" s="7"/>
      <c r="F4170" s="64" t="s">
        <v>181</v>
      </c>
      <c r="G4170" s="6"/>
      <c r="H4170" s="6"/>
      <c r="I4170" s="10" t="s">
        <v>110</v>
      </c>
      <c r="J4170" s="11" t="s">
        <v>7069</v>
      </c>
      <c r="K4170" s="220" t="s">
        <v>600</v>
      </c>
      <c r="L4170" s="180"/>
      <c r="M4170" s="180">
        <v>1000</v>
      </c>
      <c r="N4170" s="80" t="s">
        <v>6925</v>
      </c>
      <c r="O4170" s="165"/>
      <c r="P4170" s="80" t="s">
        <v>7069</v>
      </c>
      <c r="Q4170" s="80"/>
      <c r="R4170" s="80"/>
      <c r="S4170" s="166"/>
      <c r="T4170" s="164"/>
      <c r="U4170" s="167"/>
      <c r="V4170" s="168"/>
      <c r="W4170" s="12" t="str">
        <f t="shared" si="723"/>
        <v>Mqtt1</v>
      </c>
      <c r="X4170" s="222"/>
      <c r="Y4170" s="6" t="str">
        <f t="shared" si="724"/>
        <v>450000 UNDERWLIGHTS</v>
      </c>
      <c r="Z4170" s="106" t="str">
        <f t="shared" si="726"/>
        <v>$.SbFR26FwdCurrentHmiColor</v>
      </c>
      <c r="AA4170" s="12">
        <v>36</v>
      </c>
      <c r="AB4170" s="6"/>
      <c r="AE4170" s="11">
        <v>9</v>
      </c>
      <c r="AJ4170" s="80"/>
      <c r="AN4170" s="80"/>
      <c r="AO4170" s="80"/>
      <c r="AP4170" s="80"/>
      <c r="AQ4170" s="80"/>
      <c r="AR4170" s="130"/>
      <c r="AS4170" s="80"/>
      <c r="AT4170" s="7"/>
      <c r="AU4170" s="7"/>
      <c r="AV4170" s="169"/>
      <c r="AW4170" s="170"/>
      <c r="AX4170" s="140"/>
      <c r="AY4170" s="150"/>
      <c r="AZ4170" s="171"/>
      <c r="BA4170" s="171"/>
      <c r="BB4170" s="150" t="str">
        <f t="shared" si="725"/>
        <v/>
      </c>
      <c r="BC4170" s="172"/>
      <c r="BD4170" s="169"/>
      <c r="BE4170" s="169"/>
      <c r="BF4170" s="169"/>
      <c r="BG4170" s="169"/>
      <c r="BH4170" s="169"/>
      <c r="BI4170" s="169"/>
      <c r="BJ4170" s="169"/>
      <c r="BK4170" s="169"/>
      <c r="BL4170" s="169"/>
      <c r="BM4170" s="169"/>
      <c r="BN4170" s="169"/>
      <c r="BO4170" s="169"/>
      <c r="BP4170" s="169"/>
      <c r="BQ4170" s="169"/>
      <c r="BS4170" s="6"/>
      <c r="BT4170" s="11"/>
      <c r="BU4170" s="6"/>
      <c r="BV4170" s="6"/>
    </row>
    <row r="4171" spans="1:74" ht="15.75" x14ac:dyDescent="0.25">
      <c r="A4171" s="52" t="s">
        <v>6922</v>
      </c>
      <c r="B4171" s="56"/>
      <c r="C4171" s="7" t="s">
        <v>114</v>
      </c>
      <c r="D4171" s="7" t="s">
        <v>22</v>
      </c>
      <c r="E4171" s="7"/>
      <c r="F4171" s="64" t="s">
        <v>181</v>
      </c>
      <c r="G4171" s="6"/>
      <c r="H4171" s="6"/>
      <c r="I4171" s="10" t="s">
        <v>110</v>
      </c>
      <c r="J4171" s="11" t="s">
        <v>7070</v>
      </c>
      <c r="K4171" s="220" t="s">
        <v>600</v>
      </c>
      <c r="L4171" s="180"/>
      <c r="M4171" s="180">
        <v>1000</v>
      </c>
      <c r="N4171" s="80" t="s">
        <v>6925</v>
      </c>
      <c r="O4171" s="165"/>
      <c r="P4171" s="80" t="s">
        <v>7070</v>
      </c>
      <c r="Q4171" s="80"/>
      <c r="R4171" s="80"/>
      <c r="S4171" s="166"/>
      <c r="T4171" s="164"/>
      <c r="U4171" s="167"/>
      <c r="V4171" s="168"/>
      <c r="W4171" s="12" t="str">
        <f t="shared" si="723"/>
        <v>Mqtt1</v>
      </c>
      <c r="X4171" s="222"/>
      <c r="Y4171" s="6" t="str">
        <f t="shared" si="724"/>
        <v>450000 UNDERWLIGHTS</v>
      </c>
      <c r="Z4171" s="106" t="str">
        <f t="shared" si="726"/>
        <v>$.SbFR37MidFwdPresetSelection</v>
      </c>
      <c r="AA4171" s="12">
        <v>40</v>
      </c>
      <c r="AB4171" s="6"/>
      <c r="AJ4171" s="80"/>
      <c r="AK4171" s="116" t="s">
        <v>6924</v>
      </c>
      <c r="AN4171" s="80"/>
      <c r="AO4171" s="80"/>
      <c r="AP4171" s="80"/>
      <c r="AQ4171" s="80"/>
      <c r="AR4171" s="130"/>
      <c r="AS4171" s="80"/>
      <c r="AT4171" s="7"/>
      <c r="AU4171" s="7"/>
      <c r="AV4171" s="169"/>
      <c r="AW4171" s="170"/>
      <c r="AX4171" s="140"/>
      <c r="AY4171" s="150"/>
      <c r="AZ4171" s="171"/>
      <c r="BA4171" s="171"/>
      <c r="BB4171" s="150" t="str">
        <f t="shared" si="725"/>
        <v/>
      </c>
      <c r="BC4171" s="172"/>
      <c r="BD4171" s="169"/>
      <c r="BE4171" s="169"/>
      <c r="BF4171" s="169"/>
      <c r="BG4171" s="169"/>
      <c r="BH4171" s="169"/>
      <c r="BI4171" s="169"/>
      <c r="BJ4171" s="169"/>
      <c r="BK4171" s="169"/>
      <c r="BL4171" s="169"/>
      <c r="BM4171" s="169"/>
      <c r="BN4171" s="169"/>
      <c r="BO4171" s="169"/>
      <c r="BP4171" s="169"/>
      <c r="BQ4171" s="169"/>
      <c r="BS4171" s="6"/>
      <c r="BT4171" s="11"/>
      <c r="BU4171" s="6"/>
      <c r="BV4171" s="6"/>
    </row>
    <row r="4172" spans="1:74" ht="15.75" x14ac:dyDescent="0.25">
      <c r="A4172" s="52" t="s">
        <v>6922</v>
      </c>
      <c r="B4172" s="56"/>
      <c r="C4172" s="7" t="s">
        <v>114</v>
      </c>
      <c r="D4172" s="7" t="s">
        <v>22</v>
      </c>
      <c r="E4172" s="7"/>
      <c r="F4172" s="64" t="s">
        <v>181</v>
      </c>
      <c r="G4172" s="6"/>
      <c r="H4172" s="6"/>
      <c r="I4172" s="10" t="s">
        <v>110</v>
      </c>
      <c r="J4172" s="11" t="s">
        <v>7071</v>
      </c>
      <c r="K4172" s="220" t="s">
        <v>600</v>
      </c>
      <c r="L4172" s="180"/>
      <c r="M4172" s="180">
        <v>1000</v>
      </c>
      <c r="N4172" s="80" t="s">
        <v>6925</v>
      </c>
      <c r="O4172" s="165"/>
      <c r="P4172" s="80" t="s">
        <v>7071</v>
      </c>
      <c r="Q4172" s="80"/>
      <c r="R4172" s="80"/>
      <c r="S4172" s="166"/>
      <c r="T4172" s="164"/>
      <c r="U4172" s="167"/>
      <c r="V4172" s="168"/>
      <c r="W4172" s="12" t="str">
        <f t="shared" si="723"/>
        <v>Mqtt1</v>
      </c>
      <c r="X4172" s="222"/>
      <c r="Y4172" s="6" t="str">
        <f t="shared" si="724"/>
        <v>450000 UNDERWLIGHTS</v>
      </c>
      <c r="Z4172" s="106" t="str">
        <f t="shared" si="726"/>
        <v>$.SbFR37MidFwdSliderRed</v>
      </c>
      <c r="AA4172" s="12">
        <v>40</v>
      </c>
      <c r="AB4172" s="6"/>
      <c r="AJ4172" s="80"/>
      <c r="AK4172" s="116" t="s">
        <v>6924</v>
      </c>
      <c r="AN4172" s="80"/>
      <c r="AO4172" s="80"/>
      <c r="AP4172" s="80"/>
      <c r="AQ4172" s="80"/>
      <c r="AR4172" s="130"/>
      <c r="AS4172" s="80"/>
      <c r="AT4172" s="7"/>
      <c r="AU4172" s="7"/>
      <c r="AV4172" s="169"/>
      <c r="AW4172" s="170"/>
      <c r="AX4172" s="140"/>
      <c r="AY4172" s="150"/>
      <c r="AZ4172" s="171"/>
      <c r="BA4172" s="171"/>
      <c r="BB4172" s="150" t="str">
        <f t="shared" si="725"/>
        <v/>
      </c>
      <c r="BC4172" s="172"/>
      <c r="BD4172" s="169"/>
      <c r="BE4172" s="169"/>
      <c r="BF4172" s="169"/>
      <c r="BG4172" s="169"/>
      <c r="BH4172" s="169"/>
      <c r="BI4172" s="169"/>
      <c r="BJ4172" s="169"/>
      <c r="BK4172" s="169"/>
      <c r="BL4172" s="169"/>
      <c r="BM4172" s="169"/>
      <c r="BN4172" s="169"/>
      <c r="BO4172" s="169"/>
      <c r="BP4172" s="169"/>
      <c r="BQ4172" s="169"/>
      <c r="BS4172" s="6"/>
      <c r="BT4172" s="11"/>
      <c r="BU4172" s="6"/>
      <c r="BV4172" s="6"/>
    </row>
    <row r="4173" spans="1:74" ht="15.75" x14ac:dyDescent="0.25">
      <c r="A4173" s="52" t="s">
        <v>6922</v>
      </c>
      <c r="B4173" s="56"/>
      <c r="C4173" s="7" t="s">
        <v>114</v>
      </c>
      <c r="D4173" s="7" t="s">
        <v>22</v>
      </c>
      <c r="E4173" s="7"/>
      <c r="F4173" s="64" t="s">
        <v>181</v>
      </c>
      <c r="G4173" s="6"/>
      <c r="H4173" s="6"/>
      <c r="I4173" s="10" t="s">
        <v>110</v>
      </c>
      <c r="J4173" s="11" t="s">
        <v>7072</v>
      </c>
      <c r="K4173" s="220" t="s">
        <v>600</v>
      </c>
      <c r="L4173" s="180"/>
      <c r="M4173" s="180">
        <v>1000</v>
      </c>
      <c r="N4173" s="80" t="s">
        <v>6925</v>
      </c>
      <c r="O4173" s="165"/>
      <c r="P4173" s="80" t="s">
        <v>7072</v>
      </c>
      <c r="Q4173" s="80"/>
      <c r="R4173" s="80"/>
      <c r="S4173" s="166"/>
      <c r="T4173" s="164"/>
      <c r="U4173" s="167"/>
      <c r="V4173" s="168"/>
      <c r="W4173" s="12" t="str">
        <f t="shared" si="723"/>
        <v>Mqtt1</v>
      </c>
      <c r="X4173" s="222"/>
      <c r="Y4173" s="6" t="str">
        <f t="shared" si="724"/>
        <v>450000 UNDERWLIGHTS</v>
      </c>
      <c r="Z4173" s="106" t="str">
        <f t="shared" si="726"/>
        <v>$.SbFR37MidFwdSliderGreen</v>
      </c>
      <c r="AA4173" s="12">
        <v>40</v>
      </c>
      <c r="AB4173" s="6"/>
      <c r="AJ4173" s="80"/>
      <c r="AK4173" s="116" t="s">
        <v>6924</v>
      </c>
      <c r="AN4173" s="80"/>
      <c r="AO4173" s="80"/>
      <c r="AP4173" s="80"/>
      <c r="AQ4173" s="80"/>
      <c r="AR4173" s="130"/>
      <c r="AS4173" s="80"/>
      <c r="AT4173" s="7"/>
      <c r="AU4173" s="7"/>
      <c r="AV4173" s="169"/>
      <c r="AW4173" s="170"/>
      <c r="AX4173" s="140"/>
      <c r="AY4173" s="150"/>
      <c r="AZ4173" s="171"/>
      <c r="BA4173" s="171"/>
      <c r="BB4173" s="150" t="str">
        <f t="shared" si="725"/>
        <v/>
      </c>
      <c r="BC4173" s="172"/>
      <c r="BD4173" s="169"/>
      <c r="BE4173" s="169"/>
      <c r="BF4173" s="169"/>
      <c r="BG4173" s="169"/>
      <c r="BH4173" s="169"/>
      <c r="BI4173" s="169"/>
      <c r="BJ4173" s="169"/>
      <c r="BK4173" s="169"/>
      <c r="BL4173" s="169"/>
      <c r="BM4173" s="169"/>
      <c r="BN4173" s="169"/>
      <c r="BO4173" s="169"/>
      <c r="BP4173" s="169"/>
      <c r="BQ4173" s="169"/>
      <c r="BS4173" s="6"/>
      <c r="BT4173" s="11"/>
      <c r="BU4173" s="6"/>
      <c r="BV4173" s="6"/>
    </row>
    <row r="4174" spans="1:74" ht="15.75" x14ac:dyDescent="0.25">
      <c r="A4174" s="52" t="s">
        <v>6922</v>
      </c>
      <c r="B4174" s="56"/>
      <c r="C4174" s="7" t="s">
        <v>114</v>
      </c>
      <c r="D4174" s="7" t="s">
        <v>22</v>
      </c>
      <c r="E4174" s="7"/>
      <c r="F4174" s="64" t="s">
        <v>181</v>
      </c>
      <c r="G4174" s="6"/>
      <c r="H4174" s="6"/>
      <c r="I4174" s="10" t="s">
        <v>110</v>
      </c>
      <c r="J4174" s="11" t="s">
        <v>7073</v>
      </c>
      <c r="K4174" s="220" t="s">
        <v>600</v>
      </c>
      <c r="L4174" s="180"/>
      <c r="M4174" s="180">
        <v>1000</v>
      </c>
      <c r="N4174" s="80" t="s">
        <v>6925</v>
      </c>
      <c r="O4174" s="165"/>
      <c r="P4174" s="80" t="s">
        <v>7073</v>
      </c>
      <c r="Q4174" s="80"/>
      <c r="R4174" s="80"/>
      <c r="S4174" s="166"/>
      <c r="T4174" s="164"/>
      <c r="U4174" s="167"/>
      <c r="V4174" s="168"/>
      <c r="W4174" s="12" t="str">
        <f t="shared" si="723"/>
        <v>Mqtt1</v>
      </c>
      <c r="X4174" s="222"/>
      <c r="Y4174" s="6" t="str">
        <f t="shared" si="724"/>
        <v>450000 UNDERWLIGHTS</v>
      </c>
      <c r="Z4174" s="106" t="str">
        <f t="shared" si="726"/>
        <v>$.SbFR37MidFwdSliderBlue</v>
      </c>
      <c r="AA4174" s="12">
        <v>40</v>
      </c>
      <c r="AB4174" s="6"/>
      <c r="AJ4174" s="80"/>
      <c r="AK4174" s="116" t="s">
        <v>6924</v>
      </c>
      <c r="AN4174" s="80"/>
      <c r="AO4174" s="80"/>
      <c r="AP4174" s="80"/>
      <c r="AQ4174" s="80"/>
      <c r="AR4174" s="130"/>
      <c r="AS4174" s="80"/>
      <c r="AT4174" s="7"/>
      <c r="AU4174" s="7"/>
      <c r="AV4174" s="169"/>
      <c r="AW4174" s="170"/>
      <c r="AX4174" s="140"/>
      <c r="AY4174" s="150"/>
      <c r="AZ4174" s="171"/>
      <c r="BA4174" s="171"/>
      <c r="BB4174" s="150" t="str">
        <f t="shared" si="725"/>
        <v/>
      </c>
      <c r="BC4174" s="172"/>
      <c r="BD4174" s="169"/>
      <c r="BE4174" s="169"/>
      <c r="BF4174" s="169"/>
      <c r="BG4174" s="169"/>
      <c r="BH4174" s="169"/>
      <c r="BI4174" s="169"/>
      <c r="BJ4174" s="169"/>
      <c r="BK4174" s="169"/>
      <c r="BL4174" s="169"/>
      <c r="BM4174" s="169"/>
      <c r="BN4174" s="169"/>
      <c r="BO4174" s="169"/>
      <c r="BP4174" s="169"/>
      <c r="BQ4174" s="169"/>
      <c r="BS4174" s="6"/>
      <c r="BT4174" s="11"/>
      <c r="BU4174" s="6"/>
      <c r="BV4174" s="6"/>
    </row>
    <row r="4175" spans="1:74" ht="15.75" x14ac:dyDescent="0.25">
      <c r="A4175" s="52" t="s">
        <v>6922</v>
      </c>
      <c r="B4175" s="56"/>
      <c r="C4175" s="7" t="s">
        <v>114</v>
      </c>
      <c r="D4175" s="7" t="s">
        <v>22</v>
      </c>
      <c r="E4175" s="7"/>
      <c r="F4175" s="64" t="s">
        <v>181</v>
      </c>
      <c r="G4175" s="6"/>
      <c r="H4175" s="6"/>
      <c r="I4175" s="10" t="s">
        <v>110</v>
      </c>
      <c r="J4175" s="11" t="s">
        <v>7074</v>
      </c>
      <c r="K4175" s="220" t="s">
        <v>600</v>
      </c>
      <c r="L4175" s="180"/>
      <c r="M4175" s="180">
        <v>1000</v>
      </c>
      <c r="N4175" s="80" t="s">
        <v>6925</v>
      </c>
      <c r="O4175" s="165"/>
      <c r="P4175" s="80" t="s">
        <v>7074</v>
      </c>
      <c r="Q4175" s="80"/>
      <c r="R4175" s="80"/>
      <c r="S4175" s="166"/>
      <c r="T4175" s="164"/>
      <c r="U4175" s="167"/>
      <c r="V4175" s="168"/>
      <c r="W4175" s="12" t="str">
        <f t="shared" si="723"/>
        <v>Mqtt1</v>
      </c>
      <c r="X4175" s="222"/>
      <c r="Y4175" s="6" t="str">
        <f t="shared" si="724"/>
        <v>450000 UNDERWLIGHTS</v>
      </c>
      <c r="Z4175" s="106" t="str">
        <f t="shared" si="726"/>
        <v>$.SbFR37MidFwdSliderWhite</v>
      </c>
      <c r="AA4175" s="12">
        <v>40</v>
      </c>
      <c r="AB4175" s="6"/>
      <c r="AJ4175" s="80"/>
      <c r="AK4175" s="116" t="s">
        <v>6924</v>
      </c>
      <c r="AN4175" s="80"/>
      <c r="AO4175" s="80"/>
      <c r="AP4175" s="80"/>
      <c r="AQ4175" s="80"/>
      <c r="AR4175" s="130"/>
      <c r="AS4175" s="80"/>
      <c r="AT4175" s="7"/>
      <c r="AU4175" s="7"/>
      <c r="AV4175" s="169"/>
      <c r="AW4175" s="170"/>
      <c r="AX4175" s="140"/>
      <c r="AY4175" s="150"/>
      <c r="AZ4175" s="171"/>
      <c r="BA4175" s="171"/>
      <c r="BB4175" s="150" t="str">
        <f t="shared" si="725"/>
        <v/>
      </c>
      <c r="BC4175" s="172"/>
      <c r="BD4175" s="169"/>
      <c r="BE4175" s="169"/>
      <c r="BF4175" s="169"/>
      <c r="BG4175" s="169"/>
      <c r="BH4175" s="169"/>
      <c r="BI4175" s="169"/>
      <c r="BJ4175" s="169"/>
      <c r="BK4175" s="169"/>
      <c r="BL4175" s="169"/>
      <c r="BM4175" s="169"/>
      <c r="BN4175" s="169"/>
      <c r="BO4175" s="169"/>
      <c r="BP4175" s="169"/>
      <c r="BQ4175" s="169"/>
      <c r="BS4175" s="6"/>
      <c r="BT4175" s="11"/>
      <c r="BU4175" s="6"/>
      <c r="BV4175" s="6"/>
    </row>
    <row r="4176" spans="1:74" ht="15.75" x14ac:dyDescent="0.25">
      <c r="A4176" s="52" t="s">
        <v>6922</v>
      </c>
      <c r="B4176" s="56"/>
      <c r="C4176" s="7" t="s">
        <v>111</v>
      </c>
      <c r="D4176" s="7" t="s">
        <v>22</v>
      </c>
      <c r="E4176" s="7"/>
      <c r="F4176" s="64" t="s">
        <v>181</v>
      </c>
      <c r="G4176" s="6"/>
      <c r="H4176" s="6"/>
      <c r="I4176" s="10" t="s">
        <v>110</v>
      </c>
      <c r="J4176" s="11" t="s">
        <v>7075</v>
      </c>
      <c r="K4176" s="220" t="s">
        <v>600</v>
      </c>
      <c r="L4176" s="180"/>
      <c r="M4176" s="180">
        <v>1000</v>
      </c>
      <c r="N4176" s="80" t="s">
        <v>6925</v>
      </c>
      <c r="O4176" s="165"/>
      <c r="P4176" s="80" t="s">
        <v>7075</v>
      </c>
      <c r="Q4176" s="80"/>
      <c r="R4176" s="80"/>
      <c r="S4176" s="166"/>
      <c r="T4176" s="164"/>
      <c r="U4176" s="167"/>
      <c r="V4176" s="168"/>
      <c r="W4176" s="12" t="str">
        <f t="shared" si="723"/>
        <v>Mqtt1</v>
      </c>
      <c r="X4176" s="222"/>
      <c r="Y4176" s="6" t="str">
        <f t="shared" si="724"/>
        <v>450000 UNDERWLIGHTS</v>
      </c>
      <c r="Z4176" s="106" t="str">
        <f t="shared" si="726"/>
        <v>$.SbFR37MidFwdPresetReset</v>
      </c>
      <c r="AA4176" s="12">
        <v>40</v>
      </c>
      <c r="AB4176" s="6"/>
      <c r="AJ4176" s="80"/>
      <c r="AK4176" s="116" t="s">
        <v>6924</v>
      </c>
      <c r="AN4176" s="80"/>
      <c r="AO4176" s="80"/>
      <c r="AP4176" s="80"/>
      <c r="AQ4176" s="80"/>
      <c r="AR4176" s="130"/>
      <c r="AS4176" s="80"/>
      <c r="AT4176" s="7"/>
      <c r="AU4176" s="7"/>
      <c r="AV4176" s="169"/>
      <c r="AW4176" s="170"/>
      <c r="AX4176" s="140"/>
      <c r="AY4176" s="150"/>
      <c r="AZ4176" s="171"/>
      <c r="BA4176" s="171"/>
      <c r="BB4176" s="150" t="str">
        <f t="shared" si="725"/>
        <v/>
      </c>
      <c r="BC4176" s="172"/>
      <c r="BD4176" s="169"/>
      <c r="BE4176" s="169"/>
      <c r="BF4176" s="169"/>
      <c r="BG4176" s="169"/>
      <c r="BH4176" s="169"/>
      <c r="BI4176" s="169"/>
      <c r="BJ4176" s="169"/>
      <c r="BK4176" s="169"/>
      <c r="BL4176" s="169"/>
      <c r="BM4176" s="169"/>
      <c r="BN4176" s="169"/>
      <c r="BO4176" s="169"/>
      <c r="BP4176" s="169"/>
      <c r="BQ4176" s="169"/>
      <c r="BS4176" s="6"/>
      <c r="BT4176" s="11"/>
      <c r="BU4176" s="6"/>
      <c r="BV4176" s="6"/>
    </row>
    <row r="4177" spans="1:74" ht="15.75" x14ac:dyDescent="0.25">
      <c r="A4177" s="52" t="s">
        <v>6922</v>
      </c>
      <c r="B4177" s="56"/>
      <c r="C4177" s="7" t="s">
        <v>111</v>
      </c>
      <c r="D4177" s="7" t="s">
        <v>22</v>
      </c>
      <c r="E4177" s="7"/>
      <c r="F4177" s="64" t="s">
        <v>181</v>
      </c>
      <c r="G4177" s="6"/>
      <c r="H4177" s="6"/>
      <c r="I4177" s="10" t="s">
        <v>110</v>
      </c>
      <c r="J4177" s="11" t="s">
        <v>7076</v>
      </c>
      <c r="K4177" s="220" t="s">
        <v>600</v>
      </c>
      <c r="L4177" s="180"/>
      <c r="M4177" s="180">
        <v>1000</v>
      </c>
      <c r="N4177" s="80" t="s">
        <v>6925</v>
      </c>
      <c r="O4177" s="165"/>
      <c r="P4177" s="80" t="s">
        <v>7076</v>
      </c>
      <c r="Q4177" s="80"/>
      <c r="R4177" s="80"/>
      <c r="S4177" s="166"/>
      <c r="T4177" s="164"/>
      <c r="U4177" s="167"/>
      <c r="V4177" s="168"/>
      <c r="W4177" s="12" t="str">
        <f t="shared" si="723"/>
        <v>Mqtt1</v>
      </c>
      <c r="X4177" s="222"/>
      <c r="Y4177" s="6" t="str">
        <f t="shared" si="724"/>
        <v>450000 UNDERWLIGHTS</v>
      </c>
      <c r="Z4177" s="106" t="str">
        <f t="shared" si="726"/>
        <v>$.SbFR37MidFwdPresetSet</v>
      </c>
      <c r="AA4177" s="12">
        <v>40</v>
      </c>
      <c r="AB4177" s="6"/>
      <c r="AJ4177" s="80"/>
      <c r="AK4177" s="116" t="s">
        <v>6924</v>
      </c>
      <c r="AN4177" s="80"/>
      <c r="AO4177" s="80"/>
      <c r="AP4177" s="80"/>
      <c r="AQ4177" s="80"/>
      <c r="AR4177" s="130"/>
      <c r="AS4177" s="80"/>
      <c r="AT4177" s="7"/>
      <c r="AU4177" s="7"/>
      <c r="AV4177" s="169"/>
      <c r="AW4177" s="170"/>
      <c r="AX4177" s="140"/>
      <c r="AY4177" s="150"/>
      <c r="AZ4177" s="171"/>
      <c r="BA4177" s="171"/>
      <c r="BB4177" s="150" t="str">
        <f t="shared" si="725"/>
        <v/>
      </c>
      <c r="BC4177" s="172"/>
      <c r="BD4177" s="169"/>
      <c r="BE4177" s="169"/>
      <c r="BF4177" s="169"/>
      <c r="BG4177" s="169"/>
      <c r="BH4177" s="169"/>
      <c r="BI4177" s="169"/>
      <c r="BJ4177" s="169"/>
      <c r="BK4177" s="169"/>
      <c r="BL4177" s="169"/>
      <c r="BM4177" s="169"/>
      <c r="BN4177" s="169"/>
      <c r="BO4177" s="169"/>
      <c r="BP4177" s="169"/>
      <c r="BQ4177" s="169"/>
      <c r="BS4177" s="6"/>
      <c r="BT4177" s="11"/>
      <c r="BU4177" s="6"/>
      <c r="BV4177" s="6"/>
    </row>
    <row r="4178" spans="1:74" ht="15.75" x14ac:dyDescent="0.25">
      <c r="A4178" s="52" t="s">
        <v>6922</v>
      </c>
      <c r="B4178" s="56"/>
      <c r="C4178" s="7" t="s">
        <v>111</v>
      </c>
      <c r="D4178" s="7" t="s">
        <v>22</v>
      </c>
      <c r="E4178" s="7"/>
      <c r="F4178" s="64" t="s">
        <v>181</v>
      </c>
      <c r="G4178" s="6"/>
      <c r="H4178" s="6"/>
      <c r="I4178" s="10" t="s">
        <v>110</v>
      </c>
      <c r="J4178" s="11" t="s">
        <v>7077</v>
      </c>
      <c r="K4178" s="220" t="s">
        <v>600</v>
      </c>
      <c r="L4178" s="180"/>
      <c r="M4178" s="180">
        <v>1000</v>
      </c>
      <c r="N4178" s="80" t="s">
        <v>6925</v>
      </c>
      <c r="O4178" s="165"/>
      <c r="P4178" s="80" t="s">
        <v>7077</v>
      </c>
      <c r="Q4178" s="80"/>
      <c r="R4178" s="80"/>
      <c r="S4178" s="166"/>
      <c r="T4178" s="164"/>
      <c r="U4178" s="167"/>
      <c r="V4178" s="168"/>
      <c r="W4178" s="12" t="str">
        <f t="shared" si="723"/>
        <v>Mqtt1</v>
      </c>
      <c r="X4178" s="222"/>
      <c r="Y4178" s="6" t="str">
        <f t="shared" si="724"/>
        <v>450000 UNDERWLIGHTS</v>
      </c>
      <c r="Z4178" s="106" t="str">
        <f t="shared" si="726"/>
        <v>$.SbFR37MidFwdSliderOnOff</v>
      </c>
      <c r="AA4178" s="12">
        <v>40</v>
      </c>
      <c r="AB4178" s="6"/>
      <c r="AJ4178" s="80"/>
      <c r="AK4178" s="116" t="s">
        <v>6924</v>
      </c>
      <c r="AN4178" s="80"/>
      <c r="AO4178" s="80"/>
      <c r="AP4178" s="80"/>
      <c r="AQ4178" s="80"/>
      <c r="AR4178" s="130"/>
      <c r="AS4178" s="80"/>
      <c r="AT4178" s="7"/>
      <c r="AU4178" s="7"/>
      <c r="AV4178" s="169"/>
      <c r="AW4178" s="170"/>
      <c r="AX4178" s="140"/>
      <c r="AY4178" s="150"/>
      <c r="AZ4178" s="171"/>
      <c r="BA4178" s="171"/>
      <c r="BB4178" s="150" t="str">
        <f t="shared" si="725"/>
        <v/>
      </c>
      <c r="BC4178" s="172"/>
      <c r="BD4178" s="169"/>
      <c r="BE4178" s="169"/>
      <c r="BF4178" s="169"/>
      <c r="BG4178" s="169"/>
      <c r="BH4178" s="169"/>
      <c r="BI4178" s="169"/>
      <c r="BJ4178" s="169"/>
      <c r="BK4178" s="169"/>
      <c r="BL4178" s="169"/>
      <c r="BM4178" s="169"/>
      <c r="BN4178" s="169"/>
      <c r="BO4178" s="169"/>
      <c r="BP4178" s="169"/>
      <c r="BQ4178" s="169"/>
      <c r="BS4178" s="6"/>
      <c r="BT4178" s="11"/>
      <c r="BU4178" s="6"/>
      <c r="BV4178" s="6"/>
    </row>
    <row r="4179" spans="1:74" ht="15.75" x14ac:dyDescent="0.25">
      <c r="A4179" s="52" t="s">
        <v>6922</v>
      </c>
      <c r="B4179" s="56"/>
      <c r="C4179" s="7" t="s">
        <v>111</v>
      </c>
      <c r="D4179" s="7" t="s">
        <v>22</v>
      </c>
      <c r="E4179" s="7"/>
      <c r="F4179" s="64" t="s">
        <v>181</v>
      </c>
      <c r="G4179" s="6"/>
      <c r="H4179" s="6"/>
      <c r="I4179" s="10" t="s">
        <v>110</v>
      </c>
      <c r="J4179" s="11" t="s">
        <v>7078</v>
      </c>
      <c r="K4179" s="220" t="s">
        <v>600</v>
      </c>
      <c r="L4179" s="180"/>
      <c r="M4179" s="180">
        <v>1000</v>
      </c>
      <c r="N4179" s="80" t="s">
        <v>6925</v>
      </c>
      <c r="O4179" s="165"/>
      <c r="P4179" s="80" t="s">
        <v>7078</v>
      </c>
      <c r="Q4179" s="80"/>
      <c r="R4179" s="80"/>
      <c r="S4179" s="166"/>
      <c r="T4179" s="164"/>
      <c r="U4179" s="167"/>
      <c r="V4179" s="168"/>
      <c r="W4179" s="12" t="str">
        <f t="shared" si="723"/>
        <v>Mqtt1</v>
      </c>
      <c r="X4179" s="222"/>
      <c r="Y4179" s="6" t="str">
        <f t="shared" si="724"/>
        <v>450000 UNDERWLIGHTS</v>
      </c>
      <c r="Z4179" s="106" t="str">
        <f t="shared" si="726"/>
        <v>$.SbFR37MidFwdActiveChanges</v>
      </c>
      <c r="AA4179" s="12">
        <v>40</v>
      </c>
      <c r="AB4179" s="6"/>
      <c r="AJ4179" s="80"/>
      <c r="AK4179" s="116" t="s">
        <v>6924</v>
      </c>
      <c r="AN4179" s="80"/>
      <c r="AO4179" s="80"/>
      <c r="AP4179" s="80"/>
      <c r="AQ4179" s="80"/>
      <c r="AR4179" s="130"/>
      <c r="AS4179" s="80"/>
      <c r="AT4179" s="7"/>
      <c r="AU4179" s="7"/>
      <c r="AV4179" s="169"/>
      <c r="AW4179" s="170"/>
      <c r="AX4179" s="140"/>
      <c r="AY4179" s="150"/>
      <c r="AZ4179" s="171"/>
      <c r="BA4179" s="171"/>
      <c r="BB4179" s="150" t="str">
        <f t="shared" si="725"/>
        <v/>
      </c>
      <c r="BC4179" s="172"/>
      <c r="BD4179" s="169"/>
      <c r="BE4179" s="169"/>
      <c r="BF4179" s="169"/>
      <c r="BG4179" s="169"/>
      <c r="BH4179" s="169"/>
      <c r="BI4179" s="169"/>
      <c r="BJ4179" s="169"/>
      <c r="BK4179" s="169"/>
      <c r="BL4179" s="169"/>
      <c r="BM4179" s="169"/>
      <c r="BN4179" s="169"/>
      <c r="BO4179" s="169"/>
      <c r="BP4179" s="169"/>
      <c r="BQ4179" s="169"/>
      <c r="BS4179" s="6"/>
      <c r="BT4179" s="11"/>
      <c r="BU4179" s="6"/>
      <c r="BV4179" s="6"/>
    </row>
    <row r="4180" spans="1:74" ht="15.75" x14ac:dyDescent="0.25">
      <c r="A4180" s="52" t="s">
        <v>6922</v>
      </c>
      <c r="B4180" s="56"/>
      <c r="C4180" s="7" t="s">
        <v>128</v>
      </c>
      <c r="D4180" s="7" t="s">
        <v>22</v>
      </c>
      <c r="E4180" s="7"/>
      <c r="F4180" s="64" t="s">
        <v>181</v>
      </c>
      <c r="G4180" s="6"/>
      <c r="H4180" s="6"/>
      <c r="I4180" s="10" t="s">
        <v>110</v>
      </c>
      <c r="J4180" s="11" t="s">
        <v>7079</v>
      </c>
      <c r="K4180" s="220" t="s">
        <v>600</v>
      </c>
      <c r="L4180" s="180"/>
      <c r="M4180" s="180">
        <v>1000</v>
      </c>
      <c r="N4180" s="80" t="s">
        <v>6925</v>
      </c>
      <c r="O4180" s="165"/>
      <c r="P4180" s="80" t="s">
        <v>7079</v>
      </c>
      <c r="Q4180" s="80"/>
      <c r="R4180" s="80"/>
      <c r="S4180" s="166"/>
      <c r="T4180" s="164"/>
      <c r="U4180" s="167"/>
      <c r="V4180" s="168"/>
      <c r="W4180" s="12" t="str">
        <f t="shared" si="723"/>
        <v>Mqtt1</v>
      </c>
      <c r="X4180" s="222"/>
      <c r="Y4180" s="6" t="str">
        <f t="shared" si="724"/>
        <v>450000 UNDERWLIGHTS</v>
      </c>
      <c r="Z4180" s="106" t="str">
        <f t="shared" si="726"/>
        <v>$.SbFR37MidFwdPreset1HmiColor</v>
      </c>
      <c r="AA4180" s="12">
        <v>40</v>
      </c>
      <c r="AB4180" s="6"/>
      <c r="AE4180" s="11">
        <v>9</v>
      </c>
      <c r="AJ4180" s="80"/>
      <c r="AN4180" s="80"/>
      <c r="AO4180" s="80"/>
      <c r="AP4180" s="80"/>
      <c r="AQ4180" s="80"/>
      <c r="AR4180" s="130"/>
      <c r="AS4180" s="80"/>
      <c r="AT4180" s="7"/>
      <c r="AU4180" s="7"/>
      <c r="AV4180" s="169"/>
      <c r="AW4180" s="170"/>
      <c r="AX4180" s="140"/>
      <c r="AY4180" s="150"/>
      <c r="AZ4180" s="171"/>
      <c r="BA4180" s="171"/>
      <c r="BB4180" s="150" t="str">
        <f t="shared" si="725"/>
        <v/>
      </c>
      <c r="BC4180" s="172"/>
      <c r="BD4180" s="169"/>
      <c r="BE4180" s="169"/>
      <c r="BF4180" s="169"/>
      <c r="BG4180" s="169"/>
      <c r="BH4180" s="169"/>
      <c r="BI4180" s="169"/>
      <c r="BJ4180" s="169"/>
      <c r="BK4180" s="169"/>
      <c r="BL4180" s="169"/>
      <c r="BM4180" s="169"/>
      <c r="BN4180" s="169"/>
      <c r="BO4180" s="169"/>
      <c r="BP4180" s="169"/>
      <c r="BQ4180" s="169"/>
      <c r="BS4180" s="6"/>
      <c r="BT4180" s="11"/>
      <c r="BU4180" s="6"/>
      <c r="BV4180" s="6"/>
    </row>
    <row r="4181" spans="1:74" ht="15.75" x14ac:dyDescent="0.25">
      <c r="A4181" s="52" t="s">
        <v>6922</v>
      </c>
      <c r="B4181" s="56"/>
      <c r="C4181" s="7" t="s">
        <v>128</v>
      </c>
      <c r="D4181" s="7" t="s">
        <v>22</v>
      </c>
      <c r="E4181" s="7"/>
      <c r="F4181" s="64" t="s">
        <v>181</v>
      </c>
      <c r="G4181" s="6"/>
      <c r="H4181" s="6"/>
      <c r="I4181" s="10" t="s">
        <v>110</v>
      </c>
      <c r="J4181" s="11" t="s">
        <v>7080</v>
      </c>
      <c r="K4181" s="220" t="s">
        <v>600</v>
      </c>
      <c r="L4181" s="180"/>
      <c r="M4181" s="180">
        <v>1000</v>
      </c>
      <c r="N4181" s="80" t="s">
        <v>6925</v>
      </c>
      <c r="O4181" s="165"/>
      <c r="P4181" s="80" t="s">
        <v>7080</v>
      </c>
      <c r="Q4181" s="80"/>
      <c r="R4181" s="80"/>
      <c r="S4181" s="166"/>
      <c r="T4181" s="164"/>
      <c r="U4181" s="167"/>
      <c r="V4181" s="168"/>
      <c r="W4181" s="12" t="str">
        <f t="shared" si="723"/>
        <v>Mqtt1</v>
      </c>
      <c r="X4181" s="222"/>
      <c r="Y4181" s="6" t="str">
        <f t="shared" si="724"/>
        <v>450000 UNDERWLIGHTS</v>
      </c>
      <c r="Z4181" s="106" t="str">
        <f t="shared" si="726"/>
        <v>$.SbFR37MidFwdPreset2HmiColor</v>
      </c>
      <c r="AA4181" s="12">
        <v>40</v>
      </c>
      <c r="AB4181" s="6"/>
      <c r="AE4181" s="11">
        <v>9</v>
      </c>
      <c r="AJ4181" s="80"/>
      <c r="AN4181" s="80"/>
      <c r="AO4181" s="80"/>
      <c r="AP4181" s="80"/>
      <c r="AQ4181" s="80"/>
      <c r="AR4181" s="130"/>
      <c r="AS4181" s="80"/>
      <c r="AT4181" s="7"/>
      <c r="AU4181" s="7"/>
      <c r="AV4181" s="169"/>
      <c r="AW4181" s="170"/>
      <c r="AX4181" s="140"/>
      <c r="AY4181" s="150"/>
      <c r="AZ4181" s="171"/>
      <c r="BA4181" s="171"/>
      <c r="BB4181" s="150" t="str">
        <f t="shared" si="725"/>
        <v/>
      </c>
      <c r="BC4181" s="172"/>
      <c r="BD4181" s="169"/>
      <c r="BE4181" s="169"/>
      <c r="BF4181" s="169"/>
      <c r="BG4181" s="169"/>
      <c r="BH4181" s="169"/>
      <c r="BI4181" s="169"/>
      <c r="BJ4181" s="169"/>
      <c r="BK4181" s="169"/>
      <c r="BL4181" s="169"/>
      <c r="BM4181" s="169"/>
      <c r="BN4181" s="169"/>
      <c r="BO4181" s="169"/>
      <c r="BP4181" s="169"/>
      <c r="BQ4181" s="169"/>
      <c r="BS4181" s="6"/>
      <c r="BT4181" s="11"/>
      <c r="BU4181" s="6"/>
      <c r="BV4181" s="6"/>
    </row>
    <row r="4182" spans="1:74" ht="15.75" x14ac:dyDescent="0.25">
      <c r="A4182" s="52" t="s">
        <v>6922</v>
      </c>
      <c r="B4182" s="56"/>
      <c r="C4182" s="7" t="s">
        <v>128</v>
      </c>
      <c r="D4182" s="7" t="s">
        <v>22</v>
      </c>
      <c r="E4182" s="7"/>
      <c r="F4182" s="64" t="s">
        <v>181</v>
      </c>
      <c r="G4182" s="6"/>
      <c r="H4182" s="6"/>
      <c r="I4182" s="10" t="s">
        <v>110</v>
      </c>
      <c r="J4182" s="11" t="s">
        <v>7081</v>
      </c>
      <c r="K4182" s="220" t="s">
        <v>600</v>
      </c>
      <c r="L4182" s="180"/>
      <c r="M4182" s="180">
        <v>1000</v>
      </c>
      <c r="N4182" s="80" t="s">
        <v>6925</v>
      </c>
      <c r="O4182" s="165"/>
      <c r="P4182" s="80" t="s">
        <v>7081</v>
      </c>
      <c r="Q4182" s="80"/>
      <c r="R4182" s="80"/>
      <c r="S4182" s="166"/>
      <c r="T4182" s="164"/>
      <c r="U4182" s="167"/>
      <c r="V4182" s="168"/>
      <c r="W4182" s="12" t="str">
        <f t="shared" si="723"/>
        <v>Mqtt1</v>
      </c>
      <c r="X4182" s="222"/>
      <c r="Y4182" s="6" t="str">
        <f t="shared" si="724"/>
        <v>450000 UNDERWLIGHTS</v>
      </c>
      <c r="Z4182" s="106" t="str">
        <f t="shared" si="726"/>
        <v>$.SbFR37MidFwdPreset3HmiColor</v>
      </c>
      <c r="AA4182" s="12">
        <v>40</v>
      </c>
      <c r="AB4182" s="6"/>
      <c r="AE4182" s="11">
        <v>9</v>
      </c>
      <c r="AJ4182" s="80"/>
      <c r="AN4182" s="80"/>
      <c r="AO4182" s="80"/>
      <c r="AP4182" s="80"/>
      <c r="AQ4182" s="80"/>
      <c r="AR4182" s="130"/>
      <c r="AS4182" s="80"/>
      <c r="AT4182" s="7"/>
      <c r="AU4182" s="7"/>
      <c r="AV4182" s="169"/>
      <c r="AW4182" s="170"/>
      <c r="AX4182" s="140"/>
      <c r="AY4182" s="150"/>
      <c r="AZ4182" s="171"/>
      <c r="BA4182" s="171"/>
      <c r="BB4182" s="150" t="str">
        <f t="shared" si="725"/>
        <v/>
      </c>
      <c r="BC4182" s="172"/>
      <c r="BD4182" s="169"/>
      <c r="BE4182" s="169"/>
      <c r="BF4182" s="169"/>
      <c r="BG4182" s="169"/>
      <c r="BH4182" s="169"/>
      <c r="BI4182" s="169"/>
      <c r="BJ4182" s="169"/>
      <c r="BK4182" s="169"/>
      <c r="BL4182" s="169"/>
      <c r="BM4182" s="169"/>
      <c r="BN4182" s="169"/>
      <c r="BO4182" s="169"/>
      <c r="BP4182" s="169"/>
      <c r="BQ4182" s="169"/>
      <c r="BS4182" s="6"/>
      <c r="BT4182" s="11"/>
      <c r="BU4182" s="6"/>
      <c r="BV4182" s="6"/>
    </row>
    <row r="4183" spans="1:74" ht="15.75" x14ac:dyDescent="0.25">
      <c r="A4183" s="52" t="s">
        <v>6922</v>
      </c>
      <c r="B4183" s="56"/>
      <c r="C4183" s="7" t="s">
        <v>128</v>
      </c>
      <c r="D4183" s="7" t="s">
        <v>22</v>
      </c>
      <c r="E4183" s="7"/>
      <c r="F4183" s="64" t="s">
        <v>181</v>
      </c>
      <c r="G4183" s="6"/>
      <c r="H4183" s="6"/>
      <c r="I4183" s="10" t="s">
        <v>110</v>
      </c>
      <c r="J4183" s="11" t="s">
        <v>7082</v>
      </c>
      <c r="K4183" s="220" t="s">
        <v>600</v>
      </c>
      <c r="L4183" s="180"/>
      <c r="M4183" s="180">
        <v>1000</v>
      </c>
      <c r="N4183" s="80" t="s">
        <v>6925</v>
      </c>
      <c r="O4183" s="165"/>
      <c r="P4183" s="80" t="s">
        <v>7082</v>
      </c>
      <c r="Q4183" s="80"/>
      <c r="R4183" s="80"/>
      <c r="S4183" s="166"/>
      <c r="T4183" s="164"/>
      <c r="U4183" s="167"/>
      <c r="V4183" s="168"/>
      <c r="W4183" s="12" t="str">
        <f t="shared" si="723"/>
        <v>Mqtt1</v>
      </c>
      <c r="X4183" s="222"/>
      <c r="Y4183" s="6" t="str">
        <f t="shared" si="724"/>
        <v>450000 UNDERWLIGHTS</v>
      </c>
      <c r="Z4183" s="106" t="str">
        <f t="shared" si="726"/>
        <v>$.SbFR37MidFwdPreset4HmiColor</v>
      </c>
      <c r="AA4183" s="12">
        <v>40</v>
      </c>
      <c r="AB4183" s="6"/>
      <c r="AE4183" s="11">
        <v>9</v>
      </c>
      <c r="AJ4183" s="80"/>
      <c r="AN4183" s="80"/>
      <c r="AO4183" s="80"/>
      <c r="AP4183" s="80"/>
      <c r="AQ4183" s="80"/>
      <c r="AR4183" s="130"/>
      <c r="AS4183" s="80"/>
      <c r="AT4183" s="7"/>
      <c r="AU4183" s="7"/>
      <c r="AV4183" s="169"/>
      <c r="AW4183" s="170"/>
      <c r="AX4183" s="140"/>
      <c r="AY4183" s="150"/>
      <c r="AZ4183" s="171"/>
      <c r="BA4183" s="171"/>
      <c r="BB4183" s="150" t="str">
        <f t="shared" si="725"/>
        <v/>
      </c>
      <c r="BC4183" s="172"/>
      <c r="BD4183" s="169"/>
      <c r="BE4183" s="169"/>
      <c r="BF4183" s="169"/>
      <c r="BG4183" s="169"/>
      <c r="BH4183" s="169"/>
      <c r="BI4183" s="169"/>
      <c r="BJ4183" s="169"/>
      <c r="BK4183" s="169"/>
      <c r="BL4183" s="169"/>
      <c r="BM4183" s="169"/>
      <c r="BN4183" s="169"/>
      <c r="BO4183" s="169"/>
      <c r="BP4183" s="169"/>
      <c r="BQ4183" s="169"/>
      <c r="BS4183" s="6"/>
      <c r="BT4183" s="11"/>
      <c r="BU4183" s="6"/>
      <c r="BV4183" s="6"/>
    </row>
    <row r="4184" spans="1:74" ht="15.75" x14ac:dyDescent="0.25">
      <c r="A4184" s="52" t="s">
        <v>6922</v>
      </c>
      <c r="B4184" s="56"/>
      <c r="C4184" s="7" t="s">
        <v>128</v>
      </c>
      <c r="D4184" s="7" t="s">
        <v>22</v>
      </c>
      <c r="E4184" s="7"/>
      <c r="F4184" s="64" t="s">
        <v>181</v>
      </c>
      <c r="G4184" s="6"/>
      <c r="H4184" s="6"/>
      <c r="I4184" s="10" t="s">
        <v>110</v>
      </c>
      <c r="J4184" s="11" t="s">
        <v>7083</v>
      </c>
      <c r="K4184" s="220" t="s">
        <v>600</v>
      </c>
      <c r="L4184" s="180"/>
      <c r="M4184" s="180">
        <v>1000</v>
      </c>
      <c r="N4184" s="80" t="s">
        <v>6925</v>
      </c>
      <c r="O4184" s="165"/>
      <c r="P4184" s="80" t="s">
        <v>7083</v>
      </c>
      <c r="Q4184" s="80"/>
      <c r="R4184" s="80"/>
      <c r="S4184" s="166"/>
      <c r="T4184" s="164"/>
      <c r="U4184" s="167"/>
      <c r="V4184" s="168"/>
      <c r="W4184" s="12" t="str">
        <f t="shared" si="723"/>
        <v>Mqtt1</v>
      </c>
      <c r="X4184" s="222"/>
      <c r="Y4184" s="6" t="str">
        <f t="shared" si="724"/>
        <v>450000 UNDERWLIGHTS</v>
      </c>
      <c r="Z4184" s="106" t="str">
        <f t="shared" si="726"/>
        <v>$.SbFR37MidFwdPreset5HmiColor</v>
      </c>
      <c r="AA4184" s="12">
        <v>40</v>
      </c>
      <c r="AB4184" s="6"/>
      <c r="AE4184" s="11">
        <v>9</v>
      </c>
      <c r="AJ4184" s="80"/>
      <c r="AN4184" s="80"/>
      <c r="AO4184" s="80"/>
      <c r="AP4184" s="80"/>
      <c r="AQ4184" s="80"/>
      <c r="AR4184" s="130"/>
      <c r="AS4184" s="80"/>
      <c r="AT4184" s="7"/>
      <c r="AU4184" s="7"/>
      <c r="AV4184" s="169"/>
      <c r="AW4184" s="170"/>
      <c r="AX4184" s="140"/>
      <c r="AY4184" s="150"/>
      <c r="AZ4184" s="171"/>
      <c r="BA4184" s="171"/>
      <c r="BB4184" s="150" t="str">
        <f t="shared" si="725"/>
        <v/>
      </c>
      <c r="BC4184" s="172"/>
      <c r="BD4184" s="169"/>
      <c r="BE4184" s="169"/>
      <c r="BF4184" s="169"/>
      <c r="BG4184" s="169"/>
      <c r="BH4184" s="169"/>
      <c r="BI4184" s="169"/>
      <c r="BJ4184" s="169"/>
      <c r="BK4184" s="169"/>
      <c r="BL4184" s="169"/>
      <c r="BM4184" s="169"/>
      <c r="BN4184" s="169"/>
      <c r="BO4184" s="169"/>
      <c r="BP4184" s="169"/>
      <c r="BQ4184" s="169"/>
      <c r="BS4184" s="6"/>
      <c r="BT4184" s="11"/>
      <c r="BU4184" s="6"/>
      <c r="BV4184" s="6"/>
    </row>
    <row r="4185" spans="1:74" ht="15.75" x14ac:dyDescent="0.25">
      <c r="A4185" s="52" t="s">
        <v>6922</v>
      </c>
      <c r="B4185" s="56"/>
      <c r="C4185" s="7" t="s">
        <v>128</v>
      </c>
      <c r="D4185" s="7" t="s">
        <v>22</v>
      </c>
      <c r="E4185" s="7"/>
      <c r="F4185" s="64" t="s">
        <v>181</v>
      </c>
      <c r="G4185" s="6"/>
      <c r="H4185" s="6"/>
      <c r="I4185" s="10" t="s">
        <v>110</v>
      </c>
      <c r="J4185" s="11" t="s">
        <v>7084</v>
      </c>
      <c r="K4185" s="220" t="s">
        <v>600</v>
      </c>
      <c r="L4185" s="180"/>
      <c r="M4185" s="180">
        <v>1000</v>
      </c>
      <c r="N4185" s="80" t="s">
        <v>6925</v>
      </c>
      <c r="O4185" s="165"/>
      <c r="P4185" s="80" t="s">
        <v>7084</v>
      </c>
      <c r="Q4185" s="80"/>
      <c r="R4185" s="80"/>
      <c r="S4185" s="166"/>
      <c r="T4185" s="164"/>
      <c r="U4185" s="167"/>
      <c r="V4185" s="168"/>
      <c r="W4185" s="12" t="str">
        <f t="shared" si="723"/>
        <v>Mqtt1</v>
      </c>
      <c r="X4185" s="222"/>
      <c r="Y4185" s="6" t="str">
        <f t="shared" si="724"/>
        <v>450000 UNDERWLIGHTS</v>
      </c>
      <c r="Z4185" s="106" t="str">
        <f t="shared" si="726"/>
        <v>$.SbFR37MidFwdPreset6HmiColor</v>
      </c>
      <c r="AA4185" s="12">
        <v>40</v>
      </c>
      <c r="AB4185" s="6"/>
      <c r="AE4185" s="11">
        <v>9</v>
      </c>
      <c r="AJ4185" s="80"/>
      <c r="AN4185" s="80"/>
      <c r="AO4185" s="80"/>
      <c r="AP4185" s="80"/>
      <c r="AQ4185" s="80"/>
      <c r="AR4185" s="130"/>
      <c r="AS4185" s="80"/>
      <c r="AT4185" s="7"/>
      <c r="AU4185" s="7"/>
      <c r="AV4185" s="169"/>
      <c r="AW4185" s="170"/>
      <c r="AX4185" s="140"/>
      <c r="AY4185" s="150"/>
      <c r="AZ4185" s="171"/>
      <c r="BA4185" s="171"/>
      <c r="BB4185" s="150" t="str">
        <f t="shared" si="725"/>
        <v/>
      </c>
      <c r="BC4185" s="172"/>
      <c r="BD4185" s="169"/>
      <c r="BE4185" s="169"/>
      <c r="BF4185" s="169"/>
      <c r="BG4185" s="169"/>
      <c r="BH4185" s="169"/>
      <c r="BI4185" s="169"/>
      <c r="BJ4185" s="169"/>
      <c r="BK4185" s="169"/>
      <c r="BL4185" s="169"/>
      <c r="BM4185" s="169"/>
      <c r="BN4185" s="169"/>
      <c r="BO4185" s="169"/>
      <c r="BP4185" s="169"/>
      <c r="BQ4185" s="169"/>
      <c r="BS4185" s="6"/>
      <c r="BT4185" s="11"/>
      <c r="BU4185" s="6"/>
      <c r="BV4185" s="6"/>
    </row>
    <row r="4186" spans="1:74" ht="15.75" x14ac:dyDescent="0.25">
      <c r="A4186" s="52" t="s">
        <v>6922</v>
      </c>
      <c r="B4186" s="56"/>
      <c r="C4186" s="7" t="s">
        <v>128</v>
      </c>
      <c r="D4186" s="7" t="s">
        <v>22</v>
      </c>
      <c r="E4186" s="7"/>
      <c r="F4186" s="64" t="s">
        <v>181</v>
      </c>
      <c r="G4186" s="6"/>
      <c r="H4186" s="6"/>
      <c r="I4186" s="10" t="s">
        <v>110</v>
      </c>
      <c r="J4186" s="11" t="s">
        <v>7085</v>
      </c>
      <c r="K4186" s="220" t="s">
        <v>600</v>
      </c>
      <c r="L4186" s="180"/>
      <c r="M4186" s="180">
        <v>1000</v>
      </c>
      <c r="N4186" s="80" t="s">
        <v>6925</v>
      </c>
      <c r="O4186" s="165"/>
      <c r="P4186" s="80" t="s">
        <v>7085</v>
      </c>
      <c r="Q4186" s="80"/>
      <c r="R4186" s="80"/>
      <c r="S4186" s="166"/>
      <c r="T4186" s="164"/>
      <c r="U4186" s="167"/>
      <c r="V4186" s="168"/>
      <c r="W4186" s="12" t="str">
        <f t="shared" si="723"/>
        <v>Mqtt1</v>
      </c>
      <c r="X4186" s="222"/>
      <c r="Y4186" s="6" t="str">
        <f t="shared" si="724"/>
        <v>450000 UNDERWLIGHTS</v>
      </c>
      <c r="Z4186" s="106" t="str">
        <f t="shared" si="726"/>
        <v>$.SbFR37MidFwdCurrentHmiColor</v>
      </c>
      <c r="AA4186" s="12">
        <v>40</v>
      </c>
      <c r="AB4186" s="6"/>
      <c r="AE4186" s="11">
        <v>9</v>
      </c>
      <c r="AJ4186" s="80"/>
      <c r="AN4186" s="80"/>
      <c r="AO4186" s="80"/>
      <c r="AP4186" s="80"/>
      <c r="AQ4186" s="80"/>
      <c r="AR4186" s="130"/>
      <c r="AS4186" s="80"/>
      <c r="AT4186" s="7"/>
      <c r="AU4186" s="7"/>
      <c r="AV4186" s="169"/>
      <c r="AW4186" s="170"/>
      <c r="AX4186" s="140"/>
      <c r="AY4186" s="150"/>
      <c r="AZ4186" s="171"/>
      <c r="BA4186" s="171"/>
      <c r="BB4186" s="150" t="str">
        <f t="shared" si="725"/>
        <v/>
      </c>
      <c r="BC4186" s="172"/>
      <c r="BD4186" s="169"/>
      <c r="BE4186" s="169"/>
      <c r="BF4186" s="169"/>
      <c r="BG4186" s="169"/>
      <c r="BH4186" s="169"/>
      <c r="BI4186" s="169"/>
      <c r="BJ4186" s="169"/>
      <c r="BK4186" s="169"/>
      <c r="BL4186" s="169"/>
      <c r="BM4186" s="169"/>
      <c r="BN4186" s="169"/>
      <c r="BO4186" s="169"/>
      <c r="BP4186" s="169"/>
      <c r="BQ4186" s="169"/>
      <c r="BS4186" s="6"/>
      <c r="BT4186" s="11"/>
      <c r="BU4186" s="6"/>
      <c r="BV4186" s="6"/>
    </row>
    <row r="4187" spans="1:74" ht="15.75" x14ac:dyDescent="0.25">
      <c r="A4187" s="52" t="s">
        <v>6922</v>
      </c>
      <c r="B4187" s="56"/>
      <c r="C4187" s="7" t="s">
        <v>114</v>
      </c>
      <c r="D4187" s="7" t="s">
        <v>22</v>
      </c>
      <c r="E4187" s="7"/>
      <c r="F4187" s="64" t="s">
        <v>181</v>
      </c>
      <c r="G4187" s="6"/>
      <c r="H4187" s="6"/>
      <c r="I4187" s="10" t="s">
        <v>110</v>
      </c>
      <c r="J4187" s="11" t="s">
        <v>7086</v>
      </c>
      <c r="K4187" s="220" t="s">
        <v>600</v>
      </c>
      <c r="L4187" s="180"/>
      <c r="M4187" s="180">
        <v>1000</v>
      </c>
      <c r="N4187" s="80" t="s">
        <v>6925</v>
      </c>
      <c r="O4187" s="165"/>
      <c r="P4187" s="80" t="s">
        <v>7086</v>
      </c>
      <c r="Q4187" s="80"/>
      <c r="R4187" s="80"/>
      <c r="S4187" s="166"/>
      <c r="T4187" s="164"/>
      <c r="U4187" s="167"/>
      <c r="V4187" s="168"/>
      <c r="W4187" s="12" t="str">
        <f t="shared" si="723"/>
        <v>Mqtt1</v>
      </c>
      <c r="X4187" s="222"/>
      <c r="Y4187" s="6" t="str">
        <f t="shared" si="724"/>
        <v>450000 UNDERWLIGHTS</v>
      </c>
      <c r="Z4187" s="106" t="str">
        <f t="shared" si="726"/>
        <v>$.SbFR48MidaftPresetSelection</v>
      </c>
      <c r="AA4187" s="12">
        <v>44</v>
      </c>
      <c r="AB4187" s="6"/>
      <c r="AJ4187" s="80"/>
      <c r="AK4187" s="116" t="s">
        <v>6924</v>
      </c>
      <c r="AN4187" s="80"/>
      <c r="AO4187" s="80"/>
      <c r="AP4187" s="80"/>
      <c r="AQ4187" s="80"/>
      <c r="AR4187" s="130"/>
      <c r="AS4187" s="80"/>
      <c r="AT4187" s="7"/>
      <c r="AU4187" s="7"/>
      <c r="AV4187" s="169"/>
      <c r="AW4187" s="170"/>
      <c r="AX4187" s="140"/>
      <c r="AY4187" s="150"/>
      <c r="AZ4187" s="171"/>
      <c r="BA4187" s="171"/>
      <c r="BB4187" s="150" t="str">
        <f t="shared" si="725"/>
        <v/>
      </c>
      <c r="BC4187" s="172"/>
      <c r="BD4187" s="169"/>
      <c r="BE4187" s="169"/>
      <c r="BF4187" s="169"/>
      <c r="BG4187" s="169"/>
      <c r="BH4187" s="169"/>
      <c r="BI4187" s="169"/>
      <c r="BJ4187" s="169"/>
      <c r="BK4187" s="169"/>
      <c r="BL4187" s="169"/>
      <c r="BM4187" s="169"/>
      <c r="BN4187" s="169"/>
      <c r="BO4187" s="169"/>
      <c r="BP4187" s="169"/>
      <c r="BQ4187" s="169"/>
      <c r="BS4187" s="6"/>
      <c r="BT4187" s="11"/>
      <c r="BU4187" s="6"/>
      <c r="BV4187" s="6"/>
    </row>
    <row r="4188" spans="1:74" ht="15.75" x14ac:dyDescent="0.25">
      <c r="A4188" s="52" t="s">
        <v>6922</v>
      </c>
      <c r="B4188" s="56"/>
      <c r="C4188" s="7" t="s">
        <v>114</v>
      </c>
      <c r="D4188" s="7" t="s">
        <v>22</v>
      </c>
      <c r="E4188" s="7"/>
      <c r="F4188" s="64" t="s">
        <v>181</v>
      </c>
      <c r="G4188" s="6"/>
      <c r="H4188" s="6"/>
      <c r="I4188" s="10" t="s">
        <v>110</v>
      </c>
      <c r="J4188" s="11" t="s">
        <v>7087</v>
      </c>
      <c r="K4188" s="220" t="s">
        <v>600</v>
      </c>
      <c r="L4188" s="180"/>
      <c r="M4188" s="180">
        <v>1000</v>
      </c>
      <c r="N4188" s="80" t="s">
        <v>6925</v>
      </c>
      <c r="O4188" s="165"/>
      <c r="P4188" s="80" t="s">
        <v>7087</v>
      </c>
      <c r="Q4188" s="80"/>
      <c r="R4188" s="80"/>
      <c r="S4188" s="166"/>
      <c r="T4188" s="164"/>
      <c r="U4188" s="167"/>
      <c r="V4188" s="168"/>
      <c r="W4188" s="12" t="str">
        <f t="shared" si="723"/>
        <v>Mqtt1</v>
      </c>
      <c r="X4188" s="222"/>
      <c r="Y4188" s="6" t="str">
        <f t="shared" si="724"/>
        <v>450000 UNDERWLIGHTS</v>
      </c>
      <c r="Z4188" s="106" t="str">
        <f t="shared" si="726"/>
        <v>$.SbFR48MidaftSliderRed</v>
      </c>
      <c r="AA4188" s="12">
        <v>44</v>
      </c>
      <c r="AB4188" s="6"/>
      <c r="AJ4188" s="80"/>
      <c r="AK4188" s="116" t="s">
        <v>6924</v>
      </c>
      <c r="AN4188" s="80"/>
      <c r="AO4188" s="80"/>
      <c r="AP4188" s="80"/>
      <c r="AQ4188" s="80"/>
      <c r="AR4188" s="130"/>
      <c r="AS4188" s="80"/>
      <c r="AT4188" s="7"/>
      <c r="AU4188" s="7"/>
      <c r="AV4188" s="169"/>
      <c r="AW4188" s="170"/>
      <c r="AX4188" s="140"/>
      <c r="AY4188" s="150"/>
      <c r="AZ4188" s="171"/>
      <c r="BA4188" s="171"/>
      <c r="BB4188" s="150" t="str">
        <f t="shared" si="725"/>
        <v/>
      </c>
      <c r="BC4188" s="172"/>
      <c r="BD4188" s="169"/>
      <c r="BE4188" s="169"/>
      <c r="BF4188" s="169"/>
      <c r="BG4188" s="169"/>
      <c r="BH4188" s="169"/>
      <c r="BI4188" s="169"/>
      <c r="BJ4188" s="169"/>
      <c r="BK4188" s="169"/>
      <c r="BL4188" s="169"/>
      <c r="BM4188" s="169"/>
      <c r="BN4188" s="169"/>
      <c r="BO4188" s="169"/>
      <c r="BP4188" s="169"/>
      <c r="BQ4188" s="169"/>
      <c r="BS4188" s="6"/>
      <c r="BT4188" s="11"/>
      <c r="BU4188" s="6"/>
      <c r="BV4188" s="6"/>
    </row>
    <row r="4189" spans="1:74" ht="15.75" x14ac:dyDescent="0.25">
      <c r="A4189" s="52" t="s">
        <v>6922</v>
      </c>
      <c r="B4189" s="56"/>
      <c r="C4189" s="7" t="s">
        <v>114</v>
      </c>
      <c r="D4189" s="7" t="s">
        <v>22</v>
      </c>
      <c r="E4189" s="7"/>
      <c r="F4189" s="64" t="s">
        <v>181</v>
      </c>
      <c r="G4189" s="6"/>
      <c r="H4189" s="6"/>
      <c r="I4189" s="10" t="s">
        <v>110</v>
      </c>
      <c r="J4189" s="11" t="s">
        <v>7088</v>
      </c>
      <c r="K4189" s="220" t="s">
        <v>600</v>
      </c>
      <c r="L4189" s="180"/>
      <c r="M4189" s="180">
        <v>1000</v>
      </c>
      <c r="N4189" s="80" t="s">
        <v>6925</v>
      </c>
      <c r="O4189" s="165"/>
      <c r="P4189" s="80" t="s">
        <v>7088</v>
      </c>
      <c r="Q4189" s="80"/>
      <c r="R4189" s="80"/>
      <c r="S4189" s="166"/>
      <c r="T4189" s="164"/>
      <c r="U4189" s="167"/>
      <c r="V4189" s="168"/>
      <c r="W4189" s="12" t="str">
        <f t="shared" si="723"/>
        <v>Mqtt1</v>
      </c>
      <c r="X4189" s="222"/>
      <c r="Y4189" s="6" t="str">
        <f t="shared" si="724"/>
        <v>450000 UNDERWLIGHTS</v>
      </c>
      <c r="Z4189" s="106" t="str">
        <f t="shared" si="726"/>
        <v>$.SbFR48MidaftSliderGreen</v>
      </c>
      <c r="AA4189" s="12">
        <v>44</v>
      </c>
      <c r="AB4189" s="6"/>
      <c r="AJ4189" s="80"/>
      <c r="AK4189" s="116" t="s">
        <v>6924</v>
      </c>
      <c r="AN4189" s="80"/>
      <c r="AO4189" s="80"/>
      <c r="AP4189" s="80"/>
      <c r="AQ4189" s="80"/>
      <c r="AR4189" s="130"/>
      <c r="AS4189" s="80"/>
      <c r="AT4189" s="7"/>
      <c r="AU4189" s="7"/>
      <c r="AV4189" s="169"/>
      <c r="AW4189" s="170"/>
      <c r="AX4189" s="140"/>
      <c r="AY4189" s="150"/>
      <c r="AZ4189" s="171"/>
      <c r="BA4189" s="171"/>
      <c r="BB4189" s="150" t="str">
        <f t="shared" si="725"/>
        <v/>
      </c>
      <c r="BC4189" s="172"/>
      <c r="BD4189" s="169"/>
      <c r="BE4189" s="169"/>
      <c r="BF4189" s="169"/>
      <c r="BG4189" s="169"/>
      <c r="BH4189" s="169"/>
      <c r="BI4189" s="169"/>
      <c r="BJ4189" s="169"/>
      <c r="BK4189" s="169"/>
      <c r="BL4189" s="169"/>
      <c r="BM4189" s="169"/>
      <c r="BN4189" s="169"/>
      <c r="BO4189" s="169"/>
      <c r="BP4189" s="169"/>
      <c r="BQ4189" s="169"/>
      <c r="BS4189" s="6"/>
      <c r="BT4189" s="11"/>
      <c r="BU4189" s="6"/>
      <c r="BV4189" s="6"/>
    </row>
    <row r="4190" spans="1:74" ht="15.75" x14ac:dyDescent="0.25">
      <c r="A4190" s="52" t="s">
        <v>6922</v>
      </c>
      <c r="B4190" s="56"/>
      <c r="C4190" s="7" t="s">
        <v>114</v>
      </c>
      <c r="D4190" s="7" t="s">
        <v>22</v>
      </c>
      <c r="E4190" s="7"/>
      <c r="F4190" s="64" t="s">
        <v>181</v>
      </c>
      <c r="G4190" s="6"/>
      <c r="H4190" s="6"/>
      <c r="I4190" s="10" t="s">
        <v>110</v>
      </c>
      <c r="J4190" s="11" t="s">
        <v>7089</v>
      </c>
      <c r="K4190" s="220" t="s">
        <v>600</v>
      </c>
      <c r="L4190" s="180"/>
      <c r="M4190" s="180">
        <v>1000</v>
      </c>
      <c r="N4190" s="80" t="s">
        <v>6925</v>
      </c>
      <c r="O4190" s="165"/>
      <c r="P4190" s="80" t="s">
        <v>7089</v>
      </c>
      <c r="Q4190" s="80"/>
      <c r="R4190" s="80"/>
      <c r="S4190" s="166"/>
      <c r="T4190" s="164"/>
      <c r="U4190" s="167"/>
      <c r="V4190" s="168"/>
      <c r="W4190" s="12" t="str">
        <f t="shared" si="723"/>
        <v>Mqtt1</v>
      </c>
      <c r="X4190" s="222"/>
      <c r="Y4190" s="6" t="str">
        <f t="shared" si="724"/>
        <v>450000 UNDERWLIGHTS</v>
      </c>
      <c r="Z4190" s="106" t="str">
        <f t="shared" si="726"/>
        <v>$.SbFR48MidaftSliderBlue</v>
      </c>
      <c r="AA4190" s="12">
        <v>44</v>
      </c>
      <c r="AB4190" s="6"/>
      <c r="AJ4190" s="80"/>
      <c r="AK4190" s="116" t="s">
        <v>6924</v>
      </c>
      <c r="AN4190" s="80"/>
      <c r="AO4190" s="80"/>
      <c r="AP4190" s="80"/>
      <c r="AQ4190" s="80"/>
      <c r="AR4190" s="130"/>
      <c r="AS4190" s="80"/>
      <c r="AT4190" s="7"/>
      <c r="AU4190" s="7"/>
      <c r="AV4190" s="169"/>
      <c r="AW4190" s="170"/>
      <c r="AX4190" s="140"/>
      <c r="AY4190" s="150"/>
      <c r="AZ4190" s="171"/>
      <c r="BA4190" s="171"/>
      <c r="BB4190" s="150" t="str">
        <f t="shared" si="725"/>
        <v/>
      </c>
      <c r="BC4190" s="172"/>
      <c r="BD4190" s="169"/>
      <c r="BE4190" s="169"/>
      <c r="BF4190" s="169"/>
      <c r="BG4190" s="169"/>
      <c r="BH4190" s="169"/>
      <c r="BI4190" s="169"/>
      <c r="BJ4190" s="169"/>
      <c r="BK4190" s="169"/>
      <c r="BL4190" s="169"/>
      <c r="BM4190" s="169"/>
      <c r="BN4190" s="169"/>
      <c r="BO4190" s="169"/>
      <c r="BP4190" s="169"/>
      <c r="BQ4190" s="169"/>
      <c r="BS4190" s="6"/>
      <c r="BT4190" s="11"/>
      <c r="BU4190" s="6"/>
      <c r="BV4190" s="6"/>
    </row>
    <row r="4191" spans="1:74" ht="15.75" x14ac:dyDescent="0.25">
      <c r="A4191" s="52" t="s">
        <v>6922</v>
      </c>
      <c r="B4191" s="56"/>
      <c r="C4191" s="7" t="s">
        <v>114</v>
      </c>
      <c r="D4191" s="7" t="s">
        <v>22</v>
      </c>
      <c r="E4191" s="7"/>
      <c r="F4191" s="64" t="s">
        <v>181</v>
      </c>
      <c r="G4191" s="6"/>
      <c r="H4191" s="6"/>
      <c r="I4191" s="10" t="s">
        <v>110</v>
      </c>
      <c r="J4191" s="11" t="s">
        <v>7090</v>
      </c>
      <c r="K4191" s="220" t="s">
        <v>600</v>
      </c>
      <c r="L4191" s="180"/>
      <c r="M4191" s="180">
        <v>1000</v>
      </c>
      <c r="N4191" s="80" t="s">
        <v>6925</v>
      </c>
      <c r="O4191" s="165"/>
      <c r="P4191" s="80" t="s">
        <v>7090</v>
      </c>
      <c r="Q4191" s="80"/>
      <c r="R4191" s="80"/>
      <c r="S4191" s="166"/>
      <c r="T4191" s="164"/>
      <c r="U4191" s="167"/>
      <c r="V4191" s="168"/>
      <c r="W4191" s="12" t="str">
        <f t="shared" si="723"/>
        <v>Mqtt1</v>
      </c>
      <c r="X4191" s="222"/>
      <c r="Y4191" s="6" t="str">
        <f t="shared" si="724"/>
        <v>450000 UNDERWLIGHTS</v>
      </c>
      <c r="Z4191" s="106" t="str">
        <f t="shared" si="726"/>
        <v>$.SbFR48MidaftSliderWhite</v>
      </c>
      <c r="AA4191" s="12">
        <v>44</v>
      </c>
      <c r="AB4191" s="6"/>
      <c r="AJ4191" s="80"/>
      <c r="AK4191" s="116" t="s">
        <v>6924</v>
      </c>
      <c r="AN4191" s="80"/>
      <c r="AO4191" s="80"/>
      <c r="AP4191" s="80"/>
      <c r="AQ4191" s="80"/>
      <c r="AR4191" s="130"/>
      <c r="AS4191" s="80"/>
      <c r="AT4191" s="7"/>
      <c r="AU4191" s="7"/>
      <c r="AV4191" s="169"/>
      <c r="AW4191" s="170"/>
      <c r="AX4191" s="140"/>
      <c r="AY4191" s="150"/>
      <c r="AZ4191" s="171"/>
      <c r="BA4191" s="171"/>
      <c r="BB4191" s="150" t="str">
        <f t="shared" si="725"/>
        <v/>
      </c>
      <c r="BC4191" s="172"/>
      <c r="BD4191" s="169"/>
      <c r="BE4191" s="169"/>
      <c r="BF4191" s="169"/>
      <c r="BG4191" s="169"/>
      <c r="BH4191" s="169"/>
      <c r="BI4191" s="169"/>
      <c r="BJ4191" s="169"/>
      <c r="BK4191" s="169"/>
      <c r="BL4191" s="169"/>
      <c r="BM4191" s="169"/>
      <c r="BN4191" s="169"/>
      <c r="BO4191" s="169"/>
      <c r="BP4191" s="169"/>
      <c r="BQ4191" s="169"/>
      <c r="BS4191" s="6"/>
      <c r="BT4191" s="11"/>
      <c r="BU4191" s="6"/>
      <c r="BV4191" s="6"/>
    </row>
    <row r="4192" spans="1:74" ht="15.75" x14ac:dyDescent="0.25">
      <c r="A4192" s="52" t="s">
        <v>6922</v>
      </c>
      <c r="B4192" s="56"/>
      <c r="C4192" s="7" t="s">
        <v>111</v>
      </c>
      <c r="D4192" s="7" t="s">
        <v>22</v>
      </c>
      <c r="E4192" s="7"/>
      <c r="F4192" s="64" t="s">
        <v>181</v>
      </c>
      <c r="G4192" s="6"/>
      <c r="H4192" s="6"/>
      <c r="I4192" s="10" t="s">
        <v>110</v>
      </c>
      <c r="J4192" s="11" t="s">
        <v>7091</v>
      </c>
      <c r="K4192" s="220" t="s">
        <v>600</v>
      </c>
      <c r="L4192" s="180"/>
      <c r="M4192" s="180">
        <v>1000</v>
      </c>
      <c r="N4192" s="80" t="s">
        <v>6925</v>
      </c>
      <c r="O4192" s="165"/>
      <c r="P4192" s="80" t="s">
        <v>7091</v>
      </c>
      <c r="Q4192" s="80"/>
      <c r="R4192" s="80"/>
      <c r="S4192" s="166"/>
      <c r="T4192" s="164"/>
      <c r="U4192" s="167"/>
      <c r="V4192" s="168"/>
      <c r="W4192" s="12" t="str">
        <f t="shared" si="723"/>
        <v>Mqtt1</v>
      </c>
      <c r="X4192" s="222"/>
      <c r="Y4192" s="6" t="str">
        <f t="shared" si="724"/>
        <v>450000 UNDERWLIGHTS</v>
      </c>
      <c r="Z4192" s="106" t="str">
        <f t="shared" si="726"/>
        <v>$.SbFR48MidaftPresetReset</v>
      </c>
      <c r="AA4192" s="12">
        <v>44</v>
      </c>
      <c r="AB4192" s="6"/>
      <c r="AJ4192" s="80"/>
      <c r="AK4192" s="116" t="s">
        <v>6924</v>
      </c>
      <c r="AN4192" s="80"/>
      <c r="AO4192" s="80"/>
      <c r="AP4192" s="80"/>
      <c r="AQ4192" s="80"/>
      <c r="AR4192" s="130"/>
      <c r="AS4192" s="80"/>
      <c r="AT4192" s="7"/>
      <c r="AU4192" s="7"/>
      <c r="AV4192" s="169"/>
      <c r="AW4192" s="170"/>
      <c r="AX4192" s="140"/>
      <c r="AY4192" s="150"/>
      <c r="AZ4192" s="171"/>
      <c r="BA4192" s="171"/>
      <c r="BB4192" s="150" t="str">
        <f t="shared" si="725"/>
        <v/>
      </c>
      <c r="BC4192" s="172"/>
      <c r="BD4192" s="169"/>
      <c r="BE4192" s="169"/>
      <c r="BF4192" s="169"/>
      <c r="BG4192" s="169"/>
      <c r="BH4192" s="169"/>
      <c r="BI4192" s="169"/>
      <c r="BJ4192" s="169"/>
      <c r="BK4192" s="169"/>
      <c r="BL4192" s="169"/>
      <c r="BM4192" s="169"/>
      <c r="BN4192" s="169"/>
      <c r="BO4192" s="169"/>
      <c r="BP4192" s="169"/>
      <c r="BQ4192" s="169"/>
      <c r="BS4192" s="6"/>
      <c r="BT4192" s="11"/>
      <c r="BU4192" s="6"/>
      <c r="BV4192" s="6"/>
    </row>
    <row r="4193" spans="1:74" ht="15.75" x14ac:dyDescent="0.25">
      <c r="A4193" s="52" t="s">
        <v>6922</v>
      </c>
      <c r="B4193" s="56"/>
      <c r="C4193" s="7" t="s">
        <v>111</v>
      </c>
      <c r="D4193" s="7" t="s">
        <v>22</v>
      </c>
      <c r="E4193" s="7"/>
      <c r="F4193" s="64" t="s">
        <v>181</v>
      </c>
      <c r="G4193" s="6"/>
      <c r="H4193" s="6"/>
      <c r="I4193" s="10" t="s">
        <v>110</v>
      </c>
      <c r="J4193" s="11" t="s">
        <v>7092</v>
      </c>
      <c r="K4193" s="220" t="s">
        <v>600</v>
      </c>
      <c r="L4193" s="180"/>
      <c r="M4193" s="180">
        <v>1000</v>
      </c>
      <c r="N4193" s="80" t="s">
        <v>6925</v>
      </c>
      <c r="O4193" s="165"/>
      <c r="P4193" s="80" t="s">
        <v>7092</v>
      </c>
      <c r="Q4193" s="80"/>
      <c r="R4193" s="80"/>
      <c r="S4193" s="166"/>
      <c r="T4193" s="164"/>
      <c r="U4193" s="167"/>
      <c r="V4193" s="168"/>
      <c r="W4193" s="12" t="str">
        <f t="shared" si="723"/>
        <v>Mqtt1</v>
      </c>
      <c r="X4193" s="222"/>
      <c r="Y4193" s="6" t="str">
        <f t="shared" si="724"/>
        <v>450000 UNDERWLIGHTS</v>
      </c>
      <c r="Z4193" s="106" t="str">
        <f t="shared" si="726"/>
        <v>$.SbFR48MidaftPresetSet</v>
      </c>
      <c r="AA4193" s="12">
        <v>44</v>
      </c>
      <c r="AB4193" s="6"/>
      <c r="AJ4193" s="80"/>
      <c r="AK4193" s="116" t="s">
        <v>6924</v>
      </c>
      <c r="AN4193" s="80"/>
      <c r="AO4193" s="80"/>
      <c r="AP4193" s="80"/>
      <c r="AQ4193" s="80"/>
      <c r="AR4193" s="130"/>
      <c r="AS4193" s="80"/>
      <c r="AT4193" s="7"/>
      <c r="AU4193" s="7"/>
      <c r="AV4193" s="169"/>
      <c r="AW4193" s="170"/>
      <c r="AX4193" s="140"/>
      <c r="AY4193" s="150"/>
      <c r="AZ4193" s="171"/>
      <c r="BA4193" s="171"/>
      <c r="BB4193" s="150" t="str">
        <f t="shared" si="725"/>
        <v/>
      </c>
      <c r="BC4193" s="172"/>
      <c r="BD4193" s="169"/>
      <c r="BE4193" s="169"/>
      <c r="BF4193" s="169"/>
      <c r="BG4193" s="169"/>
      <c r="BH4193" s="169"/>
      <c r="BI4193" s="169"/>
      <c r="BJ4193" s="169"/>
      <c r="BK4193" s="169"/>
      <c r="BL4193" s="169"/>
      <c r="BM4193" s="169"/>
      <c r="BN4193" s="169"/>
      <c r="BO4193" s="169"/>
      <c r="BP4193" s="169"/>
      <c r="BQ4193" s="169"/>
      <c r="BS4193" s="6"/>
      <c r="BT4193" s="11"/>
      <c r="BU4193" s="6"/>
      <c r="BV4193" s="6"/>
    </row>
    <row r="4194" spans="1:74" ht="15.75" x14ac:dyDescent="0.25">
      <c r="A4194" s="52" t="s">
        <v>6922</v>
      </c>
      <c r="B4194" s="56"/>
      <c r="C4194" s="7" t="s">
        <v>111</v>
      </c>
      <c r="D4194" s="7" t="s">
        <v>22</v>
      </c>
      <c r="E4194" s="7"/>
      <c r="F4194" s="64" t="s">
        <v>181</v>
      </c>
      <c r="G4194" s="6"/>
      <c r="H4194" s="6"/>
      <c r="I4194" s="10" t="s">
        <v>110</v>
      </c>
      <c r="J4194" s="11" t="s">
        <v>7093</v>
      </c>
      <c r="K4194" s="220" t="s">
        <v>600</v>
      </c>
      <c r="L4194" s="180"/>
      <c r="M4194" s="180">
        <v>1000</v>
      </c>
      <c r="N4194" s="80" t="s">
        <v>6925</v>
      </c>
      <c r="O4194" s="165"/>
      <c r="P4194" s="80" t="s">
        <v>7093</v>
      </c>
      <c r="Q4194" s="80"/>
      <c r="R4194" s="80"/>
      <c r="S4194" s="166"/>
      <c r="T4194" s="164"/>
      <c r="U4194" s="167"/>
      <c r="V4194" s="168"/>
      <c r="W4194" s="12" t="str">
        <f t="shared" si="723"/>
        <v>Mqtt1</v>
      </c>
      <c r="X4194" s="222"/>
      <c r="Y4194" s="6" t="str">
        <f t="shared" si="724"/>
        <v>450000 UNDERWLIGHTS</v>
      </c>
      <c r="Z4194" s="106" t="str">
        <f t="shared" si="726"/>
        <v>$.SbFR48MidaftSliderOnOff</v>
      </c>
      <c r="AA4194" s="12">
        <v>44</v>
      </c>
      <c r="AB4194" s="6"/>
      <c r="AJ4194" s="80"/>
      <c r="AK4194" s="116" t="s">
        <v>6924</v>
      </c>
      <c r="AN4194" s="80"/>
      <c r="AO4194" s="80"/>
      <c r="AP4194" s="80"/>
      <c r="AQ4194" s="80"/>
      <c r="AR4194" s="130"/>
      <c r="AS4194" s="80"/>
      <c r="AT4194" s="7"/>
      <c r="AU4194" s="7"/>
      <c r="AV4194" s="169"/>
      <c r="AW4194" s="170"/>
      <c r="AX4194" s="140"/>
      <c r="AY4194" s="150"/>
      <c r="AZ4194" s="171"/>
      <c r="BA4194" s="171"/>
      <c r="BB4194" s="150" t="str">
        <f t="shared" si="725"/>
        <v/>
      </c>
      <c r="BC4194" s="172"/>
      <c r="BD4194" s="169"/>
      <c r="BE4194" s="169"/>
      <c r="BF4194" s="169"/>
      <c r="BG4194" s="169"/>
      <c r="BH4194" s="169"/>
      <c r="BI4194" s="169"/>
      <c r="BJ4194" s="169"/>
      <c r="BK4194" s="169"/>
      <c r="BL4194" s="169"/>
      <c r="BM4194" s="169"/>
      <c r="BN4194" s="169"/>
      <c r="BO4194" s="169"/>
      <c r="BP4194" s="169"/>
      <c r="BQ4194" s="169"/>
      <c r="BS4194" s="6"/>
      <c r="BT4194" s="11"/>
      <c r="BU4194" s="6"/>
      <c r="BV4194" s="6"/>
    </row>
    <row r="4195" spans="1:74" ht="15.75" x14ac:dyDescent="0.25">
      <c r="A4195" s="52" t="s">
        <v>6922</v>
      </c>
      <c r="B4195" s="56"/>
      <c r="C4195" s="7" t="s">
        <v>111</v>
      </c>
      <c r="D4195" s="7" t="s">
        <v>22</v>
      </c>
      <c r="E4195" s="7"/>
      <c r="F4195" s="64" t="s">
        <v>181</v>
      </c>
      <c r="G4195" s="6"/>
      <c r="H4195" s="6"/>
      <c r="I4195" s="10" t="s">
        <v>110</v>
      </c>
      <c r="J4195" s="11" t="s">
        <v>7094</v>
      </c>
      <c r="K4195" s="220" t="s">
        <v>600</v>
      </c>
      <c r="L4195" s="180"/>
      <c r="M4195" s="180">
        <v>1000</v>
      </c>
      <c r="N4195" s="80" t="s">
        <v>6925</v>
      </c>
      <c r="O4195" s="165"/>
      <c r="P4195" s="80" t="s">
        <v>7094</v>
      </c>
      <c r="Q4195" s="80"/>
      <c r="R4195" s="80"/>
      <c r="S4195" s="166"/>
      <c r="T4195" s="164"/>
      <c r="U4195" s="167"/>
      <c r="V4195" s="168"/>
      <c r="W4195" s="12" t="str">
        <f t="shared" si="723"/>
        <v>Mqtt1</v>
      </c>
      <c r="X4195" s="222"/>
      <c r="Y4195" s="6" t="str">
        <f t="shared" si="724"/>
        <v>450000 UNDERWLIGHTS</v>
      </c>
      <c r="Z4195" s="106" t="str">
        <f t="shared" si="726"/>
        <v>$.SbFR48MidaftActiveChanges</v>
      </c>
      <c r="AA4195" s="12">
        <v>44</v>
      </c>
      <c r="AB4195" s="6"/>
      <c r="AJ4195" s="80"/>
      <c r="AK4195" s="116" t="s">
        <v>6924</v>
      </c>
      <c r="AN4195" s="80"/>
      <c r="AO4195" s="80"/>
      <c r="AP4195" s="80"/>
      <c r="AQ4195" s="80"/>
      <c r="AR4195" s="130"/>
      <c r="AS4195" s="80"/>
      <c r="AT4195" s="7"/>
      <c r="AU4195" s="7"/>
      <c r="AV4195" s="169"/>
      <c r="AW4195" s="170"/>
      <c r="AX4195" s="140"/>
      <c r="AY4195" s="150"/>
      <c r="AZ4195" s="171"/>
      <c r="BA4195" s="171"/>
      <c r="BB4195" s="150" t="str">
        <f t="shared" si="725"/>
        <v/>
      </c>
      <c r="BC4195" s="172"/>
      <c r="BD4195" s="169"/>
      <c r="BE4195" s="169"/>
      <c r="BF4195" s="169"/>
      <c r="BG4195" s="169"/>
      <c r="BH4195" s="169"/>
      <c r="BI4195" s="169"/>
      <c r="BJ4195" s="169"/>
      <c r="BK4195" s="169"/>
      <c r="BL4195" s="169"/>
      <c r="BM4195" s="169"/>
      <c r="BN4195" s="169"/>
      <c r="BO4195" s="169"/>
      <c r="BP4195" s="169"/>
      <c r="BQ4195" s="169"/>
      <c r="BS4195" s="6"/>
      <c r="BT4195" s="11"/>
      <c r="BU4195" s="6"/>
      <c r="BV4195" s="6"/>
    </row>
    <row r="4196" spans="1:74" ht="15.75" x14ac:dyDescent="0.25">
      <c r="A4196" s="52" t="s">
        <v>6922</v>
      </c>
      <c r="B4196" s="56"/>
      <c r="C4196" s="7" t="s">
        <v>128</v>
      </c>
      <c r="D4196" s="7" t="s">
        <v>22</v>
      </c>
      <c r="E4196" s="7"/>
      <c r="F4196" s="64" t="s">
        <v>181</v>
      </c>
      <c r="G4196" s="6"/>
      <c r="H4196" s="6"/>
      <c r="I4196" s="10" t="s">
        <v>110</v>
      </c>
      <c r="J4196" s="11" t="s">
        <v>7095</v>
      </c>
      <c r="K4196" s="220" t="s">
        <v>600</v>
      </c>
      <c r="L4196" s="180"/>
      <c r="M4196" s="180">
        <v>1000</v>
      </c>
      <c r="N4196" s="80" t="s">
        <v>6925</v>
      </c>
      <c r="O4196" s="165"/>
      <c r="P4196" s="80" t="s">
        <v>7095</v>
      </c>
      <c r="Q4196" s="80"/>
      <c r="R4196" s="80"/>
      <c r="S4196" s="166"/>
      <c r="T4196" s="164"/>
      <c r="U4196" s="167"/>
      <c r="V4196" s="168"/>
      <c r="W4196" s="12" t="str">
        <f t="shared" si="723"/>
        <v>Mqtt1</v>
      </c>
      <c r="X4196" s="222"/>
      <c r="Y4196" s="6" t="str">
        <f t="shared" si="724"/>
        <v>450000 UNDERWLIGHTS</v>
      </c>
      <c r="Z4196" s="106" t="str">
        <f t="shared" si="726"/>
        <v>$.SbFR48MidaftPreset1HmiColor</v>
      </c>
      <c r="AA4196" s="12">
        <v>44</v>
      </c>
      <c r="AB4196" s="6"/>
      <c r="AE4196" s="11">
        <v>9</v>
      </c>
      <c r="AJ4196" s="80"/>
      <c r="AN4196" s="80"/>
      <c r="AO4196" s="80"/>
      <c r="AP4196" s="80"/>
      <c r="AQ4196" s="80"/>
      <c r="AR4196" s="130"/>
      <c r="AS4196" s="80"/>
      <c r="AT4196" s="7"/>
      <c r="AU4196" s="7"/>
      <c r="AV4196" s="169"/>
      <c r="AW4196" s="170"/>
      <c r="AX4196" s="140"/>
      <c r="AY4196" s="150"/>
      <c r="AZ4196" s="171"/>
      <c r="BA4196" s="171"/>
      <c r="BB4196" s="150" t="str">
        <f t="shared" si="725"/>
        <v/>
      </c>
      <c r="BC4196" s="172"/>
      <c r="BD4196" s="169"/>
      <c r="BE4196" s="169"/>
      <c r="BF4196" s="169"/>
      <c r="BG4196" s="169"/>
      <c r="BH4196" s="169"/>
      <c r="BI4196" s="169"/>
      <c r="BJ4196" s="169"/>
      <c r="BK4196" s="169"/>
      <c r="BL4196" s="169"/>
      <c r="BM4196" s="169"/>
      <c r="BN4196" s="169"/>
      <c r="BO4196" s="169"/>
      <c r="BP4196" s="169"/>
      <c r="BQ4196" s="169"/>
      <c r="BS4196" s="6"/>
      <c r="BT4196" s="11"/>
      <c r="BU4196" s="6"/>
      <c r="BV4196" s="6"/>
    </row>
    <row r="4197" spans="1:74" ht="15.75" x14ac:dyDescent="0.25">
      <c r="A4197" s="52" t="s">
        <v>6922</v>
      </c>
      <c r="B4197" s="56"/>
      <c r="C4197" s="7" t="s">
        <v>128</v>
      </c>
      <c r="D4197" s="7" t="s">
        <v>22</v>
      </c>
      <c r="E4197" s="7"/>
      <c r="F4197" s="64" t="s">
        <v>181</v>
      </c>
      <c r="G4197" s="6"/>
      <c r="H4197" s="6"/>
      <c r="I4197" s="10" t="s">
        <v>110</v>
      </c>
      <c r="J4197" s="11" t="s">
        <v>7096</v>
      </c>
      <c r="K4197" s="220" t="s">
        <v>600</v>
      </c>
      <c r="L4197" s="180"/>
      <c r="M4197" s="180">
        <v>1000</v>
      </c>
      <c r="N4197" s="80" t="s">
        <v>6925</v>
      </c>
      <c r="O4197" s="165"/>
      <c r="P4197" s="80" t="s">
        <v>7096</v>
      </c>
      <c r="Q4197" s="80"/>
      <c r="R4197" s="80"/>
      <c r="S4197" s="166"/>
      <c r="T4197" s="164"/>
      <c r="U4197" s="167"/>
      <c r="V4197" s="168"/>
      <c r="W4197" s="12" t="str">
        <f t="shared" si="723"/>
        <v>Mqtt1</v>
      </c>
      <c r="X4197" s="222"/>
      <c r="Y4197" s="6" t="str">
        <f t="shared" si="724"/>
        <v>450000 UNDERWLIGHTS</v>
      </c>
      <c r="Z4197" s="106" t="str">
        <f t="shared" si="726"/>
        <v>$.SbFR48MidaftPreset2HmiColor</v>
      </c>
      <c r="AA4197" s="12">
        <v>44</v>
      </c>
      <c r="AB4197" s="6"/>
      <c r="AE4197" s="11">
        <v>9</v>
      </c>
      <c r="AJ4197" s="80"/>
      <c r="AN4197" s="80"/>
      <c r="AO4197" s="80"/>
      <c r="AP4197" s="80"/>
      <c r="AQ4197" s="80"/>
      <c r="AR4197" s="130"/>
      <c r="AS4197" s="80"/>
      <c r="AT4197" s="7"/>
      <c r="AU4197" s="7"/>
      <c r="AV4197" s="169"/>
      <c r="AW4197" s="170"/>
      <c r="AX4197" s="140"/>
      <c r="AY4197" s="150"/>
      <c r="AZ4197" s="171"/>
      <c r="BA4197" s="171"/>
      <c r="BB4197" s="150" t="str">
        <f t="shared" si="725"/>
        <v/>
      </c>
      <c r="BC4197" s="172"/>
      <c r="BD4197" s="169"/>
      <c r="BE4197" s="169"/>
      <c r="BF4197" s="169"/>
      <c r="BG4197" s="169"/>
      <c r="BH4197" s="169"/>
      <c r="BI4197" s="169"/>
      <c r="BJ4197" s="169"/>
      <c r="BK4197" s="169"/>
      <c r="BL4197" s="169"/>
      <c r="BM4197" s="169"/>
      <c r="BN4197" s="169"/>
      <c r="BO4197" s="169"/>
      <c r="BP4197" s="169"/>
      <c r="BQ4197" s="169"/>
      <c r="BS4197" s="6"/>
      <c r="BT4197" s="11"/>
      <c r="BU4197" s="6"/>
      <c r="BV4197" s="6"/>
    </row>
    <row r="4198" spans="1:74" ht="15.75" x14ac:dyDescent="0.25">
      <c r="A4198" s="52" t="s">
        <v>6922</v>
      </c>
      <c r="B4198" s="56"/>
      <c r="C4198" s="7" t="s">
        <v>128</v>
      </c>
      <c r="D4198" s="7" t="s">
        <v>22</v>
      </c>
      <c r="E4198" s="7"/>
      <c r="F4198" s="64" t="s">
        <v>181</v>
      </c>
      <c r="G4198" s="6"/>
      <c r="H4198" s="6"/>
      <c r="I4198" s="10" t="s">
        <v>110</v>
      </c>
      <c r="J4198" s="11" t="s">
        <v>7097</v>
      </c>
      <c r="K4198" s="220" t="s">
        <v>600</v>
      </c>
      <c r="L4198" s="180"/>
      <c r="M4198" s="180">
        <v>1000</v>
      </c>
      <c r="N4198" s="80" t="s">
        <v>6925</v>
      </c>
      <c r="O4198" s="165"/>
      <c r="P4198" s="80" t="s">
        <v>7097</v>
      </c>
      <c r="Q4198" s="80"/>
      <c r="R4198" s="80"/>
      <c r="S4198" s="166"/>
      <c r="T4198" s="164"/>
      <c r="U4198" s="167"/>
      <c r="V4198" s="168"/>
      <c r="W4198" s="12" t="str">
        <f t="shared" si="723"/>
        <v>Mqtt1</v>
      </c>
      <c r="X4198" s="222"/>
      <c r="Y4198" s="6" t="str">
        <f t="shared" si="724"/>
        <v>450000 UNDERWLIGHTS</v>
      </c>
      <c r="Z4198" s="106" t="str">
        <f t="shared" si="726"/>
        <v>$.SbFR48MidaftPreset3HmiColor</v>
      </c>
      <c r="AA4198" s="12">
        <v>44</v>
      </c>
      <c r="AB4198" s="6"/>
      <c r="AE4198" s="11">
        <v>9</v>
      </c>
      <c r="AJ4198" s="80"/>
      <c r="AN4198" s="80"/>
      <c r="AO4198" s="80"/>
      <c r="AP4198" s="80"/>
      <c r="AQ4198" s="80"/>
      <c r="AR4198" s="130"/>
      <c r="AS4198" s="80"/>
      <c r="AT4198" s="7"/>
      <c r="AU4198" s="7"/>
      <c r="AV4198" s="169"/>
      <c r="AW4198" s="170"/>
      <c r="AX4198" s="140"/>
      <c r="AY4198" s="150"/>
      <c r="AZ4198" s="171"/>
      <c r="BA4198" s="171"/>
      <c r="BB4198" s="150" t="str">
        <f t="shared" si="725"/>
        <v/>
      </c>
      <c r="BC4198" s="172"/>
      <c r="BD4198" s="169"/>
      <c r="BE4198" s="169"/>
      <c r="BF4198" s="169"/>
      <c r="BG4198" s="169"/>
      <c r="BH4198" s="169"/>
      <c r="BI4198" s="169"/>
      <c r="BJ4198" s="169"/>
      <c r="BK4198" s="169"/>
      <c r="BL4198" s="169"/>
      <c r="BM4198" s="169"/>
      <c r="BN4198" s="169"/>
      <c r="BO4198" s="169"/>
      <c r="BP4198" s="169"/>
      <c r="BQ4198" s="169"/>
      <c r="BS4198" s="6"/>
      <c r="BT4198" s="11"/>
      <c r="BU4198" s="6"/>
      <c r="BV4198" s="6"/>
    </row>
    <row r="4199" spans="1:74" ht="15.75" x14ac:dyDescent="0.25">
      <c r="A4199" s="52" t="s">
        <v>6922</v>
      </c>
      <c r="B4199" s="56"/>
      <c r="C4199" s="7" t="s">
        <v>128</v>
      </c>
      <c r="D4199" s="7" t="s">
        <v>22</v>
      </c>
      <c r="E4199" s="7"/>
      <c r="F4199" s="64" t="s">
        <v>181</v>
      </c>
      <c r="G4199" s="6"/>
      <c r="H4199" s="6"/>
      <c r="I4199" s="10" t="s">
        <v>110</v>
      </c>
      <c r="J4199" s="11" t="s">
        <v>7098</v>
      </c>
      <c r="K4199" s="220" t="s">
        <v>600</v>
      </c>
      <c r="L4199" s="180"/>
      <c r="M4199" s="180">
        <v>1000</v>
      </c>
      <c r="N4199" s="80" t="s">
        <v>6925</v>
      </c>
      <c r="O4199" s="165"/>
      <c r="P4199" s="80" t="s">
        <v>7098</v>
      </c>
      <c r="Q4199" s="80"/>
      <c r="R4199" s="80"/>
      <c r="S4199" s="166"/>
      <c r="T4199" s="164"/>
      <c r="U4199" s="167"/>
      <c r="V4199" s="168"/>
      <c r="W4199" s="12" t="str">
        <f t="shared" si="723"/>
        <v>Mqtt1</v>
      </c>
      <c r="X4199" s="222"/>
      <c r="Y4199" s="6" t="str">
        <f t="shared" si="724"/>
        <v>450000 UNDERWLIGHTS</v>
      </c>
      <c r="Z4199" s="106" t="str">
        <f t="shared" si="726"/>
        <v>$.SbFR48MidaftPreset4HmiColor</v>
      </c>
      <c r="AA4199" s="12">
        <v>44</v>
      </c>
      <c r="AB4199" s="6"/>
      <c r="AE4199" s="11">
        <v>9</v>
      </c>
      <c r="AJ4199" s="80"/>
      <c r="AN4199" s="80"/>
      <c r="AO4199" s="80"/>
      <c r="AP4199" s="80"/>
      <c r="AQ4199" s="80"/>
      <c r="AR4199" s="130"/>
      <c r="AS4199" s="80"/>
      <c r="AT4199" s="7"/>
      <c r="AU4199" s="7"/>
      <c r="AV4199" s="169"/>
      <c r="AW4199" s="170"/>
      <c r="AX4199" s="140"/>
      <c r="AY4199" s="150"/>
      <c r="AZ4199" s="171"/>
      <c r="BA4199" s="171"/>
      <c r="BB4199" s="150" t="str">
        <f t="shared" si="725"/>
        <v/>
      </c>
      <c r="BC4199" s="172"/>
      <c r="BD4199" s="169"/>
      <c r="BE4199" s="169"/>
      <c r="BF4199" s="169"/>
      <c r="BG4199" s="169"/>
      <c r="BH4199" s="169"/>
      <c r="BI4199" s="169"/>
      <c r="BJ4199" s="169"/>
      <c r="BK4199" s="169"/>
      <c r="BL4199" s="169"/>
      <c r="BM4199" s="169"/>
      <c r="BN4199" s="169"/>
      <c r="BO4199" s="169"/>
      <c r="BP4199" s="169"/>
      <c r="BQ4199" s="169"/>
      <c r="BS4199" s="6"/>
      <c r="BT4199" s="11"/>
      <c r="BU4199" s="6"/>
      <c r="BV4199" s="6"/>
    </row>
    <row r="4200" spans="1:74" ht="15.75" x14ac:dyDescent="0.25">
      <c r="A4200" s="52" t="s">
        <v>6922</v>
      </c>
      <c r="B4200" s="56"/>
      <c r="C4200" s="7" t="s">
        <v>128</v>
      </c>
      <c r="D4200" s="7" t="s">
        <v>22</v>
      </c>
      <c r="E4200" s="7"/>
      <c r="F4200" s="64" t="s">
        <v>181</v>
      </c>
      <c r="G4200" s="6"/>
      <c r="H4200" s="6"/>
      <c r="I4200" s="10" t="s">
        <v>110</v>
      </c>
      <c r="J4200" s="11" t="s">
        <v>7099</v>
      </c>
      <c r="K4200" s="220" t="s">
        <v>600</v>
      </c>
      <c r="L4200" s="180"/>
      <c r="M4200" s="180">
        <v>1000</v>
      </c>
      <c r="N4200" s="80" t="s">
        <v>6925</v>
      </c>
      <c r="O4200" s="165"/>
      <c r="P4200" s="80" t="s">
        <v>7099</v>
      </c>
      <c r="Q4200" s="80"/>
      <c r="R4200" s="80"/>
      <c r="S4200" s="166"/>
      <c r="T4200" s="164"/>
      <c r="U4200" s="167"/>
      <c r="V4200" s="168"/>
      <c r="W4200" s="12" t="str">
        <f t="shared" si="723"/>
        <v>Mqtt1</v>
      </c>
      <c r="X4200" s="222"/>
      <c r="Y4200" s="6" t="str">
        <f t="shared" si="724"/>
        <v>450000 UNDERWLIGHTS</v>
      </c>
      <c r="Z4200" s="106" t="str">
        <f t="shared" si="726"/>
        <v>$.SbFR48MidaftPreset5HmiColor</v>
      </c>
      <c r="AA4200" s="12">
        <v>44</v>
      </c>
      <c r="AB4200" s="6"/>
      <c r="AE4200" s="11">
        <v>9</v>
      </c>
      <c r="AJ4200" s="80"/>
      <c r="AN4200" s="80"/>
      <c r="AO4200" s="80"/>
      <c r="AP4200" s="80"/>
      <c r="AQ4200" s="80"/>
      <c r="AR4200" s="130"/>
      <c r="AS4200" s="80"/>
      <c r="AT4200" s="7"/>
      <c r="AU4200" s="7"/>
      <c r="AV4200" s="169"/>
      <c r="AW4200" s="170"/>
      <c r="AX4200" s="140"/>
      <c r="AY4200" s="150"/>
      <c r="AZ4200" s="171"/>
      <c r="BA4200" s="171"/>
      <c r="BB4200" s="150" t="str">
        <f t="shared" si="725"/>
        <v/>
      </c>
      <c r="BC4200" s="172"/>
      <c r="BD4200" s="169"/>
      <c r="BE4200" s="169"/>
      <c r="BF4200" s="169"/>
      <c r="BG4200" s="169"/>
      <c r="BH4200" s="169"/>
      <c r="BI4200" s="169"/>
      <c r="BJ4200" s="169"/>
      <c r="BK4200" s="169"/>
      <c r="BL4200" s="169"/>
      <c r="BM4200" s="169"/>
      <c r="BN4200" s="169"/>
      <c r="BO4200" s="169"/>
      <c r="BP4200" s="169"/>
      <c r="BQ4200" s="169"/>
      <c r="BS4200" s="6"/>
      <c r="BT4200" s="11"/>
      <c r="BU4200" s="6"/>
      <c r="BV4200" s="6"/>
    </row>
    <row r="4201" spans="1:74" ht="15.75" x14ac:dyDescent="0.25">
      <c r="A4201" s="52" t="s">
        <v>6922</v>
      </c>
      <c r="B4201" s="56"/>
      <c r="C4201" s="7" t="s">
        <v>128</v>
      </c>
      <c r="D4201" s="7" t="s">
        <v>22</v>
      </c>
      <c r="E4201" s="7"/>
      <c r="F4201" s="64" t="s">
        <v>181</v>
      </c>
      <c r="G4201" s="6"/>
      <c r="H4201" s="6"/>
      <c r="I4201" s="10" t="s">
        <v>110</v>
      </c>
      <c r="J4201" s="11" t="s">
        <v>7100</v>
      </c>
      <c r="K4201" s="220" t="s">
        <v>600</v>
      </c>
      <c r="L4201" s="180"/>
      <c r="M4201" s="180">
        <v>1000</v>
      </c>
      <c r="N4201" s="80" t="s">
        <v>6925</v>
      </c>
      <c r="O4201" s="165"/>
      <c r="P4201" s="80" t="s">
        <v>7100</v>
      </c>
      <c r="Q4201" s="80"/>
      <c r="R4201" s="80"/>
      <c r="S4201" s="166"/>
      <c r="T4201" s="164"/>
      <c r="U4201" s="167"/>
      <c r="V4201" s="168"/>
      <c r="W4201" s="12" t="str">
        <f t="shared" si="723"/>
        <v>Mqtt1</v>
      </c>
      <c r="X4201" s="222"/>
      <c r="Y4201" s="6" t="str">
        <f t="shared" si="724"/>
        <v>450000 UNDERWLIGHTS</v>
      </c>
      <c r="Z4201" s="106" t="str">
        <f t="shared" si="726"/>
        <v>$.SbFR48MidaftPreset6HmiColor</v>
      </c>
      <c r="AA4201" s="12">
        <v>44</v>
      </c>
      <c r="AB4201" s="6"/>
      <c r="AE4201" s="11">
        <v>9</v>
      </c>
      <c r="AJ4201" s="80"/>
      <c r="AN4201" s="80"/>
      <c r="AO4201" s="80"/>
      <c r="AP4201" s="80"/>
      <c r="AQ4201" s="80"/>
      <c r="AR4201" s="130"/>
      <c r="AS4201" s="80"/>
      <c r="AT4201" s="7"/>
      <c r="AU4201" s="7"/>
      <c r="AV4201" s="169"/>
      <c r="AW4201" s="170"/>
      <c r="AX4201" s="140"/>
      <c r="AY4201" s="150"/>
      <c r="AZ4201" s="171"/>
      <c r="BA4201" s="171"/>
      <c r="BB4201" s="150" t="str">
        <f t="shared" si="725"/>
        <v/>
      </c>
      <c r="BC4201" s="172"/>
      <c r="BD4201" s="169"/>
      <c r="BE4201" s="169"/>
      <c r="BF4201" s="169"/>
      <c r="BG4201" s="169"/>
      <c r="BH4201" s="169"/>
      <c r="BI4201" s="169"/>
      <c r="BJ4201" s="169"/>
      <c r="BK4201" s="169"/>
      <c r="BL4201" s="169"/>
      <c r="BM4201" s="169"/>
      <c r="BN4201" s="169"/>
      <c r="BO4201" s="169"/>
      <c r="BP4201" s="169"/>
      <c r="BQ4201" s="169"/>
      <c r="BS4201" s="6"/>
      <c r="BT4201" s="11"/>
      <c r="BU4201" s="6"/>
      <c r="BV4201" s="6"/>
    </row>
    <row r="4202" spans="1:74" ht="15.75" x14ac:dyDescent="0.25">
      <c r="A4202" s="52" t="s">
        <v>6922</v>
      </c>
      <c r="B4202" s="56"/>
      <c r="C4202" s="7" t="s">
        <v>128</v>
      </c>
      <c r="D4202" s="7" t="s">
        <v>22</v>
      </c>
      <c r="E4202" s="7"/>
      <c r="F4202" s="64" t="s">
        <v>181</v>
      </c>
      <c r="G4202" s="6"/>
      <c r="H4202" s="6"/>
      <c r="I4202" s="10" t="s">
        <v>110</v>
      </c>
      <c r="J4202" s="11" t="s">
        <v>7101</v>
      </c>
      <c r="K4202" s="220" t="s">
        <v>600</v>
      </c>
      <c r="L4202" s="180"/>
      <c r="M4202" s="180">
        <v>1000</v>
      </c>
      <c r="N4202" s="80" t="s">
        <v>6925</v>
      </c>
      <c r="O4202" s="165"/>
      <c r="P4202" s="80" t="s">
        <v>7101</v>
      </c>
      <c r="Q4202" s="80"/>
      <c r="R4202" s="80"/>
      <c r="S4202" s="166"/>
      <c r="T4202" s="164"/>
      <c r="U4202" s="167"/>
      <c r="V4202" s="168"/>
      <c r="W4202" s="12" t="str">
        <f t="shared" si="723"/>
        <v>Mqtt1</v>
      </c>
      <c r="X4202" s="222"/>
      <c r="Y4202" s="6" t="str">
        <f t="shared" si="724"/>
        <v>450000 UNDERWLIGHTS</v>
      </c>
      <c r="Z4202" s="106" t="str">
        <f t="shared" si="726"/>
        <v>$.SbFR48MidaftCurrentHmiColor</v>
      </c>
      <c r="AA4202" s="12">
        <v>44</v>
      </c>
      <c r="AB4202" s="6"/>
      <c r="AE4202" s="11">
        <v>9</v>
      </c>
      <c r="AJ4202" s="80"/>
      <c r="AN4202" s="80"/>
      <c r="AO4202" s="80"/>
      <c r="AP4202" s="80"/>
      <c r="AQ4202" s="80"/>
      <c r="AR4202" s="130"/>
      <c r="AS4202" s="80"/>
      <c r="AT4202" s="7"/>
      <c r="AU4202" s="7"/>
      <c r="AV4202" s="169"/>
      <c r="AW4202" s="170"/>
      <c r="AX4202" s="140"/>
      <c r="AY4202" s="150"/>
      <c r="AZ4202" s="171"/>
      <c r="BA4202" s="171"/>
      <c r="BB4202" s="150" t="str">
        <f t="shared" si="725"/>
        <v/>
      </c>
      <c r="BC4202" s="172"/>
      <c r="BD4202" s="169"/>
      <c r="BE4202" s="169"/>
      <c r="BF4202" s="169"/>
      <c r="BG4202" s="169"/>
      <c r="BH4202" s="169"/>
      <c r="BI4202" s="169"/>
      <c r="BJ4202" s="169"/>
      <c r="BK4202" s="169"/>
      <c r="BL4202" s="169"/>
      <c r="BM4202" s="169"/>
      <c r="BN4202" s="169"/>
      <c r="BO4202" s="169"/>
      <c r="BP4202" s="169"/>
      <c r="BQ4202" s="169"/>
      <c r="BS4202" s="6"/>
      <c r="BT4202" s="11"/>
      <c r="BU4202" s="6"/>
      <c r="BV4202" s="6"/>
    </row>
    <row r="4203" spans="1:74" ht="15.75" x14ac:dyDescent="0.25">
      <c r="A4203" s="52" t="s">
        <v>6922</v>
      </c>
      <c r="B4203" s="56"/>
      <c r="C4203" s="7" t="s">
        <v>114</v>
      </c>
      <c r="D4203" s="7" t="s">
        <v>22</v>
      </c>
      <c r="E4203" s="7"/>
      <c r="F4203" s="64" t="s">
        <v>181</v>
      </c>
      <c r="G4203" s="6"/>
      <c r="H4203" s="6"/>
      <c r="I4203" s="10" t="s">
        <v>110</v>
      </c>
      <c r="J4203" s="11" t="s">
        <v>7102</v>
      </c>
      <c r="K4203" s="220" t="s">
        <v>600</v>
      </c>
      <c r="L4203" s="180"/>
      <c r="M4203" s="180">
        <v>1000</v>
      </c>
      <c r="N4203" s="80" t="s">
        <v>6925</v>
      </c>
      <c r="O4203" s="165"/>
      <c r="P4203" s="80" t="s">
        <v>7102</v>
      </c>
      <c r="Q4203" s="80"/>
      <c r="R4203" s="80"/>
      <c r="S4203" s="166"/>
      <c r="T4203" s="164"/>
      <c r="U4203" s="167"/>
      <c r="V4203" s="168"/>
      <c r="W4203" s="12" t="str">
        <f t="shared" si="723"/>
        <v>Mqtt1</v>
      </c>
      <c r="X4203" s="222"/>
      <c r="Y4203" s="6" t="str">
        <f t="shared" si="724"/>
        <v>450000 UNDERWLIGHTS</v>
      </c>
      <c r="Z4203" s="106" t="str">
        <f t="shared" si="726"/>
        <v>$.SbFR57aftPresetSelection</v>
      </c>
      <c r="AA4203" s="12">
        <v>48</v>
      </c>
      <c r="AB4203" s="6"/>
      <c r="AJ4203" s="80"/>
      <c r="AK4203" s="116" t="s">
        <v>6924</v>
      </c>
      <c r="AN4203" s="80"/>
      <c r="AO4203" s="80"/>
      <c r="AP4203" s="80"/>
      <c r="AQ4203" s="80"/>
      <c r="AR4203" s="130"/>
      <c r="AS4203" s="80"/>
      <c r="AT4203" s="7"/>
      <c r="AU4203" s="7"/>
      <c r="AV4203" s="169"/>
      <c r="AW4203" s="170"/>
      <c r="AX4203" s="140"/>
      <c r="AY4203" s="150"/>
      <c r="AZ4203" s="171"/>
      <c r="BA4203" s="171"/>
      <c r="BB4203" s="150" t="str">
        <f t="shared" si="725"/>
        <v/>
      </c>
      <c r="BC4203" s="172"/>
      <c r="BD4203" s="169"/>
      <c r="BE4203" s="169"/>
      <c r="BF4203" s="169"/>
      <c r="BG4203" s="169"/>
      <c r="BH4203" s="169"/>
      <c r="BI4203" s="169"/>
      <c r="BJ4203" s="169"/>
      <c r="BK4203" s="169"/>
      <c r="BL4203" s="169"/>
      <c r="BM4203" s="169"/>
      <c r="BN4203" s="169"/>
      <c r="BO4203" s="169"/>
      <c r="BP4203" s="169"/>
      <c r="BQ4203" s="169"/>
      <c r="BS4203" s="6"/>
      <c r="BT4203" s="11"/>
      <c r="BU4203" s="6"/>
      <c r="BV4203" s="6"/>
    </row>
    <row r="4204" spans="1:74" ht="15.75" x14ac:dyDescent="0.25">
      <c r="A4204" s="52" t="s">
        <v>6922</v>
      </c>
      <c r="B4204" s="56"/>
      <c r="C4204" s="7" t="s">
        <v>114</v>
      </c>
      <c r="D4204" s="7" t="s">
        <v>22</v>
      </c>
      <c r="E4204" s="7"/>
      <c r="F4204" s="64" t="s">
        <v>181</v>
      </c>
      <c r="G4204" s="6"/>
      <c r="H4204" s="6"/>
      <c r="I4204" s="10" t="s">
        <v>110</v>
      </c>
      <c r="J4204" s="11" t="s">
        <v>7103</v>
      </c>
      <c r="K4204" s="220" t="s">
        <v>600</v>
      </c>
      <c r="L4204" s="180"/>
      <c r="M4204" s="180">
        <v>1000</v>
      </c>
      <c r="N4204" s="80" t="s">
        <v>6925</v>
      </c>
      <c r="O4204" s="165"/>
      <c r="P4204" s="80" t="s">
        <v>7103</v>
      </c>
      <c r="Q4204" s="80"/>
      <c r="R4204" s="80"/>
      <c r="S4204" s="166"/>
      <c r="T4204" s="164"/>
      <c r="U4204" s="167"/>
      <c r="V4204" s="168"/>
      <c r="W4204" s="12" t="str">
        <f t="shared" si="723"/>
        <v>Mqtt1</v>
      </c>
      <c r="X4204" s="222"/>
      <c r="Y4204" s="6" t="str">
        <f t="shared" si="724"/>
        <v>450000 UNDERWLIGHTS</v>
      </c>
      <c r="Z4204" s="106" t="str">
        <f t="shared" si="726"/>
        <v>$.SbFR57aftSliderRed</v>
      </c>
      <c r="AA4204" s="12">
        <v>48</v>
      </c>
      <c r="AB4204" s="6"/>
      <c r="AJ4204" s="80"/>
      <c r="AK4204" s="116" t="s">
        <v>6924</v>
      </c>
      <c r="AN4204" s="80"/>
      <c r="AO4204" s="80"/>
      <c r="AP4204" s="80"/>
      <c r="AQ4204" s="80"/>
      <c r="AR4204" s="130"/>
      <c r="AS4204" s="80"/>
      <c r="AT4204" s="7"/>
      <c r="AU4204" s="7"/>
      <c r="AV4204" s="169"/>
      <c r="AW4204" s="170"/>
      <c r="AX4204" s="140"/>
      <c r="AY4204" s="150"/>
      <c r="AZ4204" s="171"/>
      <c r="BA4204" s="171"/>
      <c r="BB4204" s="150" t="str">
        <f t="shared" si="725"/>
        <v/>
      </c>
      <c r="BC4204" s="172"/>
      <c r="BD4204" s="169"/>
      <c r="BE4204" s="169"/>
      <c r="BF4204" s="169"/>
      <c r="BG4204" s="169"/>
      <c r="BH4204" s="169"/>
      <c r="BI4204" s="169"/>
      <c r="BJ4204" s="169"/>
      <c r="BK4204" s="169"/>
      <c r="BL4204" s="169"/>
      <c r="BM4204" s="169"/>
      <c r="BN4204" s="169"/>
      <c r="BO4204" s="169"/>
      <c r="BP4204" s="169"/>
      <c r="BQ4204" s="169"/>
      <c r="BS4204" s="6"/>
      <c r="BT4204" s="11"/>
      <c r="BU4204" s="6"/>
      <c r="BV4204" s="6"/>
    </row>
    <row r="4205" spans="1:74" ht="15.75" x14ac:dyDescent="0.25">
      <c r="A4205" s="52" t="s">
        <v>6922</v>
      </c>
      <c r="B4205" s="56"/>
      <c r="C4205" s="7" t="s">
        <v>114</v>
      </c>
      <c r="D4205" s="7" t="s">
        <v>22</v>
      </c>
      <c r="E4205" s="7"/>
      <c r="F4205" s="64" t="s">
        <v>181</v>
      </c>
      <c r="G4205" s="6"/>
      <c r="H4205" s="6"/>
      <c r="I4205" s="10" t="s">
        <v>110</v>
      </c>
      <c r="J4205" s="11" t="s">
        <v>7104</v>
      </c>
      <c r="K4205" s="220" t="s">
        <v>600</v>
      </c>
      <c r="L4205" s="180"/>
      <c r="M4205" s="180">
        <v>1000</v>
      </c>
      <c r="N4205" s="80" t="s">
        <v>6925</v>
      </c>
      <c r="O4205" s="165"/>
      <c r="P4205" s="80" t="s">
        <v>7104</v>
      </c>
      <c r="Q4205" s="80"/>
      <c r="R4205" s="80"/>
      <c r="S4205" s="166"/>
      <c r="T4205" s="164"/>
      <c r="U4205" s="167"/>
      <c r="V4205" s="168"/>
      <c r="W4205" s="12" t="str">
        <f t="shared" si="723"/>
        <v>Mqtt1</v>
      </c>
      <c r="X4205" s="222"/>
      <c r="Y4205" s="6" t="str">
        <f t="shared" si="724"/>
        <v>450000 UNDERWLIGHTS</v>
      </c>
      <c r="Z4205" s="106" t="str">
        <f t="shared" si="726"/>
        <v>$.SbFR57aftSliderGreen</v>
      </c>
      <c r="AA4205" s="12">
        <v>48</v>
      </c>
      <c r="AB4205" s="6"/>
      <c r="AJ4205" s="80"/>
      <c r="AK4205" s="116" t="s">
        <v>6924</v>
      </c>
      <c r="AN4205" s="80"/>
      <c r="AO4205" s="80"/>
      <c r="AP4205" s="80"/>
      <c r="AQ4205" s="80"/>
      <c r="AR4205" s="130"/>
      <c r="AS4205" s="80"/>
      <c r="AT4205" s="7"/>
      <c r="AU4205" s="7"/>
      <c r="AV4205" s="169"/>
      <c r="AW4205" s="170"/>
      <c r="AX4205" s="140"/>
      <c r="AY4205" s="150"/>
      <c r="AZ4205" s="171"/>
      <c r="BA4205" s="171"/>
      <c r="BB4205" s="150" t="str">
        <f t="shared" si="725"/>
        <v/>
      </c>
      <c r="BC4205" s="172"/>
      <c r="BD4205" s="169"/>
      <c r="BE4205" s="169"/>
      <c r="BF4205" s="169"/>
      <c r="BG4205" s="169"/>
      <c r="BH4205" s="169"/>
      <c r="BI4205" s="169"/>
      <c r="BJ4205" s="169"/>
      <c r="BK4205" s="169"/>
      <c r="BL4205" s="169"/>
      <c r="BM4205" s="169"/>
      <c r="BN4205" s="169"/>
      <c r="BO4205" s="169"/>
      <c r="BP4205" s="169"/>
      <c r="BQ4205" s="169"/>
      <c r="BS4205" s="6"/>
      <c r="BT4205" s="11"/>
      <c r="BU4205" s="6"/>
      <c r="BV4205" s="6"/>
    </row>
    <row r="4206" spans="1:74" ht="15.75" x14ac:dyDescent="0.25">
      <c r="A4206" s="52" t="s">
        <v>6922</v>
      </c>
      <c r="B4206" s="56"/>
      <c r="C4206" s="7" t="s">
        <v>114</v>
      </c>
      <c r="D4206" s="7" t="s">
        <v>22</v>
      </c>
      <c r="E4206" s="7"/>
      <c r="F4206" s="64" t="s">
        <v>181</v>
      </c>
      <c r="G4206" s="6"/>
      <c r="H4206" s="6"/>
      <c r="I4206" s="10" t="s">
        <v>110</v>
      </c>
      <c r="J4206" s="11" t="s">
        <v>7105</v>
      </c>
      <c r="K4206" s="220" t="s">
        <v>600</v>
      </c>
      <c r="L4206" s="180"/>
      <c r="M4206" s="180">
        <v>1000</v>
      </c>
      <c r="N4206" s="80" t="s">
        <v>6925</v>
      </c>
      <c r="O4206" s="165"/>
      <c r="P4206" s="80" t="s">
        <v>7105</v>
      </c>
      <c r="Q4206" s="80"/>
      <c r="R4206" s="80"/>
      <c r="S4206" s="166"/>
      <c r="T4206" s="164"/>
      <c r="U4206" s="167"/>
      <c r="V4206" s="168"/>
      <c r="W4206" s="12" t="str">
        <f t="shared" si="723"/>
        <v>Mqtt1</v>
      </c>
      <c r="X4206" s="222"/>
      <c r="Y4206" s="6" t="str">
        <f t="shared" si="724"/>
        <v>450000 UNDERWLIGHTS</v>
      </c>
      <c r="Z4206" s="106" t="str">
        <f t="shared" si="726"/>
        <v>$.SbFR57aftSliderBlue</v>
      </c>
      <c r="AA4206" s="12">
        <v>48</v>
      </c>
      <c r="AB4206" s="6"/>
      <c r="AJ4206" s="80"/>
      <c r="AK4206" s="116" t="s">
        <v>6924</v>
      </c>
      <c r="AN4206" s="80"/>
      <c r="AO4206" s="80"/>
      <c r="AP4206" s="80"/>
      <c r="AQ4206" s="80"/>
      <c r="AR4206" s="130"/>
      <c r="AS4206" s="80"/>
      <c r="AT4206" s="7"/>
      <c r="AU4206" s="7"/>
      <c r="AV4206" s="169"/>
      <c r="AW4206" s="170"/>
      <c r="AX4206" s="140"/>
      <c r="AY4206" s="150"/>
      <c r="AZ4206" s="171"/>
      <c r="BA4206" s="171"/>
      <c r="BB4206" s="150" t="str">
        <f t="shared" si="725"/>
        <v/>
      </c>
      <c r="BC4206" s="172"/>
      <c r="BD4206" s="169"/>
      <c r="BE4206" s="169"/>
      <c r="BF4206" s="169"/>
      <c r="BG4206" s="169"/>
      <c r="BH4206" s="169"/>
      <c r="BI4206" s="169"/>
      <c r="BJ4206" s="169"/>
      <c r="BK4206" s="169"/>
      <c r="BL4206" s="169"/>
      <c r="BM4206" s="169"/>
      <c r="BN4206" s="169"/>
      <c r="BO4206" s="169"/>
      <c r="BP4206" s="169"/>
      <c r="BQ4206" s="169"/>
      <c r="BS4206" s="6"/>
      <c r="BT4206" s="11"/>
      <c r="BU4206" s="6"/>
      <c r="BV4206" s="6"/>
    </row>
    <row r="4207" spans="1:74" ht="15.75" x14ac:dyDescent="0.25">
      <c r="A4207" s="52" t="s">
        <v>6922</v>
      </c>
      <c r="B4207" s="56"/>
      <c r="C4207" s="7" t="s">
        <v>114</v>
      </c>
      <c r="D4207" s="7" t="s">
        <v>22</v>
      </c>
      <c r="E4207" s="7"/>
      <c r="F4207" s="64" t="s">
        <v>181</v>
      </c>
      <c r="G4207" s="6"/>
      <c r="H4207" s="6"/>
      <c r="I4207" s="10" t="s">
        <v>110</v>
      </c>
      <c r="J4207" s="11" t="s">
        <v>7106</v>
      </c>
      <c r="K4207" s="220" t="s">
        <v>600</v>
      </c>
      <c r="L4207" s="180"/>
      <c r="M4207" s="180">
        <v>1000</v>
      </c>
      <c r="N4207" s="80" t="s">
        <v>6925</v>
      </c>
      <c r="O4207" s="165"/>
      <c r="P4207" s="80" t="s">
        <v>7106</v>
      </c>
      <c r="Q4207" s="80"/>
      <c r="R4207" s="80"/>
      <c r="S4207" s="166"/>
      <c r="T4207" s="164"/>
      <c r="U4207" s="167"/>
      <c r="V4207" s="168"/>
      <c r="W4207" s="12" t="str">
        <f t="shared" si="723"/>
        <v>Mqtt1</v>
      </c>
      <c r="X4207" s="222"/>
      <c r="Y4207" s="6" t="str">
        <f t="shared" si="724"/>
        <v>450000 UNDERWLIGHTS</v>
      </c>
      <c r="Z4207" s="106" t="str">
        <f t="shared" si="726"/>
        <v>$.SbFR57aftSliderWhite</v>
      </c>
      <c r="AA4207" s="12">
        <v>48</v>
      </c>
      <c r="AB4207" s="6"/>
      <c r="AJ4207" s="80"/>
      <c r="AK4207" s="116" t="s">
        <v>6924</v>
      </c>
      <c r="AN4207" s="80"/>
      <c r="AO4207" s="80"/>
      <c r="AP4207" s="80"/>
      <c r="AQ4207" s="80"/>
      <c r="AR4207" s="130"/>
      <c r="AS4207" s="80"/>
      <c r="AT4207" s="7"/>
      <c r="AU4207" s="7"/>
      <c r="AV4207" s="169"/>
      <c r="AW4207" s="170"/>
      <c r="AX4207" s="140"/>
      <c r="AY4207" s="150"/>
      <c r="AZ4207" s="171"/>
      <c r="BA4207" s="171"/>
      <c r="BB4207" s="150" t="str">
        <f t="shared" si="725"/>
        <v/>
      </c>
      <c r="BC4207" s="172"/>
      <c r="BD4207" s="169"/>
      <c r="BE4207" s="169"/>
      <c r="BF4207" s="169"/>
      <c r="BG4207" s="169"/>
      <c r="BH4207" s="169"/>
      <c r="BI4207" s="169"/>
      <c r="BJ4207" s="169"/>
      <c r="BK4207" s="169"/>
      <c r="BL4207" s="169"/>
      <c r="BM4207" s="169"/>
      <c r="BN4207" s="169"/>
      <c r="BO4207" s="169"/>
      <c r="BP4207" s="169"/>
      <c r="BQ4207" s="169"/>
      <c r="BS4207" s="6"/>
      <c r="BT4207" s="11"/>
      <c r="BU4207" s="6"/>
      <c r="BV4207" s="6"/>
    </row>
    <row r="4208" spans="1:74" ht="15.75" x14ac:dyDescent="0.25">
      <c r="A4208" s="52" t="s">
        <v>6922</v>
      </c>
      <c r="B4208" s="56"/>
      <c r="C4208" s="7" t="s">
        <v>111</v>
      </c>
      <c r="D4208" s="7" t="s">
        <v>22</v>
      </c>
      <c r="E4208" s="7"/>
      <c r="F4208" s="64" t="s">
        <v>181</v>
      </c>
      <c r="G4208" s="6"/>
      <c r="H4208" s="6"/>
      <c r="I4208" s="10" t="s">
        <v>110</v>
      </c>
      <c r="J4208" s="11" t="s">
        <v>7107</v>
      </c>
      <c r="K4208" s="220" t="s">
        <v>600</v>
      </c>
      <c r="L4208" s="180"/>
      <c r="M4208" s="180">
        <v>1000</v>
      </c>
      <c r="N4208" s="80" t="s">
        <v>6925</v>
      </c>
      <c r="O4208" s="165"/>
      <c r="P4208" s="80" t="s">
        <v>7107</v>
      </c>
      <c r="Q4208" s="80"/>
      <c r="R4208" s="80"/>
      <c r="S4208" s="166"/>
      <c r="T4208" s="164"/>
      <c r="U4208" s="167"/>
      <c r="V4208" s="168"/>
      <c r="W4208" s="12" t="str">
        <f t="shared" si="723"/>
        <v>Mqtt1</v>
      </c>
      <c r="X4208" s="222"/>
      <c r="Y4208" s="6" t="str">
        <f t="shared" si="724"/>
        <v>450000 UNDERWLIGHTS</v>
      </c>
      <c r="Z4208" s="106" t="str">
        <f t="shared" si="726"/>
        <v>$.SbFR57aftPresetReset</v>
      </c>
      <c r="AA4208" s="12">
        <v>48</v>
      </c>
      <c r="AB4208" s="6"/>
      <c r="AJ4208" s="80"/>
      <c r="AK4208" s="116" t="s">
        <v>6924</v>
      </c>
      <c r="AN4208" s="80"/>
      <c r="AO4208" s="80"/>
      <c r="AP4208" s="80"/>
      <c r="AQ4208" s="80"/>
      <c r="AR4208" s="130"/>
      <c r="AS4208" s="80"/>
      <c r="AT4208" s="7"/>
      <c r="AU4208" s="7"/>
      <c r="AV4208" s="169"/>
      <c r="AW4208" s="170"/>
      <c r="AX4208" s="140"/>
      <c r="AY4208" s="150"/>
      <c r="AZ4208" s="171"/>
      <c r="BA4208" s="171"/>
      <c r="BB4208" s="150" t="str">
        <f t="shared" si="725"/>
        <v/>
      </c>
      <c r="BC4208" s="172"/>
      <c r="BD4208" s="169"/>
      <c r="BE4208" s="169"/>
      <c r="BF4208" s="169"/>
      <c r="BG4208" s="169"/>
      <c r="BH4208" s="169"/>
      <c r="BI4208" s="169"/>
      <c r="BJ4208" s="169"/>
      <c r="BK4208" s="169"/>
      <c r="BL4208" s="169"/>
      <c r="BM4208" s="169"/>
      <c r="BN4208" s="169"/>
      <c r="BO4208" s="169"/>
      <c r="BP4208" s="169"/>
      <c r="BQ4208" s="169"/>
      <c r="BS4208" s="6"/>
      <c r="BT4208" s="11"/>
      <c r="BU4208" s="6"/>
      <c r="BV4208" s="6"/>
    </row>
    <row r="4209" spans="1:74" ht="15.75" x14ac:dyDescent="0.25">
      <c r="A4209" s="52" t="s">
        <v>6922</v>
      </c>
      <c r="B4209" s="56"/>
      <c r="C4209" s="7" t="s">
        <v>111</v>
      </c>
      <c r="D4209" s="7" t="s">
        <v>22</v>
      </c>
      <c r="E4209" s="7"/>
      <c r="F4209" s="64" t="s">
        <v>181</v>
      </c>
      <c r="G4209" s="6"/>
      <c r="H4209" s="6"/>
      <c r="I4209" s="10" t="s">
        <v>110</v>
      </c>
      <c r="J4209" s="11" t="s">
        <v>7108</v>
      </c>
      <c r="K4209" s="220" t="s">
        <v>600</v>
      </c>
      <c r="L4209" s="180"/>
      <c r="M4209" s="180">
        <v>1000</v>
      </c>
      <c r="N4209" s="80" t="s">
        <v>6925</v>
      </c>
      <c r="O4209" s="165"/>
      <c r="P4209" s="80" t="s">
        <v>7108</v>
      </c>
      <c r="Q4209" s="80"/>
      <c r="R4209" s="80"/>
      <c r="S4209" s="166"/>
      <c r="T4209" s="164"/>
      <c r="U4209" s="167"/>
      <c r="V4209" s="168"/>
      <c r="W4209" s="12" t="str">
        <f t="shared" si="723"/>
        <v>Mqtt1</v>
      </c>
      <c r="X4209" s="222"/>
      <c r="Y4209" s="6" t="str">
        <f t="shared" si="724"/>
        <v>450000 UNDERWLIGHTS</v>
      </c>
      <c r="Z4209" s="106" t="str">
        <f t="shared" si="726"/>
        <v>$.SbFR57aftPresetSet</v>
      </c>
      <c r="AA4209" s="12">
        <v>48</v>
      </c>
      <c r="AB4209" s="6"/>
      <c r="AJ4209" s="80"/>
      <c r="AK4209" s="116" t="s">
        <v>6924</v>
      </c>
      <c r="AN4209" s="80"/>
      <c r="AO4209" s="80"/>
      <c r="AP4209" s="80"/>
      <c r="AQ4209" s="80"/>
      <c r="AR4209" s="130"/>
      <c r="AS4209" s="80"/>
      <c r="AT4209" s="7"/>
      <c r="AU4209" s="7"/>
      <c r="AV4209" s="169"/>
      <c r="AW4209" s="170"/>
      <c r="AX4209" s="140"/>
      <c r="AY4209" s="150"/>
      <c r="AZ4209" s="171"/>
      <c r="BA4209" s="171"/>
      <c r="BB4209" s="150" t="str">
        <f t="shared" si="725"/>
        <v/>
      </c>
      <c r="BC4209" s="172"/>
      <c r="BD4209" s="169"/>
      <c r="BE4209" s="169"/>
      <c r="BF4209" s="169"/>
      <c r="BG4209" s="169"/>
      <c r="BH4209" s="169"/>
      <c r="BI4209" s="169"/>
      <c r="BJ4209" s="169"/>
      <c r="BK4209" s="169"/>
      <c r="BL4209" s="169"/>
      <c r="BM4209" s="169"/>
      <c r="BN4209" s="169"/>
      <c r="BO4209" s="169"/>
      <c r="BP4209" s="169"/>
      <c r="BQ4209" s="169"/>
      <c r="BS4209" s="6"/>
      <c r="BT4209" s="11"/>
      <c r="BU4209" s="6"/>
      <c r="BV4209" s="6"/>
    </row>
    <row r="4210" spans="1:74" ht="15.75" x14ac:dyDescent="0.25">
      <c r="A4210" s="52" t="s">
        <v>6922</v>
      </c>
      <c r="B4210" s="56"/>
      <c r="C4210" s="7" t="s">
        <v>111</v>
      </c>
      <c r="D4210" s="7" t="s">
        <v>22</v>
      </c>
      <c r="E4210" s="7"/>
      <c r="F4210" s="64" t="s">
        <v>181</v>
      </c>
      <c r="G4210" s="6"/>
      <c r="H4210" s="6"/>
      <c r="I4210" s="10" t="s">
        <v>110</v>
      </c>
      <c r="J4210" s="11" t="s">
        <v>7109</v>
      </c>
      <c r="K4210" s="220" t="s">
        <v>600</v>
      </c>
      <c r="L4210" s="180"/>
      <c r="M4210" s="180">
        <v>1000</v>
      </c>
      <c r="N4210" s="80" t="s">
        <v>6925</v>
      </c>
      <c r="O4210" s="165"/>
      <c r="P4210" s="80" t="s">
        <v>7109</v>
      </c>
      <c r="Q4210" s="80"/>
      <c r="R4210" s="80"/>
      <c r="S4210" s="166"/>
      <c r="T4210" s="164"/>
      <c r="U4210" s="167"/>
      <c r="V4210" s="168"/>
      <c r="W4210" s="12" t="str">
        <f t="shared" si="723"/>
        <v>Mqtt1</v>
      </c>
      <c r="X4210" s="222"/>
      <c r="Y4210" s="6" t="str">
        <f t="shared" si="724"/>
        <v>450000 UNDERWLIGHTS</v>
      </c>
      <c r="Z4210" s="106" t="str">
        <f t="shared" si="726"/>
        <v>$.SbFR57aftSliderOnOff</v>
      </c>
      <c r="AA4210" s="12">
        <v>48</v>
      </c>
      <c r="AB4210" s="6"/>
      <c r="AJ4210" s="80"/>
      <c r="AK4210" s="116" t="s">
        <v>6924</v>
      </c>
      <c r="AN4210" s="80"/>
      <c r="AO4210" s="80"/>
      <c r="AP4210" s="80"/>
      <c r="AQ4210" s="80"/>
      <c r="AR4210" s="130"/>
      <c r="AS4210" s="80"/>
      <c r="AT4210" s="7"/>
      <c r="AU4210" s="7"/>
      <c r="AV4210" s="169"/>
      <c r="AW4210" s="170"/>
      <c r="AX4210" s="140"/>
      <c r="AY4210" s="150"/>
      <c r="AZ4210" s="171"/>
      <c r="BA4210" s="171"/>
      <c r="BB4210" s="150" t="str">
        <f t="shared" si="725"/>
        <v/>
      </c>
      <c r="BC4210" s="172"/>
      <c r="BD4210" s="169"/>
      <c r="BE4210" s="169"/>
      <c r="BF4210" s="169"/>
      <c r="BG4210" s="169"/>
      <c r="BH4210" s="169"/>
      <c r="BI4210" s="169"/>
      <c r="BJ4210" s="169"/>
      <c r="BK4210" s="169"/>
      <c r="BL4210" s="169"/>
      <c r="BM4210" s="169"/>
      <c r="BN4210" s="169"/>
      <c r="BO4210" s="169"/>
      <c r="BP4210" s="169"/>
      <c r="BQ4210" s="169"/>
      <c r="BS4210" s="6"/>
      <c r="BT4210" s="11"/>
      <c r="BU4210" s="6"/>
      <c r="BV4210" s="6"/>
    </row>
    <row r="4211" spans="1:74" ht="15.75" x14ac:dyDescent="0.25">
      <c r="A4211" s="52" t="s">
        <v>6922</v>
      </c>
      <c r="B4211" s="56"/>
      <c r="C4211" s="7" t="s">
        <v>111</v>
      </c>
      <c r="D4211" s="7" t="s">
        <v>22</v>
      </c>
      <c r="E4211" s="7"/>
      <c r="F4211" s="64" t="s">
        <v>181</v>
      </c>
      <c r="G4211" s="6"/>
      <c r="H4211" s="6"/>
      <c r="I4211" s="10" t="s">
        <v>110</v>
      </c>
      <c r="J4211" s="11" t="s">
        <v>7110</v>
      </c>
      <c r="K4211" s="220" t="s">
        <v>600</v>
      </c>
      <c r="L4211" s="180"/>
      <c r="M4211" s="180">
        <v>1000</v>
      </c>
      <c r="N4211" s="80" t="s">
        <v>6925</v>
      </c>
      <c r="O4211" s="165"/>
      <c r="P4211" s="80" t="s">
        <v>7110</v>
      </c>
      <c r="Q4211" s="80"/>
      <c r="R4211" s="80"/>
      <c r="S4211" s="166"/>
      <c r="T4211" s="164"/>
      <c r="U4211" s="167"/>
      <c r="V4211" s="168"/>
      <c r="W4211" s="12" t="str">
        <f t="shared" si="723"/>
        <v>Mqtt1</v>
      </c>
      <c r="X4211" s="222"/>
      <c r="Y4211" s="6" t="str">
        <f t="shared" si="724"/>
        <v>450000 UNDERWLIGHTS</v>
      </c>
      <c r="Z4211" s="106" t="str">
        <f t="shared" si="726"/>
        <v>$.SbFR57aftActiveChanges</v>
      </c>
      <c r="AA4211" s="12">
        <v>48</v>
      </c>
      <c r="AB4211" s="6"/>
      <c r="AJ4211" s="80"/>
      <c r="AK4211" s="116" t="s">
        <v>6924</v>
      </c>
      <c r="AN4211" s="80"/>
      <c r="AO4211" s="80"/>
      <c r="AP4211" s="80"/>
      <c r="AQ4211" s="80"/>
      <c r="AR4211" s="130"/>
      <c r="AS4211" s="80"/>
      <c r="AT4211" s="7"/>
      <c r="AU4211" s="7"/>
      <c r="AV4211" s="169"/>
      <c r="AW4211" s="170"/>
      <c r="AX4211" s="140"/>
      <c r="AY4211" s="150"/>
      <c r="AZ4211" s="171"/>
      <c r="BA4211" s="171"/>
      <c r="BB4211" s="150" t="str">
        <f t="shared" si="725"/>
        <v/>
      </c>
      <c r="BC4211" s="172"/>
      <c r="BD4211" s="169"/>
      <c r="BE4211" s="169"/>
      <c r="BF4211" s="169"/>
      <c r="BG4211" s="169"/>
      <c r="BH4211" s="169"/>
      <c r="BI4211" s="169"/>
      <c r="BJ4211" s="169"/>
      <c r="BK4211" s="169"/>
      <c r="BL4211" s="169"/>
      <c r="BM4211" s="169"/>
      <c r="BN4211" s="169"/>
      <c r="BO4211" s="169"/>
      <c r="BP4211" s="169"/>
      <c r="BQ4211" s="169"/>
      <c r="BS4211" s="6"/>
      <c r="BT4211" s="11"/>
      <c r="BU4211" s="6"/>
      <c r="BV4211" s="6"/>
    </row>
    <row r="4212" spans="1:74" ht="15.75" x14ac:dyDescent="0.25">
      <c r="A4212" s="52" t="s">
        <v>6922</v>
      </c>
      <c r="B4212" s="56"/>
      <c r="C4212" s="7" t="s">
        <v>128</v>
      </c>
      <c r="D4212" s="7" t="s">
        <v>22</v>
      </c>
      <c r="E4212" s="7"/>
      <c r="F4212" s="64" t="s">
        <v>181</v>
      </c>
      <c r="G4212" s="6"/>
      <c r="H4212" s="6"/>
      <c r="I4212" s="10" t="s">
        <v>110</v>
      </c>
      <c r="J4212" s="11" t="s">
        <v>7111</v>
      </c>
      <c r="K4212" s="220" t="s">
        <v>600</v>
      </c>
      <c r="L4212" s="180"/>
      <c r="M4212" s="180">
        <v>1000</v>
      </c>
      <c r="N4212" s="80" t="s">
        <v>6925</v>
      </c>
      <c r="O4212" s="165"/>
      <c r="P4212" s="80" t="s">
        <v>7111</v>
      </c>
      <c r="Q4212" s="80"/>
      <c r="R4212" s="80"/>
      <c r="S4212" s="166"/>
      <c r="T4212" s="164"/>
      <c r="U4212" s="167"/>
      <c r="V4212" s="168"/>
      <c r="W4212" s="12" t="str">
        <f t="shared" si="723"/>
        <v>Mqtt1</v>
      </c>
      <c r="X4212" s="222"/>
      <c r="Y4212" s="6" t="str">
        <f t="shared" si="724"/>
        <v>450000 UNDERWLIGHTS</v>
      </c>
      <c r="Z4212" s="106" t="str">
        <f t="shared" si="726"/>
        <v>$.SbFR57aftPreset1HmiColor</v>
      </c>
      <c r="AA4212" s="12">
        <v>48</v>
      </c>
      <c r="AB4212" s="6"/>
      <c r="AE4212" s="11">
        <v>9</v>
      </c>
      <c r="AJ4212" s="80"/>
      <c r="AN4212" s="80"/>
      <c r="AO4212" s="80"/>
      <c r="AP4212" s="80"/>
      <c r="AQ4212" s="80"/>
      <c r="AR4212" s="130"/>
      <c r="AS4212" s="80"/>
      <c r="AT4212" s="7"/>
      <c r="AU4212" s="7"/>
      <c r="AV4212" s="169"/>
      <c r="AW4212" s="170"/>
      <c r="AX4212" s="140"/>
      <c r="AY4212" s="150"/>
      <c r="AZ4212" s="171"/>
      <c r="BA4212" s="171"/>
      <c r="BB4212" s="150" t="str">
        <f t="shared" si="725"/>
        <v/>
      </c>
      <c r="BC4212" s="172"/>
      <c r="BD4212" s="169"/>
      <c r="BE4212" s="169"/>
      <c r="BF4212" s="169"/>
      <c r="BG4212" s="169"/>
      <c r="BH4212" s="169"/>
      <c r="BI4212" s="169"/>
      <c r="BJ4212" s="169"/>
      <c r="BK4212" s="169"/>
      <c r="BL4212" s="169"/>
      <c r="BM4212" s="169"/>
      <c r="BN4212" s="169"/>
      <c r="BO4212" s="169"/>
      <c r="BP4212" s="169"/>
      <c r="BQ4212" s="169"/>
      <c r="BS4212" s="6"/>
      <c r="BT4212" s="11"/>
      <c r="BU4212" s="6"/>
      <c r="BV4212" s="6"/>
    </row>
    <row r="4213" spans="1:74" ht="15.75" x14ac:dyDescent="0.25">
      <c r="A4213" s="52" t="s">
        <v>6922</v>
      </c>
      <c r="B4213" s="56"/>
      <c r="C4213" s="7" t="s">
        <v>128</v>
      </c>
      <c r="D4213" s="7" t="s">
        <v>22</v>
      </c>
      <c r="E4213" s="7"/>
      <c r="F4213" s="64" t="s">
        <v>181</v>
      </c>
      <c r="G4213" s="6"/>
      <c r="H4213" s="6"/>
      <c r="I4213" s="10" t="s">
        <v>110</v>
      </c>
      <c r="J4213" s="11" t="s">
        <v>7112</v>
      </c>
      <c r="K4213" s="220" t="s">
        <v>600</v>
      </c>
      <c r="L4213" s="180"/>
      <c r="M4213" s="180">
        <v>1000</v>
      </c>
      <c r="N4213" s="80" t="s">
        <v>6925</v>
      </c>
      <c r="O4213" s="165"/>
      <c r="P4213" s="80" t="s">
        <v>7112</v>
      </c>
      <c r="Q4213" s="80"/>
      <c r="R4213" s="80"/>
      <c r="S4213" s="166"/>
      <c r="T4213" s="164"/>
      <c r="U4213" s="167"/>
      <c r="V4213" s="168"/>
      <c r="W4213" s="12" t="str">
        <f t="shared" si="723"/>
        <v>Mqtt1</v>
      </c>
      <c r="X4213" s="222"/>
      <c r="Y4213" s="6" t="str">
        <f t="shared" si="724"/>
        <v>450000 UNDERWLIGHTS</v>
      </c>
      <c r="Z4213" s="106" t="str">
        <f t="shared" si="726"/>
        <v>$.SbFR57aftPreset2HmiColor</v>
      </c>
      <c r="AA4213" s="12">
        <v>48</v>
      </c>
      <c r="AB4213" s="6"/>
      <c r="AE4213" s="11">
        <v>9</v>
      </c>
      <c r="AJ4213" s="80"/>
      <c r="AN4213" s="80"/>
      <c r="AO4213" s="80"/>
      <c r="AP4213" s="80"/>
      <c r="AQ4213" s="80"/>
      <c r="AR4213" s="130"/>
      <c r="AS4213" s="80"/>
      <c r="AT4213" s="7"/>
      <c r="AU4213" s="7"/>
      <c r="AV4213" s="169"/>
      <c r="AW4213" s="170"/>
      <c r="AX4213" s="140"/>
      <c r="AY4213" s="150"/>
      <c r="AZ4213" s="171"/>
      <c r="BA4213" s="171"/>
      <c r="BB4213" s="150" t="str">
        <f t="shared" si="725"/>
        <v/>
      </c>
      <c r="BC4213" s="172"/>
      <c r="BD4213" s="169"/>
      <c r="BE4213" s="169"/>
      <c r="BF4213" s="169"/>
      <c r="BG4213" s="169"/>
      <c r="BH4213" s="169"/>
      <c r="BI4213" s="169"/>
      <c r="BJ4213" s="169"/>
      <c r="BK4213" s="169"/>
      <c r="BL4213" s="169"/>
      <c r="BM4213" s="169"/>
      <c r="BN4213" s="169"/>
      <c r="BO4213" s="169"/>
      <c r="BP4213" s="169"/>
      <c r="BQ4213" s="169"/>
      <c r="BS4213" s="6"/>
      <c r="BT4213" s="11"/>
      <c r="BU4213" s="6"/>
      <c r="BV4213" s="6"/>
    </row>
    <row r="4214" spans="1:74" ht="15.75" x14ac:dyDescent="0.25">
      <c r="A4214" s="52" t="s">
        <v>6922</v>
      </c>
      <c r="B4214" s="56"/>
      <c r="C4214" s="7" t="s">
        <v>128</v>
      </c>
      <c r="D4214" s="7" t="s">
        <v>22</v>
      </c>
      <c r="E4214" s="7"/>
      <c r="F4214" s="64" t="s">
        <v>181</v>
      </c>
      <c r="G4214" s="6"/>
      <c r="H4214" s="6"/>
      <c r="I4214" s="10" t="s">
        <v>110</v>
      </c>
      <c r="J4214" s="11" t="s">
        <v>7113</v>
      </c>
      <c r="K4214" s="220" t="s">
        <v>600</v>
      </c>
      <c r="L4214" s="180"/>
      <c r="M4214" s="180">
        <v>1000</v>
      </c>
      <c r="N4214" s="80" t="s">
        <v>6925</v>
      </c>
      <c r="O4214" s="165"/>
      <c r="P4214" s="80" t="s">
        <v>7113</v>
      </c>
      <c r="Q4214" s="80"/>
      <c r="R4214" s="80"/>
      <c r="S4214" s="166"/>
      <c r="T4214" s="164"/>
      <c r="U4214" s="167"/>
      <c r="V4214" s="168"/>
      <c r="W4214" s="12" t="str">
        <f t="shared" si="723"/>
        <v>Mqtt1</v>
      </c>
      <c r="X4214" s="222"/>
      <c r="Y4214" s="6" t="str">
        <f t="shared" si="724"/>
        <v>450000 UNDERWLIGHTS</v>
      </c>
      <c r="Z4214" s="106" t="str">
        <f t="shared" si="726"/>
        <v>$.SbFR57aftPreset3HmiColor</v>
      </c>
      <c r="AA4214" s="12">
        <v>48</v>
      </c>
      <c r="AB4214" s="6"/>
      <c r="AE4214" s="11">
        <v>9</v>
      </c>
      <c r="AJ4214" s="80"/>
      <c r="AN4214" s="80"/>
      <c r="AO4214" s="80"/>
      <c r="AP4214" s="80"/>
      <c r="AQ4214" s="80"/>
      <c r="AR4214" s="130"/>
      <c r="AS4214" s="80"/>
      <c r="AT4214" s="7"/>
      <c r="AU4214" s="7"/>
      <c r="AV4214" s="169"/>
      <c r="AW4214" s="170"/>
      <c r="AX4214" s="140"/>
      <c r="AY4214" s="150"/>
      <c r="AZ4214" s="171"/>
      <c r="BA4214" s="171"/>
      <c r="BB4214" s="150" t="str">
        <f t="shared" si="725"/>
        <v/>
      </c>
      <c r="BC4214" s="172"/>
      <c r="BD4214" s="169"/>
      <c r="BE4214" s="169"/>
      <c r="BF4214" s="169"/>
      <c r="BG4214" s="169"/>
      <c r="BH4214" s="169"/>
      <c r="BI4214" s="169"/>
      <c r="BJ4214" s="169"/>
      <c r="BK4214" s="169"/>
      <c r="BL4214" s="169"/>
      <c r="BM4214" s="169"/>
      <c r="BN4214" s="169"/>
      <c r="BO4214" s="169"/>
      <c r="BP4214" s="169"/>
      <c r="BQ4214" s="169"/>
      <c r="BS4214" s="6"/>
      <c r="BT4214" s="11"/>
      <c r="BU4214" s="6"/>
      <c r="BV4214" s="6"/>
    </row>
    <row r="4215" spans="1:74" ht="15.75" x14ac:dyDescent="0.25">
      <c r="A4215" s="52" t="s">
        <v>6922</v>
      </c>
      <c r="B4215" s="56"/>
      <c r="C4215" s="7" t="s">
        <v>128</v>
      </c>
      <c r="D4215" s="7" t="s">
        <v>22</v>
      </c>
      <c r="E4215" s="7"/>
      <c r="F4215" s="64" t="s">
        <v>181</v>
      </c>
      <c r="G4215" s="6"/>
      <c r="H4215" s="6"/>
      <c r="I4215" s="10" t="s">
        <v>110</v>
      </c>
      <c r="J4215" s="11" t="s">
        <v>7114</v>
      </c>
      <c r="K4215" s="220" t="s">
        <v>600</v>
      </c>
      <c r="L4215" s="180"/>
      <c r="M4215" s="180">
        <v>1000</v>
      </c>
      <c r="N4215" s="80" t="s">
        <v>6925</v>
      </c>
      <c r="O4215" s="165"/>
      <c r="P4215" s="80" t="s">
        <v>7114</v>
      </c>
      <c r="Q4215" s="80"/>
      <c r="R4215" s="80"/>
      <c r="S4215" s="166"/>
      <c r="T4215" s="164"/>
      <c r="U4215" s="167"/>
      <c r="V4215" s="168"/>
      <c r="W4215" s="12" t="str">
        <f t="shared" si="723"/>
        <v>Mqtt1</v>
      </c>
      <c r="X4215" s="222"/>
      <c r="Y4215" s="6" t="str">
        <f t="shared" si="724"/>
        <v>450000 UNDERWLIGHTS</v>
      </c>
      <c r="Z4215" s="106" t="str">
        <f t="shared" si="726"/>
        <v>$.SbFR57aftPreset4HmiColor</v>
      </c>
      <c r="AA4215" s="12">
        <v>48</v>
      </c>
      <c r="AB4215" s="6"/>
      <c r="AE4215" s="11">
        <v>9</v>
      </c>
      <c r="AJ4215" s="80"/>
      <c r="AN4215" s="80"/>
      <c r="AO4215" s="80"/>
      <c r="AP4215" s="80"/>
      <c r="AQ4215" s="80"/>
      <c r="AR4215" s="130"/>
      <c r="AS4215" s="80"/>
      <c r="AT4215" s="7"/>
      <c r="AU4215" s="7"/>
      <c r="AV4215" s="169"/>
      <c r="AW4215" s="170"/>
      <c r="AX4215" s="140"/>
      <c r="AY4215" s="150"/>
      <c r="AZ4215" s="171"/>
      <c r="BA4215" s="171"/>
      <c r="BB4215" s="150" t="str">
        <f t="shared" si="725"/>
        <v/>
      </c>
      <c r="BC4215" s="172"/>
      <c r="BD4215" s="169"/>
      <c r="BE4215" s="169"/>
      <c r="BF4215" s="169"/>
      <c r="BG4215" s="169"/>
      <c r="BH4215" s="169"/>
      <c r="BI4215" s="169"/>
      <c r="BJ4215" s="169"/>
      <c r="BK4215" s="169"/>
      <c r="BL4215" s="169"/>
      <c r="BM4215" s="169"/>
      <c r="BN4215" s="169"/>
      <c r="BO4215" s="169"/>
      <c r="BP4215" s="169"/>
      <c r="BQ4215" s="169"/>
      <c r="BS4215" s="6"/>
      <c r="BT4215" s="11"/>
      <c r="BU4215" s="6"/>
      <c r="BV4215" s="6"/>
    </row>
    <row r="4216" spans="1:74" ht="15.75" x14ac:dyDescent="0.25">
      <c r="A4216" s="52" t="s">
        <v>6922</v>
      </c>
      <c r="B4216" s="56"/>
      <c r="C4216" s="7" t="s">
        <v>128</v>
      </c>
      <c r="D4216" s="7" t="s">
        <v>22</v>
      </c>
      <c r="E4216" s="7"/>
      <c r="F4216" s="64" t="s">
        <v>181</v>
      </c>
      <c r="G4216" s="6"/>
      <c r="H4216" s="6"/>
      <c r="I4216" s="10" t="s">
        <v>110</v>
      </c>
      <c r="J4216" s="11" t="s">
        <v>7115</v>
      </c>
      <c r="K4216" s="220" t="s">
        <v>600</v>
      </c>
      <c r="L4216" s="180"/>
      <c r="M4216" s="180">
        <v>1000</v>
      </c>
      <c r="N4216" s="80" t="s">
        <v>6925</v>
      </c>
      <c r="O4216" s="165"/>
      <c r="P4216" s="80" t="s">
        <v>7115</v>
      </c>
      <c r="Q4216" s="80"/>
      <c r="R4216" s="80"/>
      <c r="S4216" s="166"/>
      <c r="T4216" s="164"/>
      <c r="U4216" s="167"/>
      <c r="V4216" s="168"/>
      <c r="W4216" s="12" t="str">
        <f t="shared" si="723"/>
        <v>Mqtt1</v>
      </c>
      <c r="X4216" s="222"/>
      <c r="Y4216" s="6" t="str">
        <f t="shared" si="724"/>
        <v>450000 UNDERWLIGHTS</v>
      </c>
      <c r="Z4216" s="106" t="str">
        <f t="shared" si="726"/>
        <v>$.SbFR57aftPreset5HmiColor</v>
      </c>
      <c r="AA4216" s="12">
        <v>48</v>
      </c>
      <c r="AB4216" s="6"/>
      <c r="AE4216" s="11">
        <v>9</v>
      </c>
      <c r="AJ4216" s="80"/>
      <c r="AN4216" s="80"/>
      <c r="AO4216" s="80"/>
      <c r="AP4216" s="80"/>
      <c r="AQ4216" s="80"/>
      <c r="AR4216" s="130"/>
      <c r="AS4216" s="80"/>
      <c r="AT4216" s="7"/>
      <c r="AU4216" s="7"/>
      <c r="AV4216" s="169"/>
      <c r="AW4216" s="170"/>
      <c r="AX4216" s="140"/>
      <c r="AY4216" s="150"/>
      <c r="AZ4216" s="171"/>
      <c r="BA4216" s="171"/>
      <c r="BB4216" s="150" t="str">
        <f t="shared" si="725"/>
        <v/>
      </c>
      <c r="BC4216" s="172"/>
      <c r="BD4216" s="169"/>
      <c r="BE4216" s="169"/>
      <c r="BF4216" s="169"/>
      <c r="BG4216" s="169"/>
      <c r="BH4216" s="169"/>
      <c r="BI4216" s="169"/>
      <c r="BJ4216" s="169"/>
      <c r="BK4216" s="169"/>
      <c r="BL4216" s="169"/>
      <c r="BM4216" s="169"/>
      <c r="BN4216" s="169"/>
      <c r="BO4216" s="169"/>
      <c r="BP4216" s="169"/>
      <c r="BQ4216" s="169"/>
      <c r="BS4216" s="6"/>
      <c r="BT4216" s="11"/>
      <c r="BU4216" s="6"/>
      <c r="BV4216" s="6"/>
    </row>
    <row r="4217" spans="1:74" ht="15.75" x14ac:dyDescent="0.25">
      <c r="A4217" s="52" t="s">
        <v>6922</v>
      </c>
      <c r="B4217" s="56"/>
      <c r="C4217" s="7" t="s">
        <v>128</v>
      </c>
      <c r="D4217" s="7" t="s">
        <v>22</v>
      </c>
      <c r="E4217" s="7"/>
      <c r="F4217" s="64" t="s">
        <v>181</v>
      </c>
      <c r="G4217" s="6"/>
      <c r="H4217" s="6"/>
      <c r="I4217" s="10" t="s">
        <v>110</v>
      </c>
      <c r="J4217" s="11" t="s">
        <v>7116</v>
      </c>
      <c r="K4217" s="220" t="s">
        <v>600</v>
      </c>
      <c r="L4217" s="180"/>
      <c r="M4217" s="180">
        <v>1000</v>
      </c>
      <c r="N4217" s="80" t="s">
        <v>6925</v>
      </c>
      <c r="O4217" s="165"/>
      <c r="P4217" s="80" t="s">
        <v>7116</v>
      </c>
      <c r="Q4217" s="80"/>
      <c r="R4217" s="80"/>
      <c r="S4217" s="166"/>
      <c r="T4217" s="164"/>
      <c r="U4217" s="167"/>
      <c r="V4217" s="168"/>
      <c r="W4217" s="12" t="str">
        <f t="shared" si="723"/>
        <v>Mqtt1</v>
      </c>
      <c r="X4217" s="222"/>
      <c r="Y4217" s="6" t="str">
        <f t="shared" si="724"/>
        <v>450000 UNDERWLIGHTS</v>
      </c>
      <c r="Z4217" s="106" t="str">
        <f t="shared" si="726"/>
        <v>$.SbFR57aftPreset6HmiColor</v>
      </c>
      <c r="AA4217" s="12">
        <v>48</v>
      </c>
      <c r="AB4217" s="6"/>
      <c r="AE4217" s="11">
        <v>9</v>
      </c>
      <c r="AJ4217" s="80"/>
      <c r="AN4217" s="80"/>
      <c r="AO4217" s="80"/>
      <c r="AP4217" s="80"/>
      <c r="AQ4217" s="80"/>
      <c r="AR4217" s="130"/>
      <c r="AS4217" s="80"/>
      <c r="AT4217" s="7"/>
      <c r="AU4217" s="7"/>
      <c r="AV4217" s="169"/>
      <c r="AW4217" s="170"/>
      <c r="AX4217" s="140"/>
      <c r="AY4217" s="150"/>
      <c r="AZ4217" s="171"/>
      <c r="BA4217" s="171"/>
      <c r="BB4217" s="150" t="str">
        <f t="shared" si="725"/>
        <v/>
      </c>
      <c r="BC4217" s="172"/>
      <c r="BD4217" s="169"/>
      <c r="BE4217" s="169"/>
      <c r="BF4217" s="169"/>
      <c r="BG4217" s="169"/>
      <c r="BH4217" s="169"/>
      <c r="BI4217" s="169"/>
      <c r="BJ4217" s="169"/>
      <c r="BK4217" s="169"/>
      <c r="BL4217" s="169"/>
      <c r="BM4217" s="169"/>
      <c r="BN4217" s="169"/>
      <c r="BO4217" s="169"/>
      <c r="BP4217" s="169"/>
      <c r="BQ4217" s="169"/>
      <c r="BS4217" s="6"/>
      <c r="BT4217" s="11"/>
      <c r="BU4217" s="6"/>
      <c r="BV4217" s="6"/>
    </row>
    <row r="4218" spans="1:74" ht="15.75" x14ac:dyDescent="0.25">
      <c r="A4218" s="52" t="s">
        <v>6922</v>
      </c>
      <c r="B4218" s="56"/>
      <c r="C4218" s="7" t="s">
        <v>128</v>
      </c>
      <c r="D4218" s="7" t="s">
        <v>22</v>
      </c>
      <c r="E4218" s="7"/>
      <c r="F4218" s="64" t="s">
        <v>181</v>
      </c>
      <c r="G4218" s="6"/>
      <c r="H4218" s="6"/>
      <c r="I4218" s="10" t="s">
        <v>110</v>
      </c>
      <c r="J4218" s="11" t="s">
        <v>7117</v>
      </c>
      <c r="K4218" s="220" t="s">
        <v>600</v>
      </c>
      <c r="L4218" s="180"/>
      <c r="M4218" s="180">
        <v>1000</v>
      </c>
      <c r="N4218" s="80" t="s">
        <v>6925</v>
      </c>
      <c r="O4218" s="165"/>
      <c r="P4218" s="80" t="s">
        <v>7117</v>
      </c>
      <c r="Q4218" s="80"/>
      <c r="R4218" s="80"/>
      <c r="S4218" s="166"/>
      <c r="T4218" s="164"/>
      <c r="U4218" s="167"/>
      <c r="V4218" s="168"/>
      <c r="W4218" s="12" t="str">
        <f t="shared" ref="W4218:W4250" si="727">IF(COUNTIF(N4218,"spare"),"","Mqtt1")</f>
        <v>Mqtt1</v>
      </c>
      <c r="X4218" s="222"/>
      <c r="Y4218" s="6" t="str">
        <f t="shared" ref="Y4218:Y4250" si="728">IF(COUNTIF(N4218,"spare"),"",N4218)</f>
        <v>450000 UNDERWLIGHTS</v>
      </c>
      <c r="Z4218" s="106" t="str">
        <f t="shared" si="726"/>
        <v>$.SbFR57aftCurrentHmiColor</v>
      </c>
      <c r="AA4218" s="12">
        <v>48</v>
      </c>
      <c r="AB4218" s="6"/>
      <c r="AE4218" s="11">
        <v>9</v>
      </c>
      <c r="AJ4218" s="80"/>
      <c r="AN4218" s="80"/>
      <c r="AO4218" s="80"/>
      <c r="AP4218" s="80"/>
      <c r="AQ4218" s="80"/>
      <c r="AR4218" s="130"/>
      <c r="AS4218" s="80"/>
      <c r="AT4218" s="7"/>
      <c r="AU4218" s="7"/>
      <c r="AV4218" s="169"/>
      <c r="AW4218" s="170"/>
      <c r="AX4218" s="140"/>
      <c r="AY4218" s="150"/>
      <c r="AZ4218" s="171"/>
      <c r="BA4218" s="171"/>
      <c r="BB4218" s="150" t="str">
        <f t="shared" ref="BB4218:BB4250" si="729">IF(ISNUMBER(AM4218),"1","")</f>
        <v/>
      </c>
      <c r="BC4218" s="172"/>
      <c r="BD4218" s="169"/>
      <c r="BE4218" s="169"/>
      <c r="BF4218" s="169"/>
      <c r="BG4218" s="169"/>
      <c r="BH4218" s="169"/>
      <c r="BI4218" s="169"/>
      <c r="BJ4218" s="169"/>
      <c r="BK4218" s="169"/>
      <c r="BL4218" s="169"/>
      <c r="BM4218" s="169"/>
      <c r="BN4218" s="169"/>
      <c r="BO4218" s="169"/>
      <c r="BP4218" s="169"/>
      <c r="BQ4218" s="169"/>
      <c r="BS4218" s="6"/>
      <c r="BT4218" s="11"/>
      <c r="BU4218" s="6"/>
      <c r="BV4218" s="6"/>
    </row>
    <row r="4219" spans="1:74" ht="15.75" x14ac:dyDescent="0.25">
      <c r="A4219" s="52" t="s">
        <v>6922</v>
      </c>
      <c r="B4219" s="56"/>
      <c r="C4219" s="7" t="s">
        <v>114</v>
      </c>
      <c r="D4219" s="7" t="s">
        <v>22</v>
      </c>
      <c r="E4219" s="7"/>
      <c r="F4219" s="64" t="s">
        <v>181</v>
      </c>
      <c r="G4219" s="6"/>
      <c r="H4219" s="6"/>
      <c r="I4219" s="10" t="s">
        <v>110</v>
      </c>
      <c r="J4219" s="11" t="s">
        <v>7118</v>
      </c>
      <c r="K4219" s="220" t="s">
        <v>600</v>
      </c>
      <c r="L4219" s="180"/>
      <c r="M4219" s="180">
        <v>1000</v>
      </c>
      <c r="N4219" s="80" t="s">
        <v>6925</v>
      </c>
      <c r="O4219" s="165"/>
      <c r="P4219" s="80" t="s">
        <v>7118</v>
      </c>
      <c r="Q4219" s="80"/>
      <c r="R4219" s="80"/>
      <c r="S4219" s="166"/>
      <c r="T4219" s="164"/>
      <c r="U4219" s="167"/>
      <c r="V4219" s="168"/>
      <c r="W4219" s="12" t="str">
        <f t="shared" si="727"/>
        <v>Mqtt1</v>
      </c>
      <c r="X4219" s="222"/>
      <c r="Y4219" s="6" t="str">
        <f t="shared" si="728"/>
        <v>450000 UNDERWLIGHTS</v>
      </c>
      <c r="Z4219" s="106" t="str">
        <f t="shared" ref="Z4219:Z4282" si="730">IF(COUNTIF(N4219,"spare"),"","$."&amp;J4219)</f>
        <v>$.SbFR66aftPresetSelection</v>
      </c>
      <c r="AA4219" s="12">
        <v>52</v>
      </c>
      <c r="AB4219" s="6"/>
      <c r="AJ4219" s="80"/>
      <c r="AK4219" s="116" t="s">
        <v>6924</v>
      </c>
      <c r="AN4219" s="80"/>
      <c r="AO4219" s="80"/>
      <c r="AP4219" s="80"/>
      <c r="AQ4219" s="80"/>
      <c r="AR4219" s="130"/>
      <c r="AS4219" s="80"/>
      <c r="AT4219" s="7"/>
      <c r="AU4219" s="7"/>
      <c r="AV4219" s="169"/>
      <c r="AW4219" s="170"/>
      <c r="AX4219" s="140"/>
      <c r="AY4219" s="150"/>
      <c r="AZ4219" s="171"/>
      <c r="BA4219" s="171"/>
      <c r="BB4219" s="150" t="str">
        <f t="shared" si="729"/>
        <v/>
      </c>
      <c r="BC4219" s="172"/>
      <c r="BD4219" s="169"/>
      <c r="BE4219" s="169"/>
      <c r="BF4219" s="169"/>
      <c r="BG4219" s="169"/>
      <c r="BH4219" s="169"/>
      <c r="BI4219" s="169"/>
      <c r="BJ4219" s="169"/>
      <c r="BK4219" s="169"/>
      <c r="BL4219" s="169"/>
      <c r="BM4219" s="169"/>
      <c r="BN4219" s="169"/>
      <c r="BO4219" s="169"/>
      <c r="BP4219" s="169"/>
      <c r="BQ4219" s="169"/>
      <c r="BS4219" s="6"/>
      <c r="BT4219" s="11"/>
      <c r="BU4219" s="6"/>
      <c r="BV4219" s="6"/>
    </row>
    <row r="4220" spans="1:74" ht="15.75" x14ac:dyDescent="0.25">
      <c r="A4220" s="52" t="s">
        <v>6922</v>
      </c>
      <c r="B4220" s="56"/>
      <c r="C4220" s="7" t="s">
        <v>114</v>
      </c>
      <c r="D4220" s="7" t="s">
        <v>22</v>
      </c>
      <c r="E4220" s="7"/>
      <c r="F4220" s="64" t="s">
        <v>181</v>
      </c>
      <c r="G4220" s="6"/>
      <c r="H4220" s="6"/>
      <c r="I4220" s="10" t="s">
        <v>110</v>
      </c>
      <c r="J4220" s="11" t="s">
        <v>7119</v>
      </c>
      <c r="K4220" s="220" t="s">
        <v>600</v>
      </c>
      <c r="L4220" s="180"/>
      <c r="M4220" s="180">
        <v>1000</v>
      </c>
      <c r="N4220" s="80" t="s">
        <v>6925</v>
      </c>
      <c r="O4220" s="165"/>
      <c r="P4220" s="80" t="s">
        <v>7119</v>
      </c>
      <c r="Q4220" s="80"/>
      <c r="R4220" s="80"/>
      <c r="S4220" s="166"/>
      <c r="T4220" s="164"/>
      <c r="U4220" s="167"/>
      <c r="V4220" s="168"/>
      <c r="W4220" s="12" t="str">
        <f t="shared" si="727"/>
        <v>Mqtt1</v>
      </c>
      <c r="X4220" s="222"/>
      <c r="Y4220" s="6" t="str">
        <f t="shared" si="728"/>
        <v>450000 UNDERWLIGHTS</v>
      </c>
      <c r="Z4220" s="106" t="str">
        <f t="shared" si="730"/>
        <v>$.SbFR66aftSliderRed</v>
      </c>
      <c r="AA4220" s="12">
        <v>52</v>
      </c>
      <c r="AB4220" s="6"/>
      <c r="AJ4220" s="80"/>
      <c r="AK4220" s="116" t="s">
        <v>6924</v>
      </c>
      <c r="AN4220" s="80"/>
      <c r="AO4220" s="80"/>
      <c r="AP4220" s="80"/>
      <c r="AQ4220" s="80"/>
      <c r="AR4220" s="130"/>
      <c r="AS4220" s="80"/>
      <c r="AT4220" s="7"/>
      <c r="AU4220" s="7"/>
      <c r="AV4220" s="169"/>
      <c r="AW4220" s="170"/>
      <c r="AX4220" s="140"/>
      <c r="AY4220" s="150"/>
      <c r="AZ4220" s="171"/>
      <c r="BA4220" s="171"/>
      <c r="BB4220" s="150" t="str">
        <f t="shared" si="729"/>
        <v/>
      </c>
      <c r="BC4220" s="172"/>
      <c r="BD4220" s="169"/>
      <c r="BE4220" s="169"/>
      <c r="BF4220" s="169"/>
      <c r="BG4220" s="169"/>
      <c r="BH4220" s="169"/>
      <c r="BI4220" s="169"/>
      <c r="BJ4220" s="169"/>
      <c r="BK4220" s="169"/>
      <c r="BL4220" s="169"/>
      <c r="BM4220" s="169"/>
      <c r="BN4220" s="169"/>
      <c r="BO4220" s="169"/>
      <c r="BP4220" s="169"/>
      <c r="BQ4220" s="169"/>
      <c r="BS4220" s="6"/>
      <c r="BT4220" s="11"/>
      <c r="BU4220" s="6"/>
      <c r="BV4220" s="6"/>
    </row>
    <row r="4221" spans="1:74" ht="15.75" x14ac:dyDescent="0.25">
      <c r="A4221" s="52" t="s">
        <v>6922</v>
      </c>
      <c r="B4221" s="56"/>
      <c r="C4221" s="7" t="s">
        <v>114</v>
      </c>
      <c r="D4221" s="7" t="s">
        <v>22</v>
      </c>
      <c r="E4221" s="7"/>
      <c r="F4221" s="64" t="s">
        <v>181</v>
      </c>
      <c r="G4221" s="6"/>
      <c r="H4221" s="6"/>
      <c r="I4221" s="10" t="s">
        <v>110</v>
      </c>
      <c r="J4221" s="11" t="s">
        <v>7120</v>
      </c>
      <c r="K4221" s="220" t="s">
        <v>600</v>
      </c>
      <c r="L4221" s="180"/>
      <c r="M4221" s="180">
        <v>1000</v>
      </c>
      <c r="N4221" s="80" t="s">
        <v>6925</v>
      </c>
      <c r="O4221" s="165"/>
      <c r="P4221" s="80" t="s">
        <v>7120</v>
      </c>
      <c r="Q4221" s="80"/>
      <c r="R4221" s="80"/>
      <c r="S4221" s="166"/>
      <c r="T4221" s="164"/>
      <c r="U4221" s="167"/>
      <c r="V4221" s="168"/>
      <c r="W4221" s="12" t="str">
        <f t="shared" si="727"/>
        <v>Mqtt1</v>
      </c>
      <c r="X4221" s="222"/>
      <c r="Y4221" s="6" t="str">
        <f t="shared" si="728"/>
        <v>450000 UNDERWLIGHTS</v>
      </c>
      <c r="Z4221" s="106" t="str">
        <f t="shared" si="730"/>
        <v>$.SbFR66aftSliderGreen</v>
      </c>
      <c r="AA4221" s="12">
        <v>52</v>
      </c>
      <c r="AB4221" s="6"/>
      <c r="AJ4221" s="80"/>
      <c r="AK4221" s="116" t="s">
        <v>6924</v>
      </c>
      <c r="AN4221" s="80"/>
      <c r="AO4221" s="80"/>
      <c r="AP4221" s="80"/>
      <c r="AQ4221" s="80"/>
      <c r="AR4221" s="130"/>
      <c r="AS4221" s="80"/>
      <c r="AT4221" s="7"/>
      <c r="AU4221" s="7"/>
      <c r="AV4221" s="169"/>
      <c r="AW4221" s="170"/>
      <c r="AX4221" s="140"/>
      <c r="AY4221" s="150"/>
      <c r="AZ4221" s="171"/>
      <c r="BA4221" s="171"/>
      <c r="BB4221" s="150" t="str">
        <f t="shared" si="729"/>
        <v/>
      </c>
      <c r="BC4221" s="172"/>
      <c r="BD4221" s="169"/>
      <c r="BE4221" s="169"/>
      <c r="BF4221" s="169"/>
      <c r="BG4221" s="169"/>
      <c r="BH4221" s="169"/>
      <c r="BI4221" s="169"/>
      <c r="BJ4221" s="169"/>
      <c r="BK4221" s="169"/>
      <c r="BL4221" s="169"/>
      <c r="BM4221" s="169"/>
      <c r="BN4221" s="169"/>
      <c r="BO4221" s="169"/>
      <c r="BP4221" s="169"/>
      <c r="BQ4221" s="169"/>
      <c r="BS4221" s="6"/>
      <c r="BT4221" s="11"/>
      <c r="BU4221" s="6"/>
      <c r="BV4221" s="6"/>
    </row>
    <row r="4222" spans="1:74" ht="15.75" x14ac:dyDescent="0.25">
      <c r="A4222" s="52" t="s">
        <v>6922</v>
      </c>
      <c r="B4222" s="56"/>
      <c r="C4222" s="7" t="s">
        <v>114</v>
      </c>
      <c r="D4222" s="7" t="s">
        <v>22</v>
      </c>
      <c r="E4222" s="7"/>
      <c r="F4222" s="64" t="s">
        <v>181</v>
      </c>
      <c r="G4222" s="6"/>
      <c r="H4222" s="6"/>
      <c r="I4222" s="10" t="s">
        <v>110</v>
      </c>
      <c r="J4222" s="11" t="s">
        <v>7121</v>
      </c>
      <c r="K4222" s="220" t="s">
        <v>600</v>
      </c>
      <c r="L4222" s="180"/>
      <c r="M4222" s="180">
        <v>1000</v>
      </c>
      <c r="N4222" s="80" t="s">
        <v>6925</v>
      </c>
      <c r="O4222" s="165"/>
      <c r="P4222" s="80" t="s">
        <v>7121</v>
      </c>
      <c r="Q4222" s="80"/>
      <c r="R4222" s="80"/>
      <c r="S4222" s="166"/>
      <c r="T4222" s="164"/>
      <c r="U4222" s="167"/>
      <c r="V4222" s="168"/>
      <c r="W4222" s="12" t="str">
        <f t="shared" si="727"/>
        <v>Mqtt1</v>
      </c>
      <c r="X4222" s="222"/>
      <c r="Y4222" s="6" t="str">
        <f t="shared" si="728"/>
        <v>450000 UNDERWLIGHTS</v>
      </c>
      <c r="Z4222" s="106" t="str">
        <f t="shared" si="730"/>
        <v>$.SbFR66aftSliderBlue</v>
      </c>
      <c r="AA4222" s="12">
        <v>52</v>
      </c>
      <c r="AB4222" s="6"/>
      <c r="AJ4222" s="80"/>
      <c r="AK4222" s="116" t="s">
        <v>6924</v>
      </c>
      <c r="AN4222" s="80"/>
      <c r="AO4222" s="80"/>
      <c r="AP4222" s="80"/>
      <c r="AQ4222" s="80"/>
      <c r="AR4222" s="130"/>
      <c r="AS4222" s="80"/>
      <c r="AT4222" s="7"/>
      <c r="AU4222" s="7"/>
      <c r="AV4222" s="169"/>
      <c r="AW4222" s="170"/>
      <c r="AX4222" s="140"/>
      <c r="AY4222" s="150"/>
      <c r="AZ4222" s="171"/>
      <c r="BA4222" s="171"/>
      <c r="BB4222" s="150" t="str">
        <f t="shared" si="729"/>
        <v/>
      </c>
      <c r="BC4222" s="172"/>
      <c r="BD4222" s="169"/>
      <c r="BE4222" s="169"/>
      <c r="BF4222" s="169"/>
      <c r="BG4222" s="169"/>
      <c r="BH4222" s="169"/>
      <c r="BI4222" s="169"/>
      <c r="BJ4222" s="169"/>
      <c r="BK4222" s="169"/>
      <c r="BL4222" s="169"/>
      <c r="BM4222" s="169"/>
      <c r="BN4222" s="169"/>
      <c r="BO4222" s="169"/>
      <c r="BP4222" s="169"/>
      <c r="BQ4222" s="169"/>
      <c r="BS4222" s="6"/>
      <c r="BT4222" s="11"/>
      <c r="BU4222" s="6"/>
      <c r="BV4222" s="6"/>
    </row>
    <row r="4223" spans="1:74" ht="15.75" x14ac:dyDescent="0.25">
      <c r="A4223" s="52" t="s">
        <v>6922</v>
      </c>
      <c r="B4223" s="56"/>
      <c r="C4223" s="7" t="s">
        <v>114</v>
      </c>
      <c r="D4223" s="7" t="s">
        <v>22</v>
      </c>
      <c r="E4223" s="7"/>
      <c r="F4223" s="64" t="s">
        <v>181</v>
      </c>
      <c r="G4223" s="6"/>
      <c r="H4223" s="6"/>
      <c r="I4223" s="10" t="s">
        <v>110</v>
      </c>
      <c r="J4223" s="11" t="s">
        <v>7122</v>
      </c>
      <c r="K4223" s="220" t="s">
        <v>600</v>
      </c>
      <c r="L4223" s="180"/>
      <c r="M4223" s="180">
        <v>1000</v>
      </c>
      <c r="N4223" s="80" t="s">
        <v>6925</v>
      </c>
      <c r="O4223" s="165"/>
      <c r="P4223" s="80" t="s">
        <v>7122</v>
      </c>
      <c r="Q4223" s="80"/>
      <c r="R4223" s="80"/>
      <c r="S4223" s="166"/>
      <c r="T4223" s="164"/>
      <c r="U4223" s="167"/>
      <c r="V4223" s="168"/>
      <c r="W4223" s="12" t="str">
        <f t="shared" si="727"/>
        <v>Mqtt1</v>
      </c>
      <c r="X4223" s="222"/>
      <c r="Y4223" s="6" t="str">
        <f t="shared" si="728"/>
        <v>450000 UNDERWLIGHTS</v>
      </c>
      <c r="Z4223" s="106" t="str">
        <f t="shared" si="730"/>
        <v>$.SbFR66aftSliderWhite</v>
      </c>
      <c r="AA4223" s="12">
        <v>52</v>
      </c>
      <c r="AB4223" s="6"/>
      <c r="AJ4223" s="80"/>
      <c r="AK4223" s="116" t="s">
        <v>6924</v>
      </c>
      <c r="AN4223" s="80"/>
      <c r="AO4223" s="80"/>
      <c r="AP4223" s="80"/>
      <c r="AQ4223" s="80"/>
      <c r="AR4223" s="130"/>
      <c r="AS4223" s="80"/>
      <c r="AT4223" s="7"/>
      <c r="AU4223" s="7"/>
      <c r="AV4223" s="169"/>
      <c r="AW4223" s="170"/>
      <c r="AX4223" s="140"/>
      <c r="AY4223" s="150"/>
      <c r="AZ4223" s="171"/>
      <c r="BA4223" s="171"/>
      <c r="BB4223" s="150" t="str">
        <f t="shared" si="729"/>
        <v/>
      </c>
      <c r="BC4223" s="172"/>
      <c r="BD4223" s="169"/>
      <c r="BE4223" s="169"/>
      <c r="BF4223" s="169"/>
      <c r="BG4223" s="169"/>
      <c r="BH4223" s="169"/>
      <c r="BI4223" s="169"/>
      <c r="BJ4223" s="169"/>
      <c r="BK4223" s="169"/>
      <c r="BL4223" s="169"/>
      <c r="BM4223" s="169"/>
      <c r="BN4223" s="169"/>
      <c r="BO4223" s="169"/>
      <c r="BP4223" s="169"/>
      <c r="BQ4223" s="169"/>
      <c r="BS4223" s="6"/>
      <c r="BT4223" s="11"/>
      <c r="BU4223" s="6"/>
      <c r="BV4223" s="6"/>
    </row>
    <row r="4224" spans="1:74" ht="15.75" x14ac:dyDescent="0.25">
      <c r="A4224" s="52" t="s">
        <v>6922</v>
      </c>
      <c r="B4224" s="56"/>
      <c r="C4224" s="7" t="s">
        <v>111</v>
      </c>
      <c r="D4224" s="7" t="s">
        <v>22</v>
      </c>
      <c r="E4224" s="7"/>
      <c r="F4224" s="64" t="s">
        <v>181</v>
      </c>
      <c r="G4224" s="6"/>
      <c r="H4224" s="6"/>
      <c r="I4224" s="10" t="s">
        <v>110</v>
      </c>
      <c r="J4224" s="11" t="s">
        <v>7123</v>
      </c>
      <c r="K4224" s="220" t="s">
        <v>600</v>
      </c>
      <c r="L4224" s="180"/>
      <c r="M4224" s="180">
        <v>1000</v>
      </c>
      <c r="N4224" s="80" t="s">
        <v>6925</v>
      </c>
      <c r="O4224" s="165"/>
      <c r="P4224" s="80" t="s">
        <v>7123</v>
      </c>
      <c r="Q4224" s="80"/>
      <c r="R4224" s="80"/>
      <c r="S4224" s="166"/>
      <c r="T4224" s="164"/>
      <c r="U4224" s="167"/>
      <c r="V4224" s="168"/>
      <c r="W4224" s="12" t="str">
        <f t="shared" si="727"/>
        <v>Mqtt1</v>
      </c>
      <c r="X4224" s="222"/>
      <c r="Y4224" s="6" t="str">
        <f t="shared" si="728"/>
        <v>450000 UNDERWLIGHTS</v>
      </c>
      <c r="Z4224" s="106" t="str">
        <f t="shared" si="730"/>
        <v>$.SbFR66aftPresetReset</v>
      </c>
      <c r="AA4224" s="12">
        <v>52</v>
      </c>
      <c r="AB4224" s="6"/>
      <c r="AJ4224" s="80"/>
      <c r="AK4224" s="116" t="s">
        <v>6924</v>
      </c>
      <c r="AN4224" s="80"/>
      <c r="AO4224" s="80"/>
      <c r="AP4224" s="80"/>
      <c r="AQ4224" s="80"/>
      <c r="AR4224" s="130"/>
      <c r="AS4224" s="80"/>
      <c r="AT4224" s="7"/>
      <c r="AU4224" s="7"/>
      <c r="AV4224" s="169"/>
      <c r="AW4224" s="170"/>
      <c r="AX4224" s="140"/>
      <c r="AY4224" s="150"/>
      <c r="AZ4224" s="171"/>
      <c r="BA4224" s="171"/>
      <c r="BB4224" s="150" t="str">
        <f t="shared" si="729"/>
        <v/>
      </c>
      <c r="BC4224" s="172"/>
      <c r="BD4224" s="169"/>
      <c r="BE4224" s="169"/>
      <c r="BF4224" s="169"/>
      <c r="BG4224" s="169"/>
      <c r="BH4224" s="169"/>
      <c r="BI4224" s="169"/>
      <c r="BJ4224" s="169"/>
      <c r="BK4224" s="169"/>
      <c r="BL4224" s="169"/>
      <c r="BM4224" s="169"/>
      <c r="BN4224" s="169"/>
      <c r="BO4224" s="169"/>
      <c r="BP4224" s="169"/>
      <c r="BQ4224" s="169"/>
      <c r="BS4224" s="6"/>
      <c r="BT4224" s="11"/>
      <c r="BU4224" s="6"/>
      <c r="BV4224" s="6"/>
    </row>
    <row r="4225" spans="1:74" ht="15.75" x14ac:dyDescent="0.25">
      <c r="A4225" s="52" t="s">
        <v>6922</v>
      </c>
      <c r="B4225" s="56"/>
      <c r="C4225" s="7" t="s">
        <v>111</v>
      </c>
      <c r="D4225" s="7" t="s">
        <v>22</v>
      </c>
      <c r="E4225" s="7"/>
      <c r="F4225" s="64" t="s">
        <v>181</v>
      </c>
      <c r="G4225" s="6"/>
      <c r="H4225" s="6"/>
      <c r="I4225" s="10" t="s">
        <v>110</v>
      </c>
      <c r="J4225" s="11" t="s">
        <v>7124</v>
      </c>
      <c r="K4225" s="220" t="s">
        <v>600</v>
      </c>
      <c r="L4225" s="180"/>
      <c r="M4225" s="180">
        <v>1000</v>
      </c>
      <c r="N4225" s="80" t="s">
        <v>6925</v>
      </c>
      <c r="O4225" s="165"/>
      <c r="P4225" s="80" t="s">
        <v>7124</v>
      </c>
      <c r="Q4225" s="80"/>
      <c r="R4225" s="80"/>
      <c r="S4225" s="166"/>
      <c r="T4225" s="164"/>
      <c r="U4225" s="167"/>
      <c r="V4225" s="168"/>
      <c r="W4225" s="12" t="str">
        <f t="shared" si="727"/>
        <v>Mqtt1</v>
      </c>
      <c r="X4225" s="222"/>
      <c r="Y4225" s="6" t="str">
        <f t="shared" si="728"/>
        <v>450000 UNDERWLIGHTS</v>
      </c>
      <c r="Z4225" s="106" t="str">
        <f t="shared" si="730"/>
        <v>$.SbFR66aftPresetSet</v>
      </c>
      <c r="AA4225" s="12">
        <v>52</v>
      </c>
      <c r="AB4225" s="6"/>
      <c r="AJ4225" s="80"/>
      <c r="AK4225" s="116" t="s">
        <v>6924</v>
      </c>
      <c r="AN4225" s="80"/>
      <c r="AO4225" s="80"/>
      <c r="AP4225" s="80"/>
      <c r="AQ4225" s="80"/>
      <c r="AR4225" s="130"/>
      <c r="AS4225" s="80"/>
      <c r="AT4225" s="7"/>
      <c r="AU4225" s="7"/>
      <c r="AV4225" s="169"/>
      <c r="AW4225" s="170"/>
      <c r="AX4225" s="140"/>
      <c r="AY4225" s="150"/>
      <c r="AZ4225" s="171"/>
      <c r="BA4225" s="171"/>
      <c r="BB4225" s="150" t="str">
        <f t="shared" si="729"/>
        <v/>
      </c>
      <c r="BC4225" s="172"/>
      <c r="BD4225" s="169"/>
      <c r="BE4225" s="169"/>
      <c r="BF4225" s="169"/>
      <c r="BG4225" s="169"/>
      <c r="BH4225" s="169"/>
      <c r="BI4225" s="169"/>
      <c r="BJ4225" s="169"/>
      <c r="BK4225" s="169"/>
      <c r="BL4225" s="169"/>
      <c r="BM4225" s="169"/>
      <c r="BN4225" s="169"/>
      <c r="BO4225" s="169"/>
      <c r="BP4225" s="169"/>
      <c r="BQ4225" s="169"/>
      <c r="BS4225" s="6"/>
      <c r="BT4225" s="11"/>
      <c r="BU4225" s="6"/>
      <c r="BV4225" s="6"/>
    </row>
    <row r="4226" spans="1:74" ht="15.75" x14ac:dyDescent="0.25">
      <c r="A4226" s="52" t="s">
        <v>6922</v>
      </c>
      <c r="B4226" s="56"/>
      <c r="C4226" s="7" t="s">
        <v>111</v>
      </c>
      <c r="D4226" s="7" t="s">
        <v>22</v>
      </c>
      <c r="E4226" s="7"/>
      <c r="F4226" s="64" t="s">
        <v>181</v>
      </c>
      <c r="G4226" s="6"/>
      <c r="H4226" s="6"/>
      <c r="I4226" s="10" t="s">
        <v>110</v>
      </c>
      <c r="J4226" s="11" t="s">
        <v>7125</v>
      </c>
      <c r="K4226" s="220" t="s">
        <v>600</v>
      </c>
      <c r="L4226" s="180"/>
      <c r="M4226" s="180">
        <v>1000</v>
      </c>
      <c r="N4226" s="80" t="s">
        <v>6925</v>
      </c>
      <c r="O4226" s="165"/>
      <c r="P4226" s="80" t="s">
        <v>7125</v>
      </c>
      <c r="Q4226" s="80"/>
      <c r="R4226" s="80"/>
      <c r="S4226" s="166"/>
      <c r="T4226" s="164"/>
      <c r="U4226" s="167"/>
      <c r="V4226" s="168"/>
      <c r="W4226" s="12" t="str">
        <f t="shared" si="727"/>
        <v>Mqtt1</v>
      </c>
      <c r="X4226" s="222"/>
      <c r="Y4226" s="6" t="str">
        <f t="shared" si="728"/>
        <v>450000 UNDERWLIGHTS</v>
      </c>
      <c r="Z4226" s="106" t="str">
        <f t="shared" si="730"/>
        <v>$.SbFR66aftSliderOnOff</v>
      </c>
      <c r="AA4226" s="12">
        <v>52</v>
      </c>
      <c r="AB4226" s="6"/>
      <c r="AJ4226" s="80"/>
      <c r="AK4226" s="116" t="s">
        <v>6924</v>
      </c>
      <c r="AN4226" s="80"/>
      <c r="AO4226" s="80"/>
      <c r="AP4226" s="80"/>
      <c r="AQ4226" s="80"/>
      <c r="AR4226" s="130"/>
      <c r="AS4226" s="80"/>
      <c r="AT4226" s="7"/>
      <c r="AU4226" s="7"/>
      <c r="AV4226" s="169"/>
      <c r="AW4226" s="170"/>
      <c r="AX4226" s="140"/>
      <c r="AY4226" s="150"/>
      <c r="AZ4226" s="171"/>
      <c r="BA4226" s="171"/>
      <c r="BB4226" s="150" t="str">
        <f t="shared" si="729"/>
        <v/>
      </c>
      <c r="BC4226" s="172"/>
      <c r="BD4226" s="169"/>
      <c r="BE4226" s="169"/>
      <c r="BF4226" s="169"/>
      <c r="BG4226" s="169"/>
      <c r="BH4226" s="169"/>
      <c r="BI4226" s="169"/>
      <c r="BJ4226" s="169"/>
      <c r="BK4226" s="169"/>
      <c r="BL4226" s="169"/>
      <c r="BM4226" s="169"/>
      <c r="BN4226" s="169"/>
      <c r="BO4226" s="169"/>
      <c r="BP4226" s="169"/>
      <c r="BQ4226" s="169"/>
      <c r="BS4226" s="6"/>
      <c r="BT4226" s="11"/>
      <c r="BU4226" s="6"/>
      <c r="BV4226" s="6"/>
    </row>
    <row r="4227" spans="1:74" ht="15.75" x14ac:dyDescent="0.25">
      <c r="A4227" s="52" t="s">
        <v>6922</v>
      </c>
      <c r="B4227" s="56"/>
      <c r="C4227" s="7" t="s">
        <v>111</v>
      </c>
      <c r="D4227" s="7" t="s">
        <v>22</v>
      </c>
      <c r="E4227" s="7"/>
      <c r="F4227" s="64" t="s">
        <v>181</v>
      </c>
      <c r="G4227" s="6"/>
      <c r="H4227" s="6"/>
      <c r="I4227" s="10" t="s">
        <v>110</v>
      </c>
      <c r="J4227" s="11" t="s">
        <v>7126</v>
      </c>
      <c r="K4227" s="220" t="s">
        <v>600</v>
      </c>
      <c r="L4227" s="180"/>
      <c r="M4227" s="180">
        <v>1000</v>
      </c>
      <c r="N4227" s="80" t="s">
        <v>6925</v>
      </c>
      <c r="O4227" s="165"/>
      <c r="P4227" s="80" t="s">
        <v>7126</v>
      </c>
      <c r="Q4227" s="80"/>
      <c r="R4227" s="80"/>
      <c r="S4227" s="166"/>
      <c r="T4227" s="164"/>
      <c r="U4227" s="167"/>
      <c r="V4227" s="168"/>
      <c r="W4227" s="12" t="str">
        <f t="shared" si="727"/>
        <v>Mqtt1</v>
      </c>
      <c r="X4227" s="222"/>
      <c r="Y4227" s="6" t="str">
        <f t="shared" si="728"/>
        <v>450000 UNDERWLIGHTS</v>
      </c>
      <c r="Z4227" s="106" t="str">
        <f t="shared" si="730"/>
        <v>$.SbFR66aftActiveChanges</v>
      </c>
      <c r="AA4227" s="12">
        <v>52</v>
      </c>
      <c r="AB4227" s="6"/>
      <c r="AJ4227" s="80"/>
      <c r="AK4227" s="116" t="s">
        <v>6924</v>
      </c>
      <c r="AN4227" s="80"/>
      <c r="AO4227" s="80"/>
      <c r="AP4227" s="80"/>
      <c r="AQ4227" s="80"/>
      <c r="AR4227" s="130"/>
      <c r="AS4227" s="80"/>
      <c r="AT4227" s="7"/>
      <c r="AU4227" s="7"/>
      <c r="AV4227" s="169"/>
      <c r="AW4227" s="170"/>
      <c r="AX4227" s="140"/>
      <c r="AY4227" s="150"/>
      <c r="AZ4227" s="171"/>
      <c r="BA4227" s="171"/>
      <c r="BB4227" s="150" t="str">
        <f t="shared" si="729"/>
        <v/>
      </c>
      <c r="BC4227" s="172"/>
      <c r="BD4227" s="169"/>
      <c r="BE4227" s="169"/>
      <c r="BF4227" s="169"/>
      <c r="BG4227" s="169"/>
      <c r="BH4227" s="169"/>
      <c r="BI4227" s="169"/>
      <c r="BJ4227" s="169"/>
      <c r="BK4227" s="169"/>
      <c r="BL4227" s="169"/>
      <c r="BM4227" s="169"/>
      <c r="BN4227" s="169"/>
      <c r="BO4227" s="169"/>
      <c r="BP4227" s="169"/>
      <c r="BQ4227" s="169"/>
      <c r="BS4227" s="6"/>
      <c r="BT4227" s="11"/>
      <c r="BU4227" s="6"/>
      <c r="BV4227" s="6"/>
    </row>
    <row r="4228" spans="1:74" ht="15.75" x14ac:dyDescent="0.25">
      <c r="A4228" s="52" t="s">
        <v>6922</v>
      </c>
      <c r="B4228" s="56"/>
      <c r="C4228" s="7" t="s">
        <v>128</v>
      </c>
      <c r="D4228" s="7" t="s">
        <v>22</v>
      </c>
      <c r="E4228" s="7"/>
      <c r="F4228" s="64" t="s">
        <v>181</v>
      </c>
      <c r="G4228" s="6"/>
      <c r="H4228" s="6"/>
      <c r="I4228" s="10" t="s">
        <v>110</v>
      </c>
      <c r="J4228" s="11" t="s">
        <v>7127</v>
      </c>
      <c r="K4228" s="220" t="s">
        <v>600</v>
      </c>
      <c r="L4228" s="180"/>
      <c r="M4228" s="180">
        <v>1000</v>
      </c>
      <c r="N4228" s="80" t="s">
        <v>6925</v>
      </c>
      <c r="O4228" s="165"/>
      <c r="P4228" s="80" t="s">
        <v>7127</v>
      </c>
      <c r="Q4228" s="80"/>
      <c r="R4228" s="80"/>
      <c r="S4228" s="166"/>
      <c r="T4228" s="164"/>
      <c r="U4228" s="167"/>
      <c r="V4228" s="168"/>
      <c r="W4228" s="12" t="str">
        <f t="shared" si="727"/>
        <v>Mqtt1</v>
      </c>
      <c r="X4228" s="222"/>
      <c r="Y4228" s="6" t="str">
        <f t="shared" si="728"/>
        <v>450000 UNDERWLIGHTS</v>
      </c>
      <c r="Z4228" s="106" t="str">
        <f t="shared" si="730"/>
        <v>$.SbFR66aftPreset1HmiColor</v>
      </c>
      <c r="AA4228" s="12">
        <v>52</v>
      </c>
      <c r="AB4228" s="6"/>
      <c r="AE4228" s="11">
        <v>9</v>
      </c>
      <c r="AJ4228" s="80"/>
      <c r="AN4228" s="80"/>
      <c r="AO4228" s="80"/>
      <c r="AP4228" s="80"/>
      <c r="AQ4228" s="80"/>
      <c r="AR4228" s="130"/>
      <c r="AS4228" s="80"/>
      <c r="AT4228" s="7"/>
      <c r="AU4228" s="7"/>
      <c r="AV4228" s="169"/>
      <c r="AW4228" s="170"/>
      <c r="AX4228" s="140"/>
      <c r="AY4228" s="150"/>
      <c r="AZ4228" s="171"/>
      <c r="BA4228" s="171"/>
      <c r="BB4228" s="150" t="str">
        <f t="shared" si="729"/>
        <v/>
      </c>
      <c r="BC4228" s="172"/>
      <c r="BD4228" s="169"/>
      <c r="BE4228" s="169"/>
      <c r="BF4228" s="169"/>
      <c r="BG4228" s="169"/>
      <c r="BH4228" s="169"/>
      <c r="BI4228" s="169"/>
      <c r="BJ4228" s="169"/>
      <c r="BK4228" s="169"/>
      <c r="BL4228" s="169"/>
      <c r="BM4228" s="169"/>
      <c r="BN4228" s="169"/>
      <c r="BO4228" s="169"/>
      <c r="BP4228" s="169"/>
      <c r="BQ4228" s="169"/>
      <c r="BS4228" s="6"/>
      <c r="BT4228" s="11"/>
      <c r="BU4228" s="6"/>
      <c r="BV4228" s="6"/>
    </row>
    <row r="4229" spans="1:74" ht="15.75" x14ac:dyDescent="0.25">
      <c r="A4229" s="52" t="s">
        <v>6922</v>
      </c>
      <c r="B4229" s="56"/>
      <c r="C4229" s="7" t="s">
        <v>128</v>
      </c>
      <c r="D4229" s="7" t="s">
        <v>22</v>
      </c>
      <c r="E4229" s="7"/>
      <c r="F4229" s="64" t="s">
        <v>181</v>
      </c>
      <c r="G4229" s="6"/>
      <c r="H4229" s="6"/>
      <c r="I4229" s="10" t="s">
        <v>110</v>
      </c>
      <c r="J4229" s="11" t="s">
        <v>7128</v>
      </c>
      <c r="K4229" s="220" t="s">
        <v>600</v>
      </c>
      <c r="L4229" s="180"/>
      <c r="M4229" s="180">
        <v>1000</v>
      </c>
      <c r="N4229" s="80" t="s">
        <v>6925</v>
      </c>
      <c r="O4229" s="165"/>
      <c r="P4229" s="80" t="s">
        <v>7128</v>
      </c>
      <c r="Q4229" s="80"/>
      <c r="R4229" s="80"/>
      <c r="S4229" s="166"/>
      <c r="T4229" s="164"/>
      <c r="U4229" s="167"/>
      <c r="V4229" s="168"/>
      <c r="W4229" s="12" t="str">
        <f t="shared" si="727"/>
        <v>Mqtt1</v>
      </c>
      <c r="X4229" s="222"/>
      <c r="Y4229" s="6" t="str">
        <f t="shared" si="728"/>
        <v>450000 UNDERWLIGHTS</v>
      </c>
      <c r="Z4229" s="106" t="str">
        <f t="shared" si="730"/>
        <v>$.SbFR66aftPreset2HmiColor</v>
      </c>
      <c r="AA4229" s="12">
        <v>52</v>
      </c>
      <c r="AB4229" s="6"/>
      <c r="AE4229" s="11">
        <v>9</v>
      </c>
      <c r="AJ4229" s="80"/>
      <c r="AN4229" s="80"/>
      <c r="AO4229" s="80"/>
      <c r="AP4229" s="80"/>
      <c r="AQ4229" s="80"/>
      <c r="AR4229" s="130"/>
      <c r="AS4229" s="80"/>
      <c r="AT4229" s="7"/>
      <c r="AU4229" s="7"/>
      <c r="AV4229" s="169"/>
      <c r="AW4229" s="170"/>
      <c r="AX4229" s="140"/>
      <c r="AY4229" s="150"/>
      <c r="AZ4229" s="171"/>
      <c r="BA4229" s="171"/>
      <c r="BB4229" s="150" t="str">
        <f t="shared" si="729"/>
        <v/>
      </c>
      <c r="BC4229" s="172"/>
      <c r="BD4229" s="169"/>
      <c r="BE4229" s="169"/>
      <c r="BF4229" s="169"/>
      <c r="BG4229" s="169"/>
      <c r="BH4229" s="169"/>
      <c r="BI4229" s="169"/>
      <c r="BJ4229" s="169"/>
      <c r="BK4229" s="169"/>
      <c r="BL4229" s="169"/>
      <c r="BM4229" s="169"/>
      <c r="BN4229" s="169"/>
      <c r="BO4229" s="169"/>
      <c r="BP4229" s="169"/>
      <c r="BQ4229" s="169"/>
      <c r="BS4229" s="6"/>
      <c r="BT4229" s="11"/>
      <c r="BU4229" s="6"/>
      <c r="BV4229" s="6"/>
    </row>
    <row r="4230" spans="1:74" ht="15.75" x14ac:dyDescent="0.25">
      <c r="A4230" s="52" t="s">
        <v>6922</v>
      </c>
      <c r="B4230" s="56"/>
      <c r="C4230" s="7" t="s">
        <v>128</v>
      </c>
      <c r="D4230" s="7" t="s">
        <v>22</v>
      </c>
      <c r="E4230" s="7"/>
      <c r="F4230" s="64" t="s">
        <v>181</v>
      </c>
      <c r="G4230" s="6"/>
      <c r="H4230" s="6"/>
      <c r="I4230" s="10" t="s">
        <v>110</v>
      </c>
      <c r="J4230" s="11" t="s">
        <v>7129</v>
      </c>
      <c r="K4230" s="220" t="s">
        <v>600</v>
      </c>
      <c r="L4230" s="180"/>
      <c r="M4230" s="180">
        <v>1000</v>
      </c>
      <c r="N4230" s="80" t="s">
        <v>6925</v>
      </c>
      <c r="O4230" s="165"/>
      <c r="P4230" s="80" t="s">
        <v>7129</v>
      </c>
      <c r="Q4230" s="80"/>
      <c r="R4230" s="80"/>
      <c r="S4230" s="166"/>
      <c r="T4230" s="164"/>
      <c r="U4230" s="167"/>
      <c r="V4230" s="168"/>
      <c r="W4230" s="12" t="str">
        <f t="shared" si="727"/>
        <v>Mqtt1</v>
      </c>
      <c r="X4230" s="222"/>
      <c r="Y4230" s="6" t="str">
        <f t="shared" si="728"/>
        <v>450000 UNDERWLIGHTS</v>
      </c>
      <c r="Z4230" s="106" t="str">
        <f t="shared" si="730"/>
        <v>$.SbFR66aftPreset3HmiColor</v>
      </c>
      <c r="AA4230" s="12">
        <v>52</v>
      </c>
      <c r="AB4230" s="6"/>
      <c r="AE4230" s="11">
        <v>9</v>
      </c>
      <c r="AJ4230" s="80"/>
      <c r="AN4230" s="80"/>
      <c r="AO4230" s="80"/>
      <c r="AP4230" s="80"/>
      <c r="AQ4230" s="80"/>
      <c r="AR4230" s="130"/>
      <c r="AS4230" s="80"/>
      <c r="AT4230" s="7"/>
      <c r="AU4230" s="7"/>
      <c r="AV4230" s="169"/>
      <c r="AW4230" s="170"/>
      <c r="AX4230" s="140"/>
      <c r="AY4230" s="150"/>
      <c r="AZ4230" s="171"/>
      <c r="BA4230" s="171"/>
      <c r="BB4230" s="150" t="str">
        <f t="shared" si="729"/>
        <v/>
      </c>
      <c r="BC4230" s="172"/>
      <c r="BD4230" s="169"/>
      <c r="BE4230" s="169"/>
      <c r="BF4230" s="169"/>
      <c r="BG4230" s="169"/>
      <c r="BH4230" s="169"/>
      <c r="BI4230" s="169"/>
      <c r="BJ4230" s="169"/>
      <c r="BK4230" s="169"/>
      <c r="BL4230" s="169"/>
      <c r="BM4230" s="169"/>
      <c r="BN4230" s="169"/>
      <c r="BO4230" s="169"/>
      <c r="BP4230" s="169"/>
      <c r="BQ4230" s="169"/>
      <c r="BS4230" s="6"/>
      <c r="BT4230" s="11"/>
      <c r="BU4230" s="6"/>
      <c r="BV4230" s="6"/>
    </row>
    <row r="4231" spans="1:74" ht="15.75" x14ac:dyDescent="0.25">
      <c r="A4231" s="52" t="s">
        <v>6922</v>
      </c>
      <c r="B4231" s="56"/>
      <c r="C4231" s="7" t="s">
        <v>128</v>
      </c>
      <c r="D4231" s="7" t="s">
        <v>22</v>
      </c>
      <c r="E4231" s="7"/>
      <c r="F4231" s="64" t="s">
        <v>181</v>
      </c>
      <c r="G4231" s="6"/>
      <c r="H4231" s="6"/>
      <c r="I4231" s="10" t="s">
        <v>110</v>
      </c>
      <c r="J4231" s="11" t="s">
        <v>7130</v>
      </c>
      <c r="K4231" s="220" t="s">
        <v>600</v>
      </c>
      <c r="L4231" s="180"/>
      <c r="M4231" s="180">
        <v>1000</v>
      </c>
      <c r="N4231" s="80" t="s">
        <v>6925</v>
      </c>
      <c r="O4231" s="165"/>
      <c r="P4231" s="80" t="s">
        <v>7130</v>
      </c>
      <c r="Q4231" s="80"/>
      <c r="R4231" s="80"/>
      <c r="S4231" s="166"/>
      <c r="T4231" s="164"/>
      <c r="U4231" s="167"/>
      <c r="V4231" s="168"/>
      <c r="W4231" s="12" t="str">
        <f t="shared" si="727"/>
        <v>Mqtt1</v>
      </c>
      <c r="X4231" s="222"/>
      <c r="Y4231" s="6" t="str">
        <f t="shared" si="728"/>
        <v>450000 UNDERWLIGHTS</v>
      </c>
      <c r="Z4231" s="106" t="str">
        <f t="shared" si="730"/>
        <v>$.SbFR66aftPreset4HmiColor</v>
      </c>
      <c r="AA4231" s="12">
        <v>52</v>
      </c>
      <c r="AB4231" s="6"/>
      <c r="AE4231" s="11">
        <v>9</v>
      </c>
      <c r="AJ4231" s="80"/>
      <c r="AN4231" s="80"/>
      <c r="AO4231" s="80"/>
      <c r="AP4231" s="80"/>
      <c r="AQ4231" s="80"/>
      <c r="AR4231" s="130"/>
      <c r="AS4231" s="80"/>
      <c r="AT4231" s="7"/>
      <c r="AU4231" s="7"/>
      <c r="AV4231" s="169"/>
      <c r="AW4231" s="170"/>
      <c r="AX4231" s="140"/>
      <c r="AY4231" s="150"/>
      <c r="AZ4231" s="171"/>
      <c r="BA4231" s="171"/>
      <c r="BB4231" s="150" t="str">
        <f t="shared" si="729"/>
        <v/>
      </c>
      <c r="BC4231" s="172"/>
      <c r="BD4231" s="169"/>
      <c r="BE4231" s="169"/>
      <c r="BF4231" s="169"/>
      <c r="BG4231" s="169"/>
      <c r="BH4231" s="169"/>
      <c r="BI4231" s="169"/>
      <c r="BJ4231" s="169"/>
      <c r="BK4231" s="169"/>
      <c r="BL4231" s="169"/>
      <c r="BM4231" s="169"/>
      <c r="BN4231" s="169"/>
      <c r="BO4231" s="169"/>
      <c r="BP4231" s="169"/>
      <c r="BQ4231" s="169"/>
      <c r="BS4231" s="6"/>
      <c r="BT4231" s="11"/>
      <c r="BU4231" s="6"/>
      <c r="BV4231" s="6"/>
    </row>
    <row r="4232" spans="1:74" ht="15.75" x14ac:dyDescent="0.25">
      <c r="A4232" s="52" t="s">
        <v>6922</v>
      </c>
      <c r="B4232" s="56"/>
      <c r="C4232" s="7" t="s">
        <v>128</v>
      </c>
      <c r="D4232" s="7" t="s">
        <v>22</v>
      </c>
      <c r="E4232" s="7"/>
      <c r="F4232" s="64" t="s">
        <v>181</v>
      </c>
      <c r="G4232" s="6"/>
      <c r="H4232" s="6"/>
      <c r="I4232" s="10" t="s">
        <v>110</v>
      </c>
      <c r="J4232" s="11" t="s">
        <v>7131</v>
      </c>
      <c r="K4232" s="220" t="s">
        <v>600</v>
      </c>
      <c r="L4232" s="180"/>
      <c r="M4232" s="180">
        <v>1000</v>
      </c>
      <c r="N4232" s="80" t="s">
        <v>6925</v>
      </c>
      <c r="O4232" s="165"/>
      <c r="P4232" s="80" t="s">
        <v>7131</v>
      </c>
      <c r="Q4232" s="80"/>
      <c r="R4232" s="80"/>
      <c r="S4232" s="166"/>
      <c r="T4232" s="164"/>
      <c r="U4232" s="167"/>
      <c r="V4232" s="168"/>
      <c r="W4232" s="12" t="str">
        <f t="shared" si="727"/>
        <v>Mqtt1</v>
      </c>
      <c r="X4232" s="222"/>
      <c r="Y4232" s="6" t="str">
        <f t="shared" si="728"/>
        <v>450000 UNDERWLIGHTS</v>
      </c>
      <c r="Z4232" s="106" t="str">
        <f t="shared" si="730"/>
        <v>$.SbFR66aftPreset5HmiColor</v>
      </c>
      <c r="AA4232" s="12">
        <v>52</v>
      </c>
      <c r="AB4232" s="6"/>
      <c r="AE4232" s="11">
        <v>9</v>
      </c>
      <c r="AJ4232" s="80"/>
      <c r="AN4232" s="80"/>
      <c r="AO4232" s="80"/>
      <c r="AP4232" s="80"/>
      <c r="AQ4232" s="80"/>
      <c r="AR4232" s="130"/>
      <c r="AS4232" s="80"/>
      <c r="AT4232" s="7"/>
      <c r="AU4232" s="7"/>
      <c r="AV4232" s="169"/>
      <c r="AW4232" s="170"/>
      <c r="AX4232" s="140"/>
      <c r="AY4232" s="150"/>
      <c r="AZ4232" s="171"/>
      <c r="BA4232" s="171"/>
      <c r="BB4232" s="150" t="str">
        <f t="shared" si="729"/>
        <v/>
      </c>
      <c r="BC4232" s="172"/>
      <c r="BD4232" s="169"/>
      <c r="BE4232" s="169"/>
      <c r="BF4232" s="169"/>
      <c r="BG4232" s="169"/>
      <c r="BH4232" s="169"/>
      <c r="BI4232" s="169"/>
      <c r="BJ4232" s="169"/>
      <c r="BK4232" s="169"/>
      <c r="BL4232" s="169"/>
      <c r="BM4232" s="169"/>
      <c r="BN4232" s="169"/>
      <c r="BO4232" s="169"/>
      <c r="BP4232" s="169"/>
      <c r="BQ4232" s="169"/>
      <c r="BS4232" s="6"/>
      <c r="BT4232" s="11"/>
      <c r="BU4232" s="6"/>
      <c r="BV4232" s="6"/>
    </row>
    <row r="4233" spans="1:74" ht="15.75" x14ac:dyDescent="0.25">
      <c r="A4233" s="52" t="s">
        <v>6922</v>
      </c>
      <c r="B4233" s="56"/>
      <c r="C4233" s="7" t="s">
        <v>128</v>
      </c>
      <c r="D4233" s="7" t="s">
        <v>22</v>
      </c>
      <c r="E4233" s="7"/>
      <c r="F4233" s="64" t="s">
        <v>181</v>
      </c>
      <c r="G4233" s="6"/>
      <c r="H4233" s="6"/>
      <c r="I4233" s="10" t="s">
        <v>110</v>
      </c>
      <c r="J4233" s="11" t="s">
        <v>7132</v>
      </c>
      <c r="K4233" s="220" t="s">
        <v>600</v>
      </c>
      <c r="L4233" s="180"/>
      <c r="M4233" s="180">
        <v>1000</v>
      </c>
      <c r="N4233" s="80" t="s">
        <v>6925</v>
      </c>
      <c r="O4233" s="165"/>
      <c r="P4233" s="80" t="s">
        <v>7132</v>
      </c>
      <c r="Q4233" s="80"/>
      <c r="R4233" s="80"/>
      <c r="S4233" s="166"/>
      <c r="T4233" s="164"/>
      <c r="U4233" s="167"/>
      <c r="V4233" s="168"/>
      <c r="W4233" s="12" t="str">
        <f t="shared" si="727"/>
        <v>Mqtt1</v>
      </c>
      <c r="X4233" s="222"/>
      <c r="Y4233" s="6" t="str">
        <f t="shared" si="728"/>
        <v>450000 UNDERWLIGHTS</v>
      </c>
      <c r="Z4233" s="106" t="str">
        <f t="shared" si="730"/>
        <v>$.SbFR66aftPreset6HmiColor</v>
      </c>
      <c r="AA4233" s="12">
        <v>52</v>
      </c>
      <c r="AB4233" s="6"/>
      <c r="AE4233" s="11">
        <v>9</v>
      </c>
      <c r="AJ4233" s="80"/>
      <c r="AN4233" s="80"/>
      <c r="AO4233" s="80"/>
      <c r="AP4233" s="80"/>
      <c r="AQ4233" s="80"/>
      <c r="AR4233" s="130"/>
      <c r="AS4233" s="80"/>
      <c r="AT4233" s="7"/>
      <c r="AU4233" s="7"/>
      <c r="AV4233" s="169"/>
      <c r="AW4233" s="170"/>
      <c r="AX4233" s="140"/>
      <c r="AY4233" s="150"/>
      <c r="AZ4233" s="171"/>
      <c r="BA4233" s="171"/>
      <c r="BB4233" s="150" t="str">
        <f t="shared" si="729"/>
        <v/>
      </c>
      <c r="BC4233" s="172"/>
      <c r="BD4233" s="169"/>
      <c r="BE4233" s="169"/>
      <c r="BF4233" s="169"/>
      <c r="BG4233" s="169"/>
      <c r="BH4233" s="169"/>
      <c r="BI4233" s="169"/>
      <c r="BJ4233" s="169"/>
      <c r="BK4233" s="169"/>
      <c r="BL4233" s="169"/>
      <c r="BM4233" s="169"/>
      <c r="BN4233" s="169"/>
      <c r="BO4233" s="169"/>
      <c r="BP4233" s="169"/>
      <c r="BQ4233" s="169"/>
      <c r="BS4233" s="6"/>
      <c r="BT4233" s="11"/>
      <c r="BU4233" s="6"/>
      <c r="BV4233" s="6"/>
    </row>
    <row r="4234" spans="1:74" ht="15.75" x14ac:dyDescent="0.25">
      <c r="A4234" s="52" t="s">
        <v>6922</v>
      </c>
      <c r="B4234" s="56"/>
      <c r="C4234" s="7" t="s">
        <v>128</v>
      </c>
      <c r="D4234" s="7" t="s">
        <v>22</v>
      </c>
      <c r="E4234" s="7"/>
      <c r="F4234" s="64" t="s">
        <v>181</v>
      </c>
      <c r="G4234" s="6"/>
      <c r="H4234" s="6"/>
      <c r="I4234" s="10" t="s">
        <v>110</v>
      </c>
      <c r="J4234" s="11" t="s">
        <v>7133</v>
      </c>
      <c r="K4234" s="220" t="s">
        <v>600</v>
      </c>
      <c r="L4234" s="180"/>
      <c r="M4234" s="180">
        <v>1000</v>
      </c>
      <c r="N4234" s="80" t="s">
        <v>6925</v>
      </c>
      <c r="O4234" s="165"/>
      <c r="P4234" s="80" t="s">
        <v>7133</v>
      </c>
      <c r="Q4234" s="80"/>
      <c r="R4234" s="80"/>
      <c r="S4234" s="166"/>
      <c r="T4234" s="164"/>
      <c r="U4234" s="167"/>
      <c r="V4234" s="168"/>
      <c r="W4234" s="12" t="str">
        <f t="shared" si="727"/>
        <v>Mqtt1</v>
      </c>
      <c r="X4234" s="222"/>
      <c r="Y4234" s="6" t="str">
        <f t="shared" si="728"/>
        <v>450000 UNDERWLIGHTS</v>
      </c>
      <c r="Z4234" s="106" t="str">
        <f t="shared" si="730"/>
        <v>$.SbFR66aftCurrentHmiColor</v>
      </c>
      <c r="AA4234" s="12">
        <v>52</v>
      </c>
      <c r="AB4234" s="6"/>
      <c r="AE4234" s="11">
        <v>9</v>
      </c>
      <c r="AJ4234" s="80"/>
      <c r="AN4234" s="80"/>
      <c r="AO4234" s="80"/>
      <c r="AP4234" s="80"/>
      <c r="AQ4234" s="80"/>
      <c r="AR4234" s="130"/>
      <c r="AS4234" s="80"/>
      <c r="AT4234" s="7"/>
      <c r="AU4234" s="7"/>
      <c r="AV4234" s="169"/>
      <c r="AW4234" s="170"/>
      <c r="AX4234" s="140"/>
      <c r="AY4234" s="150"/>
      <c r="AZ4234" s="171"/>
      <c r="BA4234" s="171"/>
      <c r="BB4234" s="150" t="str">
        <f t="shared" si="729"/>
        <v/>
      </c>
      <c r="BC4234" s="172"/>
      <c r="BD4234" s="169"/>
      <c r="BE4234" s="169"/>
      <c r="BF4234" s="169"/>
      <c r="BG4234" s="169"/>
      <c r="BH4234" s="169"/>
      <c r="BI4234" s="169"/>
      <c r="BJ4234" s="169"/>
      <c r="BK4234" s="169"/>
      <c r="BL4234" s="169"/>
      <c r="BM4234" s="169"/>
      <c r="BN4234" s="169"/>
      <c r="BO4234" s="169"/>
      <c r="BP4234" s="169"/>
      <c r="BQ4234" s="169"/>
      <c r="BS4234" s="6"/>
      <c r="BT4234" s="11"/>
      <c r="BU4234" s="6"/>
      <c r="BV4234" s="6"/>
    </row>
    <row r="4235" spans="1:74" ht="15.75" x14ac:dyDescent="0.25">
      <c r="A4235" s="52" t="s">
        <v>6922</v>
      </c>
      <c r="B4235" s="56"/>
      <c r="C4235" s="7" t="s">
        <v>114</v>
      </c>
      <c r="D4235" s="7" t="s">
        <v>22</v>
      </c>
      <c r="E4235" s="7"/>
      <c r="F4235" s="64" t="s">
        <v>181</v>
      </c>
      <c r="G4235" s="6"/>
      <c r="H4235" s="6"/>
      <c r="I4235" s="10" t="s">
        <v>110</v>
      </c>
      <c r="J4235" s="11" t="s">
        <v>7134</v>
      </c>
      <c r="K4235" s="220" t="s">
        <v>600</v>
      </c>
      <c r="L4235" s="180"/>
      <c r="M4235" s="180">
        <v>1000</v>
      </c>
      <c r="N4235" s="80" t="s">
        <v>6925</v>
      </c>
      <c r="O4235" s="165"/>
      <c r="P4235" s="80" t="s">
        <v>7134</v>
      </c>
      <c r="Q4235" s="80"/>
      <c r="R4235" s="80"/>
      <c r="S4235" s="166"/>
      <c r="T4235" s="164"/>
      <c r="U4235" s="167"/>
      <c r="V4235" s="168"/>
      <c r="W4235" s="12" t="str">
        <f t="shared" si="727"/>
        <v>Mqtt1</v>
      </c>
      <c r="X4235" s="222"/>
      <c r="Y4235" s="6" t="str">
        <f t="shared" si="728"/>
        <v>450000 UNDERWLIGHTS</v>
      </c>
      <c r="Z4235" s="106" t="str">
        <f t="shared" si="730"/>
        <v>$.SbFR69aftPresetSelection</v>
      </c>
      <c r="AA4235" s="12">
        <v>56</v>
      </c>
      <c r="AB4235" s="6"/>
      <c r="AJ4235" s="80"/>
      <c r="AK4235" s="116" t="s">
        <v>6924</v>
      </c>
      <c r="AN4235" s="80"/>
      <c r="AO4235" s="80"/>
      <c r="AP4235" s="80"/>
      <c r="AQ4235" s="80"/>
      <c r="AR4235" s="130"/>
      <c r="AS4235" s="80"/>
      <c r="AT4235" s="7"/>
      <c r="AU4235" s="7"/>
      <c r="AV4235" s="169"/>
      <c r="AW4235" s="170"/>
      <c r="AX4235" s="140"/>
      <c r="AY4235" s="150"/>
      <c r="AZ4235" s="171"/>
      <c r="BA4235" s="171"/>
      <c r="BB4235" s="150" t="str">
        <f t="shared" si="729"/>
        <v/>
      </c>
      <c r="BC4235" s="172"/>
      <c r="BD4235" s="169"/>
      <c r="BE4235" s="169"/>
      <c r="BF4235" s="169"/>
      <c r="BG4235" s="169"/>
      <c r="BH4235" s="169"/>
      <c r="BI4235" s="169"/>
      <c r="BJ4235" s="169"/>
      <c r="BK4235" s="169"/>
      <c r="BL4235" s="169"/>
      <c r="BM4235" s="169"/>
      <c r="BN4235" s="169"/>
      <c r="BO4235" s="169"/>
      <c r="BP4235" s="169"/>
      <c r="BQ4235" s="169"/>
      <c r="BS4235" s="6"/>
      <c r="BT4235" s="11"/>
      <c r="BU4235" s="6"/>
      <c r="BV4235" s="6"/>
    </row>
    <row r="4236" spans="1:74" ht="15.75" x14ac:dyDescent="0.25">
      <c r="A4236" s="52" t="s">
        <v>6922</v>
      </c>
      <c r="B4236" s="56"/>
      <c r="C4236" s="7" t="s">
        <v>114</v>
      </c>
      <c r="D4236" s="7" t="s">
        <v>22</v>
      </c>
      <c r="E4236" s="7"/>
      <c r="F4236" s="64" t="s">
        <v>181</v>
      </c>
      <c r="G4236" s="6"/>
      <c r="H4236" s="6"/>
      <c r="I4236" s="10" t="s">
        <v>110</v>
      </c>
      <c r="J4236" s="11" t="s">
        <v>7135</v>
      </c>
      <c r="K4236" s="220" t="s">
        <v>600</v>
      </c>
      <c r="L4236" s="180"/>
      <c r="M4236" s="180">
        <v>1000</v>
      </c>
      <c r="N4236" s="80" t="s">
        <v>6925</v>
      </c>
      <c r="O4236" s="165"/>
      <c r="P4236" s="80" t="s">
        <v>7135</v>
      </c>
      <c r="Q4236" s="80"/>
      <c r="R4236" s="80"/>
      <c r="S4236" s="166"/>
      <c r="T4236" s="164"/>
      <c r="U4236" s="167"/>
      <c r="V4236" s="168"/>
      <c r="W4236" s="12" t="str">
        <f t="shared" si="727"/>
        <v>Mqtt1</v>
      </c>
      <c r="X4236" s="222"/>
      <c r="Y4236" s="6" t="str">
        <f t="shared" si="728"/>
        <v>450000 UNDERWLIGHTS</v>
      </c>
      <c r="Z4236" s="106" t="str">
        <f t="shared" si="730"/>
        <v>$.SbFR69aftSliderRed</v>
      </c>
      <c r="AA4236" s="12">
        <v>56</v>
      </c>
      <c r="AB4236" s="6"/>
      <c r="AJ4236" s="80"/>
      <c r="AK4236" s="116" t="s">
        <v>6924</v>
      </c>
      <c r="AN4236" s="80"/>
      <c r="AO4236" s="80"/>
      <c r="AP4236" s="80"/>
      <c r="AQ4236" s="80"/>
      <c r="AR4236" s="130"/>
      <c r="AS4236" s="80"/>
      <c r="AT4236" s="7"/>
      <c r="AU4236" s="7"/>
      <c r="AV4236" s="169"/>
      <c r="AW4236" s="170"/>
      <c r="AX4236" s="140"/>
      <c r="AY4236" s="150"/>
      <c r="AZ4236" s="171"/>
      <c r="BA4236" s="171"/>
      <c r="BB4236" s="150" t="str">
        <f t="shared" si="729"/>
        <v/>
      </c>
      <c r="BC4236" s="172"/>
      <c r="BD4236" s="169"/>
      <c r="BE4236" s="169"/>
      <c r="BF4236" s="169"/>
      <c r="BG4236" s="169"/>
      <c r="BH4236" s="169"/>
      <c r="BI4236" s="169"/>
      <c r="BJ4236" s="169"/>
      <c r="BK4236" s="169"/>
      <c r="BL4236" s="169"/>
      <c r="BM4236" s="169"/>
      <c r="BN4236" s="169"/>
      <c r="BO4236" s="169"/>
      <c r="BP4236" s="169"/>
      <c r="BQ4236" s="169"/>
      <c r="BS4236" s="6"/>
      <c r="BT4236" s="11"/>
      <c r="BU4236" s="6"/>
      <c r="BV4236" s="6"/>
    </row>
    <row r="4237" spans="1:74" ht="15.75" x14ac:dyDescent="0.25">
      <c r="A4237" s="52" t="s">
        <v>6922</v>
      </c>
      <c r="B4237" s="56"/>
      <c r="C4237" s="7" t="s">
        <v>114</v>
      </c>
      <c r="D4237" s="7" t="s">
        <v>22</v>
      </c>
      <c r="E4237" s="7"/>
      <c r="F4237" s="64" t="s">
        <v>181</v>
      </c>
      <c r="G4237" s="6"/>
      <c r="H4237" s="6"/>
      <c r="I4237" s="10" t="s">
        <v>110</v>
      </c>
      <c r="J4237" s="11" t="s">
        <v>7136</v>
      </c>
      <c r="K4237" s="220" t="s">
        <v>600</v>
      </c>
      <c r="L4237" s="180"/>
      <c r="M4237" s="180">
        <v>1000</v>
      </c>
      <c r="N4237" s="80" t="s">
        <v>6925</v>
      </c>
      <c r="O4237" s="165"/>
      <c r="P4237" s="80" t="s">
        <v>7136</v>
      </c>
      <c r="Q4237" s="80"/>
      <c r="R4237" s="80"/>
      <c r="S4237" s="166"/>
      <c r="T4237" s="164"/>
      <c r="U4237" s="167"/>
      <c r="V4237" s="168"/>
      <c r="W4237" s="12" t="str">
        <f t="shared" si="727"/>
        <v>Mqtt1</v>
      </c>
      <c r="X4237" s="222"/>
      <c r="Y4237" s="6" t="str">
        <f t="shared" si="728"/>
        <v>450000 UNDERWLIGHTS</v>
      </c>
      <c r="Z4237" s="106" t="str">
        <f t="shared" si="730"/>
        <v>$.SbFR69aftSliderGreen</v>
      </c>
      <c r="AA4237" s="12">
        <v>56</v>
      </c>
      <c r="AB4237" s="6"/>
      <c r="AJ4237" s="80"/>
      <c r="AK4237" s="116" t="s">
        <v>6924</v>
      </c>
      <c r="AN4237" s="80"/>
      <c r="AO4237" s="80"/>
      <c r="AP4237" s="80"/>
      <c r="AQ4237" s="80"/>
      <c r="AR4237" s="130"/>
      <c r="AS4237" s="80"/>
      <c r="AT4237" s="7"/>
      <c r="AU4237" s="7"/>
      <c r="AV4237" s="169"/>
      <c r="AW4237" s="170"/>
      <c r="AX4237" s="140"/>
      <c r="AY4237" s="150"/>
      <c r="AZ4237" s="171"/>
      <c r="BA4237" s="171"/>
      <c r="BB4237" s="150" t="str">
        <f t="shared" si="729"/>
        <v/>
      </c>
      <c r="BC4237" s="172"/>
      <c r="BD4237" s="169"/>
      <c r="BE4237" s="169"/>
      <c r="BF4237" s="169"/>
      <c r="BG4237" s="169"/>
      <c r="BH4237" s="169"/>
      <c r="BI4237" s="169"/>
      <c r="BJ4237" s="169"/>
      <c r="BK4237" s="169"/>
      <c r="BL4237" s="169"/>
      <c r="BM4237" s="169"/>
      <c r="BN4237" s="169"/>
      <c r="BO4237" s="169"/>
      <c r="BP4237" s="169"/>
      <c r="BQ4237" s="169"/>
      <c r="BS4237" s="6"/>
      <c r="BT4237" s="11"/>
      <c r="BU4237" s="6"/>
      <c r="BV4237" s="6"/>
    </row>
    <row r="4238" spans="1:74" ht="15.75" x14ac:dyDescent="0.25">
      <c r="A4238" s="52" t="s">
        <v>6922</v>
      </c>
      <c r="B4238" s="56"/>
      <c r="C4238" s="7" t="s">
        <v>114</v>
      </c>
      <c r="D4238" s="7" t="s">
        <v>22</v>
      </c>
      <c r="E4238" s="7"/>
      <c r="F4238" s="64" t="s">
        <v>181</v>
      </c>
      <c r="G4238" s="6"/>
      <c r="H4238" s="6"/>
      <c r="I4238" s="10" t="s">
        <v>110</v>
      </c>
      <c r="J4238" s="11" t="s">
        <v>7137</v>
      </c>
      <c r="K4238" s="220" t="s">
        <v>600</v>
      </c>
      <c r="L4238" s="180"/>
      <c r="M4238" s="180">
        <v>1000</v>
      </c>
      <c r="N4238" s="80" t="s">
        <v>6925</v>
      </c>
      <c r="O4238" s="165"/>
      <c r="P4238" s="80" t="s">
        <v>7137</v>
      </c>
      <c r="Q4238" s="80"/>
      <c r="R4238" s="80"/>
      <c r="S4238" s="166"/>
      <c r="T4238" s="164"/>
      <c r="U4238" s="167"/>
      <c r="V4238" s="168"/>
      <c r="W4238" s="12" t="str">
        <f t="shared" si="727"/>
        <v>Mqtt1</v>
      </c>
      <c r="X4238" s="222"/>
      <c r="Y4238" s="6" t="str">
        <f t="shared" si="728"/>
        <v>450000 UNDERWLIGHTS</v>
      </c>
      <c r="Z4238" s="106" t="str">
        <f t="shared" si="730"/>
        <v>$.SbFR69aftSliderBlue</v>
      </c>
      <c r="AA4238" s="12">
        <v>56</v>
      </c>
      <c r="AB4238" s="6"/>
      <c r="AJ4238" s="80"/>
      <c r="AK4238" s="116" t="s">
        <v>6924</v>
      </c>
      <c r="AN4238" s="80"/>
      <c r="AO4238" s="80"/>
      <c r="AP4238" s="80"/>
      <c r="AQ4238" s="80"/>
      <c r="AR4238" s="130"/>
      <c r="AS4238" s="80"/>
      <c r="AT4238" s="7"/>
      <c r="AU4238" s="7"/>
      <c r="AV4238" s="169"/>
      <c r="AW4238" s="170"/>
      <c r="AX4238" s="140"/>
      <c r="AY4238" s="150"/>
      <c r="AZ4238" s="171"/>
      <c r="BA4238" s="171"/>
      <c r="BB4238" s="150" t="str">
        <f t="shared" si="729"/>
        <v/>
      </c>
      <c r="BC4238" s="172"/>
      <c r="BD4238" s="169"/>
      <c r="BE4238" s="169"/>
      <c r="BF4238" s="169"/>
      <c r="BG4238" s="169"/>
      <c r="BH4238" s="169"/>
      <c r="BI4238" s="169"/>
      <c r="BJ4238" s="169"/>
      <c r="BK4238" s="169"/>
      <c r="BL4238" s="169"/>
      <c r="BM4238" s="169"/>
      <c r="BN4238" s="169"/>
      <c r="BO4238" s="169"/>
      <c r="BP4238" s="169"/>
      <c r="BQ4238" s="169"/>
      <c r="BS4238" s="6"/>
      <c r="BT4238" s="11"/>
      <c r="BU4238" s="6"/>
      <c r="BV4238" s="6"/>
    </row>
    <row r="4239" spans="1:74" ht="15.75" x14ac:dyDescent="0.25">
      <c r="A4239" s="52" t="s">
        <v>6922</v>
      </c>
      <c r="B4239" s="56"/>
      <c r="C4239" s="7" t="s">
        <v>114</v>
      </c>
      <c r="D4239" s="7" t="s">
        <v>22</v>
      </c>
      <c r="E4239" s="7"/>
      <c r="F4239" s="64" t="s">
        <v>181</v>
      </c>
      <c r="G4239" s="6"/>
      <c r="H4239" s="6"/>
      <c r="I4239" s="10" t="s">
        <v>110</v>
      </c>
      <c r="J4239" s="11" t="s">
        <v>7138</v>
      </c>
      <c r="K4239" s="220" t="s">
        <v>600</v>
      </c>
      <c r="L4239" s="180"/>
      <c r="M4239" s="180">
        <v>1000</v>
      </c>
      <c r="N4239" s="80" t="s">
        <v>6925</v>
      </c>
      <c r="O4239" s="165"/>
      <c r="P4239" s="80" t="s">
        <v>7138</v>
      </c>
      <c r="Q4239" s="80"/>
      <c r="R4239" s="80"/>
      <c r="S4239" s="166"/>
      <c r="T4239" s="164"/>
      <c r="U4239" s="167"/>
      <c r="V4239" s="168"/>
      <c r="W4239" s="12" t="str">
        <f t="shared" si="727"/>
        <v>Mqtt1</v>
      </c>
      <c r="X4239" s="222"/>
      <c r="Y4239" s="6" t="str">
        <f t="shared" si="728"/>
        <v>450000 UNDERWLIGHTS</v>
      </c>
      <c r="Z4239" s="106" t="str">
        <f t="shared" si="730"/>
        <v>$.SbFR69aftSliderWhite</v>
      </c>
      <c r="AA4239" s="12">
        <v>56</v>
      </c>
      <c r="AB4239" s="6"/>
      <c r="AJ4239" s="80"/>
      <c r="AK4239" s="116" t="s">
        <v>6924</v>
      </c>
      <c r="AN4239" s="80"/>
      <c r="AO4239" s="80"/>
      <c r="AP4239" s="80"/>
      <c r="AQ4239" s="80"/>
      <c r="AR4239" s="130"/>
      <c r="AS4239" s="80"/>
      <c r="AT4239" s="7"/>
      <c r="AU4239" s="7"/>
      <c r="AV4239" s="169"/>
      <c r="AW4239" s="170"/>
      <c r="AX4239" s="140"/>
      <c r="AY4239" s="150"/>
      <c r="AZ4239" s="171"/>
      <c r="BA4239" s="171"/>
      <c r="BB4239" s="150" t="str">
        <f t="shared" si="729"/>
        <v/>
      </c>
      <c r="BC4239" s="172"/>
      <c r="BD4239" s="169"/>
      <c r="BE4239" s="169"/>
      <c r="BF4239" s="169"/>
      <c r="BG4239" s="169"/>
      <c r="BH4239" s="169"/>
      <c r="BI4239" s="169"/>
      <c r="BJ4239" s="169"/>
      <c r="BK4239" s="169"/>
      <c r="BL4239" s="169"/>
      <c r="BM4239" s="169"/>
      <c r="BN4239" s="169"/>
      <c r="BO4239" s="169"/>
      <c r="BP4239" s="169"/>
      <c r="BQ4239" s="169"/>
      <c r="BS4239" s="6"/>
      <c r="BT4239" s="11"/>
      <c r="BU4239" s="6"/>
      <c r="BV4239" s="6"/>
    </row>
    <row r="4240" spans="1:74" ht="15.75" x14ac:dyDescent="0.25">
      <c r="A4240" s="52" t="s">
        <v>6922</v>
      </c>
      <c r="B4240" s="56"/>
      <c r="C4240" s="7" t="s">
        <v>111</v>
      </c>
      <c r="D4240" s="7" t="s">
        <v>22</v>
      </c>
      <c r="E4240" s="7"/>
      <c r="F4240" s="64" t="s">
        <v>181</v>
      </c>
      <c r="G4240" s="6"/>
      <c r="H4240" s="6"/>
      <c r="I4240" s="10" t="s">
        <v>110</v>
      </c>
      <c r="J4240" s="11" t="s">
        <v>7139</v>
      </c>
      <c r="K4240" s="220" t="s">
        <v>600</v>
      </c>
      <c r="L4240" s="180"/>
      <c r="M4240" s="180">
        <v>1000</v>
      </c>
      <c r="N4240" s="80" t="s">
        <v>6925</v>
      </c>
      <c r="O4240" s="165"/>
      <c r="P4240" s="80" t="s">
        <v>7139</v>
      </c>
      <c r="Q4240" s="80"/>
      <c r="R4240" s="80"/>
      <c r="S4240" s="166"/>
      <c r="T4240" s="164"/>
      <c r="U4240" s="167"/>
      <c r="V4240" s="168"/>
      <c r="W4240" s="12" t="str">
        <f t="shared" si="727"/>
        <v>Mqtt1</v>
      </c>
      <c r="X4240" s="222"/>
      <c r="Y4240" s="6" t="str">
        <f t="shared" si="728"/>
        <v>450000 UNDERWLIGHTS</v>
      </c>
      <c r="Z4240" s="106" t="str">
        <f t="shared" si="730"/>
        <v>$.SbFR69aftPresetReset</v>
      </c>
      <c r="AA4240" s="12">
        <v>56</v>
      </c>
      <c r="AB4240" s="6"/>
      <c r="AJ4240" s="80"/>
      <c r="AK4240" s="116" t="s">
        <v>6924</v>
      </c>
      <c r="AN4240" s="80"/>
      <c r="AO4240" s="80"/>
      <c r="AP4240" s="80"/>
      <c r="AQ4240" s="80"/>
      <c r="AR4240" s="130"/>
      <c r="AS4240" s="80"/>
      <c r="AT4240" s="7"/>
      <c r="AU4240" s="7"/>
      <c r="AV4240" s="169"/>
      <c r="AW4240" s="170"/>
      <c r="AX4240" s="140"/>
      <c r="AY4240" s="150"/>
      <c r="AZ4240" s="171"/>
      <c r="BA4240" s="171"/>
      <c r="BB4240" s="150" t="str">
        <f t="shared" si="729"/>
        <v/>
      </c>
      <c r="BC4240" s="172"/>
      <c r="BD4240" s="169"/>
      <c r="BE4240" s="169"/>
      <c r="BF4240" s="169"/>
      <c r="BG4240" s="169"/>
      <c r="BH4240" s="169"/>
      <c r="BI4240" s="169"/>
      <c r="BJ4240" s="169"/>
      <c r="BK4240" s="169"/>
      <c r="BL4240" s="169"/>
      <c r="BM4240" s="169"/>
      <c r="BN4240" s="169"/>
      <c r="BO4240" s="169"/>
      <c r="BP4240" s="169"/>
      <c r="BQ4240" s="169"/>
      <c r="BS4240" s="6"/>
      <c r="BT4240" s="11"/>
      <c r="BU4240" s="6"/>
      <c r="BV4240" s="6"/>
    </row>
    <row r="4241" spans="1:74" ht="15.75" x14ac:dyDescent="0.25">
      <c r="A4241" s="52" t="s">
        <v>6922</v>
      </c>
      <c r="B4241" s="56"/>
      <c r="C4241" s="7" t="s">
        <v>111</v>
      </c>
      <c r="D4241" s="7" t="s">
        <v>22</v>
      </c>
      <c r="E4241" s="7"/>
      <c r="F4241" s="64" t="s">
        <v>181</v>
      </c>
      <c r="G4241" s="6"/>
      <c r="H4241" s="6"/>
      <c r="I4241" s="10" t="s">
        <v>110</v>
      </c>
      <c r="J4241" s="11" t="s">
        <v>7140</v>
      </c>
      <c r="K4241" s="220" t="s">
        <v>600</v>
      </c>
      <c r="L4241" s="180"/>
      <c r="M4241" s="180">
        <v>1000</v>
      </c>
      <c r="N4241" s="80" t="s">
        <v>6925</v>
      </c>
      <c r="O4241" s="165"/>
      <c r="P4241" s="80" t="s">
        <v>7140</v>
      </c>
      <c r="Q4241" s="80"/>
      <c r="R4241" s="80"/>
      <c r="S4241" s="166"/>
      <c r="T4241" s="164"/>
      <c r="U4241" s="167"/>
      <c r="V4241" s="168"/>
      <c r="W4241" s="12" t="str">
        <f t="shared" si="727"/>
        <v>Mqtt1</v>
      </c>
      <c r="X4241" s="222"/>
      <c r="Y4241" s="6" t="str">
        <f t="shared" si="728"/>
        <v>450000 UNDERWLIGHTS</v>
      </c>
      <c r="Z4241" s="106" t="str">
        <f t="shared" si="730"/>
        <v>$.SbFR69aftPresetSet</v>
      </c>
      <c r="AA4241" s="12">
        <v>56</v>
      </c>
      <c r="AB4241" s="6"/>
      <c r="AJ4241" s="80"/>
      <c r="AK4241" s="116" t="s">
        <v>6924</v>
      </c>
      <c r="AN4241" s="80"/>
      <c r="AO4241" s="80"/>
      <c r="AP4241" s="80"/>
      <c r="AQ4241" s="80"/>
      <c r="AR4241" s="130"/>
      <c r="AS4241" s="80"/>
      <c r="AT4241" s="7"/>
      <c r="AU4241" s="7"/>
      <c r="AV4241" s="169"/>
      <c r="AW4241" s="170"/>
      <c r="AX4241" s="140"/>
      <c r="AY4241" s="150"/>
      <c r="AZ4241" s="171"/>
      <c r="BA4241" s="171"/>
      <c r="BB4241" s="150" t="str">
        <f t="shared" si="729"/>
        <v/>
      </c>
      <c r="BC4241" s="172"/>
      <c r="BD4241" s="169"/>
      <c r="BE4241" s="169"/>
      <c r="BF4241" s="169"/>
      <c r="BG4241" s="169"/>
      <c r="BH4241" s="169"/>
      <c r="BI4241" s="169"/>
      <c r="BJ4241" s="169"/>
      <c r="BK4241" s="169"/>
      <c r="BL4241" s="169"/>
      <c r="BM4241" s="169"/>
      <c r="BN4241" s="169"/>
      <c r="BO4241" s="169"/>
      <c r="BP4241" s="169"/>
      <c r="BQ4241" s="169"/>
      <c r="BS4241" s="6"/>
      <c r="BT4241" s="11"/>
      <c r="BU4241" s="6"/>
      <c r="BV4241" s="6"/>
    </row>
    <row r="4242" spans="1:74" ht="15.75" x14ac:dyDescent="0.25">
      <c r="A4242" s="52" t="s">
        <v>6922</v>
      </c>
      <c r="B4242" s="56"/>
      <c r="C4242" s="7" t="s">
        <v>111</v>
      </c>
      <c r="D4242" s="7" t="s">
        <v>22</v>
      </c>
      <c r="E4242" s="7"/>
      <c r="F4242" s="64" t="s">
        <v>181</v>
      </c>
      <c r="G4242" s="6"/>
      <c r="H4242" s="6"/>
      <c r="I4242" s="10" t="s">
        <v>110</v>
      </c>
      <c r="J4242" s="11" t="s">
        <v>7141</v>
      </c>
      <c r="K4242" s="220" t="s">
        <v>600</v>
      </c>
      <c r="L4242" s="180"/>
      <c r="M4242" s="180">
        <v>1000</v>
      </c>
      <c r="N4242" s="80" t="s">
        <v>6925</v>
      </c>
      <c r="O4242" s="165"/>
      <c r="P4242" s="80" t="s">
        <v>7141</v>
      </c>
      <c r="Q4242" s="80"/>
      <c r="R4242" s="80"/>
      <c r="S4242" s="166"/>
      <c r="T4242" s="164"/>
      <c r="U4242" s="167"/>
      <c r="V4242" s="168"/>
      <c r="W4242" s="12" t="str">
        <f t="shared" si="727"/>
        <v>Mqtt1</v>
      </c>
      <c r="X4242" s="222"/>
      <c r="Y4242" s="6" t="str">
        <f t="shared" si="728"/>
        <v>450000 UNDERWLIGHTS</v>
      </c>
      <c r="Z4242" s="106" t="str">
        <f t="shared" si="730"/>
        <v>$.SbFR69aftSliderOnOff</v>
      </c>
      <c r="AA4242" s="12">
        <v>56</v>
      </c>
      <c r="AB4242" s="6"/>
      <c r="AJ4242" s="80"/>
      <c r="AK4242" s="116" t="s">
        <v>6924</v>
      </c>
      <c r="AN4242" s="80"/>
      <c r="AO4242" s="80"/>
      <c r="AP4242" s="80"/>
      <c r="AQ4242" s="80"/>
      <c r="AR4242" s="130"/>
      <c r="AS4242" s="80"/>
      <c r="AT4242" s="7"/>
      <c r="AU4242" s="7"/>
      <c r="AV4242" s="169"/>
      <c r="AW4242" s="170"/>
      <c r="AX4242" s="140"/>
      <c r="AY4242" s="150"/>
      <c r="AZ4242" s="171"/>
      <c r="BA4242" s="171"/>
      <c r="BB4242" s="150" t="str">
        <f t="shared" si="729"/>
        <v/>
      </c>
      <c r="BC4242" s="172"/>
      <c r="BD4242" s="169"/>
      <c r="BE4242" s="169"/>
      <c r="BF4242" s="169"/>
      <c r="BG4242" s="169"/>
      <c r="BH4242" s="169"/>
      <c r="BI4242" s="169"/>
      <c r="BJ4242" s="169"/>
      <c r="BK4242" s="169"/>
      <c r="BL4242" s="169"/>
      <c r="BM4242" s="169"/>
      <c r="BN4242" s="169"/>
      <c r="BO4242" s="169"/>
      <c r="BP4242" s="169"/>
      <c r="BQ4242" s="169"/>
      <c r="BS4242" s="6"/>
      <c r="BT4242" s="11"/>
      <c r="BU4242" s="6"/>
      <c r="BV4242" s="6"/>
    </row>
    <row r="4243" spans="1:74" ht="15.75" x14ac:dyDescent="0.25">
      <c r="A4243" s="52" t="s">
        <v>6922</v>
      </c>
      <c r="B4243" s="56"/>
      <c r="C4243" s="7" t="s">
        <v>111</v>
      </c>
      <c r="D4243" s="7" t="s">
        <v>22</v>
      </c>
      <c r="E4243" s="7"/>
      <c r="F4243" s="64" t="s">
        <v>181</v>
      </c>
      <c r="G4243" s="6"/>
      <c r="H4243" s="6"/>
      <c r="I4243" s="10" t="s">
        <v>110</v>
      </c>
      <c r="J4243" s="11" t="s">
        <v>7142</v>
      </c>
      <c r="K4243" s="220" t="s">
        <v>600</v>
      </c>
      <c r="L4243" s="180"/>
      <c r="M4243" s="180">
        <v>1000</v>
      </c>
      <c r="N4243" s="80" t="s">
        <v>6925</v>
      </c>
      <c r="O4243" s="165"/>
      <c r="P4243" s="80" t="s">
        <v>7142</v>
      </c>
      <c r="Q4243" s="80"/>
      <c r="R4243" s="80"/>
      <c r="S4243" s="166"/>
      <c r="T4243" s="164"/>
      <c r="U4243" s="167"/>
      <c r="V4243" s="168"/>
      <c r="W4243" s="12" t="str">
        <f t="shared" si="727"/>
        <v>Mqtt1</v>
      </c>
      <c r="X4243" s="222"/>
      <c r="Y4243" s="6" t="str">
        <f t="shared" si="728"/>
        <v>450000 UNDERWLIGHTS</v>
      </c>
      <c r="Z4243" s="106" t="str">
        <f t="shared" si="730"/>
        <v>$.SbFR69aftActiveChanges</v>
      </c>
      <c r="AA4243" s="12">
        <v>56</v>
      </c>
      <c r="AB4243" s="6"/>
      <c r="AJ4243" s="80"/>
      <c r="AK4243" s="116" t="s">
        <v>6924</v>
      </c>
      <c r="AN4243" s="80"/>
      <c r="AO4243" s="80"/>
      <c r="AP4243" s="80"/>
      <c r="AQ4243" s="80"/>
      <c r="AR4243" s="130"/>
      <c r="AS4243" s="80"/>
      <c r="AT4243" s="7"/>
      <c r="AU4243" s="7"/>
      <c r="AV4243" s="169"/>
      <c r="AW4243" s="170"/>
      <c r="AX4243" s="140"/>
      <c r="AY4243" s="150"/>
      <c r="AZ4243" s="171"/>
      <c r="BA4243" s="171"/>
      <c r="BB4243" s="150" t="str">
        <f t="shared" si="729"/>
        <v/>
      </c>
      <c r="BC4243" s="172"/>
      <c r="BD4243" s="169"/>
      <c r="BE4243" s="169"/>
      <c r="BF4243" s="169"/>
      <c r="BG4243" s="169"/>
      <c r="BH4243" s="169"/>
      <c r="BI4243" s="169"/>
      <c r="BJ4243" s="169"/>
      <c r="BK4243" s="169"/>
      <c r="BL4243" s="169"/>
      <c r="BM4243" s="169"/>
      <c r="BN4243" s="169"/>
      <c r="BO4243" s="169"/>
      <c r="BP4243" s="169"/>
      <c r="BQ4243" s="169"/>
      <c r="BS4243" s="6"/>
      <c r="BT4243" s="11"/>
      <c r="BU4243" s="6"/>
      <c r="BV4243" s="6"/>
    </row>
    <row r="4244" spans="1:74" ht="15.75" x14ac:dyDescent="0.25">
      <c r="A4244" s="52" t="s">
        <v>6922</v>
      </c>
      <c r="B4244" s="56"/>
      <c r="C4244" s="7" t="s">
        <v>128</v>
      </c>
      <c r="D4244" s="7" t="s">
        <v>22</v>
      </c>
      <c r="E4244" s="7"/>
      <c r="F4244" s="64" t="s">
        <v>181</v>
      </c>
      <c r="G4244" s="6"/>
      <c r="H4244" s="6"/>
      <c r="I4244" s="10" t="s">
        <v>110</v>
      </c>
      <c r="J4244" s="11" t="s">
        <v>7143</v>
      </c>
      <c r="K4244" s="220" t="s">
        <v>600</v>
      </c>
      <c r="L4244" s="180"/>
      <c r="M4244" s="180">
        <v>1000</v>
      </c>
      <c r="N4244" s="80" t="s">
        <v>6925</v>
      </c>
      <c r="O4244" s="165"/>
      <c r="P4244" s="80" t="s">
        <v>7143</v>
      </c>
      <c r="Q4244" s="80"/>
      <c r="R4244" s="80"/>
      <c r="S4244" s="166"/>
      <c r="T4244" s="164"/>
      <c r="U4244" s="167"/>
      <c r="V4244" s="168"/>
      <c r="W4244" s="12" t="str">
        <f t="shared" si="727"/>
        <v>Mqtt1</v>
      </c>
      <c r="X4244" s="222"/>
      <c r="Y4244" s="6" t="str">
        <f t="shared" si="728"/>
        <v>450000 UNDERWLIGHTS</v>
      </c>
      <c r="Z4244" s="106" t="str">
        <f t="shared" si="730"/>
        <v>$.SbFR69aftPreset1HmiColor</v>
      </c>
      <c r="AA4244" s="12">
        <v>56</v>
      </c>
      <c r="AB4244" s="6"/>
      <c r="AE4244" s="11">
        <v>9</v>
      </c>
      <c r="AJ4244" s="80"/>
      <c r="AN4244" s="80"/>
      <c r="AO4244" s="80"/>
      <c r="AP4244" s="80"/>
      <c r="AQ4244" s="80"/>
      <c r="AR4244" s="130"/>
      <c r="AS4244" s="80"/>
      <c r="AT4244" s="7"/>
      <c r="AU4244" s="7"/>
      <c r="AV4244" s="169"/>
      <c r="AW4244" s="170"/>
      <c r="AX4244" s="140"/>
      <c r="AY4244" s="150"/>
      <c r="AZ4244" s="171"/>
      <c r="BA4244" s="171"/>
      <c r="BB4244" s="150" t="str">
        <f t="shared" si="729"/>
        <v/>
      </c>
      <c r="BC4244" s="172"/>
      <c r="BD4244" s="169"/>
      <c r="BE4244" s="169"/>
      <c r="BF4244" s="169"/>
      <c r="BG4244" s="169"/>
      <c r="BH4244" s="169"/>
      <c r="BI4244" s="169"/>
      <c r="BJ4244" s="169"/>
      <c r="BK4244" s="169"/>
      <c r="BL4244" s="169"/>
      <c r="BM4244" s="169"/>
      <c r="BN4244" s="169"/>
      <c r="BO4244" s="169"/>
      <c r="BP4244" s="169"/>
      <c r="BQ4244" s="169"/>
      <c r="BS4244" s="6"/>
      <c r="BT4244" s="11"/>
      <c r="BU4244" s="6"/>
      <c r="BV4244" s="6"/>
    </row>
    <row r="4245" spans="1:74" ht="15.75" x14ac:dyDescent="0.25">
      <c r="A4245" s="52" t="s">
        <v>6922</v>
      </c>
      <c r="B4245" s="56"/>
      <c r="C4245" s="7" t="s">
        <v>128</v>
      </c>
      <c r="D4245" s="7" t="s">
        <v>22</v>
      </c>
      <c r="E4245" s="7"/>
      <c r="F4245" s="64" t="s">
        <v>181</v>
      </c>
      <c r="G4245" s="6"/>
      <c r="H4245" s="6"/>
      <c r="I4245" s="10" t="s">
        <v>110</v>
      </c>
      <c r="J4245" s="11" t="s">
        <v>7144</v>
      </c>
      <c r="K4245" s="220" t="s">
        <v>600</v>
      </c>
      <c r="L4245" s="180"/>
      <c r="M4245" s="180">
        <v>1000</v>
      </c>
      <c r="N4245" s="80" t="s">
        <v>6925</v>
      </c>
      <c r="O4245" s="165"/>
      <c r="P4245" s="80" t="s">
        <v>7144</v>
      </c>
      <c r="Q4245" s="80"/>
      <c r="R4245" s="80"/>
      <c r="S4245" s="166"/>
      <c r="T4245" s="164"/>
      <c r="U4245" s="167"/>
      <c r="V4245" s="168"/>
      <c r="W4245" s="12" t="str">
        <f t="shared" si="727"/>
        <v>Mqtt1</v>
      </c>
      <c r="X4245" s="222"/>
      <c r="Y4245" s="6" t="str">
        <f t="shared" si="728"/>
        <v>450000 UNDERWLIGHTS</v>
      </c>
      <c r="Z4245" s="106" t="str">
        <f t="shared" si="730"/>
        <v>$.SbFR69aftPreset2HmiColor</v>
      </c>
      <c r="AA4245" s="12">
        <v>56</v>
      </c>
      <c r="AB4245" s="6"/>
      <c r="AE4245" s="11">
        <v>9</v>
      </c>
      <c r="AJ4245" s="80"/>
      <c r="AN4245" s="80"/>
      <c r="AO4245" s="80"/>
      <c r="AP4245" s="80"/>
      <c r="AQ4245" s="80"/>
      <c r="AR4245" s="130"/>
      <c r="AS4245" s="80"/>
      <c r="AT4245" s="7"/>
      <c r="AU4245" s="7"/>
      <c r="AV4245" s="169"/>
      <c r="AW4245" s="170"/>
      <c r="AX4245" s="140"/>
      <c r="AY4245" s="150"/>
      <c r="AZ4245" s="171"/>
      <c r="BA4245" s="171"/>
      <c r="BB4245" s="150" t="str">
        <f t="shared" si="729"/>
        <v/>
      </c>
      <c r="BC4245" s="172"/>
      <c r="BD4245" s="169"/>
      <c r="BE4245" s="169"/>
      <c r="BF4245" s="169"/>
      <c r="BG4245" s="169"/>
      <c r="BH4245" s="169"/>
      <c r="BI4245" s="169"/>
      <c r="BJ4245" s="169"/>
      <c r="BK4245" s="169"/>
      <c r="BL4245" s="169"/>
      <c r="BM4245" s="169"/>
      <c r="BN4245" s="169"/>
      <c r="BO4245" s="169"/>
      <c r="BP4245" s="169"/>
      <c r="BQ4245" s="169"/>
      <c r="BS4245" s="6"/>
      <c r="BT4245" s="11"/>
      <c r="BU4245" s="6"/>
      <c r="BV4245" s="6"/>
    </row>
    <row r="4246" spans="1:74" ht="15.75" x14ac:dyDescent="0.25">
      <c r="A4246" s="52" t="s">
        <v>6922</v>
      </c>
      <c r="B4246" s="56"/>
      <c r="C4246" s="7" t="s">
        <v>128</v>
      </c>
      <c r="D4246" s="7" t="s">
        <v>22</v>
      </c>
      <c r="E4246" s="7"/>
      <c r="F4246" s="64" t="s">
        <v>181</v>
      </c>
      <c r="G4246" s="6"/>
      <c r="H4246" s="6"/>
      <c r="I4246" s="10" t="s">
        <v>110</v>
      </c>
      <c r="J4246" s="11" t="s">
        <v>7145</v>
      </c>
      <c r="K4246" s="220" t="s">
        <v>600</v>
      </c>
      <c r="L4246" s="180"/>
      <c r="M4246" s="180">
        <v>1000</v>
      </c>
      <c r="N4246" s="80" t="s">
        <v>6925</v>
      </c>
      <c r="O4246" s="165"/>
      <c r="P4246" s="80" t="s">
        <v>7145</v>
      </c>
      <c r="Q4246" s="80"/>
      <c r="R4246" s="80"/>
      <c r="S4246" s="166"/>
      <c r="T4246" s="164"/>
      <c r="U4246" s="167"/>
      <c r="V4246" s="168"/>
      <c r="W4246" s="12" t="str">
        <f t="shared" si="727"/>
        <v>Mqtt1</v>
      </c>
      <c r="X4246" s="222"/>
      <c r="Y4246" s="6" t="str">
        <f t="shared" si="728"/>
        <v>450000 UNDERWLIGHTS</v>
      </c>
      <c r="Z4246" s="106" t="str">
        <f t="shared" si="730"/>
        <v>$.SbFR69aftPreset3HmiColor</v>
      </c>
      <c r="AA4246" s="12">
        <v>56</v>
      </c>
      <c r="AB4246" s="6"/>
      <c r="AE4246" s="11">
        <v>9</v>
      </c>
      <c r="AJ4246" s="80"/>
      <c r="AN4246" s="80"/>
      <c r="AO4246" s="80"/>
      <c r="AP4246" s="80"/>
      <c r="AQ4246" s="80"/>
      <c r="AR4246" s="130"/>
      <c r="AS4246" s="80"/>
      <c r="AT4246" s="7"/>
      <c r="AU4246" s="7"/>
      <c r="AV4246" s="169"/>
      <c r="AW4246" s="170"/>
      <c r="AX4246" s="140"/>
      <c r="AY4246" s="150"/>
      <c r="AZ4246" s="171"/>
      <c r="BA4246" s="171"/>
      <c r="BB4246" s="150" t="str">
        <f t="shared" si="729"/>
        <v/>
      </c>
      <c r="BC4246" s="172"/>
      <c r="BD4246" s="169"/>
      <c r="BE4246" s="169"/>
      <c r="BF4246" s="169"/>
      <c r="BG4246" s="169"/>
      <c r="BH4246" s="169"/>
      <c r="BI4246" s="169"/>
      <c r="BJ4246" s="169"/>
      <c r="BK4246" s="169"/>
      <c r="BL4246" s="169"/>
      <c r="BM4246" s="169"/>
      <c r="BN4246" s="169"/>
      <c r="BO4246" s="169"/>
      <c r="BP4246" s="169"/>
      <c r="BQ4246" s="169"/>
      <c r="BS4246" s="6"/>
      <c r="BT4246" s="11"/>
      <c r="BU4246" s="6"/>
      <c r="BV4246" s="6"/>
    </row>
    <row r="4247" spans="1:74" ht="15.75" x14ac:dyDescent="0.25">
      <c r="A4247" s="52" t="s">
        <v>6922</v>
      </c>
      <c r="B4247" s="56"/>
      <c r="C4247" s="7" t="s">
        <v>128</v>
      </c>
      <c r="D4247" s="7" t="s">
        <v>22</v>
      </c>
      <c r="E4247" s="7"/>
      <c r="F4247" s="64" t="s">
        <v>181</v>
      </c>
      <c r="G4247" s="6"/>
      <c r="H4247" s="6"/>
      <c r="I4247" s="10" t="s">
        <v>110</v>
      </c>
      <c r="J4247" s="11" t="s">
        <v>7146</v>
      </c>
      <c r="K4247" s="220" t="s">
        <v>600</v>
      </c>
      <c r="L4247" s="180"/>
      <c r="M4247" s="180">
        <v>1000</v>
      </c>
      <c r="N4247" s="80" t="s">
        <v>6925</v>
      </c>
      <c r="O4247" s="165"/>
      <c r="P4247" s="80" t="s">
        <v>7146</v>
      </c>
      <c r="Q4247" s="80"/>
      <c r="R4247" s="80"/>
      <c r="S4247" s="166"/>
      <c r="T4247" s="164"/>
      <c r="U4247" s="167"/>
      <c r="V4247" s="168"/>
      <c r="W4247" s="12" t="str">
        <f t="shared" si="727"/>
        <v>Mqtt1</v>
      </c>
      <c r="X4247" s="222"/>
      <c r="Y4247" s="6" t="str">
        <f t="shared" si="728"/>
        <v>450000 UNDERWLIGHTS</v>
      </c>
      <c r="Z4247" s="106" t="str">
        <f t="shared" si="730"/>
        <v>$.SbFR69aftPreset4HmiColor</v>
      </c>
      <c r="AA4247" s="12">
        <v>56</v>
      </c>
      <c r="AB4247" s="6"/>
      <c r="AE4247" s="11">
        <v>9</v>
      </c>
      <c r="AJ4247" s="80"/>
      <c r="AN4247" s="80"/>
      <c r="AO4247" s="80"/>
      <c r="AP4247" s="80"/>
      <c r="AQ4247" s="80"/>
      <c r="AR4247" s="130"/>
      <c r="AS4247" s="80"/>
      <c r="AT4247" s="7"/>
      <c r="AU4247" s="7"/>
      <c r="AV4247" s="169"/>
      <c r="AW4247" s="170"/>
      <c r="AX4247" s="140"/>
      <c r="AY4247" s="150"/>
      <c r="AZ4247" s="171"/>
      <c r="BA4247" s="171"/>
      <c r="BB4247" s="150" t="str">
        <f t="shared" si="729"/>
        <v/>
      </c>
      <c r="BC4247" s="172"/>
      <c r="BD4247" s="169"/>
      <c r="BE4247" s="169"/>
      <c r="BF4247" s="169"/>
      <c r="BG4247" s="169"/>
      <c r="BH4247" s="169"/>
      <c r="BI4247" s="169"/>
      <c r="BJ4247" s="169"/>
      <c r="BK4247" s="169"/>
      <c r="BL4247" s="169"/>
      <c r="BM4247" s="169"/>
      <c r="BN4247" s="169"/>
      <c r="BO4247" s="169"/>
      <c r="BP4247" s="169"/>
      <c r="BQ4247" s="169"/>
      <c r="BS4247" s="6"/>
      <c r="BT4247" s="11"/>
      <c r="BU4247" s="6"/>
      <c r="BV4247" s="6"/>
    </row>
    <row r="4248" spans="1:74" ht="15.75" x14ac:dyDescent="0.25">
      <c r="A4248" s="52" t="s">
        <v>6922</v>
      </c>
      <c r="B4248" s="56"/>
      <c r="C4248" s="7" t="s">
        <v>128</v>
      </c>
      <c r="D4248" s="7" t="s">
        <v>22</v>
      </c>
      <c r="E4248" s="7"/>
      <c r="F4248" s="64" t="s">
        <v>181</v>
      </c>
      <c r="G4248" s="6"/>
      <c r="H4248" s="6"/>
      <c r="I4248" s="10" t="s">
        <v>110</v>
      </c>
      <c r="J4248" s="11" t="s">
        <v>7147</v>
      </c>
      <c r="K4248" s="220" t="s">
        <v>600</v>
      </c>
      <c r="L4248" s="180"/>
      <c r="M4248" s="180">
        <v>1000</v>
      </c>
      <c r="N4248" s="80" t="s">
        <v>6925</v>
      </c>
      <c r="O4248" s="165"/>
      <c r="P4248" s="80" t="s">
        <v>7147</v>
      </c>
      <c r="Q4248" s="80"/>
      <c r="R4248" s="80"/>
      <c r="S4248" s="166"/>
      <c r="T4248" s="164"/>
      <c r="U4248" s="167"/>
      <c r="V4248" s="168"/>
      <c r="W4248" s="12" t="str">
        <f t="shared" si="727"/>
        <v>Mqtt1</v>
      </c>
      <c r="X4248" s="222"/>
      <c r="Y4248" s="6" t="str">
        <f t="shared" si="728"/>
        <v>450000 UNDERWLIGHTS</v>
      </c>
      <c r="Z4248" s="106" t="str">
        <f t="shared" si="730"/>
        <v>$.SbFR69aftPreset5HmiColor</v>
      </c>
      <c r="AA4248" s="12">
        <v>56</v>
      </c>
      <c r="AB4248" s="6"/>
      <c r="AE4248" s="11">
        <v>9</v>
      </c>
      <c r="AJ4248" s="80"/>
      <c r="AN4248" s="80"/>
      <c r="AO4248" s="80"/>
      <c r="AP4248" s="80"/>
      <c r="AQ4248" s="80"/>
      <c r="AR4248" s="130"/>
      <c r="AS4248" s="80"/>
      <c r="AT4248" s="7"/>
      <c r="AU4248" s="7"/>
      <c r="AV4248" s="169"/>
      <c r="AW4248" s="170"/>
      <c r="AX4248" s="140"/>
      <c r="AY4248" s="150"/>
      <c r="AZ4248" s="171"/>
      <c r="BA4248" s="171"/>
      <c r="BB4248" s="150" t="str">
        <f t="shared" si="729"/>
        <v/>
      </c>
      <c r="BC4248" s="172"/>
      <c r="BD4248" s="169"/>
      <c r="BE4248" s="169"/>
      <c r="BF4248" s="169"/>
      <c r="BG4248" s="169"/>
      <c r="BH4248" s="169"/>
      <c r="BI4248" s="169"/>
      <c r="BJ4248" s="169"/>
      <c r="BK4248" s="169"/>
      <c r="BL4248" s="169"/>
      <c r="BM4248" s="169"/>
      <c r="BN4248" s="169"/>
      <c r="BO4248" s="169"/>
      <c r="BP4248" s="169"/>
      <c r="BQ4248" s="169"/>
      <c r="BS4248" s="6"/>
      <c r="BT4248" s="11"/>
      <c r="BU4248" s="6"/>
      <c r="BV4248" s="6"/>
    </row>
    <row r="4249" spans="1:74" ht="15.75" x14ac:dyDescent="0.25">
      <c r="A4249" s="52" t="s">
        <v>6922</v>
      </c>
      <c r="B4249" s="56"/>
      <c r="C4249" s="7" t="s">
        <v>128</v>
      </c>
      <c r="D4249" s="7" t="s">
        <v>22</v>
      </c>
      <c r="E4249" s="7"/>
      <c r="F4249" s="64" t="s">
        <v>181</v>
      </c>
      <c r="G4249" s="6"/>
      <c r="H4249" s="6"/>
      <c r="I4249" s="10" t="s">
        <v>110</v>
      </c>
      <c r="J4249" s="11" t="s">
        <v>7148</v>
      </c>
      <c r="K4249" s="220" t="s">
        <v>600</v>
      </c>
      <c r="L4249" s="180"/>
      <c r="M4249" s="180">
        <v>1000</v>
      </c>
      <c r="N4249" s="80" t="s">
        <v>6925</v>
      </c>
      <c r="O4249" s="165"/>
      <c r="P4249" s="80" t="s">
        <v>7148</v>
      </c>
      <c r="Q4249" s="80"/>
      <c r="R4249" s="80"/>
      <c r="S4249" s="166"/>
      <c r="T4249" s="164"/>
      <c r="U4249" s="167"/>
      <c r="V4249" s="168"/>
      <c r="W4249" s="12" t="str">
        <f t="shared" si="727"/>
        <v>Mqtt1</v>
      </c>
      <c r="X4249" s="222"/>
      <c r="Y4249" s="6" t="str">
        <f t="shared" si="728"/>
        <v>450000 UNDERWLIGHTS</v>
      </c>
      <c r="Z4249" s="106" t="str">
        <f t="shared" si="730"/>
        <v>$.SbFR69aftPreset6HmiColor</v>
      </c>
      <c r="AA4249" s="12">
        <v>56</v>
      </c>
      <c r="AB4249" s="6"/>
      <c r="AE4249" s="11">
        <v>9</v>
      </c>
      <c r="AJ4249" s="80"/>
      <c r="AN4249" s="80"/>
      <c r="AO4249" s="80"/>
      <c r="AP4249" s="80"/>
      <c r="AQ4249" s="80"/>
      <c r="AR4249" s="130"/>
      <c r="AS4249" s="80"/>
      <c r="AT4249" s="7"/>
      <c r="AU4249" s="7"/>
      <c r="AV4249" s="169"/>
      <c r="AW4249" s="170"/>
      <c r="AX4249" s="140"/>
      <c r="AY4249" s="150"/>
      <c r="AZ4249" s="171"/>
      <c r="BA4249" s="171"/>
      <c r="BB4249" s="150" t="str">
        <f t="shared" si="729"/>
        <v/>
      </c>
      <c r="BC4249" s="172"/>
      <c r="BD4249" s="169"/>
      <c r="BE4249" s="169"/>
      <c r="BF4249" s="169"/>
      <c r="BG4249" s="169"/>
      <c r="BH4249" s="169"/>
      <c r="BI4249" s="169"/>
      <c r="BJ4249" s="169"/>
      <c r="BK4249" s="169"/>
      <c r="BL4249" s="169"/>
      <c r="BM4249" s="169"/>
      <c r="BN4249" s="169"/>
      <c r="BO4249" s="169"/>
      <c r="BP4249" s="169"/>
      <c r="BQ4249" s="169"/>
      <c r="BS4249" s="6"/>
      <c r="BT4249" s="11"/>
      <c r="BU4249" s="6"/>
      <c r="BV4249" s="6"/>
    </row>
    <row r="4250" spans="1:74" ht="15.75" x14ac:dyDescent="0.25">
      <c r="A4250" s="52" t="s">
        <v>6922</v>
      </c>
      <c r="B4250" s="56"/>
      <c r="C4250" s="7" t="s">
        <v>128</v>
      </c>
      <c r="D4250" s="7" t="s">
        <v>22</v>
      </c>
      <c r="E4250" s="7"/>
      <c r="F4250" s="64" t="s">
        <v>181</v>
      </c>
      <c r="G4250" s="6"/>
      <c r="H4250" s="6"/>
      <c r="I4250" s="10" t="s">
        <v>110</v>
      </c>
      <c r="J4250" s="11" t="s">
        <v>7149</v>
      </c>
      <c r="K4250" s="220" t="s">
        <v>600</v>
      </c>
      <c r="L4250" s="180"/>
      <c r="M4250" s="180">
        <v>1000</v>
      </c>
      <c r="N4250" s="80" t="s">
        <v>6925</v>
      </c>
      <c r="O4250" s="165"/>
      <c r="P4250" s="80" t="s">
        <v>7149</v>
      </c>
      <c r="Q4250" s="80"/>
      <c r="R4250" s="80"/>
      <c r="S4250" s="166"/>
      <c r="T4250" s="164"/>
      <c r="U4250" s="167"/>
      <c r="V4250" s="168"/>
      <c r="W4250" s="12" t="str">
        <f t="shared" si="727"/>
        <v>Mqtt1</v>
      </c>
      <c r="X4250" s="222"/>
      <c r="Y4250" s="6" t="str">
        <f t="shared" si="728"/>
        <v>450000 UNDERWLIGHTS</v>
      </c>
      <c r="Z4250" s="106" t="str">
        <f t="shared" si="730"/>
        <v>$.SbFR69aftCurrentHmiColor</v>
      </c>
      <c r="AA4250" s="12">
        <v>56</v>
      </c>
      <c r="AB4250" s="6"/>
      <c r="AE4250" s="11">
        <v>9</v>
      </c>
      <c r="AJ4250" s="80"/>
      <c r="AN4250" s="80"/>
      <c r="AO4250" s="80"/>
      <c r="AP4250" s="80"/>
      <c r="AQ4250" s="80"/>
      <c r="AR4250" s="130"/>
      <c r="AS4250" s="80"/>
      <c r="AT4250" s="7"/>
      <c r="AU4250" s="7"/>
      <c r="AV4250" s="169"/>
      <c r="AW4250" s="170"/>
      <c r="AX4250" s="140"/>
      <c r="AY4250" s="150"/>
      <c r="AZ4250" s="171"/>
      <c r="BA4250" s="171"/>
      <c r="BB4250" s="150" t="str">
        <f t="shared" si="729"/>
        <v/>
      </c>
      <c r="BC4250" s="172"/>
      <c r="BD4250" s="169"/>
      <c r="BE4250" s="169"/>
      <c r="BF4250" s="169"/>
      <c r="BG4250" s="169"/>
      <c r="BH4250" s="169"/>
      <c r="BI4250" s="169"/>
      <c r="BJ4250" s="169"/>
      <c r="BK4250" s="169"/>
      <c r="BL4250" s="169"/>
      <c r="BM4250" s="169"/>
      <c r="BN4250" s="169"/>
      <c r="BO4250" s="169"/>
      <c r="BP4250" s="169"/>
      <c r="BQ4250" s="169"/>
      <c r="BS4250" s="6"/>
      <c r="BT4250" s="11"/>
      <c r="BU4250" s="6"/>
      <c r="BV4250" s="6"/>
    </row>
    <row r="4251" spans="1:74" ht="15.75" x14ac:dyDescent="0.25">
      <c r="A4251" s="52" t="s">
        <v>6922</v>
      </c>
      <c r="B4251" s="56"/>
      <c r="C4251" s="7" t="s">
        <v>114</v>
      </c>
      <c r="D4251" s="7" t="s">
        <v>22</v>
      </c>
      <c r="E4251" s="7"/>
      <c r="F4251" s="64" t="s">
        <v>181</v>
      </c>
      <c r="G4251" s="6"/>
      <c r="H4251" s="6"/>
      <c r="I4251" s="10" t="s">
        <v>110</v>
      </c>
      <c r="J4251" s="11" t="s">
        <v>7150</v>
      </c>
      <c r="K4251" s="220" t="s">
        <v>600</v>
      </c>
      <c r="L4251" s="180"/>
      <c r="M4251" s="180">
        <v>1000</v>
      </c>
      <c r="N4251" s="80" t="s">
        <v>6925</v>
      </c>
      <c r="O4251" s="165"/>
      <c r="P4251" s="80" t="s">
        <v>7150</v>
      </c>
      <c r="Q4251" s="80"/>
      <c r="R4251" s="80"/>
      <c r="S4251" s="166"/>
      <c r="T4251" s="164"/>
      <c r="U4251" s="167"/>
      <c r="V4251" s="168"/>
      <c r="W4251" s="12" t="str">
        <f t="shared" ref="W4251:W4281" si="731">IF(COUNTIF(N4251,"spare"),"","Mqtt1")</f>
        <v>Mqtt1</v>
      </c>
      <c r="X4251" s="222"/>
      <c r="Y4251" s="6" t="str">
        <f t="shared" ref="Y4251:Y4281" si="732">IF(COUNTIF(N4251,"spare"),"",N4251)</f>
        <v>450000 UNDERWLIGHTS</v>
      </c>
      <c r="Z4251" s="106" t="str">
        <f t="shared" si="730"/>
        <v>$.CAM3fwdPresetSelection</v>
      </c>
      <c r="AA4251" s="12">
        <v>60</v>
      </c>
      <c r="AB4251" s="6"/>
      <c r="AJ4251" s="80"/>
      <c r="AK4251" s="116" t="s">
        <v>6924</v>
      </c>
      <c r="AN4251" s="80"/>
      <c r="AO4251" s="80"/>
      <c r="AP4251" s="80"/>
      <c r="AQ4251" s="80"/>
      <c r="AR4251" s="130"/>
      <c r="AS4251" s="80"/>
      <c r="AT4251" s="7"/>
      <c r="AU4251" s="7"/>
      <c r="AV4251" s="169"/>
      <c r="AW4251" s="170"/>
      <c r="AX4251" s="140"/>
      <c r="AY4251" s="150"/>
      <c r="AZ4251" s="171"/>
      <c r="BA4251" s="171"/>
      <c r="BB4251" s="150" t="str">
        <f t="shared" ref="BB4251:BB4281" si="733">IF(ISNUMBER(AM4251),"1","")</f>
        <v/>
      </c>
      <c r="BC4251" s="172"/>
      <c r="BD4251" s="169"/>
      <c r="BE4251" s="169"/>
      <c r="BF4251" s="169"/>
      <c r="BG4251" s="169"/>
      <c r="BH4251" s="169"/>
      <c r="BI4251" s="169"/>
      <c r="BJ4251" s="169"/>
      <c r="BK4251" s="169"/>
      <c r="BL4251" s="169"/>
      <c r="BM4251" s="169"/>
      <c r="BN4251" s="169"/>
      <c r="BO4251" s="169"/>
      <c r="BP4251" s="169"/>
      <c r="BQ4251" s="169"/>
      <c r="BS4251" s="6"/>
      <c r="BT4251" s="11"/>
      <c r="BU4251" s="6"/>
      <c r="BV4251" s="6"/>
    </row>
    <row r="4252" spans="1:74" ht="15.75" x14ac:dyDescent="0.25">
      <c r="A4252" s="52" t="s">
        <v>6922</v>
      </c>
      <c r="B4252" s="56"/>
      <c r="C4252" s="7" t="s">
        <v>114</v>
      </c>
      <c r="D4252" s="7" t="s">
        <v>22</v>
      </c>
      <c r="E4252" s="7"/>
      <c r="F4252" s="64" t="s">
        <v>181</v>
      </c>
      <c r="G4252" s="6"/>
      <c r="H4252" s="6"/>
      <c r="I4252" s="10" t="s">
        <v>110</v>
      </c>
      <c r="J4252" s="11" t="s">
        <v>7151</v>
      </c>
      <c r="K4252" s="220" t="s">
        <v>600</v>
      </c>
      <c r="L4252" s="180"/>
      <c r="M4252" s="180">
        <v>1000</v>
      </c>
      <c r="N4252" s="80" t="s">
        <v>6925</v>
      </c>
      <c r="O4252" s="165"/>
      <c r="P4252" s="80" t="s">
        <v>7151</v>
      </c>
      <c r="Q4252" s="80"/>
      <c r="R4252" s="80"/>
      <c r="S4252" s="166"/>
      <c r="T4252" s="164"/>
      <c r="U4252" s="167"/>
      <c r="V4252" s="168"/>
      <c r="W4252" s="12" t="str">
        <f t="shared" ref="W4252:W4266" si="734">IF(COUNTIF(N4252,"spare"),"","Mqtt1")</f>
        <v>Mqtt1</v>
      </c>
      <c r="X4252" s="222"/>
      <c r="Y4252" s="6" t="str">
        <f t="shared" ref="Y4252:Y4266" si="735">IF(COUNTIF(N4252,"spare"),"",N4252)</f>
        <v>450000 UNDERWLIGHTS</v>
      </c>
      <c r="Z4252" s="106" t="str">
        <f t="shared" si="730"/>
        <v>$.CAM3fwdSliderRed</v>
      </c>
      <c r="AA4252" s="12">
        <v>60</v>
      </c>
      <c r="AB4252" s="6"/>
      <c r="AJ4252" s="80"/>
      <c r="AK4252" s="116" t="s">
        <v>6924</v>
      </c>
      <c r="AN4252" s="80"/>
      <c r="AO4252" s="80"/>
      <c r="AP4252" s="80"/>
      <c r="AQ4252" s="80"/>
      <c r="AR4252" s="130"/>
      <c r="AS4252" s="80"/>
      <c r="AT4252" s="7"/>
      <c r="AU4252" s="7"/>
      <c r="AV4252" s="169"/>
      <c r="AW4252" s="170"/>
      <c r="AX4252" s="140"/>
      <c r="AY4252" s="150"/>
      <c r="AZ4252" s="171"/>
      <c r="BA4252" s="171"/>
      <c r="BB4252" s="150" t="str">
        <f t="shared" ref="BB4252:BB4266" si="736">IF(ISNUMBER(AM4252),"1","")</f>
        <v/>
      </c>
      <c r="BC4252" s="172"/>
      <c r="BD4252" s="169"/>
      <c r="BE4252" s="169"/>
      <c r="BF4252" s="169"/>
      <c r="BG4252" s="169"/>
      <c r="BH4252" s="169"/>
      <c r="BI4252" s="169"/>
      <c r="BJ4252" s="169"/>
      <c r="BK4252" s="169"/>
      <c r="BL4252" s="169"/>
      <c r="BM4252" s="169"/>
      <c r="BN4252" s="169"/>
      <c r="BO4252" s="169"/>
      <c r="BP4252" s="169"/>
      <c r="BQ4252" s="169"/>
      <c r="BS4252" s="6"/>
      <c r="BT4252" s="11"/>
      <c r="BU4252" s="6"/>
      <c r="BV4252" s="6"/>
    </row>
    <row r="4253" spans="1:74" ht="15.75" x14ac:dyDescent="0.25">
      <c r="A4253" s="52" t="s">
        <v>6922</v>
      </c>
      <c r="B4253" s="56"/>
      <c r="C4253" s="7" t="s">
        <v>114</v>
      </c>
      <c r="D4253" s="7" t="s">
        <v>22</v>
      </c>
      <c r="E4253" s="7"/>
      <c r="F4253" s="64" t="s">
        <v>181</v>
      </c>
      <c r="G4253" s="6"/>
      <c r="H4253" s="6"/>
      <c r="I4253" s="10" t="s">
        <v>110</v>
      </c>
      <c r="J4253" s="11" t="s">
        <v>7152</v>
      </c>
      <c r="K4253" s="220" t="s">
        <v>600</v>
      </c>
      <c r="L4253" s="180"/>
      <c r="M4253" s="180">
        <v>1000</v>
      </c>
      <c r="N4253" s="80" t="s">
        <v>6925</v>
      </c>
      <c r="O4253" s="165"/>
      <c r="P4253" s="80" t="s">
        <v>7152</v>
      </c>
      <c r="Q4253" s="80"/>
      <c r="R4253" s="80"/>
      <c r="S4253" s="166"/>
      <c r="T4253" s="164"/>
      <c r="U4253" s="167"/>
      <c r="V4253" s="168"/>
      <c r="W4253" s="12" t="str">
        <f t="shared" si="734"/>
        <v>Mqtt1</v>
      </c>
      <c r="X4253" s="222"/>
      <c r="Y4253" s="6" t="str">
        <f t="shared" si="735"/>
        <v>450000 UNDERWLIGHTS</v>
      </c>
      <c r="Z4253" s="106" t="str">
        <f t="shared" si="730"/>
        <v>$.CAM3fwdSliderGreen</v>
      </c>
      <c r="AA4253" s="12">
        <v>60</v>
      </c>
      <c r="AB4253" s="6"/>
      <c r="AJ4253" s="80"/>
      <c r="AK4253" s="116" t="s">
        <v>6924</v>
      </c>
      <c r="AN4253" s="80"/>
      <c r="AO4253" s="80"/>
      <c r="AP4253" s="80"/>
      <c r="AQ4253" s="80"/>
      <c r="AR4253" s="130"/>
      <c r="AS4253" s="80"/>
      <c r="AT4253" s="7"/>
      <c r="AU4253" s="7"/>
      <c r="AV4253" s="169"/>
      <c r="AW4253" s="170"/>
      <c r="AX4253" s="140"/>
      <c r="AY4253" s="150"/>
      <c r="AZ4253" s="171"/>
      <c r="BA4253" s="171"/>
      <c r="BB4253" s="150" t="str">
        <f t="shared" si="736"/>
        <v/>
      </c>
      <c r="BC4253" s="172"/>
      <c r="BD4253" s="169"/>
      <c r="BE4253" s="169"/>
      <c r="BF4253" s="169"/>
      <c r="BG4253" s="169"/>
      <c r="BH4253" s="169"/>
      <c r="BI4253" s="169"/>
      <c r="BJ4253" s="169"/>
      <c r="BK4253" s="169"/>
      <c r="BL4253" s="169"/>
      <c r="BM4253" s="169"/>
      <c r="BN4253" s="169"/>
      <c r="BO4253" s="169"/>
      <c r="BP4253" s="169"/>
      <c r="BQ4253" s="169"/>
      <c r="BS4253" s="6"/>
      <c r="BT4253" s="11"/>
      <c r="BU4253" s="6"/>
      <c r="BV4253" s="6"/>
    </row>
    <row r="4254" spans="1:74" ht="15.75" x14ac:dyDescent="0.25">
      <c r="A4254" s="52" t="s">
        <v>6922</v>
      </c>
      <c r="B4254" s="56"/>
      <c r="C4254" s="7" t="s">
        <v>114</v>
      </c>
      <c r="D4254" s="7" t="s">
        <v>22</v>
      </c>
      <c r="E4254" s="7"/>
      <c r="F4254" s="64" t="s">
        <v>181</v>
      </c>
      <c r="G4254" s="6"/>
      <c r="H4254" s="6"/>
      <c r="I4254" s="10" t="s">
        <v>110</v>
      </c>
      <c r="J4254" s="11" t="s">
        <v>7153</v>
      </c>
      <c r="K4254" s="220" t="s">
        <v>600</v>
      </c>
      <c r="L4254" s="180"/>
      <c r="M4254" s="180">
        <v>1000</v>
      </c>
      <c r="N4254" s="80" t="s">
        <v>6925</v>
      </c>
      <c r="O4254" s="165"/>
      <c r="P4254" s="80" t="s">
        <v>7153</v>
      </c>
      <c r="Q4254" s="80"/>
      <c r="R4254" s="80"/>
      <c r="S4254" s="166"/>
      <c r="T4254" s="164"/>
      <c r="U4254" s="167"/>
      <c r="V4254" s="168"/>
      <c r="W4254" s="12" t="str">
        <f t="shared" si="734"/>
        <v>Mqtt1</v>
      </c>
      <c r="X4254" s="222"/>
      <c r="Y4254" s="6" t="str">
        <f t="shared" si="735"/>
        <v>450000 UNDERWLIGHTS</v>
      </c>
      <c r="Z4254" s="106" t="str">
        <f t="shared" si="730"/>
        <v>$.CAM3fwdSliderBlue</v>
      </c>
      <c r="AA4254" s="12">
        <v>60</v>
      </c>
      <c r="AB4254" s="6"/>
      <c r="AJ4254" s="80"/>
      <c r="AK4254" s="116" t="s">
        <v>6924</v>
      </c>
      <c r="AN4254" s="80"/>
      <c r="AO4254" s="80"/>
      <c r="AP4254" s="80"/>
      <c r="AQ4254" s="80"/>
      <c r="AR4254" s="130"/>
      <c r="AS4254" s="80"/>
      <c r="AT4254" s="7"/>
      <c r="AU4254" s="7"/>
      <c r="AV4254" s="169"/>
      <c r="AW4254" s="170"/>
      <c r="AX4254" s="140"/>
      <c r="AY4254" s="150"/>
      <c r="AZ4254" s="171"/>
      <c r="BA4254" s="171"/>
      <c r="BB4254" s="150" t="str">
        <f t="shared" si="736"/>
        <v/>
      </c>
      <c r="BC4254" s="172"/>
      <c r="BD4254" s="169"/>
      <c r="BE4254" s="169"/>
      <c r="BF4254" s="169"/>
      <c r="BG4254" s="169"/>
      <c r="BH4254" s="169"/>
      <c r="BI4254" s="169"/>
      <c r="BJ4254" s="169"/>
      <c r="BK4254" s="169"/>
      <c r="BL4254" s="169"/>
      <c r="BM4254" s="169"/>
      <c r="BN4254" s="169"/>
      <c r="BO4254" s="169"/>
      <c r="BP4254" s="169"/>
      <c r="BQ4254" s="169"/>
      <c r="BS4254" s="6"/>
      <c r="BT4254" s="11"/>
      <c r="BU4254" s="6"/>
      <c r="BV4254" s="6"/>
    </row>
    <row r="4255" spans="1:74" ht="15.75" x14ac:dyDescent="0.25">
      <c r="A4255" s="52" t="s">
        <v>6922</v>
      </c>
      <c r="B4255" s="56"/>
      <c r="C4255" s="7" t="s">
        <v>114</v>
      </c>
      <c r="D4255" s="7" t="s">
        <v>22</v>
      </c>
      <c r="E4255" s="7"/>
      <c r="F4255" s="64" t="s">
        <v>181</v>
      </c>
      <c r="G4255" s="6"/>
      <c r="H4255" s="6"/>
      <c r="I4255" s="10" t="s">
        <v>110</v>
      </c>
      <c r="J4255" s="11" t="s">
        <v>7154</v>
      </c>
      <c r="K4255" s="220" t="s">
        <v>600</v>
      </c>
      <c r="L4255" s="180"/>
      <c r="M4255" s="180">
        <v>1000</v>
      </c>
      <c r="N4255" s="80" t="s">
        <v>6925</v>
      </c>
      <c r="O4255" s="165"/>
      <c r="P4255" s="80" t="s">
        <v>7154</v>
      </c>
      <c r="Q4255" s="80"/>
      <c r="R4255" s="80"/>
      <c r="S4255" s="166"/>
      <c r="T4255" s="164"/>
      <c r="U4255" s="167"/>
      <c r="V4255" s="168"/>
      <c r="W4255" s="12" t="str">
        <f t="shared" si="734"/>
        <v>Mqtt1</v>
      </c>
      <c r="X4255" s="222"/>
      <c r="Y4255" s="6" t="str">
        <f t="shared" si="735"/>
        <v>450000 UNDERWLIGHTS</v>
      </c>
      <c r="Z4255" s="106" t="str">
        <f t="shared" si="730"/>
        <v>$.CAM3fwdSliderWhite</v>
      </c>
      <c r="AA4255" s="12">
        <v>60</v>
      </c>
      <c r="AB4255" s="6"/>
      <c r="AJ4255" s="80"/>
      <c r="AK4255" s="116" t="s">
        <v>6924</v>
      </c>
      <c r="AN4255" s="80"/>
      <c r="AO4255" s="80"/>
      <c r="AP4255" s="80"/>
      <c r="AQ4255" s="80"/>
      <c r="AR4255" s="130"/>
      <c r="AS4255" s="80"/>
      <c r="AT4255" s="7"/>
      <c r="AU4255" s="7"/>
      <c r="AV4255" s="169"/>
      <c r="AW4255" s="170"/>
      <c r="AX4255" s="140"/>
      <c r="AY4255" s="150"/>
      <c r="AZ4255" s="171"/>
      <c r="BA4255" s="171"/>
      <c r="BB4255" s="150" t="str">
        <f t="shared" si="736"/>
        <v/>
      </c>
      <c r="BC4255" s="172"/>
      <c r="BD4255" s="169"/>
      <c r="BE4255" s="169"/>
      <c r="BF4255" s="169"/>
      <c r="BG4255" s="169"/>
      <c r="BH4255" s="169"/>
      <c r="BI4255" s="169"/>
      <c r="BJ4255" s="169"/>
      <c r="BK4255" s="169"/>
      <c r="BL4255" s="169"/>
      <c r="BM4255" s="169"/>
      <c r="BN4255" s="169"/>
      <c r="BO4255" s="169"/>
      <c r="BP4255" s="169"/>
      <c r="BQ4255" s="169"/>
      <c r="BS4255" s="6"/>
      <c r="BT4255" s="11"/>
      <c r="BU4255" s="6"/>
      <c r="BV4255" s="6"/>
    </row>
    <row r="4256" spans="1:74" ht="15.75" x14ac:dyDescent="0.25">
      <c r="A4256" s="52" t="s">
        <v>6922</v>
      </c>
      <c r="B4256" s="56"/>
      <c r="C4256" s="7" t="s">
        <v>111</v>
      </c>
      <c r="D4256" s="7" t="s">
        <v>22</v>
      </c>
      <c r="E4256" s="7"/>
      <c r="F4256" s="64" t="s">
        <v>181</v>
      </c>
      <c r="G4256" s="6"/>
      <c r="H4256" s="6"/>
      <c r="I4256" s="10" t="s">
        <v>110</v>
      </c>
      <c r="J4256" s="11" t="s">
        <v>7155</v>
      </c>
      <c r="K4256" s="220" t="s">
        <v>600</v>
      </c>
      <c r="L4256" s="180"/>
      <c r="M4256" s="180">
        <v>1000</v>
      </c>
      <c r="N4256" s="80" t="s">
        <v>6925</v>
      </c>
      <c r="O4256" s="165"/>
      <c r="P4256" s="80" t="s">
        <v>7155</v>
      </c>
      <c r="Q4256" s="80"/>
      <c r="R4256" s="80"/>
      <c r="S4256" s="166"/>
      <c r="T4256" s="164"/>
      <c r="U4256" s="167"/>
      <c r="V4256" s="168"/>
      <c r="W4256" s="12" t="str">
        <f t="shared" si="734"/>
        <v>Mqtt1</v>
      </c>
      <c r="X4256" s="222"/>
      <c r="Y4256" s="6" t="str">
        <f t="shared" si="735"/>
        <v>450000 UNDERWLIGHTS</v>
      </c>
      <c r="Z4256" s="106" t="str">
        <f t="shared" si="730"/>
        <v>$.CAM3fwdPresetReset</v>
      </c>
      <c r="AA4256" s="12">
        <v>60</v>
      </c>
      <c r="AB4256" s="6"/>
      <c r="AJ4256" s="80"/>
      <c r="AK4256" s="116" t="s">
        <v>6924</v>
      </c>
      <c r="AN4256" s="80"/>
      <c r="AO4256" s="80"/>
      <c r="AP4256" s="80"/>
      <c r="AQ4256" s="80"/>
      <c r="AR4256" s="130"/>
      <c r="AS4256" s="80"/>
      <c r="AT4256" s="7"/>
      <c r="AU4256" s="7"/>
      <c r="AV4256" s="169"/>
      <c r="AW4256" s="170"/>
      <c r="AX4256" s="140"/>
      <c r="AY4256" s="150"/>
      <c r="AZ4256" s="171"/>
      <c r="BA4256" s="171"/>
      <c r="BB4256" s="150" t="str">
        <f t="shared" si="736"/>
        <v/>
      </c>
      <c r="BC4256" s="172"/>
      <c r="BD4256" s="169"/>
      <c r="BE4256" s="169"/>
      <c r="BF4256" s="169"/>
      <c r="BG4256" s="169"/>
      <c r="BH4256" s="169"/>
      <c r="BI4256" s="169"/>
      <c r="BJ4256" s="169"/>
      <c r="BK4256" s="169"/>
      <c r="BL4256" s="169"/>
      <c r="BM4256" s="169"/>
      <c r="BN4256" s="169"/>
      <c r="BO4256" s="169"/>
      <c r="BP4256" s="169"/>
      <c r="BQ4256" s="169"/>
      <c r="BS4256" s="6"/>
      <c r="BT4256" s="11"/>
      <c r="BU4256" s="6"/>
      <c r="BV4256" s="6"/>
    </row>
    <row r="4257" spans="1:74" ht="15.75" x14ac:dyDescent="0.25">
      <c r="A4257" s="52" t="s">
        <v>6922</v>
      </c>
      <c r="B4257" s="56"/>
      <c r="C4257" s="7" t="s">
        <v>111</v>
      </c>
      <c r="D4257" s="7" t="s">
        <v>22</v>
      </c>
      <c r="E4257" s="7"/>
      <c r="F4257" s="64" t="s">
        <v>181</v>
      </c>
      <c r="G4257" s="6"/>
      <c r="H4257" s="6"/>
      <c r="I4257" s="10" t="s">
        <v>110</v>
      </c>
      <c r="J4257" s="11" t="s">
        <v>7156</v>
      </c>
      <c r="K4257" s="220" t="s">
        <v>600</v>
      </c>
      <c r="L4257" s="180"/>
      <c r="M4257" s="180">
        <v>1000</v>
      </c>
      <c r="N4257" s="80" t="s">
        <v>6925</v>
      </c>
      <c r="O4257" s="165"/>
      <c r="P4257" s="80" t="s">
        <v>7156</v>
      </c>
      <c r="Q4257" s="80"/>
      <c r="R4257" s="80"/>
      <c r="S4257" s="166"/>
      <c r="T4257" s="164"/>
      <c r="U4257" s="167"/>
      <c r="V4257" s="168"/>
      <c r="W4257" s="12" t="str">
        <f t="shared" si="734"/>
        <v>Mqtt1</v>
      </c>
      <c r="X4257" s="222"/>
      <c r="Y4257" s="6" t="str">
        <f t="shared" si="735"/>
        <v>450000 UNDERWLIGHTS</v>
      </c>
      <c r="Z4257" s="106" t="str">
        <f t="shared" si="730"/>
        <v>$.CAM3fwdPresetSet</v>
      </c>
      <c r="AA4257" s="12">
        <v>60</v>
      </c>
      <c r="AB4257" s="6"/>
      <c r="AJ4257" s="80"/>
      <c r="AK4257" s="116" t="s">
        <v>6924</v>
      </c>
      <c r="AN4257" s="80"/>
      <c r="AO4257" s="80"/>
      <c r="AP4257" s="80"/>
      <c r="AQ4257" s="80"/>
      <c r="AR4257" s="130"/>
      <c r="AS4257" s="80"/>
      <c r="AT4257" s="7"/>
      <c r="AU4257" s="7"/>
      <c r="AV4257" s="169"/>
      <c r="AW4257" s="170"/>
      <c r="AX4257" s="140"/>
      <c r="AY4257" s="150"/>
      <c r="AZ4257" s="171"/>
      <c r="BA4257" s="171"/>
      <c r="BB4257" s="150" t="str">
        <f t="shared" si="736"/>
        <v/>
      </c>
      <c r="BC4257" s="172"/>
      <c r="BD4257" s="169"/>
      <c r="BE4257" s="169"/>
      <c r="BF4257" s="169"/>
      <c r="BG4257" s="169"/>
      <c r="BH4257" s="169"/>
      <c r="BI4257" s="169"/>
      <c r="BJ4257" s="169"/>
      <c r="BK4257" s="169"/>
      <c r="BL4257" s="169"/>
      <c r="BM4257" s="169"/>
      <c r="BN4257" s="169"/>
      <c r="BO4257" s="169"/>
      <c r="BP4257" s="169"/>
      <c r="BQ4257" s="169"/>
      <c r="BS4257" s="6"/>
      <c r="BT4257" s="11"/>
      <c r="BU4257" s="6"/>
      <c r="BV4257" s="6"/>
    </row>
    <row r="4258" spans="1:74" ht="15.75" x14ac:dyDescent="0.25">
      <c r="A4258" s="52" t="s">
        <v>6922</v>
      </c>
      <c r="B4258" s="56"/>
      <c r="C4258" s="7" t="s">
        <v>111</v>
      </c>
      <c r="D4258" s="7" t="s">
        <v>22</v>
      </c>
      <c r="E4258" s="7"/>
      <c r="F4258" s="64" t="s">
        <v>181</v>
      </c>
      <c r="G4258" s="6"/>
      <c r="H4258" s="6"/>
      <c r="I4258" s="10" t="s">
        <v>110</v>
      </c>
      <c r="J4258" s="11" t="s">
        <v>7157</v>
      </c>
      <c r="K4258" s="220" t="s">
        <v>600</v>
      </c>
      <c r="L4258" s="180"/>
      <c r="M4258" s="180">
        <v>1000</v>
      </c>
      <c r="N4258" s="80" t="s">
        <v>6925</v>
      </c>
      <c r="O4258" s="165"/>
      <c r="P4258" s="80" t="s">
        <v>7157</v>
      </c>
      <c r="Q4258" s="80"/>
      <c r="R4258" s="80"/>
      <c r="S4258" s="166"/>
      <c r="T4258" s="164"/>
      <c r="U4258" s="167"/>
      <c r="V4258" s="168"/>
      <c r="W4258" s="12" t="str">
        <f t="shared" si="734"/>
        <v>Mqtt1</v>
      </c>
      <c r="X4258" s="222"/>
      <c r="Y4258" s="6" t="str">
        <f t="shared" si="735"/>
        <v>450000 UNDERWLIGHTS</v>
      </c>
      <c r="Z4258" s="106" t="str">
        <f t="shared" si="730"/>
        <v>$.CAM3fwdSliderOnOff</v>
      </c>
      <c r="AA4258" s="12">
        <v>60</v>
      </c>
      <c r="AB4258" s="6"/>
      <c r="AJ4258" s="80"/>
      <c r="AK4258" s="116" t="s">
        <v>6924</v>
      </c>
      <c r="AN4258" s="80"/>
      <c r="AO4258" s="80"/>
      <c r="AP4258" s="80"/>
      <c r="AQ4258" s="80"/>
      <c r="AR4258" s="130"/>
      <c r="AS4258" s="80"/>
      <c r="AT4258" s="7"/>
      <c r="AU4258" s="7"/>
      <c r="AV4258" s="169"/>
      <c r="AW4258" s="170"/>
      <c r="AX4258" s="140"/>
      <c r="AY4258" s="150"/>
      <c r="AZ4258" s="171"/>
      <c r="BA4258" s="171"/>
      <c r="BB4258" s="150" t="str">
        <f t="shared" si="736"/>
        <v/>
      </c>
      <c r="BC4258" s="172"/>
      <c r="BD4258" s="169"/>
      <c r="BE4258" s="169"/>
      <c r="BF4258" s="169"/>
      <c r="BG4258" s="169"/>
      <c r="BH4258" s="169"/>
      <c r="BI4258" s="169"/>
      <c r="BJ4258" s="169"/>
      <c r="BK4258" s="169"/>
      <c r="BL4258" s="169"/>
      <c r="BM4258" s="169"/>
      <c r="BN4258" s="169"/>
      <c r="BO4258" s="169"/>
      <c r="BP4258" s="169"/>
      <c r="BQ4258" s="169"/>
      <c r="BS4258" s="6"/>
      <c r="BT4258" s="11"/>
      <c r="BU4258" s="6"/>
      <c r="BV4258" s="6"/>
    </row>
    <row r="4259" spans="1:74" ht="15.75" x14ac:dyDescent="0.25">
      <c r="A4259" s="52" t="s">
        <v>6922</v>
      </c>
      <c r="B4259" s="56"/>
      <c r="C4259" s="7" t="s">
        <v>111</v>
      </c>
      <c r="D4259" s="7" t="s">
        <v>22</v>
      </c>
      <c r="E4259" s="7"/>
      <c r="F4259" s="64" t="s">
        <v>181</v>
      </c>
      <c r="G4259" s="6"/>
      <c r="H4259" s="6"/>
      <c r="I4259" s="10" t="s">
        <v>110</v>
      </c>
      <c r="J4259" s="11" t="s">
        <v>7158</v>
      </c>
      <c r="K4259" s="220" t="s">
        <v>600</v>
      </c>
      <c r="L4259" s="180"/>
      <c r="M4259" s="180">
        <v>1000</v>
      </c>
      <c r="N4259" s="80" t="s">
        <v>6925</v>
      </c>
      <c r="O4259" s="165"/>
      <c r="P4259" s="80" t="s">
        <v>7158</v>
      </c>
      <c r="Q4259" s="80"/>
      <c r="R4259" s="80"/>
      <c r="S4259" s="166"/>
      <c r="T4259" s="164"/>
      <c r="U4259" s="167"/>
      <c r="V4259" s="168"/>
      <c r="W4259" s="12" t="str">
        <f t="shared" si="734"/>
        <v>Mqtt1</v>
      </c>
      <c r="X4259" s="222"/>
      <c r="Y4259" s="6" t="str">
        <f t="shared" si="735"/>
        <v>450000 UNDERWLIGHTS</v>
      </c>
      <c r="Z4259" s="106" t="str">
        <f t="shared" si="730"/>
        <v>$.CAM3fwdActiveChanges</v>
      </c>
      <c r="AA4259" s="12">
        <v>60</v>
      </c>
      <c r="AB4259" s="6"/>
      <c r="AJ4259" s="80"/>
      <c r="AK4259" s="116" t="s">
        <v>6924</v>
      </c>
      <c r="AN4259" s="80"/>
      <c r="AO4259" s="80"/>
      <c r="AP4259" s="80"/>
      <c r="AQ4259" s="80"/>
      <c r="AR4259" s="130"/>
      <c r="AS4259" s="80"/>
      <c r="AT4259" s="7"/>
      <c r="AU4259" s="7"/>
      <c r="AV4259" s="169"/>
      <c r="AW4259" s="170"/>
      <c r="AX4259" s="140"/>
      <c r="AY4259" s="150"/>
      <c r="AZ4259" s="171"/>
      <c r="BA4259" s="171"/>
      <c r="BB4259" s="150" t="str">
        <f t="shared" si="736"/>
        <v/>
      </c>
      <c r="BC4259" s="172"/>
      <c r="BD4259" s="169"/>
      <c r="BE4259" s="169"/>
      <c r="BF4259" s="169"/>
      <c r="BG4259" s="169"/>
      <c r="BH4259" s="169"/>
      <c r="BI4259" s="169"/>
      <c r="BJ4259" s="169"/>
      <c r="BK4259" s="169"/>
      <c r="BL4259" s="169"/>
      <c r="BM4259" s="169"/>
      <c r="BN4259" s="169"/>
      <c r="BO4259" s="169"/>
      <c r="BP4259" s="169"/>
      <c r="BQ4259" s="169"/>
      <c r="BS4259" s="6"/>
      <c r="BT4259" s="11"/>
      <c r="BU4259" s="6"/>
      <c r="BV4259" s="6"/>
    </row>
    <row r="4260" spans="1:74" ht="15.75" x14ac:dyDescent="0.25">
      <c r="A4260" s="52" t="s">
        <v>6922</v>
      </c>
      <c r="B4260" s="56"/>
      <c r="C4260" s="7" t="s">
        <v>128</v>
      </c>
      <c r="D4260" s="7" t="s">
        <v>22</v>
      </c>
      <c r="E4260" s="7"/>
      <c r="F4260" s="64" t="s">
        <v>181</v>
      </c>
      <c r="G4260" s="6"/>
      <c r="H4260" s="6"/>
      <c r="I4260" s="10" t="s">
        <v>110</v>
      </c>
      <c r="J4260" s="11" t="s">
        <v>7159</v>
      </c>
      <c r="K4260" s="220" t="s">
        <v>600</v>
      </c>
      <c r="L4260" s="180"/>
      <c r="M4260" s="180">
        <v>1000</v>
      </c>
      <c r="N4260" s="80" t="s">
        <v>6925</v>
      </c>
      <c r="O4260" s="165"/>
      <c r="P4260" s="80" t="s">
        <v>7159</v>
      </c>
      <c r="Q4260" s="80"/>
      <c r="R4260" s="80"/>
      <c r="S4260" s="166"/>
      <c r="T4260" s="164"/>
      <c r="U4260" s="167"/>
      <c r="V4260" s="168"/>
      <c r="W4260" s="12" t="str">
        <f t="shared" si="734"/>
        <v>Mqtt1</v>
      </c>
      <c r="X4260" s="222"/>
      <c r="Y4260" s="6" t="str">
        <f t="shared" si="735"/>
        <v>450000 UNDERWLIGHTS</v>
      </c>
      <c r="Z4260" s="106" t="str">
        <f t="shared" si="730"/>
        <v>$.CAM3fwdPreset1HmiColor</v>
      </c>
      <c r="AA4260" s="12">
        <v>60</v>
      </c>
      <c r="AB4260" s="6"/>
      <c r="AE4260" s="11">
        <v>9</v>
      </c>
      <c r="AJ4260" s="80"/>
      <c r="AN4260" s="80"/>
      <c r="AO4260" s="80"/>
      <c r="AP4260" s="80"/>
      <c r="AQ4260" s="80"/>
      <c r="AR4260" s="130"/>
      <c r="AS4260" s="80"/>
      <c r="AT4260" s="7"/>
      <c r="AU4260" s="7"/>
      <c r="AV4260" s="169"/>
      <c r="AW4260" s="170"/>
      <c r="AX4260" s="140"/>
      <c r="AY4260" s="150"/>
      <c r="AZ4260" s="171"/>
      <c r="BA4260" s="171"/>
      <c r="BB4260" s="150" t="str">
        <f t="shared" si="736"/>
        <v/>
      </c>
      <c r="BC4260" s="172"/>
      <c r="BD4260" s="169"/>
      <c r="BE4260" s="169"/>
      <c r="BF4260" s="169"/>
      <c r="BG4260" s="169"/>
      <c r="BH4260" s="169"/>
      <c r="BI4260" s="169"/>
      <c r="BJ4260" s="169"/>
      <c r="BK4260" s="169"/>
      <c r="BL4260" s="169"/>
      <c r="BM4260" s="169"/>
      <c r="BN4260" s="169"/>
      <c r="BO4260" s="169"/>
      <c r="BP4260" s="169"/>
      <c r="BQ4260" s="169"/>
      <c r="BS4260" s="6"/>
      <c r="BT4260" s="11"/>
      <c r="BU4260" s="6"/>
      <c r="BV4260" s="6"/>
    </row>
    <row r="4261" spans="1:74" ht="15.75" x14ac:dyDescent="0.25">
      <c r="A4261" s="52" t="s">
        <v>6922</v>
      </c>
      <c r="B4261" s="56"/>
      <c r="C4261" s="7" t="s">
        <v>128</v>
      </c>
      <c r="D4261" s="7" t="s">
        <v>22</v>
      </c>
      <c r="E4261" s="7"/>
      <c r="F4261" s="64" t="s">
        <v>181</v>
      </c>
      <c r="G4261" s="6"/>
      <c r="H4261" s="6"/>
      <c r="I4261" s="10" t="s">
        <v>110</v>
      </c>
      <c r="J4261" s="11" t="s">
        <v>7160</v>
      </c>
      <c r="K4261" s="220" t="s">
        <v>600</v>
      </c>
      <c r="L4261" s="180"/>
      <c r="M4261" s="180">
        <v>1000</v>
      </c>
      <c r="N4261" s="80" t="s">
        <v>6925</v>
      </c>
      <c r="O4261" s="165"/>
      <c r="P4261" s="80" t="s">
        <v>7160</v>
      </c>
      <c r="Q4261" s="80"/>
      <c r="R4261" s="80"/>
      <c r="S4261" s="166"/>
      <c r="T4261" s="164"/>
      <c r="U4261" s="167"/>
      <c r="V4261" s="168"/>
      <c r="W4261" s="12" t="str">
        <f t="shared" si="734"/>
        <v>Mqtt1</v>
      </c>
      <c r="X4261" s="222"/>
      <c r="Y4261" s="6" t="str">
        <f t="shared" si="735"/>
        <v>450000 UNDERWLIGHTS</v>
      </c>
      <c r="Z4261" s="106" t="str">
        <f t="shared" si="730"/>
        <v>$.CAM3fwdPreset2HmiColor</v>
      </c>
      <c r="AA4261" s="12">
        <v>60</v>
      </c>
      <c r="AB4261" s="6"/>
      <c r="AE4261" s="11">
        <v>9</v>
      </c>
      <c r="AJ4261" s="80"/>
      <c r="AN4261" s="80"/>
      <c r="AO4261" s="80"/>
      <c r="AP4261" s="80"/>
      <c r="AQ4261" s="80"/>
      <c r="AR4261" s="130"/>
      <c r="AS4261" s="80"/>
      <c r="AT4261" s="7"/>
      <c r="AU4261" s="7"/>
      <c r="AV4261" s="169"/>
      <c r="AW4261" s="170"/>
      <c r="AX4261" s="140"/>
      <c r="AY4261" s="150"/>
      <c r="AZ4261" s="171"/>
      <c r="BA4261" s="171"/>
      <c r="BB4261" s="150" t="str">
        <f t="shared" si="736"/>
        <v/>
      </c>
      <c r="BC4261" s="172"/>
      <c r="BD4261" s="169"/>
      <c r="BE4261" s="169"/>
      <c r="BF4261" s="169"/>
      <c r="BG4261" s="169"/>
      <c r="BH4261" s="169"/>
      <c r="BI4261" s="169"/>
      <c r="BJ4261" s="169"/>
      <c r="BK4261" s="169"/>
      <c r="BL4261" s="169"/>
      <c r="BM4261" s="169"/>
      <c r="BN4261" s="169"/>
      <c r="BO4261" s="169"/>
      <c r="BP4261" s="169"/>
      <c r="BQ4261" s="169"/>
      <c r="BS4261" s="6"/>
      <c r="BT4261" s="11"/>
      <c r="BU4261" s="6"/>
      <c r="BV4261" s="6"/>
    </row>
    <row r="4262" spans="1:74" ht="15.75" x14ac:dyDescent="0.25">
      <c r="A4262" s="52" t="s">
        <v>6922</v>
      </c>
      <c r="B4262" s="56"/>
      <c r="C4262" s="7" t="s">
        <v>128</v>
      </c>
      <c r="D4262" s="7" t="s">
        <v>22</v>
      </c>
      <c r="E4262" s="7"/>
      <c r="F4262" s="64" t="s">
        <v>181</v>
      </c>
      <c r="G4262" s="6"/>
      <c r="H4262" s="6"/>
      <c r="I4262" s="10" t="s">
        <v>110</v>
      </c>
      <c r="J4262" s="11" t="s">
        <v>7161</v>
      </c>
      <c r="K4262" s="220" t="s">
        <v>600</v>
      </c>
      <c r="L4262" s="180"/>
      <c r="M4262" s="180">
        <v>1000</v>
      </c>
      <c r="N4262" s="80" t="s">
        <v>6925</v>
      </c>
      <c r="O4262" s="165"/>
      <c r="P4262" s="80" t="s">
        <v>7161</v>
      </c>
      <c r="Q4262" s="80"/>
      <c r="R4262" s="80"/>
      <c r="S4262" s="166"/>
      <c r="T4262" s="164"/>
      <c r="U4262" s="167"/>
      <c r="V4262" s="168"/>
      <c r="W4262" s="12" t="str">
        <f t="shared" si="734"/>
        <v>Mqtt1</v>
      </c>
      <c r="X4262" s="222"/>
      <c r="Y4262" s="6" t="str">
        <f t="shared" si="735"/>
        <v>450000 UNDERWLIGHTS</v>
      </c>
      <c r="Z4262" s="106" t="str">
        <f t="shared" si="730"/>
        <v>$.CAM3fwdPreset3HmiColor</v>
      </c>
      <c r="AA4262" s="12">
        <v>60</v>
      </c>
      <c r="AB4262" s="6"/>
      <c r="AE4262" s="11">
        <v>9</v>
      </c>
      <c r="AJ4262" s="80"/>
      <c r="AN4262" s="80"/>
      <c r="AO4262" s="80"/>
      <c r="AP4262" s="80"/>
      <c r="AQ4262" s="80"/>
      <c r="AR4262" s="130"/>
      <c r="AS4262" s="80"/>
      <c r="AT4262" s="7"/>
      <c r="AU4262" s="7"/>
      <c r="AV4262" s="169"/>
      <c r="AW4262" s="170"/>
      <c r="AX4262" s="140"/>
      <c r="AY4262" s="150"/>
      <c r="AZ4262" s="171"/>
      <c r="BA4262" s="171"/>
      <c r="BB4262" s="150" t="str">
        <f t="shared" si="736"/>
        <v/>
      </c>
      <c r="BC4262" s="172"/>
      <c r="BD4262" s="169"/>
      <c r="BE4262" s="169"/>
      <c r="BF4262" s="169"/>
      <c r="BG4262" s="169"/>
      <c r="BH4262" s="169"/>
      <c r="BI4262" s="169"/>
      <c r="BJ4262" s="169"/>
      <c r="BK4262" s="169"/>
      <c r="BL4262" s="169"/>
      <c r="BM4262" s="169"/>
      <c r="BN4262" s="169"/>
      <c r="BO4262" s="169"/>
      <c r="BP4262" s="169"/>
      <c r="BQ4262" s="169"/>
      <c r="BS4262" s="6"/>
      <c r="BT4262" s="11"/>
      <c r="BU4262" s="6"/>
      <c r="BV4262" s="6"/>
    </row>
    <row r="4263" spans="1:74" ht="15.75" x14ac:dyDescent="0.25">
      <c r="A4263" s="52" t="s">
        <v>6922</v>
      </c>
      <c r="B4263" s="56"/>
      <c r="C4263" s="7" t="s">
        <v>128</v>
      </c>
      <c r="D4263" s="7" t="s">
        <v>22</v>
      </c>
      <c r="E4263" s="7"/>
      <c r="F4263" s="64" t="s">
        <v>181</v>
      </c>
      <c r="G4263" s="6"/>
      <c r="H4263" s="6"/>
      <c r="I4263" s="10" t="s">
        <v>110</v>
      </c>
      <c r="J4263" s="11" t="s">
        <v>7162</v>
      </c>
      <c r="K4263" s="220" t="s">
        <v>600</v>
      </c>
      <c r="L4263" s="180"/>
      <c r="M4263" s="180">
        <v>1000</v>
      </c>
      <c r="N4263" s="80" t="s">
        <v>6925</v>
      </c>
      <c r="O4263" s="165"/>
      <c r="P4263" s="80" t="s">
        <v>7162</v>
      </c>
      <c r="Q4263" s="80"/>
      <c r="R4263" s="80"/>
      <c r="S4263" s="166"/>
      <c r="T4263" s="164"/>
      <c r="U4263" s="167"/>
      <c r="V4263" s="168"/>
      <c r="W4263" s="12" t="str">
        <f t="shared" si="734"/>
        <v>Mqtt1</v>
      </c>
      <c r="X4263" s="222"/>
      <c r="Y4263" s="6" t="str">
        <f t="shared" si="735"/>
        <v>450000 UNDERWLIGHTS</v>
      </c>
      <c r="Z4263" s="106" t="str">
        <f t="shared" si="730"/>
        <v>$.CAM3fwdPreset4HmiColor</v>
      </c>
      <c r="AA4263" s="12">
        <v>60</v>
      </c>
      <c r="AB4263" s="6"/>
      <c r="AE4263" s="11">
        <v>9</v>
      </c>
      <c r="AJ4263" s="80"/>
      <c r="AN4263" s="80"/>
      <c r="AO4263" s="80"/>
      <c r="AP4263" s="80"/>
      <c r="AQ4263" s="80"/>
      <c r="AR4263" s="130"/>
      <c r="AS4263" s="80"/>
      <c r="AT4263" s="7"/>
      <c r="AU4263" s="7"/>
      <c r="AV4263" s="169"/>
      <c r="AW4263" s="170"/>
      <c r="AX4263" s="140"/>
      <c r="AY4263" s="150"/>
      <c r="AZ4263" s="171"/>
      <c r="BA4263" s="171"/>
      <c r="BB4263" s="150" t="str">
        <f t="shared" si="736"/>
        <v/>
      </c>
      <c r="BC4263" s="172"/>
      <c r="BD4263" s="169"/>
      <c r="BE4263" s="169"/>
      <c r="BF4263" s="169"/>
      <c r="BG4263" s="169"/>
      <c r="BH4263" s="169"/>
      <c r="BI4263" s="169"/>
      <c r="BJ4263" s="169"/>
      <c r="BK4263" s="169"/>
      <c r="BL4263" s="169"/>
      <c r="BM4263" s="169"/>
      <c r="BN4263" s="169"/>
      <c r="BO4263" s="169"/>
      <c r="BP4263" s="169"/>
      <c r="BQ4263" s="169"/>
      <c r="BS4263" s="6"/>
      <c r="BT4263" s="11"/>
      <c r="BU4263" s="6"/>
      <c r="BV4263" s="6"/>
    </row>
    <row r="4264" spans="1:74" ht="15.75" x14ac:dyDescent="0.25">
      <c r="A4264" s="52" t="s">
        <v>6922</v>
      </c>
      <c r="B4264" s="56"/>
      <c r="C4264" s="7" t="s">
        <v>128</v>
      </c>
      <c r="D4264" s="7" t="s">
        <v>22</v>
      </c>
      <c r="E4264" s="7"/>
      <c r="F4264" s="64" t="s">
        <v>181</v>
      </c>
      <c r="G4264" s="6"/>
      <c r="H4264" s="6"/>
      <c r="I4264" s="10" t="s">
        <v>110</v>
      </c>
      <c r="J4264" s="11" t="s">
        <v>7163</v>
      </c>
      <c r="K4264" s="220" t="s">
        <v>600</v>
      </c>
      <c r="L4264" s="180"/>
      <c r="M4264" s="180">
        <v>1000</v>
      </c>
      <c r="N4264" s="80" t="s">
        <v>6925</v>
      </c>
      <c r="O4264" s="165"/>
      <c r="P4264" s="80" t="s">
        <v>7163</v>
      </c>
      <c r="Q4264" s="80"/>
      <c r="R4264" s="80"/>
      <c r="S4264" s="166"/>
      <c r="T4264" s="164"/>
      <c r="U4264" s="167"/>
      <c r="V4264" s="168"/>
      <c r="W4264" s="12" t="str">
        <f t="shared" si="734"/>
        <v>Mqtt1</v>
      </c>
      <c r="X4264" s="222"/>
      <c r="Y4264" s="6" t="str">
        <f t="shared" si="735"/>
        <v>450000 UNDERWLIGHTS</v>
      </c>
      <c r="Z4264" s="106" t="str">
        <f t="shared" si="730"/>
        <v>$.CAM3fwdPreset5HmiColor</v>
      </c>
      <c r="AA4264" s="12">
        <v>60</v>
      </c>
      <c r="AB4264" s="6"/>
      <c r="AE4264" s="11">
        <v>9</v>
      </c>
      <c r="AJ4264" s="80"/>
      <c r="AN4264" s="80"/>
      <c r="AO4264" s="80"/>
      <c r="AP4264" s="80"/>
      <c r="AQ4264" s="80"/>
      <c r="AR4264" s="130"/>
      <c r="AS4264" s="80"/>
      <c r="AT4264" s="7"/>
      <c r="AU4264" s="7"/>
      <c r="AV4264" s="169"/>
      <c r="AW4264" s="170"/>
      <c r="AX4264" s="140"/>
      <c r="AY4264" s="150"/>
      <c r="AZ4264" s="171"/>
      <c r="BA4264" s="171"/>
      <c r="BB4264" s="150" t="str">
        <f t="shared" si="736"/>
        <v/>
      </c>
      <c r="BC4264" s="172"/>
      <c r="BD4264" s="169"/>
      <c r="BE4264" s="169"/>
      <c r="BF4264" s="169"/>
      <c r="BG4264" s="169"/>
      <c r="BH4264" s="169"/>
      <c r="BI4264" s="169"/>
      <c r="BJ4264" s="169"/>
      <c r="BK4264" s="169"/>
      <c r="BL4264" s="169"/>
      <c r="BM4264" s="169"/>
      <c r="BN4264" s="169"/>
      <c r="BO4264" s="169"/>
      <c r="BP4264" s="169"/>
      <c r="BQ4264" s="169"/>
      <c r="BS4264" s="6"/>
      <c r="BT4264" s="11"/>
      <c r="BU4264" s="6"/>
      <c r="BV4264" s="6"/>
    </row>
    <row r="4265" spans="1:74" ht="15.75" x14ac:dyDescent="0.25">
      <c r="A4265" s="52" t="s">
        <v>6922</v>
      </c>
      <c r="B4265" s="56"/>
      <c r="C4265" s="7" t="s">
        <v>128</v>
      </c>
      <c r="D4265" s="7" t="s">
        <v>22</v>
      </c>
      <c r="E4265" s="7"/>
      <c r="F4265" s="64" t="s">
        <v>181</v>
      </c>
      <c r="G4265" s="6"/>
      <c r="H4265" s="6"/>
      <c r="I4265" s="10" t="s">
        <v>110</v>
      </c>
      <c r="J4265" s="11" t="s">
        <v>7164</v>
      </c>
      <c r="K4265" s="220" t="s">
        <v>600</v>
      </c>
      <c r="L4265" s="180"/>
      <c r="M4265" s="180">
        <v>1000</v>
      </c>
      <c r="N4265" s="80" t="s">
        <v>6925</v>
      </c>
      <c r="O4265" s="165"/>
      <c r="P4265" s="80" t="s">
        <v>7164</v>
      </c>
      <c r="Q4265" s="80"/>
      <c r="R4265" s="80"/>
      <c r="S4265" s="166"/>
      <c r="T4265" s="164"/>
      <c r="U4265" s="167"/>
      <c r="V4265" s="168"/>
      <c r="W4265" s="12" t="str">
        <f t="shared" si="734"/>
        <v>Mqtt1</v>
      </c>
      <c r="X4265" s="222"/>
      <c r="Y4265" s="6" t="str">
        <f t="shared" si="735"/>
        <v>450000 UNDERWLIGHTS</v>
      </c>
      <c r="Z4265" s="106" t="str">
        <f t="shared" si="730"/>
        <v>$.CAM3fwdPreset6HmiColor</v>
      </c>
      <c r="AA4265" s="12">
        <v>60</v>
      </c>
      <c r="AB4265" s="6"/>
      <c r="AE4265" s="11">
        <v>9</v>
      </c>
      <c r="AJ4265" s="80"/>
      <c r="AN4265" s="80"/>
      <c r="AO4265" s="80"/>
      <c r="AP4265" s="80"/>
      <c r="AQ4265" s="80"/>
      <c r="AR4265" s="130"/>
      <c r="AS4265" s="80"/>
      <c r="AT4265" s="7"/>
      <c r="AU4265" s="7"/>
      <c r="AV4265" s="169"/>
      <c r="AW4265" s="170"/>
      <c r="AX4265" s="140"/>
      <c r="AY4265" s="150"/>
      <c r="AZ4265" s="171"/>
      <c r="BA4265" s="171"/>
      <c r="BB4265" s="150" t="str">
        <f t="shared" si="736"/>
        <v/>
      </c>
      <c r="BC4265" s="172"/>
      <c r="BD4265" s="169"/>
      <c r="BE4265" s="169"/>
      <c r="BF4265" s="169"/>
      <c r="BG4265" s="169"/>
      <c r="BH4265" s="169"/>
      <c r="BI4265" s="169"/>
      <c r="BJ4265" s="169"/>
      <c r="BK4265" s="169"/>
      <c r="BL4265" s="169"/>
      <c r="BM4265" s="169"/>
      <c r="BN4265" s="169"/>
      <c r="BO4265" s="169"/>
      <c r="BP4265" s="169"/>
      <c r="BQ4265" s="169"/>
      <c r="BS4265" s="6"/>
      <c r="BT4265" s="11"/>
      <c r="BU4265" s="6"/>
      <c r="BV4265" s="6"/>
    </row>
    <row r="4266" spans="1:74" ht="15.75" x14ac:dyDescent="0.25">
      <c r="A4266" s="52" t="s">
        <v>6922</v>
      </c>
      <c r="B4266" s="56"/>
      <c r="C4266" s="7" t="s">
        <v>128</v>
      </c>
      <c r="D4266" s="7" t="s">
        <v>22</v>
      </c>
      <c r="E4266" s="7"/>
      <c r="F4266" s="64" t="s">
        <v>181</v>
      </c>
      <c r="G4266" s="6"/>
      <c r="H4266" s="6"/>
      <c r="I4266" s="10" t="s">
        <v>110</v>
      </c>
      <c r="J4266" s="11" t="s">
        <v>7165</v>
      </c>
      <c r="K4266" s="220" t="s">
        <v>600</v>
      </c>
      <c r="L4266" s="180"/>
      <c r="M4266" s="180">
        <v>1000</v>
      </c>
      <c r="N4266" s="80" t="s">
        <v>6925</v>
      </c>
      <c r="O4266" s="165"/>
      <c r="P4266" s="80" t="s">
        <v>7165</v>
      </c>
      <c r="Q4266" s="80"/>
      <c r="R4266" s="80"/>
      <c r="S4266" s="166"/>
      <c r="T4266" s="164"/>
      <c r="U4266" s="167"/>
      <c r="V4266" s="168"/>
      <c r="W4266" s="12" t="str">
        <f t="shared" si="734"/>
        <v>Mqtt1</v>
      </c>
      <c r="X4266" s="222"/>
      <c r="Y4266" s="6" t="str">
        <f t="shared" si="735"/>
        <v>450000 UNDERWLIGHTS</v>
      </c>
      <c r="Z4266" s="106" t="str">
        <f t="shared" si="730"/>
        <v>$.CAM3fwdCurrentHmiColor</v>
      </c>
      <c r="AA4266" s="12">
        <v>60</v>
      </c>
      <c r="AB4266" s="6"/>
      <c r="AE4266" s="11">
        <v>9</v>
      </c>
      <c r="AJ4266" s="80"/>
      <c r="AN4266" s="80"/>
      <c r="AO4266" s="80"/>
      <c r="AP4266" s="80"/>
      <c r="AQ4266" s="80"/>
      <c r="AR4266" s="130"/>
      <c r="AS4266" s="80"/>
      <c r="AT4266" s="7"/>
      <c r="AU4266" s="7"/>
      <c r="AV4266" s="169"/>
      <c r="AW4266" s="170"/>
      <c r="AX4266" s="140"/>
      <c r="AY4266" s="150"/>
      <c r="AZ4266" s="171"/>
      <c r="BA4266" s="171"/>
      <c r="BB4266" s="150" t="str">
        <f t="shared" si="736"/>
        <v/>
      </c>
      <c r="BC4266" s="172"/>
      <c r="BD4266" s="169"/>
      <c r="BE4266" s="169"/>
      <c r="BF4266" s="169"/>
      <c r="BG4266" s="169"/>
      <c r="BH4266" s="169"/>
      <c r="BI4266" s="169"/>
      <c r="BJ4266" s="169"/>
      <c r="BK4266" s="169"/>
      <c r="BL4266" s="169"/>
      <c r="BM4266" s="169"/>
      <c r="BN4266" s="169"/>
      <c r="BO4266" s="169"/>
      <c r="BP4266" s="169"/>
      <c r="BQ4266" s="169"/>
      <c r="BS4266" s="6"/>
      <c r="BT4266" s="11"/>
      <c r="BU4266" s="6"/>
      <c r="BV4266" s="6"/>
    </row>
    <row r="4267" spans="1:74" ht="15.75" x14ac:dyDescent="0.25">
      <c r="A4267" s="52" t="s">
        <v>6922</v>
      </c>
      <c r="B4267" s="56"/>
      <c r="C4267" s="7" t="s">
        <v>114</v>
      </c>
      <c r="D4267" s="7" t="s">
        <v>22</v>
      </c>
      <c r="E4267" s="7"/>
      <c r="F4267" s="64" t="s">
        <v>181</v>
      </c>
      <c r="G4267" s="6"/>
      <c r="H4267" s="6"/>
      <c r="I4267" s="10" t="s">
        <v>110</v>
      </c>
      <c r="J4267" s="11" t="s">
        <v>7166</v>
      </c>
      <c r="K4267" s="220" t="s">
        <v>600</v>
      </c>
      <c r="L4267" s="180"/>
      <c r="M4267" s="180">
        <v>1000</v>
      </c>
      <c r="N4267" s="80" t="s">
        <v>6925</v>
      </c>
      <c r="O4267" s="165"/>
      <c r="P4267" s="80" t="s">
        <v>7166</v>
      </c>
      <c r="Q4267" s="80"/>
      <c r="R4267" s="80"/>
      <c r="S4267" s="166"/>
      <c r="T4267" s="164"/>
      <c r="U4267" s="167"/>
      <c r="V4267" s="168"/>
      <c r="W4267" s="12" t="str">
        <f t="shared" si="731"/>
        <v>Mqtt1</v>
      </c>
      <c r="X4267" s="222"/>
      <c r="Y4267" s="6" t="str">
        <f t="shared" si="732"/>
        <v>450000 UNDERWLIGHTS</v>
      </c>
      <c r="Z4267" s="106" t="str">
        <f t="shared" si="730"/>
        <v>$.CAM4fwdSliderRed</v>
      </c>
      <c r="AA4267" s="12">
        <v>64</v>
      </c>
      <c r="AB4267" s="6"/>
      <c r="AJ4267" s="80"/>
      <c r="AK4267" s="116" t="s">
        <v>6924</v>
      </c>
      <c r="AN4267" s="80"/>
      <c r="AO4267" s="80"/>
      <c r="AP4267" s="80"/>
      <c r="AQ4267" s="80"/>
      <c r="AR4267" s="130"/>
      <c r="AS4267" s="80"/>
      <c r="AT4267" s="7"/>
      <c r="AU4267" s="7"/>
      <c r="AV4267" s="169"/>
      <c r="AW4267" s="170"/>
      <c r="AX4267" s="140"/>
      <c r="AY4267" s="150"/>
      <c r="AZ4267" s="171"/>
      <c r="BA4267" s="171"/>
      <c r="BB4267" s="150" t="str">
        <f t="shared" si="733"/>
        <v/>
      </c>
      <c r="BC4267" s="172"/>
      <c r="BD4267" s="169"/>
      <c r="BE4267" s="169"/>
      <c r="BF4267" s="169"/>
      <c r="BG4267" s="169"/>
      <c r="BH4267" s="169"/>
      <c r="BI4267" s="169"/>
      <c r="BJ4267" s="169"/>
      <c r="BK4267" s="169"/>
      <c r="BL4267" s="169"/>
      <c r="BM4267" s="169"/>
      <c r="BN4267" s="169"/>
      <c r="BO4267" s="169"/>
      <c r="BP4267" s="169"/>
      <c r="BQ4267" s="169"/>
      <c r="BS4267" s="6"/>
      <c r="BT4267" s="11"/>
      <c r="BU4267" s="6"/>
      <c r="BV4267" s="6"/>
    </row>
    <row r="4268" spans="1:74" ht="15.75" x14ac:dyDescent="0.25">
      <c r="A4268" s="52" t="s">
        <v>6922</v>
      </c>
      <c r="B4268" s="56"/>
      <c r="C4268" s="7" t="s">
        <v>114</v>
      </c>
      <c r="D4268" s="7" t="s">
        <v>22</v>
      </c>
      <c r="E4268" s="7"/>
      <c r="F4268" s="64" t="s">
        <v>181</v>
      </c>
      <c r="G4268" s="6"/>
      <c r="H4268" s="6"/>
      <c r="I4268" s="10" t="s">
        <v>110</v>
      </c>
      <c r="J4268" s="11" t="s">
        <v>7167</v>
      </c>
      <c r="K4268" s="220" t="s">
        <v>600</v>
      </c>
      <c r="L4268" s="180"/>
      <c r="M4268" s="180">
        <v>1000</v>
      </c>
      <c r="N4268" s="80" t="s">
        <v>6925</v>
      </c>
      <c r="O4268" s="165"/>
      <c r="P4268" s="80" t="s">
        <v>7167</v>
      </c>
      <c r="Q4268" s="80"/>
      <c r="R4268" s="80"/>
      <c r="S4268" s="166"/>
      <c r="T4268" s="164"/>
      <c r="U4268" s="167"/>
      <c r="V4268" s="168"/>
      <c r="W4268" s="12" t="str">
        <f t="shared" si="731"/>
        <v>Mqtt1</v>
      </c>
      <c r="X4268" s="222"/>
      <c r="Y4268" s="6" t="str">
        <f t="shared" si="732"/>
        <v>450000 UNDERWLIGHTS</v>
      </c>
      <c r="Z4268" s="106" t="str">
        <f t="shared" si="730"/>
        <v>$.CAM4fwdSliderGreen</v>
      </c>
      <c r="AA4268" s="12">
        <v>64</v>
      </c>
      <c r="AB4268" s="6"/>
      <c r="AJ4268" s="80"/>
      <c r="AK4268" s="116" t="s">
        <v>6924</v>
      </c>
      <c r="AN4268" s="80"/>
      <c r="AO4268" s="80"/>
      <c r="AP4268" s="80"/>
      <c r="AQ4268" s="80"/>
      <c r="AR4268" s="130"/>
      <c r="AS4268" s="80"/>
      <c r="AT4268" s="7"/>
      <c r="AU4268" s="7"/>
      <c r="AV4268" s="169"/>
      <c r="AW4268" s="170"/>
      <c r="AX4268" s="140"/>
      <c r="AY4268" s="150"/>
      <c r="AZ4268" s="171"/>
      <c r="BA4268" s="171"/>
      <c r="BB4268" s="150" t="str">
        <f t="shared" si="733"/>
        <v/>
      </c>
      <c r="BC4268" s="172"/>
      <c r="BD4268" s="169"/>
      <c r="BE4268" s="169"/>
      <c r="BF4268" s="169"/>
      <c r="BG4268" s="169"/>
      <c r="BH4268" s="169"/>
      <c r="BI4268" s="169"/>
      <c r="BJ4268" s="169"/>
      <c r="BK4268" s="169"/>
      <c r="BL4268" s="169"/>
      <c r="BM4268" s="169"/>
      <c r="BN4268" s="169"/>
      <c r="BO4268" s="169"/>
      <c r="BP4268" s="169"/>
      <c r="BQ4268" s="169"/>
      <c r="BS4268" s="6"/>
      <c r="BT4268" s="11"/>
      <c r="BU4268" s="6"/>
      <c r="BV4268" s="6"/>
    </row>
    <row r="4269" spans="1:74" ht="15.75" x14ac:dyDescent="0.25">
      <c r="A4269" s="52" t="s">
        <v>6922</v>
      </c>
      <c r="B4269" s="56"/>
      <c r="C4269" s="7" t="s">
        <v>114</v>
      </c>
      <c r="D4269" s="7" t="s">
        <v>22</v>
      </c>
      <c r="E4269" s="7"/>
      <c r="F4269" s="64" t="s">
        <v>181</v>
      </c>
      <c r="G4269" s="6"/>
      <c r="H4269" s="6"/>
      <c r="I4269" s="10" t="s">
        <v>110</v>
      </c>
      <c r="J4269" s="11" t="s">
        <v>7168</v>
      </c>
      <c r="K4269" s="220" t="s">
        <v>600</v>
      </c>
      <c r="L4269" s="180"/>
      <c r="M4269" s="180">
        <v>1000</v>
      </c>
      <c r="N4269" s="80" t="s">
        <v>6925</v>
      </c>
      <c r="O4269" s="165"/>
      <c r="P4269" s="80" t="s">
        <v>7168</v>
      </c>
      <c r="Q4269" s="80"/>
      <c r="R4269" s="80"/>
      <c r="S4269" s="166"/>
      <c r="T4269" s="164"/>
      <c r="U4269" s="167"/>
      <c r="V4269" s="168"/>
      <c r="W4269" s="12" t="str">
        <f t="shared" si="731"/>
        <v>Mqtt1</v>
      </c>
      <c r="X4269" s="222"/>
      <c r="Y4269" s="6" t="str">
        <f t="shared" si="732"/>
        <v>450000 UNDERWLIGHTS</v>
      </c>
      <c r="Z4269" s="106" t="str">
        <f t="shared" si="730"/>
        <v>$.CAM4fwdSliderBlue</v>
      </c>
      <c r="AA4269" s="12">
        <v>64</v>
      </c>
      <c r="AB4269" s="6"/>
      <c r="AJ4269" s="80"/>
      <c r="AK4269" s="116" t="s">
        <v>6924</v>
      </c>
      <c r="AN4269" s="80"/>
      <c r="AO4269" s="80"/>
      <c r="AP4269" s="80"/>
      <c r="AQ4269" s="80"/>
      <c r="AR4269" s="130"/>
      <c r="AS4269" s="80"/>
      <c r="AT4269" s="7"/>
      <c r="AU4269" s="7"/>
      <c r="AV4269" s="169"/>
      <c r="AW4269" s="170"/>
      <c r="AX4269" s="140"/>
      <c r="AY4269" s="150"/>
      <c r="AZ4269" s="171"/>
      <c r="BA4269" s="171"/>
      <c r="BB4269" s="150" t="str">
        <f t="shared" si="733"/>
        <v/>
      </c>
      <c r="BC4269" s="172"/>
      <c r="BD4269" s="169"/>
      <c r="BE4269" s="169"/>
      <c r="BF4269" s="169"/>
      <c r="BG4269" s="169"/>
      <c r="BH4269" s="169"/>
      <c r="BI4269" s="169"/>
      <c r="BJ4269" s="169"/>
      <c r="BK4269" s="169"/>
      <c r="BL4269" s="169"/>
      <c r="BM4269" s="169"/>
      <c r="BN4269" s="169"/>
      <c r="BO4269" s="169"/>
      <c r="BP4269" s="169"/>
      <c r="BQ4269" s="169"/>
      <c r="BS4269" s="6"/>
      <c r="BT4269" s="11"/>
      <c r="BU4269" s="6"/>
      <c r="BV4269" s="6"/>
    </row>
    <row r="4270" spans="1:74" ht="15.75" x14ac:dyDescent="0.25">
      <c r="A4270" s="52" t="s">
        <v>6922</v>
      </c>
      <c r="B4270" s="56"/>
      <c r="C4270" s="7" t="s">
        <v>114</v>
      </c>
      <c r="D4270" s="7" t="s">
        <v>22</v>
      </c>
      <c r="E4270" s="7"/>
      <c r="F4270" s="64" t="s">
        <v>181</v>
      </c>
      <c r="G4270" s="6"/>
      <c r="H4270" s="6"/>
      <c r="I4270" s="10" t="s">
        <v>110</v>
      </c>
      <c r="J4270" s="11" t="s">
        <v>7169</v>
      </c>
      <c r="K4270" s="220" t="s">
        <v>600</v>
      </c>
      <c r="L4270" s="180"/>
      <c r="M4270" s="180">
        <v>1000</v>
      </c>
      <c r="N4270" s="80" t="s">
        <v>6925</v>
      </c>
      <c r="O4270" s="165"/>
      <c r="P4270" s="80" t="s">
        <v>7169</v>
      </c>
      <c r="Q4270" s="80"/>
      <c r="R4270" s="80"/>
      <c r="S4270" s="166"/>
      <c r="T4270" s="164"/>
      <c r="U4270" s="167"/>
      <c r="V4270" s="168"/>
      <c r="W4270" s="12" t="str">
        <f t="shared" si="731"/>
        <v>Mqtt1</v>
      </c>
      <c r="X4270" s="222"/>
      <c r="Y4270" s="6" t="str">
        <f t="shared" si="732"/>
        <v>450000 UNDERWLIGHTS</v>
      </c>
      <c r="Z4270" s="106" t="str">
        <f t="shared" si="730"/>
        <v>$.CAM4fwdSliderWhite</v>
      </c>
      <c r="AA4270" s="12">
        <v>64</v>
      </c>
      <c r="AB4270" s="6"/>
      <c r="AJ4270" s="80"/>
      <c r="AK4270" s="116" t="s">
        <v>6924</v>
      </c>
      <c r="AN4270" s="80"/>
      <c r="AO4270" s="80"/>
      <c r="AP4270" s="80"/>
      <c r="AQ4270" s="80"/>
      <c r="AR4270" s="130"/>
      <c r="AS4270" s="80"/>
      <c r="AT4270" s="7"/>
      <c r="AU4270" s="7"/>
      <c r="AV4270" s="169"/>
      <c r="AW4270" s="170"/>
      <c r="AX4270" s="140"/>
      <c r="AY4270" s="150"/>
      <c r="AZ4270" s="171"/>
      <c r="BA4270" s="171"/>
      <c r="BB4270" s="150" t="str">
        <f t="shared" si="733"/>
        <v/>
      </c>
      <c r="BC4270" s="172"/>
      <c r="BD4270" s="169"/>
      <c r="BE4270" s="169"/>
      <c r="BF4270" s="169"/>
      <c r="BG4270" s="169"/>
      <c r="BH4270" s="169"/>
      <c r="BI4270" s="169"/>
      <c r="BJ4270" s="169"/>
      <c r="BK4270" s="169"/>
      <c r="BL4270" s="169"/>
      <c r="BM4270" s="169"/>
      <c r="BN4270" s="169"/>
      <c r="BO4270" s="169"/>
      <c r="BP4270" s="169"/>
      <c r="BQ4270" s="169"/>
      <c r="BS4270" s="6"/>
      <c r="BT4270" s="11"/>
      <c r="BU4270" s="6"/>
      <c r="BV4270" s="6"/>
    </row>
    <row r="4271" spans="1:74" ht="15.75" x14ac:dyDescent="0.25">
      <c r="A4271" s="52" t="s">
        <v>6922</v>
      </c>
      <c r="B4271" s="56"/>
      <c r="C4271" s="7" t="s">
        <v>111</v>
      </c>
      <c r="D4271" s="7" t="s">
        <v>22</v>
      </c>
      <c r="E4271" s="7"/>
      <c r="F4271" s="64" t="s">
        <v>181</v>
      </c>
      <c r="G4271" s="6"/>
      <c r="H4271" s="6"/>
      <c r="I4271" s="10" t="s">
        <v>110</v>
      </c>
      <c r="J4271" s="11" t="s">
        <v>7170</v>
      </c>
      <c r="K4271" s="220" t="s">
        <v>600</v>
      </c>
      <c r="L4271" s="180"/>
      <c r="M4271" s="180">
        <v>1000</v>
      </c>
      <c r="N4271" s="80" t="s">
        <v>6925</v>
      </c>
      <c r="O4271" s="165"/>
      <c r="P4271" s="80" t="s">
        <v>7170</v>
      </c>
      <c r="Q4271" s="80"/>
      <c r="R4271" s="80"/>
      <c r="S4271" s="166"/>
      <c r="T4271" s="164"/>
      <c r="U4271" s="167"/>
      <c r="V4271" s="168"/>
      <c r="W4271" s="12" t="str">
        <f t="shared" si="731"/>
        <v>Mqtt1</v>
      </c>
      <c r="X4271" s="222"/>
      <c r="Y4271" s="6" t="str">
        <f t="shared" si="732"/>
        <v>450000 UNDERWLIGHTS</v>
      </c>
      <c r="Z4271" s="106" t="str">
        <f t="shared" si="730"/>
        <v>$.CAM4fwdPresetReset</v>
      </c>
      <c r="AA4271" s="12">
        <v>64</v>
      </c>
      <c r="AB4271" s="6"/>
      <c r="AJ4271" s="80"/>
      <c r="AK4271" s="116" t="s">
        <v>6924</v>
      </c>
      <c r="AN4271" s="80"/>
      <c r="AO4271" s="80"/>
      <c r="AP4271" s="80"/>
      <c r="AQ4271" s="80"/>
      <c r="AR4271" s="130"/>
      <c r="AS4271" s="80"/>
      <c r="AT4271" s="7"/>
      <c r="AU4271" s="7"/>
      <c r="AV4271" s="169"/>
      <c r="AW4271" s="170"/>
      <c r="AX4271" s="140"/>
      <c r="AY4271" s="150"/>
      <c r="AZ4271" s="171"/>
      <c r="BA4271" s="171"/>
      <c r="BB4271" s="150" t="str">
        <f t="shared" si="733"/>
        <v/>
      </c>
      <c r="BC4271" s="172"/>
      <c r="BD4271" s="169"/>
      <c r="BE4271" s="169"/>
      <c r="BF4271" s="169"/>
      <c r="BG4271" s="169"/>
      <c r="BH4271" s="169"/>
      <c r="BI4271" s="169"/>
      <c r="BJ4271" s="169"/>
      <c r="BK4271" s="169"/>
      <c r="BL4271" s="169"/>
      <c r="BM4271" s="169"/>
      <c r="BN4271" s="169"/>
      <c r="BO4271" s="169"/>
      <c r="BP4271" s="169"/>
      <c r="BQ4271" s="169"/>
      <c r="BS4271" s="6"/>
      <c r="BT4271" s="11"/>
      <c r="BU4271" s="6"/>
      <c r="BV4271" s="6"/>
    </row>
    <row r="4272" spans="1:74" ht="15.75" x14ac:dyDescent="0.25">
      <c r="A4272" s="52" t="s">
        <v>6922</v>
      </c>
      <c r="B4272" s="56"/>
      <c r="C4272" s="7" t="s">
        <v>111</v>
      </c>
      <c r="D4272" s="7" t="s">
        <v>22</v>
      </c>
      <c r="E4272" s="7"/>
      <c r="F4272" s="64" t="s">
        <v>181</v>
      </c>
      <c r="G4272" s="6"/>
      <c r="H4272" s="6"/>
      <c r="I4272" s="10" t="s">
        <v>110</v>
      </c>
      <c r="J4272" s="11" t="s">
        <v>7171</v>
      </c>
      <c r="K4272" s="220" t="s">
        <v>600</v>
      </c>
      <c r="L4272" s="180"/>
      <c r="M4272" s="180">
        <v>1000</v>
      </c>
      <c r="N4272" s="80" t="s">
        <v>6925</v>
      </c>
      <c r="O4272" s="165"/>
      <c r="P4272" s="80" t="s">
        <v>7171</v>
      </c>
      <c r="Q4272" s="80"/>
      <c r="R4272" s="80"/>
      <c r="S4272" s="166"/>
      <c r="T4272" s="164"/>
      <c r="U4272" s="167"/>
      <c r="V4272" s="168"/>
      <c r="W4272" s="12" t="str">
        <f t="shared" si="731"/>
        <v>Mqtt1</v>
      </c>
      <c r="X4272" s="222"/>
      <c r="Y4272" s="6" t="str">
        <f t="shared" si="732"/>
        <v>450000 UNDERWLIGHTS</v>
      </c>
      <c r="Z4272" s="106" t="str">
        <f t="shared" si="730"/>
        <v>$.CAM4fwdPresetSet</v>
      </c>
      <c r="AA4272" s="12">
        <v>64</v>
      </c>
      <c r="AB4272" s="6"/>
      <c r="AJ4272" s="80"/>
      <c r="AK4272" s="116" t="s">
        <v>6924</v>
      </c>
      <c r="AN4272" s="80"/>
      <c r="AO4272" s="80"/>
      <c r="AP4272" s="80"/>
      <c r="AQ4272" s="80"/>
      <c r="AR4272" s="130"/>
      <c r="AS4272" s="80"/>
      <c r="AT4272" s="7"/>
      <c r="AU4272" s="7"/>
      <c r="AV4272" s="169"/>
      <c r="AW4272" s="170"/>
      <c r="AX4272" s="140"/>
      <c r="AY4272" s="150"/>
      <c r="AZ4272" s="171"/>
      <c r="BA4272" s="171"/>
      <c r="BB4272" s="150" t="str">
        <f t="shared" si="733"/>
        <v/>
      </c>
      <c r="BC4272" s="172"/>
      <c r="BD4272" s="169"/>
      <c r="BE4272" s="169"/>
      <c r="BF4272" s="169"/>
      <c r="BG4272" s="169"/>
      <c r="BH4272" s="169"/>
      <c r="BI4272" s="169"/>
      <c r="BJ4272" s="169"/>
      <c r="BK4272" s="169"/>
      <c r="BL4272" s="169"/>
      <c r="BM4272" s="169"/>
      <c r="BN4272" s="169"/>
      <c r="BO4272" s="169"/>
      <c r="BP4272" s="169"/>
      <c r="BQ4272" s="169"/>
      <c r="BS4272" s="6"/>
      <c r="BT4272" s="11"/>
      <c r="BU4272" s="6"/>
      <c r="BV4272" s="6"/>
    </row>
    <row r="4273" spans="1:74" ht="15.75" x14ac:dyDescent="0.25">
      <c r="A4273" s="52" t="s">
        <v>6922</v>
      </c>
      <c r="B4273" s="56"/>
      <c r="C4273" s="7" t="s">
        <v>111</v>
      </c>
      <c r="D4273" s="7" t="s">
        <v>22</v>
      </c>
      <c r="E4273" s="7"/>
      <c r="F4273" s="64" t="s">
        <v>181</v>
      </c>
      <c r="G4273" s="6"/>
      <c r="H4273" s="6"/>
      <c r="I4273" s="10" t="s">
        <v>110</v>
      </c>
      <c r="J4273" s="11" t="s">
        <v>7172</v>
      </c>
      <c r="K4273" s="220" t="s">
        <v>600</v>
      </c>
      <c r="L4273" s="180"/>
      <c r="M4273" s="180">
        <v>1000</v>
      </c>
      <c r="N4273" s="80" t="s">
        <v>6925</v>
      </c>
      <c r="O4273" s="165"/>
      <c r="P4273" s="80" t="s">
        <v>7172</v>
      </c>
      <c r="Q4273" s="80"/>
      <c r="R4273" s="80"/>
      <c r="S4273" s="166"/>
      <c r="T4273" s="164"/>
      <c r="U4273" s="167"/>
      <c r="V4273" s="168"/>
      <c r="W4273" s="12" t="str">
        <f t="shared" si="731"/>
        <v>Mqtt1</v>
      </c>
      <c r="X4273" s="222"/>
      <c r="Y4273" s="6" t="str">
        <f t="shared" si="732"/>
        <v>450000 UNDERWLIGHTS</v>
      </c>
      <c r="Z4273" s="106" t="str">
        <f t="shared" si="730"/>
        <v>$.CAM4fwdSliderOnOff</v>
      </c>
      <c r="AA4273" s="12">
        <v>64</v>
      </c>
      <c r="AB4273" s="6"/>
      <c r="AJ4273" s="80"/>
      <c r="AK4273" s="116" t="s">
        <v>6924</v>
      </c>
      <c r="AN4273" s="80"/>
      <c r="AO4273" s="80"/>
      <c r="AP4273" s="80"/>
      <c r="AQ4273" s="80"/>
      <c r="AR4273" s="130"/>
      <c r="AS4273" s="80"/>
      <c r="AT4273" s="7"/>
      <c r="AU4273" s="7"/>
      <c r="AV4273" s="169"/>
      <c r="AW4273" s="170"/>
      <c r="AX4273" s="140"/>
      <c r="AY4273" s="150"/>
      <c r="AZ4273" s="171"/>
      <c r="BA4273" s="171"/>
      <c r="BB4273" s="150" t="str">
        <f t="shared" si="733"/>
        <v/>
      </c>
      <c r="BC4273" s="172"/>
      <c r="BD4273" s="169"/>
      <c r="BE4273" s="169"/>
      <c r="BF4273" s="169"/>
      <c r="BG4273" s="169"/>
      <c r="BH4273" s="169"/>
      <c r="BI4273" s="169"/>
      <c r="BJ4273" s="169"/>
      <c r="BK4273" s="169"/>
      <c r="BL4273" s="169"/>
      <c r="BM4273" s="169"/>
      <c r="BN4273" s="169"/>
      <c r="BO4273" s="169"/>
      <c r="BP4273" s="169"/>
      <c r="BQ4273" s="169"/>
      <c r="BS4273" s="6"/>
      <c r="BT4273" s="11"/>
      <c r="BU4273" s="6"/>
      <c r="BV4273" s="6"/>
    </row>
    <row r="4274" spans="1:74" ht="15.75" x14ac:dyDescent="0.25">
      <c r="A4274" s="52" t="s">
        <v>6922</v>
      </c>
      <c r="B4274" s="56"/>
      <c r="C4274" s="7" t="s">
        <v>111</v>
      </c>
      <c r="D4274" s="7" t="s">
        <v>22</v>
      </c>
      <c r="E4274" s="7"/>
      <c r="F4274" s="64" t="s">
        <v>181</v>
      </c>
      <c r="G4274" s="6"/>
      <c r="H4274" s="6"/>
      <c r="I4274" s="10" t="s">
        <v>110</v>
      </c>
      <c r="J4274" s="11" t="s">
        <v>7173</v>
      </c>
      <c r="K4274" s="220" t="s">
        <v>600</v>
      </c>
      <c r="L4274" s="180"/>
      <c r="M4274" s="180">
        <v>1000</v>
      </c>
      <c r="N4274" s="80" t="s">
        <v>6925</v>
      </c>
      <c r="O4274" s="165"/>
      <c r="P4274" s="80" t="s">
        <v>7173</v>
      </c>
      <c r="Q4274" s="80"/>
      <c r="R4274" s="80"/>
      <c r="S4274" s="166"/>
      <c r="T4274" s="164"/>
      <c r="U4274" s="167"/>
      <c r="V4274" s="168"/>
      <c r="W4274" s="12" t="str">
        <f t="shared" si="731"/>
        <v>Mqtt1</v>
      </c>
      <c r="X4274" s="222"/>
      <c r="Y4274" s="6" t="str">
        <f t="shared" si="732"/>
        <v>450000 UNDERWLIGHTS</v>
      </c>
      <c r="Z4274" s="106" t="str">
        <f t="shared" si="730"/>
        <v>$.CAM4fwdActiveChanges</v>
      </c>
      <c r="AA4274" s="12">
        <v>64</v>
      </c>
      <c r="AB4274" s="6"/>
      <c r="AJ4274" s="80"/>
      <c r="AK4274" s="116" t="s">
        <v>6924</v>
      </c>
      <c r="AN4274" s="80"/>
      <c r="AO4274" s="80"/>
      <c r="AP4274" s="80"/>
      <c r="AQ4274" s="80"/>
      <c r="AR4274" s="130"/>
      <c r="AS4274" s="80"/>
      <c r="AT4274" s="7"/>
      <c r="AU4274" s="7"/>
      <c r="AV4274" s="169"/>
      <c r="AW4274" s="170"/>
      <c r="AX4274" s="140"/>
      <c r="AY4274" s="150"/>
      <c r="AZ4274" s="171"/>
      <c r="BA4274" s="171"/>
      <c r="BB4274" s="150" t="str">
        <f t="shared" si="733"/>
        <v/>
      </c>
      <c r="BC4274" s="172"/>
      <c r="BD4274" s="169"/>
      <c r="BE4274" s="169"/>
      <c r="BF4274" s="169"/>
      <c r="BG4274" s="169"/>
      <c r="BH4274" s="169"/>
      <c r="BI4274" s="169"/>
      <c r="BJ4274" s="169"/>
      <c r="BK4274" s="169"/>
      <c r="BL4274" s="169"/>
      <c r="BM4274" s="169"/>
      <c r="BN4274" s="169"/>
      <c r="BO4274" s="169"/>
      <c r="BP4274" s="169"/>
      <c r="BQ4274" s="169"/>
      <c r="BS4274" s="6"/>
      <c r="BT4274" s="11"/>
      <c r="BU4274" s="6"/>
      <c r="BV4274" s="6"/>
    </row>
    <row r="4275" spans="1:74" ht="15.75" x14ac:dyDescent="0.25">
      <c r="A4275" s="52" t="s">
        <v>6922</v>
      </c>
      <c r="B4275" s="56"/>
      <c r="C4275" s="7" t="s">
        <v>128</v>
      </c>
      <c r="D4275" s="7" t="s">
        <v>22</v>
      </c>
      <c r="E4275" s="7"/>
      <c r="F4275" s="64" t="s">
        <v>181</v>
      </c>
      <c r="G4275" s="6"/>
      <c r="H4275" s="6"/>
      <c r="I4275" s="10" t="s">
        <v>110</v>
      </c>
      <c r="J4275" s="11" t="s">
        <v>7174</v>
      </c>
      <c r="K4275" s="220" t="s">
        <v>600</v>
      </c>
      <c r="L4275" s="180"/>
      <c r="M4275" s="180">
        <v>1000</v>
      </c>
      <c r="N4275" s="80" t="s">
        <v>6925</v>
      </c>
      <c r="O4275" s="165"/>
      <c r="P4275" s="80" t="s">
        <v>7174</v>
      </c>
      <c r="Q4275" s="80"/>
      <c r="R4275" s="80"/>
      <c r="S4275" s="166"/>
      <c r="T4275" s="164"/>
      <c r="U4275" s="167"/>
      <c r="V4275" s="168"/>
      <c r="W4275" s="12" t="str">
        <f t="shared" si="731"/>
        <v>Mqtt1</v>
      </c>
      <c r="X4275" s="222"/>
      <c r="Y4275" s="6" t="str">
        <f t="shared" si="732"/>
        <v>450000 UNDERWLIGHTS</v>
      </c>
      <c r="Z4275" s="106" t="str">
        <f t="shared" si="730"/>
        <v>$.CAM4fwdPreset1HmiColor</v>
      </c>
      <c r="AA4275" s="12">
        <v>64</v>
      </c>
      <c r="AB4275" s="6"/>
      <c r="AE4275" s="11">
        <v>9</v>
      </c>
      <c r="AJ4275" s="80"/>
      <c r="AN4275" s="80"/>
      <c r="AO4275" s="80"/>
      <c r="AP4275" s="80"/>
      <c r="AQ4275" s="80"/>
      <c r="AR4275" s="130"/>
      <c r="AS4275" s="80"/>
      <c r="AT4275" s="7"/>
      <c r="AU4275" s="7"/>
      <c r="AV4275" s="169"/>
      <c r="AW4275" s="170"/>
      <c r="AX4275" s="140"/>
      <c r="AY4275" s="150"/>
      <c r="AZ4275" s="171"/>
      <c r="BA4275" s="171"/>
      <c r="BB4275" s="150" t="str">
        <f t="shared" si="733"/>
        <v/>
      </c>
      <c r="BC4275" s="172"/>
      <c r="BD4275" s="169"/>
      <c r="BE4275" s="169"/>
      <c r="BF4275" s="169"/>
      <c r="BG4275" s="169"/>
      <c r="BH4275" s="169"/>
      <c r="BI4275" s="169"/>
      <c r="BJ4275" s="169"/>
      <c r="BK4275" s="169"/>
      <c r="BL4275" s="169"/>
      <c r="BM4275" s="169"/>
      <c r="BN4275" s="169"/>
      <c r="BO4275" s="169"/>
      <c r="BP4275" s="169"/>
      <c r="BQ4275" s="169"/>
      <c r="BS4275" s="6"/>
      <c r="BT4275" s="11"/>
      <c r="BU4275" s="6"/>
      <c r="BV4275" s="6"/>
    </row>
    <row r="4276" spans="1:74" ht="15.75" x14ac:dyDescent="0.25">
      <c r="A4276" s="52" t="s">
        <v>6922</v>
      </c>
      <c r="B4276" s="56"/>
      <c r="C4276" s="7" t="s">
        <v>128</v>
      </c>
      <c r="D4276" s="7" t="s">
        <v>22</v>
      </c>
      <c r="E4276" s="7"/>
      <c r="F4276" s="64" t="s">
        <v>181</v>
      </c>
      <c r="G4276" s="6"/>
      <c r="H4276" s="6"/>
      <c r="I4276" s="10" t="s">
        <v>110</v>
      </c>
      <c r="J4276" s="11" t="s">
        <v>7175</v>
      </c>
      <c r="K4276" s="220" t="s">
        <v>600</v>
      </c>
      <c r="L4276" s="180"/>
      <c r="M4276" s="180">
        <v>1000</v>
      </c>
      <c r="N4276" s="80" t="s">
        <v>6925</v>
      </c>
      <c r="O4276" s="165"/>
      <c r="P4276" s="80" t="s">
        <v>7175</v>
      </c>
      <c r="Q4276" s="80"/>
      <c r="R4276" s="80"/>
      <c r="S4276" s="166"/>
      <c r="T4276" s="164"/>
      <c r="U4276" s="167"/>
      <c r="V4276" s="168"/>
      <c r="W4276" s="12" t="str">
        <f t="shared" si="731"/>
        <v>Mqtt1</v>
      </c>
      <c r="X4276" s="222"/>
      <c r="Y4276" s="6" t="str">
        <f t="shared" si="732"/>
        <v>450000 UNDERWLIGHTS</v>
      </c>
      <c r="Z4276" s="106" t="str">
        <f t="shared" si="730"/>
        <v>$.CAM4fwdPreset2HmiColor</v>
      </c>
      <c r="AA4276" s="12">
        <v>64</v>
      </c>
      <c r="AB4276" s="6"/>
      <c r="AE4276" s="11">
        <v>9</v>
      </c>
      <c r="AJ4276" s="80"/>
      <c r="AN4276" s="80"/>
      <c r="AO4276" s="80"/>
      <c r="AP4276" s="80"/>
      <c r="AQ4276" s="80"/>
      <c r="AR4276" s="130"/>
      <c r="AS4276" s="80"/>
      <c r="AT4276" s="7"/>
      <c r="AU4276" s="7"/>
      <c r="AV4276" s="169"/>
      <c r="AW4276" s="170"/>
      <c r="AX4276" s="140"/>
      <c r="AY4276" s="150"/>
      <c r="AZ4276" s="171"/>
      <c r="BA4276" s="171"/>
      <c r="BB4276" s="150" t="str">
        <f t="shared" si="733"/>
        <v/>
      </c>
      <c r="BC4276" s="172"/>
      <c r="BD4276" s="169"/>
      <c r="BE4276" s="169"/>
      <c r="BF4276" s="169"/>
      <c r="BG4276" s="169"/>
      <c r="BH4276" s="169"/>
      <c r="BI4276" s="169"/>
      <c r="BJ4276" s="169"/>
      <c r="BK4276" s="169"/>
      <c r="BL4276" s="169"/>
      <c r="BM4276" s="169"/>
      <c r="BN4276" s="169"/>
      <c r="BO4276" s="169"/>
      <c r="BP4276" s="169"/>
      <c r="BQ4276" s="169"/>
      <c r="BS4276" s="6"/>
      <c r="BT4276" s="11"/>
      <c r="BU4276" s="6"/>
      <c r="BV4276" s="6"/>
    </row>
    <row r="4277" spans="1:74" ht="15.75" x14ac:dyDescent="0.25">
      <c r="A4277" s="52" t="s">
        <v>6922</v>
      </c>
      <c r="B4277" s="56"/>
      <c r="C4277" s="7" t="s">
        <v>128</v>
      </c>
      <c r="D4277" s="7" t="s">
        <v>22</v>
      </c>
      <c r="E4277" s="7"/>
      <c r="F4277" s="64" t="s">
        <v>181</v>
      </c>
      <c r="G4277" s="6"/>
      <c r="H4277" s="6"/>
      <c r="I4277" s="10" t="s">
        <v>110</v>
      </c>
      <c r="J4277" s="11" t="s">
        <v>7176</v>
      </c>
      <c r="K4277" s="220" t="s">
        <v>600</v>
      </c>
      <c r="L4277" s="180"/>
      <c r="M4277" s="180">
        <v>1000</v>
      </c>
      <c r="N4277" s="80" t="s">
        <v>6925</v>
      </c>
      <c r="O4277" s="165"/>
      <c r="P4277" s="80" t="s">
        <v>7176</v>
      </c>
      <c r="Q4277" s="80"/>
      <c r="R4277" s="80"/>
      <c r="S4277" s="166"/>
      <c r="T4277" s="164"/>
      <c r="U4277" s="167"/>
      <c r="V4277" s="168"/>
      <c r="W4277" s="12" t="str">
        <f t="shared" si="731"/>
        <v>Mqtt1</v>
      </c>
      <c r="X4277" s="222"/>
      <c r="Y4277" s="6" t="str">
        <f t="shared" si="732"/>
        <v>450000 UNDERWLIGHTS</v>
      </c>
      <c r="Z4277" s="106" t="str">
        <f t="shared" si="730"/>
        <v>$.CAM4fwdPreset3HmiColor</v>
      </c>
      <c r="AA4277" s="12">
        <v>64</v>
      </c>
      <c r="AB4277" s="6"/>
      <c r="AE4277" s="11">
        <v>9</v>
      </c>
      <c r="AJ4277" s="80"/>
      <c r="AN4277" s="80"/>
      <c r="AO4277" s="80"/>
      <c r="AP4277" s="80"/>
      <c r="AQ4277" s="80"/>
      <c r="AR4277" s="130"/>
      <c r="AS4277" s="80"/>
      <c r="AT4277" s="7"/>
      <c r="AU4277" s="7"/>
      <c r="AV4277" s="169"/>
      <c r="AW4277" s="170"/>
      <c r="AX4277" s="140"/>
      <c r="AY4277" s="150"/>
      <c r="AZ4277" s="171"/>
      <c r="BA4277" s="171"/>
      <c r="BB4277" s="150" t="str">
        <f t="shared" si="733"/>
        <v/>
      </c>
      <c r="BC4277" s="172"/>
      <c r="BD4277" s="169"/>
      <c r="BE4277" s="169"/>
      <c r="BF4277" s="169"/>
      <c r="BG4277" s="169"/>
      <c r="BH4277" s="169"/>
      <c r="BI4277" s="169"/>
      <c r="BJ4277" s="169"/>
      <c r="BK4277" s="169"/>
      <c r="BL4277" s="169"/>
      <c r="BM4277" s="169"/>
      <c r="BN4277" s="169"/>
      <c r="BO4277" s="169"/>
      <c r="BP4277" s="169"/>
      <c r="BQ4277" s="169"/>
      <c r="BS4277" s="6"/>
      <c r="BT4277" s="11"/>
      <c r="BU4277" s="6"/>
      <c r="BV4277" s="6"/>
    </row>
    <row r="4278" spans="1:74" ht="15.75" x14ac:dyDescent="0.25">
      <c r="A4278" s="52" t="s">
        <v>6922</v>
      </c>
      <c r="B4278" s="56"/>
      <c r="C4278" s="7" t="s">
        <v>128</v>
      </c>
      <c r="D4278" s="7" t="s">
        <v>22</v>
      </c>
      <c r="E4278" s="7"/>
      <c r="F4278" s="64" t="s">
        <v>181</v>
      </c>
      <c r="G4278" s="6"/>
      <c r="H4278" s="6"/>
      <c r="I4278" s="10" t="s">
        <v>110</v>
      </c>
      <c r="J4278" s="11" t="s">
        <v>7177</v>
      </c>
      <c r="K4278" s="220" t="s">
        <v>600</v>
      </c>
      <c r="L4278" s="180"/>
      <c r="M4278" s="180">
        <v>1000</v>
      </c>
      <c r="N4278" s="80" t="s">
        <v>6925</v>
      </c>
      <c r="O4278" s="165"/>
      <c r="P4278" s="80" t="s">
        <v>7177</v>
      </c>
      <c r="Q4278" s="80"/>
      <c r="R4278" s="80"/>
      <c r="S4278" s="166"/>
      <c r="T4278" s="164"/>
      <c r="U4278" s="167"/>
      <c r="V4278" s="168"/>
      <c r="W4278" s="12" t="str">
        <f t="shared" si="731"/>
        <v>Mqtt1</v>
      </c>
      <c r="X4278" s="222"/>
      <c r="Y4278" s="6" t="str">
        <f t="shared" si="732"/>
        <v>450000 UNDERWLIGHTS</v>
      </c>
      <c r="Z4278" s="106" t="str">
        <f t="shared" si="730"/>
        <v>$.CAM4fwdPreset4HmiColor</v>
      </c>
      <c r="AA4278" s="12">
        <v>64</v>
      </c>
      <c r="AB4278" s="6"/>
      <c r="AE4278" s="11">
        <v>9</v>
      </c>
      <c r="AJ4278" s="80"/>
      <c r="AN4278" s="80"/>
      <c r="AO4278" s="80"/>
      <c r="AP4278" s="80"/>
      <c r="AQ4278" s="80"/>
      <c r="AR4278" s="130"/>
      <c r="AS4278" s="80"/>
      <c r="AT4278" s="7"/>
      <c r="AU4278" s="7"/>
      <c r="AV4278" s="169"/>
      <c r="AW4278" s="170"/>
      <c r="AX4278" s="140"/>
      <c r="AY4278" s="150"/>
      <c r="AZ4278" s="171"/>
      <c r="BA4278" s="171"/>
      <c r="BB4278" s="150" t="str">
        <f t="shared" si="733"/>
        <v/>
      </c>
      <c r="BC4278" s="172"/>
      <c r="BD4278" s="169"/>
      <c r="BE4278" s="169"/>
      <c r="BF4278" s="169"/>
      <c r="BG4278" s="169"/>
      <c r="BH4278" s="169"/>
      <c r="BI4278" s="169"/>
      <c r="BJ4278" s="169"/>
      <c r="BK4278" s="169"/>
      <c r="BL4278" s="169"/>
      <c r="BM4278" s="169"/>
      <c r="BN4278" s="169"/>
      <c r="BO4278" s="169"/>
      <c r="BP4278" s="169"/>
      <c r="BQ4278" s="169"/>
      <c r="BS4278" s="6"/>
      <c r="BT4278" s="11"/>
      <c r="BU4278" s="6"/>
      <c r="BV4278" s="6"/>
    </row>
    <row r="4279" spans="1:74" ht="15.75" x14ac:dyDescent="0.25">
      <c r="A4279" s="52" t="s">
        <v>6922</v>
      </c>
      <c r="B4279" s="56"/>
      <c r="C4279" s="7" t="s">
        <v>128</v>
      </c>
      <c r="D4279" s="7" t="s">
        <v>22</v>
      </c>
      <c r="E4279" s="7"/>
      <c r="F4279" s="64" t="s">
        <v>181</v>
      </c>
      <c r="G4279" s="6"/>
      <c r="H4279" s="6"/>
      <c r="I4279" s="10" t="s">
        <v>110</v>
      </c>
      <c r="J4279" s="11" t="s">
        <v>7178</v>
      </c>
      <c r="K4279" s="220" t="s">
        <v>600</v>
      </c>
      <c r="L4279" s="180"/>
      <c r="M4279" s="180">
        <v>1000</v>
      </c>
      <c r="N4279" s="80" t="s">
        <v>6925</v>
      </c>
      <c r="O4279" s="165"/>
      <c r="P4279" s="80" t="s">
        <v>7178</v>
      </c>
      <c r="Q4279" s="80"/>
      <c r="R4279" s="80"/>
      <c r="S4279" s="166"/>
      <c r="T4279" s="164"/>
      <c r="U4279" s="167"/>
      <c r="V4279" s="168"/>
      <c r="W4279" s="12" t="str">
        <f t="shared" si="731"/>
        <v>Mqtt1</v>
      </c>
      <c r="X4279" s="222"/>
      <c r="Y4279" s="6" t="str">
        <f t="shared" si="732"/>
        <v>450000 UNDERWLIGHTS</v>
      </c>
      <c r="Z4279" s="106" t="str">
        <f t="shared" si="730"/>
        <v>$.CAM4fwdPreset5HmiColor</v>
      </c>
      <c r="AA4279" s="12">
        <v>64</v>
      </c>
      <c r="AB4279" s="6"/>
      <c r="AE4279" s="11">
        <v>9</v>
      </c>
      <c r="AJ4279" s="80"/>
      <c r="AN4279" s="80"/>
      <c r="AO4279" s="80"/>
      <c r="AP4279" s="80"/>
      <c r="AQ4279" s="80"/>
      <c r="AR4279" s="130"/>
      <c r="AS4279" s="80"/>
      <c r="AT4279" s="7"/>
      <c r="AU4279" s="7"/>
      <c r="AV4279" s="169"/>
      <c r="AW4279" s="170"/>
      <c r="AX4279" s="140"/>
      <c r="AY4279" s="150"/>
      <c r="AZ4279" s="171"/>
      <c r="BA4279" s="171"/>
      <c r="BB4279" s="150" t="str">
        <f t="shared" si="733"/>
        <v/>
      </c>
      <c r="BC4279" s="172"/>
      <c r="BD4279" s="169"/>
      <c r="BE4279" s="169"/>
      <c r="BF4279" s="169"/>
      <c r="BG4279" s="169"/>
      <c r="BH4279" s="169"/>
      <c r="BI4279" s="169"/>
      <c r="BJ4279" s="169"/>
      <c r="BK4279" s="169"/>
      <c r="BL4279" s="169"/>
      <c r="BM4279" s="169"/>
      <c r="BN4279" s="169"/>
      <c r="BO4279" s="169"/>
      <c r="BP4279" s="169"/>
      <c r="BQ4279" s="169"/>
      <c r="BS4279" s="6"/>
      <c r="BT4279" s="11"/>
      <c r="BU4279" s="6"/>
      <c r="BV4279" s="6"/>
    </row>
    <row r="4280" spans="1:74" ht="15.75" x14ac:dyDescent="0.25">
      <c r="A4280" s="52" t="s">
        <v>6922</v>
      </c>
      <c r="B4280" s="56"/>
      <c r="C4280" s="7" t="s">
        <v>128</v>
      </c>
      <c r="D4280" s="7" t="s">
        <v>22</v>
      </c>
      <c r="E4280" s="7"/>
      <c r="F4280" s="64" t="s">
        <v>181</v>
      </c>
      <c r="G4280" s="6"/>
      <c r="H4280" s="6"/>
      <c r="I4280" s="10" t="s">
        <v>110</v>
      </c>
      <c r="J4280" s="11" t="s">
        <v>7179</v>
      </c>
      <c r="K4280" s="220" t="s">
        <v>600</v>
      </c>
      <c r="L4280" s="180"/>
      <c r="M4280" s="180">
        <v>1000</v>
      </c>
      <c r="N4280" s="80" t="s">
        <v>6925</v>
      </c>
      <c r="O4280" s="165"/>
      <c r="P4280" s="80" t="s">
        <v>7179</v>
      </c>
      <c r="Q4280" s="80"/>
      <c r="R4280" s="80"/>
      <c r="S4280" s="166"/>
      <c r="T4280" s="164"/>
      <c r="U4280" s="167"/>
      <c r="V4280" s="168"/>
      <c r="W4280" s="12" t="str">
        <f t="shared" si="731"/>
        <v>Mqtt1</v>
      </c>
      <c r="X4280" s="222"/>
      <c r="Y4280" s="6" t="str">
        <f t="shared" si="732"/>
        <v>450000 UNDERWLIGHTS</v>
      </c>
      <c r="Z4280" s="106" t="str">
        <f t="shared" si="730"/>
        <v>$.CAM4fwdPreset6HmiColor</v>
      </c>
      <c r="AA4280" s="12">
        <v>64</v>
      </c>
      <c r="AB4280" s="6"/>
      <c r="AE4280" s="11">
        <v>9</v>
      </c>
      <c r="AJ4280" s="80"/>
      <c r="AN4280" s="80"/>
      <c r="AO4280" s="80"/>
      <c r="AP4280" s="80"/>
      <c r="AQ4280" s="80"/>
      <c r="AR4280" s="130"/>
      <c r="AS4280" s="80"/>
      <c r="AT4280" s="7"/>
      <c r="AU4280" s="7"/>
      <c r="AV4280" s="169"/>
      <c r="AW4280" s="170"/>
      <c r="AX4280" s="140"/>
      <c r="AY4280" s="150"/>
      <c r="AZ4280" s="171"/>
      <c r="BA4280" s="171"/>
      <c r="BB4280" s="150" t="str">
        <f t="shared" si="733"/>
        <v/>
      </c>
      <c r="BC4280" s="172"/>
      <c r="BD4280" s="169"/>
      <c r="BE4280" s="169"/>
      <c r="BF4280" s="169"/>
      <c r="BG4280" s="169"/>
      <c r="BH4280" s="169"/>
      <c r="BI4280" s="169"/>
      <c r="BJ4280" s="169"/>
      <c r="BK4280" s="169"/>
      <c r="BL4280" s="169"/>
      <c r="BM4280" s="169"/>
      <c r="BN4280" s="169"/>
      <c r="BO4280" s="169"/>
      <c r="BP4280" s="169"/>
      <c r="BQ4280" s="169"/>
      <c r="BS4280" s="6"/>
      <c r="BT4280" s="11"/>
      <c r="BU4280" s="6"/>
      <c r="BV4280" s="6"/>
    </row>
    <row r="4281" spans="1:74" ht="15.75" x14ac:dyDescent="0.25">
      <c r="A4281" s="52" t="s">
        <v>6922</v>
      </c>
      <c r="B4281" s="56"/>
      <c r="C4281" s="7" t="s">
        <v>128</v>
      </c>
      <c r="D4281" s="7" t="s">
        <v>22</v>
      </c>
      <c r="E4281" s="7"/>
      <c r="F4281" s="64" t="s">
        <v>181</v>
      </c>
      <c r="G4281" s="6"/>
      <c r="H4281" s="6"/>
      <c r="I4281" s="10" t="s">
        <v>110</v>
      </c>
      <c r="J4281" s="11" t="s">
        <v>7180</v>
      </c>
      <c r="K4281" s="220" t="s">
        <v>600</v>
      </c>
      <c r="L4281" s="180"/>
      <c r="M4281" s="180">
        <v>1000</v>
      </c>
      <c r="N4281" s="80" t="s">
        <v>6925</v>
      </c>
      <c r="O4281" s="165"/>
      <c r="P4281" s="80" t="s">
        <v>7180</v>
      </c>
      <c r="Q4281" s="80"/>
      <c r="R4281" s="80"/>
      <c r="S4281" s="166"/>
      <c r="T4281" s="164"/>
      <c r="U4281" s="167"/>
      <c r="V4281" s="168"/>
      <c r="W4281" s="12" t="str">
        <f t="shared" si="731"/>
        <v>Mqtt1</v>
      </c>
      <c r="X4281" s="222"/>
      <c r="Y4281" s="6" t="str">
        <f t="shared" si="732"/>
        <v>450000 UNDERWLIGHTS</v>
      </c>
      <c r="Z4281" s="106" t="str">
        <f t="shared" si="730"/>
        <v>$.CAM4fwdCurrentHmiColor</v>
      </c>
      <c r="AA4281" s="12">
        <v>64</v>
      </c>
      <c r="AB4281" s="6"/>
      <c r="AE4281" s="11">
        <v>9</v>
      </c>
      <c r="AJ4281" s="80"/>
      <c r="AN4281" s="80"/>
      <c r="AO4281" s="80"/>
      <c r="AP4281" s="80"/>
      <c r="AQ4281" s="80"/>
      <c r="AR4281" s="130"/>
      <c r="AS4281" s="80"/>
      <c r="AT4281" s="7"/>
      <c r="AU4281" s="7"/>
      <c r="AV4281" s="169"/>
      <c r="AW4281" s="170"/>
      <c r="AX4281" s="140"/>
      <c r="AY4281" s="150"/>
      <c r="AZ4281" s="171"/>
      <c r="BA4281" s="171"/>
      <c r="BB4281" s="150" t="str">
        <f t="shared" si="733"/>
        <v/>
      </c>
      <c r="BC4281" s="172"/>
      <c r="BD4281" s="169"/>
      <c r="BE4281" s="169"/>
      <c r="BF4281" s="169"/>
      <c r="BG4281" s="169"/>
      <c r="BH4281" s="169"/>
      <c r="BI4281" s="169"/>
      <c r="BJ4281" s="169"/>
      <c r="BK4281" s="169"/>
      <c r="BL4281" s="169"/>
      <c r="BM4281" s="169"/>
      <c r="BN4281" s="169"/>
      <c r="BO4281" s="169"/>
      <c r="BP4281" s="169"/>
      <c r="BQ4281" s="169"/>
      <c r="BS4281" s="6"/>
      <c r="BT4281" s="11"/>
      <c r="BU4281" s="6"/>
      <c r="BV4281" s="6"/>
    </row>
    <row r="4282" spans="1:74" ht="15.75" x14ac:dyDescent="0.25">
      <c r="A4282" s="52" t="s">
        <v>6922</v>
      </c>
      <c r="B4282" s="56"/>
      <c r="C4282" s="7" t="s">
        <v>114</v>
      </c>
      <c r="D4282" s="7" t="s">
        <v>22</v>
      </c>
      <c r="E4282" s="7"/>
      <c r="F4282" s="64" t="s">
        <v>181</v>
      </c>
      <c r="G4282" s="6"/>
      <c r="H4282" s="6"/>
      <c r="I4282" s="10" t="s">
        <v>110</v>
      </c>
      <c r="J4282" s="11" t="s">
        <v>7181</v>
      </c>
      <c r="K4282" s="220" t="s">
        <v>600</v>
      </c>
      <c r="L4282" s="180"/>
      <c r="M4282" s="180">
        <v>1000</v>
      </c>
      <c r="N4282" s="80" t="s">
        <v>6925</v>
      </c>
      <c r="O4282" s="165"/>
      <c r="P4282" s="80" t="s">
        <v>7181</v>
      </c>
      <c r="Q4282" s="80"/>
      <c r="R4282" s="80"/>
      <c r="S4282" s="166"/>
      <c r="T4282" s="164"/>
      <c r="U4282" s="167"/>
      <c r="V4282" s="168"/>
      <c r="W4282" s="12" t="str">
        <f t="shared" ref="W4282:W4312" si="737">IF(COUNTIF(N4282,"spare"),"","Mqtt1")</f>
        <v>Mqtt1</v>
      </c>
      <c r="X4282" s="222"/>
      <c r="Y4282" s="6" t="str">
        <f t="shared" ref="Y4282:Y4312" si="738">IF(COUNTIF(N4282,"spare"),"",N4282)</f>
        <v>450000 UNDERWLIGHTS</v>
      </c>
      <c r="Z4282" s="106" t="str">
        <f t="shared" si="730"/>
        <v>$.CAM1aftPresetSelection</v>
      </c>
      <c r="AA4282" s="12">
        <v>68</v>
      </c>
      <c r="AB4282" s="6"/>
      <c r="AJ4282" s="80"/>
      <c r="AK4282" s="116" t="s">
        <v>6924</v>
      </c>
      <c r="AN4282" s="80"/>
      <c r="AO4282" s="80"/>
      <c r="AP4282" s="80"/>
      <c r="AQ4282" s="80"/>
      <c r="AR4282" s="130"/>
      <c r="AS4282" s="80"/>
      <c r="AT4282" s="7"/>
      <c r="AU4282" s="7"/>
      <c r="AV4282" s="169"/>
      <c r="AW4282" s="170"/>
      <c r="AX4282" s="140"/>
      <c r="AY4282" s="150"/>
      <c r="AZ4282" s="171"/>
      <c r="BA4282" s="171"/>
      <c r="BB4282" s="150" t="str">
        <f t="shared" ref="BB4282:BB4312" si="739">IF(ISNUMBER(AM4282),"1","")</f>
        <v/>
      </c>
      <c r="BC4282" s="172"/>
      <c r="BD4282" s="169"/>
      <c r="BE4282" s="169"/>
      <c r="BF4282" s="169"/>
      <c r="BG4282" s="169"/>
      <c r="BH4282" s="169"/>
      <c r="BI4282" s="169"/>
      <c r="BJ4282" s="169"/>
      <c r="BK4282" s="169"/>
      <c r="BL4282" s="169"/>
      <c r="BM4282" s="169"/>
      <c r="BN4282" s="169"/>
      <c r="BO4282" s="169"/>
      <c r="BP4282" s="169"/>
      <c r="BQ4282" s="169"/>
      <c r="BS4282" s="6"/>
      <c r="BT4282" s="11"/>
      <c r="BU4282" s="6"/>
      <c r="BV4282" s="6"/>
    </row>
    <row r="4283" spans="1:74" ht="15.75" x14ac:dyDescent="0.25">
      <c r="A4283" s="52" t="s">
        <v>6922</v>
      </c>
      <c r="B4283" s="56"/>
      <c r="C4283" s="7" t="s">
        <v>114</v>
      </c>
      <c r="D4283" s="7" t="s">
        <v>22</v>
      </c>
      <c r="E4283" s="7"/>
      <c r="F4283" s="64" t="s">
        <v>181</v>
      </c>
      <c r="G4283" s="6"/>
      <c r="H4283" s="6"/>
      <c r="I4283" s="10" t="s">
        <v>110</v>
      </c>
      <c r="J4283" s="11" t="s">
        <v>7182</v>
      </c>
      <c r="K4283" s="220" t="s">
        <v>600</v>
      </c>
      <c r="L4283" s="180"/>
      <c r="M4283" s="180">
        <v>1000</v>
      </c>
      <c r="N4283" s="80" t="s">
        <v>6925</v>
      </c>
      <c r="O4283" s="165"/>
      <c r="P4283" s="80" t="s">
        <v>7182</v>
      </c>
      <c r="Q4283" s="80"/>
      <c r="R4283" s="80"/>
      <c r="S4283" s="166"/>
      <c r="T4283" s="164"/>
      <c r="U4283" s="167"/>
      <c r="V4283" s="168"/>
      <c r="W4283" s="12" t="str">
        <f t="shared" si="737"/>
        <v>Mqtt1</v>
      </c>
      <c r="X4283" s="222"/>
      <c r="Y4283" s="6" t="str">
        <f t="shared" si="738"/>
        <v>450000 UNDERWLIGHTS</v>
      </c>
      <c r="Z4283" s="106" t="str">
        <f t="shared" ref="Z4283:Z4312" si="740">IF(COUNTIF(N4283,"spare"),"","$."&amp;J4283)</f>
        <v>$.CAM1aftSliderRed</v>
      </c>
      <c r="AA4283" s="12">
        <v>68</v>
      </c>
      <c r="AB4283" s="6"/>
      <c r="AJ4283" s="80"/>
      <c r="AK4283" s="116" t="s">
        <v>6924</v>
      </c>
      <c r="AN4283" s="80"/>
      <c r="AO4283" s="80"/>
      <c r="AP4283" s="80"/>
      <c r="AQ4283" s="80"/>
      <c r="AR4283" s="130"/>
      <c r="AS4283" s="80"/>
      <c r="AT4283" s="7"/>
      <c r="AU4283" s="7"/>
      <c r="AV4283" s="169"/>
      <c r="AW4283" s="170"/>
      <c r="AX4283" s="140"/>
      <c r="AY4283" s="150"/>
      <c r="AZ4283" s="171"/>
      <c r="BA4283" s="171"/>
      <c r="BB4283" s="150" t="str">
        <f t="shared" si="739"/>
        <v/>
      </c>
      <c r="BC4283" s="172"/>
      <c r="BD4283" s="169"/>
      <c r="BE4283" s="169"/>
      <c r="BF4283" s="169"/>
      <c r="BG4283" s="169"/>
      <c r="BH4283" s="169"/>
      <c r="BI4283" s="169"/>
      <c r="BJ4283" s="169"/>
      <c r="BK4283" s="169"/>
      <c r="BL4283" s="169"/>
      <c r="BM4283" s="169"/>
      <c r="BN4283" s="169"/>
      <c r="BO4283" s="169"/>
      <c r="BP4283" s="169"/>
      <c r="BQ4283" s="169"/>
      <c r="BS4283" s="6"/>
      <c r="BT4283" s="11"/>
      <c r="BU4283" s="6"/>
      <c r="BV4283" s="6"/>
    </row>
    <row r="4284" spans="1:74" ht="15.75" x14ac:dyDescent="0.25">
      <c r="A4284" s="52" t="s">
        <v>6922</v>
      </c>
      <c r="B4284" s="56"/>
      <c r="C4284" s="7" t="s">
        <v>114</v>
      </c>
      <c r="D4284" s="7" t="s">
        <v>22</v>
      </c>
      <c r="E4284" s="7"/>
      <c r="F4284" s="64" t="s">
        <v>181</v>
      </c>
      <c r="G4284" s="6"/>
      <c r="H4284" s="6"/>
      <c r="I4284" s="10" t="s">
        <v>110</v>
      </c>
      <c r="J4284" s="11" t="s">
        <v>7183</v>
      </c>
      <c r="K4284" s="220" t="s">
        <v>600</v>
      </c>
      <c r="L4284" s="180"/>
      <c r="M4284" s="180">
        <v>1000</v>
      </c>
      <c r="N4284" s="80" t="s">
        <v>6925</v>
      </c>
      <c r="O4284" s="165"/>
      <c r="P4284" s="80" t="s">
        <v>7183</v>
      </c>
      <c r="Q4284" s="80"/>
      <c r="R4284" s="80"/>
      <c r="S4284" s="166"/>
      <c r="T4284" s="164"/>
      <c r="U4284" s="167"/>
      <c r="V4284" s="168"/>
      <c r="W4284" s="12" t="str">
        <f t="shared" si="737"/>
        <v>Mqtt1</v>
      </c>
      <c r="X4284" s="222"/>
      <c r="Y4284" s="6" t="str">
        <f t="shared" si="738"/>
        <v>450000 UNDERWLIGHTS</v>
      </c>
      <c r="Z4284" s="106" t="str">
        <f t="shared" si="740"/>
        <v>$.CAM1aftSliderGreen</v>
      </c>
      <c r="AA4284" s="12">
        <v>68</v>
      </c>
      <c r="AB4284" s="6"/>
      <c r="AJ4284" s="80"/>
      <c r="AK4284" s="116" t="s">
        <v>6924</v>
      </c>
      <c r="AN4284" s="80"/>
      <c r="AO4284" s="80"/>
      <c r="AP4284" s="80"/>
      <c r="AQ4284" s="80"/>
      <c r="AR4284" s="130"/>
      <c r="AS4284" s="80"/>
      <c r="AT4284" s="7"/>
      <c r="AU4284" s="7"/>
      <c r="AV4284" s="169"/>
      <c r="AW4284" s="170"/>
      <c r="AX4284" s="140"/>
      <c r="AY4284" s="150"/>
      <c r="AZ4284" s="171"/>
      <c r="BA4284" s="171"/>
      <c r="BB4284" s="150" t="str">
        <f t="shared" si="739"/>
        <v/>
      </c>
      <c r="BC4284" s="172"/>
      <c r="BD4284" s="169"/>
      <c r="BE4284" s="169"/>
      <c r="BF4284" s="169"/>
      <c r="BG4284" s="169"/>
      <c r="BH4284" s="169"/>
      <c r="BI4284" s="169"/>
      <c r="BJ4284" s="169"/>
      <c r="BK4284" s="169"/>
      <c r="BL4284" s="169"/>
      <c r="BM4284" s="169"/>
      <c r="BN4284" s="169"/>
      <c r="BO4284" s="169"/>
      <c r="BP4284" s="169"/>
      <c r="BQ4284" s="169"/>
      <c r="BS4284" s="6"/>
      <c r="BT4284" s="11"/>
      <c r="BU4284" s="6"/>
      <c r="BV4284" s="6"/>
    </row>
    <row r="4285" spans="1:74" ht="15.75" x14ac:dyDescent="0.25">
      <c r="A4285" s="52" t="s">
        <v>6922</v>
      </c>
      <c r="B4285" s="56"/>
      <c r="C4285" s="7" t="s">
        <v>114</v>
      </c>
      <c r="D4285" s="7" t="s">
        <v>22</v>
      </c>
      <c r="E4285" s="7"/>
      <c r="F4285" s="64" t="s">
        <v>181</v>
      </c>
      <c r="G4285" s="6"/>
      <c r="H4285" s="6"/>
      <c r="I4285" s="10" t="s">
        <v>110</v>
      </c>
      <c r="J4285" s="11" t="s">
        <v>7184</v>
      </c>
      <c r="K4285" s="220" t="s">
        <v>600</v>
      </c>
      <c r="L4285" s="180"/>
      <c r="M4285" s="180">
        <v>1000</v>
      </c>
      <c r="N4285" s="80" t="s">
        <v>6925</v>
      </c>
      <c r="O4285" s="165"/>
      <c r="P4285" s="80" t="s">
        <v>7184</v>
      </c>
      <c r="Q4285" s="80"/>
      <c r="R4285" s="80"/>
      <c r="S4285" s="166"/>
      <c r="T4285" s="164"/>
      <c r="U4285" s="167"/>
      <c r="V4285" s="168"/>
      <c r="W4285" s="12" t="str">
        <f t="shared" si="737"/>
        <v>Mqtt1</v>
      </c>
      <c r="X4285" s="222"/>
      <c r="Y4285" s="6" t="str">
        <f t="shared" si="738"/>
        <v>450000 UNDERWLIGHTS</v>
      </c>
      <c r="Z4285" s="106" t="str">
        <f t="shared" si="740"/>
        <v>$.CAM1aftSliderBlue</v>
      </c>
      <c r="AA4285" s="12">
        <v>68</v>
      </c>
      <c r="AB4285" s="6"/>
      <c r="AJ4285" s="80"/>
      <c r="AK4285" s="116" t="s">
        <v>6924</v>
      </c>
      <c r="AN4285" s="80"/>
      <c r="AO4285" s="80"/>
      <c r="AP4285" s="80"/>
      <c r="AQ4285" s="80"/>
      <c r="AR4285" s="130"/>
      <c r="AS4285" s="80"/>
      <c r="AT4285" s="7"/>
      <c r="AU4285" s="7"/>
      <c r="AV4285" s="169"/>
      <c r="AW4285" s="170"/>
      <c r="AX4285" s="140"/>
      <c r="AY4285" s="150"/>
      <c r="AZ4285" s="171"/>
      <c r="BA4285" s="171"/>
      <c r="BB4285" s="150" t="str">
        <f t="shared" si="739"/>
        <v/>
      </c>
      <c r="BC4285" s="172"/>
      <c r="BD4285" s="169"/>
      <c r="BE4285" s="169"/>
      <c r="BF4285" s="169"/>
      <c r="BG4285" s="169"/>
      <c r="BH4285" s="169"/>
      <c r="BI4285" s="169"/>
      <c r="BJ4285" s="169"/>
      <c r="BK4285" s="169"/>
      <c r="BL4285" s="169"/>
      <c r="BM4285" s="169"/>
      <c r="BN4285" s="169"/>
      <c r="BO4285" s="169"/>
      <c r="BP4285" s="169"/>
      <c r="BQ4285" s="169"/>
      <c r="BS4285" s="6"/>
      <c r="BT4285" s="11"/>
      <c r="BU4285" s="6"/>
      <c r="BV4285" s="6"/>
    </row>
    <row r="4286" spans="1:74" ht="15.75" x14ac:dyDescent="0.25">
      <c r="A4286" s="52" t="s">
        <v>6922</v>
      </c>
      <c r="B4286" s="56"/>
      <c r="C4286" s="7" t="s">
        <v>114</v>
      </c>
      <c r="D4286" s="7" t="s">
        <v>22</v>
      </c>
      <c r="E4286" s="7"/>
      <c r="F4286" s="64" t="s">
        <v>181</v>
      </c>
      <c r="G4286" s="6"/>
      <c r="H4286" s="6"/>
      <c r="I4286" s="10" t="s">
        <v>110</v>
      </c>
      <c r="J4286" s="11" t="s">
        <v>7185</v>
      </c>
      <c r="K4286" s="220" t="s">
        <v>600</v>
      </c>
      <c r="L4286" s="180"/>
      <c r="M4286" s="180">
        <v>1000</v>
      </c>
      <c r="N4286" s="80" t="s">
        <v>6925</v>
      </c>
      <c r="O4286" s="165"/>
      <c r="P4286" s="80" t="s">
        <v>7185</v>
      </c>
      <c r="Q4286" s="80"/>
      <c r="R4286" s="80"/>
      <c r="S4286" s="166"/>
      <c r="T4286" s="164"/>
      <c r="U4286" s="167"/>
      <c r="V4286" s="168"/>
      <c r="W4286" s="12" t="str">
        <f t="shared" si="737"/>
        <v>Mqtt1</v>
      </c>
      <c r="X4286" s="222"/>
      <c r="Y4286" s="6" t="str">
        <f t="shared" si="738"/>
        <v>450000 UNDERWLIGHTS</v>
      </c>
      <c r="Z4286" s="106" t="str">
        <f t="shared" si="740"/>
        <v>$.CAM1aftSliderWhite</v>
      </c>
      <c r="AA4286" s="12">
        <v>68</v>
      </c>
      <c r="AB4286" s="6"/>
      <c r="AJ4286" s="80"/>
      <c r="AK4286" s="116" t="s">
        <v>6924</v>
      </c>
      <c r="AN4286" s="80"/>
      <c r="AO4286" s="80"/>
      <c r="AP4286" s="80"/>
      <c r="AQ4286" s="80"/>
      <c r="AR4286" s="130"/>
      <c r="AS4286" s="80"/>
      <c r="AT4286" s="7"/>
      <c r="AU4286" s="7"/>
      <c r="AV4286" s="169"/>
      <c r="AW4286" s="170"/>
      <c r="AX4286" s="140"/>
      <c r="AY4286" s="150"/>
      <c r="AZ4286" s="171"/>
      <c r="BA4286" s="171"/>
      <c r="BB4286" s="150" t="str">
        <f t="shared" si="739"/>
        <v/>
      </c>
      <c r="BC4286" s="172"/>
      <c r="BD4286" s="169"/>
      <c r="BE4286" s="169"/>
      <c r="BF4286" s="169"/>
      <c r="BG4286" s="169"/>
      <c r="BH4286" s="169"/>
      <c r="BI4286" s="169"/>
      <c r="BJ4286" s="169"/>
      <c r="BK4286" s="169"/>
      <c r="BL4286" s="169"/>
      <c r="BM4286" s="169"/>
      <c r="BN4286" s="169"/>
      <c r="BO4286" s="169"/>
      <c r="BP4286" s="169"/>
      <c r="BQ4286" s="169"/>
      <c r="BS4286" s="6"/>
      <c r="BT4286" s="11"/>
      <c r="BU4286" s="6"/>
      <c r="BV4286" s="6"/>
    </row>
    <row r="4287" spans="1:74" ht="15.75" x14ac:dyDescent="0.25">
      <c r="A4287" s="52" t="s">
        <v>6922</v>
      </c>
      <c r="B4287" s="56"/>
      <c r="C4287" s="7" t="s">
        <v>111</v>
      </c>
      <c r="D4287" s="7" t="s">
        <v>22</v>
      </c>
      <c r="E4287" s="7"/>
      <c r="F4287" s="64" t="s">
        <v>181</v>
      </c>
      <c r="G4287" s="6"/>
      <c r="H4287" s="6"/>
      <c r="I4287" s="10" t="s">
        <v>110</v>
      </c>
      <c r="J4287" s="11" t="s">
        <v>7186</v>
      </c>
      <c r="K4287" s="220" t="s">
        <v>600</v>
      </c>
      <c r="L4287" s="180"/>
      <c r="M4287" s="180">
        <v>1000</v>
      </c>
      <c r="N4287" s="80" t="s">
        <v>6925</v>
      </c>
      <c r="O4287" s="165"/>
      <c r="P4287" s="80" t="s">
        <v>7186</v>
      </c>
      <c r="Q4287" s="80"/>
      <c r="R4287" s="80"/>
      <c r="S4287" s="166"/>
      <c r="T4287" s="164"/>
      <c r="U4287" s="167"/>
      <c r="V4287" s="168"/>
      <c r="W4287" s="12" t="str">
        <f t="shared" si="737"/>
        <v>Mqtt1</v>
      </c>
      <c r="X4287" s="222"/>
      <c r="Y4287" s="6" t="str">
        <f t="shared" si="738"/>
        <v>450000 UNDERWLIGHTS</v>
      </c>
      <c r="Z4287" s="106" t="str">
        <f t="shared" si="740"/>
        <v>$.CAM1aftPresetReset</v>
      </c>
      <c r="AA4287" s="12">
        <v>68</v>
      </c>
      <c r="AB4287" s="6"/>
      <c r="AJ4287" s="80"/>
      <c r="AK4287" s="116" t="s">
        <v>6924</v>
      </c>
      <c r="AN4287" s="80"/>
      <c r="AO4287" s="80"/>
      <c r="AP4287" s="80"/>
      <c r="AQ4287" s="80"/>
      <c r="AR4287" s="130"/>
      <c r="AS4287" s="80"/>
      <c r="AT4287" s="7"/>
      <c r="AU4287" s="7"/>
      <c r="AV4287" s="169"/>
      <c r="AW4287" s="170"/>
      <c r="AX4287" s="140"/>
      <c r="AY4287" s="150"/>
      <c r="AZ4287" s="171"/>
      <c r="BA4287" s="171"/>
      <c r="BB4287" s="150" t="str">
        <f t="shared" si="739"/>
        <v/>
      </c>
      <c r="BC4287" s="172"/>
      <c r="BD4287" s="169"/>
      <c r="BE4287" s="169"/>
      <c r="BF4287" s="169"/>
      <c r="BG4287" s="169"/>
      <c r="BH4287" s="169"/>
      <c r="BI4287" s="169"/>
      <c r="BJ4287" s="169"/>
      <c r="BK4287" s="169"/>
      <c r="BL4287" s="169"/>
      <c r="BM4287" s="169"/>
      <c r="BN4287" s="169"/>
      <c r="BO4287" s="169"/>
      <c r="BP4287" s="169"/>
      <c r="BQ4287" s="169"/>
      <c r="BS4287" s="6"/>
      <c r="BT4287" s="11"/>
      <c r="BU4287" s="6"/>
      <c r="BV4287" s="6"/>
    </row>
    <row r="4288" spans="1:74" ht="15.75" x14ac:dyDescent="0.25">
      <c r="A4288" s="52" t="s">
        <v>6922</v>
      </c>
      <c r="B4288" s="56"/>
      <c r="C4288" s="7" t="s">
        <v>111</v>
      </c>
      <c r="D4288" s="7" t="s">
        <v>22</v>
      </c>
      <c r="E4288" s="7"/>
      <c r="F4288" s="64" t="s">
        <v>181</v>
      </c>
      <c r="G4288" s="6"/>
      <c r="H4288" s="6"/>
      <c r="I4288" s="10" t="s">
        <v>110</v>
      </c>
      <c r="J4288" s="11" t="s">
        <v>7187</v>
      </c>
      <c r="K4288" s="220" t="s">
        <v>600</v>
      </c>
      <c r="L4288" s="180"/>
      <c r="M4288" s="180">
        <v>1000</v>
      </c>
      <c r="N4288" s="80" t="s">
        <v>6925</v>
      </c>
      <c r="O4288" s="165"/>
      <c r="P4288" s="80" t="s">
        <v>7187</v>
      </c>
      <c r="Q4288" s="80"/>
      <c r="R4288" s="80"/>
      <c r="S4288" s="166"/>
      <c r="T4288" s="164"/>
      <c r="U4288" s="167"/>
      <c r="V4288" s="168"/>
      <c r="W4288" s="12" t="str">
        <f t="shared" si="737"/>
        <v>Mqtt1</v>
      </c>
      <c r="X4288" s="222"/>
      <c r="Y4288" s="6" t="str">
        <f t="shared" si="738"/>
        <v>450000 UNDERWLIGHTS</v>
      </c>
      <c r="Z4288" s="106" t="str">
        <f t="shared" si="740"/>
        <v>$.CAM1aftPresetSet</v>
      </c>
      <c r="AA4288" s="12">
        <v>68</v>
      </c>
      <c r="AB4288" s="6"/>
      <c r="AJ4288" s="80"/>
      <c r="AK4288" s="116" t="s">
        <v>6924</v>
      </c>
      <c r="AN4288" s="80"/>
      <c r="AO4288" s="80"/>
      <c r="AP4288" s="80"/>
      <c r="AQ4288" s="80"/>
      <c r="AR4288" s="130"/>
      <c r="AS4288" s="80"/>
      <c r="AT4288" s="7"/>
      <c r="AU4288" s="7"/>
      <c r="AV4288" s="169"/>
      <c r="AW4288" s="170"/>
      <c r="AX4288" s="140"/>
      <c r="AY4288" s="150"/>
      <c r="AZ4288" s="171"/>
      <c r="BA4288" s="171"/>
      <c r="BB4288" s="150" t="str">
        <f t="shared" si="739"/>
        <v/>
      </c>
      <c r="BC4288" s="172"/>
      <c r="BD4288" s="169"/>
      <c r="BE4288" s="169"/>
      <c r="BF4288" s="169"/>
      <c r="BG4288" s="169"/>
      <c r="BH4288" s="169"/>
      <c r="BI4288" s="169"/>
      <c r="BJ4288" s="169"/>
      <c r="BK4288" s="169"/>
      <c r="BL4288" s="169"/>
      <c r="BM4288" s="169"/>
      <c r="BN4288" s="169"/>
      <c r="BO4288" s="169"/>
      <c r="BP4288" s="169"/>
      <c r="BQ4288" s="169"/>
      <c r="BS4288" s="6"/>
      <c r="BT4288" s="11"/>
      <c r="BU4288" s="6"/>
      <c r="BV4288" s="6"/>
    </row>
    <row r="4289" spans="1:74" ht="15.75" x14ac:dyDescent="0.25">
      <c r="A4289" s="52" t="s">
        <v>6922</v>
      </c>
      <c r="B4289" s="56"/>
      <c r="C4289" s="7" t="s">
        <v>111</v>
      </c>
      <c r="D4289" s="7" t="s">
        <v>22</v>
      </c>
      <c r="E4289" s="7"/>
      <c r="F4289" s="64" t="s">
        <v>181</v>
      </c>
      <c r="G4289" s="6"/>
      <c r="H4289" s="6"/>
      <c r="I4289" s="10" t="s">
        <v>110</v>
      </c>
      <c r="J4289" s="11" t="s">
        <v>7188</v>
      </c>
      <c r="K4289" s="220" t="s">
        <v>600</v>
      </c>
      <c r="L4289" s="180"/>
      <c r="M4289" s="180">
        <v>1000</v>
      </c>
      <c r="N4289" s="80" t="s">
        <v>6925</v>
      </c>
      <c r="O4289" s="165"/>
      <c r="P4289" s="80" t="s">
        <v>7188</v>
      </c>
      <c r="Q4289" s="80"/>
      <c r="R4289" s="80"/>
      <c r="S4289" s="166"/>
      <c r="T4289" s="164"/>
      <c r="U4289" s="167"/>
      <c r="V4289" s="168"/>
      <c r="W4289" s="12" t="str">
        <f t="shared" si="737"/>
        <v>Mqtt1</v>
      </c>
      <c r="X4289" s="222"/>
      <c r="Y4289" s="6" t="str">
        <f t="shared" si="738"/>
        <v>450000 UNDERWLIGHTS</v>
      </c>
      <c r="Z4289" s="106" t="str">
        <f t="shared" si="740"/>
        <v>$.CAM1aftSliderOnOff</v>
      </c>
      <c r="AA4289" s="12">
        <v>68</v>
      </c>
      <c r="AB4289" s="6"/>
      <c r="AJ4289" s="80"/>
      <c r="AK4289" s="116" t="s">
        <v>6924</v>
      </c>
      <c r="AN4289" s="80"/>
      <c r="AO4289" s="80"/>
      <c r="AP4289" s="80"/>
      <c r="AQ4289" s="80"/>
      <c r="AR4289" s="130"/>
      <c r="AS4289" s="80"/>
      <c r="AT4289" s="7"/>
      <c r="AU4289" s="7"/>
      <c r="AV4289" s="169"/>
      <c r="AW4289" s="170"/>
      <c r="AX4289" s="140"/>
      <c r="AY4289" s="150"/>
      <c r="AZ4289" s="171"/>
      <c r="BA4289" s="171"/>
      <c r="BB4289" s="150" t="str">
        <f t="shared" si="739"/>
        <v/>
      </c>
      <c r="BC4289" s="172"/>
      <c r="BD4289" s="169"/>
      <c r="BE4289" s="169"/>
      <c r="BF4289" s="169"/>
      <c r="BG4289" s="169"/>
      <c r="BH4289" s="169"/>
      <c r="BI4289" s="169"/>
      <c r="BJ4289" s="169"/>
      <c r="BK4289" s="169"/>
      <c r="BL4289" s="169"/>
      <c r="BM4289" s="169"/>
      <c r="BN4289" s="169"/>
      <c r="BO4289" s="169"/>
      <c r="BP4289" s="169"/>
      <c r="BQ4289" s="169"/>
      <c r="BS4289" s="6"/>
      <c r="BT4289" s="11"/>
      <c r="BU4289" s="6"/>
      <c r="BV4289" s="6"/>
    </row>
    <row r="4290" spans="1:74" ht="15.75" x14ac:dyDescent="0.25">
      <c r="A4290" s="52" t="s">
        <v>6922</v>
      </c>
      <c r="B4290" s="56"/>
      <c r="C4290" s="7" t="s">
        <v>111</v>
      </c>
      <c r="D4290" s="7" t="s">
        <v>22</v>
      </c>
      <c r="E4290" s="7"/>
      <c r="F4290" s="64" t="s">
        <v>181</v>
      </c>
      <c r="G4290" s="6"/>
      <c r="H4290" s="6"/>
      <c r="I4290" s="10" t="s">
        <v>110</v>
      </c>
      <c r="J4290" s="11" t="s">
        <v>7189</v>
      </c>
      <c r="K4290" s="220" t="s">
        <v>600</v>
      </c>
      <c r="L4290" s="180"/>
      <c r="M4290" s="180">
        <v>1000</v>
      </c>
      <c r="N4290" s="80" t="s">
        <v>6925</v>
      </c>
      <c r="O4290" s="165"/>
      <c r="P4290" s="80" t="s">
        <v>7189</v>
      </c>
      <c r="Q4290" s="80"/>
      <c r="R4290" s="80"/>
      <c r="S4290" s="166"/>
      <c r="T4290" s="164"/>
      <c r="U4290" s="167"/>
      <c r="V4290" s="168"/>
      <c r="W4290" s="12" t="str">
        <f t="shared" si="737"/>
        <v>Mqtt1</v>
      </c>
      <c r="X4290" s="222"/>
      <c r="Y4290" s="6" t="str">
        <f t="shared" si="738"/>
        <v>450000 UNDERWLIGHTS</v>
      </c>
      <c r="Z4290" s="106" t="str">
        <f t="shared" si="740"/>
        <v>$.CAM1aftActiveChanges</v>
      </c>
      <c r="AA4290" s="12">
        <v>68</v>
      </c>
      <c r="AB4290" s="6"/>
      <c r="AJ4290" s="80"/>
      <c r="AK4290" s="116" t="s">
        <v>6924</v>
      </c>
      <c r="AN4290" s="80"/>
      <c r="AO4290" s="80"/>
      <c r="AP4290" s="80"/>
      <c r="AQ4290" s="80"/>
      <c r="AR4290" s="130"/>
      <c r="AS4290" s="80"/>
      <c r="AT4290" s="7"/>
      <c r="AU4290" s="7"/>
      <c r="AV4290" s="169"/>
      <c r="AW4290" s="170"/>
      <c r="AX4290" s="140"/>
      <c r="AY4290" s="150"/>
      <c r="AZ4290" s="171"/>
      <c r="BA4290" s="171"/>
      <c r="BB4290" s="150" t="str">
        <f t="shared" si="739"/>
        <v/>
      </c>
      <c r="BC4290" s="172"/>
      <c r="BD4290" s="169"/>
      <c r="BE4290" s="169"/>
      <c r="BF4290" s="169"/>
      <c r="BG4290" s="169"/>
      <c r="BH4290" s="169"/>
      <c r="BI4290" s="169"/>
      <c r="BJ4290" s="169"/>
      <c r="BK4290" s="169"/>
      <c r="BL4290" s="169"/>
      <c r="BM4290" s="169"/>
      <c r="BN4290" s="169"/>
      <c r="BO4290" s="169"/>
      <c r="BP4290" s="169"/>
      <c r="BQ4290" s="169"/>
      <c r="BS4290" s="6"/>
      <c r="BT4290" s="11"/>
      <c r="BU4290" s="6"/>
      <c r="BV4290" s="6"/>
    </row>
    <row r="4291" spans="1:74" ht="15.75" x14ac:dyDescent="0.25">
      <c r="A4291" s="52" t="s">
        <v>6922</v>
      </c>
      <c r="B4291" s="56"/>
      <c r="C4291" s="7" t="s">
        <v>128</v>
      </c>
      <c r="D4291" s="7" t="s">
        <v>22</v>
      </c>
      <c r="E4291" s="7"/>
      <c r="F4291" s="64" t="s">
        <v>181</v>
      </c>
      <c r="G4291" s="6"/>
      <c r="H4291" s="6"/>
      <c r="I4291" s="10" t="s">
        <v>110</v>
      </c>
      <c r="J4291" s="11" t="s">
        <v>7190</v>
      </c>
      <c r="K4291" s="220" t="s">
        <v>600</v>
      </c>
      <c r="L4291" s="180"/>
      <c r="M4291" s="180">
        <v>1000</v>
      </c>
      <c r="N4291" s="80" t="s">
        <v>6925</v>
      </c>
      <c r="O4291" s="165"/>
      <c r="P4291" s="80" t="s">
        <v>7190</v>
      </c>
      <c r="Q4291" s="80"/>
      <c r="R4291" s="80"/>
      <c r="S4291" s="166"/>
      <c r="T4291" s="164"/>
      <c r="U4291" s="167"/>
      <c r="V4291" s="168"/>
      <c r="W4291" s="12" t="str">
        <f t="shared" si="737"/>
        <v>Mqtt1</v>
      </c>
      <c r="X4291" s="222"/>
      <c r="Y4291" s="6" t="str">
        <f t="shared" si="738"/>
        <v>450000 UNDERWLIGHTS</v>
      </c>
      <c r="Z4291" s="106" t="str">
        <f t="shared" si="740"/>
        <v>$.CAM1aftPreset1HmiColor</v>
      </c>
      <c r="AA4291" s="12">
        <v>68</v>
      </c>
      <c r="AB4291" s="6"/>
      <c r="AE4291" s="11">
        <v>9</v>
      </c>
      <c r="AJ4291" s="80"/>
      <c r="AN4291" s="80"/>
      <c r="AO4291" s="80"/>
      <c r="AP4291" s="80"/>
      <c r="AQ4291" s="80"/>
      <c r="AR4291" s="130"/>
      <c r="AS4291" s="80"/>
      <c r="AT4291" s="7"/>
      <c r="AU4291" s="7"/>
      <c r="AV4291" s="169"/>
      <c r="AW4291" s="170"/>
      <c r="AX4291" s="140"/>
      <c r="AY4291" s="150"/>
      <c r="AZ4291" s="171"/>
      <c r="BA4291" s="171"/>
      <c r="BB4291" s="150" t="str">
        <f t="shared" si="739"/>
        <v/>
      </c>
      <c r="BC4291" s="172"/>
      <c r="BD4291" s="169"/>
      <c r="BE4291" s="169"/>
      <c r="BF4291" s="169"/>
      <c r="BG4291" s="169"/>
      <c r="BH4291" s="169"/>
      <c r="BI4291" s="169"/>
      <c r="BJ4291" s="169"/>
      <c r="BK4291" s="169"/>
      <c r="BL4291" s="169"/>
      <c r="BM4291" s="169"/>
      <c r="BN4291" s="169"/>
      <c r="BO4291" s="169"/>
      <c r="BP4291" s="169"/>
      <c r="BQ4291" s="169"/>
      <c r="BS4291" s="6"/>
      <c r="BT4291" s="11"/>
      <c r="BU4291" s="6"/>
      <c r="BV4291" s="6"/>
    </row>
    <row r="4292" spans="1:74" ht="15.75" x14ac:dyDescent="0.25">
      <c r="A4292" s="52" t="s">
        <v>6922</v>
      </c>
      <c r="B4292" s="56"/>
      <c r="C4292" s="7" t="s">
        <v>128</v>
      </c>
      <c r="D4292" s="7" t="s">
        <v>22</v>
      </c>
      <c r="E4292" s="7"/>
      <c r="F4292" s="64" t="s">
        <v>181</v>
      </c>
      <c r="G4292" s="6"/>
      <c r="H4292" s="6"/>
      <c r="I4292" s="10" t="s">
        <v>110</v>
      </c>
      <c r="J4292" s="11" t="s">
        <v>7191</v>
      </c>
      <c r="K4292" s="220" t="s">
        <v>600</v>
      </c>
      <c r="L4292" s="180"/>
      <c r="M4292" s="180">
        <v>1000</v>
      </c>
      <c r="N4292" s="80" t="s">
        <v>6925</v>
      </c>
      <c r="O4292" s="165"/>
      <c r="P4292" s="80" t="s">
        <v>7191</v>
      </c>
      <c r="Q4292" s="80"/>
      <c r="R4292" s="80"/>
      <c r="S4292" s="166"/>
      <c r="T4292" s="164"/>
      <c r="U4292" s="167"/>
      <c r="V4292" s="168"/>
      <c r="W4292" s="12" t="str">
        <f t="shared" si="737"/>
        <v>Mqtt1</v>
      </c>
      <c r="X4292" s="222"/>
      <c r="Y4292" s="6" t="str">
        <f t="shared" si="738"/>
        <v>450000 UNDERWLIGHTS</v>
      </c>
      <c r="Z4292" s="106" t="str">
        <f t="shared" si="740"/>
        <v>$.CAM1aftPreset2HmiColor</v>
      </c>
      <c r="AA4292" s="12">
        <v>68</v>
      </c>
      <c r="AB4292" s="6"/>
      <c r="AE4292" s="11">
        <v>9</v>
      </c>
      <c r="AJ4292" s="80"/>
      <c r="AN4292" s="80"/>
      <c r="AO4292" s="80"/>
      <c r="AP4292" s="80"/>
      <c r="AQ4292" s="80"/>
      <c r="AR4292" s="130"/>
      <c r="AS4292" s="80"/>
      <c r="AT4292" s="7"/>
      <c r="AU4292" s="7"/>
      <c r="AV4292" s="169"/>
      <c r="AW4292" s="170"/>
      <c r="AX4292" s="140"/>
      <c r="AY4292" s="150"/>
      <c r="AZ4292" s="171"/>
      <c r="BA4292" s="171"/>
      <c r="BB4292" s="150" t="str">
        <f t="shared" si="739"/>
        <v/>
      </c>
      <c r="BC4292" s="172"/>
      <c r="BD4292" s="169"/>
      <c r="BE4292" s="169"/>
      <c r="BF4292" s="169"/>
      <c r="BG4292" s="169"/>
      <c r="BH4292" s="169"/>
      <c r="BI4292" s="169"/>
      <c r="BJ4292" s="169"/>
      <c r="BK4292" s="169"/>
      <c r="BL4292" s="169"/>
      <c r="BM4292" s="169"/>
      <c r="BN4292" s="169"/>
      <c r="BO4292" s="169"/>
      <c r="BP4292" s="169"/>
      <c r="BQ4292" s="169"/>
      <c r="BS4292" s="6"/>
      <c r="BT4292" s="11"/>
      <c r="BU4292" s="6"/>
      <c r="BV4292" s="6"/>
    </row>
    <row r="4293" spans="1:74" ht="15.75" x14ac:dyDescent="0.25">
      <c r="A4293" s="52" t="s">
        <v>6922</v>
      </c>
      <c r="B4293" s="56"/>
      <c r="C4293" s="7" t="s">
        <v>128</v>
      </c>
      <c r="D4293" s="7" t="s">
        <v>22</v>
      </c>
      <c r="E4293" s="7"/>
      <c r="F4293" s="64" t="s">
        <v>181</v>
      </c>
      <c r="G4293" s="6"/>
      <c r="H4293" s="6"/>
      <c r="I4293" s="10" t="s">
        <v>110</v>
      </c>
      <c r="J4293" s="11" t="s">
        <v>7192</v>
      </c>
      <c r="K4293" s="220" t="s">
        <v>600</v>
      </c>
      <c r="L4293" s="180"/>
      <c r="M4293" s="180">
        <v>1000</v>
      </c>
      <c r="N4293" s="80" t="s">
        <v>6925</v>
      </c>
      <c r="O4293" s="165"/>
      <c r="P4293" s="80" t="s">
        <v>7192</v>
      </c>
      <c r="Q4293" s="80"/>
      <c r="R4293" s="80"/>
      <c r="S4293" s="166"/>
      <c r="T4293" s="164"/>
      <c r="U4293" s="167"/>
      <c r="V4293" s="168"/>
      <c r="W4293" s="12" t="str">
        <f t="shared" si="737"/>
        <v>Mqtt1</v>
      </c>
      <c r="X4293" s="222"/>
      <c r="Y4293" s="6" t="str">
        <f t="shared" si="738"/>
        <v>450000 UNDERWLIGHTS</v>
      </c>
      <c r="Z4293" s="106" t="str">
        <f t="shared" si="740"/>
        <v>$.CAM1aftPreset3HmiColor</v>
      </c>
      <c r="AA4293" s="12">
        <v>68</v>
      </c>
      <c r="AB4293" s="6"/>
      <c r="AE4293" s="11">
        <v>9</v>
      </c>
      <c r="AJ4293" s="80"/>
      <c r="AN4293" s="80"/>
      <c r="AO4293" s="80"/>
      <c r="AP4293" s="80"/>
      <c r="AQ4293" s="80"/>
      <c r="AR4293" s="130"/>
      <c r="AS4293" s="80"/>
      <c r="AT4293" s="7"/>
      <c r="AU4293" s="7"/>
      <c r="AV4293" s="169"/>
      <c r="AW4293" s="170"/>
      <c r="AX4293" s="140"/>
      <c r="AY4293" s="150"/>
      <c r="AZ4293" s="171"/>
      <c r="BA4293" s="171"/>
      <c r="BB4293" s="150" t="str">
        <f t="shared" si="739"/>
        <v/>
      </c>
      <c r="BC4293" s="172"/>
      <c r="BD4293" s="169"/>
      <c r="BE4293" s="169"/>
      <c r="BF4293" s="169"/>
      <c r="BG4293" s="169"/>
      <c r="BH4293" s="169"/>
      <c r="BI4293" s="169"/>
      <c r="BJ4293" s="169"/>
      <c r="BK4293" s="169"/>
      <c r="BL4293" s="169"/>
      <c r="BM4293" s="169"/>
      <c r="BN4293" s="169"/>
      <c r="BO4293" s="169"/>
      <c r="BP4293" s="169"/>
      <c r="BQ4293" s="169"/>
      <c r="BS4293" s="6"/>
      <c r="BT4293" s="11"/>
      <c r="BU4293" s="6"/>
      <c r="BV4293" s="6"/>
    </row>
    <row r="4294" spans="1:74" ht="15.75" x14ac:dyDescent="0.25">
      <c r="A4294" s="52" t="s">
        <v>6922</v>
      </c>
      <c r="B4294" s="56"/>
      <c r="C4294" s="7" t="s">
        <v>128</v>
      </c>
      <c r="D4294" s="7" t="s">
        <v>22</v>
      </c>
      <c r="E4294" s="7"/>
      <c r="F4294" s="64" t="s">
        <v>181</v>
      </c>
      <c r="G4294" s="6"/>
      <c r="H4294" s="6"/>
      <c r="I4294" s="10" t="s">
        <v>110</v>
      </c>
      <c r="J4294" s="11" t="s">
        <v>7193</v>
      </c>
      <c r="K4294" s="220" t="s">
        <v>600</v>
      </c>
      <c r="L4294" s="180"/>
      <c r="M4294" s="180">
        <v>1000</v>
      </c>
      <c r="N4294" s="80" t="s">
        <v>6925</v>
      </c>
      <c r="O4294" s="165"/>
      <c r="P4294" s="80" t="s">
        <v>7193</v>
      </c>
      <c r="Q4294" s="80"/>
      <c r="R4294" s="80"/>
      <c r="S4294" s="166"/>
      <c r="T4294" s="164"/>
      <c r="U4294" s="167"/>
      <c r="V4294" s="168"/>
      <c r="W4294" s="12" t="str">
        <f t="shared" si="737"/>
        <v>Mqtt1</v>
      </c>
      <c r="X4294" s="222"/>
      <c r="Y4294" s="6" t="str">
        <f t="shared" si="738"/>
        <v>450000 UNDERWLIGHTS</v>
      </c>
      <c r="Z4294" s="106" t="str">
        <f t="shared" si="740"/>
        <v>$.CAM1aftPreset4HmiColor</v>
      </c>
      <c r="AA4294" s="12">
        <v>68</v>
      </c>
      <c r="AB4294" s="6"/>
      <c r="AE4294" s="11">
        <v>9</v>
      </c>
      <c r="AJ4294" s="80"/>
      <c r="AN4294" s="80"/>
      <c r="AO4294" s="80"/>
      <c r="AP4294" s="80"/>
      <c r="AQ4294" s="80"/>
      <c r="AR4294" s="130"/>
      <c r="AS4294" s="80"/>
      <c r="AT4294" s="7"/>
      <c r="AU4294" s="7"/>
      <c r="AV4294" s="169"/>
      <c r="AW4294" s="170"/>
      <c r="AX4294" s="140"/>
      <c r="AY4294" s="150"/>
      <c r="AZ4294" s="171"/>
      <c r="BA4294" s="171"/>
      <c r="BB4294" s="150" t="str">
        <f t="shared" si="739"/>
        <v/>
      </c>
      <c r="BC4294" s="172"/>
      <c r="BD4294" s="169"/>
      <c r="BE4294" s="169"/>
      <c r="BF4294" s="169"/>
      <c r="BG4294" s="169"/>
      <c r="BH4294" s="169"/>
      <c r="BI4294" s="169"/>
      <c r="BJ4294" s="169"/>
      <c r="BK4294" s="169"/>
      <c r="BL4294" s="169"/>
      <c r="BM4294" s="169"/>
      <c r="BN4294" s="169"/>
      <c r="BO4294" s="169"/>
      <c r="BP4294" s="169"/>
      <c r="BQ4294" s="169"/>
      <c r="BS4294" s="6"/>
      <c r="BT4294" s="11"/>
      <c r="BU4294" s="6"/>
      <c r="BV4294" s="6"/>
    </row>
    <row r="4295" spans="1:74" ht="15.75" x14ac:dyDescent="0.25">
      <c r="A4295" s="52" t="s">
        <v>6922</v>
      </c>
      <c r="B4295" s="56"/>
      <c r="C4295" s="7" t="s">
        <v>128</v>
      </c>
      <c r="D4295" s="7" t="s">
        <v>22</v>
      </c>
      <c r="E4295" s="7"/>
      <c r="F4295" s="64" t="s">
        <v>181</v>
      </c>
      <c r="G4295" s="6"/>
      <c r="H4295" s="6"/>
      <c r="I4295" s="10" t="s">
        <v>110</v>
      </c>
      <c r="J4295" s="11" t="s">
        <v>7194</v>
      </c>
      <c r="K4295" s="220" t="s">
        <v>600</v>
      </c>
      <c r="L4295" s="180"/>
      <c r="M4295" s="180">
        <v>1000</v>
      </c>
      <c r="N4295" s="80" t="s">
        <v>6925</v>
      </c>
      <c r="O4295" s="165"/>
      <c r="P4295" s="80" t="s">
        <v>7194</v>
      </c>
      <c r="Q4295" s="80"/>
      <c r="R4295" s="80"/>
      <c r="S4295" s="166"/>
      <c r="T4295" s="164"/>
      <c r="U4295" s="167"/>
      <c r="V4295" s="168"/>
      <c r="W4295" s="12" t="str">
        <f t="shared" si="737"/>
        <v>Mqtt1</v>
      </c>
      <c r="X4295" s="222"/>
      <c r="Y4295" s="6" t="str">
        <f t="shared" si="738"/>
        <v>450000 UNDERWLIGHTS</v>
      </c>
      <c r="Z4295" s="106" t="str">
        <f t="shared" si="740"/>
        <v>$.CAM1aftPreset5HmiColor</v>
      </c>
      <c r="AA4295" s="12">
        <v>68</v>
      </c>
      <c r="AB4295" s="6"/>
      <c r="AE4295" s="11">
        <v>9</v>
      </c>
      <c r="AJ4295" s="80"/>
      <c r="AN4295" s="80"/>
      <c r="AO4295" s="80"/>
      <c r="AP4295" s="80"/>
      <c r="AQ4295" s="80"/>
      <c r="AR4295" s="130"/>
      <c r="AS4295" s="80"/>
      <c r="AT4295" s="7"/>
      <c r="AU4295" s="7"/>
      <c r="AV4295" s="169"/>
      <c r="AW4295" s="170"/>
      <c r="AX4295" s="140"/>
      <c r="AY4295" s="150"/>
      <c r="AZ4295" s="171"/>
      <c r="BA4295" s="171"/>
      <c r="BB4295" s="150" t="str">
        <f t="shared" si="739"/>
        <v/>
      </c>
      <c r="BC4295" s="172"/>
      <c r="BD4295" s="169"/>
      <c r="BE4295" s="169"/>
      <c r="BF4295" s="169"/>
      <c r="BG4295" s="169"/>
      <c r="BH4295" s="169"/>
      <c r="BI4295" s="169"/>
      <c r="BJ4295" s="169"/>
      <c r="BK4295" s="169"/>
      <c r="BL4295" s="169"/>
      <c r="BM4295" s="169"/>
      <c r="BN4295" s="169"/>
      <c r="BO4295" s="169"/>
      <c r="BP4295" s="169"/>
      <c r="BQ4295" s="169"/>
      <c r="BS4295" s="6"/>
      <c r="BT4295" s="11"/>
      <c r="BU4295" s="6"/>
      <c r="BV4295" s="6"/>
    </row>
    <row r="4296" spans="1:74" ht="15.75" x14ac:dyDescent="0.25">
      <c r="A4296" s="52" t="s">
        <v>6922</v>
      </c>
      <c r="B4296" s="56"/>
      <c r="C4296" s="7" t="s">
        <v>128</v>
      </c>
      <c r="D4296" s="7" t="s">
        <v>22</v>
      </c>
      <c r="E4296" s="7"/>
      <c r="F4296" s="64" t="s">
        <v>181</v>
      </c>
      <c r="G4296" s="6"/>
      <c r="H4296" s="6"/>
      <c r="I4296" s="10" t="s">
        <v>110</v>
      </c>
      <c r="J4296" s="11" t="s">
        <v>7195</v>
      </c>
      <c r="K4296" s="220" t="s">
        <v>600</v>
      </c>
      <c r="L4296" s="180"/>
      <c r="M4296" s="180">
        <v>1000</v>
      </c>
      <c r="N4296" s="80" t="s">
        <v>6925</v>
      </c>
      <c r="O4296" s="165"/>
      <c r="P4296" s="80" t="s">
        <v>7195</v>
      </c>
      <c r="Q4296" s="80"/>
      <c r="R4296" s="80"/>
      <c r="S4296" s="166"/>
      <c r="T4296" s="164"/>
      <c r="U4296" s="167"/>
      <c r="V4296" s="168"/>
      <c r="W4296" s="12" t="str">
        <f t="shared" si="737"/>
        <v>Mqtt1</v>
      </c>
      <c r="X4296" s="222"/>
      <c r="Y4296" s="6" t="str">
        <f t="shared" si="738"/>
        <v>450000 UNDERWLIGHTS</v>
      </c>
      <c r="Z4296" s="106" t="str">
        <f t="shared" si="740"/>
        <v>$.CAM1aftPreset6HmiColor</v>
      </c>
      <c r="AA4296" s="12">
        <v>68</v>
      </c>
      <c r="AB4296" s="6"/>
      <c r="AE4296" s="11">
        <v>9</v>
      </c>
      <c r="AJ4296" s="80"/>
      <c r="AN4296" s="80"/>
      <c r="AO4296" s="80"/>
      <c r="AP4296" s="80"/>
      <c r="AQ4296" s="80"/>
      <c r="AR4296" s="130"/>
      <c r="AS4296" s="80"/>
      <c r="AT4296" s="7"/>
      <c r="AU4296" s="7"/>
      <c r="AV4296" s="169"/>
      <c r="AW4296" s="170"/>
      <c r="AX4296" s="140"/>
      <c r="AY4296" s="150"/>
      <c r="AZ4296" s="171"/>
      <c r="BA4296" s="171"/>
      <c r="BB4296" s="150" t="str">
        <f t="shared" si="739"/>
        <v/>
      </c>
      <c r="BC4296" s="172"/>
      <c r="BD4296" s="169"/>
      <c r="BE4296" s="169"/>
      <c r="BF4296" s="169"/>
      <c r="BG4296" s="169"/>
      <c r="BH4296" s="169"/>
      <c r="BI4296" s="169"/>
      <c r="BJ4296" s="169"/>
      <c r="BK4296" s="169"/>
      <c r="BL4296" s="169"/>
      <c r="BM4296" s="169"/>
      <c r="BN4296" s="169"/>
      <c r="BO4296" s="169"/>
      <c r="BP4296" s="169"/>
      <c r="BQ4296" s="169"/>
      <c r="BS4296" s="6"/>
      <c r="BT4296" s="11"/>
      <c r="BU4296" s="6"/>
      <c r="BV4296" s="6"/>
    </row>
    <row r="4297" spans="1:74" ht="15.75" x14ac:dyDescent="0.25">
      <c r="A4297" s="52" t="s">
        <v>6922</v>
      </c>
      <c r="B4297" s="56"/>
      <c r="C4297" s="7" t="s">
        <v>128</v>
      </c>
      <c r="D4297" s="7" t="s">
        <v>22</v>
      </c>
      <c r="E4297" s="7"/>
      <c r="F4297" s="64" t="s">
        <v>181</v>
      </c>
      <c r="G4297" s="6"/>
      <c r="H4297" s="6"/>
      <c r="I4297" s="10" t="s">
        <v>110</v>
      </c>
      <c r="J4297" s="11" t="s">
        <v>7196</v>
      </c>
      <c r="K4297" s="220" t="s">
        <v>600</v>
      </c>
      <c r="L4297" s="180"/>
      <c r="M4297" s="180">
        <v>1000</v>
      </c>
      <c r="N4297" s="80" t="s">
        <v>6925</v>
      </c>
      <c r="O4297" s="165"/>
      <c r="P4297" s="80" t="s">
        <v>7196</v>
      </c>
      <c r="Q4297" s="80"/>
      <c r="R4297" s="80"/>
      <c r="S4297" s="166"/>
      <c r="T4297" s="164"/>
      <c r="U4297" s="167"/>
      <c r="V4297" s="168"/>
      <c r="W4297" s="12" t="str">
        <f t="shared" si="737"/>
        <v>Mqtt1</v>
      </c>
      <c r="X4297" s="222"/>
      <c r="Y4297" s="6" t="str">
        <f t="shared" si="738"/>
        <v>450000 UNDERWLIGHTS</v>
      </c>
      <c r="Z4297" s="106" t="str">
        <f t="shared" si="740"/>
        <v>$.CAM1aftCurrentHmiColor</v>
      </c>
      <c r="AA4297" s="12">
        <v>68</v>
      </c>
      <c r="AB4297" s="6"/>
      <c r="AE4297" s="11">
        <v>9</v>
      </c>
      <c r="AJ4297" s="80"/>
      <c r="AN4297" s="80"/>
      <c r="AO4297" s="80"/>
      <c r="AP4297" s="80"/>
      <c r="AQ4297" s="80"/>
      <c r="AR4297" s="130"/>
      <c r="AS4297" s="80"/>
      <c r="AT4297" s="7"/>
      <c r="AU4297" s="7"/>
      <c r="AV4297" s="169"/>
      <c r="AW4297" s="170"/>
      <c r="AX4297" s="140"/>
      <c r="AY4297" s="150"/>
      <c r="AZ4297" s="171"/>
      <c r="BA4297" s="171"/>
      <c r="BB4297" s="150" t="str">
        <f t="shared" si="739"/>
        <v/>
      </c>
      <c r="BC4297" s="172"/>
      <c r="BD4297" s="169"/>
      <c r="BE4297" s="169"/>
      <c r="BF4297" s="169"/>
      <c r="BG4297" s="169"/>
      <c r="BH4297" s="169"/>
      <c r="BI4297" s="169"/>
      <c r="BJ4297" s="169"/>
      <c r="BK4297" s="169"/>
      <c r="BL4297" s="169"/>
      <c r="BM4297" s="169"/>
      <c r="BN4297" s="169"/>
      <c r="BO4297" s="169"/>
      <c r="BP4297" s="169"/>
      <c r="BQ4297" s="169"/>
      <c r="BS4297" s="6"/>
      <c r="BT4297" s="11"/>
      <c r="BU4297" s="6"/>
      <c r="BV4297" s="6"/>
    </row>
    <row r="4298" spans="1:74" ht="15.75" x14ac:dyDescent="0.25">
      <c r="A4298" s="52" t="s">
        <v>6922</v>
      </c>
      <c r="B4298" s="56"/>
      <c r="C4298" s="7" t="s">
        <v>114</v>
      </c>
      <c r="D4298" s="7" t="s">
        <v>22</v>
      </c>
      <c r="E4298" s="7"/>
      <c r="F4298" s="64" t="s">
        <v>181</v>
      </c>
      <c r="G4298" s="6"/>
      <c r="H4298" s="6"/>
      <c r="I4298" s="10" t="s">
        <v>110</v>
      </c>
      <c r="J4298" s="11" t="s">
        <v>7197</v>
      </c>
      <c r="K4298" s="220" t="s">
        <v>600</v>
      </c>
      <c r="L4298" s="180"/>
      <c r="M4298" s="180">
        <v>1000</v>
      </c>
      <c r="N4298" s="80" t="s">
        <v>6925</v>
      </c>
      <c r="O4298" s="165"/>
      <c r="P4298" s="80" t="s">
        <v>7197</v>
      </c>
      <c r="Q4298" s="80"/>
      <c r="R4298" s="80"/>
      <c r="S4298" s="166"/>
      <c r="T4298" s="164"/>
      <c r="U4298" s="167"/>
      <c r="V4298" s="168"/>
      <c r="W4298" s="12" t="str">
        <f t="shared" si="737"/>
        <v>Mqtt1</v>
      </c>
      <c r="X4298" s="222"/>
      <c r="Y4298" s="6" t="str">
        <f t="shared" si="738"/>
        <v>450000 UNDERWLIGHTS</v>
      </c>
      <c r="Z4298" s="106" t="str">
        <f t="shared" si="740"/>
        <v>$.CAM2aftSliderRed</v>
      </c>
      <c r="AA4298" s="12">
        <v>72</v>
      </c>
      <c r="AB4298" s="6"/>
      <c r="AJ4298" s="80"/>
      <c r="AK4298" s="116" t="s">
        <v>6924</v>
      </c>
      <c r="AN4298" s="80"/>
      <c r="AO4298" s="80"/>
      <c r="AP4298" s="80"/>
      <c r="AQ4298" s="80"/>
      <c r="AR4298" s="130"/>
      <c r="AS4298" s="80"/>
      <c r="AT4298" s="7"/>
      <c r="AU4298" s="7"/>
      <c r="AV4298" s="169"/>
      <c r="AW4298" s="170"/>
      <c r="AX4298" s="140"/>
      <c r="AY4298" s="150"/>
      <c r="AZ4298" s="171"/>
      <c r="BA4298" s="171"/>
      <c r="BB4298" s="150" t="str">
        <f t="shared" si="739"/>
        <v/>
      </c>
      <c r="BC4298" s="172"/>
      <c r="BD4298" s="169"/>
      <c r="BE4298" s="169"/>
      <c r="BF4298" s="169"/>
      <c r="BG4298" s="169"/>
      <c r="BH4298" s="169"/>
      <c r="BI4298" s="169"/>
      <c r="BJ4298" s="169"/>
      <c r="BK4298" s="169"/>
      <c r="BL4298" s="169"/>
      <c r="BM4298" s="169"/>
      <c r="BN4298" s="169"/>
      <c r="BO4298" s="169"/>
      <c r="BP4298" s="169"/>
      <c r="BQ4298" s="169"/>
      <c r="BS4298" s="6"/>
      <c r="BT4298" s="11"/>
      <c r="BU4298" s="6"/>
      <c r="BV4298" s="6"/>
    </row>
    <row r="4299" spans="1:74" ht="15.75" x14ac:dyDescent="0.25">
      <c r="A4299" s="52" t="s">
        <v>6922</v>
      </c>
      <c r="B4299" s="56"/>
      <c r="C4299" s="7" t="s">
        <v>114</v>
      </c>
      <c r="D4299" s="7" t="s">
        <v>22</v>
      </c>
      <c r="E4299" s="7"/>
      <c r="F4299" s="64" t="s">
        <v>181</v>
      </c>
      <c r="G4299" s="6"/>
      <c r="H4299" s="6"/>
      <c r="I4299" s="10" t="s">
        <v>110</v>
      </c>
      <c r="J4299" s="11" t="s">
        <v>7198</v>
      </c>
      <c r="K4299" s="220" t="s">
        <v>600</v>
      </c>
      <c r="L4299" s="180"/>
      <c r="M4299" s="180">
        <v>1000</v>
      </c>
      <c r="N4299" s="80" t="s">
        <v>6925</v>
      </c>
      <c r="O4299" s="165"/>
      <c r="P4299" s="80" t="s">
        <v>7198</v>
      </c>
      <c r="Q4299" s="80"/>
      <c r="R4299" s="80"/>
      <c r="S4299" s="166"/>
      <c r="T4299" s="164"/>
      <c r="U4299" s="167"/>
      <c r="V4299" s="168"/>
      <c r="W4299" s="12" t="str">
        <f t="shared" si="737"/>
        <v>Mqtt1</v>
      </c>
      <c r="X4299" s="222"/>
      <c r="Y4299" s="6" t="str">
        <f t="shared" si="738"/>
        <v>450000 UNDERWLIGHTS</v>
      </c>
      <c r="Z4299" s="106" t="str">
        <f t="shared" si="740"/>
        <v>$.CAM2aftSliderGreen</v>
      </c>
      <c r="AA4299" s="12">
        <v>72</v>
      </c>
      <c r="AB4299" s="6"/>
      <c r="AJ4299" s="80"/>
      <c r="AK4299" s="116" t="s">
        <v>6924</v>
      </c>
      <c r="AN4299" s="80"/>
      <c r="AO4299" s="80"/>
      <c r="AP4299" s="80"/>
      <c r="AQ4299" s="80"/>
      <c r="AR4299" s="130"/>
      <c r="AS4299" s="80"/>
      <c r="AT4299" s="7"/>
      <c r="AU4299" s="7"/>
      <c r="AV4299" s="169"/>
      <c r="AW4299" s="170"/>
      <c r="AX4299" s="140"/>
      <c r="AY4299" s="150"/>
      <c r="AZ4299" s="171"/>
      <c r="BA4299" s="171"/>
      <c r="BB4299" s="150" t="str">
        <f t="shared" si="739"/>
        <v/>
      </c>
      <c r="BC4299" s="172"/>
      <c r="BD4299" s="169"/>
      <c r="BE4299" s="169"/>
      <c r="BF4299" s="169"/>
      <c r="BG4299" s="169"/>
      <c r="BH4299" s="169"/>
      <c r="BI4299" s="169"/>
      <c r="BJ4299" s="169"/>
      <c r="BK4299" s="169"/>
      <c r="BL4299" s="169"/>
      <c r="BM4299" s="169"/>
      <c r="BN4299" s="169"/>
      <c r="BO4299" s="169"/>
      <c r="BP4299" s="169"/>
      <c r="BQ4299" s="169"/>
      <c r="BS4299" s="6"/>
      <c r="BT4299" s="11"/>
      <c r="BU4299" s="6"/>
      <c r="BV4299" s="6"/>
    </row>
    <row r="4300" spans="1:74" ht="15.75" x14ac:dyDescent="0.25">
      <c r="A4300" s="52" t="s">
        <v>6922</v>
      </c>
      <c r="B4300" s="56"/>
      <c r="C4300" s="7" t="s">
        <v>114</v>
      </c>
      <c r="D4300" s="7" t="s">
        <v>22</v>
      </c>
      <c r="E4300" s="7"/>
      <c r="F4300" s="64" t="s">
        <v>181</v>
      </c>
      <c r="G4300" s="6"/>
      <c r="H4300" s="6"/>
      <c r="I4300" s="10" t="s">
        <v>110</v>
      </c>
      <c r="J4300" s="11" t="s">
        <v>7199</v>
      </c>
      <c r="K4300" s="220" t="s">
        <v>600</v>
      </c>
      <c r="L4300" s="180"/>
      <c r="M4300" s="180">
        <v>1000</v>
      </c>
      <c r="N4300" s="80" t="s">
        <v>6925</v>
      </c>
      <c r="O4300" s="165"/>
      <c r="P4300" s="80" t="s">
        <v>7199</v>
      </c>
      <c r="Q4300" s="80"/>
      <c r="R4300" s="80"/>
      <c r="S4300" s="166"/>
      <c r="T4300" s="164"/>
      <c r="U4300" s="167"/>
      <c r="V4300" s="168"/>
      <c r="W4300" s="12" t="str">
        <f t="shared" si="737"/>
        <v>Mqtt1</v>
      </c>
      <c r="X4300" s="222"/>
      <c r="Y4300" s="6" t="str">
        <f t="shared" si="738"/>
        <v>450000 UNDERWLIGHTS</v>
      </c>
      <c r="Z4300" s="106" t="str">
        <f t="shared" si="740"/>
        <v>$.CAM2aftSliderBlue</v>
      </c>
      <c r="AA4300" s="12">
        <v>72</v>
      </c>
      <c r="AB4300" s="6"/>
      <c r="AJ4300" s="80"/>
      <c r="AK4300" s="116" t="s">
        <v>6924</v>
      </c>
      <c r="AN4300" s="80"/>
      <c r="AO4300" s="80"/>
      <c r="AP4300" s="80"/>
      <c r="AQ4300" s="80"/>
      <c r="AR4300" s="130"/>
      <c r="AS4300" s="80"/>
      <c r="AT4300" s="7"/>
      <c r="AU4300" s="7"/>
      <c r="AV4300" s="169"/>
      <c r="AW4300" s="170"/>
      <c r="AX4300" s="140"/>
      <c r="AY4300" s="150"/>
      <c r="AZ4300" s="171"/>
      <c r="BA4300" s="171"/>
      <c r="BB4300" s="150" t="str">
        <f t="shared" si="739"/>
        <v/>
      </c>
      <c r="BC4300" s="172"/>
      <c r="BD4300" s="169"/>
      <c r="BE4300" s="169"/>
      <c r="BF4300" s="169"/>
      <c r="BG4300" s="169"/>
      <c r="BH4300" s="169"/>
      <c r="BI4300" s="169"/>
      <c r="BJ4300" s="169"/>
      <c r="BK4300" s="169"/>
      <c r="BL4300" s="169"/>
      <c r="BM4300" s="169"/>
      <c r="BN4300" s="169"/>
      <c r="BO4300" s="169"/>
      <c r="BP4300" s="169"/>
      <c r="BQ4300" s="169"/>
      <c r="BS4300" s="6"/>
      <c r="BT4300" s="11"/>
      <c r="BU4300" s="6"/>
      <c r="BV4300" s="6"/>
    </row>
    <row r="4301" spans="1:74" ht="15.75" x14ac:dyDescent="0.25">
      <c r="A4301" s="52" t="s">
        <v>6922</v>
      </c>
      <c r="B4301" s="56"/>
      <c r="C4301" s="7" t="s">
        <v>114</v>
      </c>
      <c r="D4301" s="7" t="s">
        <v>22</v>
      </c>
      <c r="E4301" s="7"/>
      <c r="F4301" s="64" t="s">
        <v>181</v>
      </c>
      <c r="G4301" s="6"/>
      <c r="H4301" s="6"/>
      <c r="I4301" s="10" t="s">
        <v>110</v>
      </c>
      <c r="J4301" s="11" t="s">
        <v>7200</v>
      </c>
      <c r="K4301" s="220" t="s">
        <v>600</v>
      </c>
      <c r="L4301" s="180"/>
      <c r="M4301" s="180">
        <v>1000</v>
      </c>
      <c r="N4301" s="80" t="s">
        <v>6925</v>
      </c>
      <c r="O4301" s="165"/>
      <c r="P4301" s="80" t="s">
        <v>7200</v>
      </c>
      <c r="Q4301" s="80"/>
      <c r="R4301" s="80"/>
      <c r="S4301" s="166"/>
      <c r="T4301" s="164"/>
      <c r="U4301" s="167"/>
      <c r="V4301" s="168"/>
      <c r="W4301" s="12" t="str">
        <f t="shared" si="737"/>
        <v>Mqtt1</v>
      </c>
      <c r="X4301" s="222"/>
      <c r="Y4301" s="6" t="str">
        <f t="shared" si="738"/>
        <v>450000 UNDERWLIGHTS</v>
      </c>
      <c r="Z4301" s="106" t="str">
        <f t="shared" si="740"/>
        <v>$.CAM2aftSliderWhite</v>
      </c>
      <c r="AA4301" s="12">
        <v>72</v>
      </c>
      <c r="AB4301" s="6"/>
      <c r="AJ4301" s="80"/>
      <c r="AK4301" s="116" t="s">
        <v>6924</v>
      </c>
      <c r="AN4301" s="80"/>
      <c r="AO4301" s="80"/>
      <c r="AP4301" s="80"/>
      <c r="AQ4301" s="80"/>
      <c r="AR4301" s="130"/>
      <c r="AS4301" s="80"/>
      <c r="AT4301" s="7"/>
      <c r="AU4301" s="7"/>
      <c r="AV4301" s="169"/>
      <c r="AW4301" s="170"/>
      <c r="AX4301" s="140"/>
      <c r="AY4301" s="150"/>
      <c r="AZ4301" s="171"/>
      <c r="BA4301" s="171"/>
      <c r="BB4301" s="150" t="str">
        <f t="shared" si="739"/>
        <v/>
      </c>
      <c r="BC4301" s="172"/>
      <c r="BD4301" s="169"/>
      <c r="BE4301" s="169"/>
      <c r="BF4301" s="169"/>
      <c r="BG4301" s="169"/>
      <c r="BH4301" s="169"/>
      <c r="BI4301" s="169"/>
      <c r="BJ4301" s="169"/>
      <c r="BK4301" s="169"/>
      <c r="BL4301" s="169"/>
      <c r="BM4301" s="169"/>
      <c r="BN4301" s="169"/>
      <c r="BO4301" s="169"/>
      <c r="BP4301" s="169"/>
      <c r="BQ4301" s="169"/>
      <c r="BS4301" s="6"/>
      <c r="BT4301" s="11"/>
      <c r="BU4301" s="6"/>
      <c r="BV4301" s="6"/>
    </row>
    <row r="4302" spans="1:74" ht="15.75" x14ac:dyDescent="0.25">
      <c r="A4302" s="52" t="s">
        <v>6922</v>
      </c>
      <c r="B4302" s="56"/>
      <c r="C4302" s="7" t="s">
        <v>111</v>
      </c>
      <c r="D4302" s="7" t="s">
        <v>22</v>
      </c>
      <c r="E4302" s="7"/>
      <c r="F4302" s="64" t="s">
        <v>181</v>
      </c>
      <c r="G4302" s="6"/>
      <c r="H4302" s="6"/>
      <c r="I4302" s="10" t="s">
        <v>110</v>
      </c>
      <c r="J4302" s="11" t="s">
        <v>7201</v>
      </c>
      <c r="K4302" s="220" t="s">
        <v>600</v>
      </c>
      <c r="L4302" s="180"/>
      <c r="M4302" s="180">
        <v>1000</v>
      </c>
      <c r="N4302" s="80" t="s">
        <v>6925</v>
      </c>
      <c r="O4302" s="165"/>
      <c r="P4302" s="80" t="s">
        <v>7201</v>
      </c>
      <c r="Q4302" s="80"/>
      <c r="R4302" s="80"/>
      <c r="S4302" s="166"/>
      <c r="T4302" s="164"/>
      <c r="U4302" s="167"/>
      <c r="V4302" s="168"/>
      <c r="W4302" s="12" t="str">
        <f t="shared" si="737"/>
        <v>Mqtt1</v>
      </c>
      <c r="X4302" s="222"/>
      <c r="Y4302" s="6" t="str">
        <f t="shared" si="738"/>
        <v>450000 UNDERWLIGHTS</v>
      </c>
      <c r="Z4302" s="106" t="str">
        <f t="shared" si="740"/>
        <v>$.CAM2aftPresetReset</v>
      </c>
      <c r="AA4302" s="12">
        <v>72</v>
      </c>
      <c r="AB4302" s="6"/>
      <c r="AJ4302" s="80"/>
      <c r="AK4302" s="116" t="s">
        <v>6924</v>
      </c>
      <c r="AN4302" s="80"/>
      <c r="AO4302" s="80"/>
      <c r="AP4302" s="80"/>
      <c r="AQ4302" s="80"/>
      <c r="AR4302" s="130"/>
      <c r="AS4302" s="80"/>
      <c r="AT4302" s="7"/>
      <c r="AU4302" s="7"/>
      <c r="AV4302" s="169"/>
      <c r="AW4302" s="170"/>
      <c r="AX4302" s="140"/>
      <c r="AY4302" s="150"/>
      <c r="AZ4302" s="171"/>
      <c r="BA4302" s="171"/>
      <c r="BB4302" s="150" t="str">
        <f t="shared" si="739"/>
        <v/>
      </c>
      <c r="BC4302" s="172"/>
      <c r="BD4302" s="169"/>
      <c r="BE4302" s="169"/>
      <c r="BF4302" s="169"/>
      <c r="BG4302" s="169"/>
      <c r="BH4302" s="169"/>
      <c r="BI4302" s="169"/>
      <c r="BJ4302" s="169"/>
      <c r="BK4302" s="169"/>
      <c r="BL4302" s="169"/>
      <c r="BM4302" s="169"/>
      <c r="BN4302" s="169"/>
      <c r="BO4302" s="169"/>
      <c r="BP4302" s="169"/>
      <c r="BQ4302" s="169"/>
      <c r="BS4302" s="6"/>
      <c r="BT4302" s="11"/>
      <c r="BU4302" s="6"/>
      <c r="BV4302" s="6"/>
    </row>
    <row r="4303" spans="1:74" ht="15.75" x14ac:dyDescent="0.25">
      <c r="A4303" s="52" t="s">
        <v>6922</v>
      </c>
      <c r="B4303" s="56"/>
      <c r="C4303" s="7" t="s">
        <v>111</v>
      </c>
      <c r="D4303" s="7" t="s">
        <v>22</v>
      </c>
      <c r="E4303" s="7"/>
      <c r="F4303" s="64" t="s">
        <v>181</v>
      </c>
      <c r="G4303" s="6"/>
      <c r="H4303" s="6"/>
      <c r="I4303" s="10" t="s">
        <v>110</v>
      </c>
      <c r="J4303" s="11" t="s">
        <v>7202</v>
      </c>
      <c r="K4303" s="220" t="s">
        <v>600</v>
      </c>
      <c r="L4303" s="180"/>
      <c r="M4303" s="180">
        <v>1000</v>
      </c>
      <c r="N4303" s="80" t="s">
        <v>6925</v>
      </c>
      <c r="O4303" s="165"/>
      <c r="P4303" s="80" t="s">
        <v>7202</v>
      </c>
      <c r="Q4303" s="80"/>
      <c r="R4303" s="80"/>
      <c r="S4303" s="166"/>
      <c r="T4303" s="164"/>
      <c r="U4303" s="167"/>
      <c r="V4303" s="168"/>
      <c r="W4303" s="12" t="str">
        <f t="shared" si="737"/>
        <v>Mqtt1</v>
      </c>
      <c r="X4303" s="222"/>
      <c r="Y4303" s="6" t="str">
        <f t="shared" si="738"/>
        <v>450000 UNDERWLIGHTS</v>
      </c>
      <c r="Z4303" s="106" t="str">
        <f t="shared" si="740"/>
        <v>$.CAM2aftPresetSet</v>
      </c>
      <c r="AA4303" s="12">
        <v>72</v>
      </c>
      <c r="AB4303" s="6"/>
      <c r="AJ4303" s="80"/>
      <c r="AK4303" s="116" t="s">
        <v>6924</v>
      </c>
      <c r="AN4303" s="80"/>
      <c r="AO4303" s="80"/>
      <c r="AP4303" s="80"/>
      <c r="AQ4303" s="80"/>
      <c r="AR4303" s="130"/>
      <c r="AS4303" s="80"/>
      <c r="AT4303" s="7"/>
      <c r="AU4303" s="7"/>
      <c r="AV4303" s="169"/>
      <c r="AW4303" s="170"/>
      <c r="AX4303" s="140"/>
      <c r="AY4303" s="150"/>
      <c r="AZ4303" s="171"/>
      <c r="BA4303" s="171"/>
      <c r="BB4303" s="150" t="str">
        <f t="shared" si="739"/>
        <v/>
      </c>
      <c r="BC4303" s="172"/>
      <c r="BD4303" s="169"/>
      <c r="BE4303" s="169"/>
      <c r="BF4303" s="169"/>
      <c r="BG4303" s="169"/>
      <c r="BH4303" s="169"/>
      <c r="BI4303" s="169"/>
      <c r="BJ4303" s="169"/>
      <c r="BK4303" s="169"/>
      <c r="BL4303" s="169"/>
      <c r="BM4303" s="169"/>
      <c r="BN4303" s="169"/>
      <c r="BO4303" s="169"/>
      <c r="BP4303" s="169"/>
      <c r="BQ4303" s="169"/>
      <c r="BS4303" s="6"/>
      <c r="BT4303" s="11"/>
      <c r="BU4303" s="6"/>
      <c r="BV4303" s="6"/>
    </row>
    <row r="4304" spans="1:74" ht="15.75" x14ac:dyDescent="0.25">
      <c r="A4304" s="52" t="s">
        <v>6922</v>
      </c>
      <c r="B4304" s="56"/>
      <c r="C4304" s="7" t="s">
        <v>111</v>
      </c>
      <c r="D4304" s="7" t="s">
        <v>22</v>
      </c>
      <c r="E4304" s="7"/>
      <c r="F4304" s="64" t="s">
        <v>181</v>
      </c>
      <c r="G4304" s="6"/>
      <c r="H4304" s="6"/>
      <c r="I4304" s="10" t="s">
        <v>110</v>
      </c>
      <c r="J4304" s="11" t="s">
        <v>7203</v>
      </c>
      <c r="K4304" s="220" t="s">
        <v>600</v>
      </c>
      <c r="L4304" s="180"/>
      <c r="M4304" s="180">
        <v>1000</v>
      </c>
      <c r="N4304" s="80" t="s">
        <v>6925</v>
      </c>
      <c r="O4304" s="165"/>
      <c r="P4304" s="80" t="s">
        <v>7203</v>
      </c>
      <c r="Q4304" s="80"/>
      <c r="R4304" s="80"/>
      <c r="S4304" s="166"/>
      <c r="T4304" s="164"/>
      <c r="U4304" s="167"/>
      <c r="V4304" s="168"/>
      <c r="W4304" s="12" t="str">
        <f t="shared" si="737"/>
        <v>Mqtt1</v>
      </c>
      <c r="X4304" s="222"/>
      <c r="Y4304" s="6" t="str">
        <f t="shared" si="738"/>
        <v>450000 UNDERWLIGHTS</v>
      </c>
      <c r="Z4304" s="106" t="str">
        <f t="shared" si="740"/>
        <v>$.CAM2aftSliderOnOff</v>
      </c>
      <c r="AA4304" s="12">
        <v>72</v>
      </c>
      <c r="AB4304" s="6"/>
      <c r="AJ4304" s="80"/>
      <c r="AK4304" s="116" t="s">
        <v>6924</v>
      </c>
      <c r="AN4304" s="80"/>
      <c r="AO4304" s="80"/>
      <c r="AP4304" s="80"/>
      <c r="AQ4304" s="80"/>
      <c r="AR4304" s="130"/>
      <c r="AS4304" s="80"/>
      <c r="AT4304" s="7"/>
      <c r="AU4304" s="7"/>
      <c r="AV4304" s="169"/>
      <c r="AW4304" s="170"/>
      <c r="AX4304" s="140"/>
      <c r="AY4304" s="150"/>
      <c r="AZ4304" s="171"/>
      <c r="BA4304" s="171"/>
      <c r="BB4304" s="150" t="str">
        <f t="shared" si="739"/>
        <v/>
      </c>
      <c r="BC4304" s="172"/>
      <c r="BD4304" s="169"/>
      <c r="BE4304" s="169"/>
      <c r="BF4304" s="169"/>
      <c r="BG4304" s="169"/>
      <c r="BH4304" s="169"/>
      <c r="BI4304" s="169"/>
      <c r="BJ4304" s="169"/>
      <c r="BK4304" s="169"/>
      <c r="BL4304" s="169"/>
      <c r="BM4304" s="169"/>
      <c r="BN4304" s="169"/>
      <c r="BO4304" s="169"/>
      <c r="BP4304" s="169"/>
      <c r="BQ4304" s="169"/>
      <c r="BS4304" s="6"/>
      <c r="BT4304" s="11"/>
      <c r="BU4304" s="6"/>
      <c r="BV4304" s="6"/>
    </row>
    <row r="4305" spans="1:74" ht="15.75" x14ac:dyDescent="0.25">
      <c r="A4305" s="52" t="s">
        <v>6922</v>
      </c>
      <c r="B4305" s="56"/>
      <c r="C4305" s="7" t="s">
        <v>111</v>
      </c>
      <c r="D4305" s="7" t="s">
        <v>22</v>
      </c>
      <c r="E4305" s="7"/>
      <c r="F4305" s="64" t="s">
        <v>181</v>
      </c>
      <c r="G4305" s="6"/>
      <c r="H4305" s="6"/>
      <c r="I4305" s="10" t="s">
        <v>110</v>
      </c>
      <c r="J4305" s="11" t="s">
        <v>7204</v>
      </c>
      <c r="K4305" s="220" t="s">
        <v>600</v>
      </c>
      <c r="L4305" s="180"/>
      <c r="M4305" s="180">
        <v>1000</v>
      </c>
      <c r="N4305" s="80" t="s">
        <v>6925</v>
      </c>
      <c r="O4305" s="165"/>
      <c r="P4305" s="80" t="s">
        <v>7204</v>
      </c>
      <c r="Q4305" s="80"/>
      <c r="R4305" s="80"/>
      <c r="S4305" s="166"/>
      <c r="T4305" s="164"/>
      <c r="U4305" s="167"/>
      <c r="V4305" s="168"/>
      <c r="W4305" s="12" t="str">
        <f t="shared" si="737"/>
        <v>Mqtt1</v>
      </c>
      <c r="X4305" s="222"/>
      <c r="Y4305" s="6" t="str">
        <f t="shared" si="738"/>
        <v>450000 UNDERWLIGHTS</v>
      </c>
      <c r="Z4305" s="106" t="str">
        <f t="shared" si="740"/>
        <v>$.CAM2aftActiveChanges</v>
      </c>
      <c r="AA4305" s="12">
        <v>72</v>
      </c>
      <c r="AB4305" s="6"/>
      <c r="AJ4305" s="80"/>
      <c r="AK4305" s="116" t="s">
        <v>6924</v>
      </c>
      <c r="AN4305" s="80"/>
      <c r="AO4305" s="80"/>
      <c r="AP4305" s="80"/>
      <c r="AQ4305" s="80"/>
      <c r="AR4305" s="130"/>
      <c r="AS4305" s="80"/>
      <c r="AT4305" s="7"/>
      <c r="AU4305" s="7"/>
      <c r="AV4305" s="169"/>
      <c r="AW4305" s="170"/>
      <c r="AX4305" s="140"/>
      <c r="AY4305" s="150"/>
      <c r="AZ4305" s="171"/>
      <c r="BA4305" s="171"/>
      <c r="BB4305" s="150" t="str">
        <f t="shared" si="739"/>
        <v/>
      </c>
      <c r="BC4305" s="172"/>
      <c r="BD4305" s="169"/>
      <c r="BE4305" s="169"/>
      <c r="BF4305" s="169"/>
      <c r="BG4305" s="169"/>
      <c r="BH4305" s="169"/>
      <c r="BI4305" s="169"/>
      <c r="BJ4305" s="169"/>
      <c r="BK4305" s="169"/>
      <c r="BL4305" s="169"/>
      <c r="BM4305" s="169"/>
      <c r="BN4305" s="169"/>
      <c r="BO4305" s="169"/>
      <c r="BP4305" s="169"/>
      <c r="BQ4305" s="169"/>
      <c r="BS4305" s="6"/>
      <c r="BT4305" s="11"/>
      <c r="BU4305" s="6"/>
      <c r="BV4305" s="6"/>
    </row>
    <row r="4306" spans="1:74" ht="15.75" x14ac:dyDescent="0.25">
      <c r="A4306" s="52" t="s">
        <v>6922</v>
      </c>
      <c r="B4306" s="56"/>
      <c r="C4306" s="7" t="s">
        <v>128</v>
      </c>
      <c r="D4306" s="7" t="s">
        <v>22</v>
      </c>
      <c r="E4306" s="7"/>
      <c r="F4306" s="64" t="s">
        <v>181</v>
      </c>
      <c r="G4306" s="6"/>
      <c r="H4306" s="6"/>
      <c r="I4306" s="10" t="s">
        <v>110</v>
      </c>
      <c r="J4306" s="11" t="s">
        <v>7205</v>
      </c>
      <c r="K4306" s="220" t="s">
        <v>600</v>
      </c>
      <c r="L4306" s="180"/>
      <c r="M4306" s="180">
        <v>1000</v>
      </c>
      <c r="N4306" s="80" t="s">
        <v>6925</v>
      </c>
      <c r="O4306" s="165"/>
      <c r="P4306" s="80" t="s">
        <v>7205</v>
      </c>
      <c r="Q4306" s="80"/>
      <c r="R4306" s="80"/>
      <c r="S4306" s="166"/>
      <c r="T4306" s="164"/>
      <c r="U4306" s="167"/>
      <c r="V4306" s="168"/>
      <c r="W4306" s="12" t="str">
        <f t="shared" si="737"/>
        <v>Mqtt1</v>
      </c>
      <c r="X4306" s="222"/>
      <c r="Y4306" s="6" t="str">
        <f t="shared" si="738"/>
        <v>450000 UNDERWLIGHTS</v>
      </c>
      <c r="Z4306" s="106" t="str">
        <f t="shared" si="740"/>
        <v>$.CAM2aftPreset1HmiColor</v>
      </c>
      <c r="AA4306" s="12">
        <v>72</v>
      </c>
      <c r="AB4306" s="6"/>
      <c r="AE4306" s="11">
        <v>9</v>
      </c>
      <c r="AJ4306" s="80"/>
      <c r="AN4306" s="80"/>
      <c r="AO4306" s="80"/>
      <c r="AP4306" s="80"/>
      <c r="AQ4306" s="80"/>
      <c r="AR4306" s="130"/>
      <c r="AS4306" s="80"/>
      <c r="AT4306" s="7"/>
      <c r="AU4306" s="7"/>
      <c r="AV4306" s="169"/>
      <c r="AW4306" s="170"/>
      <c r="AX4306" s="140"/>
      <c r="AY4306" s="150"/>
      <c r="AZ4306" s="171"/>
      <c r="BA4306" s="171"/>
      <c r="BB4306" s="150" t="str">
        <f t="shared" si="739"/>
        <v/>
      </c>
      <c r="BC4306" s="172"/>
      <c r="BD4306" s="169"/>
      <c r="BE4306" s="169"/>
      <c r="BF4306" s="169"/>
      <c r="BG4306" s="169"/>
      <c r="BH4306" s="169"/>
      <c r="BI4306" s="169"/>
      <c r="BJ4306" s="169"/>
      <c r="BK4306" s="169"/>
      <c r="BL4306" s="169"/>
      <c r="BM4306" s="169"/>
      <c r="BN4306" s="169"/>
      <c r="BO4306" s="169"/>
      <c r="BP4306" s="169"/>
      <c r="BQ4306" s="169"/>
      <c r="BS4306" s="6"/>
      <c r="BT4306" s="11"/>
      <c r="BU4306" s="6"/>
      <c r="BV4306" s="6"/>
    </row>
    <row r="4307" spans="1:74" ht="15.75" x14ac:dyDescent="0.25">
      <c r="A4307" s="52" t="s">
        <v>6922</v>
      </c>
      <c r="B4307" s="56"/>
      <c r="C4307" s="7" t="s">
        <v>128</v>
      </c>
      <c r="D4307" s="7" t="s">
        <v>22</v>
      </c>
      <c r="E4307" s="7"/>
      <c r="F4307" s="64" t="s">
        <v>181</v>
      </c>
      <c r="G4307" s="6"/>
      <c r="H4307" s="6"/>
      <c r="I4307" s="10" t="s">
        <v>110</v>
      </c>
      <c r="J4307" s="11" t="s">
        <v>7206</v>
      </c>
      <c r="K4307" s="220" t="s">
        <v>600</v>
      </c>
      <c r="L4307" s="180"/>
      <c r="M4307" s="180">
        <v>1000</v>
      </c>
      <c r="N4307" s="80" t="s">
        <v>6925</v>
      </c>
      <c r="O4307" s="165"/>
      <c r="P4307" s="80" t="s">
        <v>7206</v>
      </c>
      <c r="Q4307" s="80"/>
      <c r="R4307" s="80"/>
      <c r="S4307" s="166"/>
      <c r="T4307" s="164"/>
      <c r="U4307" s="167"/>
      <c r="V4307" s="168"/>
      <c r="W4307" s="12" t="str">
        <f t="shared" si="737"/>
        <v>Mqtt1</v>
      </c>
      <c r="X4307" s="222"/>
      <c r="Y4307" s="6" t="str">
        <f t="shared" si="738"/>
        <v>450000 UNDERWLIGHTS</v>
      </c>
      <c r="Z4307" s="106" t="str">
        <f t="shared" si="740"/>
        <v>$.CAM2aftPreset2HmiColor</v>
      </c>
      <c r="AA4307" s="12">
        <v>72</v>
      </c>
      <c r="AB4307" s="6"/>
      <c r="AE4307" s="11">
        <v>9</v>
      </c>
      <c r="AJ4307" s="80"/>
      <c r="AN4307" s="80"/>
      <c r="AO4307" s="80"/>
      <c r="AP4307" s="80"/>
      <c r="AQ4307" s="80"/>
      <c r="AR4307" s="130"/>
      <c r="AS4307" s="80"/>
      <c r="AT4307" s="7"/>
      <c r="AU4307" s="7"/>
      <c r="AV4307" s="169"/>
      <c r="AW4307" s="170"/>
      <c r="AX4307" s="140"/>
      <c r="AY4307" s="150"/>
      <c r="AZ4307" s="171"/>
      <c r="BA4307" s="171"/>
      <c r="BB4307" s="150" t="str">
        <f t="shared" si="739"/>
        <v/>
      </c>
      <c r="BC4307" s="172"/>
      <c r="BD4307" s="169"/>
      <c r="BE4307" s="169"/>
      <c r="BF4307" s="169"/>
      <c r="BG4307" s="169"/>
      <c r="BH4307" s="169"/>
      <c r="BI4307" s="169"/>
      <c r="BJ4307" s="169"/>
      <c r="BK4307" s="169"/>
      <c r="BL4307" s="169"/>
      <c r="BM4307" s="169"/>
      <c r="BN4307" s="169"/>
      <c r="BO4307" s="169"/>
      <c r="BP4307" s="169"/>
      <c r="BQ4307" s="169"/>
      <c r="BS4307" s="6"/>
      <c r="BT4307" s="11"/>
      <c r="BU4307" s="6"/>
      <c r="BV4307" s="6"/>
    </row>
    <row r="4308" spans="1:74" ht="15.75" x14ac:dyDescent="0.25">
      <c r="A4308" s="52" t="s">
        <v>6922</v>
      </c>
      <c r="B4308" s="56"/>
      <c r="C4308" s="7" t="s">
        <v>128</v>
      </c>
      <c r="D4308" s="7" t="s">
        <v>22</v>
      </c>
      <c r="E4308" s="7"/>
      <c r="F4308" s="64" t="s">
        <v>181</v>
      </c>
      <c r="G4308" s="6"/>
      <c r="H4308" s="6"/>
      <c r="I4308" s="10" t="s">
        <v>110</v>
      </c>
      <c r="J4308" s="11" t="s">
        <v>7207</v>
      </c>
      <c r="K4308" s="220" t="s">
        <v>600</v>
      </c>
      <c r="L4308" s="180"/>
      <c r="M4308" s="180">
        <v>1000</v>
      </c>
      <c r="N4308" s="80" t="s">
        <v>6925</v>
      </c>
      <c r="O4308" s="165"/>
      <c r="P4308" s="80" t="s">
        <v>7207</v>
      </c>
      <c r="Q4308" s="80"/>
      <c r="R4308" s="80"/>
      <c r="S4308" s="166"/>
      <c r="T4308" s="164"/>
      <c r="U4308" s="167"/>
      <c r="V4308" s="168"/>
      <c r="W4308" s="12" t="str">
        <f t="shared" si="737"/>
        <v>Mqtt1</v>
      </c>
      <c r="X4308" s="222"/>
      <c r="Y4308" s="6" t="str">
        <f t="shared" si="738"/>
        <v>450000 UNDERWLIGHTS</v>
      </c>
      <c r="Z4308" s="106" t="str">
        <f t="shared" si="740"/>
        <v>$.CAM2aftPreset3HmiColor</v>
      </c>
      <c r="AA4308" s="12">
        <v>72</v>
      </c>
      <c r="AB4308" s="6"/>
      <c r="AE4308" s="11">
        <v>9</v>
      </c>
      <c r="AJ4308" s="80"/>
      <c r="AN4308" s="80"/>
      <c r="AO4308" s="80"/>
      <c r="AP4308" s="80"/>
      <c r="AQ4308" s="80"/>
      <c r="AR4308" s="130"/>
      <c r="AS4308" s="80"/>
      <c r="AT4308" s="7"/>
      <c r="AU4308" s="7"/>
      <c r="AV4308" s="169"/>
      <c r="AW4308" s="170"/>
      <c r="AX4308" s="140"/>
      <c r="AY4308" s="150"/>
      <c r="AZ4308" s="171"/>
      <c r="BA4308" s="171"/>
      <c r="BB4308" s="150" t="str">
        <f t="shared" si="739"/>
        <v/>
      </c>
      <c r="BC4308" s="172"/>
      <c r="BD4308" s="169"/>
      <c r="BE4308" s="169"/>
      <c r="BF4308" s="169"/>
      <c r="BG4308" s="169"/>
      <c r="BH4308" s="169"/>
      <c r="BI4308" s="169"/>
      <c r="BJ4308" s="169"/>
      <c r="BK4308" s="169"/>
      <c r="BL4308" s="169"/>
      <c r="BM4308" s="169"/>
      <c r="BN4308" s="169"/>
      <c r="BO4308" s="169"/>
      <c r="BP4308" s="169"/>
      <c r="BQ4308" s="169"/>
      <c r="BS4308" s="6"/>
      <c r="BT4308" s="11"/>
      <c r="BU4308" s="6"/>
      <c r="BV4308" s="6"/>
    </row>
    <row r="4309" spans="1:74" ht="15.75" x14ac:dyDescent="0.25">
      <c r="A4309" s="52" t="s">
        <v>6922</v>
      </c>
      <c r="B4309" s="56"/>
      <c r="C4309" s="7" t="s">
        <v>128</v>
      </c>
      <c r="D4309" s="7" t="s">
        <v>22</v>
      </c>
      <c r="E4309" s="7"/>
      <c r="F4309" s="64" t="s">
        <v>181</v>
      </c>
      <c r="G4309" s="6"/>
      <c r="H4309" s="6"/>
      <c r="I4309" s="10" t="s">
        <v>110</v>
      </c>
      <c r="J4309" s="11" t="s">
        <v>7208</v>
      </c>
      <c r="K4309" s="220" t="s">
        <v>600</v>
      </c>
      <c r="L4309" s="180"/>
      <c r="M4309" s="180">
        <v>1000</v>
      </c>
      <c r="N4309" s="80" t="s">
        <v>6925</v>
      </c>
      <c r="O4309" s="165"/>
      <c r="P4309" s="80" t="s">
        <v>7208</v>
      </c>
      <c r="Q4309" s="80"/>
      <c r="R4309" s="80"/>
      <c r="S4309" s="166"/>
      <c r="T4309" s="164"/>
      <c r="U4309" s="167"/>
      <c r="V4309" s="168"/>
      <c r="W4309" s="12" t="str">
        <f t="shared" si="737"/>
        <v>Mqtt1</v>
      </c>
      <c r="X4309" s="222"/>
      <c r="Y4309" s="6" t="str">
        <f t="shared" si="738"/>
        <v>450000 UNDERWLIGHTS</v>
      </c>
      <c r="Z4309" s="106" t="str">
        <f t="shared" si="740"/>
        <v>$.CAM2aftPreset4HmiColor</v>
      </c>
      <c r="AA4309" s="12">
        <v>72</v>
      </c>
      <c r="AB4309" s="6"/>
      <c r="AE4309" s="11">
        <v>9</v>
      </c>
      <c r="AJ4309" s="80"/>
      <c r="AN4309" s="80"/>
      <c r="AO4309" s="80"/>
      <c r="AP4309" s="80"/>
      <c r="AQ4309" s="80"/>
      <c r="AR4309" s="130"/>
      <c r="AS4309" s="80"/>
      <c r="AT4309" s="7"/>
      <c r="AU4309" s="7"/>
      <c r="AV4309" s="169"/>
      <c r="AW4309" s="170"/>
      <c r="AX4309" s="140"/>
      <c r="AY4309" s="150"/>
      <c r="AZ4309" s="171"/>
      <c r="BA4309" s="171"/>
      <c r="BB4309" s="150" t="str">
        <f t="shared" si="739"/>
        <v/>
      </c>
      <c r="BC4309" s="172"/>
      <c r="BD4309" s="169"/>
      <c r="BE4309" s="169"/>
      <c r="BF4309" s="169"/>
      <c r="BG4309" s="169"/>
      <c r="BH4309" s="169"/>
      <c r="BI4309" s="169"/>
      <c r="BJ4309" s="169"/>
      <c r="BK4309" s="169"/>
      <c r="BL4309" s="169"/>
      <c r="BM4309" s="169"/>
      <c r="BN4309" s="169"/>
      <c r="BO4309" s="169"/>
      <c r="BP4309" s="169"/>
      <c r="BQ4309" s="169"/>
      <c r="BS4309" s="6"/>
      <c r="BT4309" s="11"/>
      <c r="BU4309" s="6"/>
      <c r="BV4309" s="6"/>
    </row>
    <row r="4310" spans="1:74" ht="15.75" x14ac:dyDescent="0.25">
      <c r="A4310" s="52" t="s">
        <v>6922</v>
      </c>
      <c r="B4310" s="56"/>
      <c r="C4310" s="7" t="s">
        <v>128</v>
      </c>
      <c r="D4310" s="7" t="s">
        <v>22</v>
      </c>
      <c r="E4310" s="7"/>
      <c r="F4310" s="64" t="s">
        <v>181</v>
      </c>
      <c r="G4310" s="6"/>
      <c r="H4310" s="6"/>
      <c r="I4310" s="10" t="s">
        <v>110</v>
      </c>
      <c r="J4310" s="11" t="s">
        <v>7209</v>
      </c>
      <c r="K4310" s="220" t="s">
        <v>600</v>
      </c>
      <c r="L4310" s="180"/>
      <c r="M4310" s="180">
        <v>1000</v>
      </c>
      <c r="N4310" s="80" t="s">
        <v>6925</v>
      </c>
      <c r="O4310" s="165"/>
      <c r="P4310" s="80" t="s">
        <v>7209</v>
      </c>
      <c r="Q4310" s="80"/>
      <c r="R4310" s="80"/>
      <c r="S4310" s="166"/>
      <c r="T4310" s="164"/>
      <c r="U4310" s="167"/>
      <c r="V4310" s="168"/>
      <c r="W4310" s="12" t="str">
        <f t="shared" si="737"/>
        <v>Mqtt1</v>
      </c>
      <c r="X4310" s="222"/>
      <c r="Y4310" s="6" t="str">
        <f t="shared" si="738"/>
        <v>450000 UNDERWLIGHTS</v>
      </c>
      <c r="Z4310" s="106" t="str">
        <f t="shared" si="740"/>
        <v>$.CAM2aftPreset5HmiColor</v>
      </c>
      <c r="AA4310" s="12">
        <v>72</v>
      </c>
      <c r="AB4310" s="6"/>
      <c r="AE4310" s="11">
        <v>9</v>
      </c>
      <c r="AJ4310" s="80"/>
      <c r="AN4310" s="80"/>
      <c r="AO4310" s="80"/>
      <c r="AP4310" s="80"/>
      <c r="AQ4310" s="80"/>
      <c r="AR4310" s="130"/>
      <c r="AS4310" s="80"/>
      <c r="AT4310" s="7"/>
      <c r="AU4310" s="7"/>
      <c r="AV4310" s="169"/>
      <c r="AW4310" s="170"/>
      <c r="AX4310" s="140"/>
      <c r="AY4310" s="150"/>
      <c r="AZ4310" s="171"/>
      <c r="BA4310" s="171"/>
      <c r="BB4310" s="150" t="str">
        <f t="shared" si="739"/>
        <v/>
      </c>
      <c r="BC4310" s="172"/>
      <c r="BD4310" s="169"/>
      <c r="BE4310" s="169"/>
      <c r="BF4310" s="169"/>
      <c r="BG4310" s="169"/>
      <c r="BH4310" s="169"/>
      <c r="BI4310" s="169"/>
      <c r="BJ4310" s="169"/>
      <c r="BK4310" s="169"/>
      <c r="BL4310" s="169"/>
      <c r="BM4310" s="169"/>
      <c r="BN4310" s="169"/>
      <c r="BO4310" s="169"/>
      <c r="BP4310" s="169"/>
      <c r="BQ4310" s="169"/>
      <c r="BS4310" s="6"/>
      <c r="BT4310" s="11"/>
      <c r="BU4310" s="6"/>
      <c r="BV4310" s="6"/>
    </row>
    <row r="4311" spans="1:74" ht="15.75" x14ac:dyDescent="0.25">
      <c r="A4311" s="52" t="s">
        <v>6922</v>
      </c>
      <c r="B4311" s="56"/>
      <c r="C4311" s="7" t="s">
        <v>128</v>
      </c>
      <c r="D4311" s="7" t="s">
        <v>22</v>
      </c>
      <c r="E4311" s="7"/>
      <c r="F4311" s="64" t="s">
        <v>181</v>
      </c>
      <c r="G4311" s="6"/>
      <c r="H4311" s="6"/>
      <c r="I4311" s="10" t="s">
        <v>110</v>
      </c>
      <c r="J4311" s="11" t="s">
        <v>7210</v>
      </c>
      <c r="K4311" s="220" t="s">
        <v>600</v>
      </c>
      <c r="L4311" s="180"/>
      <c r="M4311" s="180">
        <v>1000</v>
      </c>
      <c r="N4311" s="80" t="s">
        <v>6925</v>
      </c>
      <c r="O4311" s="165"/>
      <c r="P4311" s="80" t="s">
        <v>7210</v>
      </c>
      <c r="Q4311" s="80"/>
      <c r="R4311" s="80"/>
      <c r="S4311" s="166"/>
      <c r="T4311" s="164"/>
      <c r="U4311" s="167"/>
      <c r="V4311" s="168"/>
      <c r="W4311" s="12" t="str">
        <f t="shared" si="737"/>
        <v>Mqtt1</v>
      </c>
      <c r="X4311" s="222"/>
      <c r="Y4311" s="6" t="str">
        <f t="shared" si="738"/>
        <v>450000 UNDERWLIGHTS</v>
      </c>
      <c r="Z4311" s="106" t="str">
        <f t="shared" si="740"/>
        <v>$.CAM2aftPreset6HmiColor</v>
      </c>
      <c r="AA4311" s="12">
        <v>72</v>
      </c>
      <c r="AB4311" s="6"/>
      <c r="AE4311" s="11">
        <v>9</v>
      </c>
      <c r="AJ4311" s="80"/>
      <c r="AN4311" s="80"/>
      <c r="AO4311" s="80"/>
      <c r="AP4311" s="80"/>
      <c r="AQ4311" s="80"/>
      <c r="AR4311" s="130"/>
      <c r="AS4311" s="80"/>
      <c r="AT4311" s="7"/>
      <c r="AU4311" s="7"/>
      <c r="AV4311" s="169"/>
      <c r="AW4311" s="170"/>
      <c r="AX4311" s="140"/>
      <c r="AY4311" s="150"/>
      <c r="AZ4311" s="171"/>
      <c r="BA4311" s="171"/>
      <c r="BB4311" s="150" t="str">
        <f t="shared" si="739"/>
        <v/>
      </c>
      <c r="BC4311" s="172"/>
      <c r="BD4311" s="169"/>
      <c r="BE4311" s="169"/>
      <c r="BF4311" s="169"/>
      <c r="BG4311" s="169"/>
      <c r="BH4311" s="169"/>
      <c r="BI4311" s="169"/>
      <c r="BJ4311" s="169"/>
      <c r="BK4311" s="169"/>
      <c r="BL4311" s="169"/>
      <c r="BM4311" s="169"/>
      <c r="BN4311" s="169"/>
      <c r="BO4311" s="169"/>
      <c r="BP4311" s="169"/>
      <c r="BQ4311" s="169"/>
      <c r="BS4311" s="6"/>
      <c r="BT4311" s="11"/>
      <c r="BU4311" s="6"/>
      <c r="BV4311" s="6"/>
    </row>
    <row r="4312" spans="1:74" ht="15.75" x14ac:dyDescent="0.25">
      <c r="A4312" s="52" t="s">
        <v>6922</v>
      </c>
      <c r="B4312" s="56"/>
      <c r="C4312" s="7" t="s">
        <v>128</v>
      </c>
      <c r="D4312" s="7" t="s">
        <v>22</v>
      </c>
      <c r="E4312" s="7"/>
      <c r="F4312" s="64" t="s">
        <v>181</v>
      </c>
      <c r="G4312" s="6"/>
      <c r="H4312" s="6"/>
      <c r="I4312" s="10" t="s">
        <v>110</v>
      </c>
      <c r="J4312" s="11" t="s">
        <v>7211</v>
      </c>
      <c r="K4312" s="220" t="s">
        <v>600</v>
      </c>
      <c r="L4312" s="180"/>
      <c r="M4312" s="180">
        <v>1000</v>
      </c>
      <c r="N4312" s="80" t="s">
        <v>6925</v>
      </c>
      <c r="O4312" s="165"/>
      <c r="P4312" s="80" t="s">
        <v>7211</v>
      </c>
      <c r="Q4312" s="80"/>
      <c r="R4312" s="80"/>
      <c r="S4312" s="166"/>
      <c r="T4312" s="164"/>
      <c r="U4312" s="167"/>
      <c r="V4312" s="168"/>
      <c r="W4312" s="12" t="str">
        <f t="shared" si="737"/>
        <v>Mqtt1</v>
      </c>
      <c r="X4312" s="222"/>
      <c r="Y4312" s="6" t="str">
        <f t="shared" si="738"/>
        <v>450000 UNDERWLIGHTS</v>
      </c>
      <c r="Z4312" s="106" t="str">
        <f t="shared" si="740"/>
        <v>$.CAM2aftCurrentHmiColor</v>
      </c>
      <c r="AA4312" s="12">
        <v>72</v>
      </c>
      <c r="AB4312" s="6"/>
      <c r="AE4312" s="11">
        <v>9</v>
      </c>
      <c r="AJ4312" s="80"/>
      <c r="AN4312" s="80"/>
      <c r="AO4312" s="80"/>
      <c r="AP4312" s="80"/>
      <c r="AQ4312" s="80"/>
      <c r="AR4312" s="130"/>
      <c r="AS4312" s="80"/>
      <c r="AT4312" s="7"/>
      <c r="AU4312" s="7"/>
      <c r="AV4312" s="169"/>
      <c r="AW4312" s="170"/>
      <c r="AX4312" s="140"/>
      <c r="AY4312" s="150"/>
      <c r="AZ4312" s="171"/>
      <c r="BA4312" s="171"/>
      <c r="BB4312" s="150" t="str">
        <f t="shared" si="739"/>
        <v/>
      </c>
      <c r="BC4312" s="172"/>
      <c r="BD4312" s="169"/>
      <c r="BE4312" s="169"/>
      <c r="BF4312" s="169"/>
      <c r="BG4312" s="169"/>
      <c r="BH4312" s="169"/>
      <c r="BI4312" s="169"/>
      <c r="BJ4312" s="169"/>
      <c r="BK4312" s="169"/>
      <c r="BL4312" s="169"/>
      <c r="BM4312" s="169"/>
      <c r="BN4312" s="169"/>
      <c r="BO4312" s="169"/>
      <c r="BP4312" s="169"/>
      <c r="BQ4312" s="169"/>
      <c r="BS4312" s="6"/>
      <c r="BT4312" s="11"/>
      <c r="BU4312" s="6"/>
      <c r="BV4312" s="6"/>
    </row>
    <row r="4313" spans="1:74" x14ac:dyDescent="0.25">
      <c r="A4313" s="50"/>
      <c r="B4313" s="54" t="s">
        <v>110</v>
      </c>
      <c r="C4313" s="59"/>
      <c r="D4313" s="59"/>
      <c r="E4313" s="59"/>
      <c r="F4313" s="59"/>
      <c r="G4313" s="59"/>
      <c r="H4313" s="59"/>
      <c r="I4313" s="59"/>
      <c r="J4313" s="68"/>
      <c r="K4313" s="50"/>
      <c r="L4313" s="54"/>
      <c r="M4313" s="54"/>
      <c r="N4313" s="54"/>
      <c r="O4313" s="81"/>
      <c r="P4313" s="54" t="s">
        <v>789</v>
      </c>
      <c r="Q4313" s="54"/>
      <c r="R4313" s="54"/>
      <c r="S4313" s="54"/>
      <c r="T4313" s="50"/>
      <c r="U4313" s="54"/>
      <c r="V4313" s="68"/>
      <c r="W4313" s="50"/>
      <c r="X4313" s="224"/>
      <c r="Y4313" s="54"/>
      <c r="Z4313" s="103"/>
      <c r="AA4313" s="50"/>
      <c r="AB4313" s="54"/>
      <c r="AC4313" s="103"/>
      <c r="AD4313" s="103"/>
      <c r="AE4313" s="68"/>
      <c r="AF4313" s="68"/>
      <c r="AG4313" s="68"/>
      <c r="AH4313" s="68"/>
      <c r="AI4313" s="54"/>
      <c r="AJ4313" s="54"/>
      <c r="AK4313" s="113"/>
      <c r="AL4313" s="113"/>
      <c r="AM4313" s="54"/>
      <c r="AN4313" s="54"/>
      <c r="AO4313" s="54"/>
      <c r="AP4313" s="54"/>
      <c r="AQ4313" s="54"/>
      <c r="AR4313" s="54"/>
      <c r="AS4313" s="54"/>
      <c r="AT4313" s="81"/>
      <c r="AU4313" s="81"/>
      <c r="AV4313" s="81"/>
      <c r="AW4313" s="81"/>
      <c r="AX4313" s="81"/>
      <c r="AY4313" s="81"/>
      <c r="AZ4313" s="81"/>
      <c r="BA4313" s="81"/>
      <c r="BB4313" s="81"/>
      <c r="BC4313" s="81"/>
      <c r="BD4313" s="81"/>
      <c r="BE4313" s="81"/>
      <c r="BF4313" s="153"/>
      <c r="BG4313" s="81"/>
      <c r="BH4313" s="81"/>
      <c r="BI4313" s="81"/>
      <c r="BJ4313" s="153"/>
      <c r="BK4313" s="81"/>
      <c r="BL4313" s="81"/>
      <c r="BM4313" s="81"/>
      <c r="BN4313" s="153"/>
      <c r="BO4313" s="81"/>
      <c r="BP4313" s="81"/>
      <c r="BQ4313" s="81"/>
      <c r="BR4313" s="154"/>
      <c r="BS4313" s="81"/>
      <c r="BT4313" s="153"/>
      <c r="BU4313" s="81"/>
      <c r="BV4313" s="81"/>
    </row>
    <row r="4314" spans="1:74" x14ac:dyDescent="0.25">
      <c r="A4314" s="50"/>
      <c r="B4314" s="54" t="s">
        <v>110</v>
      </c>
      <c r="C4314" s="59"/>
      <c r="D4314" s="59"/>
      <c r="E4314" s="59"/>
      <c r="F4314" s="59"/>
      <c r="G4314" s="59"/>
      <c r="H4314" s="59"/>
      <c r="I4314" s="59"/>
      <c r="J4314" s="68"/>
      <c r="K4314" s="50"/>
      <c r="L4314" s="54"/>
      <c r="M4314" s="54"/>
      <c r="N4314" s="54"/>
      <c r="O4314" s="81"/>
      <c r="P4314" s="54" t="s">
        <v>790</v>
      </c>
      <c r="Q4314" s="54"/>
      <c r="R4314" s="54"/>
      <c r="S4314" s="54"/>
      <c r="T4314" s="50"/>
      <c r="U4314" s="54"/>
      <c r="V4314" s="68"/>
      <c r="W4314" s="50"/>
      <c r="X4314" s="224"/>
      <c r="Y4314" s="54"/>
      <c r="Z4314" s="103"/>
      <c r="AA4314" s="50"/>
      <c r="AB4314" s="54"/>
      <c r="AC4314" s="103"/>
      <c r="AD4314" s="103"/>
      <c r="AE4314" s="68"/>
      <c r="AF4314" s="68"/>
      <c r="AG4314" s="68"/>
      <c r="AH4314" s="68"/>
      <c r="AI4314" s="54"/>
      <c r="AJ4314" s="54"/>
      <c r="AK4314" s="113"/>
      <c r="AL4314" s="113"/>
      <c r="AM4314" s="54"/>
      <c r="AN4314" s="54"/>
      <c r="AO4314" s="54"/>
      <c r="AP4314" s="54"/>
      <c r="AQ4314" s="54"/>
      <c r="AR4314" s="54"/>
      <c r="AS4314" s="54"/>
      <c r="AT4314" s="81"/>
      <c r="AU4314" s="81"/>
      <c r="AV4314" s="81"/>
      <c r="AW4314" s="81"/>
      <c r="AX4314" s="81"/>
      <c r="AY4314" s="81"/>
      <c r="AZ4314" s="81"/>
      <c r="BA4314" s="81"/>
      <c r="BB4314" s="81"/>
      <c r="BC4314" s="81"/>
      <c r="BD4314" s="81"/>
      <c r="BE4314" s="81"/>
      <c r="BF4314" s="153"/>
      <c r="BG4314" s="81"/>
      <c r="BH4314" s="81"/>
      <c r="BI4314" s="81"/>
      <c r="BJ4314" s="153"/>
      <c r="BK4314" s="81"/>
      <c r="BL4314" s="81"/>
      <c r="BM4314" s="81"/>
      <c r="BN4314" s="153"/>
      <c r="BO4314" s="81"/>
      <c r="BP4314" s="81"/>
      <c r="BQ4314" s="81"/>
      <c r="BR4314" s="154"/>
      <c r="BS4314" s="81"/>
      <c r="BT4314" s="153"/>
      <c r="BU4314" s="81"/>
      <c r="BV4314" s="81"/>
    </row>
    <row r="4315" spans="1:74" x14ac:dyDescent="0.25">
      <c r="A4315" s="50"/>
      <c r="B4315" s="54" t="s">
        <v>110</v>
      </c>
      <c r="C4315" s="59"/>
      <c r="D4315" s="59"/>
      <c r="E4315" s="59"/>
      <c r="F4315" s="59"/>
      <c r="G4315" s="59"/>
      <c r="H4315" s="59"/>
      <c r="I4315" s="59"/>
      <c r="J4315" s="68"/>
      <c r="K4315" s="50"/>
      <c r="L4315" s="54"/>
      <c r="M4315" s="54"/>
      <c r="N4315" s="54"/>
      <c r="O4315" s="81"/>
      <c r="P4315" s="54" t="s">
        <v>791</v>
      </c>
      <c r="Q4315" s="54"/>
      <c r="R4315" s="54"/>
      <c r="S4315" s="54"/>
      <c r="T4315" s="50"/>
      <c r="U4315" s="54"/>
      <c r="V4315" s="68"/>
      <c r="W4315" s="50"/>
      <c r="X4315" s="224"/>
      <c r="Y4315" s="54"/>
      <c r="Z4315" s="103"/>
      <c r="AA4315" s="50"/>
      <c r="AB4315" s="54"/>
      <c r="AC4315" s="103"/>
      <c r="AD4315" s="103"/>
      <c r="AE4315" s="68"/>
      <c r="AF4315" s="68"/>
      <c r="AG4315" s="68"/>
      <c r="AH4315" s="68"/>
      <c r="AI4315" s="54"/>
      <c r="AJ4315" s="54"/>
      <c r="AK4315" s="113"/>
      <c r="AL4315" s="113"/>
      <c r="AM4315" s="54"/>
      <c r="AN4315" s="54"/>
      <c r="AO4315" s="54"/>
      <c r="AP4315" s="54"/>
      <c r="AQ4315" s="54"/>
      <c r="AR4315" s="54"/>
      <c r="AS4315" s="54"/>
      <c r="AT4315" s="81"/>
      <c r="AU4315" s="81"/>
      <c r="AV4315" s="81"/>
      <c r="AW4315" s="81"/>
      <c r="AX4315" s="81"/>
      <c r="AY4315" s="81"/>
      <c r="AZ4315" s="81"/>
      <c r="BA4315" s="81"/>
      <c r="BB4315" s="81"/>
      <c r="BC4315" s="81"/>
      <c r="BD4315" s="81"/>
      <c r="BE4315" s="81"/>
      <c r="BF4315" s="153"/>
      <c r="BG4315" s="81"/>
      <c r="BH4315" s="81"/>
      <c r="BI4315" s="81"/>
      <c r="BJ4315" s="153"/>
      <c r="BK4315" s="81"/>
      <c r="BL4315" s="81"/>
      <c r="BM4315" s="81"/>
      <c r="BN4315" s="153"/>
      <c r="BO4315" s="81"/>
      <c r="BP4315" s="81"/>
      <c r="BQ4315" s="81"/>
      <c r="BR4315" s="154"/>
      <c r="BS4315" s="81"/>
      <c r="BT4315" s="153"/>
      <c r="BU4315" s="81"/>
      <c r="BV4315" s="81"/>
    </row>
    <row r="4316" spans="1:74" ht="15.75" x14ac:dyDescent="0.25">
      <c r="A4316" s="52" t="s">
        <v>7908</v>
      </c>
      <c r="B4316" s="56"/>
      <c r="C4316" s="7" t="s">
        <v>118</v>
      </c>
      <c r="D4316" s="7" t="s">
        <v>7913</v>
      </c>
      <c r="E4316" s="7"/>
      <c r="F4316" s="64"/>
      <c r="G4316" s="6"/>
      <c r="H4316" s="6"/>
      <c r="I4316" s="10" t="s">
        <v>110</v>
      </c>
      <c r="J4316" s="11" t="s">
        <v>7916</v>
      </c>
      <c r="K4316" s="220" t="s">
        <v>601</v>
      </c>
      <c r="L4316" s="180"/>
      <c r="M4316" s="180">
        <v>1000</v>
      </c>
      <c r="N4316" s="80" t="s">
        <v>7913</v>
      </c>
      <c r="O4316" s="165"/>
      <c r="P4316" s="80" t="s">
        <v>7917</v>
      </c>
      <c r="Q4316" s="80"/>
      <c r="R4316" s="80"/>
      <c r="S4316" s="166"/>
      <c r="T4316" s="164"/>
      <c r="U4316" s="167"/>
      <c r="V4316" s="168"/>
      <c r="W4316" s="12" t="str">
        <f t="shared" ref="W4316" si="741">IF(COUNTIF(N4316,"spare"),"","Mqtt1")</f>
        <v>Mqtt1</v>
      </c>
      <c r="X4316" s="222"/>
      <c r="Y4316" s="6" t="str">
        <f t="shared" ref="Y4316:Y4321" si="742">"pvt/" &amp; LOWER(_xlfn.REGEXREPLACE(_xlfn.REGEXREPLACE(_xlfn.REGEXREPLACE(TRIM(_xlfn.REGEXREPLACE(P4316, " (RMS (Current|Voltage) .+)|(Active Power Phase [ABC])|(Total Active Power)|(Power Factor .+)|(Total Power Factor) *", "")), "[ /\(\)&amp;:\.#]", "-"), "\-+", "-"), "-$", ""))</f>
        <v>pvt/pvt1</v>
      </c>
      <c r="Z4316" s="106" t="str" cm="1">
        <f t="array" ref="Z4316">IF(COUNTIF(N4316,"spare"),"","$."&amp;_xlfn.REGEXEXTRACT(J4316,"PVT\d+_(.*)", 2))</f>
        <v>$.Total_Active_Power</v>
      </c>
      <c r="AB4316" s="6"/>
      <c r="AJ4316" s="80"/>
      <c r="AK4316" s="116" t="s">
        <v>1696</v>
      </c>
      <c r="AN4316" s="80"/>
      <c r="AO4316" s="80"/>
      <c r="AP4316" s="80"/>
      <c r="AQ4316" s="80"/>
      <c r="AR4316" s="130"/>
      <c r="AS4316" s="80"/>
      <c r="AT4316" s="7"/>
      <c r="AU4316" s="7"/>
      <c r="AV4316" s="169"/>
      <c r="AW4316" s="170"/>
      <c r="AX4316" s="140"/>
      <c r="AY4316" s="150"/>
      <c r="AZ4316" s="171"/>
      <c r="BA4316" s="171"/>
      <c r="BB4316" s="150" t="str">
        <f t="shared" ref="BB4316" si="743">IF(ISNUMBER(AM4316),"1","")</f>
        <v/>
      </c>
      <c r="BC4316" s="172"/>
      <c r="BD4316" s="169"/>
      <c r="BE4316" s="169"/>
      <c r="BF4316" s="169"/>
      <c r="BG4316" s="169"/>
      <c r="BH4316" s="169"/>
      <c r="BI4316" s="169"/>
      <c r="BJ4316" s="169"/>
      <c r="BK4316" s="169"/>
      <c r="BL4316" s="169"/>
      <c r="BM4316" s="169"/>
      <c r="BN4316" s="169"/>
      <c r="BO4316" s="169"/>
      <c r="BP4316" s="169"/>
      <c r="BQ4316" s="169"/>
      <c r="BS4316" s="6"/>
      <c r="BT4316" s="11"/>
      <c r="BU4316" s="6"/>
      <c r="BV4316" s="6"/>
    </row>
    <row r="4317" spans="1:74" ht="15.75" x14ac:dyDescent="0.25">
      <c r="A4317" s="52" t="s">
        <v>7908</v>
      </c>
      <c r="B4317" s="56"/>
      <c r="C4317" s="7" t="s">
        <v>118</v>
      </c>
      <c r="D4317" s="7" t="s">
        <v>7913</v>
      </c>
      <c r="E4317" s="7"/>
      <c r="F4317" s="64"/>
      <c r="G4317" s="6"/>
      <c r="H4317" s="6"/>
      <c r="I4317" s="10" t="s">
        <v>110</v>
      </c>
      <c r="J4317" s="11" t="s">
        <v>7914</v>
      </c>
      <c r="K4317" s="220" t="s">
        <v>601</v>
      </c>
      <c r="L4317" s="180"/>
      <c r="M4317" s="180">
        <v>1000</v>
      </c>
      <c r="N4317" s="80" t="s">
        <v>7913</v>
      </c>
      <c r="O4317" s="165"/>
      <c r="P4317" s="80" t="s">
        <v>7915</v>
      </c>
      <c r="Q4317" s="80"/>
      <c r="R4317" s="80"/>
      <c r="S4317" s="166"/>
      <c r="T4317" s="164"/>
      <c r="U4317" s="167"/>
      <c r="V4317" s="168"/>
      <c r="W4317" s="12" t="str">
        <f t="shared" ref="W4317:W4318" si="744">IF(COUNTIF(N4317,"spare"),"","Mqtt1")</f>
        <v>Mqtt1</v>
      </c>
      <c r="X4317" s="222"/>
      <c r="Y4317" s="6" t="str">
        <f t="shared" si="742"/>
        <v>pvt/pvt1</v>
      </c>
      <c r="Z4317" s="106" t="str" cm="1">
        <f t="array" ref="Z4317">IF(COUNTIF(N4317,"spare"),"","$."&amp;_xlfn.REGEXEXTRACT(J4317,"PVT\d+_(.*)", 2))</f>
        <v>$.Total_Power_Factor</v>
      </c>
      <c r="AB4317" s="6"/>
      <c r="AJ4317" s="80"/>
      <c r="AK4317" s="116" t="s">
        <v>1696</v>
      </c>
      <c r="AN4317" s="80"/>
      <c r="AO4317" s="80"/>
      <c r="AP4317" s="80"/>
      <c r="AQ4317" s="80"/>
      <c r="AR4317" s="130"/>
      <c r="AS4317" s="80"/>
      <c r="AT4317" s="7"/>
      <c r="AU4317" s="7"/>
      <c r="AV4317" s="169"/>
      <c r="AW4317" s="170"/>
      <c r="AX4317" s="140"/>
      <c r="AY4317" s="150"/>
      <c r="AZ4317" s="171"/>
      <c r="BA4317" s="171"/>
      <c r="BB4317" s="150" t="str">
        <f t="shared" ref="BB4317:BB4318" si="745">IF(ISNUMBER(AM4317),"1","")</f>
        <v/>
      </c>
      <c r="BC4317" s="172"/>
      <c r="BD4317" s="169"/>
      <c r="BE4317" s="169"/>
      <c r="BF4317" s="169"/>
      <c r="BG4317" s="169"/>
      <c r="BH4317" s="169"/>
      <c r="BI4317" s="169"/>
      <c r="BJ4317" s="169"/>
      <c r="BK4317" s="169"/>
      <c r="BL4317" s="169"/>
      <c r="BM4317" s="169"/>
      <c r="BN4317" s="169"/>
      <c r="BO4317" s="169"/>
      <c r="BP4317" s="169"/>
      <c r="BQ4317" s="169"/>
      <c r="BS4317" s="6"/>
      <c r="BT4317" s="11"/>
      <c r="BU4317" s="6"/>
      <c r="BV4317" s="6"/>
    </row>
    <row r="4318" spans="1:74" ht="15.75" x14ac:dyDescent="0.25">
      <c r="A4318" s="52" t="s">
        <v>7908</v>
      </c>
      <c r="B4318" s="56"/>
      <c r="C4318" s="7" t="s">
        <v>118</v>
      </c>
      <c r="D4318" s="7" t="s">
        <v>7913</v>
      </c>
      <c r="E4318" s="7"/>
      <c r="F4318" s="64"/>
      <c r="G4318" s="6"/>
      <c r="H4318" s="6"/>
      <c r="I4318" s="10" t="s">
        <v>110</v>
      </c>
      <c r="J4318" s="11" t="s">
        <v>7918</v>
      </c>
      <c r="K4318" s="220" t="s">
        <v>601</v>
      </c>
      <c r="L4318" s="180"/>
      <c r="M4318" s="180">
        <v>1000</v>
      </c>
      <c r="N4318" s="80" t="s">
        <v>7913</v>
      </c>
      <c r="O4318" s="165"/>
      <c r="P4318" s="80" t="s">
        <v>7922</v>
      </c>
      <c r="Q4318" s="80"/>
      <c r="R4318" s="80"/>
      <c r="S4318" s="166"/>
      <c r="T4318" s="164"/>
      <c r="U4318" s="167"/>
      <c r="V4318" s="168"/>
      <c r="W4318" s="12" t="str">
        <f t="shared" si="744"/>
        <v>Mqtt1</v>
      </c>
      <c r="X4318" s="222"/>
      <c r="Y4318" s="6" t="str">
        <f t="shared" si="742"/>
        <v>pvt/pvt2</v>
      </c>
      <c r="Z4318" s="106" t="str" cm="1">
        <f t="array" ref="Z4318">IF(COUNTIF(N4318,"spare"),"","$."&amp;_xlfn.REGEXEXTRACT(J4318,"PVT\d+_(.*)", 2))</f>
        <v>$.Total_Active_Power</v>
      </c>
      <c r="AB4318" s="6"/>
      <c r="AJ4318" s="80"/>
      <c r="AK4318" s="116" t="s">
        <v>1696</v>
      </c>
      <c r="AN4318" s="80"/>
      <c r="AO4318" s="80"/>
      <c r="AP4318" s="80"/>
      <c r="AQ4318" s="80"/>
      <c r="AR4318" s="130"/>
      <c r="AS4318" s="80"/>
      <c r="AT4318" s="7"/>
      <c r="AU4318" s="7"/>
      <c r="AV4318" s="169"/>
      <c r="AW4318" s="170"/>
      <c r="AX4318" s="140"/>
      <c r="AY4318" s="150"/>
      <c r="AZ4318" s="171"/>
      <c r="BA4318" s="171"/>
      <c r="BB4318" s="150" t="str">
        <f t="shared" si="745"/>
        <v/>
      </c>
      <c r="BC4318" s="172"/>
      <c r="BD4318" s="169"/>
      <c r="BE4318" s="169"/>
      <c r="BF4318" s="169"/>
      <c r="BG4318" s="169"/>
      <c r="BH4318" s="169"/>
      <c r="BI4318" s="169"/>
      <c r="BJ4318" s="169"/>
      <c r="BK4318" s="169"/>
      <c r="BL4318" s="169"/>
      <c r="BM4318" s="169"/>
      <c r="BN4318" s="169"/>
      <c r="BO4318" s="169"/>
      <c r="BP4318" s="169"/>
      <c r="BQ4318" s="169"/>
      <c r="BS4318" s="6"/>
      <c r="BT4318" s="11"/>
      <c r="BU4318" s="6"/>
      <c r="BV4318" s="6"/>
    </row>
    <row r="4319" spans="1:74" ht="15.75" x14ac:dyDescent="0.25">
      <c r="A4319" s="52" t="s">
        <v>7908</v>
      </c>
      <c r="B4319" s="56"/>
      <c r="C4319" s="7" t="s">
        <v>118</v>
      </c>
      <c r="D4319" s="7" t="s">
        <v>7913</v>
      </c>
      <c r="E4319" s="7"/>
      <c r="F4319" s="64"/>
      <c r="G4319" s="6"/>
      <c r="H4319" s="6"/>
      <c r="I4319" s="10" t="s">
        <v>110</v>
      </c>
      <c r="J4319" s="11" t="s">
        <v>7919</v>
      </c>
      <c r="K4319" s="220" t="s">
        <v>601</v>
      </c>
      <c r="L4319" s="180"/>
      <c r="M4319" s="180">
        <v>1000</v>
      </c>
      <c r="N4319" s="80" t="s">
        <v>7913</v>
      </c>
      <c r="O4319" s="165"/>
      <c r="P4319" s="80" t="s">
        <v>7923</v>
      </c>
      <c r="Q4319" s="80"/>
      <c r="R4319" s="80"/>
      <c r="S4319" s="166"/>
      <c r="T4319" s="164"/>
      <c r="U4319" s="167"/>
      <c r="V4319" s="168"/>
      <c r="W4319" s="12" t="str">
        <f t="shared" ref="W4319:W4326" si="746">IF(COUNTIF(N4319,"spare"),"","Mqtt1")</f>
        <v>Mqtt1</v>
      </c>
      <c r="X4319" s="222"/>
      <c r="Y4319" s="6" t="str">
        <f t="shared" si="742"/>
        <v>pvt/pvt2</v>
      </c>
      <c r="Z4319" s="106" t="str" cm="1">
        <f t="array" ref="Z4319">IF(COUNTIF(N4319,"spare"),"","$."&amp;_xlfn.REGEXEXTRACT(J4319,"PVT\d+_(.*)", 2))</f>
        <v>$.Total_Power_Factor</v>
      </c>
      <c r="AB4319" s="6"/>
      <c r="AJ4319" s="80"/>
      <c r="AK4319" s="116" t="s">
        <v>1696</v>
      </c>
      <c r="AN4319" s="80"/>
      <c r="AO4319" s="80"/>
      <c r="AP4319" s="80"/>
      <c r="AQ4319" s="80"/>
      <c r="AR4319" s="130"/>
      <c r="AS4319" s="80"/>
      <c r="AT4319" s="7"/>
      <c r="AU4319" s="7"/>
      <c r="AV4319" s="169"/>
      <c r="AW4319" s="170"/>
      <c r="AX4319" s="140"/>
      <c r="AY4319" s="150"/>
      <c r="AZ4319" s="171"/>
      <c r="BA4319" s="171"/>
      <c r="BB4319" s="150" t="str">
        <f t="shared" ref="BB4319:BB4326" si="747">IF(ISNUMBER(AM4319),"1","")</f>
        <v/>
      </c>
      <c r="BC4319" s="172"/>
      <c r="BD4319" s="169"/>
      <c r="BE4319" s="169"/>
      <c r="BF4319" s="169"/>
      <c r="BG4319" s="169"/>
      <c r="BH4319" s="169"/>
      <c r="BI4319" s="169"/>
      <c r="BJ4319" s="169"/>
      <c r="BK4319" s="169"/>
      <c r="BL4319" s="169"/>
      <c r="BM4319" s="169"/>
      <c r="BN4319" s="169"/>
      <c r="BO4319" s="169"/>
      <c r="BP4319" s="169"/>
      <c r="BQ4319" s="169"/>
      <c r="BS4319" s="6"/>
      <c r="BT4319" s="11"/>
      <c r="BU4319" s="6"/>
      <c r="BV4319" s="6"/>
    </row>
    <row r="4320" spans="1:74" ht="15.75" x14ac:dyDescent="0.25">
      <c r="A4320" s="52" t="s">
        <v>7908</v>
      </c>
      <c r="B4320" s="56"/>
      <c r="C4320" s="7" t="s">
        <v>118</v>
      </c>
      <c r="D4320" s="7" t="s">
        <v>7913</v>
      </c>
      <c r="E4320" s="7"/>
      <c r="F4320" s="64"/>
      <c r="G4320" s="6"/>
      <c r="H4320" s="6"/>
      <c r="I4320" s="10" t="s">
        <v>110</v>
      </c>
      <c r="J4320" s="11" t="s">
        <v>7920</v>
      </c>
      <c r="K4320" s="220" t="s">
        <v>601</v>
      </c>
      <c r="L4320" s="180"/>
      <c r="M4320" s="180">
        <v>1000</v>
      </c>
      <c r="N4320" s="80" t="s">
        <v>7913</v>
      </c>
      <c r="O4320" s="165"/>
      <c r="P4320" s="80" t="s">
        <v>7924</v>
      </c>
      <c r="Q4320" s="80"/>
      <c r="R4320" s="80"/>
      <c r="S4320" s="166"/>
      <c r="T4320" s="164"/>
      <c r="U4320" s="167"/>
      <c r="V4320" s="168"/>
      <c r="W4320" s="12" t="str">
        <f t="shared" si="746"/>
        <v>Mqtt1</v>
      </c>
      <c r="X4320" s="222"/>
      <c r="Y4320" s="6" t="str">
        <f t="shared" si="742"/>
        <v>pvt/pvt3</v>
      </c>
      <c r="Z4320" s="106" t="str" cm="1">
        <f t="array" ref="Z4320">IF(COUNTIF(N4320,"spare"),"","$."&amp;_xlfn.REGEXEXTRACT(J4320,"PVT\d+_(.*)", 2))</f>
        <v>$.Total_Active_Power</v>
      </c>
      <c r="AB4320" s="6"/>
      <c r="AJ4320" s="80"/>
      <c r="AK4320" s="116" t="s">
        <v>1696</v>
      </c>
      <c r="AN4320" s="80"/>
      <c r="AO4320" s="80"/>
      <c r="AP4320" s="80"/>
      <c r="AQ4320" s="80"/>
      <c r="AR4320" s="130"/>
      <c r="AS4320" s="80"/>
      <c r="AT4320" s="7"/>
      <c r="AU4320" s="7"/>
      <c r="AV4320" s="169"/>
      <c r="AW4320" s="170"/>
      <c r="AX4320" s="140"/>
      <c r="AY4320" s="150"/>
      <c r="AZ4320" s="171"/>
      <c r="BA4320" s="171"/>
      <c r="BB4320" s="150" t="str">
        <f t="shared" si="747"/>
        <v/>
      </c>
      <c r="BC4320" s="172"/>
      <c r="BD4320" s="169"/>
      <c r="BE4320" s="169"/>
      <c r="BF4320" s="169"/>
      <c r="BG4320" s="169"/>
      <c r="BH4320" s="169"/>
      <c r="BI4320" s="169"/>
      <c r="BJ4320" s="169"/>
      <c r="BK4320" s="169"/>
      <c r="BL4320" s="169"/>
      <c r="BM4320" s="169"/>
      <c r="BN4320" s="169"/>
      <c r="BO4320" s="169"/>
      <c r="BP4320" s="169"/>
      <c r="BQ4320" s="169"/>
      <c r="BS4320" s="6"/>
      <c r="BT4320" s="11"/>
      <c r="BU4320" s="6"/>
      <c r="BV4320" s="6"/>
    </row>
    <row r="4321" spans="1:74" ht="15.75" x14ac:dyDescent="0.25">
      <c r="A4321" s="52" t="s">
        <v>7908</v>
      </c>
      <c r="B4321" s="56"/>
      <c r="C4321" s="7" t="s">
        <v>118</v>
      </c>
      <c r="D4321" s="7" t="s">
        <v>7913</v>
      </c>
      <c r="E4321" s="7"/>
      <c r="F4321" s="64"/>
      <c r="G4321" s="6"/>
      <c r="H4321" s="6"/>
      <c r="I4321" s="10" t="s">
        <v>110</v>
      </c>
      <c r="J4321" s="11" t="s">
        <v>7921</v>
      </c>
      <c r="K4321" s="220" t="s">
        <v>601</v>
      </c>
      <c r="L4321" s="180"/>
      <c r="M4321" s="180">
        <v>1000</v>
      </c>
      <c r="N4321" s="80" t="s">
        <v>7913</v>
      </c>
      <c r="O4321" s="165"/>
      <c r="P4321" s="80" t="s">
        <v>7925</v>
      </c>
      <c r="Q4321" s="80"/>
      <c r="R4321" s="80"/>
      <c r="S4321" s="166"/>
      <c r="T4321" s="164"/>
      <c r="U4321" s="167"/>
      <c r="V4321" s="168"/>
      <c r="W4321" s="12" t="str">
        <f t="shared" si="746"/>
        <v>Mqtt1</v>
      </c>
      <c r="X4321" s="222"/>
      <c r="Y4321" s="6" t="str">
        <f t="shared" si="742"/>
        <v>pvt/pvt3</v>
      </c>
      <c r="Z4321" s="106" t="str" cm="1">
        <f t="array" ref="Z4321">IF(COUNTIF(N4321,"spare"),"","$."&amp;_xlfn.REGEXEXTRACT(J4321,"PVT\d+_(.*)", 2))</f>
        <v>$.Total_Power_Factor</v>
      </c>
      <c r="AB4321" s="6"/>
      <c r="AJ4321" s="80"/>
      <c r="AK4321" s="116" t="s">
        <v>1696</v>
      </c>
      <c r="AN4321" s="80"/>
      <c r="AO4321" s="80"/>
      <c r="AP4321" s="80"/>
      <c r="AQ4321" s="80"/>
      <c r="AR4321" s="130"/>
      <c r="AS4321" s="80"/>
      <c r="AT4321" s="7"/>
      <c r="AU4321" s="7"/>
      <c r="AV4321" s="169"/>
      <c r="AW4321" s="170"/>
      <c r="AX4321" s="140"/>
      <c r="AY4321" s="150"/>
      <c r="AZ4321" s="171"/>
      <c r="BA4321" s="171"/>
      <c r="BB4321" s="150" t="str">
        <f t="shared" si="747"/>
        <v/>
      </c>
      <c r="BC4321" s="172"/>
      <c r="BD4321" s="169"/>
      <c r="BE4321" s="169"/>
      <c r="BF4321" s="169"/>
      <c r="BG4321" s="169"/>
      <c r="BH4321" s="169"/>
      <c r="BI4321" s="169"/>
      <c r="BJ4321" s="169"/>
      <c r="BK4321" s="169"/>
      <c r="BL4321" s="169"/>
      <c r="BM4321" s="169"/>
      <c r="BN4321" s="169"/>
      <c r="BO4321" s="169"/>
      <c r="BP4321" s="169"/>
      <c r="BQ4321" s="169"/>
      <c r="BS4321" s="6"/>
      <c r="BT4321" s="11"/>
      <c r="BU4321" s="6"/>
      <c r="BV4321" s="6"/>
    </row>
    <row r="4322" spans="1:74" ht="15.75" x14ac:dyDescent="0.25">
      <c r="A4322" s="52" t="s">
        <v>7908</v>
      </c>
      <c r="B4322" s="56"/>
      <c r="C4322" s="7" t="s">
        <v>118</v>
      </c>
      <c r="D4322" s="7" t="s">
        <v>7928</v>
      </c>
      <c r="E4322" s="7"/>
      <c r="F4322" s="64"/>
      <c r="G4322" s="6"/>
      <c r="H4322" s="6"/>
      <c r="I4322" s="10" t="s">
        <v>110</v>
      </c>
      <c r="J4322" s="11" t="s">
        <v>7929</v>
      </c>
      <c r="K4322" s="220" t="s">
        <v>601</v>
      </c>
      <c r="L4322" s="180"/>
      <c r="M4322" s="180">
        <v>1000</v>
      </c>
      <c r="N4322" s="80" t="s">
        <v>7928</v>
      </c>
      <c r="O4322" s="165"/>
      <c r="P4322" s="80" t="s">
        <v>7926</v>
      </c>
      <c r="Q4322" s="80"/>
      <c r="R4322" s="80"/>
      <c r="S4322" s="166"/>
      <c r="T4322" s="164"/>
      <c r="U4322" s="167"/>
      <c r="V4322" s="168"/>
      <c r="W4322" s="12" t="str">
        <f t="shared" si="746"/>
        <v>Mqtt1</v>
      </c>
      <c r="X4322" s="222"/>
      <c r="Y4322" s="6" t="str">
        <f>"shore/" &amp; LOWER(_xlfn.REGEXREPLACE(_xlfn.REGEXREPLACE(_xlfn.REGEXREPLACE(TRIM(_xlfn.REGEXREPLACE(P4322, " (RMS (Current|Voltage) .+)|(Active Power Phase [ABC])|(Total Active Power)|(Power Factor .+)|(Total Power Factor) *", "")), "[ /\(\)&amp;:\.#]", "-"), "\-+", "-"), "-$", ""))</f>
        <v>shore/shore-power</v>
      </c>
      <c r="Z4322" s="106" t="str" cm="1">
        <f t="array" ref="Z4322">IF(COUNTIF(N4322,"spare"),"","$."&amp;_xlfn.REGEXEXTRACT(J4322,"SHORE\d+_(.*)", 2))</f>
        <v>$.Total_Active_Power</v>
      </c>
      <c r="AB4322" s="6"/>
      <c r="AJ4322" s="80"/>
      <c r="AK4322" s="116" t="s">
        <v>1696</v>
      </c>
      <c r="AN4322" s="80"/>
      <c r="AO4322" s="80"/>
      <c r="AP4322" s="80"/>
      <c r="AQ4322" s="80"/>
      <c r="AR4322" s="130"/>
      <c r="AS4322" s="80"/>
      <c r="AT4322" s="7"/>
      <c r="AU4322" s="7"/>
      <c r="AV4322" s="169"/>
      <c r="AW4322" s="170"/>
      <c r="AX4322" s="140"/>
      <c r="AY4322" s="150"/>
      <c r="AZ4322" s="171"/>
      <c r="BA4322" s="171"/>
      <c r="BB4322" s="150" t="str">
        <f t="shared" si="747"/>
        <v/>
      </c>
      <c r="BC4322" s="172"/>
      <c r="BD4322" s="169"/>
      <c r="BE4322" s="169"/>
      <c r="BF4322" s="169"/>
      <c r="BG4322" s="169"/>
      <c r="BH4322" s="169"/>
      <c r="BI4322" s="169"/>
      <c r="BJ4322" s="169"/>
      <c r="BK4322" s="169"/>
      <c r="BL4322" s="169"/>
      <c r="BM4322" s="169"/>
      <c r="BN4322" s="169"/>
      <c r="BO4322" s="169"/>
      <c r="BP4322" s="169"/>
      <c r="BQ4322" s="169"/>
      <c r="BS4322" s="6"/>
      <c r="BT4322" s="11"/>
      <c r="BU4322" s="6"/>
      <c r="BV4322" s="6"/>
    </row>
    <row r="4323" spans="1:74" ht="15.75" x14ac:dyDescent="0.25">
      <c r="A4323" s="52" t="s">
        <v>7908</v>
      </c>
      <c r="B4323" s="56"/>
      <c r="C4323" s="7" t="s">
        <v>118</v>
      </c>
      <c r="D4323" s="7" t="s">
        <v>7928</v>
      </c>
      <c r="E4323" s="7"/>
      <c r="F4323" s="64"/>
      <c r="G4323" s="6"/>
      <c r="H4323" s="6"/>
      <c r="I4323" s="10" t="s">
        <v>110</v>
      </c>
      <c r="J4323" s="11" t="s">
        <v>7930</v>
      </c>
      <c r="K4323" s="220" t="s">
        <v>601</v>
      </c>
      <c r="L4323" s="180"/>
      <c r="M4323" s="180">
        <v>1000</v>
      </c>
      <c r="N4323" s="80" t="s">
        <v>7928</v>
      </c>
      <c r="O4323" s="165"/>
      <c r="P4323" s="80" t="s">
        <v>7927</v>
      </c>
      <c r="Q4323" s="80"/>
      <c r="R4323" s="80"/>
      <c r="S4323" s="166"/>
      <c r="T4323" s="164"/>
      <c r="U4323" s="167"/>
      <c r="V4323" s="168"/>
      <c r="W4323" s="12" t="str">
        <f t="shared" si="746"/>
        <v>Mqtt1</v>
      </c>
      <c r="X4323" s="222"/>
      <c r="Y4323" s="6" t="str">
        <f>"shore/" &amp; LOWER(_xlfn.REGEXREPLACE(_xlfn.REGEXREPLACE(_xlfn.REGEXREPLACE(TRIM(_xlfn.REGEXREPLACE(P4323, " (RMS (Current|Voltage) .+)|(Active Power Phase [ABC])|(Total Active Power)|(Power Factor .+)|(Total Power Factor) *", "")), "[ /\(\)&amp;:\.#]", "-"), "\-+", "-"), "-$", ""))</f>
        <v>shore/shore-power</v>
      </c>
      <c r="Z4323" s="106" t="str" cm="1">
        <f t="array" ref="Z4323">IF(COUNTIF(N4323,"spare"),"","$."&amp;_xlfn.REGEXEXTRACT(J4323,"SHORE\d+_(.*)", 2))</f>
        <v>$.Total_Power_Factor</v>
      </c>
      <c r="AB4323" s="6"/>
      <c r="AJ4323" s="80"/>
      <c r="AK4323" s="116" t="s">
        <v>1696</v>
      </c>
      <c r="AN4323" s="80"/>
      <c r="AO4323" s="80"/>
      <c r="AP4323" s="80"/>
      <c r="AQ4323" s="80"/>
      <c r="AR4323" s="130"/>
      <c r="AS4323" s="80"/>
      <c r="AT4323" s="7"/>
      <c r="AU4323" s="7"/>
      <c r="AV4323" s="169"/>
      <c r="AW4323" s="170"/>
      <c r="AX4323" s="140"/>
      <c r="AY4323" s="150"/>
      <c r="AZ4323" s="171"/>
      <c r="BA4323" s="171"/>
      <c r="BB4323" s="150" t="str">
        <f t="shared" si="747"/>
        <v/>
      </c>
      <c r="BC4323" s="172"/>
      <c r="BD4323" s="169"/>
      <c r="BE4323" s="169"/>
      <c r="BF4323" s="169"/>
      <c r="BG4323" s="169"/>
      <c r="BH4323" s="169"/>
      <c r="BI4323" s="169"/>
      <c r="BJ4323" s="169"/>
      <c r="BK4323" s="169"/>
      <c r="BL4323" s="169"/>
      <c r="BM4323" s="169"/>
      <c r="BN4323" s="169"/>
      <c r="BO4323" s="169"/>
      <c r="BP4323" s="169"/>
      <c r="BQ4323" s="169"/>
      <c r="BS4323" s="6"/>
      <c r="BT4323" s="11"/>
      <c r="BU4323" s="6"/>
      <c r="BV4323" s="6"/>
    </row>
    <row r="4324" spans="1:74" ht="15.75" x14ac:dyDescent="0.25">
      <c r="A4324" s="52" t="s">
        <v>7908</v>
      </c>
      <c r="B4324" s="56"/>
      <c r="C4324" s="7" t="s">
        <v>118</v>
      </c>
      <c r="D4324" s="7" t="s">
        <v>7931</v>
      </c>
      <c r="E4324" s="7"/>
      <c r="F4324" s="64"/>
      <c r="G4324" s="6"/>
      <c r="H4324" s="6"/>
      <c r="I4324" s="10" t="s">
        <v>110</v>
      </c>
      <c r="J4324" s="11" t="s">
        <v>7932</v>
      </c>
      <c r="K4324" s="220" t="s">
        <v>601</v>
      </c>
      <c r="L4324" s="180"/>
      <c r="M4324" s="180">
        <v>1000</v>
      </c>
      <c r="N4324" s="80" t="s">
        <v>7931</v>
      </c>
      <c r="O4324" s="165"/>
      <c r="P4324" s="80" t="s">
        <v>7936</v>
      </c>
      <c r="Q4324" s="80"/>
      <c r="R4324" s="80"/>
      <c r="S4324" s="166"/>
      <c r="T4324" s="164"/>
      <c r="U4324" s="167"/>
      <c r="V4324" s="168"/>
      <c r="W4324" s="12" t="str">
        <f t="shared" si="746"/>
        <v>Mqtt1</v>
      </c>
      <c r="X4324" s="222"/>
      <c r="Y4324" s="6" t="str">
        <f>"hydro/" &amp; LOWER(_xlfn.REGEXREPLACE(_xlfn.REGEXREPLACE(_xlfn.REGEXREPLACE(TRIM(_xlfn.REGEXREPLACE(P4324, " (RMS (Current|Voltage) .+)|(Active Power Phase [ABC])|(Total Active Power)|(Power Factor .+)|(Total Power Factor) *", "")), "[ /\(\)&amp;:\.#]", "-"), "\-+", "-"), "-$", ""))</f>
        <v>hydro/thruster1</v>
      </c>
      <c r="Z4324" s="106" t="str" cm="1">
        <f t="array" ref="Z4324">IF(COUNTIF(N4324,"spare"),"","$."&amp;_xlfn.REGEXEXTRACT(J4324,"HYDRO\d+_(.*)", 2))</f>
        <v>$.Total_Active_Power</v>
      </c>
      <c r="AB4324" s="6"/>
      <c r="AJ4324" s="80"/>
      <c r="AK4324" s="116" t="s">
        <v>1696</v>
      </c>
      <c r="AN4324" s="80"/>
      <c r="AO4324" s="80"/>
      <c r="AP4324" s="80"/>
      <c r="AQ4324" s="80"/>
      <c r="AR4324" s="130"/>
      <c r="AS4324" s="80"/>
      <c r="AT4324" s="7"/>
      <c r="AU4324" s="7"/>
      <c r="AV4324" s="169"/>
      <c r="AW4324" s="170"/>
      <c r="AX4324" s="140"/>
      <c r="AY4324" s="150"/>
      <c r="AZ4324" s="171"/>
      <c r="BA4324" s="171"/>
      <c r="BB4324" s="150" t="str">
        <f t="shared" si="747"/>
        <v/>
      </c>
      <c r="BC4324" s="172"/>
      <c r="BD4324" s="169"/>
      <c r="BE4324" s="169"/>
      <c r="BF4324" s="169"/>
      <c r="BG4324" s="169"/>
      <c r="BH4324" s="169"/>
      <c r="BI4324" s="169"/>
      <c r="BJ4324" s="169"/>
      <c r="BK4324" s="169"/>
      <c r="BL4324" s="169"/>
      <c r="BM4324" s="169"/>
      <c r="BN4324" s="169"/>
      <c r="BO4324" s="169"/>
      <c r="BP4324" s="169"/>
      <c r="BQ4324" s="169"/>
      <c r="BS4324" s="6"/>
      <c r="BT4324" s="11"/>
      <c r="BU4324" s="6"/>
      <c r="BV4324" s="6"/>
    </row>
    <row r="4325" spans="1:74" ht="15.75" x14ac:dyDescent="0.25">
      <c r="A4325" s="52" t="s">
        <v>7908</v>
      </c>
      <c r="B4325" s="56"/>
      <c r="C4325" s="7" t="s">
        <v>118</v>
      </c>
      <c r="D4325" s="7" t="s">
        <v>7931</v>
      </c>
      <c r="E4325" s="7"/>
      <c r="F4325" s="64"/>
      <c r="G4325" s="6"/>
      <c r="H4325" s="6"/>
      <c r="I4325" s="10" t="s">
        <v>110</v>
      </c>
      <c r="J4325" s="11" t="s">
        <v>7933</v>
      </c>
      <c r="K4325" s="220" t="s">
        <v>601</v>
      </c>
      <c r="L4325" s="180"/>
      <c r="M4325" s="180">
        <v>1000</v>
      </c>
      <c r="N4325" s="80" t="s">
        <v>7931</v>
      </c>
      <c r="O4325" s="165"/>
      <c r="P4325" s="80" t="s">
        <v>7937</v>
      </c>
      <c r="Q4325" s="80"/>
      <c r="R4325" s="80"/>
      <c r="S4325" s="166"/>
      <c r="T4325" s="164"/>
      <c r="U4325" s="167"/>
      <c r="V4325" s="168"/>
      <c r="W4325" s="12" t="str">
        <f t="shared" si="746"/>
        <v>Mqtt1</v>
      </c>
      <c r="X4325" s="222"/>
      <c r="Y4325" s="6" t="str">
        <f>"hydro/" &amp; LOWER(_xlfn.REGEXREPLACE(_xlfn.REGEXREPLACE(_xlfn.REGEXREPLACE(TRIM(_xlfn.REGEXREPLACE(P4325, " (RMS (Current|Voltage) .+)|(Active Power Phase [ABC])|(Total Active Power)|(Power Factor .+)|(Total Power Factor) *", "")), "[ /\(\)&amp;:\.#]", "-"), "\-+", "-"), "-$", ""))</f>
        <v>hydro/thruster1</v>
      </c>
      <c r="Z4325" s="106" t="str" cm="1">
        <f t="array" ref="Z4325">IF(COUNTIF(N4325,"spare"),"","$."&amp;_xlfn.REGEXEXTRACT(J4325,"HYDRO\d+_(.*)", 2))</f>
        <v>$.Total_Power_Factor</v>
      </c>
      <c r="AB4325" s="6"/>
      <c r="AJ4325" s="80"/>
      <c r="AK4325" s="116" t="s">
        <v>1696</v>
      </c>
      <c r="AN4325" s="80"/>
      <c r="AO4325" s="80"/>
      <c r="AP4325" s="80"/>
      <c r="AQ4325" s="80"/>
      <c r="AR4325" s="130"/>
      <c r="AS4325" s="80"/>
      <c r="AT4325" s="7"/>
      <c r="AU4325" s="7"/>
      <c r="AV4325" s="169"/>
      <c r="AW4325" s="170"/>
      <c r="AX4325" s="140"/>
      <c r="AY4325" s="150"/>
      <c r="AZ4325" s="171"/>
      <c r="BA4325" s="171"/>
      <c r="BB4325" s="150" t="str">
        <f t="shared" si="747"/>
        <v/>
      </c>
      <c r="BC4325" s="172"/>
      <c r="BD4325" s="169"/>
      <c r="BE4325" s="169"/>
      <c r="BF4325" s="169"/>
      <c r="BG4325" s="169"/>
      <c r="BH4325" s="169"/>
      <c r="BI4325" s="169"/>
      <c r="BJ4325" s="169"/>
      <c r="BK4325" s="169"/>
      <c r="BL4325" s="169"/>
      <c r="BM4325" s="169"/>
      <c r="BN4325" s="169"/>
      <c r="BO4325" s="169"/>
      <c r="BP4325" s="169"/>
      <c r="BQ4325" s="169"/>
      <c r="BS4325" s="6"/>
      <c r="BT4325" s="11"/>
      <c r="BU4325" s="6"/>
      <c r="BV4325" s="6"/>
    </row>
    <row r="4326" spans="1:74" ht="15.75" x14ac:dyDescent="0.25">
      <c r="A4326" s="52" t="s">
        <v>7908</v>
      </c>
      <c r="B4326" s="56"/>
      <c r="C4326" s="7" t="s">
        <v>118</v>
      </c>
      <c r="D4326" s="7" t="s">
        <v>7931</v>
      </c>
      <c r="E4326" s="7"/>
      <c r="F4326" s="64"/>
      <c r="G4326" s="6"/>
      <c r="H4326" s="6"/>
      <c r="I4326" s="10" t="s">
        <v>110</v>
      </c>
      <c r="J4326" s="11" t="s">
        <v>7934</v>
      </c>
      <c r="K4326" s="220" t="s">
        <v>601</v>
      </c>
      <c r="L4326" s="180"/>
      <c r="M4326" s="180">
        <v>1000</v>
      </c>
      <c r="N4326" s="80" t="s">
        <v>7931</v>
      </c>
      <c r="O4326" s="165"/>
      <c r="P4326" s="80" t="s">
        <v>7938</v>
      </c>
      <c r="Q4326" s="80"/>
      <c r="R4326" s="80"/>
      <c r="S4326" s="166"/>
      <c r="T4326" s="164"/>
      <c r="U4326" s="167"/>
      <c r="V4326" s="168"/>
      <c r="W4326" s="12" t="str">
        <f t="shared" si="746"/>
        <v>Mqtt1</v>
      </c>
      <c r="X4326" s="222"/>
      <c r="Y4326" s="6" t="str">
        <f>"hydro/" &amp; LOWER(_xlfn.REGEXREPLACE(_xlfn.REGEXREPLACE(_xlfn.REGEXREPLACE(TRIM(_xlfn.REGEXREPLACE(P4326, " (RMS (Current|Voltage) .+)|(Active Power Phase [ABC])|(Total Active Power)|(Power Factor .+)|(Total Power Factor) *", "")), "[ /\(\)&amp;:\.#]", "-"), "\-+", "-"), "-$", ""))</f>
        <v>hydro/thruster2</v>
      </c>
      <c r="Z4326" s="106" t="str" cm="1">
        <f t="array" ref="Z4326">IF(COUNTIF(N4326,"spare"),"","$."&amp;_xlfn.REGEXEXTRACT(J4326,"HYDRO\d+_(.*)", 2))</f>
        <v>$.Total_Active_Power</v>
      </c>
      <c r="AB4326" s="6"/>
      <c r="AJ4326" s="80"/>
      <c r="AK4326" s="116" t="s">
        <v>1696</v>
      </c>
      <c r="AN4326" s="80"/>
      <c r="AO4326" s="80"/>
      <c r="AP4326" s="80"/>
      <c r="AQ4326" s="80"/>
      <c r="AR4326" s="130"/>
      <c r="AS4326" s="80"/>
      <c r="AT4326" s="7"/>
      <c r="AU4326" s="7"/>
      <c r="AV4326" s="169"/>
      <c r="AW4326" s="170"/>
      <c r="AX4326" s="140"/>
      <c r="AY4326" s="150"/>
      <c r="AZ4326" s="171"/>
      <c r="BA4326" s="171"/>
      <c r="BB4326" s="150" t="str">
        <f t="shared" si="747"/>
        <v/>
      </c>
      <c r="BC4326" s="172"/>
      <c r="BD4326" s="169"/>
      <c r="BE4326" s="169"/>
      <c r="BF4326" s="169"/>
      <c r="BG4326" s="169"/>
      <c r="BH4326" s="169"/>
      <c r="BI4326" s="169"/>
      <c r="BJ4326" s="169"/>
      <c r="BK4326" s="169"/>
      <c r="BL4326" s="169"/>
      <c r="BM4326" s="169"/>
      <c r="BN4326" s="169"/>
      <c r="BO4326" s="169"/>
      <c r="BP4326" s="169"/>
      <c r="BQ4326" s="169"/>
      <c r="BS4326" s="6"/>
      <c r="BT4326" s="11"/>
      <c r="BU4326" s="6"/>
      <c r="BV4326" s="6"/>
    </row>
    <row r="4327" spans="1:74" ht="15.75" x14ac:dyDescent="0.25">
      <c r="A4327" s="52" t="s">
        <v>7908</v>
      </c>
      <c r="B4327" s="56"/>
      <c r="C4327" s="7" t="s">
        <v>118</v>
      </c>
      <c r="D4327" s="7" t="s">
        <v>7931</v>
      </c>
      <c r="E4327" s="7"/>
      <c r="F4327" s="64"/>
      <c r="G4327" s="6"/>
      <c r="H4327" s="6"/>
      <c r="I4327" s="10" t="s">
        <v>110</v>
      </c>
      <c r="J4327" s="11" t="s">
        <v>7935</v>
      </c>
      <c r="K4327" s="220" t="s">
        <v>601</v>
      </c>
      <c r="L4327" s="180"/>
      <c r="M4327" s="180">
        <v>1000</v>
      </c>
      <c r="N4327" s="80" t="s">
        <v>7931</v>
      </c>
      <c r="O4327" s="165"/>
      <c r="P4327" s="80" t="s">
        <v>7939</v>
      </c>
      <c r="Q4327" s="80"/>
      <c r="R4327" s="80"/>
      <c r="S4327" s="166"/>
      <c r="T4327" s="164"/>
      <c r="U4327" s="167"/>
      <c r="V4327" s="168"/>
      <c r="W4327" s="12" t="str">
        <f t="shared" ref="W4327" si="748">IF(COUNTIF(N4327,"spare"),"","Mqtt1")</f>
        <v>Mqtt1</v>
      </c>
      <c r="X4327" s="222"/>
      <c r="Y4327" s="6" t="str">
        <f>"hydro/" &amp; LOWER(_xlfn.REGEXREPLACE(_xlfn.REGEXREPLACE(_xlfn.REGEXREPLACE(TRIM(_xlfn.REGEXREPLACE(P4327, " (RMS (Current|Voltage) .+)|(Active Power Phase [ABC])|(Total Active Power)|(Power Factor .+)|(Total Power Factor) *", "")), "[ /\(\)&amp;:\.#]", "-"), "\-+", "-"), "-$", ""))</f>
        <v>hydro/thruster2</v>
      </c>
      <c r="Z4327" s="106" t="str" cm="1">
        <f t="array" ref="Z4327">IF(COUNTIF(N4327,"spare"),"","$."&amp;_xlfn.REGEXEXTRACT(J4327,"HYDRO\d+_(.*)", 2))</f>
        <v>$.Total_Power_Factor</v>
      </c>
      <c r="AB4327" s="6"/>
      <c r="AJ4327" s="80"/>
      <c r="AK4327" s="116" t="s">
        <v>1696</v>
      </c>
      <c r="AN4327" s="80"/>
      <c r="AO4327" s="80"/>
      <c r="AP4327" s="80"/>
      <c r="AQ4327" s="80"/>
      <c r="AR4327" s="130"/>
      <c r="AS4327" s="80"/>
      <c r="AT4327" s="7"/>
      <c r="AU4327" s="7"/>
      <c r="AV4327" s="169"/>
      <c r="AW4327" s="170"/>
      <c r="AX4327" s="140"/>
      <c r="AY4327" s="150"/>
      <c r="AZ4327" s="171"/>
      <c r="BA4327" s="171"/>
      <c r="BB4327" s="150" t="str">
        <f t="shared" ref="BB4327" si="749">IF(ISNUMBER(AM4327),"1","")</f>
        <v/>
      </c>
      <c r="BC4327" s="172"/>
      <c r="BD4327" s="169"/>
      <c r="BE4327" s="169"/>
      <c r="BF4327" s="169"/>
      <c r="BG4327" s="169"/>
      <c r="BH4327" s="169"/>
      <c r="BI4327" s="169"/>
      <c r="BJ4327" s="169"/>
      <c r="BK4327" s="169"/>
      <c r="BL4327" s="169"/>
      <c r="BM4327" s="169"/>
      <c r="BN4327" s="169"/>
      <c r="BO4327" s="169"/>
      <c r="BP4327" s="169"/>
      <c r="BQ4327" s="169"/>
      <c r="BS4327" s="6"/>
      <c r="BT4327" s="11"/>
      <c r="BU4327" s="6"/>
      <c r="BV4327" s="6"/>
    </row>
    <row r="4328" spans="1:74" x14ac:dyDescent="0.25">
      <c r="A4328" s="50"/>
      <c r="B4328" s="54" t="s">
        <v>110</v>
      </c>
      <c r="C4328" s="59"/>
      <c r="D4328" s="59"/>
      <c r="E4328" s="59"/>
      <c r="F4328" s="59"/>
      <c r="G4328" s="59"/>
      <c r="H4328" s="59"/>
      <c r="I4328" s="59"/>
      <c r="J4328" s="68"/>
      <c r="K4328" s="50"/>
      <c r="L4328" s="54"/>
      <c r="M4328" s="54"/>
      <c r="N4328" s="54"/>
      <c r="O4328" s="81"/>
      <c r="P4328" s="54" t="s">
        <v>792</v>
      </c>
      <c r="Q4328" s="54"/>
      <c r="R4328" s="54"/>
      <c r="S4328" s="54"/>
      <c r="T4328" s="50"/>
      <c r="U4328" s="54"/>
      <c r="V4328" s="68"/>
      <c r="W4328" s="50"/>
      <c r="X4328" s="224"/>
      <c r="Y4328" s="54"/>
      <c r="Z4328" s="103"/>
      <c r="AA4328" s="50"/>
      <c r="AB4328" s="54"/>
      <c r="AC4328" s="103"/>
      <c r="AD4328" s="103"/>
      <c r="AE4328" s="68"/>
      <c r="AF4328" s="68"/>
      <c r="AG4328" s="68"/>
      <c r="AH4328" s="68"/>
      <c r="AI4328" s="54"/>
      <c r="AJ4328" s="54"/>
      <c r="AK4328" s="113"/>
      <c r="AL4328" s="113"/>
      <c r="AM4328" s="54"/>
      <c r="AN4328" s="54"/>
      <c r="AO4328" s="54"/>
      <c r="AP4328" s="54"/>
      <c r="AQ4328" s="54"/>
      <c r="AR4328" s="54"/>
      <c r="AS4328" s="54"/>
      <c r="AT4328" s="81"/>
      <c r="AU4328" s="81"/>
      <c r="AV4328" s="81"/>
      <c r="AW4328" s="81"/>
      <c r="AX4328" s="81"/>
      <c r="AY4328" s="81"/>
      <c r="AZ4328" s="81"/>
      <c r="BA4328" s="81"/>
      <c r="BB4328" s="81"/>
      <c r="BC4328" s="81"/>
      <c r="BD4328" s="81"/>
      <c r="BE4328" s="81"/>
      <c r="BF4328" s="153"/>
      <c r="BG4328" s="81"/>
      <c r="BH4328" s="81"/>
      <c r="BI4328" s="81"/>
      <c r="BJ4328" s="153"/>
      <c r="BK4328" s="81"/>
      <c r="BL4328" s="81"/>
      <c r="BM4328" s="81"/>
      <c r="BN4328" s="153"/>
      <c r="BO4328" s="81"/>
      <c r="BP4328" s="81"/>
      <c r="BQ4328" s="81"/>
      <c r="BR4328" s="154"/>
      <c r="BS4328" s="81"/>
      <c r="BT4328" s="153"/>
      <c r="BU4328" s="81"/>
      <c r="BV4328" s="81"/>
    </row>
    <row r="4329" spans="1:74" ht="15.75" x14ac:dyDescent="0.25">
      <c r="A4329" s="52"/>
      <c r="B4329" s="56"/>
      <c r="C4329" s="7"/>
      <c r="D4329" s="7"/>
      <c r="E4329" s="7"/>
      <c r="F4329" s="7"/>
      <c r="J4329" s="71"/>
      <c r="K4329" s="74"/>
      <c r="L4329" s="180"/>
      <c r="M4329" s="180"/>
      <c r="N4329" s="78"/>
      <c r="R4329" s="80"/>
      <c r="S4329" s="92"/>
      <c r="W4329" s="107"/>
      <c r="X4329" s="225"/>
      <c r="Y4329" s="62"/>
      <c r="Z4329" s="108"/>
      <c r="AA4329" s="107"/>
      <c r="AC4329" s="108"/>
      <c r="AD4329" s="108"/>
      <c r="AE4329" s="71"/>
      <c r="AF4329" s="71"/>
      <c r="AG4329" s="71"/>
      <c r="AH4329" s="71"/>
      <c r="AI4329" s="120"/>
      <c r="AK4329" s="119"/>
      <c r="AL4329" s="119"/>
      <c r="AR4329" s="130"/>
      <c r="AT4329" s="7"/>
      <c r="AU4329" s="7"/>
      <c r="AV4329" s="136"/>
      <c r="AW4329" s="129"/>
      <c r="AX4329" s="140"/>
      <c r="BQ4329" s="158"/>
      <c r="BS4329" s="6"/>
      <c r="BT4329" s="11"/>
    </row>
    <row r="4330" spans="1:74" ht="15.75" x14ac:dyDescent="0.25">
      <c r="A4330" s="52"/>
      <c r="B4330" s="56"/>
      <c r="C4330" s="7"/>
      <c r="D4330" s="7"/>
      <c r="E4330" s="7"/>
      <c r="F4330" s="7"/>
      <c r="J4330" s="71"/>
      <c r="K4330" s="74"/>
      <c r="L4330" s="180"/>
      <c r="M4330" s="180"/>
      <c r="N4330" s="78"/>
      <c r="R4330" s="80"/>
      <c r="S4330" s="92"/>
      <c r="W4330" s="107"/>
      <c r="X4330" s="225"/>
      <c r="Y4330" s="62"/>
      <c r="Z4330" s="108"/>
      <c r="AA4330" s="107"/>
      <c r="AC4330" s="108"/>
      <c r="AD4330" s="108"/>
      <c r="AE4330" s="71"/>
      <c r="AF4330" s="71"/>
      <c r="AG4330" s="71"/>
      <c r="AH4330" s="71"/>
      <c r="AI4330" s="120"/>
      <c r="AK4330" s="119"/>
      <c r="AL4330" s="119"/>
      <c r="AR4330" s="130"/>
      <c r="AT4330" s="7"/>
      <c r="AU4330" s="7"/>
      <c r="AV4330" s="136"/>
      <c r="AW4330" s="129"/>
      <c r="AX4330" s="140"/>
      <c r="BQ4330" s="158"/>
      <c r="BS4330" s="6"/>
      <c r="BT4330" s="11"/>
    </row>
    <row r="4331" spans="1:74" ht="15.75" x14ac:dyDescent="0.25">
      <c r="A4331" s="52"/>
      <c r="B4331" s="56"/>
      <c r="C4331" s="7"/>
      <c r="D4331" s="7"/>
      <c r="E4331" s="7"/>
      <c r="F4331" s="7"/>
      <c r="J4331" s="71"/>
      <c r="K4331" s="74"/>
      <c r="L4331" s="180"/>
      <c r="M4331" s="180"/>
      <c r="N4331" s="78"/>
      <c r="R4331" s="80"/>
      <c r="S4331" s="92"/>
      <c r="W4331" s="107"/>
      <c r="X4331" s="225"/>
      <c r="Y4331" s="62"/>
      <c r="Z4331" s="108"/>
      <c r="AA4331" s="107"/>
      <c r="AC4331" s="108"/>
      <c r="AD4331" s="108"/>
      <c r="AE4331" s="71"/>
      <c r="AF4331" s="71"/>
      <c r="AG4331" s="71"/>
      <c r="AH4331" s="71"/>
      <c r="AI4331" s="120"/>
      <c r="AK4331" s="119"/>
      <c r="AL4331" s="119"/>
      <c r="AR4331" s="130"/>
      <c r="AT4331" s="7"/>
      <c r="AU4331" s="7"/>
      <c r="AV4331" s="136"/>
      <c r="AW4331" s="129"/>
      <c r="AX4331" s="140"/>
      <c r="BQ4331" s="158"/>
      <c r="BS4331" s="6"/>
      <c r="BT4331" s="11"/>
    </row>
    <row r="4332" spans="1:74" ht="15.75" x14ac:dyDescent="0.25">
      <c r="A4332" s="52"/>
      <c r="B4332" s="56"/>
      <c r="C4332" s="7"/>
      <c r="D4332" s="7"/>
      <c r="E4332" s="7"/>
      <c r="F4332" s="7"/>
      <c r="J4332" s="71"/>
      <c r="K4332" s="74"/>
      <c r="L4332" s="180"/>
      <c r="M4332" s="180"/>
      <c r="N4332" s="78"/>
      <c r="R4332" s="80"/>
      <c r="S4332" s="92"/>
      <c r="W4332" s="107"/>
      <c r="X4332" s="225"/>
      <c r="Y4332" s="62"/>
      <c r="Z4332" s="108"/>
      <c r="AA4332" s="107"/>
      <c r="AC4332" s="108"/>
      <c r="AD4332" s="108"/>
      <c r="AE4332" s="71"/>
      <c r="AF4332" s="71"/>
      <c r="AG4332" s="71"/>
      <c r="AH4332" s="71"/>
      <c r="AI4332" s="120"/>
      <c r="AK4332" s="119"/>
      <c r="AL4332" s="119"/>
      <c r="AR4332" s="130"/>
      <c r="AT4332" s="7"/>
      <c r="AU4332" s="7"/>
      <c r="AV4332" s="136"/>
      <c r="AW4332" s="129"/>
      <c r="AX4332" s="140"/>
      <c r="BQ4332" s="158"/>
      <c r="BS4332" s="6"/>
      <c r="BT4332" s="11"/>
    </row>
    <row r="4333" spans="1:74" ht="15.75" x14ac:dyDescent="0.25">
      <c r="A4333" s="52"/>
      <c r="B4333" s="56"/>
      <c r="C4333" s="7"/>
      <c r="D4333" s="7"/>
      <c r="E4333" s="7"/>
      <c r="F4333" s="7"/>
      <c r="J4333" s="71"/>
      <c r="K4333" s="74"/>
      <c r="L4333" s="180"/>
      <c r="M4333" s="180"/>
      <c r="N4333" s="78"/>
      <c r="R4333" s="80"/>
      <c r="S4333" s="92"/>
      <c r="W4333" s="107"/>
      <c r="X4333" s="225"/>
      <c r="Y4333" s="62"/>
      <c r="Z4333" s="108"/>
      <c r="AA4333" s="107"/>
      <c r="AC4333" s="108"/>
      <c r="AD4333" s="108"/>
      <c r="AE4333" s="71"/>
      <c r="AF4333" s="71"/>
      <c r="AG4333" s="71"/>
      <c r="AH4333" s="71"/>
      <c r="AI4333" s="120"/>
      <c r="AK4333" s="119"/>
      <c r="AL4333" s="119"/>
      <c r="AR4333" s="130"/>
      <c r="AT4333" s="7"/>
      <c r="AU4333" s="7"/>
      <c r="AV4333" s="136"/>
      <c r="AW4333" s="129"/>
      <c r="AX4333" s="140"/>
      <c r="BQ4333" s="158"/>
      <c r="BS4333" s="6"/>
      <c r="BT4333" s="11"/>
    </row>
    <row r="4334" spans="1:74" ht="15.75" x14ac:dyDescent="0.25">
      <c r="A4334" s="52"/>
      <c r="B4334" s="56"/>
      <c r="C4334" s="7"/>
      <c r="D4334" s="7"/>
      <c r="E4334" s="7"/>
      <c r="F4334" s="7"/>
      <c r="J4334" s="71"/>
      <c r="K4334" s="74"/>
      <c r="L4334" s="180"/>
      <c r="M4334" s="180"/>
      <c r="N4334" s="78"/>
      <c r="R4334" s="80"/>
      <c r="S4334" s="92"/>
      <c r="W4334" s="107"/>
      <c r="X4334" s="225"/>
      <c r="Y4334" s="62"/>
      <c r="Z4334" s="108"/>
      <c r="AA4334" s="107"/>
      <c r="AC4334" s="108"/>
      <c r="AD4334" s="108"/>
      <c r="AE4334" s="71"/>
      <c r="AF4334" s="71"/>
      <c r="AG4334" s="71"/>
      <c r="AH4334" s="71"/>
      <c r="AI4334" s="120"/>
      <c r="AK4334" s="119"/>
      <c r="AL4334" s="119"/>
      <c r="AR4334" s="130"/>
      <c r="AT4334" s="7"/>
      <c r="AU4334" s="7"/>
      <c r="AV4334" s="136"/>
      <c r="AW4334" s="129"/>
      <c r="AX4334" s="140"/>
      <c r="BQ4334" s="158"/>
      <c r="BS4334" s="6"/>
      <c r="BT4334" s="11"/>
    </row>
    <row r="4335" spans="1:74" ht="15.75" x14ac:dyDescent="0.25">
      <c r="A4335" s="52"/>
      <c r="B4335" s="56"/>
      <c r="C4335" s="7"/>
      <c r="D4335" s="7"/>
      <c r="E4335" s="7"/>
      <c r="F4335" s="7"/>
      <c r="J4335" s="71"/>
      <c r="K4335" s="74"/>
      <c r="L4335" s="180"/>
      <c r="M4335" s="180"/>
      <c r="N4335" s="78"/>
      <c r="R4335" s="80"/>
      <c r="S4335" s="92"/>
      <c r="W4335" s="107"/>
      <c r="X4335" s="225"/>
      <c r="Y4335" s="62"/>
      <c r="Z4335" s="108"/>
      <c r="AA4335" s="107"/>
      <c r="AC4335" s="108"/>
      <c r="AD4335" s="108"/>
      <c r="AE4335" s="71"/>
      <c r="AF4335" s="71"/>
      <c r="AG4335" s="71"/>
      <c r="AH4335" s="71"/>
      <c r="AI4335" s="120"/>
      <c r="AK4335" s="119"/>
      <c r="AL4335" s="119"/>
      <c r="AR4335" s="130"/>
      <c r="AT4335" s="7"/>
      <c r="AU4335" s="7"/>
      <c r="AV4335" s="136"/>
      <c r="AW4335" s="129"/>
      <c r="AX4335" s="140"/>
      <c r="BQ4335" s="158"/>
      <c r="BS4335" s="6"/>
      <c r="BT4335" s="11"/>
    </row>
    <row r="4336" spans="1:74" ht="15.75" x14ac:dyDescent="0.25">
      <c r="A4336" s="52"/>
      <c r="B4336" s="56"/>
      <c r="C4336" s="7"/>
      <c r="D4336" s="7"/>
      <c r="E4336" s="7"/>
      <c r="F4336" s="7"/>
      <c r="J4336" s="71"/>
      <c r="K4336" s="74"/>
      <c r="L4336" s="180"/>
      <c r="M4336" s="180"/>
      <c r="N4336" s="78"/>
      <c r="R4336" s="80"/>
      <c r="S4336" s="92"/>
      <c r="W4336" s="107"/>
      <c r="X4336" s="225"/>
      <c r="Y4336" s="62"/>
      <c r="Z4336" s="108"/>
      <c r="AA4336" s="107"/>
      <c r="AC4336" s="108"/>
      <c r="AD4336" s="108"/>
      <c r="AE4336" s="71"/>
      <c r="AF4336" s="71"/>
      <c r="AG4336" s="71"/>
      <c r="AH4336" s="71"/>
      <c r="AI4336" s="120"/>
      <c r="AK4336" s="119"/>
      <c r="AL4336" s="119"/>
      <c r="AR4336" s="130"/>
      <c r="AT4336" s="7"/>
      <c r="AU4336" s="7"/>
      <c r="AV4336" s="136"/>
      <c r="AW4336" s="129"/>
      <c r="AX4336" s="140"/>
      <c r="BQ4336" s="158"/>
      <c r="BS4336" s="6"/>
      <c r="BT4336" s="11"/>
    </row>
    <row r="4337" spans="1:72" ht="15.75" x14ac:dyDescent="0.25">
      <c r="A4337" s="52"/>
      <c r="B4337" s="56"/>
      <c r="C4337" s="7"/>
      <c r="D4337" s="7"/>
      <c r="E4337" s="7"/>
      <c r="F4337" s="7"/>
      <c r="J4337" s="71"/>
      <c r="K4337" s="74"/>
      <c r="L4337" s="180"/>
      <c r="M4337" s="180"/>
      <c r="N4337" s="78"/>
      <c r="R4337" s="80"/>
      <c r="S4337" s="92"/>
      <c r="W4337" s="107"/>
      <c r="X4337" s="225"/>
      <c r="Y4337" s="62"/>
      <c r="Z4337" s="108"/>
      <c r="AA4337" s="107"/>
      <c r="AC4337" s="108"/>
      <c r="AD4337" s="108"/>
      <c r="AE4337" s="71"/>
      <c r="AF4337" s="71"/>
      <c r="AG4337" s="71"/>
      <c r="AH4337" s="71"/>
      <c r="AI4337" s="120"/>
      <c r="AK4337" s="119"/>
      <c r="AL4337" s="119"/>
      <c r="AR4337" s="130"/>
      <c r="AT4337" s="7"/>
      <c r="AU4337" s="7"/>
      <c r="AV4337" s="136"/>
      <c r="AW4337" s="129"/>
      <c r="AX4337" s="140"/>
      <c r="BQ4337" s="158"/>
      <c r="BS4337" s="6"/>
      <c r="BT4337" s="11"/>
    </row>
    <row r="4338" spans="1:72" ht="15.75" x14ac:dyDescent="0.25">
      <c r="A4338" s="52"/>
      <c r="B4338" s="56"/>
      <c r="C4338" s="7"/>
      <c r="D4338" s="7"/>
      <c r="E4338" s="7"/>
      <c r="F4338" s="7"/>
      <c r="J4338" s="71"/>
      <c r="K4338" s="74"/>
      <c r="L4338" s="180"/>
      <c r="M4338" s="180"/>
      <c r="N4338" s="78"/>
      <c r="R4338" s="80"/>
      <c r="S4338" s="92"/>
      <c r="W4338" s="107"/>
      <c r="X4338" s="225"/>
      <c r="Y4338" s="62"/>
      <c r="Z4338" s="108"/>
      <c r="AA4338" s="107"/>
      <c r="AC4338" s="108"/>
      <c r="AD4338" s="108"/>
      <c r="AE4338" s="71"/>
      <c r="AF4338" s="71"/>
      <c r="AG4338" s="71"/>
      <c r="AH4338" s="71"/>
      <c r="AI4338" s="120"/>
      <c r="AK4338" s="119"/>
      <c r="AL4338" s="119"/>
      <c r="AR4338" s="130"/>
      <c r="AT4338" s="7"/>
      <c r="AU4338" s="7"/>
      <c r="AV4338" s="136"/>
      <c r="AW4338" s="129"/>
      <c r="AX4338" s="140"/>
      <c r="BQ4338" s="158"/>
      <c r="BS4338" s="6"/>
      <c r="BT4338" s="11"/>
    </row>
    <row r="4339" spans="1:72" ht="15.75" x14ac:dyDescent="0.25">
      <c r="A4339" s="52"/>
      <c r="B4339" s="56"/>
      <c r="C4339" s="7"/>
      <c r="D4339" s="7"/>
      <c r="E4339" s="7"/>
      <c r="F4339" s="7"/>
      <c r="J4339" s="71"/>
      <c r="K4339" s="74"/>
      <c r="L4339" s="180"/>
      <c r="M4339" s="180"/>
      <c r="N4339" s="78"/>
      <c r="R4339" s="80"/>
      <c r="S4339" s="92"/>
      <c r="W4339" s="107"/>
      <c r="X4339" s="225"/>
      <c r="Y4339" s="62"/>
      <c r="Z4339" s="108"/>
      <c r="AA4339" s="107"/>
      <c r="AC4339" s="108"/>
      <c r="AD4339" s="108"/>
      <c r="AE4339" s="71"/>
      <c r="AF4339" s="71"/>
      <c r="AG4339" s="71"/>
      <c r="AH4339" s="71"/>
      <c r="AI4339" s="120"/>
      <c r="AK4339" s="119"/>
      <c r="AL4339" s="119"/>
      <c r="AR4339" s="130"/>
      <c r="AT4339" s="7"/>
      <c r="AU4339" s="7"/>
      <c r="AV4339" s="136"/>
      <c r="AW4339" s="129"/>
      <c r="AX4339" s="140"/>
      <c r="BQ4339" s="158"/>
      <c r="BS4339" s="6"/>
      <c r="BT4339" s="11"/>
    </row>
    <row r="4340" spans="1:72" ht="15.75" x14ac:dyDescent="0.25">
      <c r="A4340" s="52"/>
      <c r="B4340" s="56"/>
      <c r="C4340" s="7"/>
      <c r="D4340" s="7"/>
      <c r="E4340" s="7"/>
      <c r="F4340" s="7"/>
      <c r="J4340" s="71"/>
      <c r="K4340" s="74"/>
      <c r="L4340" s="180"/>
      <c r="M4340" s="180"/>
      <c r="N4340" s="78"/>
      <c r="R4340" s="80"/>
      <c r="S4340" s="92"/>
      <c r="W4340" s="107"/>
      <c r="X4340" s="225"/>
      <c r="Y4340" s="62"/>
      <c r="Z4340" s="108"/>
      <c r="AA4340" s="107"/>
      <c r="AC4340" s="108"/>
      <c r="AD4340" s="108"/>
      <c r="AE4340" s="71"/>
      <c r="AF4340" s="71"/>
      <c r="AG4340" s="71"/>
      <c r="AH4340" s="71"/>
      <c r="AI4340" s="120"/>
      <c r="AK4340" s="119"/>
      <c r="AL4340" s="119"/>
      <c r="AR4340" s="130"/>
      <c r="AT4340" s="7"/>
      <c r="AU4340" s="7"/>
      <c r="AV4340" s="136"/>
      <c r="AW4340" s="129"/>
      <c r="AX4340" s="140"/>
      <c r="BQ4340" s="158"/>
      <c r="BS4340" s="6"/>
      <c r="BT4340" s="11"/>
    </row>
    <row r="4341" spans="1:72" ht="15.75" x14ac:dyDescent="0.25">
      <c r="A4341" s="52"/>
      <c r="B4341" s="56"/>
      <c r="C4341" s="7"/>
      <c r="D4341" s="7"/>
      <c r="E4341" s="7"/>
      <c r="F4341" s="7"/>
      <c r="J4341" s="71"/>
      <c r="K4341" s="74"/>
      <c r="L4341" s="180"/>
      <c r="M4341" s="180"/>
      <c r="N4341" s="78"/>
      <c r="R4341" s="80"/>
      <c r="S4341" s="92"/>
      <c r="W4341" s="107"/>
      <c r="X4341" s="225"/>
      <c r="Y4341" s="62"/>
      <c r="Z4341" s="108"/>
      <c r="AA4341" s="107"/>
      <c r="AC4341" s="108"/>
      <c r="AD4341" s="108"/>
      <c r="AE4341" s="71"/>
      <c r="AF4341" s="71"/>
      <c r="AG4341" s="71"/>
      <c r="AH4341" s="71"/>
      <c r="AI4341" s="120"/>
      <c r="AK4341" s="119"/>
      <c r="AL4341" s="119"/>
      <c r="AR4341" s="130"/>
      <c r="AT4341" s="7"/>
      <c r="AU4341" s="7"/>
      <c r="AV4341" s="136"/>
      <c r="AW4341" s="129"/>
      <c r="AX4341" s="140"/>
      <c r="BQ4341" s="158"/>
      <c r="BS4341" s="6"/>
      <c r="BT4341" s="11"/>
    </row>
    <row r="4342" spans="1:72" ht="15.75" x14ac:dyDescent="0.25">
      <c r="A4342" s="52"/>
      <c r="B4342" s="56"/>
      <c r="C4342" s="7"/>
      <c r="D4342" s="7"/>
      <c r="E4342" s="7"/>
      <c r="F4342" s="7"/>
      <c r="J4342" s="71"/>
      <c r="K4342" s="74"/>
      <c r="L4342" s="180"/>
      <c r="M4342" s="180"/>
      <c r="N4342" s="78"/>
      <c r="R4342" s="80"/>
      <c r="S4342" s="92"/>
      <c r="W4342" s="107"/>
      <c r="X4342" s="225"/>
      <c r="Y4342" s="62"/>
      <c r="Z4342" s="108"/>
      <c r="AA4342" s="107"/>
      <c r="AC4342" s="108"/>
      <c r="AD4342" s="108"/>
      <c r="AE4342" s="71"/>
      <c r="AF4342" s="71"/>
      <c r="AG4342" s="71"/>
      <c r="AH4342" s="71"/>
      <c r="AI4342" s="120"/>
      <c r="AK4342" s="119"/>
      <c r="AL4342" s="119"/>
      <c r="AR4342" s="130"/>
      <c r="AT4342" s="7"/>
      <c r="AU4342" s="7"/>
      <c r="AV4342" s="136"/>
      <c r="AW4342" s="129"/>
      <c r="AX4342" s="140"/>
      <c r="BQ4342" s="158"/>
      <c r="BS4342" s="6"/>
      <c r="BT4342" s="11"/>
    </row>
    <row r="4343" spans="1:72" ht="15.75" x14ac:dyDescent="0.25">
      <c r="A4343" s="52"/>
      <c r="B4343" s="56"/>
      <c r="C4343" s="7"/>
      <c r="D4343" s="7"/>
      <c r="E4343" s="7"/>
      <c r="F4343" s="7"/>
      <c r="J4343" s="71"/>
      <c r="K4343" s="74"/>
      <c r="L4343" s="180"/>
      <c r="M4343" s="180"/>
      <c r="N4343" s="78"/>
      <c r="R4343" s="80"/>
      <c r="S4343" s="92"/>
      <c r="W4343" s="107"/>
      <c r="X4343" s="225"/>
      <c r="Y4343" s="62"/>
      <c r="Z4343" s="108"/>
      <c r="AA4343" s="107"/>
      <c r="AC4343" s="108"/>
      <c r="AD4343" s="108"/>
      <c r="AE4343" s="71"/>
      <c r="AF4343" s="71"/>
      <c r="AG4343" s="71"/>
      <c r="AH4343" s="71"/>
      <c r="AI4343" s="120"/>
      <c r="AK4343" s="119"/>
      <c r="AL4343" s="119"/>
      <c r="AR4343" s="130"/>
      <c r="AT4343" s="7"/>
      <c r="AU4343" s="7"/>
      <c r="AV4343" s="136"/>
      <c r="AW4343" s="129"/>
      <c r="AX4343" s="140"/>
      <c r="BQ4343" s="158"/>
      <c r="BS4343" s="6"/>
      <c r="BT4343" s="11"/>
    </row>
    <row r="4344" spans="1:72" ht="15.75" x14ac:dyDescent="0.25">
      <c r="A4344" s="52"/>
      <c r="B4344" s="56"/>
      <c r="C4344" s="7"/>
      <c r="D4344" s="7"/>
      <c r="E4344" s="7"/>
      <c r="F4344" s="7"/>
      <c r="J4344" s="71"/>
      <c r="K4344" s="74"/>
      <c r="L4344" s="180"/>
      <c r="M4344" s="180"/>
      <c r="N4344" s="78"/>
      <c r="R4344" s="80"/>
      <c r="S4344" s="92"/>
      <c r="W4344" s="107"/>
      <c r="X4344" s="225"/>
      <c r="Y4344" s="62"/>
      <c r="Z4344" s="108"/>
      <c r="AA4344" s="107"/>
      <c r="AC4344" s="108"/>
      <c r="AD4344" s="108"/>
      <c r="AE4344" s="71"/>
      <c r="AF4344" s="71"/>
      <c r="AG4344" s="71"/>
      <c r="AH4344" s="71"/>
      <c r="AI4344" s="120"/>
      <c r="AK4344" s="119"/>
      <c r="AL4344" s="119"/>
      <c r="AR4344" s="130"/>
      <c r="AT4344" s="7"/>
      <c r="AU4344" s="7"/>
      <c r="AV4344" s="136"/>
      <c r="AW4344" s="129"/>
      <c r="AX4344" s="140"/>
      <c r="BQ4344" s="158"/>
      <c r="BS4344" s="6"/>
      <c r="BT4344" s="11"/>
    </row>
    <row r="4345" spans="1:72" ht="15.75" x14ac:dyDescent="0.25">
      <c r="A4345" s="52"/>
      <c r="B4345" s="56"/>
      <c r="C4345" s="7"/>
      <c r="D4345" s="7"/>
      <c r="E4345" s="7"/>
      <c r="F4345" s="7"/>
      <c r="J4345" s="71"/>
      <c r="K4345" s="74"/>
      <c r="L4345" s="180"/>
      <c r="M4345" s="180"/>
      <c r="N4345" s="78"/>
      <c r="R4345" s="80"/>
      <c r="S4345" s="92"/>
      <c r="W4345" s="107"/>
      <c r="X4345" s="225"/>
      <c r="Y4345" s="62"/>
      <c r="Z4345" s="108"/>
      <c r="AA4345" s="107"/>
      <c r="AC4345" s="108"/>
      <c r="AD4345" s="108"/>
      <c r="AE4345" s="71"/>
      <c r="AF4345" s="71"/>
      <c r="AG4345" s="71"/>
      <c r="AH4345" s="71"/>
      <c r="AI4345" s="120"/>
      <c r="AK4345" s="119"/>
      <c r="AL4345" s="119"/>
      <c r="AR4345" s="130"/>
      <c r="AT4345" s="7"/>
      <c r="AU4345" s="7"/>
      <c r="AV4345" s="136"/>
      <c r="AW4345" s="129"/>
      <c r="AX4345" s="140"/>
      <c r="BQ4345" s="158"/>
      <c r="BS4345" s="6"/>
      <c r="BT4345" s="11"/>
    </row>
    <row r="4346" spans="1:72" ht="15.75" x14ac:dyDescent="0.25">
      <c r="A4346" s="52"/>
      <c r="B4346" s="56"/>
      <c r="C4346" s="7"/>
      <c r="D4346" s="7"/>
      <c r="E4346" s="7"/>
      <c r="F4346" s="7"/>
      <c r="J4346" s="71"/>
      <c r="K4346" s="74"/>
      <c r="L4346" s="180"/>
      <c r="M4346" s="180"/>
      <c r="N4346" s="78"/>
      <c r="R4346" s="80"/>
      <c r="S4346" s="92"/>
      <c r="W4346" s="107"/>
      <c r="X4346" s="225"/>
      <c r="Y4346" s="62"/>
      <c r="Z4346" s="108"/>
      <c r="AA4346" s="107"/>
      <c r="AC4346" s="108"/>
      <c r="AD4346" s="108"/>
      <c r="AE4346" s="71"/>
      <c r="AF4346" s="71"/>
      <c r="AG4346" s="71"/>
      <c r="AH4346" s="71"/>
      <c r="AI4346" s="120"/>
      <c r="AK4346" s="119"/>
      <c r="AL4346" s="119"/>
      <c r="AR4346" s="130"/>
      <c r="AT4346" s="7"/>
      <c r="AU4346" s="7"/>
      <c r="AV4346" s="136"/>
      <c r="AW4346" s="129"/>
      <c r="AX4346" s="140"/>
      <c r="BQ4346" s="158"/>
      <c r="BS4346" s="6"/>
      <c r="BT4346" s="11"/>
    </row>
    <row r="4347" spans="1:72" ht="15.75" x14ac:dyDescent="0.25">
      <c r="A4347" s="52"/>
      <c r="B4347" s="56"/>
      <c r="C4347" s="7"/>
      <c r="D4347" s="7"/>
      <c r="E4347" s="7"/>
      <c r="F4347" s="7"/>
      <c r="J4347" s="71"/>
      <c r="K4347" s="74"/>
      <c r="L4347" s="180"/>
      <c r="M4347" s="180"/>
      <c r="N4347" s="78"/>
      <c r="R4347" s="80"/>
      <c r="S4347" s="92"/>
      <c r="W4347" s="107"/>
      <c r="X4347" s="225"/>
      <c r="Y4347" s="62"/>
      <c r="Z4347" s="108"/>
      <c r="AA4347" s="107"/>
      <c r="AC4347" s="108"/>
      <c r="AD4347" s="108"/>
      <c r="AE4347" s="71"/>
      <c r="AF4347" s="71"/>
      <c r="AG4347" s="71"/>
      <c r="AH4347" s="71"/>
      <c r="AI4347" s="120"/>
      <c r="AK4347" s="119"/>
      <c r="AL4347" s="119"/>
      <c r="AR4347" s="130"/>
      <c r="AT4347" s="7"/>
      <c r="AU4347" s="7"/>
      <c r="AV4347" s="136"/>
      <c r="AW4347" s="129"/>
      <c r="AX4347" s="140"/>
      <c r="BQ4347" s="158"/>
      <c r="BS4347" s="6"/>
      <c r="BT4347" s="11"/>
    </row>
    <row r="4348" spans="1:72" ht="15.75" x14ac:dyDescent="0.25">
      <c r="A4348" s="52"/>
      <c r="B4348" s="56"/>
      <c r="C4348" s="7"/>
      <c r="D4348" s="7"/>
      <c r="E4348" s="7"/>
      <c r="F4348" s="7"/>
      <c r="J4348" s="71"/>
      <c r="K4348" s="74"/>
      <c r="L4348" s="180"/>
      <c r="M4348" s="180"/>
      <c r="N4348" s="78"/>
      <c r="R4348" s="80"/>
      <c r="S4348" s="92"/>
      <c r="W4348" s="107"/>
      <c r="X4348" s="225"/>
      <c r="Y4348" s="62"/>
      <c r="Z4348" s="108"/>
      <c r="AA4348" s="107"/>
      <c r="AC4348" s="108"/>
      <c r="AD4348" s="108"/>
      <c r="AE4348" s="71"/>
      <c r="AF4348" s="71"/>
      <c r="AG4348" s="71"/>
      <c r="AH4348" s="71"/>
      <c r="AI4348" s="120"/>
      <c r="AK4348" s="119"/>
      <c r="AL4348" s="119"/>
      <c r="AR4348" s="130"/>
      <c r="AT4348" s="7"/>
      <c r="AU4348" s="7"/>
      <c r="AV4348" s="136"/>
      <c r="AW4348" s="129"/>
      <c r="AX4348" s="140"/>
      <c r="BQ4348" s="158"/>
      <c r="BS4348" s="6"/>
      <c r="BT4348" s="11"/>
    </row>
    <row r="4349" spans="1:72" ht="15.75" x14ac:dyDescent="0.25">
      <c r="A4349" s="52"/>
      <c r="B4349" s="56"/>
      <c r="C4349" s="7"/>
      <c r="D4349" s="7"/>
      <c r="E4349" s="7"/>
      <c r="F4349" s="7"/>
      <c r="J4349" s="71"/>
      <c r="K4349" s="74"/>
      <c r="L4349" s="180"/>
      <c r="M4349" s="180"/>
      <c r="N4349" s="78"/>
      <c r="R4349" s="80"/>
      <c r="S4349" s="92"/>
      <c r="W4349" s="107"/>
      <c r="X4349" s="225"/>
      <c r="Y4349" s="62"/>
      <c r="Z4349" s="108"/>
      <c r="AA4349" s="107"/>
      <c r="AC4349" s="108"/>
      <c r="AD4349" s="108"/>
      <c r="AE4349" s="71"/>
      <c r="AF4349" s="71"/>
      <c r="AG4349" s="71"/>
      <c r="AH4349" s="71"/>
      <c r="AI4349" s="120"/>
      <c r="AK4349" s="119"/>
      <c r="AL4349" s="119"/>
      <c r="AR4349" s="130"/>
      <c r="AT4349" s="7"/>
      <c r="AU4349" s="7"/>
      <c r="AV4349" s="136"/>
      <c r="AW4349" s="129"/>
      <c r="AX4349" s="140"/>
      <c r="BQ4349" s="158"/>
      <c r="BS4349" s="6"/>
      <c r="BT4349" s="11"/>
    </row>
    <row r="4350" spans="1:72" ht="15.75" x14ac:dyDescent="0.25">
      <c r="A4350" s="52"/>
      <c r="B4350" s="56"/>
      <c r="C4350" s="7"/>
      <c r="D4350" s="7"/>
      <c r="E4350" s="7"/>
      <c r="F4350" s="7"/>
      <c r="J4350" s="71"/>
      <c r="K4350" s="74"/>
      <c r="L4350" s="180"/>
      <c r="M4350" s="180"/>
      <c r="N4350" s="78"/>
      <c r="R4350" s="80"/>
      <c r="S4350" s="92"/>
      <c r="W4350" s="107"/>
      <c r="X4350" s="225"/>
      <c r="Y4350" s="62"/>
      <c r="Z4350" s="108"/>
      <c r="AA4350" s="107"/>
      <c r="AC4350" s="108"/>
      <c r="AD4350" s="108"/>
      <c r="AE4350" s="71"/>
      <c r="AF4350" s="71"/>
      <c r="AG4350" s="71"/>
      <c r="AH4350" s="71"/>
      <c r="AI4350" s="120"/>
      <c r="AK4350" s="119"/>
      <c r="AL4350" s="119"/>
      <c r="AR4350" s="130"/>
      <c r="AT4350" s="7"/>
      <c r="AU4350" s="7"/>
      <c r="AV4350" s="136"/>
      <c r="AW4350" s="129"/>
      <c r="AX4350" s="140"/>
      <c r="BQ4350" s="158"/>
      <c r="BS4350" s="6"/>
      <c r="BT4350" s="11"/>
    </row>
    <row r="4351" spans="1:72" ht="15.75" x14ac:dyDescent="0.25">
      <c r="A4351" s="52"/>
      <c r="B4351" s="56"/>
      <c r="C4351" s="7"/>
      <c r="D4351" s="7"/>
      <c r="E4351" s="7"/>
      <c r="F4351" s="7"/>
      <c r="J4351" s="71"/>
      <c r="K4351" s="74"/>
      <c r="L4351" s="180"/>
      <c r="M4351" s="180"/>
      <c r="N4351" s="78"/>
      <c r="R4351" s="80"/>
      <c r="S4351" s="92"/>
      <c r="W4351" s="107"/>
      <c r="X4351" s="225"/>
      <c r="Y4351" s="62"/>
      <c r="Z4351" s="108"/>
      <c r="AA4351" s="107"/>
      <c r="AC4351" s="108"/>
      <c r="AD4351" s="108"/>
      <c r="AE4351" s="71"/>
      <c r="AF4351" s="71"/>
      <c r="AG4351" s="71"/>
      <c r="AH4351" s="71"/>
      <c r="AI4351" s="120"/>
      <c r="AK4351" s="119"/>
      <c r="AL4351" s="119"/>
      <c r="AR4351" s="130"/>
      <c r="AT4351" s="7"/>
      <c r="AU4351" s="7"/>
      <c r="AV4351" s="136"/>
      <c r="AW4351" s="129"/>
      <c r="AX4351" s="140"/>
      <c r="BQ4351" s="158"/>
      <c r="BS4351" s="6"/>
      <c r="BT4351" s="11"/>
    </row>
    <row r="4352" spans="1:72" ht="15.75" x14ac:dyDescent="0.25">
      <c r="A4352" s="52"/>
      <c r="B4352" s="56"/>
      <c r="C4352" s="7"/>
      <c r="D4352" s="7"/>
      <c r="E4352" s="7"/>
      <c r="F4352" s="7"/>
      <c r="J4352" s="71"/>
      <c r="K4352" s="74"/>
      <c r="L4352" s="180"/>
      <c r="M4352" s="180"/>
      <c r="N4352" s="78"/>
      <c r="R4352" s="80"/>
      <c r="S4352" s="92"/>
      <c r="W4352" s="107"/>
      <c r="X4352" s="225"/>
      <c r="Y4352" s="62"/>
      <c r="Z4352" s="108"/>
      <c r="AA4352" s="107"/>
      <c r="AC4352" s="108"/>
      <c r="AD4352" s="108"/>
      <c r="AE4352" s="71"/>
      <c r="AF4352" s="71"/>
      <c r="AG4352" s="71"/>
      <c r="AH4352" s="71"/>
      <c r="AI4352" s="120"/>
      <c r="AK4352" s="119"/>
      <c r="AL4352" s="119"/>
      <c r="AR4352" s="130"/>
      <c r="AT4352" s="7"/>
      <c r="AU4352" s="7"/>
      <c r="AV4352" s="136"/>
      <c r="AW4352" s="129"/>
      <c r="AX4352" s="140"/>
      <c r="BQ4352" s="158"/>
      <c r="BS4352" s="6"/>
      <c r="BT4352" s="11"/>
    </row>
    <row r="4353" spans="1:72" ht="15.75" x14ac:dyDescent="0.25">
      <c r="A4353" s="52"/>
      <c r="B4353" s="56"/>
      <c r="C4353" s="7"/>
      <c r="D4353" s="7"/>
      <c r="E4353" s="7"/>
      <c r="F4353" s="7"/>
      <c r="J4353" s="71"/>
      <c r="K4353" s="74"/>
      <c r="L4353" s="180"/>
      <c r="M4353" s="180"/>
      <c r="N4353" s="78"/>
      <c r="R4353" s="80"/>
      <c r="S4353" s="92"/>
      <c r="W4353" s="107"/>
      <c r="X4353" s="225"/>
      <c r="Y4353" s="62"/>
      <c r="Z4353" s="108"/>
      <c r="AA4353" s="107"/>
      <c r="AC4353" s="108"/>
      <c r="AD4353" s="108"/>
      <c r="AE4353" s="71"/>
      <c r="AF4353" s="71"/>
      <c r="AG4353" s="71"/>
      <c r="AH4353" s="71"/>
      <c r="AI4353" s="120"/>
      <c r="AK4353" s="119"/>
      <c r="AL4353" s="119"/>
      <c r="AR4353" s="130"/>
      <c r="AT4353" s="7"/>
      <c r="AU4353" s="7"/>
      <c r="AV4353" s="136"/>
      <c r="AW4353" s="129"/>
      <c r="AX4353" s="140"/>
      <c r="BQ4353" s="158"/>
      <c r="BS4353" s="6"/>
      <c r="BT4353" s="11"/>
    </row>
    <row r="4354" spans="1:72" ht="15.75" x14ac:dyDescent="0.25">
      <c r="A4354" s="52"/>
      <c r="B4354" s="56"/>
      <c r="C4354" s="7"/>
      <c r="D4354" s="7"/>
      <c r="E4354" s="7"/>
      <c r="F4354" s="7"/>
      <c r="J4354" s="71"/>
      <c r="K4354" s="74"/>
      <c r="L4354" s="180"/>
      <c r="M4354" s="180"/>
      <c r="N4354" s="78"/>
      <c r="R4354" s="80"/>
      <c r="S4354" s="92"/>
      <c r="W4354" s="107"/>
      <c r="X4354" s="225"/>
      <c r="Y4354" s="62"/>
      <c r="Z4354" s="108"/>
      <c r="AA4354" s="107"/>
      <c r="AC4354" s="108"/>
      <c r="AD4354" s="108"/>
      <c r="AE4354" s="71"/>
      <c r="AF4354" s="71"/>
      <c r="AG4354" s="71"/>
      <c r="AH4354" s="71"/>
      <c r="AI4354" s="120"/>
      <c r="AK4354" s="119"/>
      <c r="AL4354" s="119"/>
      <c r="AR4354" s="130"/>
      <c r="AT4354" s="7"/>
      <c r="AU4354" s="7"/>
      <c r="AV4354" s="136"/>
      <c r="AW4354" s="129"/>
      <c r="AX4354" s="140"/>
      <c r="BQ4354" s="158"/>
      <c r="BS4354" s="6"/>
      <c r="BT4354" s="11"/>
    </row>
    <row r="4355" spans="1:72" ht="15.75" x14ac:dyDescent="0.25">
      <c r="A4355" s="52"/>
      <c r="B4355" s="56"/>
      <c r="C4355" s="7"/>
      <c r="D4355" s="7"/>
      <c r="E4355" s="7"/>
      <c r="F4355" s="7"/>
      <c r="J4355" s="71"/>
      <c r="K4355" s="74"/>
      <c r="L4355" s="180"/>
      <c r="M4355" s="180"/>
      <c r="N4355" s="78"/>
      <c r="R4355" s="80"/>
      <c r="S4355" s="92"/>
      <c r="W4355" s="107"/>
      <c r="X4355" s="225"/>
      <c r="Y4355" s="62"/>
      <c r="Z4355" s="108"/>
      <c r="AA4355" s="107"/>
      <c r="AC4355" s="108"/>
      <c r="AD4355" s="108"/>
      <c r="AE4355" s="71"/>
      <c r="AF4355" s="71"/>
      <c r="AG4355" s="71"/>
      <c r="AH4355" s="71"/>
      <c r="AI4355" s="120"/>
      <c r="AK4355" s="119"/>
      <c r="AL4355" s="119"/>
      <c r="AR4355" s="130"/>
      <c r="AT4355" s="7"/>
      <c r="AU4355" s="7"/>
      <c r="AV4355" s="136"/>
      <c r="AW4355" s="129"/>
      <c r="AX4355" s="140"/>
      <c r="BQ4355" s="158"/>
      <c r="BS4355" s="6"/>
      <c r="BT4355" s="11"/>
    </row>
    <row r="4356" spans="1:72" ht="15.75" x14ac:dyDescent="0.25">
      <c r="A4356" s="52"/>
      <c r="B4356" s="56"/>
      <c r="C4356" s="7"/>
      <c r="D4356" s="7"/>
      <c r="E4356" s="7"/>
      <c r="F4356" s="7"/>
      <c r="J4356" s="71"/>
      <c r="K4356" s="74"/>
      <c r="L4356" s="180"/>
      <c r="M4356" s="180"/>
      <c r="N4356" s="78"/>
      <c r="R4356" s="80"/>
      <c r="S4356" s="92"/>
      <c r="W4356" s="107"/>
      <c r="X4356" s="225"/>
      <c r="Y4356" s="62"/>
      <c r="Z4356" s="108"/>
      <c r="AA4356" s="107"/>
      <c r="AC4356" s="108"/>
      <c r="AD4356" s="108"/>
      <c r="AE4356" s="71"/>
      <c r="AF4356" s="71"/>
      <c r="AG4356" s="71"/>
      <c r="AH4356" s="71"/>
      <c r="AI4356" s="120"/>
      <c r="AK4356" s="119"/>
      <c r="AL4356" s="119"/>
      <c r="AR4356" s="130"/>
      <c r="AT4356" s="7"/>
      <c r="AU4356" s="7"/>
      <c r="AV4356" s="136"/>
      <c r="AW4356" s="129"/>
      <c r="AX4356" s="140"/>
      <c r="BQ4356" s="158"/>
      <c r="BS4356" s="6"/>
      <c r="BT4356" s="11"/>
    </row>
    <row r="4357" spans="1:72" ht="15.75" x14ac:dyDescent="0.25">
      <c r="A4357" s="52"/>
      <c r="B4357" s="56"/>
      <c r="C4357" s="7"/>
      <c r="D4357" s="7"/>
      <c r="E4357" s="7"/>
      <c r="F4357" s="7"/>
      <c r="J4357" s="71"/>
      <c r="K4357" s="74"/>
      <c r="L4357" s="180"/>
      <c r="M4357" s="180"/>
      <c r="N4357" s="78"/>
      <c r="R4357" s="80"/>
      <c r="S4357" s="92"/>
      <c r="W4357" s="107"/>
      <c r="X4357" s="225"/>
      <c r="Y4357" s="62"/>
      <c r="Z4357" s="108"/>
      <c r="AA4357" s="107"/>
      <c r="AC4357" s="108"/>
      <c r="AD4357" s="108"/>
      <c r="AE4357" s="71"/>
      <c r="AF4357" s="71"/>
      <c r="AG4357" s="71"/>
      <c r="AH4357" s="71"/>
      <c r="AI4357" s="120"/>
      <c r="AK4357" s="119"/>
      <c r="AL4357" s="119"/>
      <c r="AR4357" s="130"/>
      <c r="AT4357" s="7"/>
      <c r="AU4357" s="7"/>
      <c r="AV4357" s="136"/>
      <c r="AW4357" s="129"/>
      <c r="AX4357" s="140"/>
      <c r="BQ4357" s="158"/>
      <c r="BS4357" s="6"/>
      <c r="BT4357" s="11"/>
    </row>
    <row r="4358" spans="1:72" ht="15.75" x14ac:dyDescent="0.25">
      <c r="A4358" s="52"/>
      <c r="B4358" s="56"/>
      <c r="C4358" s="7"/>
      <c r="D4358" s="7"/>
      <c r="E4358" s="7"/>
      <c r="F4358" s="7"/>
      <c r="J4358" s="71"/>
      <c r="K4358" s="74"/>
      <c r="L4358" s="180"/>
      <c r="M4358" s="180"/>
      <c r="N4358" s="78"/>
      <c r="R4358" s="80"/>
      <c r="S4358" s="92"/>
      <c r="W4358" s="107"/>
      <c r="X4358" s="225"/>
      <c r="Y4358" s="62"/>
      <c r="Z4358" s="108"/>
      <c r="AA4358" s="107"/>
      <c r="AC4358" s="108"/>
      <c r="AD4358" s="108"/>
      <c r="AE4358" s="71"/>
      <c r="AF4358" s="71"/>
      <c r="AG4358" s="71"/>
      <c r="AH4358" s="71"/>
      <c r="AI4358" s="120"/>
      <c r="AK4358" s="119"/>
      <c r="AL4358" s="119"/>
      <c r="AR4358" s="130"/>
      <c r="AT4358" s="7"/>
      <c r="AU4358" s="7"/>
      <c r="AV4358" s="136"/>
      <c r="AW4358" s="129"/>
      <c r="AX4358" s="140"/>
      <c r="BQ4358" s="158"/>
      <c r="BS4358" s="6"/>
      <c r="BT4358" s="11"/>
    </row>
    <row r="4359" spans="1:72" ht="15.75" x14ac:dyDescent="0.25">
      <c r="A4359" s="52"/>
      <c r="B4359" s="56"/>
      <c r="C4359" s="7"/>
      <c r="D4359" s="7"/>
      <c r="E4359" s="7"/>
      <c r="F4359" s="7"/>
      <c r="J4359" s="71"/>
      <c r="K4359" s="74"/>
      <c r="L4359" s="180"/>
      <c r="M4359" s="180"/>
      <c r="N4359" s="78"/>
      <c r="R4359" s="80"/>
      <c r="S4359" s="92"/>
      <c r="W4359" s="107"/>
      <c r="X4359" s="225"/>
      <c r="Y4359" s="62"/>
      <c r="Z4359" s="108"/>
      <c r="AA4359" s="107"/>
      <c r="AC4359" s="108"/>
      <c r="AD4359" s="108"/>
      <c r="AE4359" s="71"/>
      <c r="AF4359" s="71"/>
      <c r="AG4359" s="71"/>
      <c r="AH4359" s="71"/>
      <c r="AI4359" s="120"/>
      <c r="AK4359" s="119"/>
      <c r="AL4359" s="119"/>
      <c r="AR4359" s="130"/>
      <c r="AT4359" s="7"/>
      <c r="AU4359" s="7"/>
      <c r="AV4359" s="136"/>
      <c r="AW4359" s="129"/>
      <c r="AX4359" s="140"/>
      <c r="BQ4359" s="158"/>
      <c r="BS4359" s="6"/>
      <c r="BT4359" s="11"/>
    </row>
    <row r="4360" spans="1:72" ht="15.75" x14ac:dyDescent="0.25">
      <c r="A4360" s="52"/>
      <c r="B4360" s="56"/>
      <c r="C4360" s="7"/>
      <c r="D4360" s="7"/>
      <c r="E4360" s="7"/>
      <c r="F4360" s="7"/>
      <c r="J4360" s="71"/>
      <c r="K4360" s="74"/>
      <c r="L4360" s="180"/>
      <c r="M4360" s="180"/>
      <c r="N4360" s="78"/>
      <c r="R4360" s="80"/>
      <c r="S4360" s="92"/>
      <c r="W4360" s="107"/>
      <c r="X4360" s="225"/>
      <c r="Y4360" s="62"/>
      <c r="Z4360" s="108"/>
      <c r="AA4360" s="107"/>
      <c r="AC4360" s="108"/>
      <c r="AD4360" s="108"/>
      <c r="AE4360" s="71"/>
      <c r="AF4360" s="71"/>
      <c r="AG4360" s="71"/>
      <c r="AH4360" s="71"/>
      <c r="AI4360" s="120"/>
      <c r="AK4360" s="119"/>
      <c r="AL4360" s="119"/>
      <c r="AR4360" s="130"/>
      <c r="AT4360" s="7"/>
      <c r="AU4360" s="7"/>
      <c r="AV4360" s="136"/>
      <c r="AW4360" s="129"/>
      <c r="AX4360" s="140"/>
      <c r="BQ4360" s="158"/>
      <c r="BS4360" s="6"/>
      <c r="BT4360" s="11"/>
    </row>
    <row r="4361" spans="1:72" ht="15.75" x14ac:dyDescent="0.25">
      <c r="A4361" s="52"/>
      <c r="B4361" s="56"/>
      <c r="C4361" s="7"/>
      <c r="D4361" s="7"/>
      <c r="E4361" s="7"/>
      <c r="F4361" s="7"/>
      <c r="J4361" s="71"/>
      <c r="K4361" s="74"/>
      <c r="L4361" s="180"/>
      <c r="M4361" s="180"/>
      <c r="N4361" s="78"/>
      <c r="R4361" s="80"/>
      <c r="S4361" s="92"/>
      <c r="W4361" s="107"/>
      <c r="X4361" s="225"/>
      <c r="Y4361" s="62"/>
      <c r="Z4361" s="108"/>
      <c r="AA4361" s="107"/>
      <c r="AC4361" s="108"/>
      <c r="AD4361" s="108"/>
      <c r="AE4361" s="71"/>
      <c r="AF4361" s="71"/>
      <c r="AG4361" s="71"/>
      <c r="AH4361" s="71"/>
      <c r="AI4361" s="120"/>
      <c r="AK4361" s="119"/>
      <c r="AL4361" s="119"/>
      <c r="AR4361" s="130"/>
      <c r="AT4361" s="7"/>
      <c r="AU4361" s="7"/>
      <c r="AV4361" s="136"/>
      <c r="AW4361" s="129"/>
      <c r="AX4361" s="140"/>
      <c r="BQ4361" s="158"/>
      <c r="BS4361" s="6"/>
      <c r="BT4361" s="11"/>
    </row>
    <row r="4362" spans="1:72" ht="15.75" x14ac:dyDescent="0.25">
      <c r="A4362" s="52"/>
      <c r="B4362" s="56"/>
      <c r="C4362" s="7"/>
      <c r="D4362" s="7"/>
      <c r="E4362" s="7"/>
      <c r="F4362" s="7"/>
      <c r="J4362" s="71"/>
      <c r="K4362" s="74"/>
      <c r="L4362" s="180"/>
      <c r="M4362" s="180"/>
      <c r="N4362" s="78"/>
      <c r="R4362" s="80"/>
      <c r="S4362" s="92"/>
      <c r="W4362" s="107"/>
      <c r="X4362" s="225"/>
      <c r="Y4362" s="62"/>
      <c r="Z4362" s="108"/>
      <c r="AA4362" s="107"/>
      <c r="AC4362" s="108"/>
      <c r="AD4362" s="108"/>
      <c r="AE4362" s="71"/>
      <c r="AF4362" s="71"/>
      <c r="AG4362" s="71"/>
      <c r="AH4362" s="71"/>
      <c r="AI4362" s="120"/>
      <c r="AK4362" s="119"/>
      <c r="AL4362" s="119"/>
      <c r="AR4362" s="130"/>
      <c r="AT4362" s="7"/>
      <c r="AU4362" s="7"/>
      <c r="AV4362" s="136"/>
      <c r="AW4362" s="129"/>
      <c r="AX4362" s="140"/>
      <c r="BQ4362" s="158"/>
      <c r="BS4362" s="6"/>
      <c r="BT4362" s="11"/>
    </row>
    <row r="4363" spans="1:72" ht="15.75" x14ac:dyDescent="0.25">
      <c r="A4363" s="52"/>
      <c r="B4363" s="56"/>
      <c r="C4363" s="7"/>
      <c r="D4363" s="7"/>
      <c r="E4363" s="7"/>
      <c r="F4363" s="7"/>
      <c r="J4363" s="71"/>
      <c r="K4363" s="74"/>
      <c r="L4363" s="180"/>
      <c r="M4363" s="180"/>
      <c r="N4363" s="78"/>
      <c r="R4363" s="80"/>
      <c r="S4363" s="92"/>
      <c r="W4363" s="107"/>
      <c r="X4363" s="225"/>
      <c r="Y4363" s="62"/>
      <c r="Z4363" s="108"/>
      <c r="AA4363" s="107"/>
      <c r="AC4363" s="108"/>
      <c r="AD4363" s="108"/>
      <c r="AE4363" s="71"/>
      <c r="AF4363" s="71"/>
      <c r="AG4363" s="71"/>
      <c r="AH4363" s="71"/>
      <c r="AI4363" s="120"/>
      <c r="AK4363" s="119"/>
      <c r="AL4363" s="119"/>
      <c r="AR4363" s="130"/>
      <c r="AT4363" s="7"/>
      <c r="AU4363" s="7"/>
      <c r="AV4363" s="136"/>
      <c r="AW4363" s="129"/>
      <c r="AX4363" s="140"/>
      <c r="BQ4363" s="158"/>
      <c r="BS4363" s="6"/>
      <c r="BT4363" s="11"/>
    </row>
    <row r="4364" spans="1:72" ht="15.75" x14ac:dyDescent="0.25">
      <c r="A4364" s="52"/>
      <c r="B4364" s="56"/>
      <c r="C4364" s="7"/>
      <c r="D4364" s="7"/>
      <c r="E4364" s="7"/>
      <c r="F4364" s="7"/>
      <c r="J4364" s="71"/>
      <c r="K4364" s="74"/>
      <c r="L4364" s="180"/>
      <c r="M4364" s="180"/>
      <c r="N4364" s="78"/>
      <c r="R4364" s="80"/>
      <c r="S4364" s="92"/>
      <c r="W4364" s="107"/>
      <c r="X4364" s="225"/>
      <c r="Y4364" s="62"/>
      <c r="Z4364" s="108"/>
      <c r="AA4364" s="107"/>
      <c r="AC4364" s="108"/>
      <c r="AD4364" s="108"/>
      <c r="AE4364" s="71"/>
      <c r="AF4364" s="71"/>
      <c r="AG4364" s="71"/>
      <c r="AH4364" s="71"/>
      <c r="AI4364" s="120"/>
      <c r="AK4364" s="119"/>
      <c r="AL4364" s="119"/>
      <c r="AR4364" s="130"/>
      <c r="AT4364" s="7"/>
      <c r="AU4364" s="7"/>
      <c r="AV4364" s="136"/>
      <c r="AW4364" s="129"/>
      <c r="AX4364" s="140"/>
      <c r="BQ4364" s="158"/>
      <c r="BS4364" s="6"/>
      <c r="BT4364" s="11"/>
    </row>
    <row r="4365" spans="1:72" ht="15.75" x14ac:dyDescent="0.25">
      <c r="A4365" s="52"/>
      <c r="B4365" s="56"/>
      <c r="C4365" s="7"/>
      <c r="D4365" s="7"/>
      <c r="E4365" s="7"/>
      <c r="F4365" s="7"/>
      <c r="J4365" s="71"/>
      <c r="K4365" s="74"/>
      <c r="L4365" s="180"/>
      <c r="M4365" s="180"/>
      <c r="N4365" s="78"/>
      <c r="R4365" s="80"/>
      <c r="S4365" s="92"/>
      <c r="W4365" s="107"/>
      <c r="X4365" s="225"/>
      <c r="Y4365" s="62"/>
      <c r="Z4365" s="108"/>
      <c r="AA4365" s="107"/>
      <c r="AC4365" s="108"/>
      <c r="AD4365" s="108"/>
      <c r="AE4365" s="71"/>
      <c r="AF4365" s="71"/>
      <c r="AG4365" s="71"/>
      <c r="AH4365" s="71"/>
      <c r="AI4365" s="120"/>
      <c r="AK4365" s="119"/>
      <c r="AL4365" s="119"/>
      <c r="AR4365" s="130"/>
      <c r="AT4365" s="7"/>
      <c r="AU4365" s="7"/>
      <c r="AV4365" s="136"/>
      <c r="AW4365" s="129"/>
      <c r="AX4365" s="140"/>
      <c r="BQ4365" s="158"/>
      <c r="BS4365" s="6"/>
      <c r="BT4365" s="11"/>
    </row>
    <row r="4366" spans="1:72" ht="15.75" x14ac:dyDescent="0.25">
      <c r="A4366" s="52"/>
      <c r="B4366" s="56"/>
      <c r="C4366" s="7"/>
      <c r="D4366" s="7"/>
      <c r="E4366" s="7"/>
      <c r="F4366" s="7"/>
      <c r="J4366" s="71"/>
      <c r="K4366" s="74"/>
      <c r="L4366" s="180"/>
      <c r="M4366" s="180"/>
      <c r="N4366" s="78"/>
      <c r="R4366" s="80"/>
      <c r="S4366" s="92"/>
      <c r="W4366" s="107"/>
      <c r="X4366" s="225"/>
      <c r="Y4366" s="62"/>
      <c r="Z4366" s="108"/>
      <c r="AA4366" s="107"/>
      <c r="AC4366" s="108"/>
      <c r="AD4366" s="108"/>
      <c r="AE4366" s="71"/>
      <c r="AF4366" s="71"/>
      <c r="AG4366" s="71"/>
      <c r="AH4366" s="71"/>
      <c r="AI4366" s="120"/>
      <c r="AK4366" s="119"/>
      <c r="AL4366" s="119"/>
      <c r="AR4366" s="130"/>
      <c r="AT4366" s="7"/>
      <c r="AU4366" s="7"/>
      <c r="AV4366" s="136"/>
      <c r="AW4366" s="129"/>
      <c r="AX4366" s="140"/>
      <c r="BQ4366" s="158"/>
      <c r="BS4366" s="6"/>
      <c r="BT4366" s="11"/>
    </row>
    <row r="4367" spans="1:72" ht="15.75" x14ac:dyDescent="0.25">
      <c r="A4367" s="52"/>
      <c r="B4367" s="56"/>
      <c r="C4367" s="7"/>
      <c r="D4367" s="7"/>
      <c r="E4367" s="7"/>
      <c r="F4367" s="7"/>
      <c r="J4367" s="71"/>
      <c r="K4367" s="74"/>
      <c r="L4367" s="180"/>
      <c r="M4367" s="180"/>
      <c r="N4367" s="78"/>
      <c r="R4367" s="80"/>
      <c r="S4367" s="92"/>
      <c r="W4367" s="107"/>
      <c r="X4367" s="225"/>
      <c r="Y4367" s="62"/>
      <c r="Z4367" s="108"/>
      <c r="AA4367" s="107"/>
      <c r="AC4367" s="108"/>
      <c r="AD4367" s="108"/>
      <c r="AE4367" s="71"/>
      <c r="AF4367" s="71"/>
      <c r="AG4367" s="71"/>
      <c r="AH4367" s="71"/>
      <c r="AI4367" s="120"/>
      <c r="AK4367" s="119"/>
      <c r="AL4367" s="119"/>
      <c r="AR4367" s="130"/>
      <c r="AT4367" s="7"/>
      <c r="AU4367" s="7"/>
      <c r="AV4367" s="136"/>
      <c r="AW4367" s="129"/>
      <c r="AX4367" s="140"/>
      <c r="BQ4367" s="158"/>
      <c r="BS4367" s="6"/>
      <c r="BT4367" s="11"/>
    </row>
    <row r="4368" spans="1:72" ht="15.75" x14ac:dyDescent="0.25">
      <c r="A4368" s="52"/>
      <c r="B4368" s="56"/>
      <c r="C4368" s="7"/>
      <c r="D4368" s="7"/>
      <c r="E4368" s="7"/>
      <c r="F4368" s="7"/>
      <c r="J4368" s="71"/>
      <c r="K4368" s="74"/>
      <c r="L4368" s="180"/>
      <c r="M4368" s="180"/>
      <c r="N4368" s="78"/>
      <c r="R4368" s="80"/>
      <c r="S4368" s="92"/>
      <c r="W4368" s="107"/>
      <c r="X4368" s="225"/>
      <c r="Y4368" s="62"/>
      <c r="Z4368" s="108"/>
      <c r="AA4368" s="107"/>
      <c r="AC4368" s="108"/>
      <c r="AD4368" s="108"/>
      <c r="AE4368" s="71"/>
      <c r="AF4368" s="71"/>
      <c r="AG4368" s="71"/>
      <c r="AH4368" s="71"/>
      <c r="AI4368" s="120"/>
      <c r="AK4368" s="119"/>
      <c r="AL4368" s="119"/>
      <c r="AR4368" s="130"/>
      <c r="AT4368" s="7"/>
      <c r="AU4368" s="7"/>
      <c r="AV4368" s="136"/>
      <c r="AW4368" s="129"/>
      <c r="AX4368" s="140"/>
      <c r="BQ4368" s="158"/>
      <c r="BS4368" s="6"/>
      <c r="BT4368" s="11"/>
    </row>
    <row r="4369" spans="1:72" ht="15.75" x14ac:dyDescent="0.25">
      <c r="A4369" s="52"/>
      <c r="B4369" s="56"/>
      <c r="C4369" s="7"/>
      <c r="D4369" s="7"/>
      <c r="E4369" s="7"/>
      <c r="F4369" s="7"/>
      <c r="J4369" s="71"/>
      <c r="K4369" s="74"/>
      <c r="L4369" s="180"/>
      <c r="M4369" s="180"/>
      <c r="N4369" s="78"/>
      <c r="R4369" s="80"/>
      <c r="S4369" s="92"/>
      <c r="W4369" s="107"/>
      <c r="X4369" s="225"/>
      <c r="Y4369" s="62"/>
      <c r="Z4369" s="108"/>
      <c r="AA4369" s="107"/>
      <c r="AC4369" s="108"/>
      <c r="AD4369" s="108"/>
      <c r="AE4369" s="71"/>
      <c r="AF4369" s="71"/>
      <c r="AG4369" s="71"/>
      <c r="AH4369" s="71"/>
      <c r="AI4369" s="120"/>
      <c r="AK4369" s="119"/>
      <c r="AL4369" s="119"/>
      <c r="AR4369" s="130"/>
      <c r="AT4369" s="7"/>
      <c r="AU4369" s="7"/>
      <c r="AV4369" s="136"/>
      <c r="AW4369" s="129"/>
      <c r="AX4369" s="140"/>
      <c r="BQ4369" s="158"/>
      <c r="BS4369" s="6"/>
      <c r="BT4369" s="11"/>
    </row>
    <row r="4370" spans="1:72" ht="15.75" x14ac:dyDescent="0.25">
      <c r="A4370" s="52"/>
      <c r="B4370" s="56"/>
      <c r="C4370" s="7"/>
      <c r="D4370" s="7"/>
      <c r="E4370" s="7"/>
      <c r="F4370" s="7"/>
      <c r="J4370" s="71"/>
      <c r="K4370" s="74"/>
      <c r="L4370" s="180"/>
      <c r="M4370" s="180"/>
      <c r="N4370" s="78"/>
      <c r="R4370" s="80"/>
      <c r="S4370" s="92"/>
      <c r="W4370" s="107"/>
      <c r="X4370" s="225"/>
      <c r="Y4370" s="62"/>
      <c r="Z4370" s="108"/>
      <c r="AA4370" s="107"/>
      <c r="AC4370" s="108"/>
      <c r="AD4370" s="108"/>
      <c r="AE4370" s="71"/>
      <c r="AF4370" s="71"/>
      <c r="AG4370" s="71"/>
      <c r="AH4370" s="71"/>
      <c r="AI4370" s="120"/>
      <c r="AK4370" s="119"/>
      <c r="AL4370" s="119"/>
      <c r="AR4370" s="130"/>
      <c r="AT4370" s="7"/>
      <c r="AU4370" s="7"/>
      <c r="AV4370" s="136"/>
      <c r="AW4370" s="129"/>
      <c r="AX4370" s="140"/>
      <c r="BQ4370" s="158"/>
      <c r="BS4370" s="6"/>
      <c r="BT4370" s="11"/>
    </row>
    <row r="4371" spans="1:72" ht="15.75" x14ac:dyDescent="0.25">
      <c r="A4371" s="52"/>
      <c r="B4371" s="56"/>
      <c r="C4371" s="7"/>
      <c r="D4371" s="7"/>
      <c r="E4371" s="7"/>
      <c r="F4371" s="7"/>
      <c r="J4371" s="71"/>
      <c r="K4371" s="74"/>
      <c r="L4371" s="180"/>
      <c r="M4371" s="180"/>
      <c r="N4371" s="78"/>
      <c r="R4371" s="80"/>
      <c r="S4371" s="92"/>
      <c r="W4371" s="107"/>
      <c r="X4371" s="225"/>
      <c r="Y4371" s="62"/>
      <c r="Z4371" s="108"/>
      <c r="AA4371" s="107"/>
      <c r="AC4371" s="108"/>
      <c r="AD4371" s="108"/>
      <c r="AE4371" s="71"/>
      <c r="AF4371" s="71"/>
      <c r="AG4371" s="71"/>
      <c r="AH4371" s="71"/>
      <c r="AI4371" s="120"/>
      <c r="AK4371" s="119"/>
      <c r="AL4371" s="119"/>
      <c r="AR4371" s="130"/>
      <c r="AT4371" s="7"/>
      <c r="AU4371" s="7"/>
      <c r="AV4371" s="136"/>
      <c r="AW4371" s="129"/>
      <c r="AX4371" s="140"/>
      <c r="BQ4371" s="158"/>
      <c r="BS4371" s="6"/>
      <c r="BT4371" s="11"/>
    </row>
    <row r="4372" spans="1:72" ht="15.75" x14ac:dyDescent="0.25">
      <c r="A4372" s="52"/>
      <c r="B4372" s="56"/>
      <c r="C4372" s="7"/>
      <c r="D4372" s="7"/>
      <c r="E4372" s="7"/>
      <c r="F4372" s="7"/>
      <c r="J4372" s="71"/>
      <c r="K4372" s="74"/>
      <c r="L4372" s="180"/>
      <c r="M4372" s="180"/>
      <c r="N4372" s="78"/>
      <c r="R4372" s="80"/>
      <c r="S4372" s="92"/>
      <c r="W4372" s="107"/>
      <c r="X4372" s="225"/>
      <c r="Y4372" s="62"/>
      <c r="Z4372" s="108"/>
      <c r="AA4372" s="107"/>
      <c r="AC4372" s="108"/>
      <c r="AD4372" s="108"/>
      <c r="AE4372" s="71"/>
      <c r="AF4372" s="71"/>
      <c r="AG4372" s="71"/>
      <c r="AH4372" s="71"/>
      <c r="AI4372" s="120"/>
      <c r="AK4372" s="119"/>
      <c r="AL4372" s="119"/>
      <c r="AR4372" s="130"/>
      <c r="AT4372" s="7"/>
      <c r="AU4372" s="7"/>
      <c r="AV4372" s="136"/>
      <c r="AW4372" s="129"/>
      <c r="AX4372" s="140"/>
      <c r="BQ4372" s="158"/>
      <c r="BS4372" s="6"/>
      <c r="BT4372" s="11"/>
    </row>
    <row r="4373" spans="1:72" ht="15.75" x14ac:dyDescent="0.25">
      <c r="A4373" s="52"/>
      <c r="B4373" s="56"/>
      <c r="C4373" s="7"/>
      <c r="D4373" s="7"/>
      <c r="E4373" s="7"/>
      <c r="F4373" s="7"/>
      <c r="J4373" s="71"/>
      <c r="K4373" s="74"/>
      <c r="L4373" s="180"/>
      <c r="M4373" s="180"/>
      <c r="N4373" s="78"/>
      <c r="R4373" s="80"/>
      <c r="S4373" s="92"/>
      <c r="W4373" s="107"/>
      <c r="X4373" s="225"/>
      <c r="Y4373" s="62"/>
      <c r="Z4373" s="108"/>
      <c r="AA4373" s="107"/>
      <c r="AC4373" s="108"/>
      <c r="AD4373" s="108"/>
      <c r="AE4373" s="71"/>
      <c r="AF4373" s="71"/>
      <c r="AG4373" s="71"/>
      <c r="AH4373" s="71"/>
      <c r="AI4373" s="120"/>
      <c r="AK4373" s="119"/>
      <c r="AL4373" s="119"/>
      <c r="AR4373" s="130"/>
      <c r="AT4373" s="7"/>
      <c r="AU4373" s="7"/>
      <c r="AV4373" s="136"/>
      <c r="AW4373" s="129"/>
      <c r="AX4373" s="140"/>
      <c r="BQ4373" s="158"/>
      <c r="BS4373" s="6"/>
      <c r="BT4373" s="11"/>
    </row>
    <row r="4374" spans="1:72" ht="15.75" x14ac:dyDescent="0.25">
      <c r="A4374" s="52"/>
      <c r="B4374" s="56"/>
      <c r="C4374" s="7"/>
      <c r="D4374" s="7"/>
      <c r="E4374" s="7"/>
      <c r="F4374" s="7"/>
      <c r="J4374" s="71"/>
      <c r="K4374" s="74"/>
      <c r="L4374" s="180"/>
      <c r="M4374" s="180"/>
      <c r="N4374" s="78"/>
      <c r="R4374" s="80"/>
      <c r="S4374" s="92"/>
      <c r="W4374" s="107"/>
      <c r="X4374" s="225"/>
      <c r="Y4374" s="62"/>
      <c r="Z4374" s="108"/>
      <c r="AA4374" s="107"/>
      <c r="AC4374" s="108"/>
      <c r="AD4374" s="108"/>
      <c r="AE4374" s="71"/>
      <c r="AF4374" s="71"/>
      <c r="AG4374" s="71"/>
      <c r="AH4374" s="71"/>
      <c r="AI4374" s="120"/>
      <c r="AK4374" s="119"/>
      <c r="AL4374" s="119"/>
      <c r="AR4374" s="130"/>
      <c r="AT4374" s="7"/>
      <c r="AU4374" s="7"/>
      <c r="AV4374" s="136"/>
      <c r="AW4374" s="129"/>
      <c r="AX4374" s="140"/>
      <c r="BQ4374" s="158"/>
      <c r="BS4374" s="6"/>
      <c r="BT4374" s="11"/>
    </row>
    <row r="4375" spans="1:72" ht="15.75" x14ac:dyDescent="0.25">
      <c r="A4375" s="52"/>
      <c r="B4375" s="56"/>
      <c r="C4375" s="7"/>
      <c r="D4375" s="7"/>
      <c r="E4375" s="7"/>
      <c r="F4375" s="7"/>
      <c r="J4375" s="71"/>
      <c r="K4375" s="74"/>
      <c r="L4375" s="180"/>
      <c r="M4375" s="180"/>
      <c r="N4375" s="78"/>
      <c r="R4375" s="80"/>
      <c r="S4375" s="92"/>
      <c r="W4375" s="107"/>
      <c r="X4375" s="225"/>
      <c r="Y4375" s="62"/>
      <c r="Z4375" s="108"/>
      <c r="AA4375" s="107"/>
      <c r="AC4375" s="108"/>
      <c r="AD4375" s="108"/>
      <c r="AE4375" s="71"/>
      <c r="AF4375" s="71"/>
      <c r="AG4375" s="71"/>
      <c r="AH4375" s="71"/>
      <c r="AI4375" s="120"/>
      <c r="AK4375" s="119"/>
      <c r="AL4375" s="119"/>
      <c r="AR4375" s="130"/>
      <c r="AT4375" s="7"/>
      <c r="AU4375" s="7"/>
      <c r="AV4375" s="136"/>
      <c r="AW4375" s="129"/>
      <c r="AX4375" s="140"/>
      <c r="BQ4375" s="158"/>
      <c r="BS4375" s="6"/>
      <c r="BT4375" s="11"/>
    </row>
    <row r="4376" spans="1:72" ht="15.75" x14ac:dyDescent="0.25">
      <c r="A4376" s="52"/>
      <c r="B4376" s="56"/>
      <c r="C4376" s="7"/>
      <c r="D4376" s="7"/>
      <c r="E4376" s="7"/>
      <c r="F4376" s="7"/>
      <c r="J4376" s="71"/>
      <c r="K4376" s="74"/>
      <c r="L4376" s="180"/>
      <c r="M4376" s="180"/>
      <c r="N4376" s="78"/>
      <c r="R4376" s="80"/>
      <c r="S4376" s="92"/>
      <c r="W4376" s="107"/>
      <c r="X4376" s="225"/>
      <c r="Y4376" s="62"/>
      <c r="Z4376" s="108"/>
      <c r="AA4376" s="107"/>
      <c r="AC4376" s="108"/>
      <c r="AD4376" s="108"/>
      <c r="AE4376" s="71"/>
      <c r="AF4376" s="71"/>
      <c r="AG4376" s="71"/>
      <c r="AH4376" s="71"/>
      <c r="AI4376" s="120"/>
      <c r="AK4376" s="119"/>
      <c r="AL4376" s="119"/>
      <c r="AR4376" s="130"/>
      <c r="AT4376" s="7"/>
      <c r="AU4376" s="7"/>
      <c r="AV4376" s="136"/>
      <c r="AW4376" s="129"/>
      <c r="AX4376" s="140"/>
      <c r="BQ4376" s="158"/>
      <c r="BS4376" s="6"/>
      <c r="BT4376" s="11"/>
    </row>
    <row r="4377" spans="1:72" ht="15.75" x14ac:dyDescent="0.25">
      <c r="A4377" s="52"/>
      <c r="B4377" s="56"/>
      <c r="C4377" s="7"/>
      <c r="D4377" s="7"/>
      <c r="E4377" s="7"/>
      <c r="F4377" s="7"/>
      <c r="J4377" s="71"/>
      <c r="K4377" s="74"/>
      <c r="L4377" s="180"/>
      <c r="M4377" s="180"/>
      <c r="N4377" s="78"/>
      <c r="R4377" s="80"/>
      <c r="S4377" s="92"/>
      <c r="W4377" s="107"/>
      <c r="X4377" s="225"/>
      <c r="Y4377" s="62"/>
      <c r="Z4377" s="108"/>
      <c r="AA4377" s="107"/>
      <c r="AC4377" s="108"/>
      <c r="AD4377" s="108"/>
      <c r="AE4377" s="71"/>
      <c r="AF4377" s="71"/>
      <c r="AG4377" s="71"/>
      <c r="AH4377" s="71"/>
      <c r="AI4377" s="120"/>
      <c r="AK4377" s="119"/>
      <c r="AL4377" s="119"/>
      <c r="AR4377" s="130"/>
      <c r="AT4377" s="7"/>
      <c r="AU4377" s="7"/>
      <c r="AV4377" s="136"/>
      <c r="AW4377" s="129"/>
      <c r="AX4377" s="140"/>
      <c r="BQ4377" s="158"/>
      <c r="BS4377" s="6"/>
      <c r="BT4377" s="11"/>
    </row>
    <row r="4378" spans="1:72" ht="15.75" x14ac:dyDescent="0.25">
      <c r="A4378" s="52"/>
      <c r="B4378" s="56"/>
      <c r="C4378" s="7"/>
      <c r="D4378" s="7"/>
      <c r="E4378" s="7"/>
      <c r="F4378" s="7"/>
      <c r="J4378" s="71"/>
      <c r="K4378" s="74"/>
      <c r="L4378" s="180"/>
      <c r="M4378" s="180"/>
      <c r="N4378" s="78"/>
      <c r="R4378" s="80"/>
      <c r="S4378" s="92"/>
      <c r="W4378" s="107"/>
      <c r="X4378" s="225"/>
      <c r="Y4378" s="62"/>
      <c r="Z4378" s="108"/>
      <c r="AA4378" s="107"/>
      <c r="AC4378" s="108"/>
      <c r="AD4378" s="108"/>
      <c r="AE4378" s="71"/>
      <c r="AF4378" s="71"/>
      <c r="AG4378" s="71"/>
      <c r="AH4378" s="71"/>
      <c r="AI4378" s="120"/>
      <c r="AK4378" s="119"/>
      <c r="AL4378" s="119"/>
      <c r="AR4378" s="130"/>
      <c r="AT4378" s="7"/>
      <c r="AU4378" s="7"/>
      <c r="AV4378" s="136"/>
      <c r="AW4378" s="129"/>
      <c r="AX4378" s="140"/>
      <c r="BQ4378" s="158"/>
      <c r="BS4378" s="6"/>
      <c r="BT4378" s="11"/>
    </row>
    <row r="4379" spans="1:72" ht="15.75" x14ac:dyDescent="0.25">
      <c r="A4379" s="52"/>
      <c r="B4379" s="56"/>
      <c r="C4379" s="7"/>
      <c r="D4379" s="7"/>
      <c r="E4379" s="7"/>
      <c r="F4379" s="7"/>
      <c r="J4379" s="71"/>
      <c r="K4379" s="74"/>
      <c r="L4379" s="180"/>
      <c r="M4379" s="180"/>
      <c r="N4379" s="78"/>
      <c r="R4379" s="80"/>
      <c r="S4379" s="92"/>
      <c r="W4379" s="107"/>
      <c r="X4379" s="225"/>
      <c r="Y4379" s="62"/>
      <c r="Z4379" s="108"/>
      <c r="AA4379" s="107"/>
      <c r="AC4379" s="108"/>
      <c r="AD4379" s="108"/>
      <c r="AE4379" s="71"/>
      <c r="AF4379" s="71"/>
      <c r="AG4379" s="71"/>
      <c r="AH4379" s="71"/>
      <c r="AI4379" s="120"/>
      <c r="AK4379" s="119"/>
      <c r="AL4379" s="119"/>
      <c r="AR4379" s="130"/>
      <c r="AT4379" s="7"/>
      <c r="AU4379" s="7"/>
      <c r="AV4379" s="136"/>
      <c r="AW4379" s="129"/>
      <c r="AX4379" s="140"/>
      <c r="BQ4379" s="158"/>
      <c r="BS4379" s="6"/>
      <c r="BT4379" s="11"/>
    </row>
    <row r="4380" spans="1:72" ht="15.75" x14ac:dyDescent="0.25">
      <c r="A4380" s="52"/>
      <c r="B4380" s="56"/>
      <c r="C4380" s="7"/>
      <c r="D4380" s="7"/>
      <c r="E4380" s="7"/>
      <c r="F4380" s="7"/>
      <c r="J4380" s="71"/>
      <c r="K4380" s="74"/>
      <c r="L4380" s="180"/>
      <c r="M4380" s="180"/>
      <c r="N4380" s="78"/>
      <c r="R4380" s="80"/>
      <c r="S4380" s="92"/>
      <c r="W4380" s="107"/>
      <c r="X4380" s="225"/>
      <c r="Y4380" s="62"/>
      <c r="Z4380" s="108"/>
      <c r="AA4380" s="107"/>
      <c r="AC4380" s="108"/>
      <c r="AD4380" s="108"/>
      <c r="AE4380" s="71"/>
      <c r="AF4380" s="71"/>
      <c r="AG4380" s="71"/>
      <c r="AH4380" s="71"/>
      <c r="AI4380" s="120"/>
      <c r="AK4380" s="119"/>
      <c r="AL4380" s="119"/>
      <c r="AR4380" s="130"/>
      <c r="AT4380" s="7"/>
      <c r="AU4380" s="7"/>
      <c r="AV4380" s="136"/>
      <c r="AW4380" s="129"/>
      <c r="AX4380" s="140"/>
      <c r="BQ4380" s="158"/>
      <c r="BS4380" s="6"/>
      <c r="BT4380" s="11"/>
    </row>
    <row r="4381" spans="1:72" ht="15.75" x14ac:dyDescent="0.25">
      <c r="A4381" s="52"/>
      <c r="B4381" s="56"/>
      <c r="C4381" s="7"/>
      <c r="D4381" s="7"/>
      <c r="E4381" s="7"/>
      <c r="F4381" s="7"/>
      <c r="J4381" s="71"/>
      <c r="K4381" s="74"/>
      <c r="L4381" s="180"/>
      <c r="M4381" s="180"/>
      <c r="N4381" s="78"/>
      <c r="R4381" s="80"/>
      <c r="S4381" s="92"/>
      <c r="W4381" s="107"/>
      <c r="X4381" s="225"/>
      <c r="Y4381" s="62"/>
      <c r="Z4381" s="108"/>
      <c r="AA4381" s="107"/>
      <c r="AC4381" s="108"/>
      <c r="AD4381" s="108"/>
      <c r="AE4381" s="71"/>
      <c r="AF4381" s="71"/>
      <c r="AG4381" s="71"/>
      <c r="AH4381" s="71"/>
      <c r="AI4381" s="120"/>
      <c r="AK4381" s="119"/>
      <c r="AL4381" s="119"/>
      <c r="AR4381" s="130"/>
      <c r="AT4381" s="7"/>
      <c r="AU4381" s="7"/>
      <c r="AV4381" s="136"/>
      <c r="AW4381" s="129"/>
      <c r="AX4381" s="140"/>
      <c r="BQ4381" s="158"/>
      <c r="BS4381" s="6"/>
      <c r="BT4381" s="11"/>
    </row>
    <row r="4382" spans="1:72" ht="15.75" x14ac:dyDescent="0.25">
      <c r="A4382" s="52"/>
      <c r="B4382" s="56"/>
      <c r="C4382" s="7"/>
      <c r="D4382" s="7"/>
      <c r="E4382" s="7"/>
      <c r="F4382" s="7"/>
      <c r="J4382" s="71"/>
      <c r="K4382" s="74"/>
      <c r="L4382" s="180"/>
      <c r="M4382" s="180"/>
      <c r="N4382" s="78"/>
      <c r="R4382" s="80"/>
      <c r="S4382" s="92"/>
      <c r="W4382" s="107"/>
      <c r="X4382" s="225"/>
      <c r="Y4382" s="62"/>
      <c r="Z4382" s="108"/>
      <c r="AA4382" s="107"/>
      <c r="AC4382" s="108"/>
      <c r="AD4382" s="108"/>
      <c r="AE4382" s="71"/>
      <c r="AF4382" s="71"/>
      <c r="AG4382" s="71"/>
      <c r="AH4382" s="71"/>
      <c r="AI4382" s="120"/>
      <c r="AK4382" s="119"/>
      <c r="AL4382" s="119"/>
      <c r="AR4382" s="130"/>
      <c r="AT4382" s="7"/>
      <c r="AU4382" s="7"/>
      <c r="AV4382" s="136"/>
      <c r="AW4382" s="129"/>
      <c r="AX4382" s="140"/>
      <c r="BQ4382" s="158"/>
      <c r="BS4382" s="6"/>
      <c r="BT4382" s="11"/>
    </row>
    <row r="4383" spans="1:72" ht="15.75" x14ac:dyDescent="0.25">
      <c r="A4383" s="52"/>
      <c r="B4383" s="56"/>
      <c r="C4383" s="7"/>
      <c r="D4383" s="7"/>
      <c r="E4383" s="7"/>
      <c r="F4383" s="7"/>
      <c r="J4383" s="71"/>
      <c r="K4383" s="74"/>
      <c r="L4383" s="180"/>
      <c r="M4383" s="180"/>
      <c r="N4383" s="78"/>
      <c r="R4383" s="80"/>
      <c r="S4383" s="92"/>
      <c r="W4383" s="107"/>
      <c r="X4383" s="225"/>
      <c r="Y4383" s="62"/>
      <c r="Z4383" s="108"/>
      <c r="AA4383" s="107"/>
      <c r="AC4383" s="108"/>
      <c r="AD4383" s="108"/>
      <c r="AE4383" s="71"/>
      <c r="AF4383" s="71"/>
      <c r="AG4383" s="71"/>
      <c r="AH4383" s="71"/>
      <c r="AI4383" s="120"/>
      <c r="AK4383" s="119"/>
      <c r="AL4383" s="119"/>
      <c r="AR4383" s="130"/>
      <c r="AT4383" s="7"/>
      <c r="AU4383" s="7"/>
      <c r="AV4383" s="136"/>
      <c r="AW4383" s="129"/>
      <c r="AX4383" s="140"/>
      <c r="BQ4383" s="158"/>
      <c r="BS4383" s="6"/>
      <c r="BT4383" s="11"/>
    </row>
    <row r="4384" spans="1:72" ht="15.75" x14ac:dyDescent="0.25">
      <c r="A4384" s="52"/>
      <c r="B4384" s="56"/>
      <c r="C4384" s="7"/>
      <c r="D4384" s="7"/>
      <c r="E4384" s="7"/>
      <c r="F4384" s="7"/>
      <c r="J4384" s="71"/>
      <c r="K4384" s="74"/>
      <c r="L4384" s="180"/>
      <c r="M4384" s="180"/>
      <c r="N4384" s="78"/>
      <c r="R4384" s="80"/>
      <c r="S4384" s="92"/>
      <c r="W4384" s="107"/>
      <c r="X4384" s="225"/>
      <c r="Y4384" s="62"/>
      <c r="Z4384" s="108"/>
      <c r="AA4384" s="107"/>
      <c r="AC4384" s="108"/>
      <c r="AD4384" s="108"/>
      <c r="AE4384" s="71"/>
      <c r="AF4384" s="71"/>
      <c r="AG4384" s="71"/>
      <c r="AH4384" s="71"/>
      <c r="AI4384" s="120"/>
      <c r="AK4384" s="119"/>
      <c r="AL4384" s="119"/>
      <c r="AR4384" s="130"/>
      <c r="AT4384" s="7"/>
      <c r="AU4384" s="7"/>
      <c r="AV4384" s="136"/>
      <c r="AW4384" s="129"/>
      <c r="AX4384" s="140"/>
      <c r="BQ4384" s="158"/>
      <c r="BS4384" s="6"/>
      <c r="BT4384" s="11"/>
    </row>
    <row r="4385" spans="1:72" ht="15.75" x14ac:dyDescent="0.25">
      <c r="A4385" s="52"/>
      <c r="B4385" s="56"/>
      <c r="C4385" s="7"/>
      <c r="D4385" s="7"/>
      <c r="E4385" s="7"/>
      <c r="F4385" s="7"/>
      <c r="J4385" s="71"/>
      <c r="K4385" s="74"/>
      <c r="L4385" s="180"/>
      <c r="M4385" s="180"/>
      <c r="N4385" s="78"/>
      <c r="R4385" s="80"/>
      <c r="S4385" s="92"/>
      <c r="W4385" s="107"/>
      <c r="X4385" s="225"/>
      <c r="Y4385" s="62"/>
      <c r="Z4385" s="108"/>
      <c r="AA4385" s="107"/>
      <c r="AC4385" s="108"/>
      <c r="AD4385" s="108"/>
      <c r="AE4385" s="71"/>
      <c r="AF4385" s="71"/>
      <c r="AG4385" s="71"/>
      <c r="AH4385" s="71"/>
      <c r="AI4385" s="120"/>
      <c r="AK4385" s="119"/>
      <c r="AL4385" s="119"/>
      <c r="AR4385" s="130"/>
      <c r="AT4385" s="7"/>
      <c r="AU4385" s="7"/>
      <c r="AV4385" s="136"/>
      <c r="AW4385" s="129"/>
      <c r="AX4385" s="140"/>
      <c r="BQ4385" s="158"/>
      <c r="BS4385" s="6"/>
      <c r="BT4385" s="11"/>
    </row>
    <row r="4386" spans="1:72" ht="15.75" x14ac:dyDescent="0.25">
      <c r="A4386" s="52"/>
      <c r="B4386" s="56"/>
      <c r="C4386" s="7"/>
      <c r="D4386" s="7"/>
      <c r="E4386" s="7"/>
      <c r="F4386" s="7"/>
      <c r="J4386" s="71"/>
      <c r="K4386" s="74"/>
      <c r="L4386" s="180"/>
      <c r="M4386" s="180"/>
      <c r="N4386" s="78"/>
      <c r="R4386" s="80"/>
      <c r="S4386" s="92"/>
      <c r="W4386" s="107"/>
      <c r="X4386" s="225"/>
      <c r="Y4386" s="62"/>
      <c r="Z4386" s="108"/>
      <c r="AA4386" s="107"/>
      <c r="AC4386" s="108"/>
      <c r="AD4386" s="108"/>
      <c r="AE4386" s="71"/>
      <c r="AF4386" s="71"/>
      <c r="AG4386" s="71"/>
      <c r="AH4386" s="71"/>
      <c r="AI4386" s="120"/>
      <c r="AK4386" s="119"/>
      <c r="AL4386" s="119"/>
      <c r="AR4386" s="130"/>
      <c r="AT4386" s="7"/>
      <c r="AU4386" s="7"/>
      <c r="AV4386" s="136"/>
      <c r="AW4386" s="129"/>
      <c r="AX4386" s="140"/>
      <c r="BQ4386" s="158"/>
      <c r="BS4386" s="6"/>
      <c r="BT4386" s="11"/>
    </row>
    <row r="4387" spans="1:72" ht="15.75" x14ac:dyDescent="0.25">
      <c r="A4387" s="52"/>
      <c r="B4387" s="56"/>
      <c r="C4387" s="7"/>
      <c r="D4387" s="7"/>
      <c r="E4387" s="7"/>
      <c r="F4387" s="7"/>
      <c r="J4387" s="71"/>
      <c r="K4387" s="74"/>
      <c r="L4387" s="180"/>
      <c r="M4387" s="180"/>
      <c r="N4387" s="78"/>
      <c r="R4387" s="80"/>
      <c r="S4387" s="92"/>
      <c r="W4387" s="107"/>
      <c r="X4387" s="225"/>
      <c r="Y4387" s="62"/>
      <c r="Z4387" s="108"/>
      <c r="AA4387" s="107"/>
      <c r="AC4387" s="108"/>
      <c r="AD4387" s="108"/>
      <c r="AE4387" s="71"/>
      <c r="AF4387" s="71"/>
      <c r="AG4387" s="71"/>
      <c r="AH4387" s="71"/>
      <c r="AI4387" s="120"/>
      <c r="AK4387" s="119"/>
      <c r="AL4387" s="119"/>
      <c r="AR4387" s="130"/>
      <c r="AT4387" s="7"/>
      <c r="AU4387" s="7"/>
      <c r="AV4387" s="136"/>
      <c r="AW4387" s="129"/>
      <c r="AX4387" s="140"/>
      <c r="BQ4387" s="158"/>
      <c r="BS4387" s="6"/>
      <c r="BT4387" s="11"/>
    </row>
    <row r="4388" spans="1:72" ht="15.75" x14ac:dyDescent="0.25">
      <c r="A4388" s="52"/>
      <c r="B4388" s="56"/>
      <c r="C4388" s="7"/>
      <c r="D4388" s="7"/>
      <c r="E4388" s="7"/>
      <c r="F4388" s="7"/>
      <c r="J4388" s="71"/>
      <c r="K4388" s="74"/>
      <c r="L4388" s="180"/>
      <c r="M4388" s="180"/>
      <c r="N4388" s="78"/>
      <c r="R4388" s="80"/>
      <c r="S4388" s="92"/>
      <c r="W4388" s="107"/>
      <c r="X4388" s="225"/>
      <c r="Y4388" s="62"/>
      <c r="Z4388" s="108"/>
      <c r="AA4388" s="107"/>
      <c r="AC4388" s="108"/>
      <c r="AD4388" s="108"/>
      <c r="AE4388" s="71"/>
      <c r="AF4388" s="71"/>
      <c r="AG4388" s="71"/>
      <c r="AH4388" s="71"/>
      <c r="AI4388" s="120"/>
      <c r="AK4388" s="119"/>
      <c r="AL4388" s="119"/>
      <c r="AR4388" s="130"/>
      <c r="AT4388" s="7"/>
      <c r="AU4388" s="7"/>
      <c r="AV4388" s="136"/>
      <c r="AW4388" s="129"/>
      <c r="AX4388" s="140"/>
      <c r="BQ4388" s="158"/>
      <c r="BS4388" s="6"/>
      <c r="BT4388" s="11"/>
    </row>
    <row r="4389" spans="1:72" ht="15.75" x14ac:dyDescent="0.25">
      <c r="A4389" s="52"/>
      <c r="B4389" s="56"/>
      <c r="C4389" s="7"/>
      <c r="D4389" s="7"/>
      <c r="E4389" s="7"/>
      <c r="F4389" s="7"/>
      <c r="J4389" s="71"/>
      <c r="K4389" s="74"/>
      <c r="L4389" s="180"/>
      <c r="M4389" s="180"/>
      <c r="N4389" s="78"/>
      <c r="R4389" s="80"/>
      <c r="S4389" s="92"/>
      <c r="W4389" s="107"/>
      <c r="X4389" s="225"/>
      <c r="Y4389" s="62"/>
      <c r="Z4389" s="108"/>
      <c r="AA4389" s="107"/>
      <c r="AC4389" s="108"/>
      <c r="AD4389" s="108"/>
      <c r="AE4389" s="71"/>
      <c r="AF4389" s="71"/>
      <c r="AG4389" s="71"/>
      <c r="AH4389" s="71"/>
      <c r="AI4389" s="120"/>
      <c r="AK4389" s="119"/>
      <c r="AL4389" s="119"/>
      <c r="AR4389" s="130"/>
      <c r="AT4389" s="7"/>
      <c r="AU4389" s="7"/>
      <c r="AV4389" s="136"/>
      <c r="AW4389" s="129"/>
      <c r="AX4389" s="140"/>
      <c r="BQ4389" s="158"/>
      <c r="BS4389" s="6"/>
      <c r="BT4389" s="11"/>
    </row>
    <row r="4390" spans="1:72" ht="15.75" x14ac:dyDescent="0.25">
      <c r="A4390" s="52"/>
      <c r="B4390" s="56"/>
      <c r="C4390" s="7"/>
      <c r="D4390" s="7"/>
      <c r="E4390" s="7"/>
      <c r="F4390" s="7"/>
      <c r="J4390" s="71"/>
      <c r="K4390" s="74"/>
      <c r="L4390" s="180"/>
      <c r="M4390" s="180"/>
      <c r="N4390" s="78"/>
      <c r="R4390" s="80"/>
      <c r="S4390" s="92"/>
      <c r="W4390" s="107"/>
      <c r="X4390" s="225"/>
      <c r="Y4390" s="62"/>
      <c r="Z4390" s="108"/>
      <c r="AA4390" s="107"/>
      <c r="AC4390" s="108"/>
      <c r="AD4390" s="108"/>
      <c r="AE4390" s="71"/>
      <c r="AF4390" s="71"/>
      <c r="AG4390" s="71"/>
      <c r="AH4390" s="71"/>
      <c r="AI4390" s="120"/>
      <c r="AK4390" s="119"/>
      <c r="AL4390" s="119"/>
      <c r="AR4390" s="130"/>
      <c r="AT4390" s="7"/>
      <c r="AU4390" s="7"/>
      <c r="AV4390" s="136"/>
      <c r="AW4390" s="129"/>
      <c r="AX4390" s="140"/>
      <c r="BQ4390" s="158"/>
      <c r="BS4390" s="6"/>
      <c r="BT4390" s="11"/>
    </row>
    <row r="4391" spans="1:72" ht="15.75" x14ac:dyDescent="0.25">
      <c r="A4391" s="52"/>
      <c r="B4391" s="56"/>
      <c r="C4391" s="7"/>
      <c r="D4391" s="7"/>
      <c r="E4391" s="7"/>
      <c r="F4391" s="7"/>
      <c r="J4391" s="71"/>
      <c r="K4391" s="74"/>
      <c r="L4391" s="180"/>
      <c r="M4391" s="180"/>
      <c r="N4391" s="78"/>
      <c r="R4391" s="80"/>
      <c r="S4391" s="92"/>
      <c r="W4391" s="107"/>
      <c r="X4391" s="225"/>
      <c r="Y4391" s="62"/>
      <c r="Z4391" s="108"/>
      <c r="AA4391" s="107"/>
      <c r="AC4391" s="108"/>
      <c r="AD4391" s="108"/>
      <c r="AE4391" s="71"/>
      <c r="AF4391" s="71"/>
      <c r="AG4391" s="71"/>
      <c r="AH4391" s="71"/>
      <c r="AI4391" s="120"/>
      <c r="AK4391" s="119"/>
      <c r="AL4391" s="119"/>
      <c r="AR4391" s="130"/>
      <c r="AT4391" s="7"/>
      <c r="AU4391" s="7"/>
      <c r="AV4391" s="136"/>
      <c r="AW4391" s="129"/>
      <c r="AX4391" s="140"/>
      <c r="BQ4391" s="158"/>
      <c r="BS4391" s="6"/>
      <c r="BT4391" s="11"/>
    </row>
    <row r="4392" spans="1:72" ht="15.75" x14ac:dyDescent="0.25">
      <c r="A4392" s="52"/>
      <c r="B4392" s="56"/>
      <c r="C4392" s="7"/>
      <c r="D4392" s="7"/>
      <c r="E4392" s="7"/>
      <c r="F4392" s="7"/>
      <c r="J4392" s="71"/>
      <c r="K4392" s="74"/>
      <c r="L4392" s="180"/>
      <c r="M4392" s="180"/>
      <c r="N4392" s="78"/>
      <c r="R4392" s="80"/>
      <c r="S4392" s="92"/>
      <c r="W4392" s="107"/>
      <c r="X4392" s="225"/>
      <c r="Y4392" s="62"/>
      <c r="Z4392" s="108"/>
      <c r="AA4392" s="107"/>
      <c r="AC4392" s="108"/>
      <c r="AD4392" s="108"/>
      <c r="AE4392" s="71"/>
      <c r="AF4392" s="71"/>
      <c r="AG4392" s="71"/>
      <c r="AH4392" s="71"/>
      <c r="AI4392" s="120"/>
      <c r="AK4392" s="119"/>
      <c r="AL4392" s="119"/>
      <c r="AR4392" s="130"/>
      <c r="AT4392" s="7"/>
      <c r="AU4392" s="7"/>
      <c r="AV4392" s="136"/>
      <c r="AW4392" s="129"/>
      <c r="AX4392" s="140"/>
      <c r="BQ4392" s="158"/>
      <c r="BS4392" s="6"/>
      <c r="BT4392" s="11"/>
    </row>
    <row r="4393" spans="1:72" ht="15.75" x14ac:dyDescent="0.25">
      <c r="A4393" s="52"/>
      <c r="B4393" s="56"/>
      <c r="C4393" s="7"/>
      <c r="D4393" s="7"/>
      <c r="E4393" s="7"/>
      <c r="F4393" s="7"/>
      <c r="J4393" s="71"/>
      <c r="K4393" s="74"/>
      <c r="L4393" s="180"/>
      <c r="M4393" s="180"/>
      <c r="N4393" s="78"/>
      <c r="R4393" s="80"/>
      <c r="S4393" s="92"/>
      <c r="W4393" s="107"/>
      <c r="X4393" s="225"/>
      <c r="Y4393" s="62"/>
      <c r="Z4393" s="108"/>
      <c r="AA4393" s="107"/>
      <c r="AC4393" s="108"/>
      <c r="AD4393" s="108"/>
      <c r="AE4393" s="71"/>
      <c r="AF4393" s="71"/>
      <c r="AG4393" s="71"/>
      <c r="AH4393" s="71"/>
      <c r="AI4393" s="120"/>
      <c r="AK4393" s="119"/>
      <c r="AL4393" s="119"/>
      <c r="AR4393" s="130"/>
      <c r="AT4393" s="7"/>
      <c r="AU4393" s="7"/>
      <c r="AV4393" s="136"/>
      <c r="AW4393" s="129"/>
      <c r="AX4393" s="140"/>
      <c r="BQ4393" s="158"/>
      <c r="BS4393" s="6"/>
      <c r="BT4393" s="11"/>
    </row>
    <row r="4394" spans="1:72" ht="15.75" x14ac:dyDescent="0.25">
      <c r="A4394" s="52"/>
      <c r="B4394" s="56"/>
      <c r="C4394" s="7"/>
      <c r="D4394" s="7"/>
      <c r="E4394" s="7"/>
      <c r="F4394" s="7"/>
      <c r="J4394" s="71"/>
      <c r="K4394" s="74"/>
      <c r="L4394" s="180"/>
      <c r="M4394" s="180"/>
      <c r="N4394" s="78"/>
      <c r="R4394" s="80"/>
      <c r="S4394" s="92"/>
      <c r="W4394" s="107"/>
      <c r="X4394" s="225"/>
      <c r="Y4394" s="62"/>
      <c r="Z4394" s="108"/>
      <c r="AA4394" s="107"/>
      <c r="AC4394" s="108"/>
      <c r="AD4394" s="108"/>
      <c r="AE4394" s="71"/>
      <c r="AF4394" s="71"/>
      <c r="AG4394" s="71"/>
      <c r="AH4394" s="71"/>
      <c r="AI4394" s="120"/>
      <c r="AK4394" s="119"/>
      <c r="AL4394" s="119"/>
      <c r="AR4394" s="130"/>
      <c r="AT4394" s="7"/>
      <c r="AU4394" s="7"/>
      <c r="AV4394" s="136"/>
      <c r="AW4394" s="129"/>
      <c r="AX4394" s="140"/>
      <c r="BQ4394" s="158"/>
      <c r="BS4394" s="6"/>
      <c r="BT4394" s="11"/>
    </row>
    <row r="4395" spans="1:72" ht="15.75" x14ac:dyDescent="0.25">
      <c r="A4395" s="52"/>
      <c r="B4395" s="56"/>
      <c r="C4395" s="7"/>
      <c r="D4395" s="7"/>
      <c r="E4395" s="7"/>
      <c r="F4395" s="7"/>
      <c r="J4395" s="71"/>
      <c r="K4395" s="74"/>
      <c r="L4395" s="180"/>
      <c r="M4395" s="180"/>
      <c r="N4395" s="78"/>
      <c r="R4395" s="80"/>
      <c r="S4395" s="92"/>
      <c r="W4395" s="107"/>
      <c r="X4395" s="225"/>
      <c r="Y4395" s="62"/>
      <c r="Z4395" s="108"/>
      <c r="AA4395" s="107"/>
      <c r="AC4395" s="108"/>
      <c r="AD4395" s="108"/>
      <c r="AE4395" s="71"/>
      <c r="AF4395" s="71"/>
      <c r="AG4395" s="71"/>
      <c r="AH4395" s="71"/>
      <c r="AI4395" s="120"/>
      <c r="AK4395" s="119"/>
      <c r="AL4395" s="119"/>
      <c r="AR4395" s="130"/>
      <c r="AT4395" s="7"/>
      <c r="AU4395" s="7"/>
      <c r="AV4395" s="136"/>
      <c r="AW4395" s="129"/>
      <c r="AX4395" s="140"/>
      <c r="BQ4395" s="158"/>
      <c r="BS4395" s="6"/>
      <c r="BT4395" s="11"/>
    </row>
    <row r="4396" spans="1:72" ht="15.75" x14ac:dyDescent="0.25">
      <c r="A4396" s="52"/>
      <c r="B4396" s="56"/>
      <c r="C4396" s="7"/>
      <c r="D4396" s="7"/>
      <c r="E4396" s="7"/>
      <c r="F4396" s="7"/>
      <c r="J4396" s="71"/>
      <c r="K4396" s="74"/>
      <c r="L4396" s="180"/>
      <c r="M4396" s="180"/>
      <c r="N4396" s="78"/>
      <c r="R4396" s="80"/>
      <c r="S4396" s="92"/>
      <c r="W4396" s="107"/>
      <c r="X4396" s="225"/>
      <c r="Y4396" s="62"/>
      <c r="Z4396" s="108"/>
      <c r="AA4396" s="107"/>
      <c r="AC4396" s="108"/>
      <c r="AD4396" s="108"/>
      <c r="AE4396" s="71"/>
      <c r="AF4396" s="71"/>
      <c r="AG4396" s="71"/>
      <c r="AH4396" s="71"/>
      <c r="AI4396" s="120"/>
      <c r="AK4396" s="119"/>
      <c r="AL4396" s="119"/>
      <c r="AR4396" s="130"/>
      <c r="AT4396" s="7"/>
      <c r="AU4396" s="7"/>
      <c r="AV4396" s="136"/>
      <c r="AW4396" s="129"/>
      <c r="AX4396" s="140"/>
      <c r="BQ4396" s="158"/>
      <c r="BS4396" s="6"/>
      <c r="BT4396" s="11"/>
    </row>
    <row r="4397" spans="1:72" ht="15.75" x14ac:dyDescent="0.25">
      <c r="A4397" s="52"/>
      <c r="B4397" s="56"/>
      <c r="C4397" s="7"/>
      <c r="D4397" s="7"/>
      <c r="E4397" s="7"/>
      <c r="F4397" s="7"/>
      <c r="J4397" s="71"/>
      <c r="K4397" s="74"/>
      <c r="L4397" s="180"/>
      <c r="M4397" s="180"/>
      <c r="N4397" s="78"/>
      <c r="R4397" s="80"/>
      <c r="S4397" s="92"/>
      <c r="W4397" s="107"/>
      <c r="X4397" s="225"/>
      <c r="Y4397" s="62"/>
      <c r="Z4397" s="108"/>
      <c r="AA4397" s="107"/>
      <c r="AC4397" s="108"/>
      <c r="AD4397" s="108"/>
      <c r="AE4397" s="71"/>
      <c r="AF4397" s="71"/>
      <c r="AG4397" s="71"/>
      <c r="AH4397" s="71"/>
      <c r="AI4397" s="120"/>
      <c r="AK4397" s="119"/>
      <c r="AL4397" s="119"/>
      <c r="AR4397" s="130"/>
      <c r="AT4397" s="7"/>
      <c r="AU4397" s="7"/>
      <c r="AV4397" s="136"/>
      <c r="AW4397" s="129"/>
      <c r="AX4397" s="140"/>
      <c r="BQ4397" s="158"/>
      <c r="BS4397" s="6"/>
      <c r="BT4397" s="11"/>
    </row>
    <row r="4398" spans="1:72" ht="15.75" x14ac:dyDescent="0.25">
      <c r="A4398" s="52"/>
      <c r="B4398" s="56"/>
      <c r="C4398" s="7"/>
      <c r="D4398" s="7"/>
      <c r="E4398" s="7"/>
      <c r="F4398" s="7"/>
      <c r="J4398" s="71"/>
      <c r="K4398" s="74"/>
      <c r="L4398" s="180"/>
      <c r="M4398" s="180"/>
      <c r="N4398" s="78"/>
      <c r="R4398" s="80"/>
      <c r="S4398" s="92"/>
      <c r="W4398" s="107"/>
      <c r="X4398" s="225"/>
      <c r="Y4398" s="62"/>
      <c r="Z4398" s="108"/>
      <c r="AA4398" s="107"/>
      <c r="AC4398" s="108"/>
      <c r="AD4398" s="108"/>
      <c r="AE4398" s="71"/>
      <c r="AF4398" s="71"/>
      <c r="AG4398" s="71"/>
      <c r="AH4398" s="71"/>
      <c r="AI4398" s="120"/>
      <c r="AK4398" s="119"/>
      <c r="AL4398" s="119"/>
      <c r="AR4398" s="130"/>
      <c r="AT4398" s="7"/>
      <c r="AU4398" s="7"/>
      <c r="AV4398" s="136"/>
      <c r="AW4398" s="129"/>
      <c r="AX4398" s="140"/>
      <c r="BQ4398" s="158"/>
      <c r="BS4398" s="6"/>
      <c r="BT4398" s="11"/>
    </row>
    <row r="4399" spans="1:72" ht="15.75" x14ac:dyDescent="0.25">
      <c r="A4399" s="52"/>
      <c r="B4399" s="56"/>
      <c r="C4399" s="7"/>
      <c r="D4399" s="7"/>
      <c r="E4399" s="7"/>
      <c r="F4399" s="7"/>
      <c r="J4399" s="71"/>
      <c r="K4399" s="74"/>
      <c r="L4399" s="180"/>
      <c r="M4399" s="180"/>
      <c r="N4399" s="78"/>
      <c r="R4399" s="80"/>
      <c r="S4399" s="92"/>
      <c r="W4399" s="107"/>
      <c r="X4399" s="225"/>
      <c r="Y4399" s="62"/>
      <c r="Z4399" s="108"/>
      <c r="AA4399" s="107"/>
      <c r="AC4399" s="108"/>
      <c r="AD4399" s="108"/>
      <c r="AE4399" s="71"/>
      <c r="AF4399" s="71"/>
      <c r="AG4399" s="71"/>
      <c r="AH4399" s="71"/>
      <c r="AI4399" s="120"/>
      <c r="AK4399" s="119"/>
      <c r="AL4399" s="119"/>
      <c r="AR4399" s="130"/>
      <c r="AT4399" s="7"/>
      <c r="AU4399" s="7"/>
      <c r="AV4399" s="136"/>
      <c r="AW4399" s="129"/>
      <c r="AX4399" s="140"/>
      <c r="BQ4399" s="158"/>
      <c r="BS4399" s="6"/>
      <c r="BT4399" s="11"/>
    </row>
    <row r="4400" spans="1:72" ht="15.75" x14ac:dyDescent="0.25">
      <c r="A4400" s="52"/>
      <c r="B4400" s="56"/>
      <c r="C4400" s="7"/>
      <c r="D4400" s="7"/>
      <c r="E4400" s="7"/>
      <c r="F4400" s="7"/>
      <c r="J4400" s="71"/>
      <c r="K4400" s="74"/>
      <c r="L4400" s="180"/>
      <c r="M4400" s="180"/>
      <c r="N4400" s="78"/>
      <c r="R4400" s="80"/>
      <c r="S4400" s="92"/>
      <c r="W4400" s="107"/>
      <c r="X4400" s="225"/>
      <c r="Y4400" s="62"/>
      <c r="Z4400" s="108"/>
      <c r="AA4400" s="107"/>
      <c r="AC4400" s="108"/>
      <c r="AD4400" s="108"/>
      <c r="AE4400" s="71"/>
      <c r="AF4400" s="71"/>
      <c r="AG4400" s="71"/>
      <c r="AH4400" s="71"/>
      <c r="AI4400" s="120"/>
      <c r="AK4400" s="119"/>
      <c r="AL4400" s="119"/>
      <c r="AR4400" s="130"/>
      <c r="AT4400" s="7"/>
      <c r="AU4400" s="7"/>
      <c r="AV4400" s="136"/>
      <c r="AW4400" s="129"/>
      <c r="AX4400" s="140"/>
      <c r="BQ4400" s="158"/>
      <c r="BS4400" s="6"/>
      <c r="BT4400" s="11"/>
    </row>
    <row r="4401" spans="1:72" ht="15.75" x14ac:dyDescent="0.25">
      <c r="A4401" s="52"/>
      <c r="B4401" s="56"/>
      <c r="C4401" s="7"/>
      <c r="D4401" s="7"/>
      <c r="E4401" s="7"/>
      <c r="F4401" s="7"/>
      <c r="J4401" s="71"/>
      <c r="K4401" s="74"/>
      <c r="L4401" s="180"/>
      <c r="M4401" s="180"/>
      <c r="N4401" s="78"/>
      <c r="R4401" s="80"/>
      <c r="S4401" s="92"/>
      <c r="W4401" s="107"/>
      <c r="X4401" s="225"/>
      <c r="Y4401" s="62"/>
      <c r="Z4401" s="108"/>
      <c r="AA4401" s="107"/>
      <c r="AC4401" s="108"/>
      <c r="AD4401" s="108"/>
      <c r="AE4401" s="71"/>
      <c r="AF4401" s="71"/>
      <c r="AG4401" s="71"/>
      <c r="AH4401" s="71"/>
      <c r="AI4401" s="120"/>
      <c r="AK4401" s="119"/>
      <c r="AL4401" s="119"/>
      <c r="AR4401" s="130"/>
      <c r="AT4401" s="7"/>
      <c r="AU4401" s="7"/>
      <c r="AV4401" s="136"/>
      <c r="AW4401" s="129"/>
      <c r="AX4401" s="140"/>
      <c r="BQ4401" s="158"/>
      <c r="BS4401" s="6"/>
      <c r="BT4401" s="11"/>
    </row>
    <row r="4402" spans="1:72" ht="15.75" x14ac:dyDescent="0.25">
      <c r="A4402" s="52"/>
      <c r="B4402" s="56"/>
      <c r="C4402" s="7"/>
      <c r="D4402" s="7"/>
      <c r="E4402" s="7"/>
      <c r="F4402" s="7"/>
      <c r="J4402" s="71"/>
      <c r="K4402" s="74"/>
      <c r="L4402" s="180"/>
      <c r="M4402" s="180"/>
      <c r="N4402" s="78"/>
      <c r="R4402" s="80"/>
      <c r="S4402" s="92"/>
      <c r="W4402" s="107"/>
      <c r="X4402" s="225"/>
      <c r="Y4402" s="62"/>
      <c r="Z4402" s="108"/>
      <c r="AA4402" s="107"/>
      <c r="AC4402" s="108"/>
      <c r="AD4402" s="108"/>
      <c r="AE4402" s="71"/>
      <c r="AF4402" s="71"/>
      <c r="AG4402" s="71"/>
      <c r="AH4402" s="71"/>
      <c r="AI4402" s="120"/>
      <c r="AK4402" s="119"/>
      <c r="AL4402" s="119"/>
      <c r="AR4402" s="130"/>
      <c r="AT4402" s="7"/>
      <c r="AU4402" s="7"/>
      <c r="AV4402" s="136"/>
      <c r="AW4402" s="129"/>
      <c r="AX4402" s="140"/>
      <c r="BQ4402" s="158"/>
      <c r="BS4402" s="6"/>
      <c r="BT4402" s="11"/>
    </row>
    <row r="4403" spans="1:72" ht="15.75" x14ac:dyDescent="0.25">
      <c r="A4403" s="52"/>
      <c r="B4403" s="56"/>
      <c r="C4403" s="7"/>
      <c r="D4403" s="7"/>
      <c r="E4403" s="7"/>
      <c r="F4403" s="7"/>
      <c r="J4403" s="71"/>
      <c r="K4403" s="74"/>
      <c r="L4403" s="180"/>
      <c r="M4403" s="180"/>
      <c r="N4403" s="78"/>
      <c r="R4403" s="80"/>
      <c r="S4403" s="92"/>
      <c r="W4403" s="107"/>
      <c r="X4403" s="225"/>
      <c r="Y4403" s="62"/>
      <c r="Z4403" s="108"/>
      <c r="AA4403" s="107"/>
      <c r="AC4403" s="108"/>
      <c r="AD4403" s="108"/>
      <c r="AE4403" s="71"/>
      <c r="AF4403" s="71"/>
      <c r="AG4403" s="71"/>
      <c r="AH4403" s="71"/>
      <c r="AI4403" s="120"/>
      <c r="AK4403" s="119"/>
      <c r="AL4403" s="119"/>
      <c r="AR4403" s="130"/>
      <c r="AT4403" s="7"/>
      <c r="AU4403" s="7"/>
      <c r="AV4403" s="136"/>
      <c r="AW4403" s="129"/>
      <c r="AX4403" s="140"/>
      <c r="BQ4403" s="158"/>
      <c r="BS4403" s="6"/>
      <c r="BT4403" s="11"/>
    </row>
    <row r="4404" spans="1:72" ht="15.75" x14ac:dyDescent="0.25">
      <c r="A4404" s="52"/>
      <c r="B4404" s="56"/>
      <c r="C4404" s="7"/>
      <c r="D4404" s="7"/>
      <c r="E4404" s="7"/>
      <c r="F4404" s="7"/>
      <c r="J4404" s="71"/>
      <c r="K4404" s="74"/>
      <c r="L4404" s="180"/>
      <c r="M4404" s="180"/>
      <c r="N4404" s="78"/>
      <c r="R4404" s="80"/>
      <c r="S4404" s="92"/>
      <c r="W4404" s="107"/>
      <c r="X4404" s="225"/>
      <c r="Y4404" s="62"/>
      <c r="Z4404" s="108"/>
      <c r="AA4404" s="107"/>
      <c r="AC4404" s="108"/>
      <c r="AD4404" s="108"/>
      <c r="AE4404" s="71"/>
      <c r="AF4404" s="71"/>
      <c r="AG4404" s="71"/>
      <c r="AH4404" s="71"/>
      <c r="AI4404" s="120"/>
      <c r="AK4404" s="119"/>
      <c r="AL4404" s="119"/>
      <c r="AR4404" s="130"/>
      <c r="AT4404" s="7"/>
      <c r="AU4404" s="7"/>
      <c r="AV4404" s="136"/>
      <c r="AW4404" s="129"/>
      <c r="AX4404" s="140"/>
      <c r="BQ4404" s="158"/>
      <c r="BS4404" s="6"/>
      <c r="BT4404" s="11"/>
    </row>
    <row r="4405" spans="1:72" ht="15.75" x14ac:dyDescent="0.25">
      <c r="A4405" s="52"/>
      <c r="B4405" s="56"/>
      <c r="C4405" s="7"/>
      <c r="D4405" s="7"/>
      <c r="E4405" s="7"/>
      <c r="F4405" s="7"/>
      <c r="J4405" s="71"/>
      <c r="K4405" s="74"/>
      <c r="L4405" s="180"/>
      <c r="M4405" s="180"/>
      <c r="N4405" s="78"/>
      <c r="R4405" s="80"/>
      <c r="S4405" s="92"/>
      <c r="W4405" s="107"/>
      <c r="X4405" s="225"/>
      <c r="Y4405" s="62"/>
      <c r="Z4405" s="108"/>
      <c r="AA4405" s="107"/>
      <c r="AC4405" s="108"/>
      <c r="AD4405" s="108"/>
      <c r="AE4405" s="71"/>
      <c r="AF4405" s="71"/>
      <c r="AG4405" s="71"/>
      <c r="AH4405" s="71"/>
      <c r="AI4405" s="120"/>
      <c r="AK4405" s="119"/>
      <c r="AL4405" s="119"/>
      <c r="AR4405" s="130"/>
      <c r="AT4405" s="7"/>
      <c r="AU4405" s="7"/>
      <c r="AV4405" s="136"/>
      <c r="AW4405" s="129"/>
      <c r="AX4405" s="140"/>
      <c r="BQ4405" s="158"/>
      <c r="BS4405" s="6"/>
      <c r="BT4405" s="11"/>
    </row>
    <row r="4406" spans="1:72" ht="15.75" x14ac:dyDescent="0.25">
      <c r="A4406" s="52"/>
      <c r="B4406" s="56"/>
      <c r="C4406" s="7"/>
      <c r="D4406" s="7"/>
      <c r="E4406" s="7"/>
      <c r="F4406" s="7"/>
      <c r="J4406" s="71"/>
      <c r="K4406" s="74"/>
      <c r="L4406" s="180"/>
      <c r="M4406" s="180"/>
      <c r="N4406" s="78"/>
      <c r="R4406" s="80"/>
      <c r="S4406" s="92"/>
      <c r="W4406" s="107"/>
      <c r="X4406" s="225"/>
      <c r="Y4406" s="62"/>
      <c r="Z4406" s="108"/>
      <c r="AA4406" s="107"/>
      <c r="AC4406" s="108"/>
      <c r="AD4406" s="108"/>
      <c r="AE4406" s="71"/>
      <c r="AF4406" s="71"/>
      <c r="AG4406" s="71"/>
      <c r="AH4406" s="71"/>
      <c r="AI4406" s="120"/>
      <c r="AK4406" s="119"/>
      <c r="AL4406" s="119"/>
      <c r="AR4406" s="130"/>
      <c r="AT4406" s="7"/>
      <c r="AU4406" s="7"/>
      <c r="AV4406" s="136"/>
      <c r="AW4406" s="129"/>
      <c r="AX4406" s="140"/>
      <c r="BQ4406" s="158"/>
      <c r="BS4406" s="6"/>
      <c r="BT4406" s="11"/>
    </row>
    <row r="4407" spans="1:72" ht="15.75" x14ac:dyDescent="0.25">
      <c r="A4407" s="52"/>
      <c r="B4407" s="56"/>
      <c r="C4407" s="7"/>
      <c r="D4407" s="7"/>
      <c r="E4407" s="7"/>
      <c r="F4407" s="7"/>
      <c r="J4407" s="71"/>
      <c r="K4407" s="74"/>
      <c r="L4407" s="180"/>
      <c r="M4407" s="180"/>
      <c r="N4407" s="78"/>
      <c r="R4407" s="80"/>
      <c r="S4407" s="92"/>
      <c r="W4407" s="107"/>
      <c r="X4407" s="225"/>
      <c r="Y4407" s="62"/>
      <c r="Z4407" s="108"/>
      <c r="AA4407" s="107"/>
      <c r="AC4407" s="108"/>
      <c r="AD4407" s="108"/>
      <c r="AE4407" s="71"/>
      <c r="AF4407" s="71"/>
      <c r="AG4407" s="71"/>
      <c r="AH4407" s="71"/>
      <c r="AI4407" s="120"/>
      <c r="AK4407" s="119"/>
      <c r="AL4407" s="119"/>
      <c r="AR4407" s="130"/>
      <c r="AT4407" s="7"/>
      <c r="AU4407" s="7"/>
      <c r="AV4407" s="136"/>
      <c r="AW4407" s="129"/>
      <c r="AX4407" s="140"/>
      <c r="BQ4407" s="158"/>
      <c r="BS4407" s="6"/>
      <c r="BT4407" s="11"/>
    </row>
    <row r="4408" spans="1:72" ht="15.75" x14ac:dyDescent="0.25">
      <c r="A4408" s="52"/>
      <c r="B4408" s="56"/>
      <c r="C4408" s="7"/>
      <c r="D4408" s="7"/>
      <c r="E4408" s="7"/>
      <c r="F4408" s="7"/>
      <c r="J4408" s="71"/>
      <c r="K4408" s="74"/>
      <c r="L4408" s="180"/>
      <c r="M4408" s="180"/>
      <c r="N4408" s="78"/>
      <c r="R4408" s="80"/>
      <c r="S4408" s="92"/>
      <c r="W4408" s="107"/>
      <c r="X4408" s="225"/>
      <c r="Y4408" s="62"/>
      <c r="Z4408" s="108"/>
      <c r="AA4408" s="107"/>
      <c r="AC4408" s="108"/>
      <c r="AD4408" s="108"/>
      <c r="AE4408" s="71"/>
      <c r="AF4408" s="71"/>
      <c r="AG4408" s="71"/>
      <c r="AH4408" s="71"/>
      <c r="AI4408" s="120"/>
      <c r="AK4408" s="119"/>
      <c r="AL4408" s="119"/>
      <c r="AR4408" s="130"/>
      <c r="AT4408" s="7"/>
      <c r="AU4408" s="7"/>
      <c r="AV4408" s="136"/>
      <c r="AW4408" s="129"/>
      <c r="AX4408" s="140"/>
      <c r="BQ4408" s="158"/>
      <c r="BS4408" s="6"/>
      <c r="BT4408" s="11"/>
    </row>
    <row r="4409" spans="1:72" ht="15.75" x14ac:dyDescent="0.25">
      <c r="A4409" s="52"/>
      <c r="B4409" s="56"/>
      <c r="C4409" s="7"/>
      <c r="D4409" s="7"/>
      <c r="E4409" s="7"/>
      <c r="F4409" s="7"/>
      <c r="J4409" s="71"/>
      <c r="K4409" s="74"/>
      <c r="L4409" s="180"/>
      <c r="M4409" s="180"/>
      <c r="N4409" s="78"/>
      <c r="R4409" s="80"/>
      <c r="S4409" s="92"/>
      <c r="W4409" s="107"/>
      <c r="X4409" s="225"/>
      <c r="Y4409" s="62"/>
      <c r="Z4409" s="108"/>
      <c r="AA4409" s="107"/>
      <c r="AC4409" s="108"/>
      <c r="AD4409" s="108"/>
      <c r="AE4409" s="71"/>
      <c r="AF4409" s="71"/>
      <c r="AG4409" s="71"/>
      <c r="AH4409" s="71"/>
      <c r="AI4409" s="120"/>
      <c r="AK4409" s="119"/>
      <c r="AL4409" s="119"/>
      <c r="AR4409" s="130"/>
      <c r="AT4409" s="7"/>
      <c r="AU4409" s="7"/>
      <c r="AV4409" s="136"/>
      <c r="AW4409" s="129"/>
      <c r="AX4409" s="140"/>
      <c r="BQ4409" s="158"/>
      <c r="BS4409" s="6"/>
      <c r="BT4409" s="11"/>
    </row>
    <row r="4410" spans="1:72" ht="15.75" x14ac:dyDescent="0.25">
      <c r="A4410" s="52"/>
      <c r="B4410" s="56"/>
      <c r="C4410" s="7"/>
      <c r="D4410" s="7"/>
      <c r="E4410" s="7"/>
      <c r="F4410" s="7"/>
      <c r="J4410" s="71"/>
      <c r="K4410" s="74"/>
      <c r="L4410" s="180"/>
      <c r="M4410" s="180"/>
      <c r="N4410" s="78"/>
      <c r="R4410" s="80"/>
      <c r="S4410" s="92"/>
      <c r="W4410" s="107"/>
      <c r="X4410" s="225"/>
      <c r="Y4410" s="62"/>
      <c r="Z4410" s="108"/>
      <c r="AA4410" s="107"/>
      <c r="AC4410" s="108"/>
      <c r="AD4410" s="108"/>
      <c r="AE4410" s="71"/>
      <c r="AF4410" s="71"/>
      <c r="AG4410" s="71"/>
      <c r="AH4410" s="71"/>
      <c r="AI4410" s="120"/>
      <c r="AK4410" s="119"/>
      <c r="AL4410" s="119"/>
      <c r="AR4410" s="130"/>
      <c r="AT4410" s="7"/>
      <c r="AU4410" s="7"/>
      <c r="AV4410" s="136"/>
      <c r="AW4410" s="129"/>
      <c r="AX4410" s="140"/>
      <c r="BQ4410" s="158"/>
      <c r="BS4410" s="6"/>
      <c r="BT4410" s="11"/>
    </row>
    <row r="4411" spans="1:72" ht="15.75" x14ac:dyDescent="0.25">
      <c r="A4411" s="52"/>
      <c r="B4411" s="56"/>
      <c r="C4411" s="7"/>
      <c r="D4411" s="7"/>
      <c r="E4411" s="7"/>
      <c r="F4411" s="7"/>
      <c r="J4411" s="71"/>
      <c r="K4411" s="74"/>
      <c r="L4411" s="180"/>
      <c r="M4411" s="180"/>
      <c r="N4411" s="78"/>
      <c r="R4411" s="80"/>
      <c r="S4411" s="92"/>
      <c r="W4411" s="107"/>
      <c r="X4411" s="225"/>
      <c r="Y4411" s="62"/>
      <c r="Z4411" s="108"/>
      <c r="AA4411" s="107"/>
      <c r="AC4411" s="108"/>
      <c r="AD4411" s="108"/>
      <c r="AE4411" s="71"/>
      <c r="AF4411" s="71"/>
      <c r="AG4411" s="71"/>
      <c r="AH4411" s="71"/>
      <c r="AI4411" s="120"/>
      <c r="AK4411" s="119"/>
      <c r="AL4411" s="119"/>
      <c r="AR4411" s="130"/>
      <c r="AT4411" s="7"/>
      <c r="AU4411" s="7"/>
      <c r="AV4411" s="136"/>
      <c r="AW4411" s="129"/>
      <c r="AX4411" s="140"/>
      <c r="BQ4411" s="158"/>
      <c r="BS4411" s="6"/>
      <c r="BT4411" s="11"/>
    </row>
    <row r="4412" spans="1:72" ht="15.75" x14ac:dyDescent="0.25">
      <c r="A4412" s="52"/>
      <c r="B4412" s="56"/>
      <c r="C4412" s="7"/>
      <c r="D4412" s="7"/>
      <c r="E4412" s="7"/>
      <c r="F4412" s="7"/>
      <c r="J4412" s="71"/>
      <c r="K4412" s="74"/>
      <c r="L4412" s="180"/>
      <c r="M4412" s="180"/>
      <c r="N4412" s="78"/>
      <c r="R4412" s="80"/>
      <c r="S4412" s="92"/>
      <c r="W4412" s="107"/>
      <c r="X4412" s="225"/>
      <c r="Y4412" s="62"/>
      <c r="Z4412" s="108"/>
      <c r="AA4412" s="107"/>
      <c r="AC4412" s="108"/>
      <c r="AD4412" s="108"/>
      <c r="AE4412" s="71"/>
      <c r="AF4412" s="71"/>
      <c r="AG4412" s="71"/>
      <c r="AH4412" s="71"/>
      <c r="AI4412" s="120"/>
      <c r="AK4412" s="119"/>
      <c r="AL4412" s="119"/>
      <c r="AR4412" s="130"/>
      <c r="AT4412" s="7"/>
      <c r="AU4412" s="7"/>
      <c r="AV4412" s="136"/>
      <c r="AW4412" s="129"/>
      <c r="AX4412" s="140"/>
      <c r="BQ4412" s="158"/>
      <c r="BS4412" s="6"/>
      <c r="BT4412" s="11"/>
    </row>
    <row r="4413" spans="1:72" ht="15.75" x14ac:dyDescent="0.25">
      <c r="A4413" s="52"/>
      <c r="B4413" s="56"/>
      <c r="C4413" s="7"/>
      <c r="D4413" s="7"/>
      <c r="E4413" s="7"/>
      <c r="F4413" s="7"/>
      <c r="J4413" s="71"/>
      <c r="K4413" s="74"/>
      <c r="L4413" s="180"/>
      <c r="M4413" s="180"/>
      <c r="N4413" s="78"/>
      <c r="R4413" s="80"/>
      <c r="S4413" s="92"/>
      <c r="W4413" s="107"/>
      <c r="X4413" s="225"/>
      <c r="Y4413" s="62"/>
      <c r="Z4413" s="108"/>
      <c r="AA4413" s="107"/>
      <c r="AC4413" s="108"/>
      <c r="AD4413" s="108"/>
      <c r="AE4413" s="71"/>
      <c r="AF4413" s="71"/>
      <c r="AG4413" s="71"/>
      <c r="AH4413" s="71"/>
      <c r="AI4413" s="120"/>
      <c r="AK4413" s="119"/>
      <c r="AL4413" s="119"/>
      <c r="AR4413" s="130"/>
      <c r="AT4413" s="7"/>
      <c r="AU4413" s="7"/>
      <c r="AV4413" s="136"/>
      <c r="AW4413" s="129"/>
      <c r="AX4413" s="140"/>
      <c r="BQ4413" s="158"/>
      <c r="BS4413" s="6"/>
      <c r="BT4413" s="11"/>
    </row>
    <row r="4414" spans="1:72" ht="15.75" x14ac:dyDescent="0.25">
      <c r="A4414" s="52"/>
      <c r="B4414" s="56"/>
      <c r="C4414" s="7"/>
      <c r="D4414" s="7"/>
      <c r="E4414" s="7"/>
      <c r="F4414" s="7"/>
      <c r="J4414" s="71"/>
      <c r="K4414" s="74"/>
      <c r="L4414" s="180"/>
      <c r="M4414" s="180"/>
      <c r="N4414" s="78"/>
      <c r="R4414" s="80"/>
      <c r="S4414" s="92"/>
      <c r="W4414" s="107"/>
      <c r="X4414" s="225"/>
      <c r="Y4414" s="62"/>
      <c r="Z4414" s="108"/>
      <c r="AA4414" s="107"/>
      <c r="AC4414" s="108"/>
      <c r="AD4414" s="108"/>
      <c r="AE4414" s="71"/>
      <c r="AF4414" s="71"/>
      <c r="AG4414" s="71"/>
      <c r="AH4414" s="71"/>
      <c r="AI4414" s="120"/>
      <c r="AK4414" s="119"/>
      <c r="AL4414" s="119"/>
      <c r="AR4414" s="130"/>
      <c r="AT4414" s="7"/>
      <c r="AU4414" s="7"/>
      <c r="AV4414" s="136"/>
      <c r="AW4414" s="129"/>
      <c r="AX4414" s="140"/>
      <c r="BQ4414" s="158"/>
      <c r="BS4414" s="6"/>
      <c r="BT4414" s="11"/>
    </row>
    <row r="4415" spans="1:72" ht="15.75" x14ac:dyDescent="0.25">
      <c r="A4415" s="52"/>
      <c r="B4415" s="56"/>
      <c r="C4415" s="7"/>
      <c r="D4415" s="7"/>
      <c r="E4415" s="7"/>
      <c r="F4415" s="7"/>
      <c r="J4415" s="71"/>
      <c r="K4415" s="74"/>
      <c r="L4415" s="180"/>
      <c r="M4415" s="180"/>
      <c r="N4415" s="78"/>
      <c r="R4415" s="80"/>
      <c r="S4415" s="92"/>
      <c r="W4415" s="107"/>
      <c r="X4415" s="225"/>
      <c r="Y4415" s="62"/>
      <c r="Z4415" s="108"/>
      <c r="AA4415" s="107"/>
      <c r="AC4415" s="108"/>
      <c r="AD4415" s="108"/>
      <c r="AE4415" s="71"/>
      <c r="AF4415" s="71"/>
      <c r="AG4415" s="71"/>
      <c r="AH4415" s="71"/>
      <c r="AI4415" s="120"/>
      <c r="AK4415" s="119"/>
      <c r="AL4415" s="119"/>
      <c r="AR4415" s="130"/>
      <c r="AT4415" s="7"/>
      <c r="AU4415" s="7"/>
      <c r="AV4415" s="136"/>
      <c r="AW4415" s="129"/>
      <c r="AX4415" s="140"/>
      <c r="BQ4415" s="158"/>
      <c r="BS4415" s="6"/>
      <c r="BT4415" s="11"/>
    </row>
    <row r="4416" spans="1:72" ht="15.75" x14ac:dyDescent="0.25">
      <c r="A4416" s="52"/>
      <c r="B4416" s="56"/>
      <c r="C4416" s="7"/>
      <c r="D4416" s="7"/>
      <c r="E4416" s="7"/>
      <c r="F4416" s="7"/>
      <c r="J4416" s="71"/>
      <c r="K4416" s="74"/>
      <c r="L4416" s="180"/>
      <c r="M4416" s="180"/>
      <c r="N4416" s="78"/>
      <c r="R4416" s="80"/>
      <c r="S4416" s="92"/>
      <c r="W4416" s="107"/>
      <c r="X4416" s="225"/>
      <c r="Y4416" s="62"/>
      <c r="Z4416" s="108"/>
      <c r="AA4416" s="107"/>
      <c r="AC4416" s="108"/>
      <c r="AD4416" s="108"/>
      <c r="AE4416" s="71"/>
      <c r="AF4416" s="71"/>
      <c r="AG4416" s="71"/>
      <c r="AH4416" s="71"/>
      <c r="AI4416" s="120"/>
      <c r="AK4416" s="119"/>
      <c r="AL4416" s="119"/>
      <c r="AR4416" s="130"/>
      <c r="AT4416" s="7"/>
      <c r="AU4416" s="7"/>
      <c r="AV4416" s="136"/>
      <c r="AW4416" s="129"/>
      <c r="AX4416" s="140"/>
      <c r="BQ4416" s="158"/>
      <c r="BS4416" s="6"/>
      <c r="BT4416" s="11"/>
    </row>
    <row r="4417" spans="1:72" ht="15.75" x14ac:dyDescent="0.25">
      <c r="A4417" s="52"/>
      <c r="B4417" s="56"/>
      <c r="C4417" s="7"/>
      <c r="D4417" s="7"/>
      <c r="E4417" s="7"/>
      <c r="F4417" s="7"/>
      <c r="J4417" s="71"/>
      <c r="K4417" s="74"/>
      <c r="L4417" s="180"/>
      <c r="M4417" s="180"/>
      <c r="N4417" s="78"/>
      <c r="R4417" s="80"/>
      <c r="S4417" s="92"/>
      <c r="W4417" s="107"/>
      <c r="X4417" s="225"/>
      <c r="Y4417" s="62"/>
      <c r="Z4417" s="108"/>
      <c r="AA4417" s="107"/>
      <c r="AC4417" s="108"/>
      <c r="AD4417" s="108"/>
      <c r="AE4417" s="71"/>
      <c r="AF4417" s="71"/>
      <c r="AG4417" s="71"/>
      <c r="AH4417" s="71"/>
      <c r="AI4417" s="120"/>
      <c r="AK4417" s="119"/>
      <c r="AL4417" s="119"/>
      <c r="AR4417" s="130"/>
      <c r="AT4417" s="7"/>
      <c r="AU4417" s="7"/>
      <c r="AV4417" s="136"/>
      <c r="AW4417" s="129"/>
      <c r="AX4417" s="140"/>
      <c r="BQ4417" s="158"/>
      <c r="BS4417" s="6"/>
      <c r="BT4417" s="11"/>
    </row>
    <row r="4418" spans="1:72" ht="15.75" x14ac:dyDescent="0.25">
      <c r="A4418" s="52"/>
      <c r="B4418" s="56"/>
      <c r="C4418" s="7"/>
      <c r="D4418" s="7"/>
      <c r="E4418" s="7"/>
      <c r="F4418" s="7"/>
      <c r="J4418" s="71"/>
      <c r="K4418" s="74"/>
      <c r="L4418" s="180"/>
      <c r="M4418" s="180"/>
      <c r="N4418" s="78"/>
      <c r="R4418" s="80"/>
      <c r="S4418" s="92"/>
      <c r="W4418" s="107"/>
      <c r="X4418" s="225"/>
      <c r="Y4418" s="62"/>
      <c r="Z4418" s="108"/>
      <c r="AA4418" s="107"/>
      <c r="AC4418" s="108"/>
      <c r="AD4418" s="108"/>
      <c r="AE4418" s="71"/>
      <c r="AF4418" s="71"/>
      <c r="AG4418" s="71"/>
      <c r="AH4418" s="71"/>
      <c r="AI4418" s="120"/>
      <c r="AK4418" s="119"/>
      <c r="AL4418" s="119"/>
      <c r="AR4418" s="130"/>
      <c r="AT4418" s="7"/>
      <c r="AU4418" s="7"/>
      <c r="AV4418" s="136"/>
      <c r="AW4418" s="129"/>
      <c r="AX4418" s="140"/>
      <c r="BQ4418" s="158"/>
      <c r="BS4418" s="6"/>
      <c r="BT4418" s="11"/>
    </row>
    <row r="4419" spans="1:72" ht="15.75" x14ac:dyDescent="0.25">
      <c r="A4419" s="52"/>
      <c r="B4419" s="56"/>
      <c r="C4419" s="7"/>
      <c r="D4419" s="7"/>
      <c r="E4419" s="7"/>
      <c r="F4419" s="7"/>
      <c r="J4419" s="71"/>
      <c r="K4419" s="74"/>
      <c r="L4419" s="180"/>
      <c r="M4419" s="180"/>
      <c r="N4419" s="78"/>
      <c r="R4419" s="80"/>
      <c r="S4419" s="92"/>
      <c r="W4419" s="107"/>
      <c r="X4419" s="225"/>
      <c r="Y4419" s="62"/>
      <c r="Z4419" s="108"/>
      <c r="AA4419" s="107"/>
      <c r="AC4419" s="108"/>
      <c r="AD4419" s="108"/>
      <c r="AE4419" s="71"/>
      <c r="AF4419" s="71"/>
      <c r="AG4419" s="71"/>
      <c r="AH4419" s="71"/>
      <c r="AI4419" s="120"/>
      <c r="AK4419" s="119"/>
      <c r="AL4419" s="119"/>
      <c r="AR4419" s="130"/>
      <c r="AT4419" s="7"/>
      <c r="AU4419" s="7"/>
      <c r="AV4419" s="136"/>
      <c r="AW4419" s="129"/>
      <c r="AX4419" s="140"/>
      <c r="BQ4419" s="158"/>
      <c r="BS4419" s="6"/>
      <c r="BT4419" s="11"/>
    </row>
    <row r="4420" spans="1:72" ht="15.75" x14ac:dyDescent="0.25">
      <c r="A4420" s="52"/>
      <c r="B4420" s="56"/>
      <c r="C4420" s="7"/>
      <c r="D4420" s="7"/>
      <c r="E4420" s="7"/>
      <c r="F4420" s="7"/>
      <c r="J4420" s="71"/>
      <c r="K4420" s="74"/>
      <c r="L4420" s="180"/>
      <c r="M4420" s="180"/>
      <c r="N4420" s="78"/>
      <c r="R4420" s="80"/>
      <c r="S4420" s="92"/>
      <c r="W4420" s="107"/>
      <c r="X4420" s="225"/>
      <c r="Y4420" s="62"/>
      <c r="Z4420" s="108"/>
      <c r="AA4420" s="107"/>
      <c r="AC4420" s="108"/>
      <c r="AD4420" s="108"/>
      <c r="AE4420" s="71"/>
      <c r="AF4420" s="71"/>
      <c r="AG4420" s="71"/>
      <c r="AH4420" s="71"/>
      <c r="AI4420" s="120"/>
      <c r="AK4420" s="119"/>
      <c r="AL4420" s="119"/>
      <c r="AR4420" s="130"/>
      <c r="AT4420" s="7"/>
      <c r="AU4420" s="7"/>
      <c r="AV4420" s="136"/>
      <c r="AW4420" s="129"/>
      <c r="AX4420" s="140"/>
      <c r="BQ4420" s="158"/>
      <c r="BS4420" s="6"/>
      <c r="BT4420" s="11"/>
    </row>
    <row r="4421" spans="1:72" ht="15.75" x14ac:dyDescent="0.25">
      <c r="A4421" s="52"/>
      <c r="B4421" s="56"/>
      <c r="C4421" s="7"/>
      <c r="D4421" s="7"/>
      <c r="E4421" s="7"/>
      <c r="F4421" s="7"/>
      <c r="J4421" s="71"/>
      <c r="K4421" s="74"/>
      <c r="L4421" s="180"/>
      <c r="M4421" s="180"/>
      <c r="N4421" s="78"/>
      <c r="R4421" s="80"/>
      <c r="S4421" s="92"/>
      <c r="W4421" s="107"/>
      <c r="X4421" s="225"/>
      <c r="Y4421" s="62"/>
      <c r="Z4421" s="108"/>
      <c r="AA4421" s="107"/>
      <c r="AC4421" s="108"/>
      <c r="AD4421" s="108"/>
      <c r="AE4421" s="71"/>
      <c r="AF4421" s="71"/>
      <c r="AG4421" s="71"/>
      <c r="AH4421" s="71"/>
      <c r="AI4421" s="120"/>
      <c r="AK4421" s="119"/>
      <c r="AL4421" s="119"/>
      <c r="AR4421" s="130"/>
      <c r="AT4421" s="7"/>
      <c r="AU4421" s="7"/>
      <c r="AV4421" s="136"/>
      <c r="AW4421" s="129"/>
      <c r="AX4421" s="140"/>
      <c r="BQ4421" s="158"/>
      <c r="BS4421" s="6"/>
      <c r="BT4421" s="11"/>
    </row>
    <row r="4422" spans="1:72" ht="15.75" x14ac:dyDescent="0.25">
      <c r="A4422" s="52"/>
      <c r="B4422" s="56"/>
      <c r="C4422" s="7"/>
      <c r="D4422" s="7"/>
      <c r="E4422" s="7"/>
      <c r="F4422" s="7"/>
      <c r="J4422" s="71"/>
      <c r="K4422" s="74"/>
      <c r="L4422" s="180"/>
      <c r="M4422" s="180"/>
      <c r="N4422" s="78"/>
      <c r="R4422" s="80"/>
      <c r="S4422" s="92"/>
      <c r="W4422" s="107"/>
      <c r="X4422" s="225"/>
      <c r="Y4422" s="62"/>
      <c r="Z4422" s="108"/>
      <c r="AA4422" s="107"/>
      <c r="AC4422" s="108"/>
      <c r="AD4422" s="108"/>
      <c r="AE4422" s="71"/>
      <c r="AF4422" s="71"/>
      <c r="AG4422" s="71"/>
      <c r="AH4422" s="71"/>
      <c r="AI4422" s="120"/>
      <c r="AK4422" s="119"/>
      <c r="AL4422" s="119"/>
      <c r="AR4422" s="130"/>
      <c r="AT4422" s="7"/>
      <c r="AU4422" s="7"/>
      <c r="AV4422" s="136"/>
      <c r="AW4422" s="129"/>
      <c r="AX4422" s="140"/>
      <c r="BQ4422" s="158"/>
      <c r="BS4422" s="6"/>
      <c r="BT4422" s="11"/>
    </row>
    <row r="4423" spans="1:72" ht="15.75" x14ac:dyDescent="0.25">
      <c r="A4423" s="52"/>
      <c r="B4423" s="56"/>
      <c r="C4423" s="7"/>
      <c r="D4423" s="7"/>
      <c r="E4423" s="7"/>
      <c r="F4423" s="7"/>
      <c r="J4423" s="71"/>
      <c r="K4423" s="74"/>
      <c r="L4423" s="180"/>
      <c r="M4423" s="180"/>
      <c r="N4423" s="78"/>
      <c r="R4423" s="80"/>
      <c r="S4423" s="92"/>
      <c r="W4423" s="107"/>
      <c r="X4423" s="225"/>
      <c r="Y4423" s="62"/>
      <c r="Z4423" s="108"/>
      <c r="AA4423" s="107"/>
      <c r="AC4423" s="108"/>
      <c r="AD4423" s="108"/>
      <c r="AE4423" s="71"/>
      <c r="AF4423" s="71"/>
      <c r="AG4423" s="71"/>
      <c r="AH4423" s="71"/>
      <c r="AI4423" s="120"/>
      <c r="AK4423" s="119"/>
      <c r="AL4423" s="119"/>
      <c r="AR4423" s="130"/>
      <c r="AT4423" s="7"/>
      <c r="AU4423" s="7"/>
      <c r="AV4423" s="136"/>
      <c r="AW4423" s="129"/>
      <c r="AX4423" s="140"/>
      <c r="BQ4423" s="158"/>
      <c r="BS4423" s="6"/>
      <c r="BT4423" s="11"/>
    </row>
    <row r="4424" spans="1:72" ht="15.75" x14ac:dyDescent="0.25">
      <c r="A4424" s="52"/>
      <c r="B4424" s="56"/>
      <c r="C4424" s="7"/>
      <c r="D4424" s="7"/>
      <c r="E4424" s="7"/>
      <c r="F4424" s="7"/>
      <c r="J4424" s="71"/>
      <c r="K4424" s="74"/>
      <c r="L4424" s="180"/>
      <c r="M4424" s="180"/>
      <c r="N4424" s="78"/>
      <c r="R4424" s="80"/>
      <c r="S4424" s="92"/>
      <c r="W4424" s="107"/>
      <c r="X4424" s="225"/>
      <c r="Y4424" s="62"/>
      <c r="Z4424" s="108"/>
      <c r="AA4424" s="107"/>
      <c r="AC4424" s="108"/>
      <c r="AD4424" s="108"/>
      <c r="AE4424" s="71"/>
      <c r="AF4424" s="71"/>
      <c r="AG4424" s="71"/>
      <c r="AH4424" s="71"/>
      <c r="AI4424" s="120"/>
      <c r="AK4424" s="119"/>
      <c r="AL4424" s="119"/>
      <c r="AR4424" s="130"/>
      <c r="AT4424" s="7"/>
      <c r="AU4424" s="7"/>
      <c r="AV4424" s="136"/>
      <c r="AW4424" s="129"/>
      <c r="AX4424" s="140"/>
      <c r="BQ4424" s="158"/>
      <c r="BS4424" s="6"/>
      <c r="BT4424" s="11"/>
    </row>
    <row r="4425" spans="1:72" ht="15.75" x14ac:dyDescent="0.25">
      <c r="A4425" s="52"/>
      <c r="B4425" s="56"/>
      <c r="C4425" s="7"/>
      <c r="D4425" s="7"/>
      <c r="E4425" s="7"/>
      <c r="F4425" s="7"/>
      <c r="J4425" s="71"/>
      <c r="K4425" s="74"/>
      <c r="L4425" s="180"/>
      <c r="M4425" s="180"/>
      <c r="N4425" s="78"/>
      <c r="R4425" s="80"/>
      <c r="S4425" s="92"/>
      <c r="W4425" s="107"/>
      <c r="X4425" s="225"/>
      <c r="Y4425" s="62"/>
      <c r="Z4425" s="108"/>
      <c r="AA4425" s="107"/>
      <c r="AC4425" s="108"/>
      <c r="AD4425" s="108"/>
      <c r="AE4425" s="71"/>
      <c r="AF4425" s="71"/>
      <c r="AG4425" s="71"/>
      <c r="AH4425" s="71"/>
      <c r="AI4425" s="120"/>
      <c r="AK4425" s="119"/>
      <c r="AL4425" s="119"/>
      <c r="AR4425" s="130"/>
      <c r="AT4425" s="7"/>
      <c r="AU4425" s="7"/>
      <c r="AV4425" s="136"/>
      <c r="AW4425" s="129"/>
      <c r="AX4425" s="140"/>
      <c r="BQ4425" s="158"/>
      <c r="BS4425" s="6"/>
      <c r="BT4425" s="11"/>
    </row>
    <row r="4426" spans="1:72" ht="15.75" x14ac:dyDescent="0.25">
      <c r="A4426" s="52"/>
      <c r="B4426" s="56"/>
      <c r="C4426" s="7"/>
      <c r="D4426" s="7"/>
      <c r="E4426" s="7"/>
      <c r="F4426" s="7"/>
      <c r="J4426" s="71"/>
      <c r="K4426" s="74"/>
      <c r="L4426" s="180"/>
      <c r="M4426" s="180"/>
      <c r="N4426" s="78"/>
      <c r="R4426" s="80"/>
      <c r="S4426" s="92"/>
      <c r="W4426" s="107"/>
      <c r="X4426" s="225"/>
      <c r="Y4426" s="62"/>
      <c r="Z4426" s="108"/>
      <c r="AA4426" s="107"/>
      <c r="AC4426" s="108"/>
      <c r="AD4426" s="108"/>
      <c r="AE4426" s="71"/>
      <c r="AF4426" s="71"/>
      <c r="AG4426" s="71"/>
      <c r="AH4426" s="71"/>
      <c r="AI4426" s="120"/>
      <c r="AK4426" s="119"/>
      <c r="AL4426" s="119"/>
      <c r="AR4426" s="130"/>
      <c r="AT4426" s="7"/>
      <c r="AU4426" s="7"/>
      <c r="AV4426" s="136"/>
      <c r="AW4426" s="129"/>
      <c r="AX4426" s="140"/>
      <c r="BQ4426" s="158"/>
      <c r="BS4426" s="6"/>
      <c r="BT4426" s="11"/>
    </row>
    <row r="4427" spans="1:72" ht="15.75" x14ac:dyDescent="0.25">
      <c r="A4427" s="52"/>
      <c r="B4427" s="56"/>
      <c r="C4427" s="7"/>
      <c r="D4427" s="7"/>
      <c r="E4427" s="7"/>
      <c r="F4427" s="7"/>
      <c r="J4427" s="71"/>
      <c r="K4427" s="74"/>
      <c r="L4427" s="180"/>
      <c r="M4427" s="180"/>
      <c r="N4427" s="78"/>
      <c r="R4427" s="80"/>
      <c r="S4427" s="92"/>
      <c r="W4427" s="107"/>
      <c r="X4427" s="225"/>
      <c r="Y4427" s="62"/>
      <c r="Z4427" s="108"/>
      <c r="AA4427" s="107"/>
      <c r="AC4427" s="108"/>
      <c r="AD4427" s="108"/>
      <c r="AE4427" s="71"/>
      <c r="AF4427" s="71"/>
      <c r="AG4427" s="71"/>
      <c r="AH4427" s="71"/>
      <c r="AI4427" s="120"/>
      <c r="AK4427" s="119"/>
      <c r="AL4427" s="119"/>
      <c r="AR4427" s="130"/>
      <c r="AT4427" s="7"/>
      <c r="AU4427" s="7"/>
      <c r="AV4427" s="136"/>
      <c r="AW4427" s="129"/>
      <c r="AX4427" s="140"/>
      <c r="BQ4427" s="158"/>
      <c r="BS4427" s="6"/>
      <c r="BT4427" s="11"/>
    </row>
    <row r="4428" spans="1:72" ht="15.75" x14ac:dyDescent="0.25">
      <c r="A4428" s="52"/>
      <c r="B4428" s="56"/>
      <c r="C4428" s="7"/>
      <c r="D4428" s="7"/>
      <c r="E4428" s="7"/>
      <c r="F4428" s="7"/>
      <c r="J4428" s="71"/>
      <c r="K4428" s="74"/>
      <c r="L4428" s="180"/>
      <c r="M4428" s="180"/>
      <c r="N4428" s="78"/>
      <c r="R4428" s="80"/>
      <c r="S4428" s="92"/>
      <c r="W4428" s="107"/>
      <c r="X4428" s="225"/>
      <c r="Y4428" s="62"/>
      <c r="Z4428" s="108"/>
      <c r="AA4428" s="107"/>
      <c r="AC4428" s="108"/>
      <c r="AD4428" s="108"/>
      <c r="AE4428" s="71"/>
      <c r="AF4428" s="71"/>
      <c r="AG4428" s="71"/>
      <c r="AH4428" s="71"/>
      <c r="AI4428" s="120"/>
      <c r="AK4428" s="119"/>
      <c r="AL4428" s="119"/>
      <c r="AR4428" s="130"/>
      <c r="AT4428" s="7"/>
      <c r="AU4428" s="7"/>
      <c r="AV4428" s="136"/>
      <c r="AW4428" s="129"/>
      <c r="AX4428" s="140"/>
      <c r="BQ4428" s="158"/>
      <c r="BS4428" s="6"/>
      <c r="BT4428" s="11"/>
    </row>
    <row r="4429" spans="1:72" ht="15.75" x14ac:dyDescent="0.25">
      <c r="A4429" s="52"/>
      <c r="B4429" s="56"/>
      <c r="C4429" s="7"/>
      <c r="D4429" s="7"/>
      <c r="E4429" s="7"/>
      <c r="F4429" s="7"/>
      <c r="J4429" s="71"/>
      <c r="K4429" s="74"/>
      <c r="L4429" s="180"/>
      <c r="M4429" s="180"/>
      <c r="N4429" s="78"/>
      <c r="R4429" s="80"/>
      <c r="S4429" s="92"/>
      <c r="W4429" s="107"/>
      <c r="X4429" s="225"/>
      <c r="Y4429" s="62"/>
      <c r="Z4429" s="108"/>
      <c r="AA4429" s="107"/>
      <c r="AC4429" s="108"/>
      <c r="AD4429" s="108"/>
      <c r="AE4429" s="71"/>
      <c r="AF4429" s="71"/>
      <c r="AG4429" s="71"/>
      <c r="AH4429" s="71"/>
      <c r="AI4429" s="120"/>
      <c r="AK4429" s="119"/>
      <c r="AL4429" s="119"/>
      <c r="AR4429" s="130"/>
      <c r="AT4429" s="7"/>
      <c r="AU4429" s="7"/>
      <c r="AV4429" s="136"/>
      <c r="AW4429" s="129"/>
      <c r="AX4429" s="140"/>
      <c r="BQ4429" s="158"/>
      <c r="BS4429" s="6"/>
      <c r="BT4429" s="11"/>
    </row>
    <row r="4430" spans="1:72" ht="15.75" x14ac:dyDescent="0.25">
      <c r="A4430" s="52"/>
      <c r="B4430" s="56"/>
      <c r="C4430" s="7"/>
      <c r="D4430" s="7"/>
      <c r="E4430" s="7"/>
      <c r="F4430" s="7"/>
      <c r="J4430" s="71"/>
      <c r="K4430" s="74"/>
      <c r="L4430" s="180"/>
      <c r="M4430" s="180"/>
      <c r="N4430" s="78"/>
      <c r="R4430" s="80"/>
      <c r="S4430" s="92"/>
      <c r="W4430" s="107"/>
      <c r="X4430" s="225"/>
      <c r="Y4430" s="62"/>
      <c r="Z4430" s="108"/>
      <c r="AA4430" s="107"/>
      <c r="AC4430" s="108"/>
      <c r="AD4430" s="108"/>
      <c r="AE4430" s="71"/>
      <c r="AF4430" s="71"/>
      <c r="AG4430" s="71"/>
      <c r="AH4430" s="71"/>
      <c r="AI4430" s="120"/>
      <c r="AK4430" s="119"/>
      <c r="AL4430" s="119"/>
      <c r="AR4430" s="130"/>
      <c r="AT4430" s="7"/>
      <c r="AU4430" s="7"/>
      <c r="AV4430" s="136"/>
      <c r="AW4430" s="129"/>
      <c r="AX4430" s="140"/>
      <c r="BQ4430" s="158"/>
      <c r="BS4430" s="6"/>
      <c r="BT4430" s="11"/>
    </row>
    <row r="4431" spans="1:72" ht="15.75" x14ac:dyDescent="0.25">
      <c r="A4431" s="52"/>
      <c r="B4431" s="56"/>
      <c r="C4431" s="7"/>
      <c r="D4431" s="7"/>
      <c r="E4431" s="7"/>
      <c r="F4431" s="7"/>
      <c r="J4431" s="71"/>
      <c r="K4431" s="74"/>
      <c r="L4431" s="180"/>
      <c r="M4431" s="180"/>
      <c r="N4431" s="78"/>
      <c r="R4431" s="80"/>
      <c r="S4431" s="92"/>
      <c r="W4431" s="107"/>
      <c r="X4431" s="225"/>
      <c r="Y4431" s="62"/>
      <c r="Z4431" s="108"/>
      <c r="AA4431" s="107"/>
      <c r="AC4431" s="108"/>
      <c r="AD4431" s="108"/>
      <c r="AE4431" s="71"/>
      <c r="AF4431" s="71"/>
      <c r="AG4431" s="71"/>
      <c r="AH4431" s="71"/>
      <c r="AI4431" s="120"/>
      <c r="AK4431" s="119"/>
      <c r="AL4431" s="119"/>
      <c r="AR4431" s="130"/>
      <c r="AT4431" s="7"/>
      <c r="AU4431" s="7"/>
      <c r="AV4431" s="136"/>
      <c r="AW4431" s="129"/>
      <c r="AX4431" s="140"/>
      <c r="BQ4431" s="158"/>
      <c r="BS4431" s="6"/>
      <c r="BT4431" s="11"/>
    </row>
    <row r="4432" spans="1:72" ht="15.75" x14ac:dyDescent="0.25">
      <c r="A4432" s="52"/>
      <c r="B4432" s="56"/>
      <c r="C4432" s="7"/>
      <c r="D4432" s="7"/>
      <c r="E4432" s="7"/>
      <c r="F4432" s="7"/>
      <c r="J4432" s="71"/>
      <c r="K4432" s="74"/>
      <c r="L4432" s="180"/>
      <c r="M4432" s="180"/>
      <c r="N4432" s="78"/>
      <c r="R4432" s="80"/>
      <c r="S4432" s="92"/>
      <c r="W4432" s="107"/>
      <c r="X4432" s="225"/>
      <c r="Y4432" s="62"/>
      <c r="Z4432" s="108"/>
      <c r="AA4432" s="107"/>
      <c r="AC4432" s="108"/>
      <c r="AD4432" s="108"/>
      <c r="AE4432" s="71"/>
      <c r="AF4432" s="71"/>
      <c r="AG4432" s="71"/>
      <c r="AH4432" s="71"/>
      <c r="AI4432" s="120"/>
      <c r="AK4432" s="119"/>
      <c r="AL4432" s="119"/>
      <c r="AR4432" s="130"/>
      <c r="AT4432" s="7"/>
      <c r="AU4432" s="7"/>
      <c r="AV4432" s="136"/>
      <c r="AW4432" s="129"/>
      <c r="AX4432" s="140"/>
      <c r="BQ4432" s="158"/>
      <c r="BS4432" s="6"/>
      <c r="BT4432" s="11"/>
    </row>
    <row r="4433" spans="1:72" ht="15.75" x14ac:dyDescent="0.25">
      <c r="A4433" s="52"/>
      <c r="B4433" s="56"/>
      <c r="C4433" s="7"/>
      <c r="D4433" s="7"/>
      <c r="E4433" s="7"/>
      <c r="F4433" s="7"/>
      <c r="J4433" s="71"/>
      <c r="K4433" s="74"/>
      <c r="L4433" s="180"/>
      <c r="M4433" s="180"/>
      <c r="N4433" s="78"/>
      <c r="R4433" s="80"/>
      <c r="S4433" s="92"/>
      <c r="W4433" s="107"/>
      <c r="X4433" s="225"/>
      <c r="Y4433" s="62"/>
      <c r="Z4433" s="108"/>
      <c r="AA4433" s="107"/>
      <c r="AC4433" s="108"/>
      <c r="AD4433" s="108"/>
      <c r="AE4433" s="71"/>
      <c r="AF4433" s="71"/>
      <c r="AG4433" s="71"/>
      <c r="AH4433" s="71"/>
      <c r="AI4433" s="120"/>
      <c r="AK4433" s="119"/>
      <c r="AL4433" s="119"/>
      <c r="AR4433" s="130"/>
      <c r="AT4433" s="7"/>
      <c r="AU4433" s="7"/>
      <c r="AV4433" s="136"/>
      <c r="AW4433" s="129"/>
      <c r="AX4433" s="140"/>
      <c r="BQ4433" s="158"/>
      <c r="BS4433" s="6"/>
      <c r="BT4433" s="11"/>
    </row>
    <row r="4434" spans="1:72" ht="15.75" x14ac:dyDescent="0.25">
      <c r="A4434" s="52"/>
      <c r="B4434" s="56"/>
      <c r="C4434" s="7"/>
      <c r="D4434" s="7"/>
      <c r="E4434" s="7"/>
      <c r="F4434" s="7"/>
      <c r="J4434" s="71"/>
      <c r="K4434" s="74"/>
      <c r="L4434" s="180"/>
      <c r="M4434" s="180"/>
      <c r="N4434" s="78"/>
      <c r="R4434" s="80"/>
      <c r="S4434" s="92"/>
      <c r="W4434" s="107"/>
      <c r="X4434" s="225"/>
      <c r="Y4434" s="62"/>
      <c r="Z4434" s="108"/>
      <c r="AA4434" s="107"/>
      <c r="AC4434" s="108"/>
      <c r="AD4434" s="108"/>
      <c r="AE4434" s="71"/>
      <c r="AF4434" s="71"/>
      <c r="AG4434" s="71"/>
      <c r="AH4434" s="71"/>
      <c r="AI4434" s="120"/>
      <c r="AK4434" s="119"/>
      <c r="AL4434" s="119"/>
      <c r="AR4434" s="130"/>
      <c r="AT4434" s="7"/>
      <c r="AU4434" s="7"/>
      <c r="AV4434" s="136"/>
      <c r="AW4434" s="129"/>
      <c r="AX4434" s="140"/>
      <c r="BQ4434" s="158"/>
      <c r="BS4434" s="6"/>
      <c r="BT4434" s="11"/>
    </row>
    <row r="4435" spans="1:72" ht="15.75" x14ac:dyDescent="0.25">
      <c r="A4435" s="52"/>
      <c r="B4435" s="56"/>
      <c r="C4435" s="7"/>
      <c r="D4435" s="7"/>
      <c r="E4435" s="7"/>
      <c r="F4435" s="7"/>
      <c r="J4435" s="71"/>
      <c r="K4435" s="74"/>
      <c r="L4435" s="180"/>
      <c r="M4435" s="180"/>
      <c r="N4435" s="78"/>
      <c r="R4435" s="80"/>
      <c r="S4435" s="92"/>
      <c r="W4435" s="107"/>
      <c r="X4435" s="225"/>
      <c r="Y4435" s="62"/>
      <c r="Z4435" s="108"/>
      <c r="AA4435" s="107"/>
      <c r="AC4435" s="108"/>
      <c r="AD4435" s="108"/>
      <c r="AE4435" s="71"/>
      <c r="AF4435" s="71"/>
      <c r="AG4435" s="71"/>
      <c r="AH4435" s="71"/>
      <c r="AI4435" s="120"/>
      <c r="AK4435" s="119"/>
      <c r="AL4435" s="119"/>
      <c r="AR4435" s="130"/>
      <c r="AT4435" s="7"/>
      <c r="AU4435" s="7"/>
      <c r="AV4435" s="136"/>
      <c r="AW4435" s="129"/>
      <c r="AX4435" s="140"/>
      <c r="BQ4435" s="158"/>
      <c r="BS4435" s="6"/>
      <c r="BT4435" s="11"/>
    </row>
    <row r="4436" spans="1:72" ht="15.75" x14ac:dyDescent="0.25">
      <c r="A4436" s="52"/>
      <c r="B4436" s="56"/>
      <c r="C4436" s="7"/>
      <c r="D4436" s="7"/>
      <c r="E4436" s="7"/>
      <c r="F4436" s="7"/>
      <c r="J4436" s="71"/>
      <c r="K4436" s="74"/>
      <c r="L4436" s="180"/>
      <c r="M4436" s="180"/>
      <c r="N4436" s="78"/>
      <c r="R4436" s="80"/>
      <c r="S4436" s="92"/>
      <c r="W4436" s="107"/>
      <c r="X4436" s="225"/>
      <c r="Y4436" s="62"/>
      <c r="Z4436" s="108"/>
      <c r="AA4436" s="107"/>
      <c r="AC4436" s="108"/>
      <c r="AD4436" s="108"/>
      <c r="AE4436" s="71"/>
      <c r="AF4436" s="71"/>
      <c r="AG4436" s="71"/>
      <c r="AH4436" s="71"/>
      <c r="AI4436" s="120"/>
      <c r="AK4436" s="119"/>
      <c r="AL4436" s="119"/>
      <c r="AR4436" s="130"/>
      <c r="AT4436" s="7"/>
      <c r="AU4436" s="7"/>
      <c r="AV4436" s="136"/>
      <c r="AW4436" s="129"/>
      <c r="AX4436" s="140"/>
      <c r="BQ4436" s="158"/>
      <c r="BS4436" s="6"/>
      <c r="BT4436" s="11"/>
    </row>
    <row r="4437" spans="1:72" ht="15.75" x14ac:dyDescent="0.25">
      <c r="A4437" s="52"/>
      <c r="B4437" s="56"/>
      <c r="C4437" s="7"/>
      <c r="D4437" s="7"/>
      <c r="E4437" s="7"/>
      <c r="F4437" s="7"/>
      <c r="J4437" s="71"/>
      <c r="K4437" s="74"/>
      <c r="L4437" s="180"/>
      <c r="M4437" s="180"/>
      <c r="N4437" s="78"/>
      <c r="R4437" s="80"/>
      <c r="S4437" s="92"/>
      <c r="W4437" s="107"/>
      <c r="X4437" s="225"/>
      <c r="Y4437" s="62"/>
      <c r="Z4437" s="108"/>
      <c r="AA4437" s="107"/>
      <c r="AC4437" s="108"/>
      <c r="AD4437" s="108"/>
      <c r="AE4437" s="71"/>
      <c r="AF4437" s="71"/>
      <c r="AG4437" s="71"/>
      <c r="AH4437" s="71"/>
      <c r="AI4437" s="120"/>
      <c r="AK4437" s="119"/>
      <c r="AL4437" s="119"/>
      <c r="AR4437" s="130"/>
      <c r="AT4437" s="7"/>
      <c r="AU4437" s="7"/>
      <c r="AV4437" s="136"/>
      <c r="AW4437" s="129"/>
      <c r="AX4437" s="140"/>
      <c r="BQ4437" s="158"/>
      <c r="BS4437" s="6"/>
      <c r="BT4437" s="11"/>
    </row>
    <row r="4438" spans="1:72" ht="15.75" x14ac:dyDescent="0.25">
      <c r="A4438" s="52"/>
      <c r="B4438" s="56"/>
      <c r="C4438" s="7"/>
      <c r="D4438" s="7"/>
      <c r="E4438" s="7"/>
      <c r="F4438" s="7"/>
      <c r="J4438" s="71"/>
      <c r="K4438" s="74"/>
      <c r="L4438" s="180"/>
      <c r="M4438" s="180"/>
      <c r="N4438" s="78"/>
      <c r="R4438" s="80"/>
      <c r="S4438" s="92"/>
      <c r="W4438" s="107"/>
      <c r="X4438" s="225"/>
      <c r="Y4438" s="62"/>
      <c r="Z4438" s="108"/>
      <c r="AA4438" s="107"/>
      <c r="AC4438" s="108"/>
      <c r="AD4438" s="108"/>
      <c r="AE4438" s="71"/>
      <c r="AF4438" s="71"/>
      <c r="AG4438" s="71"/>
      <c r="AH4438" s="71"/>
      <c r="AI4438" s="120"/>
      <c r="AK4438" s="119"/>
      <c r="AL4438" s="119"/>
      <c r="AR4438" s="130"/>
      <c r="AT4438" s="7"/>
      <c r="AU4438" s="7"/>
      <c r="AV4438" s="136"/>
      <c r="AW4438" s="129"/>
      <c r="AX4438" s="140"/>
      <c r="BQ4438" s="158"/>
      <c r="BS4438" s="6"/>
      <c r="BT4438" s="11"/>
    </row>
    <row r="4439" spans="1:72" ht="15.75" x14ac:dyDescent="0.25">
      <c r="A4439" s="52"/>
      <c r="B4439" s="56"/>
      <c r="C4439" s="7"/>
      <c r="D4439" s="7"/>
      <c r="E4439" s="7"/>
      <c r="F4439" s="7"/>
      <c r="J4439" s="71"/>
      <c r="K4439" s="74"/>
      <c r="L4439" s="180"/>
      <c r="M4439" s="180"/>
      <c r="N4439" s="78"/>
      <c r="R4439" s="80"/>
      <c r="S4439" s="92"/>
      <c r="W4439" s="107"/>
      <c r="X4439" s="225"/>
      <c r="Y4439" s="62"/>
      <c r="Z4439" s="108"/>
      <c r="AA4439" s="107"/>
      <c r="AC4439" s="108"/>
      <c r="AD4439" s="108"/>
      <c r="AE4439" s="71"/>
      <c r="AF4439" s="71"/>
      <c r="AG4439" s="71"/>
      <c r="AH4439" s="71"/>
      <c r="AI4439" s="120"/>
      <c r="AK4439" s="119"/>
      <c r="AL4439" s="119"/>
      <c r="AR4439" s="130"/>
      <c r="AT4439" s="7"/>
      <c r="AU4439" s="7"/>
      <c r="AV4439" s="136"/>
      <c r="AW4439" s="129"/>
      <c r="AX4439" s="140"/>
      <c r="BQ4439" s="158"/>
      <c r="BS4439" s="6"/>
      <c r="BT4439" s="11"/>
    </row>
    <row r="4440" spans="1:72" ht="15.75" x14ac:dyDescent="0.25">
      <c r="A4440" s="52"/>
      <c r="B4440" s="56"/>
      <c r="C4440" s="7"/>
      <c r="D4440" s="7"/>
      <c r="E4440" s="7"/>
      <c r="F4440" s="7"/>
      <c r="J4440" s="71"/>
      <c r="K4440" s="74"/>
      <c r="L4440" s="180"/>
      <c r="M4440" s="180"/>
      <c r="N4440" s="78"/>
      <c r="R4440" s="80"/>
      <c r="S4440" s="92"/>
      <c r="W4440" s="107"/>
      <c r="X4440" s="225"/>
      <c r="Y4440" s="62"/>
      <c r="Z4440" s="108"/>
      <c r="AA4440" s="107"/>
      <c r="AC4440" s="108"/>
      <c r="AD4440" s="108"/>
      <c r="AE4440" s="71"/>
      <c r="AF4440" s="71"/>
      <c r="AG4440" s="71"/>
      <c r="AH4440" s="71"/>
      <c r="AI4440" s="120"/>
      <c r="AK4440" s="119"/>
      <c r="AL4440" s="119"/>
      <c r="AR4440" s="130"/>
      <c r="AT4440" s="7"/>
      <c r="AU4440" s="7"/>
      <c r="AV4440" s="136"/>
      <c r="AW4440" s="129"/>
      <c r="AX4440" s="140"/>
      <c r="BQ4440" s="158"/>
      <c r="BS4440" s="6"/>
      <c r="BT4440" s="11"/>
    </row>
    <row r="4441" spans="1:72" ht="15.75" x14ac:dyDescent="0.25">
      <c r="A4441" s="52"/>
      <c r="B4441" s="56"/>
      <c r="C4441" s="7"/>
      <c r="D4441" s="7"/>
      <c r="E4441" s="7"/>
      <c r="F4441" s="7"/>
      <c r="J4441" s="71"/>
      <c r="K4441" s="74"/>
      <c r="L4441" s="180"/>
      <c r="M4441" s="180"/>
      <c r="N4441" s="78"/>
      <c r="R4441" s="80"/>
      <c r="S4441" s="92"/>
      <c r="W4441" s="107"/>
      <c r="X4441" s="225"/>
      <c r="Y4441" s="62"/>
      <c r="Z4441" s="108"/>
      <c r="AA4441" s="107"/>
      <c r="AC4441" s="108"/>
      <c r="AD4441" s="108"/>
      <c r="AE4441" s="71"/>
      <c r="AF4441" s="71"/>
      <c r="AG4441" s="71"/>
      <c r="AH4441" s="71"/>
      <c r="AI4441" s="120"/>
      <c r="AK4441" s="119"/>
      <c r="AL4441" s="119"/>
      <c r="AR4441" s="130"/>
      <c r="AT4441" s="7"/>
      <c r="AU4441" s="7"/>
      <c r="AV4441" s="136"/>
      <c r="AW4441" s="129"/>
      <c r="AX4441" s="140"/>
      <c r="BQ4441" s="158"/>
      <c r="BS4441" s="6"/>
      <c r="BT4441" s="11"/>
    </row>
    <row r="4442" spans="1:72" ht="15.75" x14ac:dyDescent="0.25">
      <c r="A4442" s="52"/>
      <c r="B4442" s="56"/>
      <c r="C4442" s="7"/>
      <c r="D4442" s="7"/>
      <c r="E4442" s="7"/>
      <c r="F4442" s="7"/>
      <c r="J4442" s="71"/>
      <c r="K4442" s="74"/>
      <c r="L4442" s="180"/>
      <c r="M4442" s="180"/>
      <c r="N4442" s="78"/>
      <c r="R4442" s="80"/>
      <c r="S4442" s="92"/>
      <c r="W4442" s="107"/>
      <c r="X4442" s="225"/>
      <c r="Y4442" s="62"/>
      <c r="Z4442" s="108"/>
      <c r="AA4442" s="107"/>
      <c r="AC4442" s="108"/>
      <c r="AD4442" s="108"/>
      <c r="AE4442" s="71"/>
      <c r="AF4442" s="71"/>
      <c r="AG4442" s="71"/>
      <c r="AH4442" s="71"/>
      <c r="AI4442" s="120"/>
      <c r="AK4442" s="119"/>
      <c r="AL4442" s="119"/>
      <c r="AR4442" s="130"/>
      <c r="AT4442" s="7"/>
      <c r="AU4442" s="7"/>
      <c r="AV4442" s="136"/>
      <c r="AW4442" s="129"/>
      <c r="AX4442" s="140"/>
      <c r="BQ4442" s="158"/>
      <c r="BS4442" s="6"/>
      <c r="BT4442" s="11"/>
    </row>
    <row r="4443" spans="1:72" ht="15.75" x14ac:dyDescent="0.25">
      <c r="A4443" s="52"/>
      <c r="B4443" s="56"/>
      <c r="C4443" s="7"/>
      <c r="D4443" s="7"/>
      <c r="E4443" s="7"/>
      <c r="F4443" s="7"/>
      <c r="J4443" s="71"/>
      <c r="K4443" s="74"/>
      <c r="L4443" s="180"/>
      <c r="M4443" s="180"/>
      <c r="N4443" s="78"/>
      <c r="R4443" s="80"/>
      <c r="S4443" s="92"/>
      <c r="W4443" s="107"/>
      <c r="X4443" s="225"/>
      <c r="Y4443" s="62"/>
      <c r="Z4443" s="108"/>
      <c r="AA4443" s="107"/>
      <c r="AC4443" s="108"/>
      <c r="AD4443" s="108"/>
      <c r="AE4443" s="71"/>
      <c r="AF4443" s="71"/>
      <c r="AG4443" s="71"/>
      <c r="AH4443" s="71"/>
      <c r="AI4443" s="120"/>
      <c r="AK4443" s="119"/>
      <c r="AL4443" s="119"/>
      <c r="AR4443" s="130"/>
      <c r="AT4443" s="7"/>
      <c r="AU4443" s="7"/>
      <c r="AV4443" s="136"/>
      <c r="AW4443" s="129"/>
      <c r="AX4443" s="140"/>
      <c r="BQ4443" s="158"/>
      <c r="BS4443" s="6"/>
      <c r="BT4443" s="11"/>
    </row>
    <row r="4444" spans="1:72" ht="15.75" x14ac:dyDescent="0.25">
      <c r="A4444" s="52"/>
      <c r="B4444" s="56"/>
      <c r="C4444" s="7"/>
      <c r="D4444" s="7"/>
      <c r="E4444" s="7"/>
      <c r="F4444" s="7"/>
      <c r="J4444" s="71"/>
      <c r="K4444" s="74"/>
      <c r="L4444" s="180"/>
      <c r="M4444" s="180"/>
      <c r="N4444" s="78"/>
      <c r="R4444" s="80"/>
      <c r="S4444" s="92"/>
      <c r="W4444" s="107"/>
      <c r="X4444" s="225"/>
      <c r="Y4444" s="62"/>
      <c r="Z4444" s="108"/>
      <c r="AA4444" s="107"/>
      <c r="AC4444" s="108"/>
      <c r="AD4444" s="108"/>
      <c r="AE4444" s="71"/>
      <c r="AF4444" s="71"/>
      <c r="AG4444" s="71"/>
      <c r="AH4444" s="71"/>
      <c r="AI4444" s="120"/>
      <c r="AK4444" s="119"/>
      <c r="AL4444" s="119"/>
      <c r="AR4444" s="130"/>
      <c r="AT4444" s="7"/>
      <c r="AU4444" s="7"/>
      <c r="AV4444" s="136"/>
      <c r="AW4444" s="129"/>
      <c r="AX4444" s="140"/>
      <c r="BQ4444" s="158"/>
      <c r="BS4444" s="6"/>
      <c r="BT4444" s="11"/>
    </row>
    <row r="4445" spans="1:72" ht="15.75" x14ac:dyDescent="0.25">
      <c r="A4445" s="52"/>
      <c r="B4445" s="56"/>
      <c r="C4445" s="7"/>
      <c r="D4445" s="7"/>
      <c r="E4445" s="7"/>
      <c r="F4445" s="7"/>
      <c r="J4445" s="71"/>
      <c r="K4445" s="74"/>
      <c r="L4445" s="180"/>
      <c r="M4445" s="180"/>
      <c r="N4445" s="78"/>
      <c r="R4445" s="80"/>
      <c r="S4445" s="92"/>
      <c r="W4445" s="107"/>
      <c r="X4445" s="225"/>
      <c r="Y4445" s="62"/>
      <c r="Z4445" s="108"/>
      <c r="AA4445" s="107"/>
      <c r="AC4445" s="108"/>
      <c r="AD4445" s="108"/>
      <c r="AE4445" s="71"/>
      <c r="AF4445" s="71"/>
      <c r="AG4445" s="71"/>
      <c r="AH4445" s="71"/>
      <c r="AI4445" s="120"/>
      <c r="AK4445" s="119"/>
      <c r="AL4445" s="119"/>
      <c r="AR4445" s="130"/>
      <c r="AT4445" s="7"/>
      <c r="AU4445" s="7"/>
      <c r="AV4445" s="136"/>
      <c r="AW4445" s="129"/>
      <c r="AX4445" s="140"/>
      <c r="BQ4445" s="158"/>
      <c r="BS4445" s="6"/>
      <c r="BT4445" s="11"/>
    </row>
    <row r="4446" spans="1:72" ht="15.75" x14ac:dyDescent="0.25">
      <c r="A4446" s="52"/>
      <c r="B4446" s="56"/>
      <c r="C4446" s="7"/>
      <c r="D4446" s="7"/>
      <c r="E4446" s="7"/>
      <c r="F4446" s="7"/>
      <c r="J4446" s="71"/>
      <c r="K4446" s="74"/>
      <c r="L4446" s="180"/>
      <c r="M4446" s="180"/>
      <c r="N4446" s="78"/>
      <c r="R4446" s="80"/>
      <c r="S4446" s="92"/>
      <c r="W4446" s="107"/>
      <c r="X4446" s="225"/>
      <c r="Y4446" s="62"/>
      <c r="Z4446" s="108"/>
      <c r="AA4446" s="107"/>
      <c r="AC4446" s="108"/>
      <c r="AD4446" s="108"/>
      <c r="AE4446" s="71"/>
      <c r="AF4446" s="71"/>
      <c r="AG4446" s="71"/>
      <c r="AH4446" s="71"/>
      <c r="AI4446" s="120"/>
      <c r="AK4446" s="119"/>
      <c r="AL4446" s="119"/>
      <c r="AR4446" s="130"/>
      <c r="AT4446" s="7"/>
      <c r="AU4446" s="7"/>
      <c r="AV4446" s="136"/>
      <c r="AW4446" s="129"/>
      <c r="AX4446" s="140"/>
      <c r="BQ4446" s="158"/>
      <c r="BS4446" s="6"/>
      <c r="BT4446" s="11"/>
    </row>
    <row r="4447" spans="1:72" ht="15.75" x14ac:dyDescent="0.25">
      <c r="A4447" s="52"/>
      <c r="B4447" s="56"/>
      <c r="C4447" s="7"/>
      <c r="D4447" s="7"/>
      <c r="E4447" s="7"/>
      <c r="F4447" s="7"/>
      <c r="J4447" s="71"/>
      <c r="K4447" s="74"/>
      <c r="L4447" s="180"/>
      <c r="M4447" s="180"/>
      <c r="N4447" s="78"/>
      <c r="R4447" s="80"/>
      <c r="S4447" s="92"/>
      <c r="W4447" s="107"/>
      <c r="X4447" s="225"/>
      <c r="Y4447" s="62"/>
      <c r="Z4447" s="108"/>
      <c r="AA4447" s="107"/>
      <c r="AC4447" s="108"/>
      <c r="AD4447" s="108"/>
      <c r="AE4447" s="71"/>
      <c r="AF4447" s="71"/>
      <c r="AG4447" s="71"/>
      <c r="AH4447" s="71"/>
      <c r="AI4447" s="120"/>
      <c r="AK4447" s="119"/>
      <c r="AL4447" s="119"/>
      <c r="AR4447" s="130"/>
      <c r="AT4447" s="7"/>
      <c r="AU4447" s="7"/>
      <c r="AV4447" s="136"/>
      <c r="AW4447" s="129"/>
      <c r="AX4447" s="140"/>
      <c r="BQ4447" s="158"/>
      <c r="BS4447" s="6"/>
      <c r="BT4447" s="11"/>
    </row>
    <row r="4448" spans="1:72" ht="15.75" x14ac:dyDescent="0.25">
      <c r="A4448" s="52"/>
      <c r="B4448" s="56"/>
      <c r="C4448" s="7"/>
      <c r="D4448" s="7"/>
      <c r="E4448" s="7"/>
      <c r="F4448" s="7"/>
      <c r="J4448" s="71"/>
      <c r="K4448" s="74"/>
      <c r="L4448" s="180"/>
      <c r="M4448" s="180"/>
      <c r="N4448" s="78"/>
      <c r="R4448" s="80"/>
      <c r="S4448" s="92"/>
      <c r="W4448" s="107"/>
      <c r="X4448" s="225"/>
      <c r="Y4448" s="62"/>
      <c r="Z4448" s="108"/>
      <c r="AA4448" s="107"/>
      <c r="AC4448" s="108"/>
      <c r="AD4448" s="108"/>
      <c r="AE4448" s="71"/>
      <c r="AF4448" s="71"/>
      <c r="AG4448" s="71"/>
      <c r="AH4448" s="71"/>
      <c r="AI4448" s="120"/>
      <c r="AK4448" s="119"/>
      <c r="AL4448" s="119"/>
      <c r="AR4448" s="130"/>
      <c r="AT4448" s="7"/>
      <c r="AU4448" s="7"/>
      <c r="AV4448" s="136"/>
      <c r="AW4448" s="129"/>
      <c r="AX4448" s="140"/>
      <c r="BQ4448" s="158"/>
      <c r="BS4448" s="6"/>
      <c r="BT4448" s="11"/>
    </row>
    <row r="4449" spans="1:72" ht="15.75" x14ac:dyDescent="0.25">
      <c r="A4449" s="52"/>
      <c r="B4449" s="56"/>
      <c r="C4449" s="7"/>
      <c r="D4449" s="7"/>
      <c r="E4449" s="7"/>
      <c r="F4449" s="7"/>
      <c r="J4449" s="71"/>
      <c r="K4449" s="74"/>
      <c r="L4449" s="180"/>
      <c r="M4449" s="180"/>
      <c r="N4449" s="78"/>
      <c r="R4449" s="80"/>
      <c r="S4449" s="92"/>
      <c r="W4449" s="107"/>
      <c r="X4449" s="225"/>
      <c r="Y4449" s="62"/>
      <c r="Z4449" s="108"/>
      <c r="AA4449" s="107"/>
      <c r="AC4449" s="108"/>
      <c r="AD4449" s="108"/>
      <c r="AE4449" s="71"/>
      <c r="AF4449" s="71"/>
      <c r="AG4449" s="71"/>
      <c r="AH4449" s="71"/>
      <c r="AI4449" s="120"/>
      <c r="AK4449" s="119"/>
      <c r="AL4449" s="119"/>
      <c r="AR4449" s="130"/>
      <c r="AT4449" s="7"/>
      <c r="AU4449" s="7"/>
      <c r="AV4449" s="136"/>
      <c r="AW4449" s="129"/>
      <c r="AX4449" s="140"/>
      <c r="BQ4449" s="158"/>
      <c r="BS4449" s="6"/>
      <c r="BT4449" s="11"/>
    </row>
    <row r="4450" spans="1:72" ht="15.75" x14ac:dyDescent="0.25">
      <c r="A4450" s="52"/>
      <c r="B4450" s="56"/>
      <c r="C4450" s="7"/>
      <c r="D4450" s="7"/>
      <c r="E4450" s="7"/>
      <c r="F4450" s="7"/>
      <c r="J4450" s="71"/>
      <c r="K4450" s="74"/>
      <c r="L4450" s="180"/>
      <c r="M4450" s="180"/>
      <c r="N4450" s="78"/>
      <c r="R4450" s="80"/>
      <c r="S4450" s="92"/>
      <c r="W4450" s="107"/>
      <c r="X4450" s="225"/>
      <c r="Y4450" s="62"/>
      <c r="Z4450" s="108"/>
      <c r="AA4450" s="107"/>
      <c r="AC4450" s="108"/>
      <c r="AD4450" s="108"/>
      <c r="AE4450" s="71"/>
      <c r="AF4450" s="71"/>
      <c r="AG4450" s="71"/>
      <c r="AH4450" s="71"/>
      <c r="AI4450" s="120"/>
      <c r="AK4450" s="119"/>
      <c r="AL4450" s="119"/>
      <c r="AR4450" s="130"/>
      <c r="AT4450" s="7"/>
      <c r="AU4450" s="7"/>
      <c r="AV4450" s="136"/>
      <c r="AW4450" s="129"/>
      <c r="AX4450" s="140"/>
      <c r="BQ4450" s="158"/>
      <c r="BS4450" s="6"/>
      <c r="BT4450" s="11"/>
    </row>
    <row r="4451" spans="1:72" ht="15.75" x14ac:dyDescent="0.25">
      <c r="A4451" s="52"/>
      <c r="B4451" s="56"/>
      <c r="C4451" s="7"/>
      <c r="D4451" s="7"/>
      <c r="E4451" s="7"/>
      <c r="F4451" s="7"/>
      <c r="J4451" s="71"/>
      <c r="K4451" s="74"/>
      <c r="L4451" s="180"/>
      <c r="M4451" s="180"/>
      <c r="N4451" s="78"/>
      <c r="R4451" s="80"/>
      <c r="S4451" s="92"/>
      <c r="W4451" s="107"/>
      <c r="X4451" s="225"/>
      <c r="Y4451" s="62"/>
      <c r="Z4451" s="108"/>
      <c r="AA4451" s="107"/>
      <c r="AC4451" s="108"/>
      <c r="AD4451" s="108"/>
      <c r="AE4451" s="71"/>
      <c r="AF4451" s="71"/>
      <c r="AG4451" s="71"/>
      <c r="AH4451" s="71"/>
      <c r="AI4451" s="120"/>
      <c r="AK4451" s="119"/>
      <c r="AL4451" s="119"/>
      <c r="AR4451" s="130"/>
      <c r="AT4451" s="7"/>
      <c r="AU4451" s="7"/>
      <c r="AV4451" s="136"/>
      <c r="AW4451" s="129"/>
      <c r="AX4451" s="140"/>
      <c r="BQ4451" s="158"/>
      <c r="BS4451" s="6"/>
      <c r="BT4451" s="11"/>
    </row>
    <row r="4452" spans="1:72" ht="15.75" x14ac:dyDescent="0.25">
      <c r="A4452" s="52"/>
      <c r="B4452" s="56"/>
      <c r="C4452" s="7"/>
      <c r="D4452" s="7"/>
      <c r="E4452" s="7"/>
      <c r="F4452" s="7"/>
      <c r="J4452" s="71"/>
      <c r="K4452" s="74"/>
      <c r="L4452" s="180"/>
      <c r="M4452" s="180"/>
      <c r="N4452" s="78"/>
      <c r="R4452" s="80"/>
      <c r="S4452" s="92"/>
      <c r="W4452" s="107"/>
      <c r="X4452" s="225"/>
      <c r="Y4452" s="62"/>
      <c r="Z4452" s="108"/>
      <c r="AA4452" s="107"/>
      <c r="AC4452" s="108"/>
      <c r="AD4452" s="108"/>
      <c r="AE4452" s="71"/>
      <c r="AF4452" s="71"/>
      <c r="AG4452" s="71"/>
      <c r="AH4452" s="71"/>
      <c r="AI4452" s="120"/>
      <c r="AK4452" s="119"/>
      <c r="AL4452" s="119"/>
      <c r="AR4452" s="130"/>
      <c r="AT4452" s="7"/>
      <c r="AU4452" s="7"/>
      <c r="AV4452" s="136"/>
      <c r="AW4452" s="129"/>
      <c r="AX4452" s="140"/>
      <c r="BQ4452" s="158"/>
      <c r="BS4452" s="6"/>
      <c r="BT4452" s="11"/>
    </row>
    <row r="4453" spans="1:72" ht="15.75" x14ac:dyDescent="0.25">
      <c r="A4453" s="52"/>
      <c r="B4453" s="56"/>
      <c r="C4453" s="7"/>
      <c r="D4453" s="7"/>
      <c r="E4453" s="7"/>
      <c r="F4453" s="7"/>
      <c r="J4453" s="71"/>
      <c r="K4453" s="74"/>
      <c r="L4453" s="180"/>
      <c r="M4453" s="180"/>
      <c r="N4453" s="78"/>
      <c r="R4453" s="80"/>
      <c r="S4453" s="92"/>
      <c r="W4453" s="107"/>
      <c r="X4453" s="225"/>
      <c r="Y4453" s="62"/>
      <c r="Z4453" s="108"/>
      <c r="AA4453" s="107"/>
      <c r="AC4453" s="108"/>
      <c r="AD4453" s="108"/>
      <c r="AE4453" s="71"/>
      <c r="AF4453" s="71"/>
      <c r="AG4453" s="71"/>
      <c r="AH4453" s="71"/>
      <c r="AI4453" s="120"/>
      <c r="AK4453" s="119"/>
      <c r="AL4453" s="119"/>
      <c r="AR4453" s="130"/>
      <c r="AT4453" s="7"/>
      <c r="AU4453" s="7"/>
      <c r="AV4453" s="136"/>
      <c r="AW4453" s="129"/>
      <c r="AX4453" s="140"/>
      <c r="BQ4453" s="158"/>
      <c r="BS4453" s="6"/>
      <c r="BT4453" s="11"/>
    </row>
    <row r="4454" spans="1:72" ht="15.75" x14ac:dyDescent="0.25">
      <c r="A4454" s="52"/>
      <c r="B4454" s="56"/>
      <c r="C4454" s="7"/>
      <c r="D4454" s="7"/>
      <c r="E4454" s="7"/>
      <c r="F4454" s="7"/>
      <c r="J4454" s="71"/>
      <c r="K4454" s="74"/>
      <c r="L4454" s="180"/>
      <c r="M4454" s="180"/>
      <c r="N4454" s="78"/>
      <c r="R4454" s="80"/>
      <c r="S4454" s="92"/>
      <c r="W4454" s="107"/>
      <c r="X4454" s="225"/>
      <c r="Y4454" s="62"/>
      <c r="Z4454" s="108"/>
      <c r="AA4454" s="107"/>
      <c r="AC4454" s="108"/>
      <c r="AD4454" s="108"/>
      <c r="AE4454" s="71"/>
      <c r="AF4454" s="71"/>
      <c r="AG4454" s="71"/>
      <c r="AH4454" s="71"/>
      <c r="AI4454" s="120"/>
      <c r="AK4454" s="119"/>
      <c r="AL4454" s="119"/>
      <c r="AR4454" s="130"/>
      <c r="AT4454" s="7"/>
      <c r="AU4454" s="7"/>
      <c r="AV4454" s="136"/>
      <c r="AW4454" s="129"/>
      <c r="AX4454" s="140"/>
      <c r="BQ4454" s="158"/>
      <c r="BS4454" s="6"/>
      <c r="BT4454" s="11"/>
    </row>
    <row r="4455" spans="1:72" ht="15.75" x14ac:dyDescent="0.25">
      <c r="A4455" s="52"/>
      <c r="B4455" s="56"/>
      <c r="C4455" s="7"/>
      <c r="D4455" s="7"/>
      <c r="E4455" s="7"/>
      <c r="F4455" s="7"/>
      <c r="J4455" s="71"/>
      <c r="K4455" s="74"/>
      <c r="L4455" s="180"/>
      <c r="M4455" s="180"/>
      <c r="N4455" s="78"/>
      <c r="R4455" s="80"/>
      <c r="S4455" s="92"/>
      <c r="W4455" s="107"/>
      <c r="X4455" s="225"/>
      <c r="Y4455" s="62"/>
      <c r="Z4455" s="108"/>
      <c r="AA4455" s="107"/>
      <c r="AC4455" s="108"/>
      <c r="AD4455" s="108"/>
      <c r="AE4455" s="71"/>
      <c r="AF4455" s="71"/>
      <c r="AG4455" s="71"/>
      <c r="AH4455" s="71"/>
      <c r="AI4455" s="120"/>
      <c r="AK4455" s="119"/>
      <c r="AL4455" s="119"/>
      <c r="AR4455" s="130"/>
      <c r="AT4455" s="7"/>
      <c r="AU4455" s="7"/>
      <c r="AV4455" s="136"/>
      <c r="AW4455" s="129"/>
      <c r="AX4455" s="140"/>
      <c r="BQ4455" s="158"/>
      <c r="BS4455" s="6"/>
      <c r="BT4455" s="11"/>
    </row>
    <row r="4456" spans="1:72" ht="15.75" x14ac:dyDescent="0.25">
      <c r="A4456" s="52"/>
      <c r="B4456" s="56"/>
      <c r="C4456" s="7"/>
      <c r="D4456" s="7"/>
      <c r="E4456" s="7"/>
      <c r="F4456" s="7"/>
      <c r="J4456" s="71"/>
      <c r="K4456" s="74"/>
      <c r="L4456" s="180"/>
      <c r="M4456" s="180"/>
      <c r="N4456" s="78"/>
      <c r="R4456" s="80"/>
      <c r="S4456" s="92"/>
      <c r="W4456" s="107"/>
      <c r="X4456" s="225"/>
      <c r="Y4456" s="62"/>
      <c r="Z4456" s="108"/>
      <c r="AA4456" s="107"/>
      <c r="AC4456" s="108"/>
      <c r="AD4456" s="108"/>
      <c r="AE4456" s="71"/>
      <c r="AF4456" s="71"/>
      <c r="AG4456" s="71"/>
      <c r="AH4456" s="71"/>
      <c r="AI4456" s="120"/>
      <c r="AK4456" s="119"/>
      <c r="AL4456" s="119"/>
      <c r="AR4456" s="130"/>
      <c r="AT4456" s="7"/>
      <c r="AU4456" s="7"/>
      <c r="AV4456" s="136"/>
      <c r="AW4456" s="129"/>
      <c r="AX4456" s="140"/>
      <c r="BQ4456" s="158"/>
      <c r="BS4456" s="6"/>
      <c r="BT4456" s="11"/>
    </row>
    <row r="4457" spans="1:72" ht="15.75" x14ac:dyDescent="0.25">
      <c r="A4457" s="52"/>
      <c r="B4457" s="56"/>
      <c r="C4457" s="7"/>
      <c r="D4457" s="7"/>
      <c r="E4457" s="7"/>
      <c r="F4457" s="7"/>
      <c r="J4457" s="71"/>
      <c r="K4457" s="74"/>
      <c r="L4457" s="180"/>
      <c r="M4457" s="180"/>
      <c r="N4457" s="78"/>
      <c r="R4457" s="80"/>
      <c r="S4457" s="92"/>
      <c r="W4457" s="107"/>
      <c r="X4457" s="225"/>
      <c r="Y4457" s="62"/>
      <c r="Z4457" s="108"/>
      <c r="AA4457" s="107"/>
      <c r="AC4457" s="108"/>
      <c r="AD4457" s="108"/>
      <c r="AE4457" s="71"/>
      <c r="AF4457" s="71"/>
      <c r="AG4457" s="71"/>
      <c r="AH4457" s="71"/>
      <c r="AI4457" s="120"/>
      <c r="AK4457" s="119"/>
      <c r="AL4457" s="119"/>
      <c r="AR4457" s="130"/>
      <c r="AT4457" s="7"/>
      <c r="AU4457" s="7"/>
      <c r="AV4457" s="136"/>
      <c r="AW4457" s="129"/>
      <c r="AX4457" s="140"/>
      <c r="BQ4457" s="158"/>
      <c r="BS4457" s="6"/>
      <c r="BT4457" s="11"/>
    </row>
    <row r="4458" spans="1:72" ht="15.75" x14ac:dyDescent="0.25">
      <c r="A4458" s="52"/>
      <c r="B4458" s="56"/>
      <c r="C4458" s="7"/>
      <c r="D4458" s="7"/>
      <c r="E4458" s="7"/>
      <c r="F4458" s="7"/>
      <c r="J4458" s="71"/>
      <c r="K4458" s="74"/>
      <c r="L4458" s="180"/>
      <c r="M4458" s="180"/>
      <c r="N4458" s="78"/>
      <c r="R4458" s="80"/>
      <c r="S4458" s="92"/>
      <c r="W4458" s="107"/>
      <c r="X4458" s="225"/>
      <c r="Y4458" s="62"/>
      <c r="Z4458" s="108"/>
      <c r="AA4458" s="107"/>
      <c r="AC4458" s="108"/>
      <c r="AD4458" s="108"/>
      <c r="AE4458" s="71"/>
      <c r="AF4458" s="71"/>
      <c r="AG4458" s="71"/>
      <c r="AH4458" s="71"/>
      <c r="AI4458" s="120"/>
      <c r="AK4458" s="119"/>
      <c r="AL4458" s="119"/>
      <c r="AR4458" s="130"/>
      <c r="AT4458" s="7"/>
      <c r="AU4458" s="7"/>
      <c r="AV4458" s="136"/>
      <c r="AW4458" s="129"/>
      <c r="AX4458" s="140"/>
      <c r="BQ4458" s="158"/>
      <c r="BS4458" s="6"/>
      <c r="BT4458" s="11"/>
    </row>
    <row r="4459" spans="1:72" ht="15.75" x14ac:dyDescent="0.25">
      <c r="A4459" s="52"/>
      <c r="B4459" s="56"/>
      <c r="C4459" s="7"/>
      <c r="D4459" s="7"/>
      <c r="E4459" s="7"/>
      <c r="F4459" s="7"/>
      <c r="J4459" s="71"/>
      <c r="K4459" s="74"/>
      <c r="L4459" s="180"/>
      <c r="M4459" s="180"/>
      <c r="N4459" s="78"/>
      <c r="R4459" s="80"/>
      <c r="S4459" s="92"/>
      <c r="W4459" s="107"/>
      <c r="X4459" s="225"/>
      <c r="Y4459" s="62"/>
      <c r="Z4459" s="108"/>
      <c r="AA4459" s="107"/>
      <c r="AC4459" s="108"/>
      <c r="AD4459" s="108"/>
      <c r="AE4459" s="71"/>
      <c r="AF4459" s="71"/>
      <c r="AG4459" s="71"/>
      <c r="AH4459" s="71"/>
      <c r="AI4459" s="120"/>
      <c r="AK4459" s="119"/>
      <c r="AL4459" s="119"/>
      <c r="AR4459" s="130"/>
      <c r="AT4459" s="7"/>
      <c r="AU4459" s="7"/>
      <c r="AV4459" s="136"/>
      <c r="AW4459" s="129"/>
      <c r="AX4459" s="140"/>
      <c r="BQ4459" s="158"/>
      <c r="BS4459" s="6"/>
      <c r="BT4459" s="11"/>
    </row>
    <row r="4460" spans="1:72" ht="15.75" x14ac:dyDescent="0.25">
      <c r="A4460" s="52"/>
      <c r="B4460" s="56"/>
      <c r="C4460" s="7"/>
      <c r="D4460" s="7"/>
      <c r="E4460" s="7"/>
      <c r="F4460" s="7"/>
      <c r="J4460" s="71"/>
      <c r="K4460" s="74"/>
      <c r="L4460" s="180"/>
      <c r="M4460" s="180"/>
      <c r="N4460" s="78"/>
      <c r="R4460" s="80"/>
      <c r="S4460" s="92"/>
      <c r="W4460" s="107"/>
      <c r="X4460" s="225"/>
      <c r="Y4460" s="62"/>
      <c r="Z4460" s="108"/>
      <c r="AA4460" s="107"/>
      <c r="AC4460" s="108"/>
      <c r="AD4460" s="108"/>
      <c r="AE4460" s="71"/>
      <c r="AF4460" s="71"/>
      <c r="AG4460" s="71"/>
      <c r="AH4460" s="71"/>
      <c r="AI4460" s="120"/>
      <c r="AK4460" s="119"/>
      <c r="AL4460" s="119"/>
      <c r="AR4460" s="130"/>
      <c r="AT4460" s="7"/>
      <c r="AU4460" s="7"/>
      <c r="AV4460" s="136"/>
      <c r="AW4460" s="129"/>
      <c r="AX4460" s="140"/>
      <c r="BQ4460" s="158"/>
      <c r="BS4460" s="6"/>
      <c r="BT4460" s="11"/>
    </row>
    <row r="4461" spans="1:72" ht="15.75" x14ac:dyDescent="0.25">
      <c r="A4461" s="52"/>
      <c r="B4461" s="56"/>
      <c r="C4461" s="7"/>
      <c r="D4461" s="7"/>
      <c r="E4461" s="7"/>
      <c r="F4461" s="7"/>
      <c r="J4461" s="71"/>
      <c r="K4461" s="74"/>
      <c r="L4461" s="180"/>
      <c r="M4461" s="180"/>
      <c r="N4461" s="78"/>
      <c r="R4461" s="80"/>
      <c r="S4461" s="92"/>
      <c r="W4461" s="107"/>
      <c r="X4461" s="225"/>
      <c r="Y4461" s="62"/>
      <c r="Z4461" s="108"/>
      <c r="AA4461" s="107"/>
      <c r="AC4461" s="108"/>
      <c r="AD4461" s="108"/>
      <c r="AE4461" s="71"/>
      <c r="AF4461" s="71"/>
      <c r="AG4461" s="71"/>
      <c r="AH4461" s="71"/>
      <c r="AI4461" s="120"/>
      <c r="AK4461" s="119"/>
      <c r="AL4461" s="119"/>
      <c r="AR4461" s="130"/>
      <c r="AT4461" s="7"/>
      <c r="AU4461" s="7"/>
      <c r="AV4461" s="136"/>
      <c r="AW4461" s="129"/>
      <c r="AX4461" s="140"/>
      <c r="BQ4461" s="158"/>
      <c r="BS4461" s="6"/>
      <c r="BT4461" s="11"/>
    </row>
    <row r="4462" spans="1:72" ht="15.75" x14ac:dyDescent="0.25">
      <c r="A4462" s="52"/>
      <c r="B4462" s="56"/>
      <c r="C4462" s="7"/>
      <c r="D4462" s="7"/>
      <c r="E4462" s="7"/>
      <c r="F4462" s="7"/>
      <c r="J4462" s="71"/>
      <c r="K4462" s="74"/>
      <c r="L4462" s="180"/>
      <c r="M4462" s="180"/>
      <c r="N4462" s="78"/>
      <c r="R4462" s="80"/>
      <c r="S4462" s="92"/>
      <c r="W4462" s="107"/>
      <c r="X4462" s="225"/>
      <c r="Y4462" s="62"/>
      <c r="Z4462" s="108"/>
      <c r="AA4462" s="107"/>
      <c r="AC4462" s="108"/>
      <c r="AD4462" s="108"/>
      <c r="AE4462" s="71"/>
      <c r="AF4462" s="71"/>
      <c r="AG4462" s="71"/>
      <c r="AH4462" s="71"/>
      <c r="AI4462" s="120"/>
      <c r="AK4462" s="119"/>
      <c r="AL4462" s="119"/>
      <c r="AR4462" s="130"/>
      <c r="AT4462" s="7"/>
      <c r="AU4462" s="7"/>
      <c r="AV4462" s="136"/>
      <c r="AW4462" s="129"/>
      <c r="AX4462" s="140"/>
      <c r="BQ4462" s="158"/>
      <c r="BS4462" s="6"/>
      <c r="BT4462" s="11"/>
    </row>
    <row r="4463" spans="1:72" ht="15.75" x14ac:dyDescent="0.25">
      <c r="A4463" s="52"/>
      <c r="B4463" s="56"/>
      <c r="C4463" s="7"/>
      <c r="D4463" s="7"/>
      <c r="E4463" s="7"/>
      <c r="F4463" s="7"/>
      <c r="J4463" s="71"/>
      <c r="K4463" s="74"/>
      <c r="L4463" s="180"/>
      <c r="M4463" s="180"/>
      <c r="N4463" s="78"/>
      <c r="R4463" s="80"/>
      <c r="S4463" s="92"/>
      <c r="W4463" s="107"/>
      <c r="X4463" s="225"/>
      <c r="Y4463" s="62"/>
      <c r="Z4463" s="108"/>
      <c r="AA4463" s="107"/>
      <c r="AC4463" s="108"/>
      <c r="AD4463" s="108"/>
      <c r="AE4463" s="71"/>
      <c r="AF4463" s="71"/>
      <c r="AG4463" s="71"/>
      <c r="AH4463" s="71"/>
      <c r="AI4463" s="120"/>
      <c r="AK4463" s="119"/>
      <c r="AL4463" s="119"/>
      <c r="AR4463" s="130"/>
      <c r="AT4463" s="7"/>
      <c r="AU4463" s="7"/>
      <c r="AV4463" s="136"/>
      <c r="AW4463" s="129"/>
      <c r="AX4463" s="140"/>
      <c r="BQ4463" s="158"/>
      <c r="BS4463" s="6"/>
      <c r="BT4463" s="11"/>
    </row>
    <row r="4464" spans="1:72" ht="15.75" x14ac:dyDescent="0.25">
      <c r="A4464" s="52"/>
      <c r="B4464" s="56"/>
      <c r="C4464" s="7"/>
      <c r="D4464" s="7"/>
      <c r="E4464" s="7"/>
      <c r="F4464" s="7"/>
      <c r="J4464" s="71"/>
      <c r="K4464" s="74"/>
      <c r="L4464" s="180"/>
      <c r="M4464" s="180"/>
      <c r="N4464" s="78"/>
      <c r="R4464" s="80"/>
      <c r="S4464" s="92"/>
      <c r="W4464" s="107"/>
      <c r="X4464" s="225"/>
      <c r="Y4464" s="62"/>
      <c r="Z4464" s="108"/>
      <c r="AA4464" s="107"/>
      <c r="AC4464" s="108"/>
      <c r="AD4464" s="108"/>
      <c r="AE4464" s="71"/>
      <c r="AF4464" s="71"/>
      <c r="AG4464" s="71"/>
      <c r="AH4464" s="71"/>
      <c r="AI4464" s="120"/>
      <c r="AK4464" s="119"/>
      <c r="AL4464" s="119"/>
      <c r="AR4464" s="130"/>
      <c r="AT4464" s="7"/>
      <c r="AU4464" s="7"/>
      <c r="AV4464" s="136"/>
      <c r="AW4464" s="129"/>
      <c r="AX4464" s="140"/>
      <c r="BQ4464" s="158"/>
      <c r="BS4464" s="6"/>
      <c r="BT4464" s="11"/>
    </row>
    <row r="4465" spans="1:72" ht="15.75" x14ac:dyDescent="0.25">
      <c r="A4465" s="52"/>
      <c r="B4465" s="56"/>
      <c r="C4465" s="7"/>
      <c r="D4465" s="7"/>
      <c r="E4465" s="7"/>
      <c r="F4465" s="7"/>
      <c r="J4465" s="71"/>
      <c r="K4465" s="74"/>
      <c r="L4465" s="180"/>
      <c r="M4465" s="180"/>
      <c r="N4465" s="78"/>
      <c r="R4465" s="80"/>
      <c r="S4465" s="92"/>
      <c r="W4465" s="107"/>
      <c r="X4465" s="225"/>
      <c r="Y4465" s="62"/>
      <c r="Z4465" s="108"/>
      <c r="AA4465" s="107"/>
      <c r="AC4465" s="108"/>
      <c r="AD4465" s="108"/>
      <c r="AE4465" s="71"/>
      <c r="AF4465" s="71"/>
      <c r="AG4465" s="71"/>
      <c r="AH4465" s="71"/>
      <c r="AI4465" s="120"/>
      <c r="AK4465" s="119"/>
      <c r="AL4465" s="119"/>
      <c r="AR4465" s="130"/>
      <c r="AT4465" s="7"/>
      <c r="AU4465" s="7"/>
      <c r="AV4465" s="136"/>
      <c r="AW4465" s="129"/>
      <c r="AX4465" s="140"/>
      <c r="BQ4465" s="158"/>
      <c r="BS4465" s="6"/>
      <c r="BT4465" s="11"/>
    </row>
    <row r="4466" spans="1:72" ht="15.75" x14ac:dyDescent="0.25">
      <c r="A4466" s="52"/>
      <c r="B4466" s="56"/>
      <c r="C4466" s="7"/>
      <c r="D4466" s="7"/>
      <c r="E4466" s="7"/>
      <c r="F4466" s="7"/>
      <c r="J4466" s="71"/>
      <c r="K4466" s="74"/>
      <c r="L4466" s="180"/>
      <c r="M4466" s="180"/>
      <c r="N4466" s="78"/>
      <c r="R4466" s="80"/>
      <c r="S4466" s="92"/>
      <c r="W4466" s="107"/>
      <c r="X4466" s="225"/>
      <c r="Y4466" s="62"/>
      <c r="Z4466" s="108"/>
      <c r="AA4466" s="107"/>
      <c r="AC4466" s="108"/>
      <c r="AD4466" s="108"/>
      <c r="AE4466" s="71"/>
      <c r="AF4466" s="71"/>
      <c r="AG4466" s="71"/>
      <c r="AH4466" s="71"/>
      <c r="AI4466" s="120"/>
      <c r="AK4466" s="119"/>
      <c r="AL4466" s="119"/>
      <c r="AR4466" s="130"/>
      <c r="AT4466" s="7"/>
      <c r="AU4466" s="7"/>
      <c r="AV4466" s="136"/>
      <c r="AW4466" s="129"/>
      <c r="AX4466" s="140"/>
      <c r="BQ4466" s="158"/>
      <c r="BS4466" s="6"/>
      <c r="BT4466" s="11"/>
    </row>
    <row r="4467" spans="1:72" ht="15.75" x14ac:dyDescent="0.25">
      <c r="A4467" s="52"/>
      <c r="B4467" s="56"/>
      <c r="C4467" s="7"/>
      <c r="D4467" s="7"/>
      <c r="E4467" s="7"/>
      <c r="F4467" s="7"/>
      <c r="J4467" s="71"/>
      <c r="K4467" s="74"/>
      <c r="L4467" s="180"/>
      <c r="M4467" s="180"/>
      <c r="N4467" s="78"/>
      <c r="R4467" s="80"/>
      <c r="S4467" s="92"/>
      <c r="W4467" s="107"/>
      <c r="X4467" s="225"/>
      <c r="Y4467" s="62"/>
      <c r="Z4467" s="108"/>
      <c r="AA4467" s="107"/>
      <c r="AC4467" s="108"/>
      <c r="AD4467" s="108"/>
      <c r="AE4467" s="71"/>
      <c r="AF4467" s="71"/>
      <c r="AG4467" s="71"/>
      <c r="AH4467" s="71"/>
      <c r="AI4467" s="120"/>
      <c r="AK4467" s="119"/>
      <c r="AL4467" s="119"/>
      <c r="AR4467" s="130"/>
      <c r="AT4467" s="7"/>
      <c r="AU4467" s="7"/>
      <c r="AV4467" s="136"/>
      <c r="AW4467" s="129"/>
      <c r="AX4467" s="140"/>
      <c r="BQ4467" s="158"/>
      <c r="BS4467" s="6"/>
      <c r="BT4467" s="11"/>
    </row>
    <row r="4468" spans="1:72" ht="15.75" x14ac:dyDescent="0.25">
      <c r="A4468" s="52"/>
      <c r="B4468" s="56"/>
      <c r="C4468" s="7"/>
      <c r="D4468" s="7"/>
      <c r="E4468" s="7"/>
      <c r="F4468" s="7"/>
      <c r="J4468" s="71"/>
      <c r="K4468" s="74"/>
      <c r="L4468" s="180"/>
      <c r="M4468" s="180"/>
      <c r="N4468" s="78"/>
      <c r="R4468" s="80"/>
      <c r="S4468" s="92"/>
      <c r="W4468" s="107"/>
      <c r="X4468" s="225"/>
      <c r="Y4468" s="62"/>
      <c r="Z4468" s="108"/>
      <c r="AA4468" s="107"/>
      <c r="AC4468" s="108"/>
      <c r="AD4468" s="108"/>
      <c r="AE4468" s="71"/>
      <c r="AF4468" s="71"/>
      <c r="AG4468" s="71"/>
      <c r="AH4468" s="71"/>
      <c r="AI4468" s="120"/>
      <c r="AK4468" s="119"/>
      <c r="AL4468" s="119"/>
      <c r="AR4468" s="130"/>
      <c r="AT4468" s="7"/>
      <c r="AU4468" s="7"/>
      <c r="AV4468" s="136"/>
      <c r="AW4468" s="129"/>
      <c r="AX4468" s="140"/>
      <c r="BQ4468" s="158"/>
      <c r="BS4468" s="6"/>
      <c r="BT4468" s="11"/>
    </row>
    <row r="4469" spans="1:72" ht="15.75" x14ac:dyDescent="0.25">
      <c r="A4469" s="52"/>
      <c r="B4469" s="56"/>
      <c r="C4469" s="7"/>
      <c r="D4469" s="7"/>
      <c r="E4469" s="7"/>
      <c r="F4469" s="7"/>
      <c r="J4469" s="71"/>
      <c r="K4469" s="74"/>
      <c r="L4469" s="180"/>
      <c r="M4469" s="180"/>
      <c r="N4469" s="78"/>
      <c r="R4469" s="80"/>
      <c r="S4469" s="92"/>
      <c r="W4469" s="107"/>
      <c r="X4469" s="225"/>
      <c r="Y4469" s="62"/>
      <c r="Z4469" s="108"/>
      <c r="AA4469" s="107"/>
      <c r="AC4469" s="108"/>
      <c r="AD4469" s="108"/>
      <c r="AE4469" s="71"/>
      <c r="AF4469" s="71"/>
      <c r="AG4469" s="71"/>
      <c r="AH4469" s="71"/>
      <c r="AI4469" s="120"/>
      <c r="AK4469" s="119"/>
      <c r="AL4469" s="119"/>
      <c r="AR4469" s="130"/>
      <c r="AT4469" s="7"/>
      <c r="AU4469" s="7"/>
      <c r="AV4469" s="136"/>
      <c r="AW4469" s="129"/>
      <c r="AX4469" s="140"/>
      <c r="BQ4469" s="158"/>
      <c r="BS4469" s="6"/>
      <c r="BT4469" s="11"/>
    </row>
    <row r="4470" spans="1:72" ht="15.75" x14ac:dyDescent="0.25">
      <c r="A4470" s="52"/>
      <c r="B4470" s="56"/>
      <c r="C4470" s="7"/>
      <c r="D4470" s="7"/>
      <c r="E4470" s="7"/>
      <c r="F4470" s="7"/>
      <c r="J4470" s="71"/>
      <c r="K4470" s="74"/>
      <c r="L4470" s="180"/>
      <c r="M4470" s="180"/>
      <c r="N4470" s="78"/>
      <c r="R4470" s="80"/>
      <c r="S4470" s="92"/>
      <c r="W4470" s="107"/>
      <c r="X4470" s="225"/>
      <c r="Y4470" s="62"/>
      <c r="Z4470" s="108"/>
      <c r="AA4470" s="107"/>
      <c r="AC4470" s="108"/>
      <c r="AD4470" s="108"/>
      <c r="AE4470" s="71"/>
      <c r="AF4470" s="71"/>
      <c r="AG4470" s="71"/>
      <c r="AH4470" s="71"/>
      <c r="AI4470" s="120"/>
      <c r="AK4470" s="119"/>
      <c r="AL4470" s="119"/>
      <c r="AR4470" s="130"/>
      <c r="AT4470" s="7"/>
      <c r="AU4470" s="7"/>
      <c r="AV4470" s="136"/>
      <c r="AW4470" s="129"/>
      <c r="AX4470" s="140"/>
      <c r="BQ4470" s="158"/>
      <c r="BS4470" s="6"/>
      <c r="BT4470" s="11"/>
    </row>
    <row r="4471" spans="1:72" ht="15.75" x14ac:dyDescent="0.25">
      <c r="A4471" s="52"/>
      <c r="B4471" s="56"/>
      <c r="C4471" s="7"/>
      <c r="D4471" s="7"/>
      <c r="E4471" s="7"/>
      <c r="F4471" s="7"/>
      <c r="J4471" s="71"/>
      <c r="K4471" s="74"/>
      <c r="L4471" s="180"/>
      <c r="M4471" s="180"/>
      <c r="N4471" s="78"/>
      <c r="R4471" s="80"/>
      <c r="S4471" s="92"/>
      <c r="W4471" s="107"/>
      <c r="X4471" s="225"/>
      <c r="Y4471" s="62"/>
      <c r="Z4471" s="108"/>
      <c r="AA4471" s="107"/>
      <c r="AC4471" s="108"/>
      <c r="AD4471" s="108"/>
      <c r="AE4471" s="71"/>
      <c r="AF4471" s="71"/>
      <c r="AG4471" s="71"/>
      <c r="AH4471" s="71"/>
      <c r="AI4471" s="120"/>
      <c r="AK4471" s="119"/>
      <c r="AL4471" s="119"/>
      <c r="AR4471" s="130"/>
      <c r="AT4471" s="7"/>
      <c r="AU4471" s="7"/>
      <c r="AV4471" s="136"/>
      <c r="AW4471" s="129"/>
      <c r="AX4471" s="140"/>
      <c r="BQ4471" s="158"/>
      <c r="BS4471" s="6"/>
      <c r="BT4471" s="11"/>
    </row>
    <row r="4472" spans="1:72" ht="15.75" x14ac:dyDescent="0.25">
      <c r="A4472" s="52"/>
      <c r="B4472" s="56"/>
      <c r="C4472" s="7"/>
      <c r="D4472" s="7"/>
      <c r="E4472" s="7"/>
      <c r="F4472" s="7"/>
      <c r="J4472" s="71"/>
      <c r="K4472" s="74"/>
      <c r="L4472" s="180"/>
      <c r="M4472" s="180"/>
      <c r="N4472" s="78"/>
      <c r="R4472" s="80"/>
      <c r="S4472" s="92"/>
      <c r="W4472" s="107"/>
      <c r="X4472" s="225"/>
      <c r="Y4472" s="62"/>
      <c r="Z4472" s="108"/>
      <c r="AA4472" s="107"/>
      <c r="AC4472" s="108"/>
      <c r="AD4472" s="108"/>
      <c r="AE4472" s="71"/>
      <c r="AF4472" s="71"/>
      <c r="AG4472" s="71"/>
      <c r="AH4472" s="71"/>
      <c r="AI4472" s="120"/>
      <c r="AK4472" s="119"/>
      <c r="AL4472" s="119"/>
      <c r="AR4472" s="130"/>
      <c r="AT4472" s="7"/>
      <c r="AU4472" s="7"/>
      <c r="AV4472" s="136"/>
      <c r="AW4472" s="129"/>
      <c r="AX4472" s="140"/>
      <c r="BQ4472" s="158"/>
      <c r="BS4472" s="6"/>
      <c r="BT4472" s="11"/>
    </row>
    <row r="4473" spans="1:72" ht="15.75" x14ac:dyDescent="0.25">
      <c r="A4473" s="52"/>
      <c r="B4473" s="56"/>
      <c r="C4473" s="7"/>
      <c r="D4473" s="7"/>
      <c r="E4473" s="7"/>
      <c r="F4473" s="7"/>
      <c r="J4473" s="71"/>
      <c r="K4473" s="74"/>
      <c r="L4473" s="180"/>
      <c r="M4473" s="180"/>
      <c r="N4473" s="78"/>
      <c r="R4473" s="80"/>
      <c r="S4473" s="92"/>
      <c r="W4473" s="107"/>
      <c r="X4473" s="225"/>
      <c r="Y4473" s="62"/>
      <c r="Z4473" s="108"/>
      <c r="AA4473" s="107"/>
      <c r="AC4473" s="108"/>
      <c r="AD4473" s="108"/>
      <c r="AE4473" s="71"/>
      <c r="AF4473" s="71"/>
      <c r="AG4473" s="71"/>
      <c r="AH4473" s="71"/>
      <c r="AI4473" s="120"/>
      <c r="AK4473" s="119"/>
      <c r="AL4473" s="119"/>
      <c r="AR4473" s="130"/>
      <c r="AT4473" s="7"/>
      <c r="AU4473" s="7"/>
      <c r="AV4473" s="136"/>
      <c r="AW4473" s="129"/>
      <c r="AX4473" s="140"/>
      <c r="BQ4473" s="158"/>
      <c r="BS4473" s="6"/>
      <c r="BT4473" s="11"/>
    </row>
    <row r="4474" spans="1:72" ht="15.75" x14ac:dyDescent="0.25">
      <c r="A4474" s="52"/>
      <c r="B4474" s="56"/>
      <c r="C4474" s="7"/>
      <c r="D4474" s="7"/>
      <c r="E4474" s="7"/>
      <c r="F4474" s="7"/>
      <c r="J4474" s="71"/>
      <c r="K4474" s="74"/>
      <c r="L4474" s="180"/>
      <c r="M4474" s="180"/>
      <c r="N4474" s="78"/>
      <c r="R4474" s="80"/>
      <c r="S4474" s="92"/>
      <c r="W4474" s="107"/>
      <c r="X4474" s="225"/>
      <c r="Y4474" s="62"/>
      <c r="Z4474" s="108"/>
      <c r="AA4474" s="107"/>
      <c r="AC4474" s="108"/>
      <c r="AD4474" s="108"/>
      <c r="AE4474" s="71"/>
      <c r="AF4474" s="71"/>
      <c r="AG4474" s="71"/>
      <c r="AH4474" s="71"/>
      <c r="AI4474" s="120"/>
      <c r="AK4474" s="119"/>
      <c r="AL4474" s="119"/>
      <c r="AR4474" s="130"/>
      <c r="AT4474" s="7"/>
      <c r="AU4474" s="7"/>
      <c r="AV4474" s="136"/>
      <c r="AW4474" s="129"/>
      <c r="AX4474" s="140"/>
      <c r="BQ4474" s="158"/>
      <c r="BS4474" s="6"/>
      <c r="BT4474" s="11"/>
    </row>
    <row r="4475" spans="1:72" ht="15.75" x14ac:dyDescent="0.25">
      <c r="A4475" s="52"/>
      <c r="B4475" s="56"/>
      <c r="C4475" s="7"/>
      <c r="D4475" s="7"/>
      <c r="E4475" s="7"/>
      <c r="F4475" s="7"/>
      <c r="J4475" s="71"/>
      <c r="K4475" s="74"/>
      <c r="L4475" s="180"/>
      <c r="M4475" s="180"/>
      <c r="N4475" s="78"/>
      <c r="R4475" s="80"/>
      <c r="S4475" s="92"/>
      <c r="W4475" s="107"/>
      <c r="X4475" s="225"/>
      <c r="Y4475" s="62"/>
      <c r="Z4475" s="108"/>
      <c r="AA4475" s="107"/>
      <c r="AC4475" s="108"/>
      <c r="AD4475" s="108"/>
      <c r="AE4475" s="71"/>
      <c r="AF4475" s="71"/>
      <c r="AG4475" s="71"/>
      <c r="AH4475" s="71"/>
      <c r="AI4475" s="120"/>
      <c r="AK4475" s="119"/>
      <c r="AL4475" s="119"/>
      <c r="AR4475" s="130"/>
      <c r="AT4475" s="7"/>
      <c r="AU4475" s="7"/>
      <c r="AV4475" s="136"/>
      <c r="AW4475" s="129"/>
      <c r="AX4475" s="140"/>
      <c r="BQ4475" s="158"/>
      <c r="BS4475" s="6"/>
      <c r="BT4475" s="11"/>
    </row>
    <row r="4476" spans="1:72" ht="15.75" x14ac:dyDescent="0.25">
      <c r="A4476" s="52"/>
      <c r="B4476" s="56"/>
      <c r="C4476" s="7"/>
      <c r="D4476" s="7"/>
      <c r="E4476" s="7"/>
      <c r="F4476" s="7"/>
      <c r="J4476" s="71"/>
      <c r="K4476" s="74"/>
      <c r="L4476" s="180"/>
      <c r="M4476" s="180"/>
      <c r="N4476" s="78"/>
      <c r="R4476" s="80"/>
      <c r="S4476" s="92"/>
      <c r="W4476" s="107"/>
      <c r="X4476" s="225"/>
      <c r="Y4476" s="62"/>
      <c r="Z4476" s="108"/>
      <c r="AA4476" s="107"/>
      <c r="AC4476" s="108"/>
      <c r="AD4476" s="108"/>
      <c r="AE4476" s="71"/>
      <c r="AF4476" s="71"/>
      <c r="AG4476" s="71"/>
      <c r="AH4476" s="71"/>
      <c r="AI4476" s="120"/>
      <c r="AK4476" s="119"/>
      <c r="AL4476" s="119"/>
      <c r="AR4476" s="130"/>
      <c r="AT4476" s="7"/>
      <c r="AU4476" s="7"/>
      <c r="AV4476" s="136"/>
      <c r="AW4476" s="129"/>
      <c r="AX4476" s="140"/>
      <c r="BQ4476" s="158"/>
      <c r="BS4476" s="6"/>
      <c r="BT4476" s="11"/>
    </row>
    <row r="4477" spans="1:72" ht="15.75" x14ac:dyDescent="0.25">
      <c r="A4477" s="52"/>
      <c r="B4477" s="56"/>
      <c r="C4477" s="7"/>
      <c r="D4477" s="7"/>
      <c r="E4477" s="7"/>
      <c r="F4477" s="7"/>
      <c r="J4477" s="71"/>
      <c r="K4477" s="74"/>
      <c r="L4477" s="180"/>
      <c r="M4477" s="180"/>
      <c r="N4477" s="78"/>
      <c r="R4477" s="80"/>
      <c r="S4477" s="92"/>
      <c r="W4477" s="107"/>
      <c r="X4477" s="225"/>
      <c r="Y4477" s="62"/>
      <c r="Z4477" s="108"/>
      <c r="AA4477" s="107"/>
      <c r="AC4477" s="108"/>
      <c r="AD4477" s="108"/>
      <c r="AE4477" s="71"/>
      <c r="AF4477" s="71"/>
      <c r="AG4477" s="71"/>
      <c r="AH4477" s="71"/>
      <c r="AI4477" s="120"/>
      <c r="AK4477" s="119"/>
      <c r="AL4477" s="119"/>
      <c r="AR4477" s="130"/>
      <c r="AT4477" s="7"/>
      <c r="AU4477" s="7"/>
      <c r="AV4477" s="136"/>
      <c r="AW4477" s="129"/>
      <c r="AX4477" s="140"/>
      <c r="BQ4477" s="158"/>
      <c r="BS4477" s="6"/>
      <c r="BT4477" s="11"/>
    </row>
    <row r="4478" spans="1:72" ht="15.75" x14ac:dyDescent="0.25">
      <c r="A4478" s="52"/>
      <c r="B4478" s="56"/>
      <c r="C4478" s="7"/>
      <c r="D4478" s="7"/>
      <c r="E4478" s="7"/>
      <c r="F4478" s="7"/>
      <c r="J4478" s="71"/>
      <c r="K4478" s="74"/>
      <c r="L4478" s="180"/>
      <c r="M4478" s="180"/>
      <c r="N4478" s="78"/>
      <c r="R4478" s="80"/>
      <c r="S4478" s="92"/>
      <c r="W4478" s="107"/>
      <c r="X4478" s="225"/>
      <c r="Y4478" s="62"/>
      <c r="Z4478" s="108"/>
      <c r="AA4478" s="107"/>
      <c r="AC4478" s="108"/>
      <c r="AD4478" s="108"/>
      <c r="AE4478" s="71"/>
      <c r="AF4478" s="71"/>
      <c r="AG4478" s="71"/>
      <c r="AH4478" s="71"/>
      <c r="AI4478" s="120"/>
      <c r="AK4478" s="119"/>
      <c r="AL4478" s="119"/>
      <c r="AR4478" s="130"/>
      <c r="AT4478" s="7"/>
      <c r="AU4478" s="7"/>
      <c r="AV4478" s="136"/>
      <c r="AW4478" s="129"/>
      <c r="AX4478" s="140"/>
      <c r="BQ4478" s="158"/>
      <c r="BS4478" s="6"/>
      <c r="BT4478" s="11"/>
    </row>
    <row r="4479" spans="1:72" ht="15.75" x14ac:dyDescent="0.25">
      <c r="A4479" s="52"/>
      <c r="B4479" s="56"/>
      <c r="C4479" s="7"/>
      <c r="D4479" s="7"/>
      <c r="E4479" s="7"/>
      <c r="F4479" s="7"/>
      <c r="J4479" s="71"/>
      <c r="K4479" s="74"/>
      <c r="L4479" s="180"/>
      <c r="M4479" s="180"/>
      <c r="N4479" s="78"/>
      <c r="R4479" s="80"/>
      <c r="S4479" s="92"/>
      <c r="W4479" s="107"/>
      <c r="X4479" s="225"/>
      <c r="Y4479" s="62"/>
      <c r="Z4479" s="108"/>
      <c r="AA4479" s="107"/>
      <c r="AC4479" s="108"/>
      <c r="AD4479" s="108"/>
      <c r="AE4479" s="71"/>
      <c r="AF4479" s="71"/>
      <c r="AG4479" s="71"/>
      <c r="AH4479" s="71"/>
      <c r="AI4479" s="120"/>
      <c r="AK4479" s="119"/>
      <c r="AL4479" s="119"/>
      <c r="AR4479" s="130"/>
      <c r="AT4479" s="7"/>
      <c r="AU4479" s="7"/>
      <c r="AV4479" s="136"/>
      <c r="AW4479" s="129"/>
      <c r="AX4479" s="140"/>
      <c r="BQ4479" s="158"/>
      <c r="BS4479" s="6"/>
      <c r="BT4479" s="11"/>
    </row>
    <row r="4480" spans="1:72" ht="15.75" x14ac:dyDescent="0.25">
      <c r="A4480" s="52"/>
      <c r="B4480" s="56"/>
      <c r="C4480" s="7"/>
      <c r="D4480" s="7"/>
      <c r="E4480" s="7"/>
      <c r="F4480" s="7"/>
      <c r="J4480" s="71"/>
      <c r="K4480" s="74"/>
      <c r="L4480" s="180"/>
      <c r="M4480" s="180"/>
      <c r="N4480" s="78"/>
      <c r="R4480" s="80"/>
      <c r="S4480" s="92"/>
      <c r="W4480" s="107"/>
      <c r="X4480" s="225"/>
      <c r="Y4480" s="62"/>
      <c r="Z4480" s="108"/>
      <c r="AA4480" s="107"/>
      <c r="AC4480" s="108"/>
      <c r="AD4480" s="108"/>
      <c r="AE4480" s="71"/>
      <c r="AF4480" s="71"/>
      <c r="AG4480" s="71"/>
      <c r="AH4480" s="71"/>
      <c r="AI4480" s="120"/>
      <c r="AK4480" s="119"/>
      <c r="AL4480" s="119"/>
      <c r="AR4480" s="130"/>
      <c r="AT4480" s="7"/>
      <c r="AU4480" s="7"/>
      <c r="AV4480" s="136"/>
      <c r="AW4480" s="129"/>
      <c r="AX4480" s="140"/>
      <c r="BQ4480" s="158"/>
      <c r="BS4480" s="6"/>
      <c r="BT4480" s="11"/>
    </row>
    <row r="4481" spans="1:72" ht="15.75" x14ac:dyDescent="0.25">
      <c r="A4481" s="52"/>
      <c r="B4481" s="56"/>
      <c r="C4481" s="7"/>
      <c r="D4481" s="7"/>
      <c r="E4481" s="7"/>
      <c r="F4481" s="7"/>
      <c r="J4481" s="71"/>
      <c r="K4481" s="74"/>
      <c r="L4481" s="180"/>
      <c r="M4481" s="180"/>
      <c r="N4481" s="78"/>
      <c r="R4481" s="80"/>
      <c r="S4481" s="92"/>
      <c r="W4481" s="107"/>
      <c r="X4481" s="225"/>
      <c r="Y4481" s="62"/>
      <c r="Z4481" s="108"/>
      <c r="AA4481" s="107"/>
      <c r="AC4481" s="108"/>
      <c r="AD4481" s="108"/>
      <c r="AE4481" s="71"/>
      <c r="AF4481" s="71"/>
      <c r="AG4481" s="71"/>
      <c r="AH4481" s="71"/>
      <c r="AI4481" s="120"/>
      <c r="AK4481" s="119"/>
      <c r="AL4481" s="119"/>
      <c r="AR4481" s="130"/>
      <c r="AT4481" s="7"/>
      <c r="AU4481" s="7"/>
      <c r="AV4481" s="136"/>
      <c r="AW4481" s="129"/>
      <c r="AX4481" s="140"/>
      <c r="BQ4481" s="158"/>
      <c r="BS4481" s="6"/>
      <c r="BT4481" s="11"/>
    </row>
    <row r="4482" spans="1:72" ht="15.75" x14ac:dyDescent="0.25">
      <c r="A4482" s="52"/>
      <c r="B4482" s="56"/>
      <c r="C4482" s="7"/>
      <c r="D4482" s="7"/>
      <c r="E4482" s="7"/>
      <c r="F4482" s="7"/>
      <c r="J4482" s="71"/>
      <c r="K4482" s="74"/>
      <c r="L4482" s="180"/>
      <c r="M4482" s="180"/>
      <c r="N4482" s="78"/>
      <c r="R4482" s="80"/>
      <c r="S4482" s="92"/>
      <c r="W4482" s="107"/>
      <c r="X4482" s="225"/>
      <c r="Y4482" s="62"/>
      <c r="Z4482" s="108"/>
      <c r="AA4482" s="107"/>
      <c r="AC4482" s="108"/>
      <c r="AD4482" s="108"/>
      <c r="AE4482" s="71"/>
      <c r="AF4482" s="71"/>
      <c r="AG4482" s="71"/>
      <c r="AH4482" s="71"/>
      <c r="AI4482" s="120"/>
      <c r="AK4482" s="119"/>
      <c r="AL4482" s="119"/>
      <c r="AR4482" s="130"/>
      <c r="AT4482" s="7"/>
      <c r="AU4482" s="7"/>
      <c r="AV4482" s="136"/>
      <c r="AW4482" s="129"/>
      <c r="AX4482" s="140"/>
      <c r="BQ4482" s="158"/>
      <c r="BS4482" s="6"/>
      <c r="BT4482" s="11"/>
    </row>
    <row r="4483" spans="1:72" ht="15.75" x14ac:dyDescent="0.25">
      <c r="A4483" s="52"/>
      <c r="B4483" s="56"/>
      <c r="C4483" s="7"/>
      <c r="D4483" s="7"/>
      <c r="E4483" s="7"/>
      <c r="F4483" s="7"/>
      <c r="J4483" s="71"/>
      <c r="K4483" s="74"/>
      <c r="L4483" s="180"/>
      <c r="M4483" s="180"/>
      <c r="N4483" s="78"/>
      <c r="R4483" s="80"/>
      <c r="S4483" s="92"/>
      <c r="W4483" s="107"/>
      <c r="X4483" s="225"/>
      <c r="Y4483" s="62"/>
      <c r="Z4483" s="108"/>
      <c r="AA4483" s="107"/>
      <c r="AC4483" s="108"/>
      <c r="AD4483" s="108"/>
      <c r="AE4483" s="71"/>
      <c r="AF4483" s="71"/>
      <c r="AG4483" s="71"/>
      <c r="AH4483" s="71"/>
      <c r="AI4483" s="120"/>
      <c r="AK4483" s="119"/>
      <c r="AL4483" s="119"/>
      <c r="AR4483" s="130"/>
      <c r="AT4483" s="7"/>
      <c r="AU4483" s="7"/>
      <c r="AV4483" s="136"/>
      <c r="AW4483" s="129"/>
      <c r="AX4483" s="140"/>
      <c r="BQ4483" s="158"/>
      <c r="BS4483" s="6"/>
      <c r="BT4483" s="11"/>
    </row>
    <row r="4484" spans="1:72" ht="15.75" x14ac:dyDescent="0.25">
      <c r="A4484" s="52"/>
      <c r="B4484" s="56"/>
      <c r="C4484" s="7"/>
      <c r="D4484" s="7"/>
      <c r="E4484" s="7"/>
      <c r="F4484" s="7"/>
      <c r="J4484" s="71"/>
      <c r="K4484" s="74"/>
      <c r="L4484" s="180"/>
      <c r="M4484" s="180"/>
      <c r="N4484" s="78"/>
      <c r="R4484" s="80"/>
      <c r="S4484" s="92"/>
      <c r="W4484" s="107"/>
      <c r="X4484" s="225"/>
      <c r="Y4484" s="62"/>
      <c r="Z4484" s="108"/>
      <c r="AA4484" s="107"/>
      <c r="AC4484" s="108"/>
      <c r="AD4484" s="108"/>
      <c r="AE4484" s="71"/>
      <c r="AF4484" s="71"/>
      <c r="AG4484" s="71"/>
      <c r="AH4484" s="71"/>
      <c r="AI4484" s="120"/>
      <c r="AK4484" s="119"/>
      <c r="AL4484" s="119"/>
      <c r="AR4484" s="130"/>
      <c r="AT4484" s="7"/>
      <c r="AU4484" s="7"/>
      <c r="AV4484" s="136"/>
      <c r="AW4484" s="129"/>
      <c r="AX4484" s="140"/>
      <c r="BQ4484" s="158"/>
      <c r="BS4484" s="6"/>
      <c r="BT4484" s="11"/>
    </row>
    <row r="4485" spans="1:72" ht="15.75" x14ac:dyDescent="0.25">
      <c r="A4485" s="52"/>
      <c r="B4485" s="56"/>
      <c r="C4485" s="7"/>
      <c r="D4485" s="7"/>
      <c r="E4485" s="7"/>
      <c r="F4485" s="7"/>
      <c r="J4485" s="71"/>
      <c r="K4485" s="74"/>
      <c r="L4485" s="180"/>
      <c r="M4485" s="180"/>
      <c r="N4485" s="78"/>
      <c r="R4485" s="80"/>
      <c r="S4485" s="92"/>
      <c r="W4485" s="107"/>
      <c r="X4485" s="225"/>
      <c r="Y4485" s="62"/>
      <c r="Z4485" s="108"/>
      <c r="AA4485" s="107"/>
      <c r="AC4485" s="108"/>
      <c r="AD4485" s="108"/>
      <c r="AE4485" s="71"/>
      <c r="AF4485" s="71"/>
      <c r="AG4485" s="71"/>
      <c r="AH4485" s="71"/>
      <c r="AI4485" s="120"/>
      <c r="AK4485" s="119"/>
      <c r="AL4485" s="119"/>
      <c r="AR4485" s="130"/>
      <c r="AT4485" s="7"/>
      <c r="AU4485" s="7"/>
      <c r="AV4485" s="136"/>
      <c r="AW4485" s="129"/>
      <c r="AX4485" s="140"/>
      <c r="BQ4485" s="158"/>
      <c r="BS4485" s="6"/>
      <c r="BT4485" s="11"/>
    </row>
    <row r="4486" spans="1:72" ht="15.75" x14ac:dyDescent="0.25">
      <c r="A4486" s="52"/>
      <c r="B4486" s="56"/>
      <c r="C4486" s="7"/>
      <c r="D4486" s="7"/>
      <c r="E4486" s="7"/>
      <c r="F4486" s="7"/>
      <c r="J4486" s="71"/>
      <c r="K4486" s="74"/>
      <c r="L4486" s="180"/>
      <c r="M4486" s="180"/>
      <c r="N4486" s="78"/>
      <c r="R4486" s="80"/>
      <c r="S4486" s="92"/>
      <c r="W4486" s="107"/>
      <c r="X4486" s="225"/>
      <c r="Y4486" s="62"/>
      <c r="Z4486" s="108"/>
      <c r="AA4486" s="107"/>
      <c r="AC4486" s="108"/>
      <c r="AD4486" s="108"/>
      <c r="AE4486" s="71"/>
      <c r="AF4486" s="71"/>
      <c r="AG4486" s="71"/>
      <c r="AH4486" s="71"/>
      <c r="AI4486" s="120"/>
      <c r="AK4486" s="119"/>
      <c r="AL4486" s="119"/>
      <c r="AR4486" s="130"/>
      <c r="AT4486" s="7"/>
      <c r="AU4486" s="7"/>
      <c r="AV4486" s="136"/>
      <c r="AW4486" s="129"/>
      <c r="AX4486" s="140"/>
      <c r="BQ4486" s="158"/>
      <c r="BS4486" s="6"/>
      <c r="BT4486" s="11"/>
    </row>
    <row r="4487" spans="1:72" ht="15.75" x14ac:dyDescent="0.25">
      <c r="A4487" s="52"/>
      <c r="B4487" s="56"/>
      <c r="C4487" s="7"/>
      <c r="D4487" s="7"/>
      <c r="E4487" s="7"/>
      <c r="F4487" s="7"/>
      <c r="J4487" s="71"/>
      <c r="K4487" s="74"/>
      <c r="L4487" s="180"/>
      <c r="M4487" s="180"/>
      <c r="N4487" s="78"/>
      <c r="R4487" s="80"/>
      <c r="S4487" s="92"/>
      <c r="W4487" s="107"/>
      <c r="X4487" s="225"/>
      <c r="Y4487" s="62"/>
      <c r="Z4487" s="108"/>
      <c r="AA4487" s="107"/>
      <c r="AC4487" s="108"/>
      <c r="AD4487" s="108"/>
      <c r="AE4487" s="71"/>
      <c r="AF4487" s="71"/>
      <c r="AG4487" s="71"/>
      <c r="AH4487" s="71"/>
      <c r="AI4487" s="120"/>
      <c r="AK4487" s="119"/>
      <c r="AL4487" s="119"/>
      <c r="AR4487" s="130"/>
      <c r="AT4487" s="7"/>
      <c r="AU4487" s="7"/>
      <c r="AV4487" s="136"/>
      <c r="AW4487" s="129"/>
      <c r="AX4487" s="140"/>
      <c r="BQ4487" s="158"/>
      <c r="BS4487" s="6"/>
      <c r="BT4487" s="11"/>
    </row>
    <row r="4488" spans="1:72" ht="15.75" x14ac:dyDescent="0.25">
      <c r="A4488" s="52"/>
      <c r="B4488" s="56"/>
      <c r="C4488" s="7"/>
      <c r="D4488" s="7"/>
      <c r="E4488" s="7"/>
      <c r="F4488" s="7"/>
      <c r="J4488" s="71"/>
      <c r="K4488" s="74"/>
      <c r="L4488" s="180"/>
      <c r="M4488" s="180"/>
      <c r="N4488" s="78"/>
      <c r="R4488" s="80"/>
      <c r="S4488" s="92"/>
      <c r="W4488" s="107"/>
      <c r="X4488" s="225"/>
      <c r="Y4488" s="62"/>
      <c r="Z4488" s="108"/>
      <c r="AA4488" s="107"/>
      <c r="AC4488" s="108"/>
      <c r="AD4488" s="108"/>
      <c r="AE4488" s="71"/>
      <c r="AF4488" s="71"/>
      <c r="AG4488" s="71"/>
      <c r="AH4488" s="71"/>
      <c r="AI4488" s="120"/>
      <c r="AK4488" s="119"/>
      <c r="AL4488" s="119"/>
      <c r="AR4488" s="130"/>
      <c r="AT4488" s="7"/>
      <c r="AU4488" s="7"/>
      <c r="AV4488" s="136"/>
      <c r="AW4488" s="129"/>
      <c r="AX4488" s="140"/>
      <c r="BQ4488" s="158"/>
      <c r="BS4488" s="6"/>
      <c r="BT4488" s="11"/>
    </row>
    <row r="4489" spans="1:72" ht="15.75" x14ac:dyDescent="0.25">
      <c r="A4489" s="52"/>
      <c r="B4489" s="56"/>
      <c r="C4489" s="7"/>
      <c r="D4489" s="7"/>
      <c r="E4489" s="7"/>
      <c r="F4489" s="7"/>
      <c r="J4489" s="71"/>
      <c r="K4489" s="74"/>
      <c r="L4489" s="180"/>
      <c r="M4489" s="180"/>
      <c r="N4489" s="78"/>
      <c r="R4489" s="80"/>
      <c r="S4489" s="92"/>
      <c r="W4489" s="107"/>
      <c r="X4489" s="225"/>
      <c r="Y4489" s="62"/>
      <c r="Z4489" s="108"/>
      <c r="AA4489" s="107"/>
      <c r="AC4489" s="108"/>
      <c r="AD4489" s="108"/>
      <c r="AE4489" s="71"/>
      <c r="AF4489" s="71"/>
      <c r="AG4489" s="71"/>
      <c r="AH4489" s="71"/>
      <c r="AI4489" s="120"/>
      <c r="AK4489" s="119"/>
      <c r="AL4489" s="119"/>
      <c r="AR4489" s="130"/>
      <c r="AT4489" s="7"/>
      <c r="AU4489" s="7"/>
      <c r="AV4489" s="136"/>
      <c r="AW4489" s="129"/>
      <c r="AX4489" s="140"/>
      <c r="BQ4489" s="158"/>
      <c r="BS4489" s="6"/>
      <c r="BT4489" s="11"/>
    </row>
    <row r="4490" spans="1:72" ht="15.75" x14ac:dyDescent="0.25">
      <c r="A4490" s="52"/>
      <c r="B4490" s="56"/>
      <c r="C4490" s="7"/>
      <c r="D4490" s="7"/>
      <c r="E4490" s="7"/>
      <c r="F4490" s="7"/>
      <c r="J4490" s="71"/>
      <c r="K4490" s="74"/>
      <c r="L4490" s="180"/>
      <c r="M4490" s="180"/>
      <c r="N4490" s="78"/>
      <c r="R4490" s="80"/>
      <c r="S4490" s="92"/>
      <c r="W4490" s="107"/>
      <c r="X4490" s="225"/>
      <c r="Y4490" s="62"/>
      <c r="Z4490" s="108"/>
      <c r="AA4490" s="107"/>
      <c r="AC4490" s="108"/>
      <c r="AD4490" s="108"/>
      <c r="AE4490" s="71"/>
      <c r="AF4490" s="71"/>
      <c r="AG4490" s="71"/>
      <c r="AH4490" s="71"/>
      <c r="AI4490" s="120"/>
      <c r="AK4490" s="119"/>
      <c r="AL4490" s="119"/>
      <c r="AR4490" s="130"/>
      <c r="AT4490" s="7"/>
      <c r="AU4490" s="7"/>
      <c r="AV4490" s="136"/>
      <c r="AW4490" s="129"/>
      <c r="AX4490" s="140"/>
      <c r="BQ4490" s="158"/>
      <c r="BS4490" s="6"/>
      <c r="BT4490" s="11"/>
    </row>
    <row r="4491" spans="1:72" ht="15.75" x14ac:dyDescent="0.25">
      <c r="A4491" s="52"/>
      <c r="B4491" s="56"/>
      <c r="C4491" s="7"/>
      <c r="D4491" s="7"/>
      <c r="E4491" s="7"/>
      <c r="F4491" s="7"/>
      <c r="J4491" s="71"/>
      <c r="K4491" s="74"/>
      <c r="L4491" s="180"/>
      <c r="M4491" s="180"/>
      <c r="N4491" s="78"/>
      <c r="R4491" s="80"/>
      <c r="S4491" s="92"/>
      <c r="W4491" s="107"/>
      <c r="X4491" s="225"/>
      <c r="Y4491" s="62"/>
      <c r="Z4491" s="108"/>
      <c r="AA4491" s="107"/>
      <c r="AC4491" s="108"/>
      <c r="AD4491" s="108"/>
      <c r="AE4491" s="71"/>
      <c r="AF4491" s="71"/>
      <c r="AG4491" s="71"/>
      <c r="AH4491" s="71"/>
      <c r="AI4491" s="120"/>
      <c r="AK4491" s="119"/>
      <c r="AL4491" s="119"/>
      <c r="AR4491" s="130"/>
      <c r="AT4491" s="7"/>
      <c r="AU4491" s="7"/>
      <c r="AV4491" s="136"/>
      <c r="AW4491" s="129"/>
      <c r="AX4491" s="140"/>
      <c r="BQ4491" s="158"/>
      <c r="BS4491" s="6"/>
      <c r="BT4491" s="11"/>
    </row>
    <row r="4492" spans="1:72" ht="15.75" x14ac:dyDescent="0.25">
      <c r="A4492" s="52"/>
      <c r="B4492" s="56"/>
      <c r="C4492" s="7"/>
      <c r="D4492" s="7"/>
      <c r="E4492" s="7"/>
      <c r="F4492" s="7"/>
      <c r="J4492" s="71"/>
      <c r="K4492" s="74"/>
      <c r="L4492" s="180"/>
      <c r="M4492" s="180"/>
      <c r="N4492" s="78"/>
      <c r="R4492" s="80"/>
      <c r="S4492" s="92"/>
      <c r="W4492" s="107"/>
      <c r="X4492" s="225"/>
      <c r="Y4492" s="62"/>
      <c r="Z4492" s="108"/>
      <c r="AA4492" s="107"/>
      <c r="AC4492" s="108"/>
      <c r="AD4492" s="108"/>
      <c r="AE4492" s="71"/>
      <c r="AF4492" s="71"/>
      <c r="AG4492" s="71"/>
      <c r="AH4492" s="71"/>
      <c r="AI4492" s="120"/>
      <c r="AK4492" s="119"/>
      <c r="AL4492" s="119"/>
      <c r="AR4492" s="130"/>
      <c r="AT4492" s="7"/>
      <c r="AU4492" s="7"/>
      <c r="AV4492" s="136"/>
      <c r="AW4492" s="129"/>
      <c r="AX4492" s="140"/>
      <c r="BQ4492" s="158"/>
      <c r="BS4492" s="6"/>
      <c r="BT4492" s="11"/>
    </row>
    <row r="4493" spans="1:72" ht="15.75" x14ac:dyDescent="0.25">
      <c r="A4493" s="52"/>
      <c r="B4493" s="56"/>
      <c r="C4493" s="7"/>
      <c r="D4493" s="7"/>
      <c r="E4493" s="7"/>
      <c r="F4493" s="7"/>
      <c r="J4493" s="71"/>
      <c r="K4493" s="74"/>
      <c r="L4493" s="180"/>
      <c r="M4493" s="180"/>
      <c r="N4493" s="78"/>
      <c r="R4493" s="80"/>
      <c r="S4493" s="92"/>
      <c r="W4493" s="107"/>
      <c r="X4493" s="225"/>
      <c r="Y4493" s="62"/>
      <c r="Z4493" s="108"/>
      <c r="AA4493" s="107"/>
      <c r="AC4493" s="108"/>
      <c r="AD4493" s="108"/>
      <c r="AE4493" s="71"/>
      <c r="AF4493" s="71"/>
      <c r="AG4493" s="71"/>
      <c r="AH4493" s="71"/>
      <c r="AI4493" s="120"/>
      <c r="AK4493" s="119"/>
      <c r="AL4493" s="119"/>
      <c r="AR4493" s="130"/>
      <c r="AT4493" s="7"/>
      <c r="AU4493" s="7"/>
      <c r="AV4493" s="136"/>
      <c r="AW4493" s="129"/>
      <c r="AX4493" s="140"/>
      <c r="BQ4493" s="158"/>
      <c r="BS4493" s="6"/>
      <c r="BT4493" s="11"/>
    </row>
    <row r="4494" spans="1:72" ht="15.75" x14ac:dyDescent="0.25">
      <c r="A4494" s="52"/>
      <c r="B4494" s="56"/>
      <c r="C4494" s="7"/>
      <c r="D4494" s="7"/>
      <c r="E4494" s="7"/>
      <c r="F4494" s="7"/>
      <c r="J4494" s="71"/>
      <c r="K4494" s="74"/>
      <c r="L4494" s="180"/>
      <c r="M4494" s="180"/>
      <c r="N4494" s="78"/>
      <c r="R4494" s="80"/>
      <c r="S4494" s="92"/>
      <c r="W4494" s="107"/>
      <c r="X4494" s="225"/>
      <c r="Y4494" s="62"/>
      <c r="Z4494" s="108"/>
      <c r="AA4494" s="107"/>
      <c r="AC4494" s="108"/>
      <c r="AD4494" s="108"/>
      <c r="AE4494" s="71"/>
      <c r="AF4494" s="71"/>
      <c r="AG4494" s="71"/>
      <c r="AH4494" s="71"/>
      <c r="AI4494" s="120"/>
      <c r="AK4494" s="119"/>
      <c r="AL4494" s="119"/>
      <c r="AR4494" s="130"/>
      <c r="AT4494" s="7"/>
      <c r="AU4494" s="7"/>
      <c r="AV4494" s="136"/>
      <c r="AW4494" s="129"/>
      <c r="AX4494" s="140"/>
      <c r="BQ4494" s="158"/>
      <c r="BS4494" s="6"/>
      <c r="BT4494" s="11"/>
    </row>
    <row r="4495" spans="1:72" ht="15.75" x14ac:dyDescent="0.25">
      <c r="A4495" s="52"/>
      <c r="B4495" s="56"/>
      <c r="C4495" s="7"/>
      <c r="D4495" s="7"/>
      <c r="E4495" s="7"/>
      <c r="F4495" s="7"/>
      <c r="J4495" s="71"/>
      <c r="K4495" s="74"/>
      <c r="L4495" s="180"/>
      <c r="M4495" s="180"/>
      <c r="N4495" s="78"/>
      <c r="R4495" s="80"/>
      <c r="S4495" s="92"/>
      <c r="W4495" s="107"/>
      <c r="X4495" s="225"/>
      <c r="Y4495" s="62"/>
      <c r="Z4495" s="108"/>
      <c r="AA4495" s="107"/>
      <c r="AC4495" s="108"/>
      <c r="AD4495" s="108"/>
      <c r="AE4495" s="71"/>
      <c r="AF4495" s="71"/>
      <c r="AG4495" s="71"/>
      <c r="AH4495" s="71"/>
      <c r="AI4495" s="120"/>
      <c r="AK4495" s="119"/>
      <c r="AL4495" s="119"/>
      <c r="AR4495" s="130"/>
      <c r="AT4495" s="7"/>
      <c r="AU4495" s="7"/>
      <c r="AV4495" s="136"/>
      <c r="AW4495" s="129"/>
      <c r="AX4495" s="140"/>
      <c r="BQ4495" s="158"/>
      <c r="BS4495" s="6"/>
      <c r="BT4495" s="11"/>
    </row>
    <row r="4496" spans="1:72" ht="15.75" x14ac:dyDescent="0.25">
      <c r="A4496" s="52"/>
      <c r="B4496" s="56"/>
      <c r="C4496" s="7"/>
      <c r="D4496" s="7"/>
      <c r="E4496" s="7"/>
      <c r="F4496" s="7"/>
      <c r="J4496" s="71"/>
      <c r="K4496" s="74"/>
      <c r="L4496" s="180"/>
      <c r="M4496" s="180"/>
      <c r="N4496" s="78"/>
      <c r="R4496" s="80"/>
      <c r="S4496" s="92"/>
      <c r="W4496" s="107"/>
      <c r="X4496" s="225"/>
      <c r="Y4496" s="62"/>
      <c r="Z4496" s="108"/>
      <c r="AA4496" s="107"/>
      <c r="AC4496" s="108"/>
      <c r="AD4496" s="108"/>
      <c r="AE4496" s="71"/>
      <c r="AF4496" s="71"/>
      <c r="AG4496" s="71"/>
      <c r="AH4496" s="71"/>
      <c r="AI4496" s="120"/>
      <c r="AK4496" s="119"/>
      <c r="AL4496" s="119"/>
      <c r="AR4496" s="130"/>
      <c r="AT4496" s="7"/>
      <c r="AU4496" s="7"/>
      <c r="AV4496" s="136"/>
      <c r="AW4496" s="129"/>
      <c r="AX4496" s="140"/>
      <c r="BQ4496" s="158"/>
      <c r="BS4496" s="6"/>
      <c r="BT4496" s="11"/>
    </row>
    <row r="4497" spans="1:72" ht="15.75" x14ac:dyDescent="0.25">
      <c r="A4497" s="52"/>
      <c r="B4497" s="56"/>
      <c r="C4497" s="7"/>
      <c r="D4497" s="7"/>
      <c r="E4497" s="7"/>
      <c r="F4497" s="7"/>
      <c r="J4497" s="71"/>
      <c r="K4497" s="74"/>
      <c r="L4497" s="180"/>
      <c r="M4497" s="180"/>
      <c r="N4497" s="78"/>
      <c r="R4497" s="80"/>
      <c r="S4497" s="92"/>
      <c r="W4497" s="107"/>
      <c r="X4497" s="225"/>
      <c r="Y4497" s="62"/>
      <c r="Z4497" s="108"/>
      <c r="AA4497" s="107"/>
      <c r="AC4497" s="108"/>
      <c r="AD4497" s="108"/>
      <c r="AE4497" s="71"/>
      <c r="AF4497" s="71"/>
      <c r="AG4497" s="71"/>
      <c r="AH4497" s="71"/>
      <c r="AI4497" s="120"/>
      <c r="AK4497" s="119"/>
      <c r="AL4497" s="119"/>
      <c r="AR4497" s="130"/>
      <c r="AT4497" s="7"/>
      <c r="AU4497" s="7"/>
      <c r="AV4497" s="136"/>
      <c r="AW4497" s="129"/>
      <c r="AX4497" s="140"/>
      <c r="BQ4497" s="158"/>
      <c r="BS4497" s="6"/>
      <c r="BT4497" s="11"/>
    </row>
    <row r="4498" spans="1:72" ht="15.75" x14ac:dyDescent="0.25">
      <c r="A4498" s="52"/>
      <c r="B4498" s="56"/>
      <c r="C4498" s="7"/>
      <c r="D4498" s="7"/>
      <c r="E4498" s="7"/>
      <c r="F4498" s="7"/>
      <c r="J4498" s="71"/>
      <c r="K4498" s="74"/>
      <c r="L4498" s="180"/>
      <c r="M4498" s="180"/>
      <c r="N4498" s="78"/>
      <c r="R4498" s="80"/>
      <c r="S4498" s="92"/>
      <c r="W4498" s="107"/>
      <c r="X4498" s="225"/>
      <c r="Y4498" s="62"/>
      <c r="Z4498" s="108"/>
      <c r="AA4498" s="107"/>
      <c r="AC4498" s="108"/>
      <c r="AD4498" s="108"/>
      <c r="AE4498" s="71"/>
      <c r="AF4498" s="71"/>
      <c r="AG4498" s="71"/>
      <c r="AH4498" s="71"/>
      <c r="AI4498" s="120"/>
      <c r="AK4498" s="119"/>
      <c r="AL4498" s="119"/>
      <c r="AR4498" s="130"/>
      <c r="AT4498" s="7"/>
      <c r="AU4498" s="7"/>
      <c r="AV4498" s="136"/>
      <c r="AW4498" s="129"/>
      <c r="AX4498" s="140"/>
      <c r="BQ4498" s="158"/>
      <c r="BS4498" s="6"/>
      <c r="BT4498" s="11"/>
    </row>
    <row r="4499" spans="1:72" ht="15.75" x14ac:dyDescent="0.25">
      <c r="A4499" s="52"/>
      <c r="B4499" s="56"/>
      <c r="C4499" s="7"/>
      <c r="D4499" s="7"/>
      <c r="E4499" s="7"/>
      <c r="F4499" s="7"/>
      <c r="J4499" s="71"/>
      <c r="K4499" s="74"/>
      <c r="L4499" s="180"/>
      <c r="M4499" s="180"/>
      <c r="N4499" s="78"/>
      <c r="R4499" s="80"/>
      <c r="S4499" s="92"/>
      <c r="W4499" s="107"/>
      <c r="X4499" s="225"/>
      <c r="Y4499" s="62"/>
      <c r="Z4499" s="108"/>
      <c r="AA4499" s="107"/>
      <c r="AC4499" s="108"/>
      <c r="AD4499" s="108"/>
      <c r="AE4499" s="71"/>
      <c r="AF4499" s="71"/>
      <c r="AG4499" s="71"/>
      <c r="AH4499" s="71"/>
      <c r="AI4499" s="120"/>
      <c r="AK4499" s="119"/>
      <c r="AL4499" s="119"/>
      <c r="AR4499" s="130"/>
      <c r="AT4499" s="7"/>
      <c r="AU4499" s="7"/>
      <c r="AV4499" s="136"/>
      <c r="AW4499" s="129"/>
      <c r="AX4499" s="140"/>
      <c r="BQ4499" s="158"/>
      <c r="BS4499" s="6"/>
      <c r="BT4499" s="11"/>
    </row>
    <row r="4500" spans="1:72" ht="15.75" x14ac:dyDescent="0.25">
      <c r="A4500" s="52"/>
      <c r="B4500" s="56"/>
      <c r="C4500" s="7"/>
      <c r="D4500" s="7"/>
      <c r="E4500" s="7"/>
      <c r="F4500" s="7"/>
      <c r="J4500" s="71"/>
      <c r="K4500" s="74"/>
      <c r="L4500" s="180"/>
      <c r="M4500" s="180"/>
      <c r="N4500" s="78"/>
      <c r="R4500" s="80"/>
      <c r="S4500" s="92"/>
      <c r="W4500" s="107"/>
      <c r="X4500" s="225"/>
      <c r="Y4500" s="62"/>
      <c r="Z4500" s="108"/>
      <c r="AA4500" s="107"/>
      <c r="AC4500" s="108"/>
      <c r="AD4500" s="108"/>
      <c r="AE4500" s="71"/>
      <c r="AF4500" s="71"/>
      <c r="AG4500" s="71"/>
      <c r="AH4500" s="71"/>
      <c r="AI4500" s="120"/>
      <c r="AK4500" s="119"/>
      <c r="AL4500" s="119"/>
      <c r="AR4500" s="130"/>
      <c r="AT4500" s="7"/>
      <c r="AU4500" s="7"/>
      <c r="AV4500" s="136"/>
      <c r="AW4500" s="129"/>
      <c r="AX4500" s="140"/>
      <c r="BQ4500" s="158"/>
      <c r="BS4500" s="6"/>
      <c r="BT4500" s="11"/>
    </row>
    <row r="4501" spans="1:72" ht="15.75" x14ac:dyDescent="0.25">
      <c r="A4501" s="52"/>
      <c r="B4501" s="56"/>
      <c r="C4501" s="7"/>
      <c r="D4501" s="7"/>
      <c r="E4501" s="7"/>
      <c r="F4501" s="7"/>
      <c r="J4501" s="71"/>
      <c r="K4501" s="74"/>
      <c r="L4501" s="180"/>
      <c r="M4501" s="180"/>
      <c r="N4501" s="78"/>
      <c r="R4501" s="80"/>
      <c r="S4501" s="92"/>
      <c r="W4501" s="107"/>
      <c r="X4501" s="225"/>
      <c r="Y4501" s="62"/>
      <c r="Z4501" s="108"/>
      <c r="AA4501" s="107"/>
      <c r="AC4501" s="108"/>
      <c r="AD4501" s="108"/>
      <c r="AE4501" s="71"/>
      <c r="AF4501" s="71"/>
      <c r="AG4501" s="71"/>
      <c r="AH4501" s="71"/>
      <c r="AI4501" s="120"/>
      <c r="AK4501" s="119"/>
      <c r="AL4501" s="119"/>
      <c r="AR4501" s="130"/>
      <c r="AT4501" s="7"/>
      <c r="AU4501" s="7"/>
      <c r="AV4501" s="136"/>
      <c r="AW4501" s="129"/>
      <c r="AX4501" s="140"/>
      <c r="BQ4501" s="158"/>
      <c r="BS4501" s="6"/>
      <c r="BT4501" s="11"/>
    </row>
    <row r="4502" spans="1:72" ht="15.75" x14ac:dyDescent="0.25">
      <c r="A4502" s="52"/>
      <c r="B4502" s="56"/>
      <c r="C4502" s="7"/>
      <c r="D4502" s="7"/>
      <c r="E4502" s="7"/>
      <c r="F4502" s="7"/>
      <c r="J4502" s="71"/>
      <c r="K4502" s="74"/>
      <c r="L4502" s="180"/>
      <c r="M4502" s="180"/>
      <c r="N4502" s="78"/>
      <c r="R4502" s="80"/>
      <c r="S4502" s="92"/>
      <c r="W4502" s="107"/>
      <c r="X4502" s="225"/>
      <c r="Y4502" s="62"/>
      <c r="Z4502" s="108"/>
      <c r="AA4502" s="107"/>
      <c r="AC4502" s="108"/>
      <c r="AD4502" s="108"/>
      <c r="AE4502" s="71"/>
      <c r="AF4502" s="71"/>
      <c r="AG4502" s="71"/>
      <c r="AH4502" s="71"/>
      <c r="AI4502" s="120"/>
      <c r="AK4502" s="119"/>
      <c r="AL4502" s="119"/>
      <c r="AR4502" s="130"/>
      <c r="AT4502" s="7"/>
      <c r="AU4502" s="7"/>
      <c r="AV4502" s="136"/>
      <c r="AW4502" s="129"/>
      <c r="AX4502" s="140"/>
      <c r="BQ4502" s="158"/>
      <c r="BS4502" s="6"/>
      <c r="BT4502" s="11"/>
    </row>
    <row r="4503" spans="1:72" ht="15.75" x14ac:dyDescent="0.25">
      <c r="A4503" s="52"/>
      <c r="B4503" s="56"/>
      <c r="C4503" s="7"/>
      <c r="D4503" s="7"/>
      <c r="E4503" s="7"/>
      <c r="F4503" s="7"/>
      <c r="J4503" s="71"/>
      <c r="K4503" s="74"/>
      <c r="L4503" s="180"/>
      <c r="M4503" s="180"/>
      <c r="N4503" s="78"/>
      <c r="R4503" s="80"/>
      <c r="S4503" s="92"/>
      <c r="W4503" s="107"/>
      <c r="X4503" s="225"/>
      <c r="Y4503" s="62"/>
      <c r="Z4503" s="108"/>
      <c r="AA4503" s="107"/>
      <c r="AC4503" s="108"/>
      <c r="AD4503" s="108"/>
      <c r="AE4503" s="71"/>
      <c r="AF4503" s="71"/>
      <c r="AG4503" s="71"/>
      <c r="AH4503" s="71"/>
      <c r="AI4503" s="120"/>
      <c r="AK4503" s="119"/>
      <c r="AL4503" s="119"/>
      <c r="AR4503" s="130"/>
      <c r="AT4503" s="7"/>
      <c r="AU4503" s="7"/>
      <c r="AV4503" s="136"/>
      <c r="AW4503" s="129"/>
      <c r="AX4503" s="140"/>
      <c r="BQ4503" s="158"/>
      <c r="BS4503" s="6"/>
      <c r="BT4503" s="11"/>
    </row>
    <row r="4504" spans="1:72" ht="15.75" x14ac:dyDescent="0.25">
      <c r="A4504" s="52"/>
      <c r="B4504" s="56"/>
      <c r="C4504" s="7"/>
      <c r="D4504" s="7"/>
      <c r="E4504" s="7"/>
      <c r="F4504" s="7"/>
      <c r="J4504" s="71"/>
      <c r="K4504" s="74"/>
      <c r="L4504" s="180"/>
      <c r="M4504" s="180"/>
      <c r="N4504" s="78"/>
      <c r="R4504" s="80"/>
      <c r="S4504" s="92"/>
      <c r="W4504" s="107"/>
      <c r="X4504" s="225"/>
      <c r="Y4504" s="62"/>
      <c r="Z4504" s="108"/>
      <c r="AA4504" s="107"/>
      <c r="AC4504" s="108"/>
      <c r="AD4504" s="108"/>
      <c r="AE4504" s="71"/>
      <c r="AF4504" s="71"/>
      <c r="AG4504" s="71"/>
      <c r="AH4504" s="71"/>
      <c r="AI4504" s="120"/>
      <c r="AK4504" s="119"/>
      <c r="AL4504" s="119"/>
      <c r="AR4504" s="130"/>
      <c r="AT4504" s="7"/>
      <c r="AU4504" s="7"/>
      <c r="AV4504" s="136"/>
      <c r="AW4504" s="129"/>
      <c r="AX4504" s="140"/>
      <c r="BQ4504" s="158"/>
      <c r="BS4504" s="6"/>
      <c r="BT4504" s="11"/>
    </row>
    <row r="4505" spans="1:72" ht="15.75" x14ac:dyDescent="0.25">
      <c r="A4505" s="52"/>
      <c r="B4505" s="56"/>
      <c r="C4505" s="7"/>
      <c r="D4505" s="7"/>
      <c r="E4505" s="7"/>
      <c r="F4505" s="7"/>
      <c r="J4505" s="71"/>
      <c r="K4505" s="74"/>
      <c r="L4505" s="180"/>
      <c r="M4505" s="180"/>
      <c r="N4505" s="78"/>
      <c r="R4505" s="80"/>
      <c r="S4505" s="92"/>
      <c r="W4505" s="107"/>
      <c r="X4505" s="225"/>
      <c r="Y4505" s="62"/>
      <c r="Z4505" s="108"/>
      <c r="AA4505" s="107"/>
      <c r="AC4505" s="108"/>
      <c r="AD4505" s="108"/>
      <c r="AE4505" s="71"/>
      <c r="AF4505" s="71"/>
      <c r="AG4505" s="71"/>
      <c r="AH4505" s="71"/>
      <c r="AI4505" s="120"/>
      <c r="AK4505" s="119"/>
      <c r="AL4505" s="119"/>
      <c r="AR4505" s="130"/>
      <c r="AT4505" s="7"/>
      <c r="AU4505" s="7"/>
      <c r="AV4505" s="136"/>
      <c r="AW4505" s="129"/>
      <c r="AX4505" s="140"/>
      <c r="BQ4505" s="158"/>
      <c r="BS4505" s="6"/>
      <c r="BT4505" s="11"/>
    </row>
    <row r="4506" spans="1:72" ht="15.75" x14ac:dyDescent="0.25">
      <c r="A4506" s="52"/>
      <c r="B4506" s="56"/>
      <c r="C4506" s="7"/>
      <c r="D4506" s="7"/>
      <c r="E4506" s="7"/>
      <c r="F4506" s="7"/>
      <c r="J4506" s="71"/>
      <c r="K4506" s="74"/>
      <c r="L4506" s="180"/>
      <c r="M4506" s="180"/>
      <c r="N4506" s="78"/>
      <c r="R4506" s="80"/>
      <c r="S4506" s="92"/>
      <c r="W4506" s="107"/>
      <c r="X4506" s="225"/>
      <c r="Y4506" s="62"/>
      <c r="Z4506" s="108"/>
      <c r="AA4506" s="107"/>
      <c r="AC4506" s="108"/>
      <c r="AD4506" s="108"/>
      <c r="AE4506" s="71"/>
      <c r="AF4506" s="71"/>
      <c r="AG4506" s="71"/>
      <c r="AH4506" s="71"/>
      <c r="AI4506" s="120"/>
      <c r="AK4506" s="119"/>
      <c r="AL4506" s="119"/>
      <c r="AR4506" s="130"/>
      <c r="AT4506" s="7"/>
      <c r="AU4506" s="7"/>
      <c r="AV4506" s="136"/>
      <c r="AW4506" s="129"/>
      <c r="AX4506" s="140"/>
      <c r="BQ4506" s="158"/>
      <c r="BS4506" s="6"/>
      <c r="BT4506" s="11"/>
    </row>
    <row r="4507" spans="1:72" ht="15.75" x14ac:dyDescent="0.25">
      <c r="A4507" s="52"/>
      <c r="B4507" s="56"/>
      <c r="C4507" s="7"/>
      <c r="D4507" s="7"/>
      <c r="E4507" s="7"/>
      <c r="F4507" s="7"/>
      <c r="J4507" s="71"/>
      <c r="K4507" s="74"/>
      <c r="L4507" s="180"/>
      <c r="M4507" s="180"/>
      <c r="N4507" s="78"/>
      <c r="R4507" s="80"/>
      <c r="S4507" s="92"/>
      <c r="W4507" s="107"/>
      <c r="X4507" s="225"/>
      <c r="Y4507" s="62"/>
      <c r="Z4507" s="108"/>
      <c r="AA4507" s="107"/>
      <c r="AC4507" s="108"/>
      <c r="AD4507" s="108"/>
      <c r="AE4507" s="71"/>
      <c r="AF4507" s="71"/>
      <c r="AG4507" s="71"/>
      <c r="AH4507" s="71"/>
      <c r="AI4507" s="120"/>
      <c r="AK4507" s="119"/>
      <c r="AL4507" s="119"/>
      <c r="AR4507" s="130"/>
      <c r="AT4507" s="7"/>
      <c r="AU4507" s="7"/>
      <c r="AV4507" s="136"/>
      <c r="AW4507" s="129"/>
      <c r="AX4507" s="140"/>
      <c r="BQ4507" s="158"/>
      <c r="BS4507" s="6"/>
      <c r="BT4507" s="11"/>
    </row>
    <row r="4508" spans="1:72" ht="15.75" x14ac:dyDescent="0.25">
      <c r="A4508" s="52"/>
      <c r="B4508" s="56"/>
      <c r="C4508" s="7"/>
      <c r="D4508" s="7"/>
      <c r="E4508" s="7"/>
      <c r="F4508" s="7"/>
      <c r="J4508" s="71"/>
      <c r="K4508" s="74"/>
      <c r="L4508" s="180"/>
      <c r="M4508" s="180"/>
      <c r="N4508" s="78"/>
      <c r="R4508" s="80"/>
      <c r="S4508" s="92"/>
      <c r="W4508" s="107"/>
      <c r="X4508" s="225"/>
      <c r="Y4508" s="62"/>
      <c r="Z4508" s="108"/>
      <c r="AA4508" s="107"/>
      <c r="AC4508" s="108"/>
      <c r="AD4508" s="108"/>
      <c r="AE4508" s="71"/>
      <c r="AF4508" s="71"/>
      <c r="AG4508" s="71"/>
      <c r="AH4508" s="71"/>
      <c r="AI4508" s="120"/>
      <c r="AK4508" s="119"/>
      <c r="AL4508" s="119"/>
      <c r="AR4508" s="130"/>
      <c r="AT4508" s="7"/>
      <c r="AU4508" s="7"/>
      <c r="AV4508" s="136"/>
      <c r="AW4508" s="129"/>
      <c r="AX4508" s="140"/>
      <c r="BQ4508" s="158"/>
      <c r="BS4508" s="6"/>
      <c r="BT4508" s="11"/>
    </row>
    <row r="4509" spans="1:72" ht="15.75" x14ac:dyDescent="0.25">
      <c r="A4509" s="52"/>
      <c r="B4509" s="56"/>
      <c r="C4509" s="7"/>
      <c r="D4509" s="7"/>
      <c r="E4509" s="7"/>
      <c r="F4509" s="7"/>
      <c r="J4509" s="71"/>
      <c r="K4509" s="74"/>
      <c r="L4509" s="180"/>
      <c r="M4509" s="180"/>
      <c r="N4509" s="78"/>
      <c r="R4509" s="80"/>
      <c r="S4509" s="92"/>
      <c r="W4509" s="107"/>
      <c r="X4509" s="225"/>
      <c r="Y4509" s="62"/>
      <c r="Z4509" s="108"/>
      <c r="AA4509" s="107"/>
      <c r="AC4509" s="108"/>
      <c r="AD4509" s="108"/>
      <c r="AE4509" s="71"/>
      <c r="AF4509" s="71"/>
      <c r="AG4509" s="71"/>
      <c r="AH4509" s="71"/>
      <c r="AI4509" s="120"/>
      <c r="AK4509" s="119"/>
      <c r="AL4509" s="119"/>
      <c r="AR4509" s="130"/>
      <c r="AT4509" s="7"/>
      <c r="AU4509" s="7"/>
      <c r="AV4509" s="136"/>
      <c r="AW4509" s="129"/>
      <c r="AX4509" s="140"/>
      <c r="BQ4509" s="158"/>
      <c r="BS4509" s="6"/>
      <c r="BT4509" s="11"/>
    </row>
    <row r="4510" spans="1:72" ht="15.75" x14ac:dyDescent="0.25">
      <c r="A4510" s="52"/>
      <c r="B4510" s="56"/>
      <c r="C4510" s="7"/>
      <c r="D4510" s="7"/>
      <c r="E4510" s="7"/>
      <c r="F4510" s="7"/>
      <c r="J4510" s="71"/>
      <c r="K4510" s="74"/>
      <c r="L4510" s="180"/>
      <c r="M4510" s="180"/>
      <c r="N4510" s="78"/>
      <c r="R4510" s="80"/>
      <c r="S4510" s="92"/>
      <c r="W4510" s="107"/>
      <c r="X4510" s="225"/>
      <c r="Y4510" s="62"/>
      <c r="Z4510" s="108"/>
      <c r="AA4510" s="107"/>
      <c r="AC4510" s="108"/>
      <c r="AD4510" s="108"/>
      <c r="AE4510" s="71"/>
      <c r="AF4510" s="71"/>
      <c r="AG4510" s="71"/>
      <c r="AH4510" s="71"/>
      <c r="AI4510" s="120"/>
      <c r="AK4510" s="119"/>
      <c r="AL4510" s="119"/>
      <c r="AR4510" s="130"/>
      <c r="AT4510" s="7"/>
      <c r="AU4510" s="7"/>
      <c r="AV4510" s="136"/>
      <c r="AW4510" s="129"/>
      <c r="AX4510" s="140"/>
      <c r="BQ4510" s="158"/>
      <c r="BS4510" s="6"/>
      <c r="BT4510" s="11"/>
    </row>
    <row r="4511" spans="1:72" ht="15.75" x14ac:dyDescent="0.25">
      <c r="A4511" s="52"/>
      <c r="B4511" s="56"/>
      <c r="C4511" s="7"/>
      <c r="D4511" s="7"/>
      <c r="E4511" s="7"/>
      <c r="F4511" s="7"/>
      <c r="J4511" s="71"/>
      <c r="K4511" s="74"/>
      <c r="L4511" s="180"/>
      <c r="M4511" s="180"/>
      <c r="N4511" s="78"/>
      <c r="R4511" s="80"/>
      <c r="S4511" s="92"/>
      <c r="W4511" s="107"/>
      <c r="X4511" s="225"/>
      <c r="Y4511" s="62"/>
      <c r="Z4511" s="108"/>
      <c r="AA4511" s="107"/>
      <c r="AC4511" s="108"/>
      <c r="AD4511" s="108"/>
      <c r="AE4511" s="71"/>
      <c r="AF4511" s="71"/>
      <c r="AG4511" s="71"/>
      <c r="AH4511" s="71"/>
      <c r="AI4511" s="120"/>
      <c r="AK4511" s="119"/>
      <c r="AL4511" s="119"/>
      <c r="AR4511" s="130"/>
      <c r="AT4511" s="7"/>
      <c r="AU4511" s="7"/>
      <c r="AV4511" s="136"/>
      <c r="AW4511" s="129"/>
      <c r="AX4511" s="140"/>
      <c r="BQ4511" s="158"/>
      <c r="BS4511" s="6"/>
      <c r="BT4511" s="11"/>
    </row>
    <row r="4512" spans="1:72" ht="15.75" x14ac:dyDescent="0.25">
      <c r="A4512" s="52"/>
      <c r="B4512" s="56"/>
      <c r="C4512" s="7"/>
      <c r="D4512" s="7"/>
      <c r="E4512" s="7"/>
      <c r="F4512" s="7"/>
      <c r="J4512" s="71"/>
      <c r="K4512" s="74"/>
      <c r="L4512" s="180"/>
      <c r="M4512" s="180"/>
      <c r="N4512" s="78"/>
      <c r="R4512" s="80"/>
      <c r="S4512" s="92"/>
      <c r="W4512" s="107"/>
      <c r="X4512" s="225"/>
      <c r="Y4512" s="62"/>
      <c r="Z4512" s="108"/>
      <c r="AA4512" s="107"/>
      <c r="AC4512" s="108"/>
      <c r="AD4512" s="108"/>
      <c r="AE4512" s="71"/>
      <c r="AF4512" s="71"/>
      <c r="AG4512" s="71"/>
      <c r="AH4512" s="71"/>
      <c r="AI4512" s="120"/>
      <c r="AK4512" s="119"/>
      <c r="AL4512" s="119"/>
      <c r="AR4512" s="130"/>
      <c r="AT4512" s="7"/>
      <c r="AU4512" s="7"/>
      <c r="AV4512" s="136"/>
      <c r="AW4512" s="129"/>
      <c r="AX4512" s="140"/>
      <c r="BQ4512" s="158"/>
      <c r="BS4512" s="6"/>
      <c r="BT4512" s="11"/>
    </row>
    <row r="4513" spans="1:72" ht="15.75" x14ac:dyDescent="0.25">
      <c r="A4513" s="52"/>
      <c r="B4513" s="56"/>
      <c r="C4513" s="7"/>
      <c r="D4513" s="7"/>
      <c r="E4513" s="7"/>
      <c r="F4513" s="7"/>
      <c r="J4513" s="71"/>
      <c r="K4513" s="74"/>
      <c r="L4513" s="180"/>
      <c r="M4513" s="180"/>
      <c r="N4513" s="78"/>
      <c r="R4513" s="80"/>
      <c r="S4513" s="92"/>
      <c r="W4513" s="107"/>
      <c r="X4513" s="225"/>
      <c r="Y4513" s="62"/>
      <c r="Z4513" s="108"/>
      <c r="AA4513" s="107"/>
      <c r="AC4513" s="108"/>
      <c r="AD4513" s="108"/>
      <c r="AE4513" s="71"/>
      <c r="AF4513" s="71"/>
      <c r="AG4513" s="71"/>
      <c r="AH4513" s="71"/>
      <c r="AI4513" s="120"/>
      <c r="AK4513" s="119"/>
      <c r="AL4513" s="119"/>
      <c r="AR4513" s="130"/>
      <c r="AT4513" s="7"/>
      <c r="AU4513" s="7"/>
      <c r="AV4513" s="136"/>
      <c r="AW4513" s="129"/>
      <c r="AX4513" s="140"/>
      <c r="BQ4513" s="158"/>
      <c r="BS4513" s="6"/>
      <c r="BT4513" s="11"/>
    </row>
    <row r="4514" spans="1:72" ht="15.75" x14ac:dyDescent="0.25">
      <c r="A4514" s="52"/>
      <c r="B4514" s="56"/>
      <c r="C4514" s="7"/>
      <c r="D4514" s="7"/>
      <c r="E4514" s="7"/>
      <c r="F4514" s="7"/>
      <c r="J4514" s="71"/>
      <c r="K4514" s="74"/>
      <c r="L4514" s="180"/>
      <c r="M4514" s="180"/>
      <c r="N4514" s="78"/>
      <c r="R4514" s="80"/>
      <c r="S4514" s="92"/>
      <c r="W4514" s="107"/>
      <c r="X4514" s="225"/>
      <c r="Y4514" s="62"/>
      <c r="Z4514" s="108"/>
      <c r="AA4514" s="107"/>
      <c r="AC4514" s="108"/>
      <c r="AD4514" s="108"/>
      <c r="AE4514" s="71"/>
      <c r="AF4514" s="71"/>
      <c r="AG4514" s="71"/>
      <c r="AH4514" s="71"/>
      <c r="AI4514" s="120"/>
      <c r="AK4514" s="119"/>
      <c r="AL4514" s="119"/>
      <c r="AR4514" s="130"/>
      <c r="AT4514" s="7"/>
      <c r="AU4514" s="7"/>
      <c r="AV4514" s="136"/>
      <c r="AW4514" s="129"/>
      <c r="AX4514" s="140"/>
      <c r="BQ4514" s="158"/>
      <c r="BS4514" s="6"/>
      <c r="BT4514" s="11"/>
    </row>
    <row r="4515" spans="1:72" ht="15.75" x14ac:dyDescent="0.25">
      <c r="A4515" s="52"/>
      <c r="B4515" s="56"/>
      <c r="C4515" s="7"/>
      <c r="D4515" s="7"/>
      <c r="E4515" s="7"/>
      <c r="F4515" s="7"/>
      <c r="J4515" s="71"/>
      <c r="K4515" s="74"/>
      <c r="L4515" s="180"/>
      <c r="M4515" s="180"/>
      <c r="N4515" s="78"/>
      <c r="R4515" s="80"/>
      <c r="S4515" s="92"/>
      <c r="W4515" s="107"/>
      <c r="X4515" s="225"/>
      <c r="Y4515" s="62"/>
      <c r="Z4515" s="108"/>
      <c r="AA4515" s="107"/>
      <c r="AC4515" s="108"/>
      <c r="AD4515" s="108"/>
      <c r="AE4515" s="71"/>
      <c r="AF4515" s="71"/>
      <c r="AG4515" s="71"/>
      <c r="AH4515" s="71"/>
      <c r="AI4515" s="120"/>
      <c r="AK4515" s="119"/>
      <c r="AL4515" s="119"/>
      <c r="AR4515" s="130"/>
      <c r="AT4515" s="7"/>
      <c r="AU4515" s="7"/>
      <c r="AV4515" s="136"/>
      <c r="AW4515" s="129"/>
      <c r="AX4515" s="140"/>
      <c r="BQ4515" s="158"/>
      <c r="BS4515" s="6"/>
      <c r="BT4515" s="11"/>
    </row>
    <row r="4516" spans="1:72" ht="15.75" x14ac:dyDescent="0.25">
      <c r="A4516" s="52"/>
      <c r="B4516" s="56"/>
      <c r="C4516" s="7"/>
      <c r="D4516" s="7"/>
      <c r="E4516" s="7"/>
      <c r="F4516" s="7"/>
      <c r="J4516" s="71"/>
      <c r="K4516" s="74"/>
      <c r="L4516" s="180"/>
      <c r="M4516" s="180"/>
      <c r="N4516" s="78"/>
      <c r="R4516" s="80"/>
      <c r="S4516" s="92"/>
      <c r="W4516" s="107"/>
      <c r="X4516" s="225"/>
      <c r="Y4516" s="62"/>
      <c r="Z4516" s="108"/>
      <c r="AA4516" s="107"/>
      <c r="AC4516" s="108"/>
      <c r="AD4516" s="108"/>
      <c r="AE4516" s="71"/>
      <c r="AF4516" s="71"/>
      <c r="AG4516" s="71"/>
      <c r="AH4516" s="71"/>
      <c r="AI4516" s="120"/>
      <c r="AK4516" s="119"/>
      <c r="AL4516" s="119"/>
      <c r="AR4516" s="130"/>
      <c r="AT4516" s="7"/>
      <c r="AU4516" s="7"/>
      <c r="AV4516" s="136"/>
      <c r="AW4516" s="129"/>
      <c r="AX4516" s="140"/>
      <c r="BQ4516" s="158"/>
      <c r="BS4516" s="6"/>
      <c r="BT4516" s="11"/>
    </row>
    <row r="4517" spans="1:72" ht="15.75" x14ac:dyDescent="0.25">
      <c r="A4517" s="52"/>
      <c r="B4517" s="56"/>
      <c r="C4517" s="7"/>
      <c r="D4517" s="7"/>
      <c r="E4517" s="7"/>
      <c r="F4517" s="7"/>
      <c r="J4517" s="71"/>
      <c r="K4517" s="74"/>
      <c r="L4517" s="180"/>
      <c r="M4517" s="180"/>
      <c r="N4517" s="78"/>
      <c r="R4517" s="80"/>
      <c r="S4517" s="92"/>
      <c r="W4517" s="107"/>
      <c r="X4517" s="225"/>
      <c r="Y4517" s="62"/>
      <c r="Z4517" s="108"/>
      <c r="AA4517" s="107"/>
      <c r="AC4517" s="108"/>
      <c r="AD4517" s="108"/>
      <c r="AE4517" s="71"/>
      <c r="AF4517" s="71"/>
      <c r="AG4517" s="71"/>
      <c r="AH4517" s="71"/>
      <c r="AI4517" s="120"/>
      <c r="AK4517" s="119"/>
      <c r="AL4517" s="119"/>
      <c r="AR4517" s="130"/>
      <c r="AT4517" s="7"/>
      <c r="AU4517" s="7"/>
      <c r="AV4517" s="136"/>
      <c r="AW4517" s="129"/>
      <c r="AX4517" s="140"/>
      <c r="BQ4517" s="158"/>
      <c r="BS4517" s="6"/>
      <c r="BT4517" s="11"/>
    </row>
    <row r="4518" spans="1:72" ht="15.75" x14ac:dyDescent="0.25">
      <c r="A4518" s="52"/>
      <c r="B4518" s="56"/>
      <c r="C4518" s="7"/>
      <c r="D4518" s="7"/>
      <c r="E4518" s="7"/>
      <c r="F4518" s="7"/>
      <c r="J4518" s="71"/>
      <c r="K4518" s="74"/>
      <c r="L4518" s="180"/>
      <c r="M4518" s="180"/>
      <c r="N4518" s="78"/>
      <c r="R4518" s="80"/>
      <c r="S4518" s="92"/>
      <c r="W4518" s="107"/>
      <c r="X4518" s="225"/>
      <c r="Y4518" s="62"/>
      <c r="Z4518" s="108"/>
      <c r="AA4518" s="107"/>
      <c r="AC4518" s="108"/>
      <c r="AD4518" s="108"/>
      <c r="AE4518" s="71"/>
      <c r="AF4518" s="71"/>
      <c r="AG4518" s="71"/>
      <c r="AH4518" s="71"/>
      <c r="AI4518" s="120"/>
      <c r="AK4518" s="119"/>
      <c r="AL4518" s="119"/>
      <c r="AR4518" s="130"/>
      <c r="AT4518" s="7"/>
      <c r="AU4518" s="7"/>
      <c r="AV4518" s="136"/>
      <c r="AW4518" s="129"/>
      <c r="AX4518" s="140"/>
      <c r="BQ4518" s="158"/>
      <c r="BS4518" s="6"/>
      <c r="BT4518" s="11"/>
    </row>
    <row r="4519" spans="1:72" ht="15.75" x14ac:dyDescent="0.25">
      <c r="A4519" s="52"/>
      <c r="B4519" s="56"/>
      <c r="C4519" s="7"/>
      <c r="D4519" s="7"/>
      <c r="E4519" s="7"/>
      <c r="F4519" s="7"/>
      <c r="J4519" s="71"/>
      <c r="K4519" s="74"/>
      <c r="L4519" s="180"/>
      <c r="M4519" s="180"/>
      <c r="N4519" s="78"/>
      <c r="R4519" s="80"/>
      <c r="S4519" s="92"/>
      <c r="W4519" s="107"/>
      <c r="X4519" s="225"/>
      <c r="Y4519" s="62"/>
      <c r="Z4519" s="108"/>
      <c r="AA4519" s="107"/>
      <c r="AC4519" s="108"/>
      <c r="AD4519" s="108"/>
      <c r="AE4519" s="71"/>
      <c r="AF4519" s="71"/>
      <c r="AG4519" s="71"/>
      <c r="AH4519" s="71"/>
      <c r="AI4519" s="120"/>
      <c r="AK4519" s="119"/>
      <c r="AL4519" s="119"/>
      <c r="AR4519" s="130"/>
      <c r="AT4519" s="7"/>
      <c r="AU4519" s="7"/>
      <c r="AV4519" s="136"/>
      <c r="AW4519" s="129"/>
      <c r="AX4519" s="140"/>
      <c r="BQ4519" s="158"/>
      <c r="BS4519" s="6"/>
      <c r="BT4519" s="11"/>
    </row>
    <row r="4520" spans="1:72" ht="15.75" x14ac:dyDescent="0.25">
      <c r="A4520" s="52"/>
      <c r="B4520" s="56"/>
      <c r="C4520" s="7"/>
      <c r="D4520" s="7"/>
      <c r="E4520" s="7"/>
      <c r="F4520" s="7"/>
      <c r="J4520" s="71"/>
      <c r="K4520" s="74"/>
      <c r="L4520" s="180"/>
      <c r="M4520" s="180"/>
      <c r="N4520" s="78"/>
      <c r="R4520" s="80"/>
      <c r="S4520" s="92"/>
      <c r="W4520" s="107"/>
      <c r="X4520" s="225"/>
      <c r="Y4520" s="62"/>
      <c r="Z4520" s="108"/>
      <c r="AA4520" s="107"/>
      <c r="AC4520" s="108"/>
      <c r="AD4520" s="108"/>
      <c r="AE4520" s="71"/>
      <c r="AF4520" s="71"/>
      <c r="AG4520" s="71"/>
      <c r="AH4520" s="71"/>
      <c r="AI4520" s="120"/>
      <c r="AK4520" s="119"/>
      <c r="AL4520" s="119"/>
      <c r="AR4520" s="130"/>
      <c r="AT4520" s="7"/>
      <c r="AU4520" s="7"/>
      <c r="AV4520" s="136"/>
      <c r="AW4520" s="129"/>
      <c r="AX4520" s="140"/>
      <c r="BQ4520" s="158"/>
      <c r="BS4520" s="6"/>
      <c r="BT4520" s="11"/>
    </row>
    <row r="4521" spans="1:72" ht="15.75" x14ac:dyDescent="0.25">
      <c r="A4521" s="52"/>
      <c r="B4521" s="56"/>
      <c r="C4521" s="7"/>
      <c r="D4521" s="7"/>
      <c r="E4521" s="7"/>
      <c r="F4521" s="7"/>
      <c r="J4521" s="71"/>
      <c r="K4521" s="74"/>
      <c r="L4521" s="180"/>
      <c r="M4521" s="180"/>
      <c r="N4521" s="78"/>
      <c r="R4521" s="80"/>
      <c r="S4521" s="92"/>
      <c r="W4521" s="107"/>
      <c r="X4521" s="225"/>
      <c r="Y4521" s="62"/>
      <c r="Z4521" s="108"/>
      <c r="AA4521" s="107"/>
      <c r="AC4521" s="108"/>
      <c r="AD4521" s="108"/>
      <c r="AE4521" s="71"/>
      <c r="AF4521" s="71"/>
      <c r="AG4521" s="71"/>
      <c r="AH4521" s="71"/>
      <c r="AI4521" s="120"/>
      <c r="AK4521" s="119"/>
      <c r="AL4521" s="119"/>
      <c r="AR4521" s="130"/>
      <c r="AT4521" s="7"/>
      <c r="AU4521" s="7"/>
      <c r="AV4521" s="136"/>
      <c r="AW4521" s="129"/>
      <c r="AX4521" s="140"/>
      <c r="BQ4521" s="158"/>
      <c r="BS4521" s="6"/>
      <c r="BT4521" s="11"/>
    </row>
    <row r="4522" spans="1:72" ht="15.75" x14ac:dyDescent="0.25">
      <c r="A4522" s="52"/>
      <c r="B4522" s="56"/>
      <c r="C4522" s="7"/>
      <c r="D4522" s="7"/>
      <c r="E4522" s="7"/>
      <c r="F4522" s="7"/>
      <c r="J4522" s="71"/>
      <c r="K4522" s="74"/>
      <c r="L4522" s="180"/>
      <c r="M4522" s="180"/>
      <c r="N4522" s="78"/>
      <c r="R4522" s="80"/>
      <c r="S4522" s="92"/>
      <c r="W4522" s="107"/>
      <c r="X4522" s="225"/>
      <c r="Y4522" s="62"/>
      <c r="Z4522" s="108"/>
      <c r="AA4522" s="107"/>
      <c r="AC4522" s="108"/>
      <c r="AD4522" s="108"/>
      <c r="AE4522" s="71"/>
      <c r="AF4522" s="71"/>
      <c r="AG4522" s="71"/>
      <c r="AH4522" s="71"/>
      <c r="AI4522" s="120"/>
      <c r="AK4522" s="119"/>
      <c r="AL4522" s="119"/>
      <c r="AR4522" s="130"/>
      <c r="AT4522" s="7"/>
      <c r="AU4522" s="7"/>
      <c r="AV4522" s="136"/>
      <c r="AW4522" s="129"/>
      <c r="AX4522" s="140"/>
      <c r="BQ4522" s="158"/>
      <c r="BS4522" s="6"/>
      <c r="BT4522" s="11"/>
    </row>
    <row r="4523" spans="1:72" ht="15.75" x14ac:dyDescent="0.25">
      <c r="A4523" s="52"/>
      <c r="B4523" s="56"/>
      <c r="C4523" s="7"/>
      <c r="D4523" s="7"/>
      <c r="E4523" s="7"/>
      <c r="F4523" s="7"/>
      <c r="J4523" s="71"/>
      <c r="K4523" s="74"/>
      <c r="L4523" s="180"/>
      <c r="M4523" s="180"/>
      <c r="N4523" s="78"/>
      <c r="R4523" s="80"/>
      <c r="S4523" s="92"/>
      <c r="W4523" s="107"/>
      <c r="X4523" s="225"/>
      <c r="Y4523" s="62"/>
      <c r="Z4523" s="108"/>
      <c r="AA4523" s="107"/>
      <c r="AC4523" s="108"/>
      <c r="AD4523" s="108"/>
      <c r="AE4523" s="71"/>
      <c r="AF4523" s="71"/>
      <c r="AG4523" s="71"/>
      <c r="AH4523" s="71"/>
      <c r="AI4523" s="120"/>
      <c r="AK4523" s="119"/>
      <c r="AL4523" s="119"/>
      <c r="AR4523" s="130"/>
      <c r="AT4523" s="7"/>
      <c r="AU4523" s="7"/>
      <c r="AV4523" s="136"/>
      <c r="AW4523" s="129"/>
      <c r="AX4523" s="140"/>
      <c r="BQ4523" s="158"/>
      <c r="BS4523" s="6"/>
      <c r="BT4523" s="11"/>
    </row>
    <row r="4524" spans="1:72" ht="15.75" x14ac:dyDescent="0.25">
      <c r="A4524" s="52"/>
      <c r="B4524" s="56"/>
      <c r="C4524" s="7"/>
      <c r="D4524" s="7"/>
      <c r="E4524" s="7"/>
      <c r="F4524" s="7"/>
      <c r="J4524" s="71"/>
      <c r="K4524" s="74"/>
      <c r="L4524" s="180"/>
      <c r="M4524" s="180"/>
      <c r="N4524" s="78"/>
      <c r="R4524" s="80"/>
      <c r="S4524" s="92"/>
      <c r="W4524" s="107"/>
      <c r="X4524" s="225"/>
      <c r="Y4524" s="62"/>
      <c r="Z4524" s="108"/>
      <c r="AA4524" s="107"/>
      <c r="AC4524" s="108"/>
      <c r="AD4524" s="108"/>
      <c r="AE4524" s="71"/>
      <c r="AF4524" s="71"/>
      <c r="AG4524" s="71"/>
      <c r="AH4524" s="71"/>
      <c r="AI4524" s="120"/>
      <c r="AK4524" s="119"/>
      <c r="AL4524" s="119"/>
      <c r="AR4524" s="130"/>
      <c r="AT4524" s="7"/>
      <c r="AU4524" s="7"/>
      <c r="AV4524" s="136"/>
      <c r="AW4524" s="129"/>
      <c r="AX4524" s="140"/>
      <c r="BQ4524" s="158"/>
      <c r="BS4524" s="6"/>
      <c r="BT4524" s="11"/>
    </row>
    <row r="4525" spans="1:72" ht="15.75" x14ac:dyDescent="0.25">
      <c r="A4525" s="52"/>
      <c r="B4525" s="56"/>
      <c r="C4525" s="7"/>
      <c r="D4525" s="7"/>
      <c r="E4525" s="7"/>
      <c r="F4525" s="7"/>
      <c r="J4525" s="71"/>
      <c r="K4525" s="74"/>
      <c r="L4525" s="180"/>
      <c r="M4525" s="180"/>
      <c r="N4525" s="78"/>
      <c r="R4525" s="80"/>
      <c r="S4525" s="92"/>
      <c r="W4525" s="107"/>
      <c r="X4525" s="225"/>
      <c r="Y4525" s="62"/>
      <c r="Z4525" s="108"/>
      <c r="AA4525" s="107"/>
      <c r="AC4525" s="108"/>
      <c r="AD4525" s="108"/>
      <c r="AE4525" s="71"/>
      <c r="AF4525" s="71"/>
      <c r="AG4525" s="71"/>
      <c r="AH4525" s="71"/>
      <c r="AI4525" s="120"/>
      <c r="AK4525" s="119"/>
      <c r="AL4525" s="119"/>
      <c r="AR4525" s="130"/>
      <c r="AT4525" s="7"/>
      <c r="AU4525" s="7"/>
      <c r="AV4525" s="136"/>
      <c r="AW4525" s="129"/>
      <c r="AX4525" s="140"/>
      <c r="BQ4525" s="158"/>
      <c r="BS4525" s="6"/>
      <c r="BT4525" s="11"/>
    </row>
    <row r="4526" spans="1:72" ht="15.75" x14ac:dyDescent="0.25">
      <c r="A4526" s="52"/>
      <c r="B4526" s="56"/>
      <c r="C4526" s="7"/>
      <c r="D4526" s="7"/>
      <c r="E4526" s="7"/>
      <c r="F4526" s="7"/>
      <c r="J4526" s="71"/>
      <c r="K4526" s="74"/>
      <c r="L4526" s="180"/>
      <c r="M4526" s="180"/>
      <c r="N4526" s="78"/>
      <c r="R4526" s="80"/>
      <c r="S4526" s="92"/>
      <c r="W4526" s="107"/>
      <c r="X4526" s="225"/>
      <c r="Y4526" s="62"/>
      <c r="Z4526" s="108"/>
      <c r="AA4526" s="107"/>
      <c r="AC4526" s="108"/>
      <c r="AD4526" s="108"/>
      <c r="AE4526" s="71"/>
      <c r="AF4526" s="71"/>
      <c r="AG4526" s="71"/>
      <c r="AH4526" s="71"/>
      <c r="AI4526" s="120"/>
      <c r="AK4526" s="119"/>
      <c r="AL4526" s="119"/>
      <c r="AR4526" s="130"/>
      <c r="AT4526" s="7"/>
      <c r="AU4526" s="7"/>
      <c r="AV4526" s="136"/>
      <c r="AW4526" s="129"/>
      <c r="AX4526" s="140"/>
      <c r="BQ4526" s="158"/>
      <c r="BS4526" s="6"/>
      <c r="BT4526" s="11"/>
    </row>
    <row r="4527" spans="1:72" ht="15.75" x14ac:dyDescent="0.25">
      <c r="A4527" s="52"/>
      <c r="B4527" s="56"/>
      <c r="C4527" s="7"/>
      <c r="D4527" s="7"/>
      <c r="E4527" s="7"/>
      <c r="F4527" s="7"/>
      <c r="J4527" s="71"/>
      <c r="K4527" s="74"/>
      <c r="L4527" s="180"/>
      <c r="M4527" s="180"/>
      <c r="N4527" s="78"/>
      <c r="R4527" s="80"/>
      <c r="S4527" s="92"/>
      <c r="W4527" s="107"/>
      <c r="X4527" s="225"/>
      <c r="Y4527" s="62"/>
      <c r="Z4527" s="108"/>
      <c r="AA4527" s="107"/>
      <c r="AC4527" s="108"/>
      <c r="AD4527" s="108"/>
      <c r="AE4527" s="71"/>
      <c r="AF4527" s="71"/>
      <c r="AG4527" s="71"/>
      <c r="AH4527" s="71"/>
      <c r="AI4527" s="120"/>
      <c r="AK4527" s="119"/>
      <c r="AL4527" s="119"/>
      <c r="AR4527" s="130"/>
      <c r="AT4527" s="7"/>
      <c r="AU4527" s="7"/>
      <c r="AV4527" s="136"/>
      <c r="AW4527" s="129"/>
      <c r="AX4527" s="140"/>
      <c r="BQ4527" s="158"/>
      <c r="BS4527" s="6"/>
      <c r="BT4527" s="11"/>
    </row>
    <row r="4528" spans="1:72" ht="15.75" x14ac:dyDescent="0.25">
      <c r="A4528" s="52"/>
      <c r="B4528" s="56"/>
      <c r="C4528" s="7"/>
      <c r="D4528" s="7"/>
      <c r="E4528" s="7"/>
      <c r="F4528" s="7"/>
      <c r="J4528" s="71"/>
      <c r="K4528" s="74"/>
      <c r="L4528" s="180"/>
      <c r="M4528" s="180"/>
      <c r="N4528" s="78"/>
      <c r="R4528" s="80"/>
      <c r="S4528" s="92"/>
      <c r="W4528" s="107"/>
      <c r="X4528" s="225"/>
      <c r="Y4528" s="62"/>
      <c r="Z4528" s="108"/>
      <c r="AA4528" s="107"/>
      <c r="AC4528" s="108"/>
      <c r="AD4528" s="108"/>
      <c r="AE4528" s="71"/>
      <c r="AF4528" s="71"/>
      <c r="AG4528" s="71"/>
      <c r="AH4528" s="71"/>
      <c r="AI4528" s="120"/>
      <c r="AK4528" s="119"/>
      <c r="AL4528" s="119"/>
      <c r="AR4528" s="130"/>
      <c r="AT4528" s="7"/>
      <c r="AU4528" s="7"/>
      <c r="AV4528" s="136"/>
      <c r="AW4528" s="129"/>
      <c r="AX4528" s="140"/>
      <c r="BQ4528" s="158"/>
      <c r="BS4528" s="6"/>
      <c r="BT4528" s="11"/>
    </row>
    <row r="4529" spans="1:72" ht="15.75" x14ac:dyDescent="0.25">
      <c r="A4529" s="52"/>
      <c r="B4529" s="56"/>
      <c r="C4529" s="7"/>
      <c r="D4529" s="7"/>
      <c r="E4529" s="7"/>
      <c r="F4529" s="7"/>
      <c r="J4529" s="71"/>
      <c r="K4529" s="74"/>
      <c r="L4529" s="180"/>
      <c r="M4529" s="180"/>
      <c r="N4529" s="78"/>
      <c r="R4529" s="80"/>
      <c r="S4529" s="92"/>
      <c r="W4529" s="107"/>
      <c r="X4529" s="225"/>
      <c r="Y4529" s="62"/>
      <c r="Z4529" s="108"/>
      <c r="AA4529" s="107"/>
      <c r="AC4529" s="108"/>
      <c r="AD4529" s="108"/>
      <c r="AE4529" s="71"/>
      <c r="AF4529" s="71"/>
      <c r="AG4529" s="71"/>
      <c r="AH4529" s="71"/>
      <c r="AI4529" s="120"/>
      <c r="AK4529" s="119"/>
      <c r="AL4529" s="119"/>
      <c r="AR4529" s="130"/>
      <c r="AT4529" s="7"/>
      <c r="AU4529" s="7"/>
      <c r="AV4529" s="136"/>
      <c r="AW4529" s="129"/>
      <c r="AX4529" s="140"/>
      <c r="BQ4529" s="158"/>
      <c r="BS4529" s="6"/>
      <c r="BT4529" s="11"/>
    </row>
    <row r="4530" spans="1:72" ht="15.75" x14ac:dyDescent="0.25">
      <c r="A4530" s="52"/>
      <c r="B4530" s="56"/>
      <c r="C4530" s="7"/>
      <c r="D4530" s="7"/>
      <c r="E4530" s="7"/>
      <c r="F4530" s="7"/>
      <c r="J4530" s="71"/>
      <c r="K4530" s="74"/>
      <c r="L4530" s="180"/>
      <c r="M4530" s="180"/>
      <c r="N4530" s="78"/>
      <c r="R4530" s="80"/>
      <c r="S4530" s="92"/>
      <c r="W4530" s="107"/>
      <c r="X4530" s="225"/>
      <c r="Y4530" s="62"/>
      <c r="Z4530" s="108"/>
      <c r="AA4530" s="107"/>
      <c r="AC4530" s="108"/>
      <c r="AD4530" s="108"/>
      <c r="AE4530" s="71"/>
      <c r="AF4530" s="71"/>
      <c r="AG4530" s="71"/>
      <c r="AH4530" s="71"/>
      <c r="AI4530" s="120"/>
      <c r="AK4530" s="119"/>
      <c r="AL4530" s="119"/>
      <c r="AR4530" s="130"/>
      <c r="AT4530" s="7"/>
      <c r="AU4530" s="7"/>
      <c r="AV4530" s="136"/>
      <c r="AW4530" s="129"/>
      <c r="AX4530" s="140"/>
      <c r="BQ4530" s="158"/>
      <c r="BS4530" s="6"/>
      <c r="BT4530" s="11"/>
    </row>
    <row r="4531" spans="1:72" ht="15.75" x14ac:dyDescent="0.25">
      <c r="A4531" s="52"/>
      <c r="B4531" s="56"/>
      <c r="C4531" s="7"/>
      <c r="D4531" s="7"/>
      <c r="E4531" s="7"/>
      <c r="F4531" s="7"/>
      <c r="J4531" s="71"/>
      <c r="K4531" s="74"/>
      <c r="L4531" s="180"/>
      <c r="M4531" s="180"/>
      <c r="N4531" s="78"/>
      <c r="R4531" s="80"/>
      <c r="S4531" s="92"/>
      <c r="W4531" s="107"/>
      <c r="X4531" s="225"/>
      <c r="Y4531" s="62"/>
      <c r="Z4531" s="108"/>
      <c r="AA4531" s="107"/>
      <c r="AC4531" s="108"/>
      <c r="AD4531" s="108"/>
      <c r="AE4531" s="71"/>
      <c r="AF4531" s="71"/>
      <c r="AG4531" s="71"/>
      <c r="AH4531" s="71"/>
      <c r="AI4531" s="120"/>
      <c r="AK4531" s="119"/>
      <c r="AL4531" s="119"/>
      <c r="AR4531" s="130"/>
      <c r="AT4531" s="7"/>
      <c r="AU4531" s="7"/>
      <c r="AV4531" s="136"/>
      <c r="AW4531" s="129"/>
      <c r="AX4531" s="140"/>
      <c r="BQ4531" s="158"/>
      <c r="BS4531" s="6"/>
      <c r="BT4531" s="11"/>
    </row>
    <row r="4532" spans="1:72" ht="15.75" x14ac:dyDescent="0.25">
      <c r="A4532" s="52"/>
      <c r="B4532" s="56"/>
      <c r="C4532" s="7"/>
      <c r="D4532" s="7"/>
      <c r="E4532" s="7"/>
      <c r="F4532" s="7"/>
      <c r="J4532" s="71"/>
      <c r="K4532" s="74"/>
      <c r="L4532" s="180"/>
      <c r="M4532" s="180"/>
      <c r="N4532" s="78"/>
      <c r="R4532" s="80"/>
      <c r="S4532" s="92"/>
      <c r="W4532" s="107"/>
      <c r="X4532" s="225"/>
      <c r="Y4532" s="62"/>
      <c r="Z4532" s="108"/>
      <c r="AA4532" s="107"/>
      <c r="AC4532" s="108"/>
      <c r="AD4532" s="108"/>
      <c r="AE4532" s="71"/>
      <c r="AF4532" s="71"/>
      <c r="AG4532" s="71"/>
      <c r="AH4532" s="71"/>
      <c r="AI4532" s="120"/>
      <c r="AK4532" s="119"/>
      <c r="AL4532" s="119"/>
      <c r="AR4532" s="130"/>
      <c r="AT4532" s="7"/>
      <c r="AU4532" s="7"/>
      <c r="AV4532" s="136"/>
      <c r="AW4532" s="129"/>
      <c r="AX4532" s="140"/>
      <c r="BQ4532" s="158"/>
      <c r="BS4532" s="6"/>
      <c r="BT4532" s="11"/>
    </row>
    <row r="4533" spans="1:72" ht="15.75" x14ac:dyDescent="0.25">
      <c r="A4533" s="52"/>
      <c r="B4533" s="56"/>
      <c r="C4533" s="7"/>
      <c r="D4533" s="7"/>
      <c r="E4533" s="7"/>
      <c r="F4533" s="7"/>
      <c r="J4533" s="71"/>
      <c r="K4533" s="74"/>
      <c r="L4533" s="180"/>
      <c r="M4533" s="180"/>
      <c r="N4533" s="78"/>
      <c r="R4533" s="80"/>
      <c r="S4533" s="92"/>
      <c r="W4533" s="107"/>
      <c r="X4533" s="225"/>
      <c r="Y4533" s="62"/>
      <c r="Z4533" s="108"/>
      <c r="AA4533" s="107"/>
      <c r="AC4533" s="108"/>
      <c r="AD4533" s="108"/>
      <c r="AE4533" s="71"/>
      <c r="AF4533" s="71"/>
      <c r="AG4533" s="71"/>
      <c r="AH4533" s="71"/>
      <c r="AI4533" s="120"/>
      <c r="AK4533" s="119"/>
      <c r="AL4533" s="119"/>
      <c r="AR4533" s="130"/>
      <c r="AT4533" s="7"/>
      <c r="AU4533" s="7"/>
      <c r="AV4533" s="136"/>
      <c r="AW4533" s="129"/>
      <c r="AX4533" s="140"/>
      <c r="BQ4533" s="158"/>
      <c r="BS4533" s="6"/>
      <c r="BT4533" s="11"/>
    </row>
    <row r="4534" spans="1:72" ht="15.75" x14ac:dyDescent="0.25">
      <c r="A4534" s="52"/>
      <c r="B4534" s="56"/>
      <c r="C4534" s="7"/>
      <c r="D4534" s="7"/>
      <c r="E4534" s="7"/>
      <c r="F4534" s="7"/>
      <c r="J4534" s="71"/>
      <c r="K4534" s="74"/>
      <c r="L4534" s="180"/>
      <c r="M4534" s="180"/>
      <c r="N4534" s="78"/>
      <c r="R4534" s="80"/>
      <c r="S4534" s="92"/>
      <c r="W4534" s="107"/>
      <c r="X4534" s="225"/>
      <c r="Y4534" s="62"/>
      <c r="Z4534" s="108"/>
      <c r="AA4534" s="107"/>
      <c r="AC4534" s="108"/>
      <c r="AD4534" s="108"/>
      <c r="AE4534" s="71"/>
      <c r="AF4534" s="71"/>
      <c r="AG4534" s="71"/>
      <c r="AH4534" s="71"/>
      <c r="AI4534" s="120"/>
      <c r="AK4534" s="119"/>
      <c r="AL4534" s="119"/>
      <c r="AR4534" s="130"/>
      <c r="AT4534" s="7"/>
      <c r="AU4534" s="7"/>
      <c r="AV4534" s="136"/>
      <c r="AW4534" s="129"/>
      <c r="AX4534" s="140"/>
      <c r="BQ4534" s="158"/>
      <c r="BS4534" s="6"/>
      <c r="BT4534" s="11"/>
    </row>
    <row r="4535" spans="1:72" ht="15.75" x14ac:dyDescent="0.25">
      <c r="A4535" s="52"/>
      <c r="B4535" s="56"/>
      <c r="C4535" s="7"/>
      <c r="D4535" s="7"/>
      <c r="E4535" s="7"/>
      <c r="F4535" s="7"/>
      <c r="J4535" s="71"/>
      <c r="K4535" s="74"/>
      <c r="L4535" s="180"/>
      <c r="M4535" s="180"/>
      <c r="N4535" s="78"/>
      <c r="R4535" s="80"/>
      <c r="S4535" s="92"/>
      <c r="W4535" s="107"/>
      <c r="X4535" s="225"/>
      <c r="Y4535" s="62"/>
      <c r="Z4535" s="108"/>
      <c r="AA4535" s="107"/>
      <c r="AC4535" s="108"/>
      <c r="AD4535" s="108"/>
      <c r="AE4535" s="71"/>
      <c r="AF4535" s="71"/>
      <c r="AG4535" s="71"/>
      <c r="AH4535" s="71"/>
      <c r="AI4535" s="120"/>
      <c r="AK4535" s="119"/>
      <c r="AL4535" s="119"/>
      <c r="AR4535" s="130"/>
      <c r="AT4535" s="7"/>
      <c r="AU4535" s="7"/>
      <c r="AV4535" s="136"/>
      <c r="AW4535" s="129"/>
      <c r="AX4535" s="140"/>
      <c r="BQ4535" s="158"/>
      <c r="BS4535" s="6"/>
      <c r="BT4535" s="11"/>
    </row>
    <row r="4536" spans="1:72" ht="15.75" x14ac:dyDescent="0.25">
      <c r="A4536" s="52"/>
      <c r="B4536" s="56"/>
      <c r="C4536" s="7"/>
      <c r="D4536" s="7"/>
      <c r="E4536" s="7"/>
      <c r="F4536" s="7"/>
      <c r="J4536" s="71"/>
      <c r="K4536" s="74"/>
      <c r="L4536" s="180"/>
      <c r="M4536" s="180"/>
      <c r="N4536" s="78"/>
      <c r="R4536" s="80"/>
      <c r="S4536" s="92"/>
      <c r="W4536" s="107"/>
      <c r="X4536" s="225"/>
      <c r="Y4536" s="62"/>
      <c r="Z4536" s="108"/>
      <c r="AA4536" s="107"/>
      <c r="AC4536" s="108"/>
      <c r="AD4536" s="108"/>
      <c r="AE4536" s="71"/>
      <c r="AF4536" s="71"/>
      <c r="AG4536" s="71"/>
      <c r="AH4536" s="71"/>
      <c r="AI4536" s="120"/>
      <c r="AK4536" s="119"/>
      <c r="AL4536" s="119"/>
      <c r="AR4536" s="130"/>
      <c r="AT4536" s="7"/>
      <c r="AU4536" s="7"/>
      <c r="AV4536" s="136"/>
      <c r="AW4536" s="129"/>
      <c r="AX4536" s="140"/>
      <c r="BQ4536" s="158"/>
      <c r="BS4536" s="6"/>
      <c r="BT4536" s="11"/>
    </row>
    <row r="4537" spans="1:72" ht="15.75" x14ac:dyDescent="0.25">
      <c r="A4537" s="52"/>
      <c r="B4537" s="56"/>
      <c r="C4537" s="7"/>
      <c r="D4537" s="7"/>
      <c r="E4537" s="7"/>
      <c r="F4537" s="7"/>
      <c r="J4537" s="71"/>
      <c r="K4537" s="74"/>
      <c r="L4537" s="180"/>
      <c r="M4537" s="180"/>
      <c r="N4537" s="78"/>
      <c r="R4537" s="80"/>
      <c r="S4537" s="92"/>
      <c r="W4537" s="107"/>
      <c r="X4537" s="225"/>
      <c r="Y4537" s="62"/>
      <c r="Z4537" s="108"/>
      <c r="AA4537" s="107"/>
      <c r="AC4537" s="108"/>
      <c r="AD4537" s="108"/>
      <c r="AE4537" s="71"/>
      <c r="AF4537" s="71"/>
      <c r="AG4537" s="71"/>
      <c r="AH4537" s="71"/>
      <c r="AI4537" s="120"/>
      <c r="AK4537" s="119"/>
      <c r="AL4537" s="119"/>
      <c r="AR4537" s="130"/>
      <c r="AT4537" s="7"/>
      <c r="AU4537" s="7"/>
      <c r="AV4537" s="136"/>
      <c r="AW4537" s="129"/>
      <c r="AX4537" s="140"/>
      <c r="BQ4537" s="158"/>
      <c r="BS4537" s="6"/>
      <c r="BT4537" s="11"/>
    </row>
    <row r="4538" spans="1:72" ht="15.75" x14ac:dyDescent="0.25">
      <c r="A4538" s="52"/>
      <c r="B4538" s="56"/>
      <c r="C4538" s="7"/>
      <c r="D4538" s="7"/>
      <c r="E4538" s="7"/>
      <c r="F4538" s="7"/>
      <c r="J4538" s="71"/>
      <c r="K4538" s="74"/>
      <c r="L4538" s="180"/>
      <c r="M4538" s="180"/>
      <c r="N4538" s="78"/>
      <c r="R4538" s="80"/>
      <c r="S4538" s="92"/>
      <c r="W4538" s="107"/>
      <c r="X4538" s="225"/>
      <c r="Y4538" s="62"/>
      <c r="Z4538" s="108"/>
      <c r="AA4538" s="107"/>
      <c r="AC4538" s="108"/>
      <c r="AD4538" s="108"/>
      <c r="AE4538" s="71"/>
      <c r="AF4538" s="71"/>
      <c r="AG4538" s="71"/>
      <c r="AH4538" s="71"/>
      <c r="AI4538" s="120"/>
      <c r="AK4538" s="119"/>
      <c r="AL4538" s="119"/>
      <c r="AR4538" s="130"/>
      <c r="AT4538" s="7"/>
      <c r="AU4538" s="7"/>
      <c r="AV4538" s="136"/>
      <c r="AW4538" s="129"/>
      <c r="AX4538" s="140"/>
      <c r="BQ4538" s="158"/>
      <c r="BS4538" s="6"/>
      <c r="BT4538" s="11"/>
    </row>
    <row r="4539" spans="1:72" ht="15.75" x14ac:dyDescent="0.25">
      <c r="A4539" s="52"/>
      <c r="B4539" s="56"/>
      <c r="C4539" s="7"/>
      <c r="D4539" s="7"/>
      <c r="E4539" s="7"/>
      <c r="F4539" s="7"/>
      <c r="J4539" s="71"/>
      <c r="K4539" s="74"/>
      <c r="L4539" s="180"/>
      <c r="M4539" s="180"/>
      <c r="N4539" s="78"/>
      <c r="R4539" s="80"/>
      <c r="S4539" s="92"/>
      <c r="W4539" s="107"/>
      <c r="X4539" s="225"/>
      <c r="Y4539" s="62"/>
      <c r="Z4539" s="108"/>
      <c r="AA4539" s="107"/>
      <c r="AC4539" s="108"/>
      <c r="AD4539" s="108"/>
      <c r="AE4539" s="71"/>
      <c r="AF4539" s="71"/>
      <c r="AG4539" s="71"/>
      <c r="AH4539" s="71"/>
      <c r="AI4539" s="120"/>
      <c r="AK4539" s="119"/>
      <c r="AL4539" s="119"/>
      <c r="AR4539" s="130"/>
      <c r="AT4539" s="7"/>
      <c r="AU4539" s="7"/>
      <c r="AV4539" s="136"/>
      <c r="AW4539" s="129"/>
      <c r="AX4539" s="140"/>
      <c r="BQ4539" s="158"/>
      <c r="BS4539" s="6"/>
      <c r="BT4539" s="11"/>
    </row>
    <row r="4540" spans="1:72" ht="15.75" x14ac:dyDescent="0.25">
      <c r="A4540" s="52"/>
      <c r="B4540" s="56"/>
      <c r="C4540" s="7"/>
      <c r="D4540" s="7"/>
      <c r="E4540" s="7"/>
      <c r="F4540" s="7"/>
      <c r="J4540" s="71"/>
      <c r="K4540" s="74"/>
      <c r="L4540" s="180"/>
      <c r="M4540" s="180"/>
      <c r="N4540" s="78"/>
      <c r="R4540" s="80"/>
      <c r="S4540" s="92"/>
      <c r="W4540" s="107"/>
      <c r="X4540" s="225"/>
      <c r="Y4540" s="62"/>
      <c r="Z4540" s="108"/>
      <c r="AA4540" s="107"/>
      <c r="AC4540" s="108"/>
      <c r="AD4540" s="108"/>
      <c r="AE4540" s="71"/>
      <c r="AF4540" s="71"/>
      <c r="AG4540" s="71"/>
      <c r="AH4540" s="71"/>
      <c r="AI4540" s="120"/>
      <c r="AK4540" s="119"/>
      <c r="AL4540" s="119"/>
      <c r="AR4540" s="130"/>
      <c r="AT4540" s="7"/>
      <c r="AU4540" s="7"/>
      <c r="AV4540" s="136"/>
      <c r="AW4540" s="129"/>
      <c r="AX4540" s="140"/>
      <c r="BQ4540" s="158"/>
      <c r="BS4540" s="6"/>
      <c r="BT4540" s="11"/>
    </row>
    <row r="4541" spans="1:72" ht="15.75" x14ac:dyDescent="0.25">
      <c r="A4541" s="52"/>
      <c r="B4541" s="56"/>
      <c r="C4541" s="7"/>
      <c r="D4541" s="7"/>
      <c r="E4541" s="7"/>
      <c r="F4541" s="7"/>
      <c r="J4541" s="71"/>
      <c r="K4541" s="74"/>
      <c r="L4541" s="180"/>
      <c r="M4541" s="180"/>
      <c r="N4541" s="78"/>
      <c r="R4541" s="80"/>
      <c r="S4541" s="92"/>
      <c r="W4541" s="107"/>
      <c r="X4541" s="225"/>
      <c r="Y4541" s="62"/>
      <c r="Z4541" s="108"/>
      <c r="AA4541" s="107"/>
      <c r="AC4541" s="108"/>
      <c r="AD4541" s="108"/>
      <c r="AE4541" s="71"/>
      <c r="AF4541" s="71"/>
      <c r="AG4541" s="71"/>
      <c r="AH4541" s="71"/>
      <c r="AI4541" s="120"/>
      <c r="AK4541" s="119"/>
      <c r="AL4541" s="119"/>
      <c r="AR4541" s="130"/>
      <c r="AT4541" s="7"/>
      <c r="AU4541" s="7"/>
      <c r="AV4541" s="136"/>
      <c r="AW4541" s="129"/>
      <c r="AX4541" s="140"/>
      <c r="BQ4541" s="158"/>
      <c r="BS4541" s="6"/>
      <c r="BT4541" s="11"/>
    </row>
    <row r="4542" spans="1:72" ht="15.75" x14ac:dyDescent="0.25">
      <c r="A4542" s="52"/>
      <c r="B4542" s="56"/>
      <c r="C4542" s="7"/>
      <c r="D4542" s="7"/>
      <c r="E4542" s="7"/>
      <c r="F4542" s="7"/>
      <c r="J4542" s="71"/>
      <c r="K4542" s="74"/>
      <c r="L4542" s="180"/>
      <c r="M4542" s="180"/>
      <c r="N4542" s="78"/>
      <c r="R4542" s="80"/>
      <c r="S4542" s="92"/>
      <c r="W4542" s="107"/>
      <c r="X4542" s="225"/>
      <c r="Y4542" s="62"/>
      <c r="Z4542" s="108"/>
      <c r="AA4542" s="107"/>
      <c r="AC4542" s="108"/>
      <c r="AD4542" s="108"/>
      <c r="AE4542" s="71"/>
      <c r="AF4542" s="71"/>
      <c r="AG4542" s="71"/>
      <c r="AH4542" s="71"/>
      <c r="AI4542" s="120"/>
      <c r="AK4542" s="119"/>
      <c r="AL4542" s="119"/>
      <c r="AR4542" s="130"/>
      <c r="AT4542" s="7"/>
      <c r="AU4542" s="7"/>
      <c r="AV4542" s="136"/>
      <c r="AW4542" s="129"/>
      <c r="AX4542" s="140"/>
      <c r="BQ4542" s="158"/>
      <c r="BS4542" s="6"/>
      <c r="BT4542" s="11"/>
    </row>
    <row r="4543" spans="1:72" ht="15.75" x14ac:dyDescent="0.25">
      <c r="A4543" s="52"/>
      <c r="B4543" s="56"/>
      <c r="C4543" s="7"/>
      <c r="D4543" s="7"/>
      <c r="E4543" s="7"/>
      <c r="F4543" s="7"/>
      <c r="J4543" s="71"/>
      <c r="K4543" s="74"/>
      <c r="L4543" s="180"/>
      <c r="M4543" s="180"/>
      <c r="N4543" s="78"/>
      <c r="R4543" s="80"/>
      <c r="S4543" s="92"/>
      <c r="W4543" s="107"/>
      <c r="X4543" s="225"/>
      <c r="Y4543" s="62"/>
      <c r="Z4543" s="108"/>
      <c r="AA4543" s="107"/>
      <c r="AC4543" s="108"/>
      <c r="AD4543" s="108"/>
      <c r="AE4543" s="71"/>
      <c r="AF4543" s="71"/>
      <c r="AG4543" s="71"/>
      <c r="AH4543" s="71"/>
      <c r="AI4543" s="120"/>
      <c r="AK4543" s="119"/>
      <c r="AL4543" s="119"/>
      <c r="AR4543" s="130"/>
      <c r="AT4543" s="7"/>
      <c r="AU4543" s="7"/>
      <c r="AV4543" s="136"/>
      <c r="AW4543" s="129"/>
      <c r="AX4543" s="140"/>
      <c r="BQ4543" s="158"/>
      <c r="BS4543" s="6"/>
      <c r="BT4543" s="11"/>
    </row>
    <row r="4544" spans="1:72" ht="15.75" x14ac:dyDescent="0.25">
      <c r="A4544" s="52"/>
      <c r="B4544" s="56"/>
      <c r="C4544" s="7"/>
      <c r="D4544" s="7"/>
      <c r="E4544" s="7"/>
      <c r="F4544" s="7"/>
      <c r="J4544" s="71"/>
      <c r="K4544" s="74"/>
      <c r="L4544" s="180"/>
      <c r="M4544" s="180"/>
      <c r="N4544" s="78"/>
      <c r="R4544" s="80"/>
      <c r="S4544" s="92"/>
      <c r="W4544" s="107"/>
      <c r="X4544" s="225"/>
      <c r="Y4544" s="62"/>
      <c r="Z4544" s="108"/>
      <c r="AA4544" s="107"/>
      <c r="AC4544" s="108"/>
      <c r="AD4544" s="108"/>
      <c r="AE4544" s="71"/>
      <c r="AF4544" s="71"/>
      <c r="AG4544" s="71"/>
      <c r="AH4544" s="71"/>
      <c r="AI4544" s="120"/>
      <c r="AK4544" s="119"/>
      <c r="AL4544" s="119"/>
      <c r="AR4544" s="130"/>
      <c r="AT4544" s="7"/>
      <c r="AU4544" s="7"/>
      <c r="AV4544" s="136"/>
      <c r="AW4544" s="129"/>
      <c r="AX4544" s="140"/>
      <c r="BQ4544" s="158"/>
      <c r="BS4544" s="6"/>
      <c r="BT4544" s="11"/>
    </row>
    <row r="4545" spans="1:72" ht="15.75" x14ac:dyDescent="0.25">
      <c r="A4545" s="52"/>
      <c r="B4545" s="56"/>
      <c r="C4545" s="7"/>
      <c r="D4545" s="7"/>
      <c r="E4545" s="7"/>
      <c r="F4545" s="7"/>
      <c r="J4545" s="71"/>
      <c r="K4545" s="74"/>
      <c r="L4545" s="180"/>
      <c r="M4545" s="180"/>
      <c r="N4545" s="78"/>
      <c r="R4545" s="80"/>
      <c r="S4545" s="92"/>
      <c r="W4545" s="107"/>
      <c r="X4545" s="225"/>
      <c r="Y4545" s="62"/>
      <c r="Z4545" s="108"/>
      <c r="AA4545" s="107"/>
      <c r="AC4545" s="108"/>
      <c r="AD4545" s="108"/>
      <c r="AE4545" s="71"/>
      <c r="AF4545" s="71"/>
      <c r="AG4545" s="71"/>
      <c r="AH4545" s="71"/>
      <c r="AI4545" s="120"/>
      <c r="AK4545" s="119"/>
      <c r="AL4545" s="119"/>
      <c r="AR4545" s="130"/>
      <c r="AT4545" s="7"/>
      <c r="AU4545" s="7"/>
      <c r="AV4545" s="136"/>
      <c r="AW4545" s="129"/>
      <c r="AX4545" s="140"/>
      <c r="BQ4545" s="158"/>
      <c r="BS4545" s="6"/>
      <c r="BT4545" s="11"/>
    </row>
    <row r="4546" spans="1:72" ht="15.75" x14ac:dyDescent="0.25">
      <c r="A4546" s="52"/>
      <c r="B4546" s="56"/>
      <c r="C4546" s="7"/>
      <c r="D4546" s="7"/>
      <c r="E4546" s="7"/>
      <c r="F4546" s="7"/>
      <c r="J4546" s="71"/>
      <c r="K4546" s="74"/>
      <c r="L4546" s="180"/>
      <c r="M4546" s="180"/>
      <c r="N4546" s="78"/>
      <c r="R4546" s="80"/>
      <c r="S4546" s="92"/>
      <c r="W4546" s="107"/>
      <c r="X4546" s="225"/>
      <c r="Y4546" s="62"/>
      <c r="Z4546" s="108"/>
      <c r="AA4546" s="107"/>
      <c r="AC4546" s="108"/>
      <c r="AD4546" s="108"/>
      <c r="AE4546" s="71"/>
      <c r="AF4546" s="71"/>
      <c r="AG4546" s="71"/>
      <c r="AH4546" s="71"/>
      <c r="AI4546" s="120"/>
      <c r="AK4546" s="119"/>
      <c r="AL4546" s="119"/>
      <c r="AR4546" s="130"/>
      <c r="AT4546" s="7"/>
      <c r="AU4546" s="7"/>
      <c r="AV4546" s="136"/>
      <c r="AW4546" s="129"/>
      <c r="AX4546" s="140"/>
      <c r="BQ4546" s="158"/>
      <c r="BS4546" s="6"/>
      <c r="BT4546" s="11"/>
    </row>
    <row r="4547" spans="1:72" ht="15.75" x14ac:dyDescent="0.25">
      <c r="A4547" s="52"/>
      <c r="B4547" s="56"/>
      <c r="C4547" s="7"/>
      <c r="D4547" s="7"/>
      <c r="E4547" s="7"/>
      <c r="F4547" s="7"/>
      <c r="J4547" s="71"/>
      <c r="K4547" s="74"/>
      <c r="L4547" s="180"/>
      <c r="M4547" s="180"/>
      <c r="N4547" s="78"/>
      <c r="R4547" s="80"/>
      <c r="S4547" s="92"/>
      <c r="W4547" s="107"/>
      <c r="X4547" s="225"/>
      <c r="Y4547" s="62"/>
      <c r="Z4547" s="108"/>
      <c r="AA4547" s="107"/>
      <c r="AC4547" s="108"/>
      <c r="AD4547" s="108"/>
      <c r="AE4547" s="71"/>
      <c r="AF4547" s="71"/>
      <c r="AG4547" s="71"/>
      <c r="AH4547" s="71"/>
      <c r="AI4547" s="120"/>
      <c r="AK4547" s="119"/>
      <c r="AL4547" s="119"/>
      <c r="AR4547" s="130"/>
      <c r="AT4547" s="7"/>
      <c r="AU4547" s="7"/>
      <c r="AV4547" s="136"/>
      <c r="AW4547" s="129"/>
      <c r="AX4547" s="140"/>
      <c r="BQ4547" s="158"/>
      <c r="BS4547" s="6"/>
      <c r="BT4547" s="11"/>
    </row>
    <row r="4548" spans="1:72" ht="15.75" x14ac:dyDescent="0.25">
      <c r="A4548" s="52"/>
      <c r="B4548" s="56"/>
      <c r="C4548" s="7"/>
      <c r="D4548" s="7"/>
      <c r="E4548" s="7"/>
      <c r="F4548" s="7"/>
      <c r="J4548" s="71"/>
      <c r="K4548" s="74"/>
      <c r="L4548" s="180"/>
      <c r="M4548" s="180"/>
      <c r="N4548" s="78"/>
      <c r="R4548" s="80"/>
      <c r="S4548" s="92"/>
      <c r="W4548" s="107"/>
      <c r="X4548" s="225"/>
      <c r="Y4548" s="62"/>
      <c r="Z4548" s="108"/>
      <c r="AA4548" s="107"/>
      <c r="AC4548" s="108"/>
      <c r="AD4548" s="108"/>
      <c r="AE4548" s="71"/>
      <c r="AF4548" s="71"/>
      <c r="AG4548" s="71"/>
      <c r="AH4548" s="71"/>
      <c r="AI4548" s="120"/>
      <c r="AK4548" s="119"/>
      <c r="AL4548" s="119"/>
      <c r="AR4548" s="130"/>
      <c r="AT4548" s="7"/>
      <c r="AU4548" s="7"/>
      <c r="AV4548" s="136"/>
      <c r="AW4548" s="129"/>
      <c r="AX4548" s="140"/>
      <c r="BQ4548" s="158"/>
      <c r="BS4548" s="6"/>
      <c r="BT4548" s="11"/>
    </row>
    <row r="4549" spans="1:72" ht="15.75" x14ac:dyDescent="0.25">
      <c r="A4549" s="52"/>
      <c r="B4549" s="56"/>
      <c r="C4549" s="7"/>
      <c r="D4549" s="7"/>
      <c r="E4549" s="7"/>
      <c r="F4549" s="7"/>
      <c r="J4549" s="71"/>
      <c r="K4549" s="74"/>
      <c r="L4549" s="180"/>
      <c r="M4549" s="180"/>
      <c r="N4549" s="78"/>
      <c r="R4549" s="80"/>
      <c r="S4549" s="92"/>
      <c r="W4549" s="107"/>
      <c r="X4549" s="225"/>
      <c r="Y4549" s="62"/>
      <c r="Z4549" s="108"/>
      <c r="AA4549" s="107"/>
      <c r="AC4549" s="108"/>
      <c r="AD4549" s="108"/>
      <c r="AE4549" s="71"/>
      <c r="AF4549" s="71"/>
      <c r="AG4549" s="71"/>
      <c r="AH4549" s="71"/>
      <c r="AI4549" s="120"/>
      <c r="AK4549" s="119"/>
      <c r="AL4549" s="119"/>
      <c r="AR4549" s="130"/>
      <c r="AT4549" s="7"/>
      <c r="AU4549" s="7"/>
      <c r="AV4549" s="136"/>
      <c r="AW4549" s="129"/>
      <c r="AX4549" s="140"/>
      <c r="BQ4549" s="158"/>
      <c r="BS4549" s="6"/>
      <c r="BT4549" s="11"/>
    </row>
    <row r="4550" spans="1:72" ht="15.75" x14ac:dyDescent="0.25">
      <c r="A4550" s="52"/>
      <c r="B4550" s="56"/>
      <c r="C4550" s="7"/>
      <c r="D4550" s="7"/>
      <c r="E4550" s="7"/>
      <c r="F4550" s="7"/>
      <c r="J4550" s="71"/>
      <c r="K4550" s="74"/>
      <c r="L4550" s="180"/>
      <c r="M4550" s="180"/>
      <c r="N4550" s="78"/>
      <c r="R4550" s="80"/>
      <c r="S4550" s="92"/>
      <c r="W4550" s="107"/>
      <c r="X4550" s="225"/>
      <c r="Y4550" s="62"/>
      <c r="Z4550" s="108"/>
      <c r="AA4550" s="107"/>
      <c r="AC4550" s="108"/>
      <c r="AD4550" s="108"/>
      <c r="AE4550" s="71"/>
      <c r="AF4550" s="71"/>
      <c r="AG4550" s="71"/>
      <c r="AH4550" s="71"/>
      <c r="AI4550" s="120"/>
      <c r="AK4550" s="119"/>
      <c r="AL4550" s="119"/>
      <c r="AR4550" s="130"/>
      <c r="AT4550" s="7"/>
      <c r="AU4550" s="7"/>
      <c r="AV4550" s="136"/>
      <c r="AW4550" s="129"/>
      <c r="AX4550" s="140"/>
      <c r="BQ4550" s="158"/>
      <c r="BS4550" s="6"/>
      <c r="BT4550" s="11"/>
    </row>
    <row r="4551" spans="1:72" ht="15.75" x14ac:dyDescent="0.25">
      <c r="A4551" s="52"/>
      <c r="B4551" s="56"/>
      <c r="C4551" s="7"/>
      <c r="D4551" s="7"/>
      <c r="E4551" s="7"/>
      <c r="F4551" s="7"/>
      <c r="J4551" s="71"/>
      <c r="K4551" s="74"/>
      <c r="L4551" s="180"/>
      <c r="M4551" s="180"/>
      <c r="N4551" s="78"/>
      <c r="R4551" s="80"/>
      <c r="S4551" s="92"/>
      <c r="W4551" s="107"/>
      <c r="X4551" s="225"/>
      <c r="Y4551" s="62"/>
      <c r="Z4551" s="108"/>
      <c r="AA4551" s="107"/>
      <c r="AC4551" s="108"/>
      <c r="AD4551" s="108"/>
      <c r="AE4551" s="71"/>
      <c r="AF4551" s="71"/>
      <c r="AG4551" s="71"/>
      <c r="AH4551" s="71"/>
      <c r="AI4551" s="120"/>
      <c r="AK4551" s="119"/>
      <c r="AL4551" s="119"/>
      <c r="AR4551" s="130"/>
      <c r="AT4551" s="7"/>
      <c r="AU4551" s="7"/>
      <c r="AV4551" s="136"/>
      <c r="AW4551" s="129"/>
      <c r="AX4551" s="140"/>
      <c r="BQ4551" s="158"/>
      <c r="BS4551" s="6"/>
      <c r="BT4551" s="11"/>
    </row>
    <row r="4552" spans="1:72" ht="15.75" x14ac:dyDescent="0.25">
      <c r="A4552" s="52"/>
      <c r="B4552" s="56"/>
      <c r="C4552" s="7"/>
      <c r="D4552" s="7"/>
      <c r="E4552" s="7"/>
      <c r="F4552" s="7"/>
      <c r="J4552" s="71"/>
      <c r="K4552" s="74"/>
      <c r="L4552" s="180"/>
      <c r="M4552" s="180"/>
      <c r="N4552" s="78"/>
      <c r="R4552" s="80"/>
      <c r="S4552" s="92"/>
      <c r="W4552" s="107"/>
      <c r="X4552" s="225"/>
      <c r="Y4552" s="62"/>
      <c r="Z4552" s="108"/>
      <c r="AA4552" s="107"/>
      <c r="AC4552" s="108"/>
      <c r="AD4552" s="108"/>
      <c r="AE4552" s="71"/>
      <c r="AF4552" s="71"/>
      <c r="AG4552" s="71"/>
      <c r="AH4552" s="71"/>
      <c r="AI4552" s="120"/>
      <c r="AK4552" s="119"/>
      <c r="AL4552" s="119"/>
      <c r="AR4552" s="130"/>
      <c r="AT4552" s="7"/>
      <c r="AU4552" s="7"/>
      <c r="AV4552" s="136"/>
      <c r="AW4552" s="129"/>
      <c r="AX4552" s="140"/>
      <c r="BQ4552" s="158"/>
      <c r="BS4552" s="6"/>
      <c r="BT4552" s="11"/>
    </row>
    <row r="4553" spans="1:72" ht="15.75" x14ac:dyDescent="0.25">
      <c r="A4553" s="52"/>
      <c r="B4553" s="56"/>
      <c r="C4553" s="7"/>
      <c r="D4553" s="7"/>
      <c r="E4553" s="7"/>
      <c r="F4553" s="7"/>
      <c r="J4553" s="71"/>
      <c r="K4553" s="74"/>
      <c r="L4553" s="180"/>
      <c r="M4553" s="180"/>
      <c r="N4553" s="78"/>
      <c r="R4553" s="80"/>
      <c r="S4553" s="92"/>
      <c r="W4553" s="107"/>
      <c r="X4553" s="225"/>
      <c r="Y4553" s="62"/>
      <c r="Z4553" s="108"/>
      <c r="AA4553" s="107"/>
      <c r="AC4553" s="108"/>
      <c r="AD4553" s="108"/>
      <c r="AE4553" s="71"/>
      <c r="AF4553" s="71"/>
      <c r="AG4553" s="71"/>
      <c r="AH4553" s="71"/>
      <c r="AI4553" s="120"/>
      <c r="AK4553" s="119"/>
      <c r="AL4553" s="119"/>
      <c r="AR4553" s="130"/>
      <c r="AT4553" s="7"/>
      <c r="AU4553" s="7"/>
      <c r="AV4553" s="136"/>
      <c r="AW4553" s="129"/>
      <c r="AX4553" s="140"/>
      <c r="BQ4553" s="158"/>
      <c r="BS4553" s="6"/>
      <c r="BT4553" s="11"/>
    </row>
    <row r="4554" spans="1:72" ht="15.75" x14ac:dyDescent="0.25">
      <c r="A4554" s="52"/>
      <c r="B4554" s="56"/>
      <c r="C4554" s="7"/>
      <c r="D4554" s="7"/>
      <c r="E4554" s="7"/>
      <c r="F4554" s="7"/>
      <c r="J4554" s="71"/>
      <c r="K4554" s="74"/>
      <c r="L4554" s="180"/>
      <c r="M4554" s="180"/>
      <c r="N4554" s="78"/>
      <c r="R4554" s="80"/>
      <c r="S4554" s="92"/>
      <c r="W4554" s="107"/>
      <c r="X4554" s="225"/>
      <c r="Y4554" s="62"/>
      <c r="Z4554" s="108"/>
      <c r="AA4554" s="107"/>
      <c r="AC4554" s="108"/>
      <c r="AD4554" s="108"/>
      <c r="AE4554" s="71"/>
      <c r="AF4554" s="71"/>
      <c r="AG4554" s="71"/>
      <c r="AH4554" s="71"/>
      <c r="AI4554" s="120"/>
      <c r="AK4554" s="119"/>
      <c r="AL4554" s="119"/>
      <c r="AR4554" s="130"/>
      <c r="AT4554" s="7"/>
      <c r="AU4554" s="7"/>
      <c r="AV4554" s="136"/>
      <c r="AW4554" s="129"/>
      <c r="AX4554" s="140"/>
      <c r="BQ4554" s="158"/>
      <c r="BS4554" s="6"/>
      <c r="BT4554" s="11"/>
    </row>
    <row r="4555" spans="1:72" ht="15.75" x14ac:dyDescent="0.25">
      <c r="A4555" s="52"/>
      <c r="B4555" s="56"/>
      <c r="C4555" s="7"/>
      <c r="D4555" s="7"/>
      <c r="E4555" s="7"/>
      <c r="F4555" s="7"/>
      <c r="J4555" s="71"/>
      <c r="K4555" s="74"/>
      <c r="L4555" s="180"/>
      <c r="M4555" s="180"/>
      <c r="N4555" s="78"/>
      <c r="R4555" s="80"/>
      <c r="S4555" s="92"/>
      <c r="W4555" s="107"/>
      <c r="X4555" s="225"/>
      <c r="Y4555" s="62"/>
      <c r="Z4555" s="108"/>
      <c r="AA4555" s="107"/>
      <c r="AC4555" s="108"/>
      <c r="AD4555" s="108"/>
      <c r="AE4555" s="71"/>
      <c r="AF4555" s="71"/>
      <c r="AG4555" s="71"/>
      <c r="AH4555" s="71"/>
      <c r="AI4555" s="120"/>
      <c r="AK4555" s="119"/>
      <c r="AL4555" s="119"/>
      <c r="AR4555" s="130"/>
      <c r="AT4555" s="7"/>
      <c r="AU4555" s="7"/>
      <c r="AV4555" s="136"/>
      <c r="AW4555" s="129"/>
      <c r="AX4555" s="140"/>
      <c r="BQ4555" s="158"/>
      <c r="BS4555" s="6"/>
      <c r="BT4555" s="11"/>
    </row>
    <row r="4556" spans="1:72" ht="15.75" x14ac:dyDescent="0.25">
      <c r="A4556" s="52"/>
      <c r="B4556" s="56"/>
      <c r="C4556" s="7"/>
      <c r="D4556" s="7"/>
      <c r="E4556" s="7"/>
      <c r="F4556" s="7"/>
      <c r="J4556" s="71"/>
      <c r="K4556" s="74"/>
      <c r="L4556" s="180"/>
      <c r="M4556" s="180"/>
      <c r="N4556" s="78"/>
      <c r="R4556" s="80"/>
      <c r="S4556" s="92"/>
      <c r="W4556" s="107"/>
      <c r="X4556" s="225"/>
      <c r="Y4556" s="62"/>
      <c r="Z4556" s="108"/>
      <c r="AA4556" s="107"/>
      <c r="AC4556" s="108"/>
      <c r="AD4556" s="108"/>
      <c r="AE4556" s="71"/>
      <c r="AF4556" s="71"/>
      <c r="AG4556" s="71"/>
      <c r="AH4556" s="71"/>
      <c r="AI4556" s="120"/>
      <c r="AK4556" s="119"/>
      <c r="AL4556" s="119"/>
      <c r="AR4556" s="130"/>
      <c r="AT4556" s="7"/>
      <c r="AU4556" s="7"/>
      <c r="AV4556" s="136"/>
      <c r="AW4556" s="129"/>
      <c r="AX4556" s="140"/>
      <c r="BQ4556" s="158"/>
      <c r="BS4556" s="6"/>
      <c r="BT4556" s="11"/>
    </row>
    <row r="4557" spans="1:72" ht="15.75" x14ac:dyDescent="0.25">
      <c r="A4557" s="52"/>
      <c r="B4557" s="56"/>
      <c r="C4557" s="7"/>
      <c r="D4557" s="7"/>
      <c r="E4557" s="7"/>
      <c r="F4557" s="7"/>
      <c r="J4557" s="71"/>
      <c r="K4557" s="74"/>
      <c r="L4557" s="180"/>
      <c r="M4557" s="180"/>
      <c r="N4557" s="78"/>
      <c r="R4557" s="80"/>
      <c r="S4557" s="92"/>
      <c r="W4557" s="107"/>
      <c r="X4557" s="225"/>
      <c r="Y4557" s="62"/>
      <c r="Z4557" s="108"/>
      <c r="AA4557" s="107"/>
      <c r="AC4557" s="108"/>
      <c r="AD4557" s="108"/>
      <c r="AE4557" s="71"/>
      <c r="AF4557" s="71"/>
      <c r="AG4557" s="71"/>
      <c r="AH4557" s="71"/>
      <c r="AI4557" s="120"/>
      <c r="AK4557" s="119"/>
      <c r="AL4557" s="119"/>
      <c r="AR4557" s="130"/>
      <c r="AT4557" s="7"/>
      <c r="AU4557" s="7"/>
      <c r="AV4557" s="136"/>
      <c r="AW4557" s="129"/>
      <c r="AX4557" s="140"/>
      <c r="BQ4557" s="158"/>
      <c r="BS4557" s="6"/>
      <c r="BT4557" s="11"/>
    </row>
    <row r="4558" spans="1:72" ht="15.75" x14ac:dyDescent="0.25">
      <c r="A4558" s="52"/>
      <c r="B4558" s="56"/>
      <c r="C4558" s="7"/>
      <c r="D4558" s="7"/>
      <c r="E4558" s="7"/>
      <c r="F4558" s="7"/>
      <c r="J4558" s="71"/>
      <c r="K4558" s="74"/>
      <c r="L4558" s="180"/>
      <c r="M4558" s="180"/>
      <c r="N4558" s="78"/>
      <c r="R4558" s="80"/>
      <c r="S4558" s="92"/>
      <c r="W4558" s="107"/>
      <c r="X4558" s="225"/>
      <c r="Y4558" s="62"/>
      <c r="Z4558" s="108"/>
      <c r="AA4558" s="107"/>
      <c r="AC4558" s="108"/>
      <c r="AD4558" s="108"/>
      <c r="AE4558" s="71"/>
      <c r="AF4558" s="71"/>
      <c r="AG4558" s="71"/>
      <c r="AH4558" s="71"/>
      <c r="AI4558" s="120"/>
      <c r="AK4558" s="119"/>
      <c r="AL4558" s="119"/>
      <c r="AR4558" s="130"/>
      <c r="AT4558" s="7"/>
      <c r="AU4558" s="7"/>
      <c r="AV4558" s="136"/>
      <c r="AW4558" s="129"/>
      <c r="AX4558" s="140"/>
      <c r="BQ4558" s="158"/>
      <c r="BS4558" s="6"/>
      <c r="BT4558" s="11"/>
    </row>
    <row r="4559" spans="1:72" ht="15.75" x14ac:dyDescent="0.25">
      <c r="A4559" s="52"/>
      <c r="B4559" s="56"/>
      <c r="C4559" s="7"/>
      <c r="D4559" s="7"/>
      <c r="E4559" s="7"/>
      <c r="F4559" s="7"/>
      <c r="J4559" s="71"/>
      <c r="K4559" s="74"/>
      <c r="L4559" s="180"/>
      <c r="M4559" s="180"/>
      <c r="N4559" s="78"/>
      <c r="R4559" s="80"/>
      <c r="S4559" s="92"/>
      <c r="W4559" s="107"/>
      <c r="X4559" s="225"/>
      <c r="Y4559" s="62"/>
      <c r="Z4559" s="108"/>
      <c r="AA4559" s="107"/>
      <c r="AC4559" s="108"/>
      <c r="AD4559" s="108"/>
      <c r="AE4559" s="71"/>
      <c r="AF4559" s="71"/>
      <c r="AG4559" s="71"/>
      <c r="AH4559" s="71"/>
      <c r="AI4559" s="120"/>
      <c r="AK4559" s="119"/>
      <c r="AL4559" s="119"/>
      <c r="AR4559" s="130"/>
      <c r="AT4559" s="7"/>
      <c r="AU4559" s="7"/>
      <c r="AV4559" s="136"/>
      <c r="AW4559" s="129"/>
      <c r="AX4559" s="140"/>
      <c r="BQ4559" s="158"/>
      <c r="BS4559" s="6"/>
      <c r="BT4559" s="11"/>
    </row>
    <row r="4560" spans="1:72" ht="15.75" x14ac:dyDescent="0.25">
      <c r="A4560" s="52"/>
      <c r="B4560" s="56"/>
      <c r="C4560" s="7"/>
      <c r="D4560" s="7"/>
      <c r="E4560" s="7"/>
      <c r="F4560" s="7"/>
      <c r="J4560" s="71"/>
      <c r="K4560" s="74"/>
      <c r="L4560" s="180"/>
      <c r="M4560" s="180"/>
      <c r="N4560" s="78"/>
      <c r="R4560" s="80"/>
      <c r="S4560" s="92"/>
      <c r="W4560" s="107"/>
      <c r="X4560" s="225"/>
      <c r="Y4560" s="62"/>
      <c r="Z4560" s="108"/>
      <c r="AA4560" s="107"/>
      <c r="AC4560" s="108"/>
      <c r="AD4560" s="108"/>
      <c r="AE4560" s="71"/>
      <c r="AF4560" s="71"/>
      <c r="AG4560" s="71"/>
      <c r="AH4560" s="71"/>
      <c r="AI4560" s="120"/>
      <c r="AK4560" s="119"/>
      <c r="AL4560" s="119"/>
      <c r="AR4560" s="130"/>
      <c r="AT4560" s="7"/>
      <c r="AU4560" s="7"/>
      <c r="AV4560" s="136"/>
      <c r="AW4560" s="129"/>
      <c r="AX4560" s="140"/>
      <c r="BQ4560" s="158"/>
      <c r="BS4560" s="6"/>
      <c r="BT4560" s="11"/>
    </row>
    <row r="4561" spans="1:72" ht="15.75" x14ac:dyDescent="0.25">
      <c r="A4561" s="52"/>
      <c r="B4561" s="56"/>
      <c r="C4561" s="7"/>
      <c r="D4561" s="7"/>
      <c r="E4561" s="7"/>
      <c r="F4561" s="7"/>
      <c r="J4561" s="71"/>
      <c r="K4561" s="74"/>
      <c r="L4561" s="180"/>
      <c r="M4561" s="180"/>
      <c r="N4561" s="78"/>
      <c r="R4561" s="80"/>
      <c r="S4561" s="92"/>
      <c r="W4561" s="107"/>
      <c r="X4561" s="225"/>
      <c r="Y4561" s="62"/>
      <c r="Z4561" s="108"/>
      <c r="AA4561" s="107"/>
      <c r="AC4561" s="108"/>
      <c r="AD4561" s="108"/>
      <c r="AE4561" s="71"/>
      <c r="AF4561" s="71"/>
      <c r="AG4561" s="71"/>
      <c r="AH4561" s="71"/>
      <c r="AI4561" s="120"/>
      <c r="AK4561" s="119"/>
      <c r="AL4561" s="119"/>
      <c r="AR4561" s="130"/>
      <c r="AT4561" s="7"/>
      <c r="AU4561" s="7"/>
      <c r="AV4561" s="136"/>
      <c r="AW4561" s="129"/>
      <c r="AX4561" s="140"/>
      <c r="BQ4561" s="158"/>
      <c r="BS4561" s="6"/>
      <c r="BT4561" s="11"/>
    </row>
    <row r="4562" spans="1:72" ht="15.75" x14ac:dyDescent="0.25">
      <c r="A4562" s="52"/>
      <c r="B4562" s="56"/>
      <c r="C4562" s="7"/>
      <c r="D4562" s="7"/>
      <c r="E4562" s="7"/>
      <c r="F4562" s="7"/>
      <c r="J4562" s="71"/>
      <c r="K4562" s="74"/>
      <c r="L4562" s="180"/>
      <c r="M4562" s="180"/>
      <c r="N4562" s="78"/>
      <c r="R4562" s="80"/>
      <c r="S4562" s="92"/>
      <c r="W4562" s="107"/>
      <c r="X4562" s="225"/>
      <c r="Y4562" s="62"/>
      <c r="Z4562" s="108"/>
      <c r="AA4562" s="107"/>
      <c r="AC4562" s="108"/>
      <c r="AD4562" s="108"/>
      <c r="AE4562" s="71"/>
      <c r="AF4562" s="71"/>
      <c r="AG4562" s="71"/>
      <c r="AH4562" s="71"/>
      <c r="AI4562" s="120"/>
      <c r="AK4562" s="119"/>
      <c r="AL4562" s="119"/>
      <c r="AR4562" s="130"/>
      <c r="AT4562" s="7"/>
      <c r="AU4562" s="7"/>
      <c r="AV4562" s="136"/>
      <c r="AW4562" s="129"/>
      <c r="AX4562" s="140"/>
      <c r="BQ4562" s="158"/>
      <c r="BS4562" s="6"/>
      <c r="BT4562" s="11"/>
    </row>
    <row r="4563" spans="1:72" ht="15.75" x14ac:dyDescent="0.25">
      <c r="A4563" s="52"/>
      <c r="B4563" s="56"/>
      <c r="C4563" s="7"/>
      <c r="D4563" s="7"/>
      <c r="E4563" s="7"/>
      <c r="F4563" s="7"/>
      <c r="J4563" s="71"/>
      <c r="K4563" s="74"/>
      <c r="L4563" s="180"/>
      <c r="M4563" s="180"/>
      <c r="N4563" s="78"/>
      <c r="R4563" s="80"/>
      <c r="S4563" s="92"/>
      <c r="W4563" s="107"/>
      <c r="X4563" s="225"/>
      <c r="Y4563" s="62"/>
      <c r="Z4563" s="108"/>
      <c r="AA4563" s="107"/>
      <c r="AC4563" s="108"/>
      <c r="AD4563" s="108"/>
      <c r="AE4563" s="71"/>
      <c r="AF4563" s="71"/>
      <c r="AG4563" s="71"/>
      <c r="AH4563" s="71"/>
      <c r="AI4563" s="120"/>
      <c r="AK4563" s="119"/>
      <c r="AL4563" s="119"/>
      <c r="AR4563" s="130"/>
      <c r="AT4563" s="7"/>
      <c r="AU4563" s="7"/>
      <c r="AV4563" s="136"/>
      <c r="AW4563" s="129"/>
      <c r="AX4563" s="140"/>
      <c r="BQ4563" s="158"/>
      <c r="BS4563" s="6"/>
      <c r="BT4563" s="11"/>
    </row>
    <row r="4564" spans="1:72" ht="15.75" x14ac:dyDescent="0.25">
      <c r="A4564" s="52"/>
      <c r="B4564" s="56"/>
      <c r="C4564" s="7"/>
      <c r="D4564" s="7"/>
      <c r="E4564" s="7"/>
      <c r="F4564" s="7"/>
      <c r="J4564" s="71"/>
      <c r="K4564" s="74"/>
      <c r="L4564" s="180"/>
      <c r="M4564" s="180"/>
      <c r="N4564" s="78"/>
      <c r="R4564" s="80"/>
      <c r="S4564" s="92"/>
      <c r="W4564" s="107"/>
      <c r="X4564" s="225"/>
      <c r="Y4564" s="62"/>
      <c r="Z4564" s="108"/>
      <c r="AA4564" s="107"/>
      <c r="AC4564" s="108"/>
      <c r="AD4564" s="108"/>
      <c r="AE4564" s="71"/>
      <c r="AF4564" s="71"/>
      <c r="AG4564" s="71"/>
      <c r="AH4564" s="71"/>
      <c r="AI4564" s="120"/>
      <c r="AK4564" s="119"/>
      <c r="AL4564" s="119"/>
      <c r="AR4564" s="130"/>
      <c r="AT4564" s="7"/>
      <c r="AU4564" s="7"/>
      <c r="AV4564" s="136"/>
      <c r="AW4564" s="129"/>
      <c r="AX4564" s="140"/>
      <c r="BQ4564" s="158"/>
      <c r="BS4564" s="6"/>
      <c r="BT4564" s="11"/>
    </row>
    <row r="4565" spans="1:72" ht="15.75" x14ac:dyDescent="0.25">
      <c r="A4565" s="52"/>
      <c r="B4565" s="56"/>
      <c r="C4565" s="7"/>
      <c r="D4565" s="7"/>
      <c r="E4565" s="7"/>
      <c r="F4565" s="7"/>
      <c r="J4565" s="71"/>
      <c r="K4565" s="74"/>
      <c r="L4565" s="180"/>
      <c r="M4565" s="180"/>
      <c r="N4565" s="78"/>
      <c r="R4565" s="80"/>
      <c r="S4565" s="92"/>
      <c r="W4565" s="107"/>
      <c r="X4565" s="225"/>
      <c r="Y4565" s="62"/>
      <c r="Z4565" s="108"/>
      <c r="AA4565" s="107"/>
      <c r="AC4565" s="108"/>
      <c r="AD4565" s="108"/>
      <c r="AE4565" s="71"/>
      <c r="AF4565" s="71"/>
      <c r="AG4565" s="71"/>
      <c r="AH4565" s="71"/>
      <c r="AI4565" s="120"/>
      <c r="AK4565" s="119"/>
      <c r="AL4565" s="119"/>
      <c r="AR4565" s="130"/>
      <c r="AT4565" s="7"/>
      <c r="AU4565" s="7"/>
      <c r="AV4565" s="136"/>
      <c r="AW4565" s="129"/>
      <c r="AX4565" s="140"/>
      <c r="BQ4565" s="158"/>
      <c r="BS4565" s="6"/>
      <c r="BT4565" s="11"/>
    </row>
    <row r="4566" spans="1:72" ht="15.75" x14ac:dyDescent="0.25">
      <c r="A4566" s="52"/>
      <c r="B4566" s="56"/>
      <c r="C4566" s="7"/>
      <c r="D4566" s="7"/>
      <c r="E4566" s="7"/>
      <c r="F4566" s="7"/>
      <c r="J4566" s="71"/>
      <c r="K4566" s="74"/>
      <c r="L4566" s="180"/>
      <c r="M4566" s="180"/>
      <c r="N4566" s="78"/>
      <c r="R4566" s="80"/>
      <c r="S4566" s="92"/>
      <c r="W4566" s="107"/>
      <c r="X4566" s="225"/>
      <c r="Y4566" s="62"/>
      <c r="Z4566" s="108"/>
      <c r="AA4566" s="107"/>
      <c r="AC4566" s="108"/>
      <c r="AD4566" s="108"/>
      <c r="AE4566" s="71"/>
      <c r="AF4566" s="71"/>
      <c r="AG4566" s="71"/>
      <c r="AH4566" s="71"/>
      <c r="AI4566" s="120"/>
      <c r="AK4566" s="119"/>
      <c r="AL4566" s="119"/>
      <c r="AR4566" s="130"/>
      <c r="AT4566" s="7"/>
      <c r="AU4566" s="7"/>
      <c r="AV4566" s="136"/>
      <c r="AW4566" s="129"/>
      <c r="AX4566" s="140"/>
      <c r="BQ4566" s="158"/>
      <c r="BS4566" s="6"/>
      <c r="BT4566" s="11"/>
    </row>
    <row r="4567" spans="1:72" ht="15.75" x14ac:dyDescent="0.25">
      <c r="A4567" s="52"/>
      <c r="B4567" s="56"/>
      <c r="C4567" s="7"/>
      <c r="D4567" s="7"/>
      <c r="E4567" s="7"/>
      <c r="F4567" s="7"/>
      <c r="J4567" s="71"/>
      <c r="K4567" s="74"/>
      <c r="L4567" s="180"/>
      <c r="M4567" s="180"/>
      <c r="N4567" s="78"/>
      <c r="R4567" s="80"/>
      <c r="S4567" s="92"/>
      <c r="W4567" s="107"/>
      <c r="X4567" s="225"/>
      <c r="Y4567" s="62"/>
      <c r="Z4567" s="108"/>
      <c r="AA4567" s="107"/>
      <c r="AC4567" s="108"/>
      <c r="AD4567" s="108"/>
      <c r="AE4567" s="71"/>
      <c r="AF4567" s="71"/>
      <c r="AG4567" s="71"/>
      <c r="AH4567" s="71"/>
      <c r="AI4567" s="120"/>
      <c r="AK4567" s="119"/>
      <c r="AL4567" s="119"/>
      <c r="AR4567" s="130"/>
      <c r="AT4567" s="7"/>
      <c r="AU4567" s="7"/>
      <c r="AV4567" s="136"/>
      <c r="AW4567" s="129"/>
      <c r="AX4567" s="140"/>
      <c r="BQ4567" s="158"/>
      <c r="BS4567" s="6"/>
      <c r="BT4567" s="11"/>
    </row>
    <row r="4568" spans="1:72" ht="15.75" x14ac:dyDescent="0.25">
      <c r="A4568" s="52"/>
      <c r="B4568" s="56"/>
      <c r="C4568" s="7"/>
      <c r="D4568" s="7"/>
      <c r="E4568" s="7"/>
      <c r="F4568" s="7"/>
      <c r="J4568" s="71"/>
      <c r="K4568" s="74"/>
      <c r="L4568" s="180"/>
      <c r="M4568" s="180"/>
      <c r="N4568" s="78"/>
      <c r="R4568" s="80"/>
      <c r="S4568" s="92"/>
      <c r="W4568" s="107"/>
      <c r="X4568" s="225"/>
      <c r="Y4568" s="62"/>
      <c r="Z4568" s="108"/>
      <c r="AA4568" s="107"/>
      <c r="AC4568" s="108"/>
      <c r="AD4568" s="108"/>
      <c r="AE4568" s="71"/>
      <c r="AF4568" s="71"/>
      <c r="AG4568" s="71"/>
      <c r="AH4568" s="71"/>
      <c r="AI4568" s="120"/>
      <c r="AK4568" s="119"/>
      <c r="AL4568" s="119"/>
      <c r="AR4568" s="130"/>
      <c r="AT4568" s="7"/>
      <c r="AU4568" s="7"/>
      <c r="AV4568" s="136"/>
      <c r="AW4568" s="129"/>
      <c r="AX4568" s="140"/>
      <c r="BQ4568" s="158"/>
      <c r="BS4568" s="6"/>
      <c r="BT4568" s="11"/>
    </row>
    <row r="4569" spans="1:72" ht="15.75" x14ac:dyDescent="0.25">
      <c r="A4569" s="52"/>
      <c r="B4569" s="56"/>
      <c r="C4569" s="7"/>
      <c r="D4569" s="7"/>
      <c r="E4569" s="7"/>
      <c r="F4569" s="7"/>
      <c r="J4569" s="71"/>
      <c r="K4569" s="74"/>
      <c r="L4569" s="180"/>
      <c r="M4569" s="180"/>
      <c r="N4569" s="78"/>
      <c r="R4569" s="80"/>
      <c r="S4569" s="92"/>
      <c r="W4569" s="107"/>
      <c r="X4569" s="225"/>
      <c r="Y4569" s="62"/>
      <c r="Z4569" s="108"/>
      <c r="AA4569" s="107"/>
      <c r="AC4569" s="108"/>
      <c r="AD4569" s="108"/>
      <c r="AE4569" s="71"/>
      <c r="AF4569" s="71"/>
      <c r="AG4569" s="71"/>
      <c r="AH4569" s="71"/>
      <c r="AI4569" s="120"/>
      <c r="AK4569" s="119"/>
      <c r="AL4569" s="119"/>
      <c r="AR4569" s="130"/>
      <c r="AT4569" s="7"/>
      <c r="AU4569" s="7"/>
      <c r="AV4569" s="136"/>
      <c r="AW4569" s="129"/>
      <c r="AX4569" s="140"/>
      <c r="BQ4569" s="158"/>
      <c r="BS4569" s="6"/>
      <c r="BT4569" s="11"/>
    </row>
    <row r="4570" spans="1:72" ht="15.75" x14ac:dyDescent="0.25">
      <c r="A4570" s="52"/>
      <c r="B4570" s="56"/>
      <c r="C4570" s="7"/>
      <c r="D4570" s="7"/>
      <c r="E4570" s="7"/>
      <c r="F4570" s="7"/>
      <c r="J4570" s="71"/>
      <c r="K4570" s="74"/>
      <c r="L4570" s="180"/>
      <c r="M4570" s="180"/>
      <c r="N4570" s="78"/>
      <c r="R4570" s="80"/>
      <c r="S4570" s="92"/>
      <c r="W4570" s="107"/>
      <c r="X4570" s="225"/>
      <c r="Y4570" s="62"/>
      <c r="Z4570" s="108"/>
      <c r="AA4570" s="107"/>
      <c r="AC4570" s="108"/>
      <c r="AD4570" s="108"/>
      <c r="AE4570" s="71"/>
      <c r="AF4570" s="71"/>
      <c r="AG4570" s="71"/>
      <c r="AH4570" s="71"/>
      <c r="AI4570" s="120"/>
      <c r="AK4570" s="119"/>
      <c r="AL4570" s="119"/>
      <c r="AR4570" s="130"/>
      <c r="AT4570" s="7"/>
      <c r="AU4570" s="7"/>
      <c r="AV4570" s="136"/>
      <c r="AW4570" s="129"/>
      <c r="AX4570" s="140"/>
      <c r="BQ4570" s="158"/>
      <c r="BS4570" s="6"/>
      <c r="BT4570" s="11"/>
    </row>
    <row r="4571" spans="1:72" ht="15.75" x14ac:dyDescent="0.25">
      <c r="A4571" s="52"/>
      <c r="B4571" s="56"/>
      <c r="C4571" s="7"/>
      <c r="D4571" s="7"/>
      <c r="E4571" s="7"/>
      <c r="F4571" s="7"/>
      <c r="J4571" s="71"/>
      <c r="K4571" s="74"/>
      <c r="L4571" s="180"/>
      <c r="M4571" s="180"/>
      <c r="N4571" s="78"/>
      <c r="R4571" s="80"/>
      <c r="S4571" s="92"/>
      <c r="W4571" s="107"/>
      <c r="X4571" s="225"/>
      <c r="Y4571" s="62"/>
      <c r="Z4571" s="108"/>
      <c r="AA4571" s="107"/>
      <c r="AC4571" s="108"/>
      <c r="AD4571" s="108"/>
      <c r="AE4571" s="71"/>
      <c r="AF4571" s="71"/>
      <c r="AG4571" s="71"/>
      <c r="AH4571" s="71"/>
      <c r="AI4571" s="120"/>
      <c r="AK4571" s="119"/>
      <c r="AL4571" s="119"/>
      <c r="AR4571" s="130"/>
      <c r="AT4571" s="7"/>
      <c r="AU4571" s="7"/>
      <c r="AV4571" s="136"/>
      <c r="AW4571" s="129"/>
      <c r="AX4571" s="140"/>
      <c r="BQ4571" s="158"/>
      <c r="BS4571" s="6"/>
      <c r="BT4571" s="11"/>
    </row>
    <row r="4572" spans="1:72" ht="15.75" x14ac:dyDescent="0.25">
      <c r="A4572" s="52"/>
      <c r="B4572" s="56"/>
      <c r="C4572" s="7"/>
      <c r="D4572" s="7"/>
      <c r="E4572" s="7"/>
      <c r="F4572" s="7"/>
      <c r="J4572" s="71"/>
      <c r="K4572" s="74"/>
      <c r="L4572" s="180"/>
      <c r="M4572" s="180"/>
      <c r="N4572" s="78"/>
      <c r="R4572" s="80"/>
      <c r="S4572" s="92"/>
      <c r="W4572" s="107"/>
      <c r="X4572" s="225"/>
      <c r="Y4572" s="62"/>
      <c r="Z4572" s="108"/>
      <c r="AA4572" s="107"/>
      <c r="AC4572" s="108"/>
      <c r="AD4572" s="108"/>
      <c r="AE4572" s="71"/>
      <c r="AF4572" s="71"/>
      <c r="AG4572" s="71"/>
      <c r="AH4572" s="71"/>
      <c r="AI4572" s="120"/>
      <c r="AK4572" s="119"/>
      <c r="AL4572" s="119"/>
      <c r="AR4572" s="130"/>
      <c r="AT4572" s="7"/>
      <c r="AU4572" s="7"/>
      <c r="AV4572" s="136"/>
      <c r="AW4572" s="129"/>
      <c r="AX4572" s="140"/>
      <c r="BQ4572" s="158"/>
      <c r="BS4572" s="6"/>
      <c r="BT4572" s="11"/>
    </row>
    <row r="4573" spans="1:72" ht="15.75" x14ac:dyDescent="0.25">
      <c r="A4573" s="52"/>
      <c r="B4573" s="56"/>
      <c r="C4573" s="7"/>
      <c r="D4573" s="7"/>
      <c r="E4573" s="7"/>
      <c r="F4573" s="7"/>
      <c r="J4573" s="71"/>
      <c r="K4573" s="74"/>
      <c r="L4573" s="180"/>
      <c r="M4573" s="180"/>
      <c r="N4573" s="78"/>
      <c r="R4573" s="80"/>
      <c r="S4573" s="92"/>
      <c r="W4573" s="107"/>
      <c r="X4573" s="225"/>
      <c r="Y4573" s="62"/>
      <c r="Z4573" s="108"/>
      <c r="AA4573" s="107"/>
      <c r="AC4573" s="108"/>
      <c r="AD4573" s="108"/>
      <c r="AE4573" s="71"/>
      <c r="AF4573" s="71"/>
      <c r="AG4573" s="71"/>
      <c r="AH4573" s="71"/>
      <c r="AI4573" s="120"/>
      <c r="AK4573" s="119"/>
      <c r="AL4573" s="119"/>
      <c r="AR4573" s="130"/>
      <c r="AT4573" s="7"/>
      <c r="AU4573" s="7"/>
      <c r="AV4573" s="136"/>
      <c r="AW4573" s="129"/>
      <c r="AX4573" s="140"/>
      <c r="BQ4573" s="158"/>
      <c r="BS4573" s="6"/>
      <c r="BT4573" s="11"/>
    </row>
    <row r="4574" spans="1:72" ht="15.75" x14ac:dyDescent="0.25">
      <c r="A4574" s="52"/>
      <c r="B4574" s="56"/>
      <c r="C4574" s="7"/>
      <c r="D4574" s="7"/>
      <c r="E4574" s="7"/>
      <c r="F4574" s="7"/>
      <c r="J4574" s="71"/>
      <c r="K4574" s="74"/>
      <c r="L4574" s="180"/>
      <c r="M4574" s="180"/>
      <c r="N4574" s="78"/>
      <c r="R4574" s="80"/>
      <c r="S4574" s="92"/>
      <c r="W4574" s="107"/>
      <c r="X4574" s="225"/>
      <c r="Y4574" s="62"/>
      <c r="Z4574" s="108"/>
      <c r="AA4574" s="107"/>
      <c r="AC4574" s="108"/>
      <c r="AD4574" s="108"/>
      <c r="AE4574" s="71"/>
      <c r="AF4574" s="71"/>
      <c r="AG4574" s="71"/>
      <c r="AH4574" s="71"/>
      <c r="AI4574" s="120"/>
      <c r="AK4574" s="119"/>
      <c r="AL4574" s="119"/>
      <c r="AR4574" s="130"/>
      <c r="AT4574" s="7"/>
      <c r="AU4574" s="7"/>
      <c r="AV4574" s="136"/>
      <c r="AW4574" s="129"/>
      <c r="AX4574" s="140"/>
      <c r="BQ4574" s="158"/>
      <c r="BS4574" s="6"/>
      <c r="BT4574" s="11"/>
    </row>
    <row r="4575" spans="1:72" ht="15.75" x14ac:dyDescent="0.25">
      <c r="A4575" s="52"/>
      <c r="B4575" s="56"/>
      <c r="C4575" s="7"/>
      <c r="D4575" s="7"/>
      <c r="E4575" s="7"/>
      <c r="F4575" s="7"/>
      <c r="J4575" s="71"/>
      <c r="K4575" s="74"/>
      <c r="L4575" s="180"/>
      <c r="M4575" s="180"/>
      <c r="N4575" s="78"/>
      <c r="R4575" s="80"/>
      <c r="S4575" s="92"/>
      <c r="W4575" s="107"/>
      <c r="X4575" s="225"/>
      <c r="Y4575" s="62"/>
      <c r="Z4575" s="108"/>
      <c r="AA4575" s="107"/>
      <c r="AC4575" s="108"/>
      <c r="AD4575" s="108"/>
      <c r="AE4575" s="71"/>
      <c r="AF4575" s="71"/>
      <c r="AG4575" s="71"/>
      <c r="AH4575" s="71"/>
      <c r="AI4575" s="120"/>
      <c r="AK4575" s="119"/>
      <c r="AL4575" s="119"/>
      <c r="AR4575" s="130"/>
      <c r="AT4575" s="7"/>
      <c r="AU4575" s="7"/>
      <c r="AV4575" s="136"/>
      <c r="AW4575" s="129"/>
      <c r="AX4575" s="140"/>
      <c r="BQ4575" s="158"/>
      <c r="BS4575" s="6"/>
      <c r="BT4575" s="11"/>
    </row>
    <row r="4576" spans="1:72" ht="15.75" x14ac:dyDescent="0.25">
      <c r="A4576" s="52"/>
      <c r="B4576" s="56"/>
      <c r="C4576" s="7"/>
      <c r="D4576" s="7"/>
      <c r="E4576" s="7"/>
      <c r="F4576" s="7"/>
      <c r="J4576" s="71"/>
      <c r="K4576" s="74"/>
      <c r="L4576" s="180"/>
      <c r="M4576" s="180"/>
      <c r="N4576" s="78"/>
      <c r="R4576" s="80"/>
      <c r="S4576" s="92"/>
      <c r="W4576" s="107"/>
      <c r="X4576" s="225"/>
      <c r="Y4576" s="62"/>
      <c r="Z4576" s="108"/>
      <c r="AA4576" s="107"/>
      <c r="AC4576" s="108"/>
      <c r="AD4576" s="108"/>
      <c r="AE4576" s="71"/>
      <c r="AF4576" s="71"/>
      <c r="AG4576" s="71"/>
      <c r="AH4576" s="71"/>
      <c r="AI4576" s="120"/>
      <c r="AK4576" s="119"/>
      <c r="AL4576" s="119"/>
      <c r="AR4576" s="130"/>
      <c r="AT4576" s="7"/>
      <c r="AU4576" s="7"/>
      <c r="AV4576" s="136"/>
      <c r="AW4576" s="129"/>
      <c r="AX4576" s="140"/>
      <c r="BQ4576" s="158"/>
      <c r="BS4576" s="6"/>
      <c r="BT4576" s="11"/>
    </row>
    <row r="4577" spans="1:72" ht="15.75" x14ac:dyDescent="0.25">
      <c r="A4577" s="52"/>
      <c r="B4577" s="56"/>
      <c r="C4577" s="7"/>
      <c r="D4577" s="7"/>
      <c r="E4577" s="7"/>
      <c r="F4577" s="7"/>
      <c r="J4577" s="71"/>
      <c r="K4577" s="74"/>
      <c r="L4577" s="180"/>
      <c r="M4577" s="180"/>
      <c r="N4577" s="78"/>
      <c r="R4577" s="80"/>
      <c r="S4577" s="92"/>
      <c r="W4577" s="107"/>
      <c r="X4577" s="225"/>
      <c r="Y4577" s="62"/>
      <c r="Z4577" s="108"/>
      <c r="AA4577" s="107"/>
      <c r="AC4577" s="108"/>
      <c r="AD4577" s="108"/>
      <c r="AE4577" s="71"/>
      <c r="AF4577" s="71"/>
      <c r="AG4577" s="71"/>
      <c r="AH4577" s="71"/>
      <c r="AI4577" s="120"/>
      <c r="AK4577" s="119"/>
      <c r="AL4577" s="119"/>
      <c r="AR4577" s="130"/>
      <c r="AT4577" s="7"/>
      <c r="AU4577" s="7"/>
      <c r="AV4577" s="136"/>
      <c r="AW4577" s="129"/>
      <c r="AX4577" s="140"/>
      <c r="BQ4577" s="158"/>
      <c r="BS4577" s="6"/>
      <c r="BT4577" s="11"/>
    </row>
    <row r="4578" spans="1:72" ht="15.75" x14ac:dyDescent="0.25">
      <c r="A4578" s="52"/>
      <c r="B4578" s="56"/>
      <c r="C4578" s="7"/>
      <c r="D4578" s="7"/>
      <c r="E4578" s="7"/>
      <c r="F4578" s="7"/>
      <c r="J4578" s="71"/>
      <c r="K4578" s="74"/>
      <c r="L4578" s="180"/>
      <c r="M4578" s="180"/>
      <c r="N4578" s="78"/>
      <c r="R4578" s="80"/>
      <c r="S4578" s="92"/>
      <c r="W4578" s="107"/>
      <c r="X4578" s="225"/>
      <c r="Y4578" s="62"/>
      <c r="Z4578" s="108"/>
      <c r="AA4578" s="107"/>
      <c r="AC4578" s="108"/>
      <c r="AD4578" s="108"/>
      <c r="AE4578" s="71"/>
      <c r="AF4578" s="71"/>
      <c r="AG4578" s="71"/>
      <c r="AH4578" s="71"/>
      <c r="AI4578" s="120"/>
      <c r="AK4578" s="119"/>
      <c r="AL4578" s="119"/>
      <c r="AR4578" s="130"/>
      <c r="AT4578" s="7"/>
      <c r="AU4578" s="7"/>
      <c r="AV4578" s="136"/>
      <c r="AW4578" s="129"/>
      <c r="AX4578" s="140"/>
      <c r="BQ4578" s="158"/>
      <c r="BS4578" s="6"/>
      <c r="BT4578" s="11"/>
    </row>
    <row r="4579" spans="1:72" ht="15.75" x14ac:dyDescent="0.25">
      <c r="A4579" s="52"/>
      <c r="B4579" s="56"/>
      <c r="C4579" s="7"/>
      <c r="D4579" s="7"/>
      <c r="E4579" s="7"/>
      <c r="F4579" s="7"/>
      <c r="J4579" s="71"/>
      <c r="K4579" s="74"/>
      <c r="L4579" s="180"/>
      <c r="M4579" s="180"/>
      <c r="N4579" s="78"/>
      <c r="R4579" s="80"/>
      <c r="S4579" s="92"/>
      <c r="W4579" s="107"/>
      <c r="X4579" s="225"/>
      <c r="Y4579" s="62"/>
      <c r="Z4579" s="108"/>
      <c r="AA4579" s="107"/>
      <c r="AC4579" s="108"/>
      <c r="AD4579" s="108"/>
      <c r="AE4579" s="71"/>
      <c r="AF4579" s="71"/>
      <c r="AG4579" s="71"/>
      <c r="AH4579" s="71"/>
      <c r="AI4579" s="120"/>
      <c r="AK4579" s="119"/>
      <c r="AL4579" s="119"/>
      <c r="AR4579" s="130"/>
      <c r="AT4579" s="7"/>
      <c r="AU4579" s="7"/>
      <c r="AV4579" s="136"/>
      <c r="AW4579" s="129"/>
      <c r="AX4579" s="140"/>
      <c r="BQ4579" s="158"/>
      <c r="BS4579" s="6"/>
      <c r="BT4579" s="11"/>
    </row>
    <row r="4580" spans="1:72" ht="15.75" x14ac:dyDescent="0.25">
      <c r="A4580" s="52"/>
      <c r="B4580" s="56"/>
      <c r="C4580" s="7"/>
      <c r="D4580" s="7"/>
      <c r="E4580" s="7"/>
      <c r="F4580" s="7"/>
      <c r="J4580" s="71"/>
      <c r="K4580" s="74"/>
      <c r="L4580" s="180"/>
      <c r="M4580" s="180"/>
      <c r="N4580" s="78"/>
      <c r="R4580" s="80"/>
      <c r="S4580" s="92"/>
      <c r="W4580" s="107"/>
      <c r="X4580" s="225"/>
      <c r="Y4580" s="62"/>
      <c r="Z4580" s="108"/>
      <c r="AA4580" s="107"/>
      <c r="AC4580" s="108"/>
      <c r="AD4580" s="108"/>
      <c r="AE4580" s="71"/>
      <c r="AF4580" s="71"/>
      <c r="AG4580" s="71"/>
      <c r="AH4580" s="71"/>
      <c r="AI4580" s="120"/>
      <c r="AK4580" s="119"/>
      <c r="AL4580" s="119"/>
      <c r="AR4580" s="130"/>
      <c r="AT4580" s="7"/>
      <c r="AU4580" s="7"/>
      <c r="AV4580" s="136"/>
      <c r="AW4580" s="129"/>
      <c r="AX4580" s="140"/>
      <c r="BQ4580" s="158"/>
      <c r="BS4580" s="6"/>
      <c r="BT4580" s="11"/>
    </row>
    <row r="4581" spans="1:72" ht="15.75" x14ac:dyDescent="0.25">
      <c r="A4581" s="52"/>
      <c r="B4581" s="56"/>
      <c r="C4581" s="7"/>
      <c r="D4581" s="7"/>
      <c r="E4581" s="7"/>
      <c r="F4581" s="7"/>
      <c r="J4581" s="71"/>
      <c r="K4581" s="74"/>
      <c r="L4581" s="180"/>
      <c r="M4581" s="180"/>
      <c r="N4581" s="78"/>
      <c r="R4581" s="80"/>
      <c r="S4581" s="92"/>
      <c r="W4581" s="107"/>
      <c r="X4581" s="225"/>
      <c r="Y4581" s="62"/>
      <c r="Z4581" s="108"/>
      <c r="AA4581" s="107"/>
      <c r="AC4581" s="108"/>
      <c r="AD4581" s="108"/>
      <c r="AE4581" s="71"/>
      <c r="AF4581" s="71"/>
      <c r="AG4581" s="71"/>
      <c r="AH4581" s="71"/>
      <c r="AI4581" s="120"/>
      <c r="AK4581" s="119"/>
      <c r="AL4581" s="119"/>
      <c r="AR4581" s="130"/>
      <c r="AT4581" s="7"/>
      <c r="AU4581" s="7"/>
      <c r="AV4581" s="136"/>
      <c r="AW4581" s="129"/>
      <c r="AX4581" s="140"/>
      <c r="BQ4581" s="158"/>
      <c r="BS4581" s="6"/>
      <c r="BT4581" s="11"/>
    </row>
    <row r="4582" spans="1:72" ht="15.75" x14ac:dyDescent="0.25">
      <c r="A4582" s="52"/>
      <c r="B4582" s="56"/>
      <c r="C4582" s="7"/>
      <c r="D4582" s="7"/>
      <c r="E4582" s="7"/>
      <c r="F4582" s="7"/>
      <c r="J4582" s="71"/>
      <c r="K4582" s="74"/>
      <c r="L4582" s="180"/>
      <c r="M4582" s="180"/>
      <c r="N4582" s="78"/>
      <c r="R4582" s="80"/>
      <c r="S4582" s="92"/>
      <c r="W4582" s="107"/>
      <c r="X4582" s="225"/>
      <c r="Y4582" s="62"/>
      <c r="Z4582" s="108"/>
      <c r="AA4582" s="107"/>
      <c r="AC4582" s="108"/>
      <c r="AD4582" s="108"/>
      <c r="AE4582" s="71"/>
      <c r="AF4582" s="71"/>
      <c r="AG4582" s="71"/>
      <c r="AH4582" s="71"/>
      <c r="AI4582" s="120"/>
      <c r="AK4582" s="119"/>
      <c r="AL4582" s="119"/>
      <c r="AR4582" s="130"/>
      <c r="AT4582" s="7"/>
      <c r="AU4582" s="7"/>
      <c r="AV4582" s="136"/>
      <c r="AW4582" s="129"/>
      <c r="AX4582" s="140"/>
      <c r="BQ4582" s="158"/>
      <c r="BS4582" s="6"/>
      <c r="BT4582" s="11"/>
    </row>
    <row r="4583" spans="1:72" ht="15.75" x14ac:dyDescent="0.25">
      <c r="A4583" s="52"/>
      <c r="B4583" s="56"/>
      <c r="C4583" s="7"/>
      <c r="D4583" s="7"/>
      <c r="E4583" s="7"/>
      <c r="F4583" s="7"/>
      <c r="J4583" s="71"/>
      <c r="K4583" s="74"/>
      <c r="L4583" s="180"/>
      <c r="M4583" s="180"/>
      <c r="N4583" s="78"/>
      <c r="R4583" s="80"/>
      <c r="S4583" s="92"/>
      <c r="W4583" s="107"/>
      <c r="X4583" s="225"/>
      <c r="Y4583" s="62"/>
      <c r="Z4583" s="108"/>
      <c r="AA4583" s="107"/>
      <c r="AC4583" s="108"/>
      <c r="AD4583" s="108"/>
      <c r="AE4583" s="71"/>
      <c r="AF4583" s="71"/>
      <c r="AG4583" s="71"/>
      <c r="AH4583" s="71"/>
      <c r="AI4583" s="120"/>
      <c r="AK4583" s="119"/>
      <c r="AL4583" s="119"/>
      <c r="AR4583" s="130"/>
      <c r="AT4583" s="7"/>
      <c r="AU4583" s="7"/>
      <c r="AV4583" s="136"/>
      <c r="AW4583" s="129"/>
      <c r="AX4583" s="140"/>
      <c r="BQ4583" s="158"/>
      <c r="BS4583" s="6"/>
      <c r="BT4583" s="11"/>
    </row>
    <row r="4584" spans="1:72" ht="15.75" x14ac:dyDescent="0.25">
      <c r="A4584" s="52"/>
      <c r="B4584" s="56"/>
      <c r="C4584" s="7"/>
      <c r="D4584" s="7"/>
      <c r="E4584" s="7"/>
      <c r="F4584" s="7"/>
      <c r="J4584" s="71"/>
      <c r="K4584" s="74"/>
      <c r="L4584" s="180"/>
      <c r="M4584" s="180"/>
      <c r="N4584" s="78"/>
      <c r="R4584" s="80"/>
      <c r="S4584" s="92"/>
      <c r="W4584" s="107"/>
      <c r="X4584" s="225"/>
      <c r="Y4584" s="62"/>
      <c r="Z4584" s="108"/>
      <c r="AA4584" s="107"/>
      <c r="AC4584" s="108"/>
      <c r="AD4584" s="108"/>
      <c r="AE4584" s="71"/>
      <c r="AF4584" s="71"/>
      <c r="AG4584" s="71"/>
      <c r="AH4584" s="71"/>
      <c r="AI4584" s="120"/>
      <c r="AK4584" s="119"/>
      <c r="AL4584" s="119"/>
      <c r="AR4584" s="130"/>
      <c r="AT4584" s="7"/>
      <c r="AU4584" s="7"/>
      <c r="AV4584" s="136"/>
      <c r="AW4584" s="129"/>
      <c r="AX4584" s="140"/>
      <c r="BQ4584" s="158"/>
      <c r="BS4584" s="6"/>
      <c r="BT4584" s="11"/>
    </row>
    <row r="4585" spans="1:72" ht="15.75" x14ac:dyDescent="0.25">
      <c r="A4585" s="52"/>
      <c r="B4585" s="56"/>
      <c r="C4585" s="7"/>
      <c r="D4585" s="7"/>
      <c r="E4585" s="7"/>
      <c r="F4585" s="7"/>
      <c r="J4585" s="71"/>
      <c r="K4585" s="74"/>
      <c r="L4585" s="180"/>
      <c r="M4585" s="180"/>
      <c r="N4585" s="78"/>
      <c r="R4585" s="80"/>
      <c r="S4585" s="92"/>
      <c r="W4585" s="107"/>
      <c r="X4585" s="225"/>
      <c r="Y4585" s="62"/>
      <c r="Z4585" s="108"/>
      <c r="AA4585" s="107"/>
      <c r="AC4585" s="108"/>
      <c r="AD4585" s="108"/>
      <c r="AE4585" s="71"/>
      <c r="AF4585" s="71"/>
      <c r="AG4585" s="71"/>
      <c r="AH4585" s="71"/>
      <c r="AI4585" s="120"/>
      <c r="AK4585" s="119"/>
      <c r="AL4585" s="119"/>
      <c r="AR4585" s="130"/>
      <c r="AT4585" s="7"/>
      <c r="AU4585" s="7"/>
      <c r="AV4585" s="136"/>
      <c r="AW4585" s="129"/>
      <c r="AX4585" s="140"/>
      <c r="BQ4585" s="158"/>
      <c r="BS4585" s="6"/>
      <c r="BT4585" s="11"/>
    </row>
    <row r="4586" spans="1:72" ht="15.75" x14ac:dyDescent="0.25">
      <c r="A4586" s="52"/>
      <c r="B4586" s="56"/>
      <c r="C4586" s="7"/>
      <c r="D4586" s="7"/>
      <c r="E4586" s="7"/>
      <c r="F4586" s="7"/>
      <c r="J4586" s="71"/>
      <c r="K4586" s="74"/>
      <c r="L4586" s="180"/>
      <c r="M4586" s="180"/>
      <c r="N4586" s="78"/>
      <c r="R4586" s="80"/>
      <c r="S4586" s="92"/>
      <c r="W4586" s="107"/>
      <c r="X4586" s="225"/>
      <c r="Y4586" s="62"/>
      <c r="Z4586" s="108"/>
      <c r="AA4586" s="107"/>
      <c r="AC4586" s="108"/>
      <c r="AD4586" s="108"/>
      <c r="AE4586" s="71"/>
      <c r="AF4586" s="71"/>
      <c r="AG4586" s="71"/>
      <c r="AH4586" s="71"/>
      <c r="AI4586" s="120"/>
      <c r="AK4586" s="119"/>
      <c r="AL4586" s="119"/>
      <c r="AR4586" s="130"/>
      <c r="AT4586" s="7"/>
      <c r="AU4586" s="7"/>
      <c r="AV4586" s="136"/>
      <c r="AW4586" s="129"/>
      <c r="AX4586" s="140"/>
      <c r="BQ4586" s="158"/>
      <c r="BS4586" s="6"/>
      <c r="BT4586" s="11"/>
    </row>
    <row r="4587" spans="1:72" ht="15.75" x14ac:dyDescent="0.25">
      <c r="A4587" s="52"/>
      <c r="B4587" s="56"/>
      <c r="C4587" s="7"/>
      <c r="D4587" s="7"/>
      <c r="E4587" s="7"/>
      <c r="F4587" s="7"/>
      <c r="J4587" s="71"/>
      <c r="K4587" s="74"/>
      <c r="L4587" s="180"/>
      <c r="M4587" s="180"/>
      <c r="N4587" s="78"/>
      <c r="R4587" s="80"/>
      <c r="S4587" s="92"/>
      <c r="W4587" s="107"/>
      <c r="X4587" s="225"/>
      <c r="Y4587" s="62"/>
      <c r="Z4587" s="108"/>
      <c r="AA4587" s="107"/>
      <c r="AC4587" s="108"/>
      <c r="AD4587" s="108"/>
      <c r="AE4587" s="71"/>
      <c r="AF4587" s="71"/>
      <c r="AG4587" s="71"/>
      <c r="AH4587" s="71"/>
      <c r="AI4587" s="120"/>
      <c r="AK4587" s="119"/>
      <c r="AL4587" s="119"/>
      <c r="AR4587" s="130"/>
      <c r="AT4587" s="7"/>
      <c r="AU4587" s="7"/>
      <c r="AV4587" s="136"/>
      <c r="AW4587" s="129"/>
      <c r="AX4587" s="140"/>
      <c r="BQ4587" s="158"/>
      <c r="BS4587" s="6"/>
      <c r="BT4587" s="11"/>
    </row>
    <row r="4588" spans="1:72" ht="15.75" x14ac:dyDescent="0.25">
      <c r="A4588" s="52"/>
      <c r="B4588" s="56"/>
      <c r="C4588" s="7"/>
      <c r="D4588" s="7"/>
      <c r="E4588" s="7"/>
      <c r="F4588" s="7"/>
      <c r="J4588" s="71"/>
      <c r="K4588" s="74"/>
      <c r="L4588" s="180"/>
      <c r="M4588" s="180"/>
      <c r="N4588" s="78"/>
      <c r="R4588" s="80"/>
      <c r="S4588" s="92"/>
      <c r="W4588" s="107"/>
      <c r="X4588" s="225"/>
      <c r="Y4588" s="62"/>
      <c r="Z4588" s="108"/>
      <c r="AA4588" s="107"/>
      <c r="AC4588" s="108"/>
      <c r="AD4588" s="108"/>
      <c r="AE4588" s="71"/>
      <c r="AF4588" s="71"/>
      <c r="AG4588" s="71"/>
      <c r="AH4588" s="71"/>
      <c r="AI4588" s="120"/>
      <c r="AK4588" s="119"/>
      <c r="AL4588" s="119"/>
      <c r="AR4588" s="130"/>
      <c r="AT4588" s="7"/>
      <c r="AU4588" s="7"/>
      <c r="AV4588" s="136"/>
      <c r="AW4588" s="129"/>
      <c r="AX4588" s="140"/>
      <c r="BQ4588" s="158"/>
      <c r="BS4588" s="6"/>
      <c r="BT4588" s="11"/>
    </row>
    <row r="4589" spans="1:72" ht="15.75" x14ac:dyDescent="0.25">
      <c r="A4589" s="52"/>
      <c r="B4589" s="56"/>
      <c r="C4589" s="7"/>
      <c r="D4589" s="7"/>
      <c r="E4589" s="7"/>
      <c r="F4589" s="7"/>
      <c r="J4589" s="71"/>
      <c r="K4589" s="74"/>
      <c r="L4589" s="180"/>
      <c r="M4589" s="180"/>
      <c r="N4589" s="78"/>
      <c r="R4589" s="80"/>
      <c r="S4589" s="92"/>
      <c r="W4589" s="107"/>
      <c r="X4589" s="225"/>
      <c r="Y4589" s="62"/>
      <c r="Z4589" s="108"/>
      <c r="AA4589" s="107"/>
      <c r="AC4589" s="108"/>
      <c r="AD4589" s="108"/>
      <c r="AE4589" s="71"/>
      <c r="AF4589" s="71"/>
      <c r="AG4589" s="71"/>
      <c r="AH4589" s="71"/>
      <c r="AI4589" s="120"/>
      <c r="AK4589" s="119"/>
      <c r="AL4589" s="119"/>
      <c r="AR4589" s="130"/>
      <c r="AT4589" s="7"/>
      <c r="AU4589" s="7"/>
      <c r="AV4589" s="136"/>
      <c r="AW4589" s="129"/>
      <c r="AX4589" s="140"/>
      <c r="BQ4589" s="158"/>
      <c r="BS4589" s="6"/>
      <c r="BT4589" s="11"/>
    </row>
    <row r="4590" spans="1:72" ht="15.75" x14ac:dyDescent="0.25">
      <c r="A4590" s="52"/>
      <c r="B4590" s="56"/>
      <c r="C4590" s="7"/>
      <c r="D4590" s="7"/>
      <c r="E4590" s="7"/>
      <c r="F4590" s="7"/>
      <c r="J4590" s="71"/>
      <c r="K4590" s="74"/>
      <c r="L4590" s="180"/>
      <c r="M4590" s="180"/>
      <c r="N4590" s="78"/>
      <c r="R4590" s="80"/>
      <c r="S4590" s="92"/>
      <c r="W4590" s="107"/>
      <c r="X4590" s="225"/>
      <c r="Y4590" s="62"/>
      <c r="Z4590" s="108"/>
      <c r="AA4590" s="107"/>
      <c r="AC4590" s="108"/>
      <c r="AD4590" s="108"/>
      <c r="AE4590" s="71"/>
      <c r="AF4590" s="71"/>
      <c r="AG4590" s="71"/>
      <c r="AH4590" s="71"/>
      <c r="AI4590" s="120"/>
      <c r="AK4590" s="119"/>
      <c r="AL4590" s="119"/>
      <c r="AR4590" s="130"/>
      <c r="AT4590" s="7"/>
      <c r="AU4590" s="7"/>
      <c r="AV4590" s="136"/>
      <c r="AW4590" s="129"/>
      <c r="AX4590" s="140"/>
      <c r="BQ4590" s="158"/>
      <c r="BS4590" s="6"/>
      <c r="BT4590" s="11"/>
    </row>
    <row r="4591" spans="1:72" ht="15.75" x14ac:dyDescent="0.25">
      <c r="A4591" s="52"/>
      <c r="B4591" s="56"/>
      <c r="C4591" s="7"/>
      <c r="D4591" s="7"/>
      <c r="E4591" s="7"/>
      <c r="F4591" s="7"/>
      <c r="J4591" s="71"/>
      <c r="K4591" s="74"/>
      <c r="L4591" s="180"/>
      <c r="M4591" s="180"/>
      <c r="N4591" s="78"/>
      <c r="R4591" s="80"/>
      <c r="S4591" s="92"/>
      <c r="W4591" s="107"/>
      <c r="X4591" s="225"/>
      <c r="Y4591" s="62"/>
      <c r="Z4591" s="108"/>
      <c r="AA4591" s="107"/>
      <c r="AC4591" s="108"/>
      <c r="AD4591" s="108"/>
      <c r="AE4591" s="71"/>
      <c r="AF4591" s="71"/>
      <c r="AG4591" s="71"/>
      <c r="AH4591" s="71"/>
      <c r="AI4591" s="120"/>
      <c r="AK4591" s="119"/>
      <c r="AL4591" s="119"/>
      <c r="AR4591" s="130"/>
      <c r="AT4591" s="7"/>
      <c r="AU4591" s="7"/>
      <c r="AV4591" s="136"/>
      <c r="AW4591" s="129"/>
      <c r="AX4591" s="140"/>
      <c r="BQ4591" s="158"/>
      <c r="BS4591" s="6"/>
      <c r="BT4591" s="11"/>
    </row>
    <row r="4592" spans="1:72" ht="15.75" x14ac:dyDescent="0.25">
      <c r="A4592" s="52"/>
      <c r="B4592" s="56"/>
      <c r="C4592" s="7"/>
      <c r="D4592" s="7"/>
      <c r="E4592" s="7"/>
      <c r="F4592" s="7"/>
      <c r="J4592" s="71"/>
      <c r="K4592" s="74"/>
      <c r="L4592" s="180"/>
      <c r="M4592" s="180"/>
      <c r="N4592" s="78"/>
      <c r="R4592" s="80"/>
      <c r="S4592" s="92"/>
      <c r="W4592" s="107"/>
      <c r="X4592" s="225"/>
      <c r="Y4592" s="62"/>
      <c r="Z4592" s="108"/>
      <c r="AA4592" s="107"/>
      <c r="AC4592" s="108"/>
      <c r="AD4592" s="108"/>
      <c r="AE4592" s="71"/>
      <c r="AF4592" s="71"/>
      <c r="AG4592" s="71"/>
      <c r="AH4592" s="71"/>
      <c r="AI4592" s="120"/>
      <c r="AK4592" s="119"/>
      <c r="AL4592" s="119"/>
      <c r="AR4592" s="130"/>
      <c r="AT4592" s="7"/>
      <c r="AU4592" s="7"/>
      <c r="AV4592" s="136"/>
      <c r="AW4592" s="129"/>
      <c r="AX4592" s="140"/>
      <c r="BQ4592" s="158"/>
      <c r="BS4592" s="6"/>
      <c r="BT4592" s="11"/>
    </row>
    <row r="4593" spans="1:72" ht="15.75" x14ac:dyDescent="0.25">
      <c r="A4593" s="52"/>
      <c r="B4593" s="56"/>
      <c r="C4593" s="7"/>
      <c r="D4593" s="7"/>
      <c r="E4593" s="7"/>
      <c r="F4593" s="7"/>
      <c r="J4593" s="71"/>
      <c r="K4593" s="74"/>
      <c r="L4593" s="180"/>
      <c r="M4593" s="180"/>
      <c r="N4593" s="78"/>
      <c r="R4593" s="80"/>
      <c r="S4593" s="92"/>
      <c r="W4593" s="107"/>
      <c r="X4593" s="225"/>
      <c r="Y4593" s="62"/>
      <c r="Z4593" s="108"/>
      <c r="AA4593" s="107"/>
      <c r="AC4593" s="108"/>
      <c r="AD4593" s="108"/>
      <c r="AE4593" s="71"/>
      <c r="AF4593" s="71"/>
      <c r="AG4593" s="71"/>
      <c r="AH4593" s="71"/>
      <c r="AI4593" s="120"/>
      <c r="AK4593" s="119"/>
      <c r="AL4593" s="119"/>
      <c r="AR4593" s="130"/>
      <c r="AT4593" s="7"/>
      <c r="AU4593" s="7"/>
      <c r="AV4593" s="136"/>
      <c r="AW4593" s="129"/>
      <c r="AX4593" s="140"/>
      <c r="BQ4593" s="158"/>
      <c r="BS4593" s="6"/>
      <c r="BT4593" s="11"/>
    </row>
    <row r="4594" spans="1:72" ht="15.75" x14ac:dyDescent="0.25">
      <c r="A4594" s="52"/>
      <c r="B4594" s="56"/>
      <c r="C4594" s="7"/>
      <c r="D4594" s="7"/>
      <c r="E4594" s="7"/>
      <c r="F4594" s="7"/>
      <c r="J4594" s="71"/>
      <c r="K4594" s="74"/>
      <c r="L4594" s="180"/>
      <c r="M4594" s="180"/>
      <c r="N4594" s="78"/>
      <c r="R4594" s="80"/>
      <c r="S4594" s="92"/>
      <c r="W4594" s="107"/>
      <c r="X4594" s="225"/>
      <c r="Y4594" s="62"/>
      <c r="Z4594" s="108"/>
      <c r="AA4594" s="107"/>
      <c r="AC4594" s="108"/>
      <c r="AD4594" s="108"/>
      <c r="AE4594" s="71"/>
      <c r="AF4594" s="71"/>
      <c r="AG4594" s="71"/>
      <c r="AH4594" s="71"/>
      <c r="AI4594" s="120"/>
      <c r="AK4594" s="119"/>
      <c r="AL4594" s="119"/>
      <c r="AR4594" s="130"/>
      <c r="AT4594" s="7"/>
      <c r="AU4594" s="7"/>
      <c r="AV4594" s="136"/>
      <c r="AW4594" s="129"/>
      <c r="AX4594" s="140"/>
      <c r="BQ4594" s="158"/>
      <c r="BS4594" s="6"/>
      <c r="BT4594" s="11"/>
    </row>
    <row r="4595" spans="1:72" ht="15.75" x14ac:dyDescent="0.25">
      <c r="A4595" s="52"/>
      <c r="B4595" s="56"/>
      <c r="C4595" s="7"/>
      <c r="D4595" s="7"/>
      <c r="E4595" s="7"/>
      <c r="F4595" s="7"/>
      <c r="J4595" s="71"/>
      <c r="K4595" s="74"/>
      <c r="L4595" s="180"/>
      <c r="M4595" s="180"/>
      <c r="N4595" s="78"/>
      <c r="R4595" s="80"/>
      <c r="S4595" s="92"/>
      <c r="W4595" s="107"/>
      <c r="X4595" s="225"/>
      <c r="Y4595" s="62"/>
      <c r="Z4595" s="108"/>
      <c r="AA4595" s="107"/>
      <c r="AC4595" s="108"/>
      <c r="AD4595" s="108"/>
      <c r="AE4595" s="71"/>
      <c r="AF4595" s="71"/>
      <c r="AG4595" s="71"/>
      <c r="AH4595" s="71"/>
      <c r="AI4595" s="120"/>
      <c r="AK4595" s="119"/>
      <c r="AL4595" s="119"/>
      <c r="AR4595" s="130"/>
      <c r="AT4595" s="7"/>
      <c r="AU4595" s="7"/>
      <c r="AV4595" s="136"/>
      <c r="AW4595" s="129"/>
      <c r="AX4595" s="140"/>
      <c r="BQ4595" s="158"/>
      <c r="BS4595" s="6"/>
      <c r="BT4595" s="11"/>
    </row>
    <row r="4596" spans="1:72" ht="15.75" x14ac:dyDescent="0.25">
      <c r="A4596" s="52"/>
      <c r="B4596" s="56"/>
      <c r="C4596" s="7"/>
      <c r="D4596" s="7"/>
      <c r="E4596" s="7"/>
      <c r="F4596" s="7"/>
      <c r="J4596" s="71"/>
      <c r="K4596" s="74"/>
      <c r="L4596" s="180"/>
      <c r="M4596" s="180"/>
      <c r="N4596" s="78"/>
      <c r="R4596" s="80"/>
      <c r="S4596" s="92"/>
      <c r="W4596" s="107"/>
      <c r="X4596" s="225"/>
      <c r="Y4596" s="62"/>
      <c r="Z4596" s="108"/>
      <c r="AA4596" s="107"/>
      <c r="AC4596" s="108"/>
      <c r="AD4596" s="108"/>
      <c r="AE4596" s="71"/>
      <c r="AF4596" s="71"/>
      <c r="AG4596" s="71"/>
      <c r="AH4596" s="71"/>
      <c r="AI4596" s="120"/>
      <c r="AK4596" s="119"/>
      <c r="AL4596" s="119"/>
      <c r="AR4596" s="130"/>
      <c r="AT4596" s="7"/>
      <c r="AU4596" s="7"/>
      <c r="AV4596" s="136"/>
      <c r="AW4596" s="129"/>
      <c r="AX4596" s="140"/>
      <c r="BQ4596" s="158"/>
      <c r="BS4596" s="6"/>
      <c r="BT4596" s="11"/>
    </row>
    <row r="4597" spans="1:72" ht="15.75" x14ac:dyDescent="0.25">
      <c r="A4597" s="52"/>
      <c r="B4597" s="56"/>
      <c r="C4597" s="7"/>
      <c r="D4597" s="7"/>
      <c r="E4597" s="7"/>
      <c r="F4597" s="7"/>
      <c r="J4597" s="71"/>
      <c r="K4597" s="74"/>
      <c r="L4597" s="180"/>
      <c r="M4597" s="180"/>
      <c r="N4597" s="78"/>
      <c r="R4597" s="80"/>
      <c r="S4597" s="92"/>
      <c r="W4597" s="107"/>
      <c r="X4597" s="225"/>
      <c r="Y4597" s="62"/>
      <c r="Z4597" s="108"/>
      <c r="AA4597" s="107"/>
      <c r="AC4597" s="108"/>
      <c r="AD4597" s="108"/>
      <c r="AE4597" s="71"/>
      <c r="AF4597" s="71"/>
      <c r="AG4597" s="71"/>
      <c r="AH4597" s="71"/>
      <c r="AI4597" s="120"/>
      <c r="AK4597" s="119"/>
      <c r="AL4597" s="119"/>
      <c r="AR4597" s="130"/>
      <c r="AT4597" s="7"/>
      <c r="AU4597" s="7"/>
      <c r="AV4597" s="136"/>
      <c r="AW4597" s="129"/>
      <c r="AX4597" s="140"/>
      <c r="BQ4597" s="158"/>
      <c r="BS4597" s="6"/>
      <c r="BT4597" s="11"/>
    </row>
    <row r="4598" spans="1:72" ht="15.75" x14ac:dyDescent="0.25">
      <c r="A4598" s="52"/>
      <c r="B4598" s="56"/>
      <c r="C4598" s="7"/>
      <c r="D4598" s="7"/>
      <c r="E4598" s="7"/>
      <c r="F4598" s="7"/>
      <c r="J4598" s="71"/>
      <c r="K4598" s="74"/>
      <c r="L4598" s="180"/>
      <c r="M4598" s="180"/>
      <c r="N4598" s="78"/>
      <c r="R4598" s="80"/>
      <c r="S4598" s="92"/>
      <c r="W4598" s="107"/>
      <c r="X4598" s="225"/>
      <c r="Y4598" s="62"/>
      <c r="Z4598" s="108"/>
      <c r="AA4598" s="107"/>
      <c r="AC4598" s="108"/>
      <c r="AD4598" s="108"/>
      <c r="AE4598" s="71"/>
      <c r="AF4598" s="71"/>
      <c r="AG4598" s="71"/>
      <c r="AH4598" s="71"/>
      <c r="AI4598" s="120"/>
      <c r="AK4598" s="119"/>
      <c r="AL4598" s="119"/>
      <c r="AR4598" s="130"/>
      <c r="AT4598" s="7"/>
      <c r="AU4598" s="7"/>
      <c r="AV4598" s="136"/>
      <c r="AW4598" s="129"/>
      <c r="AX4598" s="140"/>
      <c r="BQ4598" s="158"/>
      <c r="BS4598" s="6"/>
      <c r="BT4598" s="11"/>
    </row>
    <row r="4599" spans="1:72" ht="15.75" x14ac:dyDescent="0.25">
      <c r="A4599" s="52"/>
      <c r="B4599" s="56"/>
      <c r="C4599" s="7"/>
      <c r="D4599" s="7"/>
      <c r="E4599" s="7"/>
      <c r="F4599" s="7"/>
      <c r="J4599" s="71"/>
      <c r="K4599" s="74"/>
      <c r="L4599" s="180"/>
      <c r="M4599" s="180"/>
      <c r="N4599" s="78"/>
      <c r="R4599" s="80"/>
      <c r="S4599" s="92"/>
      <c r="W4599" s="107"/>
      <c r="X4599" s="225"/>
      <c r="Y4599" s="62"/>
      <c r="Z4599" s="108"/>
      <c r="AA4599" s="107"/>
      <c r="AC4599" s="108"/>
      <c r="AD4599" s="108"/>
      <c r="AE4599" s="71"/>
      <c r="AF4599" s="71"/>
      <c r="AG4599" s="71"/>
      <c r="AH4599" s="71"/>
      <c r="AI4599" s="120"/>
      <c r="AK4599" s="119"/>
      <c r="AL4599" s="119"/>
      <c r="AR4599" s="130"/>
      <c r="AT4599" s="7"/>
      <c r="AU4599" s="7"/>
      <c r="AV4599" s="136"/>
      <c r="AW4599" s="129"/>
      <c r="AX4599" s="140"/>
      <c r="BQ4599" s="158"/>
      <c r="BS4599" s="6"/>
      <c r="BT4599" s="11"/>
    </row>
    <row r="4600" spans="1:72" ht="15.75" x14ac:dyDescent="0.25">
      <c r="A4600" s="52"/>
      <c r="B4600" s="56"/>
      <c r="C4600" s="7"/>
      <c r="D4600" s="7"/>
      <c r="E4600" s="7"/>
      <c r="F4600" s="7"/>
      <c r="J4600" s="71"/>
      <c r="K4600" s="74"/>
      <c r="L4600" s="180"/>
      <c r="M4600" s="180"/>
      <c r="N4600" s="78"/>
      <c r="R4600" s="80"/>
      <c r="S4600" s="92"/>
      <c r="W4600" s="107"/>
      <c r="X4600" s="225"/>
      <c r="Y4600" s="62"/>
      <c r="Z4600" s="108"/>
      <c r="AA4600" s="107"/>
      <c r="AC4600" s="108"/>
      <c r="AD4600" s="108"/>
      <c r="AE4600" s="71"/>
      <c r="AF4600" s="71"/>
      <c r="AG4600" s="71"/>
      <c r="AH4600" s="71"/>
      <c r="AI4600" s="120"/>
      <c r="AK4600" s="119"/>
      <c r="AL4600" s="119"/>
      <c r="AR4600" s="130"/>
      <c r="AT4600" s="7"/>
      <c r="AU4600" s="7"/>
      <c r="AV4600" s="136"/>
      <c r="AW4600" s="129"/>
      <c r="AX4600" s="140"/>
      <c r="BQ4600" s="158"/>
      <c r="BS4600" s="6"/>
      <c r="BT4600" s="11"/>
    </row>
    <row r="4601" spans="1:72" ht="15.75" x14ac:dyDescent="0.25">
      <c r="A4601" s="52"/>
      <c r="B4601" s="56"/>
      <c r="C4601" s="7"/>
      <c r="D4601" s="7"/>
      <c r="E4601" s="7"/>
      <c r="F4601" s="7"/>
      <c r="J4601" s="71"/>
      <c r="K4601" s="74"/>
      <c r="L4601" s="180"/>
      <c r="M4601" s="180"/>
      <c r="N4601" s="78"/>
      <c r="R4601" s="80"/>
      <c r="S4601" s="92"/>
      <c r="W4601" s="107"/>
      <c r="X4601" s="225"/>
      <c r="Y4601" s="62"/>
      <c r="Z4601" s="108"/>
      <c r="AA4601" s="107"/>
      <c r="AC4601" s="108"/>
      <c r="AD4601" s="108"/>
      <c r="AE4601" s="71"/>
      <c r="AF4601" s="71"/>
      <c r="AG4601" s="71"/>
      <c r="AH4601" s="71"/>
      <c r="AI4601" s="120"/>
      <c r="AK4601" s="119"/>
      <c r="AL4601" s="119"/>
      <c r="AR4601" s="130"/>
      <c r="AT4601" s="7"/>
      <c r="AU4601" s="7"/>
      <c r="AV4601" s="136"/>
      <c r="AW4601" s="129"/>
      <c r="AX4601" s="140"/>
      <c r="BQ4601" s="158"/>
      <c r="BS4601" s="6"/>
      <c r="BT4601" s="11"/>
    </row>
    <row r="4602" spans="1:72" ht="15.75" x14ac:dyDescent="0.25">
      <c r="A4602" s="52"/>
      <c r="B4602" s="56"/>
      <c r="C4602" s="7"/>
      <c r="D4602" s="7"/>
      <c r="E4602" s="7"/>
      <c r="F4602" s="7"/>
      <c r="J4602" s="71"/>
      <c r="K4602" s="74"/>
      <c r="L4602" s="180"/>
      <c r="M4602" s="180"/>
      <c r="N4602" s="78"/>
      <c r="R4602" s="80"/>
      <c r="S4602" s="92"/>
      <c r="W4602" s="107"/>
      <c r="X4602" s="225"/>
      <c r="Y4602" s="62"/>
      <c r="Z4602" s="108"/>
      <c r="AA4602" s="107"/>
      <c r="AC4602" s="108"/>
      <c r="AD4602" s="108"/>
      <c r="AE4602" s="71"/>
      <c r="AF4602" s="71"/>
      <c r="AG4602" s="71"/>
      <c r="AH4602" s="71"/>
      <c r="AI4602" s="120"/>
      <c r="AK4602" s="119"/>
      <c r="AL4602" s="119"/>
      <c r="AR4602" s="130"/>
      <c r="AT4602" s="7"/>
      <c r="AU4602" s="7"/>
      <c r="AV4602" s="136"/>
      <c r="AW4602" s="129"/>
      <c r="AX4602" s="140"/>
      <c r="BQ4602" s="158"/>
      <c r="BS4602" s="6"/>
      <c r="BT4602" s="11"/>
    </row>
    <row r="4603" spans="1:72" ht="15.75" x14ac:dyDescent="0.25">
      <c r="A4603" s="52"/>
      <c r="B4603" s="56"/>
      <c r="C4603" s="7"/>
      <c r="D4603" s="7"/>
      <c r="E4603" s="7"/>
      <c r="F4603" s="7"/>
      <c r="J4603" s="71"/>
      <c r="K4603" s="74"/>
      <c r="L4603" s="180"/>
      <c r="M4603" s="180"/>
      <c r="N4603" s="78"/>
      <c r="R4603" s="80"/>
      <c r="S4603" s="92"/>
      <c r="W4603" s="107"/>
      <c r="X4603" s="225"/>
      <c r="Y4603" s="62"/>
      <c r="Z4603" s="108"/>
      <c r="AA4603" s="107"/>
      <c r="AC4603" s="108"/>
      <c r="AD4603" s="108"/>
      <c r="AE4603" s="71"/>
      <c r="AF4603" s="71"/>
      <c r="AG4603" s="71"/>
      <c r="AH4603" s="71"/>
      <c r="AI4603" s="120"/>
      <c r="AK4603" s="119"/>
      <c r="AL4603" s="119"/>
      <c r="AR4603" s="130"/>
      <c r="AT4603" s="7"/>
      <c r="AU4603" s="7"/>
      <c r="AV4603" s="136"/>
      <c r="AW4603" s="129"/>
      <c r="AX4603" s="140"/>
      <c r="BQ4603" s="158"/>
      <c r="BS4603" s="6"/>
      <c r="BT4603" s="11"/>
    </row>
    <row r="4604" spans="1:72" ht="15.75" x14ac:dyDescent="0.25">
      <c r="A4604" s="52"/>
      <c r="B4604" s="56"/>
      <c r="C4604" s="7"/>
      <c r="D4604" s="7"/>
      <c r="E4604" s="7"/>
      <c r="F4604" s="7"/>
      <c r="J4604" s="71"/>
      <c r="K4604" s="74"/>
      <c r="L4604" s="180"/>
      <c r="M4604" s="180"/>
      <c r="N4604" s="78"/>
      <c r="R4604" s="80"/>
      <c r="S4604" s="92"/>
      <c r="W4604" s="107"/>
      <c r="X4604" s="225"/>
      <c r="Y4604" s="62"/>
      <c r="Z4604" s="108"/>
      <c r="AA4604" s="107"/>
      <c r="AC4604" s="108"/>
      <c r="AD4604" s="108"/>
      <c r="AE4604" s="71"/>
      <c r="AF4604" s="71"/>
      <c r="AG4604" s="71"/>
      <c r="AH4604" s="71"/>
      <c r="AI4604" s="120"/>
      <c r="AK4604" s="119"/>
      <c r="AL4604" s="119"/>
      <c r="AR4604" s="130"/>
      <c r="AT4604" s="7"/>
      <c r="AU4604" s="7"/>
      <c r="AV4604" s="136"/>
      <c r="AW4604" s="129"/>
      <c r="AX4604" s="140"/>
      <c r="BQ4604" s="158"/>
      <c r="BS4604" s="6"/>
      <c r="BT4604" s="11"/>
    </row>
    <row r="4605" spans="1:72" ht="15.75" x14ac:dyDescent="0.25">
      <c r="A4605" s="52"/>
      <c r="B4605" s="56"/>
      <c r="C4605" s="7"/>
      <c r="D4605" s="7"/>
      <c r="E4605" s="7"/>
      <c r="F4605" s="7"/>
      <c r="J4605" s="71"/>
      <c r="K4605" s="74"/>
      <c r="L4605" s="180"/>
      <c r="M4605" s="180"/>
      <c r="N4605" s="78"/>
      <c r="R4605" s="80"/>
      <c r="S4605" s="92"/>
      <c r="W4605" s="107"/>
      <c r="X4605" s="225"/>
      <c r="Y4605" s="62"/>
      <c r="Z4605" s="108"/>
      <c r="AA4605" s="107"/>
      <c r="AC4605" s="108"/>
      <c r="AD4605" s="108"/>
      <c r="AE4605" s="71"/>
      <c r="AF4605" s="71"/>
      <c r="AG4605" s="71"/>
      <c r="AH4605" s="71"/>
      <c r="AI4605" s="120"/>
      <c r="AK4605" s="119"/>
      <c r="AL4605" s="119"/>
      <c r="AR4605" s="130"/>
      <c r="AT4605" s="7"/>
      <c r="AU4605" s="7"/>
      <c r="AV4605" s="136"/>
      <c r="AW4605" s="129"/>
      <c r="AX4605" s="140"/>
      <c r="BQ4605" s="158"/>
      <c r="BS4605" s="6"/>
      <c r="BT4605" s="11"/>
    </row>
    <row r="4606" spans="1:72" ht="15.75" x14ac:dyDescent="0.25">
      <c r="A4606" s="52"/>
      <c r="B4606" s="56"/>
      <c r="C4606" s="7"/>
      <c r="D4606" s="7"/>
      <c r="E4606" s="7"/>
      <c r="F4606" s="7"/>
      <c r="J4606" s="71"/>
      <c r="K4606" s="74"/>
      <c r="L4606" s="180"/>
      <c r="M4606" s="180"/>
      <c r="N4606" s="78"/>
      <c r="R4606" s="80"/>
      <c r="S4606" s="92"/>
      <c r="W4606" s="107"/>
      <c r="X4606" s="225"/>
      <c r="Y4606" s="62"/>
      <c r="Z4606" s="108"/>
      <c r="AA4606" s="107"/>
      <c r="AC4606" s="108"/>
      <c r="AD4606" s="108"/>
      <c r="AE4606" s="71"/>
      <c r="AF4606" s="71"/>
      <c r="AG4606" s="71"/>
      <c r="AH4606" s="71"/>
      <c r="AI4606" s="120"/>
      <c r="AK4606" s="119"/>
      <c r="AL4606" s="119"/>
      <c r="AR4606" s="130"/>
      <c r="AT4606" s="7"/>
      <c r="AU4606" s="7"/>
      <c r="AV4606" s="136"/>
      <c r="AW4606" s="129"/>
      <c r="AX4606" s="140"/>
      <c r="BQ4606" s="158"/>
      <c r="BS4606" s="6"/>
      <c r="BT4606" s="11"/>
    </row>
    <row r="4607" spans="1:72" ht="15.75" x14ac:dyDescent="0.25">
      <c r="A4607" s="52"/>
      <c r="B4607" s="56"/>
      <c r="C4607" s="7"/>
      <c r="D4607" s="7"/>
      <c r="E4607" s="7"/>
      <c r="F4607" s="7"/>
      <c r="J4607" s="71"/>
      <c r="K4607" s="74"/>
      <c r="L4607" s="180"/>
      <c r="M4607" s="180"/>
      <c r="N4607" s="78"/>
      <c r="R4607" s="80"/>
      <c r="S4607" s="92"/>
      <c r="W4607" s="107"/>
      <c r="X4607" s="225"/>
      <c r="Y4607" s="62"/>
      <c r="Z4607" s="108"/>
      <c r="AA4607" s="107"/>
      <c r="AC4607" s="108"/>
      <c r="AD4607" s="108"/>
      <c r="AE4607" s="71"/>
      <c r="AF4607" s="71"/>
      <c r="AG4607" s="71"/>
      <c r="AH4607" s="71"/>
      <c r="AI4607" s="120"/>
      <c r="AK4607" s="119"/>
      <c r="AL4607" s="119"/>
      <c r="AR4607" s="130"/>
      <c r="AT4607" s="7"/>
      <c r="AU4607" s="7"/>
      <c r="AV4607" s="136"/>
      <c r="AW4607" s="129"/>
      <c r="AX4607" s="140"/>
      <c r="BQ4607" s="158"/>
      <c r="BS4607" s="6"/>
      <c r="BT4607" s="11"/>
    </row>
    <row r="4608" spans="1:72" ht="15.75" x14ac:dyDescent="0.25">
      <c r="A4608" s="52"/>
      <c r="B4608" s="56"/>
      <c r="C4608" s="7"/>
      <c r="D4608" s="7"/>
      <c r="E4608" s="7"/>
      <c r="F4608" s="7"/>
      <c r="J4608" s="71"/>
      <c r="K4608" s="74"/>
      <c r="L4608" s="180"/>
      <c r="M4608" s="180"/>
      <c r="N4608" s="78"/>
      <c r="R4608" s="80"/>
      <c r="S4608" s="92"/>
      <c r="W4608" s="107"/>
      <c r="X4608" s="225"/>
      <c r="Y4608" s="62"/>
      <c r="Z4608" s="108"/>
      <c r="AA4608" s="107"/>
      <c r="AC4608" s="108"/>
      <c r="AD4608" s="108"/>
      <c r="AE4608" s="71"/>
      <c r="AF4608" s="71"/>
      <c r="AG4608" s="71"/>
      <c r="AH4608" s="71"/>
      <c r="AI4608" s="120"/>
      <c r="AK4608" s="119"/>
      <c r="AL4608" s="119"/>
      <c r="AR4608" s="130"/>
      <c r="AT4608" s="7"/>
      <c r="AU4608" s="7"/>
      <c r="AV4608" s="136"/>
      <c r="AW4608" s="129"/>
      <c r="AX4608" s="140"/>
      <c r="BQ4608" s="158"/>
      <c r="BS4608" s="6"/>
      <c r="BT4608" s="11"/>
    </row>
    <row r="4609" spans="1:72" ht="15.75" x14ac:dyDescent="0.25">
      <c r="A4609" s="52"/>
      <c r="B4609" s="56"/>
      <c r="C4609" s="7"/>
      <c r="D4609" s="7"/>
      <c r="E4609" s="7"/>
      <c r="F4609" s="7"/>
      <c r="J4609" s="71"/>
      <c r="K4609" s="74"/>
      <c r="L4609" s="180"/>
      <c r="M4609" s="180"/>
      <c r="N4609" s="78"/>
      <c r="R4609" s="80"/>
      <c r="S4609" s="92"/>
      <c r="W4609" s="107"/>
      <c r="X4609" s="225"/>
      <c r="Y4609" s="62"/>
      <c r="Z4609" s="108"/>
      <c r="AA4609" s="107"/>
      <c r="AC4609" s="108"/>
      <c r="AD4609" s="108"/>
      <c r="AE4609" s="71"/>
      <c r="AF4609" s="71"/>
      <c r="AG4609" s="71"/>
      <c r="AH4609" s="71"/>
      <c r="AI4609" s="120"/>
      <c r="AK4609" s="119"/>
      <c r="AL4609" s="119"/>
      <c r="AR4609" s="130"/>
      <c r="AT4609" s="7"/>
      <c r="AU4609" s="7"/>
      <c r="AV4609" s="136"/>
      <c r="AW4609" s="129"/>
      <c r="AX4609" s="140"/>
      <c r="BQ4609" s="158"/>
      <c r="BS4609" s="6"/>
      <c r="BT4609" s="11"/>
    </row>
    <row r="4610" spans="1:72" ht="15.75" x14ac:dyDescent="0.25">
      <c r="A4610" s="52"/>
      <c r="B4610" s="56"/>
      <c r="C4610" s="7"/>
      <c r="D4610" s="7"/>
      <c r="E4610" s="7"/>
      <c r="F4610" s="7"/>
      <c r="J4610" s="71"/>
      <c r="K4610" s="74"/>
      <c r="L4610" s="180"/>
      <c r="M4610" s="180"/>
      <c r="N4610" s="78"/>
      <c r="R4610" s="80"/>
      <c r="S4610" s="92"/>
      <c r="W4610" s="107"/>
      <c r="X4610" s="225"/>
      <c r="Y4610" s="62"/>
      <c r="Z4610" s="108"/>
      <c r="AA4610" s="107"/>
      <c r="AC4610" s="108"/>
      <c r="AD4610" s="108"/>
      <c r="AE4610" s="71"/>
      <c r="AF4610" s="71"/>
      <c r="AG4610" s="71"/>
      <c r="AH4610" s="71"/>
      <c r="AI4610" s="120"/>
      <c r="AK4610" s="119"/>
      <c r="AL4610" s="119"/>
      <c r="AR4610" s="130"/>
      <c r="AT4610" s="7"/>
      <c r="AU4610" s="7"/>
      <c r="AV4610" s="136"/>
      <c r="AW4610" s="129"/>
      <c r="AX4610" s="140"/>
      <c r="BQ4610" s="158"/>
      <c r="BS4610" s="6"/>
      <c r="BT4610" s="11"/>
    </row>
    <row r="4611" spans="1:72" ht="15.75" x14ac:dyDescent="0.25">
      <c r="A4611" s="52"/>
      <c r="B4611" s="56"/>
      <c r="C4611" s="7"/>
      <c r="D4611" s="7"/>
      <c r="E4611" s="7"/>
      <c r="F4611" s="7"/>
      <c r="J4611" s="71"/>
      <c r="K4611" s="74"/>
      <c r="L4611" s="180"/>
      <c r="M4611" s="180"/>
      <c r="N4611" s="78"/>
      <c r="R4611" s="80"/>
      <c r="S4611" s="92"/>
      <c r="W4611" s="107"/>
      <c r="X4611" s="225"/>
      <c r="Y4611" s="62"/>
      <c r="Z4611" s="108"/>
      <c r="AA4611" s="107"/>
      <c r="AC4611" s="108"/>
      <c r="AD4611" s="108"/>
      <c r="AE4611" s="71"/>
      <c r="AF4611" s="71"/>
      <c r="AG4611" s="71"/>
      <c r="AH4611" s="71"/>
      <c r="AI4611" s="120"/>
      <c r="AK4611" s="119"/>
      <c r="AL4611" s="119"/>
      <c r="AR4611" s="130"/>
      <c r="AT4611" s="7"/>
      <c r="AU4611" s="7"/>
      <c r="AV4611" s="136"/>
      <c r="AW4611" s="129"/>
      <c r="AX4611" s="140"/>
      <c r="BQ4611" s="158"/>
      <c r="BS4611" s="6"/>
      <c r="BT4611" s="11"/>
    </row>
    <row r="4612" spans="1:72" ht="15.75" x14ac:dyDescent="0.25">
      <c r="A4612" s="52"/>
      <c r="B4612" s="56"/>
      <c r="C4612" s="7"/>
      <c r="D4612" s="7"/>
      <c r="E4612" s="7"/>
      <c r="F4612" s="7"/>
      <c r="J4612" s="71"/>
      <c r="K4612" s="74"/>
      <c r="L4612" s="180"/>
      <c r="M4612" s="180"/>
      <c r="N4612" s="78"/>
      <c r="R4612" s="80"/>
      <c r="S4612" s="92"/>
      <c r="W4612" s="107"/>
      <c r="X4612" s="225"/>
      <c r="Y4612" s="62"/>
      <c r="Z4612" s="108"/>
      <c r="AA4612" s="107"/>
      <c r="AC4612" s="108"/>
      <c r="AD4612" s="108"/>
      <c r="AE4612" s="71"/>
      <c r="AF4612" s="71"/>
      <c r="AG4612" s="71"/>
      <c r="AH4612" s="71"/>
      <c r="AI4612" s="120"/>
      <c r="AK4612" s="119"/>
      <c r="AL4612" s="119"/>
      <c r="AR4612" s="130"/>
      <c r="AT4612" s="7"/>
      <c r="AU4612" s="7"/>
      <c r="AV4612" s="136"/>
      <c r="AW4612" s="129"/>
      <c r="AX4612" s="140"/>
      <c r="BQ4612" s="158"/>
      <c r="BS4612" s="6"/>
      <c r="BT4612" s="11"/>
    </row>
    <row r="4613" spans="1:72" ht="15.75" x14ac:dyDescent="0.25">
      <c r="A4613" s="52"/>
      <c r="B4613" s="56"/>
      <c r="C4613" s="7"/>
      <c r="D4613" s="7"/>
      <c r="E4613" s="7"/>
      <c r="F4613" s="7"/>
      <c r="J4613" s="71"/>
      <c r="K4613" s="74"/>
      <c r="L4613" s="180"/>
      <c r="M4613" s="180"/>
      <c r="N4613" s="78"/>
      <c r="R4613" s="80"/>
      <c r="S4613" s="92"/>
      <c r="W4613" s="107"/>
      <c r="X4613" s="225"/>
      <c r="Y4613" s="62"/>
      <c r="Z4613" s="108"/>
      <c r="AA4613" s="107"/>
      <c r="AC4613" s="108"/>
      <c r="AD4613" s="108"/>
      <c r="AE4613" s="71"/>
      <c r="AF4613" s="71"/>
      <c r="AG4613" s="71"/>
      <c r="AH4613" s="71"/>
      <c r="AI4613" s="120"/>
      <c r="AK4613" s="119"/>
      <c r="AL4613" s="119"/>
      <c r="AR4613" s="130"/>
      <c r="AT4613" s="7"/>
      <c r="AU4613" s="7"/>
      <c r="AV4613" s="136"/>
      <c r="AW4613" s="129"/>
      <c r="AX4613" s="140"/>
      <c r="BQ4613" s="158"/>
      <c r="BS4613" s="6"/>
      <c r="BT4613" s="11"/>
    </row>
    <row r="4614" spans="1:72" ht="15.75" x14ac:dyDescent="0.25">
      <c r="A4614" s="52"/>
      <c r="B4614" s="56"/>
      <c r="C4614" s="7"/>
      <c r="D4614" s="7"/>
      <c r="E4614" s="7"/>
      <c r="F4614" s="7"/>
      <c r="J4614" s="71"/>
      <c r="K4614" s="74"/>
      <c r="L4614" s="180"/>
      <c r="M4614" s="180"/>
      <c r="N4614" s="78"/>
      <c r="R4614" s="80"/>
      <c r="S4614" s="92"/>
      <c r="W4614" s="107"/>
      <c r="X4614" s="225"/>
      <c r="Y4614" s="62"/>
      <c r="Z4614" s="108"/>
      <c r="AA4614" s="107"/>
      <c r="AC4614" s="108"/>
      <c r="AD4614" s="108"/>
      <c r="AE4614" s="71"/>
      <c r="AF4614" s="71"/>
      <c r="AG4614" s="71"/>
      <c r="AH4614" s="71"/>
      <c r="AI4614" s="120"/>
      <c r="AK4614" s="119"/>
      <c r="AL4614" s="119"/>
      <c r="AR4614" s="130"/>
      <c r="AT4614" s="7"/>
      <c r="AU4614" s="7"/>
      <c r="AV4614" s="136"/>
      <c r="AW4614" s="129"/>
      <c r="AX4614" s="140"/>
      <c r="BQ4614" s="158"/>
      <c r="BS4614" s="6"/>
      <c r="BT4614" s="11"/>
    </row>
    <row r="4615" spans="1:72" ht="15.75" x14ac:dyDescent="0.25">
      <c r="A4615" s="52"/>
      <c r="B4615" s="56"/>
      <c r="C4615" s="7"/>
      <c r="D4615" s="7"/>
      <c r="E4615" s="7"/>
      <c r="F4615" s="7"/>
      <c r="J4615" s="71"/>
      <c r="K4615" s="74"/>
      <c r="L4615" s="180"/>
      <c r="M4615" s="180"/>
      <c r="N4615" s="78"/>
      <c r="R4615" s="80"/>
      <c r="S4615" s="92"/>
      <c r="W4615" s="107"/>
      <c r="X4615" s="225"/>
      <c r="Y4615" s="62"/>
      <c r="Z4615" s="108"/>
      <c r="AA4615" s="107"/>
      <c r="AC4615" s="108"/>
      <c r="AD4615" s="108"/>
      <c r="AE4615" s="71"/>
      <c r="AF4615" s="71"/>
      <c r="AG4615" s="71"/>
      <c r="AH4615" s="71"/>
      <c r="AI4615" s="120"/>
      <c r="AK4615" s="119"/>
      <c r="AL4615" s="119"/>
      <c r="AR4615" s="130"/>
      <c r="AT4615" s="7"/>
      <c r="AU4615" s="7"/>
      <c r="AV4615" s="136"/>
      <c r="AW4615" s="129"/>
      <c r="AX4615" s="140"/>
      <c r="BQ4615" s="158"/>
      <c r="BS4615" s="6"/>
      <c r="BT4615" s="11"/>
    </row>
    <row r="4616" spans="1:72" ht="15.75" x14ac:dyDescent="0.25">
      <c r="A4616" s="52"/>
      <c r="B4616" s="56"/>
      <c r="C4616" s="7"/>
      <c r="D4616" s="7"/>
      <c r="E4616" s="7"/>
      <c r="F4616" s="7"/>
      <c r="J4616" s="71"/>
      <c r="K4616" s="74"/>
      <c r="L4616" s="180"/>
      <c r="M4616" s="180"/>
      <c r="N4616" s="78"/>
      <c r="R4616" s="80"/>
      <c r="S4616" s="92"/>
      <c r="W4616" s="107"/>
      <c r="X4616" s="225"/>
      <c r="Y4616" s="62"/>
      <c r="Z4616" s="108"/>
      <c r="AA4616" s="107"/>
      <c r="AC4616" s="108"/>
      <c r="AD4616" s="108"/>
      <c r="AE4616" s="71"/>
      <c r="AF4616" s="71"/>
      <c r="AG4616" s="71"/>
      <c r="AH4616" s="71"/>
      <c r="AI4616" s="120"/>
      <c r="AK4616" s="119"/>
      <c r="AL4616" s="119"/>
      <c r="AR4616" s="130"/>
      <c r="AT4616" s="7"/>
      <c r="AU4616" s="7"/>
      <c r="AV4616" s="136"/>
      <c r="AW4616" s="129"/>
      <c r="AX4616" s="140"/>
      <c r="BQ4616" s="158"/>
      <c r="BS4616" s="6"/>
      <c r="BT4616" s="11"/>
    </row>
    <row r="4617" spans="1:72" ht="15.75" x14ac:dyDescent="0.25">
      <c r="A4617" s="52"/>
      <c r="B4617" s="56"/>
      <c r="C4617" s="7"/>
      <c r="D4617" s="7"/>
      <c r="E4617" s="7"/>
      <c r="F4617" s="7"/>
      <c r="J4617" s="71"/>
      <c r="K4617" s="74"/>
      <c r="L4617" s="180"/>
      <c r="M4617" s="180"/>
      <c r="N4617" s="78"/>
      <c r="R4617" s="80"/>
      <c r="S4617" s="92"/>
      <c r="W4617" s="107"/>
      <c r="X4617" s="225"/>
      <c r="Y4617" s="62"/>
      <c r="Z4617" s="108"/>
      <c r="AA4617" s="107"/>
      <c r="AC4617" s="108"/>
      <c r="AD4617" s="108"/>
      <c r="AE4617" s="71"/>
      <c r="AF4617" s="71"/>
      <c r="AG4617" s="71"/>
      <c r="AH4617" s="71"/>
      <c r="AI4617" s="120"/>
      <c r="AK4617" s="119"/>
      <c r="AL4617" s="119"/>
      <c r="AR4617" s="130"/>
      <c r="AT4617" s="7"/>
      <c r="AU4617" s="7"/>
      <c r="AV4617" s="136"/>
      <c r="AW4617" s="129"/>
      <c r="AX4617" s="140"/>
      <c r="BQ4617" s="158"/>
      <c r="BS4617" s="6"/>
      <c r="BT4617" s="11"/>
    </row>
    <row r="4618" spans="1:72" ht="15.75" x14ac:dyDescent="0.25">
      <c r="A4618" s="52"/>
      <c r="B4618" s="56"/>
      <c r="C4618" s="7"/>
      <c r="D4618" s="7"/>
      <c r="E4618" s="7"/>
      <c r="F4618" s="7"/>
      <c r="J4618" s="71"/>
      <c r="K4618" s="74"/>
      <c r="L4618" s="180"/>
      <c r="M4618" s="180"/>
      <c r="N4618" s="78"/>
      <c r="R4618" s="80"/>
      <c r="S4618" s="92"/>
      <c r="W4618" s="107"/>
      <c r="X4618" s="225"/>
      <c r="Y4618" s="62"/>
      <c r="Z4618" s="108"/>
      <c r="AA4618" s="107"/>
      <c r="AC4618" s="108"/>
      <c r="AD4618" s="108"/>
      <c r="AE4618" s="71"/>
      <c r="AF4618" s="71"/>
      <c r="AG4618" s="71"/>
      <c r="AH4618" s="71"/>
      <c r="AI4618" s="120"/>
      <c r="AK4618" s="119"/>
      <c r="AL4618" s="119"/>
      <c r="AR4618" s="130"/>
      <c r="AT4618" s="7"/>
      <c r="AU4618" s="7"/>
      <c r="AV4618" s="136"/>
      <c r="AW4618" s="129"/>
      <c r="AX4618" s="140"/>
      <c r="BQ4618" s="158"/>
      <c r="BS4618" s="6"/>
      <c r="BT4618" s="11"/>
    </row>
    <row r="4619" spans="1:72" ht="15.75" x14ac:dyDescent="0.25">
      <c r="A4619" s="52"/>
      <c r="B4619" s="56"/>
      <c r="C4619" s="7"/>
      <c r="D4619" s="7"/>
      <c r="E4619" s="7"/>
      <c r="F4619" s="7"/>
      <c r="J4619" s="71"/>
      <c r="K4619" s="74"/>
      <c r="L4619" s="180"/>
      <c r="M4619" s="180"/>
      <c r="N4619" s="78"/>
      <c r="R4619" s="80"/>
      <c r="S4619" s="92"/>
      <c r="W4619" s="107"/>
      <c r="X4619" s="225"/>
      <c r="Y4619" s="62"/>
      <c r="Z4619" s="108"/>
      <c r="AA4619" s="107"/>
      <c r="AC4619" s="108"/>
      <c r="AD4619" s="108"/>
      <c r="AE4619" s="71"/>
      <c r="AF4619" s="71"/>
      <c r="AG4619" s="71"/>
      <c r="AH4619" s="71"/>
      <c r="AI4619" s="120"/>
      <c r="AK4619" s="119"/>
      <c r="AL4619" s="119"/>
      <c r="AR4619" s="130"/>
      <c r="AT4619" s="7"/>
      <c r="AU4619" s="7"/>
      <c r="AV4619" s="136"/>
      <c r="AW4619" s="129"/>
      <c r="AX4619" s="140"/>
      <c r="BQ4619" s="158"/>
      <c r="BS4619" s="6"/>
      <c r="BT4619" s="11"/>
    </row>
    <row r="4620" spans="1:72" ht="15.75" x14ac:dyDescent="0.25">
      <c r="A4620" s="52"/>
      <c r="B4620" s="56"/>
      <c r="C4620" s="7"/>
      <c r="D4620" s="7"/>
      <c r="E4620" s="7"/>
      <c r="F4620" s="7"/>
      <c r="J4620" s="71"/>
      <c r="K4620" s="74"/>
      <c r="L4620" s="180"/>
      <c r="M4620" s="180"/>
      <c r="N4620" s="78"/>
      <c r="R4620" s="80"/>
      <c r="S4620" s="92"/>
      <c r="W4620" s="107"/>
      <c r="X4620" s="225"/>
      <c r="Y4620" s="62"/>
      <c r="Z4620" s="108"/>
      <c r="AA4620" s="107"/>
      <c r="AC4620" s="108"/>
      <c r="AD4620" s="108"/>
      <c r="AE4620" s="71"/>
      <c r="AF4620" s="71"/>
      <c r="AG4620" s="71"/>
      <c r="AH4620" s="71"/>
      <c r="AI4620" s="120"/>
      <c r="AK4620" s="119"/>
      <c r="AL4620" s="119"/>
      <c r="AR4620" s="130"/>
      <c r="AT4620" s="7"/>
      <c r="AU4620" s="7"/>
      <c r="AV4620" s="136"/>
      <c r="AW4620" s="129"/>
      <c r="AX4620" s="140"/>
      <c r="BQ4620" s="158"/>
      <c r="BS4620" s="6"/>
      <c r="BT4620" s="11"/>
    </row>
    <row r="4621" spans="1:72" ht="15.75" x14ac:dyDescent="0.25">
      <c r="A4621" s="52"/>
      <c r="B4621" s="56"/>
      <c r="C4621" s="7"/>
      <c r="D4621" s="7"/>
      <c r="E4621" s="7"/>
      <c r="F4621" s="7"/>
      <c r="J4621" s="71"/>
      <c r="K4621" s="74"/>
      <c r="L4621" s="180"/>
      <c r="M4621" s="180"/>
      <c r="N4621" s="78"/>
      <c r="R4621" s="80"/>
      <c r="S4621" s="92"/>
      <c r="W4621" s="107"/>
      <c r="X4621" s="225"/>
      <c r="Y4621" s="62"/>
      <c r="Z4621" s="108"/>
      <c r="AA4621" s="107"/>
      <c r="AC4621" s="108"/>
      <c r="AD4621" s="108"/>
      <c r="AE4621" s="71"/>
      <c r="AF4621" s="71"/>
      <c r="AG4621" s="71"/>
      <c r="AH4621" s="71"/>
      <c r="AI4621" s="120"/>
      <c r="AK4621" s="119"/>
      <c r="AL4621" s="119"/>
      <c r="AR4621" s="130"/>
      <c r="AT4621" s="7"/>
      <c r="AU4621" s="7"/>
      <c r="AV4621" s="136"/>
      <c r="AW4621" s="129"/>
      <c r="AX4621" s="140"/>
      <c r="BQ4621" s="158"/>
      <c r="BS4621" s="6"/>
      <c r="BT4621" s="11"/>
    </row>
    <row r="4622" spans="1:72" ht="15.75" x14ac:dyDescent="0.25">
      <c r="A4622" s="52"/>
      <c r="B4622" s="56"/>
      <c r="C4622" s="7"/>
      <c r="D4622" s="7"/>
      <c r="E4622" s="7"/>
      <c r="F4622" s="7"/>
      <c r="J4622" s="71"/>
      <c r="K4622" s="74"/>
      <c r="L4622" s="180"/>
      <c r="M4622" s="180"/>
      <c r="N4622" s="78"/>
      <c r="R4622" s="80"/>
      <c r="S4622" s="92"/>
      <c r="W4622" s="107"/>
      <c r="X4622" s="225"/>
      <c r="Y4622" s="62"/>
      <c r="Z4622" s="108"/>
      <c r="AA4622" s="107"/>
      <c r="AC4622" s="108"/>
      <c r="AD4622" s="108"/>
      <c r="AE4622" s="71"/>
      <c r="AF4622" s="71"/>
      <c r="AG4622" s="71"/>
      <c r="AH4622" s="71"/>
      <c r="AI4622" s="120"/>
      <c r="AK4622" s="119"/>
      <c r="AL4622" s="119"/>
      <c r="AR4622" s="130"/>
      <c r="AT4622" s="7"/>
      <c r="AU4622" s="7"/>
      <c r="AV4622" s="136"/>
      <c r="AW4622" s="129"/>
      <c r="AX4622" s="140"/>
      <c r="BQ4622" s="158"/>
      <c r="BS4622" s="6"/>
      <c r="BT4622" s="11"/>
    </row>
    <row r="4623" spans="1:72" ht="15.75" x14ac:dyDescent="0.25">
      <c r="A4623" s="52"/>
      <c r="B4623" s="56"/>
      <c r="C4623" s="7"/>
      <c r="D4623" s="7"/>
      <c r="E4623" s="7"/>
      <c r="F4623" s="7"/>
      <c r="J4623" s="71"/>
      <c r="K4623" s="74"/>
      <c r="L4623" s="180"/>
      <c r="M4623" s="180"/>
      <c r="N4623" s="78"/>
      <c r="R4623" s="80"/>
      <c r="S4623" s="92"/>
      <c r="W4623" s="107"/>
      <c r="X4623" s="225"/>
      <c r="Y4623" s="62"/>
      <c r="Z4623" s="108"/>
      <c r="AA4623" s="107"/>
      <c r="AC4623" s="108"/>
      <c r="AD4623" s="108"/>
      <c r="AE4623" s="71"/>
      <c r="AF4623" s="71"/>
      <c r="AG4623" s="71"/>
      <c r="AH4623" s="71"/>
      <c r="AI4623" s="120"/>
      <c r="AK4623" s="119"/>
      <c r="AL4623" s="119"/>
      <c r="AR4623" s="130"/>
      <c r="AT4623" s="7"/>
      <c r="AU4623" s="7"/>
      <c r="AV4623" s="136"/>
      <c r="AW4623" s="129"/>
      <c r="AX4623" s="140"/>
      <c r="BQ4623" s="158"/>
      <c r="BS4623" s="6"/>
      <c r="BT4623" s="11"/>
    </row>
    <row r="4624" spans="1:72" ht="15.75" x14ac:dyDescent="0.25">
      <c r="A4624" s="52"/>
      <c r="B4624" s="56"/>
      <c r="C4624" s="7"/>
      <c r="D4624" s="7"/>
      <c r="E4624" s="7"/>
      <c r="F4624" s="7"/>
      <c r="J4624" s="71"/>
      <c r="K4624" s="74"/>
      <c r="L4624" s="180"/>
      <c r="M4624" s="180"/>
      <c r="N4624" s="78"/>
      <c r="R4624" s="80"/>
      <c r="S4624" s="92"/>
      <c r="W4624" s="107"/>
      <c r="X4624" s="225"/>
      <c r="Y4624" s="62"/>
      <c r="Z4624" s="108"/>
      <c r="AA4624" s="107"/>
      <c r="AC4624" s="108"/>
      <c r="AD4624" s="108"/>
      <c r="AE4624" s="71"/>
      <c r="AF4624" s="71"/>
      <c r="AG4624" s="71"/>
      <c r="AH4624" s="71"/>
      <c r="AI4624" s="120"/>
      <c r="AK4624" s="119"/>
      <c r="AL4624" s="119"/>
      <c r="AR4624" s="130"/>
      <c r="AT4624" s="7"/>
      <c r="AU4624" s="7"/>
      <c r="AV4624" s="136"/>
      <c r="AW4624" s="129"/>
      <c r="AX4624" s="140"/>
      <c r="BQ4624" s="158"/>
      <c r="BS4624" s="6"/>
      <c r="BT4624" s="11"/>
    </row>
    <row r="4625" spans="1:72" ht="15.75" x14ac:dyDescent="0.25">
      <c r="A4625" s="52"/>
      <c r="B4625" s="56"/>
      <c r="C4625" s="7"/>
      <c r="D4625" s="7"/>
      <c r="E4625" s="7"/>
      <c r="F4625" s="7"/>
      <c r="J4625" s="71"/>
      <c r="K4625" s="74"/>
      <c r="L4625" s="180"/>
      <c r="M4625" s="180"/>
      <c r="N4625" s="78"/>
      <c r="R4625" s="80"/>
      <c r="S4625" s="92"/>
      <c r="W4625" s="107"/>
      <c r="X4625" s="225"/>
      <c r="Y4625" s="62"/>
      <c r="Z4625" s="108"/>
      <c r="AA4625" s="107"/>
      <c r="AC4625" s="108"/>
      <c r="AD4625" s="108"/>
      <c r="AE4625" s="71"/>
      <c r="AF4625" s="71"/>
      <c r="AG4625" s="71"/>
      <c r="AH4625" s="71"/>
      <c r="AI4625" s="120"/>
      <c r="AK4625" s="119"/>
      <c r="AL4625" s="119"/>
      <c r="AR4625" s="130"/>
      <c r="AT4625" s="7"/>
      <c r="AU4625" s="7"/>
      <c r="AV4625" s="136"/>
      <c r="AW4625" s="129"/>
      <c r="AX4625" s="140"/>
      <c r="BQ4625" s="158"/>
      <c r="BS4625" s="6"/>
      <c r="BT4625" s="11"/>
    </row>
    <row r="4626" spans="1:72" ht="15.75" x14ac:dyDescent="0.25">
      <c r="A4626" s="52"/>
      <c r="B4626" s="56"/>
      <c r="C4626" s="7"/>
      <c r="D4626" s="7"/>
      <c r="E4626" s="7"/>
      <c r="F4626" s="7"/>
      <c r="J4626" s="71"/>
      <c r="K4626" s="74"/>
      <c r="L4626" s="180"/>
      <c r="M4626" s="180"/>
      <c r="N4626" s="78"/>
      <c r="R4626" s="80"/>
      <c r="S4626" s="92"/>
      <c r="W4626" s="107"/>
      <c r="X4626" s="225"/>
      <c r="Y4626" s="62"/>
      <c r="Z4626" s="108"/>
      <c r="AA4626" s="107"/>
      <c r="AC4626" s="108"/>
      <c r="AD4626" s="108"/>
      <c r="AE4626" s="71"/>
      <c r="AF4626" s="71"/>
      <c r="AG4626" s="71"/>
      <c r="AH4626" s="71"/>
      <c r="AI4626" s="120"/>
      <c r="AK4626" s="119"/>
      <c r="AL4626" s="119"/>
      <c r="AR4626" s="130"/>
      <c r="AT4626" s="7"/>
      <c r="AU4626" s="7"/>
      <c r="AV4626" s="136"/>
      <c r="AW4626" s="129"/>
      <c r="AX4626" s="140"/>
      <c r="BQ4626" s="158"/>
      <c r="BS4626" s="6"/>
      <c r="BT4626" s="11"/>
    </row>
    <row r="4627" spans="1:72" ht="15.75" x14ac:dyDescent="0.25">
      <c r="A4627" s="52"/>
      <c r="B4627" s="56"/>
      <c r="C4627" s="7"/>
      <c r="D4627" s="7"/>
      <c r="E4627" s="7"/>
      <c r="F4627" s="7"/>
      <c r="J4627" s="71"/>
      <c r="K4627" s="74"/>
      <c r="L4627" s="180"/>
      <c r="M4627" s="180"/>
      <c r="N4627" s="78"/>
      <c r="R4627" s="80"/>
      <c r="S4627" s="92"/>
      <c r="W4627" s="107"/>
      <c r="X4627" s="225"/>
      <c r="Y4627" s="62"/>
      <c r="Z4627" s="108"/>
      <c r="AA4627" s="107"/>
      <c r="AC4627" s="108"/>
      <c r="AD4627" s="108"/>
      <c r="AE4627" s="71"/>
      <c r="AF4627" s="71"/>
      <c r="AG4627" s="71"/>
      <c r="AH4627" s="71"/>
      <c r="AI4627" s="120"/>
      <c r="AK4627" s="119"/>
      <c r="AL4627" s="119"/>
      <c r="AR4627" s="130"/>
      <c r="AT4627" s="7"/>
      <c r="AU4627" s="7"/>
      <c r="AV4627" s="136"/>
      <c r="AW4627" s="129"/>
      <c r="AX4627" s="140"/>
      <c r="BQ4627" s="158"/>
      <c r="BS4627" s="6"/>
      <c r="BT4627" s="11"/>
    </row>
    <row r="4628" spans="1:72" ht="15.75" x14ac:dyDescent="0.25">
      <c r="A4628" s="52"/>
      <c r="B4628" s="56"/>
      <c r="C4628" s="7"/>
      <c r="D4628" s="7"/>
      <c r="E4628" s="7"/>
      <c r="F4628" s="7"/>
      <c r="J4628" s="71"/>
      <c r="K4628" s="74"/>
      <c r="L4628" s="180"/>
      <c r="M4628" s="180"/>
      <c r="N4628" s="78"/>
      <c r="R4628" s="80"/>
      <c r="S4628" s="92"/>
      <c r="W4628" s="107"/>
      <c r="X4628" s="225"/>
      <c r="Y4628" s="62"/>
      <c r="Z4628" s="108"/>
      <c r="AA4628" s="107"/>
      <c r="AC4628" s="108"/>
      <c r="AD4628" s="108"/>
      <c r="AE4628" s="71"/>
      <c r="AF4628" s="71"/>
      <c r="AG4628" s="71"/>
      <c r="AH4628" s="71"/>
      <c r="AI4628" s="120"/>
      <c r="AK4628" s="119"/>
      <c r="AL4628" s="119"/>
      <c r="AR4628" s="130"/>
      <c r="AT4628" s="7"/>
      <c r="AU4628" s="7"/>
      <c r="AV4628" s="136"/>
      <c r="AW4628" s="129"/>
      <c r="AX4628" s="140"/>
      <c r="BQ4628" s="158"/>
      <c r="BS4628" s="6"/>
      <c r="BT4628" s="11"/>
    </row>
    <row r="4629" spans="1:72" ht="15.75" x14ac:dyDescent="0.25">
      <c r="A4629" s="52"/>
      <c r="B4629" s="56"/>
      <c r="C4629" s="7"/>
      <c r="D4629" s="7"/>
      <c r="E4629" s="7"/>
      <c r="F4629" s="7"/>
      <c r="J4629" s="71"/>
      <c r="K4629" s="74"/>
      <c r="L4629" s="180"/>
      <c r="M4629" s="180"/>
      <c r="N4629" s="78"/>
      <c r="R4629" s="80"/>
      <c r="S4629" s="92"/>
      <c r="W4629" s="107"/>
      <c r="X4629" s="225"/>
      <c r="Y4629" s="62"/>
      <c r="Z4629" s="108"/>
      <c r="AA4629" s="107"/>
      <c r="AC4629" s="108"/>
      <c r="AD4629" s="108"/>
      <c r="AE4629" s="71"/>
      <c r="AF4629" s="71"/>
      <c r="AG4629" s="71"/>
      <c r="AH4629" s="71"/>
      <c r="AI4629" s="120"/>
      <c r="AK4629" s="119"/>
      <c r="AL4629" s="119"/>
      <c r="AR4629" s="130"/>
      <c r="AT4629" s="7"/>
      <c r="AU4629" s="7"/>
      <c r="AV4629" s="136"/>
      <c r="AW4629" s="129"/>
      <c r="AX4629" s="140"/>
      <c r="BQ4629" s="158"/>
      <c r="BS4629" s="6"/>
      <c r="BT4629" s="11"/>
    </row>
    <row r="4630" spans="1:72" ht="15.75" x14ac:dyDescent="0.25">
      <c r="A4630" s="52"/>
      <c r="B4630" s="56"/>
      <c r="C4630" s="7"/>
      <c r="D4630" s="7"/>
      <c r="E4630" s="7"/>
      <c r="F4630" s="7"/>
      <c r="J4630" s="71"/>
      <c r="K4630" s="74"/>
      <c r="L4630" s="180"/>
      <c r="M4630" s="180"/>
      <c r="N4630" s="78"/>
      <c r="R4630" s="80"/>
      <c r="S4630" s="92"/>
      <c r="W4630" s="107"/>
      <c r="X4630" s="225"/>
      <c r="Y4630" s="62"/>
      <c r="Z4630" s="108"/>
      <c r="AA4630" s="107"/>
      <c r="AC4630" s="108"/>
      <c r="AD4630" s="108"/>
      <c r="AE4630" s="71"/>
      <c r="AF4630" s="71"/>
      <c r="AG4630" s="71"/>
      <c r="AH4630" s="71"/>
      <c r="AI4630" s="120"/>
      <c r="AK4630" s="119"/>
      <c r="AL4630" s="119"/>
      <c r="AR4630" s="130"/>
      <c r="AT4630" s="7"/>
      <c r="AU4630" s="7"/>
      <c r="AV4630" s="136"/>
      <c r="AW4630" s="129"/>
      <c r="AX4630" s="140"/>
      <c r="BQ4630" s="158"/>
      <c r="BS4630" s="6"/>
      <c r="BT4630" s="11"/>
    </row>
    <row r="4631" spans="1:72" ht="15.75" x14ac:dyDescent="0.25">
      <c r="A4631" s="52"/>
      <c r="B4631" s="56"/>
      <c r="C4631" s="7"/>
      <c r="D4631" s="7"/>
      <c r="E4631" s="7"/>
      <c r="F4631" s="7"/>
      <c r="J4631" s="71"/>
      <c r="K4631" s="74"/>
      <c r="L4631" s="180"/>
      <c r="M4631" s="180"/>
      <c r="N4631" s="78"/>
      <c r="R4631" s="80"/>
      <c r="S4631" s="92"/>
      <c r="W4631" s="107"/>
      <c r="X4631" s="225"/>
      <c r="Y4631" s="62"/>
      <c r="Z4631" s="108"/>
      <c r="AA4631" s="107"/>
      <c r="AC4631" s="108"/>
      <c r="AD4631" s="108"/>
      <c r="AE4631" s="71"/>
      <c r="AF4631" s="71"/>
      <c r="AG4631" s="71"/>
      <c r="AH4631" s="71"/>
      <c r="AI4631" s="120"/>
      <c r="AK4631" s="119"/>
      <c r="AL4631" s="119"/>
      <c r="AR4631" s="130"/>
      <c r="AT4631" s="7"/>
      <c r="AU4631" s="7"/>
      <c r="AV4631" s="136"/>
      <c r="AW4631" s="129"/>
      <c r="AX4631" s="140"/>
      <c r="BQ4631" s="158"/>
      <c r="BS4631" s="6"/>
      <c r="BT4631" s="11"/>
    </row>
    <row r="4632" spans="1:72" ht="15.75" x14ac:dyDescent="0.25">
      <c r="A4632" s="52"/>
      <c r="B4632" s="56"/>
      <c r="C4632" s="7"/>
      <c r="D4632" s="7"/>
      <c r="E4632" s="7"/>
      <c r="F4632" s="7"/>
      <c r="J4632" s="71"/>
      <c r="K4632" s="74"/>
      <c r="L4632" s="180"/>
      <c r="M4632" s="180"/>
      <c r="N4632" s="78"/>
      <c r="R4632" s="80"/>
      <c r="S4632" s="92"/>
      <c r="W4632" s="107"/>
      <c r="X4632" s="225"/>
      <c r="Y4632" s="62"/>
      <c r="Z4632" s="108"/>
      <c r="AA4632" s="107"/>
      <c r="AC4632" s="108"/>
      <c r="AD4632" s="108"/>
      <c r="AE4632" s="71"/>
      <c r="AF4632" s="71"/>
      <c r="AG4632" s="71"/>
      <c r="AH4632" s="71"/>
      <c r="AI4632" s="120"/>
      <c r="AK4632" s="119"/>
      <c r="AL4632" s="119"/>
      <c r="AR4632" s="130"/>
      <c r="AT4632" s="7"/>
      <c r="AU4632" s="7"/>
      <c r="AV4632" s="136"/>
      <c r="AW4632" s="129"/>
      <c r="AX4632" s="140"/>
      <c r="BQ4632" s="158"/>
      <c r="BS4632" s="6"/>
      <c r="BT4632" s="11"/>
    </row>
    <row r="4633" spans="1:72" ht="15.75" x14ac:dyDescent="0.25">
      <c r="A4633" s="52"/>
      <c r="B4633" s="56"/>
      <c r="C4633" s="7"/>
      <c r="D4633" s="7"/>
      <c r="E4633" s="7"/>
      <c r="F4633" s="7"/>
      <c r="J4633" s="71"/>
      <c r="K4633" s="74"/>
      <c r="L4633" s="180"/>
      <c r="M4633" s="180"/>
      <c r="N4633" s="78"/>
      <c r="R4633" s="80"/>
      <c r="S4633" s="92"/>
      <c r="W4633" s="107"/>
      <c r="X4633" s="225"/>
      <c r="Y4633" s="62"/>
      <c r="Z4633" s="108"/>
      <c r="AA4633" s="107"/>
      <c r="AC4633" s="108"/>
      <c r="AD4633" s="108"/>
      <c r="AE4633" s="71"/>
      <c r="AF4633" s="71"/>
      <c r="AG4633" s="71"/>
      <c r="AH4633" s="71"/>
      <c r="AI4633" s="120"/>
      <c r="AK4633" s="119"/>
      <c r="AL4633" s="119"/>
      <c r="AR4633" s="130"/>
      <c r="AT4633" s="7"/>
      <c r="AU4633" s="7"/>
      <c r="AV4633" s="136"/>
      <c r="AW4633" s="129"/>
      <c r="AX4633" s="140"/>
      <c r="BQ4633" s="158"/>
      <c r="BS4633" s="6"/>
      <c r="BT4633" s="11"/>
    </row>
    <row r="4634" spans="1:72" ht="15.75" x14ac:dyDescent="0.25">
      <c r="A4634" s="52"/>
      <c r="B4634" s="56"/>
      <c r="C4634" s="7"/>
      <c r="D4634" s="7"/>
      <c r="E4634" s="7"/>
      <c r="F4634" s="7"/>
      <c r="J4634" s="71"/>
      <c r="K4634" s="74"/>
      <c r="L4634" s="180"/>
      <c r="M4634" s="180"/>
      <c r="N4634" s="78"/>
      <c r="R4634" s="80"/>
      <c r="S4634" s="92"/>
      <c r="W4634" s="107"/>
      <c r="X4634" s="225"/>
      <c r="Y4634" s="62"/>
      <c r="Z4634" s="108"/>
      <c r="AA4634" s="107"/>
      <c r="AC4634" s="108"/>
      <c r="AD4634" s="108"/>
      <c r="AE4634" s="71"/>
      <c r="AF4634" s="71"/>
      <c r="AG4634" s="71"/>
      <c r="AH4634" s="71"/>
      <c r="AI4634" s="120"/>
      <c r="AK4634" s="119"/>
      <c r="AL4634" s="119"/>
      <c r="AR4634" s="130"/>
      <c r="AT4634" s="7"/>
      <c r="AU4634" s="7"/>
      <c r="AV4634" s="136"/>
      <c r="AW4634" s="129"/>
      <c r="AX4634" s="140"/>
      <c r="BQ4634" s="158"/>
      <c r="BS4634" s="6"/>
      <c r="BT4634" s="11"/>
    </row>
    <row r="4635" spans="1:72" ht="15.75" x14ac:dyDescent="0.25">
      <c r="A4635" s="52"/>
      <c r="B4635" s="56"/>
      <c r="C4635" s="7"/>
      <c r="D4635" s="7"/>
      <c r="E4635" s="7"/>
      <c r="F4635" s="7"/>
      <c r="J4635" s="71"/>
      <c r="K4635" s="74"/>
      <c r="L4635" s="180"/>
      <c r="M4635" s="180"/>
      <c r="N4635" s="78"/>
      <c r="R4635" s="80"/>
      <c r="S4635" s="92"/>
      <c r="W4635" s="107"/>
      <c r="X4635" s="225"/>
      <c r="Y4635" s="62"/>
      <c r="Z4635" s="108"/>
      <c r="AA4635" s="107"/>
      <c r="AC4635" s="108"/>
      <c r="AD4635" s="108"/>
      <c r="AE4635" s="71"/>
      <c r="AF4635" s="71"/>
      <c r="AG4635" s="71"/>
      <c r="AH4635" s="71"/>
      <c r="AI4635" s="120"/>
      <c r="AK4635" s="119"/>
      <c r="AL4635" s="119"/>
      <c r="AR4635" s="130"/>
      <c r="AT4635" s="7"/>
      <c r="AU4635" s="7"/>
      <c r="AV4635" s="136"/>
      <c r="AW4635" s="129"/>
      <c r="AX4635" s="140"/>
      <c r="BQ4635" s="158"/>
      <c r="BS4635" s="6"/>
      <c r="BT4635" s="11"/>
    </row>
    <row r="4636" spans="1:72" ht="15.75" x14ac:dyDescent="0.25">
      <c r="A4636" s="52"/>
      <c r="B4636" s="56"/>
      <c r="C4636" s="7"/>
      <c r="D4636" s="7"/>
      <c r="E4636" s="7"/>
      <c r="F4636" s="7"/>
      <c r="J4636" s="71"/>
      <c r="K4636" s="74"/>
      <c r="L4636" s="180"/>
      <c r="M4636" s="180"/>
      <c r="N4636" s="78"/>
      <c r="R4636" s="80"/>
      <c r="S4636" s="92"/>
      <c r="W4636" s="107"/>
      <c r="X4636" s="225"/>
      <c r="Y4636" s="62"/>
      <c r="Z4636" s="108"/>
      <c r="AA4636" s="107"/>
      <c r="AC4636" s="108"/>
      <c r="AD4636" s="108"/>
      <c r="AE4636" s="71"/>
      <c r="AF4636" s="71"/>
      <c r="AG4636" s="71"/>
      <c r="AH4636" s="71"/>
      <c r="AI4636" s="120"/>
      <c r="AK4636" s="119"/>
      <c r="AL4636" s="119"/>
      <c r="AR4636" s="130"/>
      <c r="AT4636" s="7"/>
      <c r="AU4636" s="7"/>
      <c r="AV4636" s="136"/>
      <c r="AW4636" s="129"/>
      <c r="AX4636" s="140"/>
      <c r="BQ4636" s="158"/>
      <c r="BS4636" s="6"/>
      <c r="BT4636" s="11"/>
    </row>
    <row r="4637" spans="1:72" ht="15.75" x14ac:dyDescent="0.25">
      <c r="A4637" s="52"/>
      <c r="B4637" s="56"/>
      <c r="C4637" s="7"/>
      <c r="D4637" s="7"/>
      <c r="E4637" s="7"/>
      <c r="F4637" s="7"/>
      <c r="J4637" s="71"/>
      <c r="K4637" s="74"/>
      <c r="L4637" s="180"/>
      <c r="M4637" s="180"/>
      <c r="N4637" s="78"/>
      <c r="R4637" s="80"/>
      <c r="S4637" s="92"/>
      <c r="W4637" s="107"/>
      <c r="X4637" s="225"/>
      <c r="Y4637" s="62"/>
      <c r="Z4637" s="108"/>
      <c r="AA4637" s="107"/>
      <c r="AC4637" s="108"/>
      <c r="AD4637" s="108"/>
      <c r="AE4637" s="71"/>
      <c r="AF4637" s="71"/>
      <c r="AG4637" s="71"/>
      <c r="AH4637" s="71"/>
      <c r="AI4637" s="120"/>
      <c r="AK4637" s="119"/>
      <c r="AL4637" s="119"/>
      <c r="AR4637" s="130"/>
      <c r="AT4637" s="7"/>
      <c r="AU4637" s="7"/>
      <c r="AV4637" s="136"/>
      <c r="AW4637" s="129"/>
      <c r="AX4637" s="140"/>
      <c r="BQ4637" s="158"/>
      <c r="BS4637" s="6"/>
      <c r="BT4637" s="11"/>
    </row>
    <row r="4638" spans="1:72" ht="15.75" x14ac:dyDescent="0.25">
      <c r="A4638" s="52"/>
      <c r="B4638" s="56"/>
      <c r="C4638" s="7"/>
      <c r="D4638" s="7"/>
      <c r="E4638" s="7"/>
      <c r="F4638" s="7"/>
      <c r="J4638" s="71"/>
      <c r="K4638" s="74"/>
      <c r="L4638" s="180"/>
      <c r="M4638" s="180"/>
      <c r="N4638" s="78"/>
      <c r="R4638" s="80"/>
      <c r="S4638" s="92"/>
      <c r="W4638" s="107"/>
      <c r="X4638" s="225"/>
      <c r="Y4638" s="62"/>
      <c r="Z4638" s="108"/>
      <c r="AA4638" s="107"/>
      <c r="AC4638" s="108"/>
      <c r="AD4638" s="108"/>
      <c r="AE4638" s="71"/>
      <c r="AF4638" s="71"/>
      <c r="AG4638" s="71"/>
      <c r="AH4638" s="71"/>
      <c r="AI4638" s="120"/>
      <c r="AK4638" s="119"/>
      <c r="AL4638" s="119"/>
      <c r="AR4638" s="130"/>
      <c r="AT4638" s="7"/>
      <c r="AU4638" s="7"/>
      <c r="AV4638" s="136"/>
      <c r="AW4638" s="129"/>
      <c r="AX4638" s="140"/>
      <c r="BQ4638" s="158"/>
      <c r="BS4638" s="6"/>
      <c r="BT4638" s="11"/>
    </row>
    <row r="4639" spans="1:72" ht="15.75" x14ac:dyDescent="0.25">
      <c r="A4639" s="52"/>
      <c r="B4639" s="56"/>
      <c r="C4639" s="7"/>
      <c r="D4639" s="7"/>
      <c r="E4639" s="7"/>
      <c r="F4639" s="7"/>
      <c r="J4639" s="71"/>
      <c r="K4639" s="74"/>
      <c r="L4639" s="180"/>
      <c r="M4639" s="180"/>
      <c r="N4639" s="78"/>
      <c r="R4639" s="80"/>
      <c r="S4639" s="92"/>
      <c r="W4639" s="107"/>
      <c r="X4639" s="225"/>
      <c r="Y4639" s="62"/>
      <c r="Z4639" s="108"/>
      <c r="AA4639" s="107"/>
      <c r="AC4639" s="108"/>
      <c r="AD4639" s="108"/>
      <c r="AE4639" s="71"/>
      <c r="AF4639" s="71"/>
      <c r="AG4639" s="71"/>
      <c r="AH4639" s="71"/>
      <c r="AI4639" s="120"/>
      <c r="AK4639" s="119"/>
      <c r="AL4639" s="119"/>
      <c r="AR4639" s="130"/>
      <c r="AT4639" s="7"/>
      <c r="AU4639" s="7"/>
      <c r="AV4639" s="136"/>
      <c r="AW4639" s="129"/>
      <c r="AX4639" s="140"/>
      <c r="BQ4639" s="158"/>
      <c r="BS4639" s="6"/>
      <c r="BT4639" s="11"/>
    </row>
    <row r="4640" spans="1:72" ht="15.75" x14ac:dyDescent="0.25">
      <c r="A4640" s="52"/>
      <c r="B4640" s="56"/>
      <c r="C4640" s="7"/>
      <c r="D4640" s="7"/>
      <c r="E4640" s="7"/>
      <c r="F4640" s="7"/>
      <c r="J4640" s="71"/>
      <c r="K4640" s="74"/>
      <c r="L4640" s="180"/>
      <c r="M4640" s="180"/>
      <c r="N4640" s="78"/>
      <c r="R4640" s="80"/>
      <c r="S4640" s="92"/>
      <c r="W4640" s="107"/>
      <c r="X4640" s="225"/>
      <c r="Y4640" s="62"/>
      <c r="Z4640" s="108"/>
      <c r="AA4640" s="107"/>
      <c r="AC4640" s="108"/>
      <c r="AD4640" s="108"/>
      <c r="AE4640" s="71"/>
      <c r="AF4640" s="71"/>
      <c r="AG4640" s="71"/>
      <c r="AH4640" s="71"/>
      <c r="AI4640" s="120"/>
      <c r="AK4640" s="119"/>
      <c r="AL4640" s="119"/>
      <c r="AR4640" s="130"/>
      <c r="AT4640" s="7"/>
      <c r="AU4640" s="7"/>
      <c r="AV4640" s="136"/>
      <c r="AW4640" s="129"/>
      <c r="AX4640" s="140"/>
      <c r="BQ4640" s="158"/>
      <c r="BS4640" s="6"/>
      <c r="BT4640" s="11"/>
    </row>
    <row r="4641" spans="1:72" ht="15.75" x14ac:dyDescent="0.25">
      <c r="A4641" s="52"/>
      <c r="B4641" s="56"/>
      <c r="C4641" s="7"/>
      <c r="D4641" s="7"/>
      <c r="E4641" s="7"/>
      <c r="F4641" s="7"/>
      <c r="J4641" s="71"/>
      <c r="K4641" s="74"/>
      <c r="L4641" s="180"/>
      <c r="M4641" s="180"/>
      <c r="N4641" s="78"/>
      <c r="R4641" s="80"/>
      <c r="S4641" s="92"/>
      <c r="W4641" s="107"/>
      <c r="X4641" s="225"/>
      <c r="Y4641" s="62"/>
      <c r="Z4641" s="108"/>
      <c r="AA4641" s="107"/>
      <c r="AC4641" s="108"/>
      <c r="AD4641" s="108"/>
      <c r="AE4641" s="71"/>
      <c r="AF4641" s="71"/>
      <c r="AG4641" s="71"/>
      <c r="AH4641" s="71"/>
      <c r="AI4641" s="120"/>
      <c r="AK4641" s="119"/>
      <c r="AL4641" s="119"/>
      <c r="AR4641" s="130"/>
      <c r="AT4641" s="7"/>
      <c r="AU4641" s="7"/>
      <c r="AV4641" s="136"/>
      <c r="AW4641" s="129"/>
      <c r="AX4641" s="140"/>
      <c r="BQ4641" s="158"/>
      <c r="BS4641" s="6"/>
      <c r="BT4641" s="11"/>
    </row>
    <row r="4642" spans="1:72" ht="15.75" x14ac:dyDescent="0.25">
      <c r="A4642" s="52"/>
      <c r="B4642" s="56"/>
      <c r="C4642" s="7"/>
      <c r="D4642" s="7"/>
      <c r="E4642" s="7"/>
      <c r="F4642" s="7"/>
      <c r="J4642" s="71"/>
      <c r="K4642" s="74"/>
      <c r="L4642" s="180"/>
      <c r="M4642" s="180"/>
      <c r="N4642" s="78"/>
      <c r="R4642" s="80"/>
      <c r="S4642" s="92"/>
      <c r="W4642" s="107"/>
      <c r="X4642" s="225"/>
      <c r="Y4642" s="62"/>
      <c r="Z4642" s="108"/>
      <c r="AA4642" s="107"/>
      <c r="AC4642" s="108"/>
      <c r="AD4642" s="108"/>
      <c r="AE4642" s="71"/>
      <c r="AF4642" s="71"/>
      <c r="AG4642" s="71"/>
      <c r="AH4642" s="71"/>
      <c r="AI4642" s="120"/>
      <c r="AK4642" s="119"/>
      <c r="AL4642" s="119"/>
      <c r="AR4642" s="130"/>
      <c r="AT4642" s="7"/>
      <c r="AU4642" s="7"/>
      <c r="AV4642" s="136"/>
      <c r="AW4642" s="129"/>
      <c r="AX4642" s="140"/>
      <c r="BQ4642" s="158"/>
      <c r="BS4642" s="6"/>
      <c r="BT4642" s="11"/>
    </row>
    <row r="4643" spans="1:72" ht="15.75" x14ac:dyDescent="0.25">
      <c r="A4643" s="52"/>
      <c r="B4643" s="56"/>
      <c r="C4643" s="7"/>
      <c r="D4643" s="7"/>
      <c r="E4643" s="7"/>
      <c r="F4643" s="7"/>
      <c r="J4643" s="71"/>
      <c r="K4643" s="74"/>
      <c r="L4643" s="180"/>
      <c r="M4643" s="180"/>
      <c r="N4643" s="78"/>
      <c r="R4643" s="80"/>
      <c r="S4643" s="92"/>
      <c r="W4643" s="107"/>
      <c r="X4643" s="225"/>
      <c r="Y4643" s="62"/>
      <c r="Z4643" s="108"/>
      <c r="AA4643" s="107"/>
      <c r="AC4643" s="108"/>
      <c r="AD4643" s="108"/>
      <c r="AE4643" s="71"/>
      <c r="AF4643" s="71"/>
      <c r="AG4643" s="71"/>
      <c r="AH4643" s="71"/>
      <c r="AI4643" s="120"/>
      <c r="AK4643" s="119"/>
      <c r="AL4643" s="119"/>
      <c r="AR4643" s="130"/>
      <c r="AT4643" s="7"/>
      <c r="AU4643" s="7"/>
      <c r="AV4643" s="136"/>
      <c r="AW4643" s="129"/>
      <c r="AX4643" s="140"/>
      <c r="BQ4643" s="158"/>
      <c r="BS4643" s="6"/>
      <c r="BT4643" s="11"/>
    </row>
    <row r="4644" spans="1:72" ht="15.75" x14ac:dyDescent="0.25">
      <c r="A4644" s="52"/>
      <c r="B4644" s="56"/>
      <c r="C4644" s="7"/>
      <c r="D4644" s="7"/>
      <c r="E4644" s="7"/>
      <c r="F4644" s="7"/>
      <c r="J4644" s="71"/>
      <c r="K4644" s="74"/>
      <c r="L4644" s="180"/>
      <c r="M4644" s="180"/>
      <c r="N4644" s="78"/>
      <c r="R4644" s="80"/>
      <c r="S4644" s="92"/>
      <c r="W4644" s="107"/>
      <c r="X4644" s="225"/>
      <c r="Y4644" s="62"/>
      <c r="Z4644" s="108"/>
      <c r="AA4644" s="107"/>
      <c r="AC4644" s="108"/>
      <c r="AD4644" s="108"/>
      <c r="AE4644" s="71"/>
      <c r="AF4644" s="71"/>
      <c r="AG4644" s="71"/>
      <c r="AH4644" s="71"/>
      <c r="AI4644" s="120"/>
      <c r="AK4644" s="119"/>
      <c r="AL4644" s="119"/>
      <c r="AR4644" s="130"/>
      <c r="AT4644" s="7"/>
      <c r="AU4644" s="7"/>
      <c r="AV4644" s="136"/>
      <c r="AW4644" s="129"/>
      <c r="AX4644" s="140"/>
      <c r="BQ4644" s="158"/>
      <c r="BS4644" s="6"/>
      <c r="BT4644" s="11"/>
    </row>
    <row r="4645" spans="1:72" ht="15.75" x14ac:dyDescent="0.25">
      <c r="A4645" s="52"/>
      <c r="B4645" s="56"/>
      <c r="C4645" s="7"/>
      <c r="D4645" s="7"/>
      <c r="E4645" s="7"/>
      <c r="F4645" s="7"/>
      <c r="J4645" s="71"/>
      <c r="K4645" s="74"/>
      <c r="L4645" s="180"/>
      <c r="M4645" s="180"/>
      <c r="N4645" s="78"/>
      <c r="R4645" s="80"/>
      <c r="S4645" s="92"/>
      <c r="W4645" s="107"/>
      <c r="X4645" s="225"/>
      <c r="Y4645" s="62"/>
      <c r="Z4645" s="108"/>
      <c r="AA4645" s="107"/>
      <c r="AC4645" s="108"/>
      <c r="AD4645" s="108"/>
      <c r="AE4645" s="71"/>
      <c r="AF4645" s="71"/>
      <c r="AG4645" s="71"/>
      <c r="AH4645" s="71"/>
      <c r="AI4645" s="120"/>
      <c r="AK4645" s="119"/>
      <c r="AL4645" s="119"/>
      <c r="AR4645" s="130"/>
      <c r="AT4645" s="7"/>
      <c r="AU4645" s="7"/>
      <c r="AV4645" s="136"/>
      <c r="AW4645" s="129"/>
      <c r="AX4645" s="140"/>
      <c r="BQ4645" s="158"/>
      <c r="BS4645" s="6"/>
      <c r="BT4645" s="11"/>
    </row>
    <row r="4646" spans="1:72" ht="15.75" x14ac:dyDescent="0.25">
      <c r="A4646" s="52"/>
      <c r="B4646" s="56"/>
      <c r="C4646" s="7"/>
      <c r="D4646" s="7"/>
      <c r="E4646" s="7"/>
      <c r="F4646" s="7"/>
      <c r="J4646" s="71"/>
      <c r="K4646" s="74"/>
      <c r="L4646" s="180"/>
      <c r="M4646" s="180"/>
      <c r="N4646" s="78"/>
      <c r="R4646" s="80"/>
      <c r="S4646" s="92"/>
      <c r="W4646" s="107"/>
      <c r="X4646" s="225"/>
      <c r="Y4646" s="62"/>
      <c r="Z4646" s="108"/>
      <c r="AA4646" s="107"/>
      <c r="AC4646" s="108"/>
      <c r="AD4646" s="108"/>
      <c r="AE4646" s="71"/>
      <c r="AF4646" s="71"/>
      <c r="AG4646" s="71"/>
      <c r="AH4646" s="71"/>
      <c r="AI4646" s="120"/>
      <c r="AK4646" s="119"/>
      <c r="AL4646" s="119"/>
      <c r="AR4646" s="130"/>
      <c r="AT4646" s="7"/>
      <c r="AU4646" s="7"/>
      <c r="AV4646" s="136"/>
      <c r="AW4646" s="129"/>
      <c r="AX4646" s="140"/>
      <c r="BQ4646" s="158"/>
      <c r="BS4646" s="6"/>
      <c r="BT4646" s="11"/>
    </row>
    <row r="4647" spans="1:72" ht="15.75" x14ac:dyDescent="0.25">
      <c r="A4647" s="52"/>
      <c r="B4647" s="56"/>
      <c r="C4647" s="7"/>
      <c r="D4647" s="7"/>
      <c r="E4647" s="7"/>
      <c r="F4647" s="7"/>
      <c r="J4647" s="71"/>
      <c r="K4647" s="74"/>
      <c r="L4647" s="180"/>
      <c r="M4647" s="180"/>
      <c r="N4647" s="78"/>
      <c r="R4647" s="80"/>
      <c r="S4647" s="92"/>
      <c r="W4647" s="107"/>
      <c r="X4647" s="225"/>
      <c r="Y4647" s="62"/>
      <c r="Z4647" s="108"/>
      <c r="AA4647" s="107"/>
      <c r="AC4647" s="108"/>
      <c r="AD4647" s="108"/>
      <c r="AE4647" s="71"/>
      <c r="AF4647" s="71"/>
      <c r="AG4647" s="71"/>
      <c r="AH4647" s="71"/>
      <c r="AI4647" s="120"/>
      <c r="AK4647" s="119"/>
      <c r="AL4647" s="119"/>
      <c r="AR4647" s="130"/>
      <c r="AT4647" s="7"/>
      <c r="AU4647" s="7"/>
      <c r="AV4647" s="136"/>
      <c r="AW4647" s="129"/>
      <c r="AX4647" s="140"/>
      <c r="BQ4647" s="158"/>
      <c r="BS4647" s="6"/>
      <c r="BT4647" s="11"/>
    </row>
    <row r="4648" spans="1:72" ht="15.75" x14ac:dyDescent="0.25">
      <c r="A4648" s="52"/>
      <c r="B4648" s="56"/>
      <c r="C4648" s="7"/>
      <c r="D4648" s="7"/>
      <c r="E4648" s="7"/>
      <c r="F4648" s="7"/>
      <c r="J4648" s="71"/>
      <c r="K4648" s="74"/>
      <c r="L4648" s="180"/>
      <c r="M4648" s="180"/>
      <c r="N4648" s="78"/>
      <c r="R4648" s="80"/>
      <c r="S4648" s="92"/>
      <c r="W4648" s="107"/>
      <c r="X4648" s="225"/>
      <c r="Y4648" s="62"/>
      <c r="Z4648" s="108"/>
      <c r="AA4648" s="107"/>
      <c r="AC4648" s="108"/>
      <c r="AD4648" s="108"/>
      <c r="AE4648" s="71"/>
      <c r="AF4648" s="71"/>
      <c r="AG4648" s="71"/>
      <c r="AH4648" s="71"/>
      <c r="AI4648" s="120"/>
      <c r="AK4648" s="119"/>
      <c r="AL4648" s="119"/>
      <c r="AR4648" s="130"/>
      <c r="AT4648" s="7"/>
      <c r="AU4648" s="7"/>
      <c r="AV4648" s="136"/>
      <c r="AW4648" s="129"/>
      <c r="AX4648" s="140"/>
      <c r="BQ4648" s="158"/>
      <c r="BS4648" s="6"/>
      <c r="BT4648" s="11"/>
    </row>
    <row r="4649" spans="1:72" ht="15.75" x14ac:dyDescent="0.25">
      <c r="A4649" s="52"/>
      <c r="B4649" s="56"/>
      <c r="C4649" s="7"/>
      <c r="D4649" s="7"/>
      <c r="E4649" s="7"/>
      <c r="F4649" s="7"/>
      <c r="J4649" s="71"/>
      <c r="K4649" s="74"/>
      <c r="L4649" s="180"/>
      <c r="M4649" s="180"/>
      <c r="N4649" s="78"/>
      <c r="R4649" s="80"/>
      <c r="S4649" s="92"/>
      <c r="W4649" s="107"/>
      <c r="X4649" s="225"/>
      <c r="Y4649" s="62"/>
      <c r="Z4649" s="108"/>
      <c r="AA4649" s="107"/>
      <c r="AC4649" s="108"/>
      <c r="AD4649" s="108"/>
      <c r="AE4649" s="71"/>
      <c r="AF4649" s="71"/>
      <c r="AG4649" s="71"/>
      <c r="AH4649" s="71"/>
      <c r="AI4649" s="120"/>
      <c r="AK4649" s="119"/>
      <c r="AL4649" s="119"/>
      <c r="AR4649" s="130"/>
      <c r="AT4649" s="7"/>
      <c r="AU4649" s="7"/>
      <c r="AV4649" s="136"/>
      <c r="AW4649" s="129"/>
      <c r="AX4649" s="140"/>
      <c r="BQ4649" s="158"/>
      <c r="BS4649" s="6"/>
      <c r="BT4649" s="11"/>
    </row>
    <row r="4650" spans="1:72" ht="15.75" x14ac:dyDescent="0.25">
      <c r="A4650" s="52"/>
      <c r="B4650" s="56"/>
      <c r="C4650" s="7"/>
      <c r="D4650" s="7"/>
      <c r="E4650" s="7"/>
      <c r="F4650" s="7"/>
      <c r="J4650" s="71"/>
      <c r="K4650" s="74"/>
      <c r="L4650" s="180"/>
      <c r="M4650" s="180"/>
      <c r="N4650" s="78"/>
      <c r="R4650" s="80"/>
      <c r="S4650" s="92"/>
      <c r="W4650" s="107"/>
      <c r="X4650" s="225"/>
      <c r="Y4650" s="62"/>
      <c r="Z4650" s="108"/>
      <c r="AA4650" s="107"/>
      <c r="AC4650" s="108"/>
      <c r="AD4650" s="108"/>
      <c r="AE4650" s="71"/>
      <c r="AF4650" s="71"/>
      <c r="AG4650" s="71"/>
      <c r="AH4650" s="71"/>
      <c r="AI4650" s="120"/>
      <c r="AK4650" s="119"/>
      <c r="AL4650" s="119"/>
      <c r="AR4650" s="130"/>
      <c r="AT4650" s="7"/>
      <c r="AU4650" s="7"/>
      <c r="AV4650" s="136"/>
      <c r="AW4650" s="129"/>
      <c r="AX4650" s="140"/>
      <c r="BQ4650" s="158"/>
      <c r="BS4650" s="6"/>
      <c r="BT4650" s="11"/>
    </row>
    <row r="4651" spans="1:72" ht="15.75" x14ac:dyDescent="0.25">
      <c r="A4651" s="52"/>
      <c r="B4651" s="56"/>
      <c r="C4651" s="7"/>
      <c r="D4651" s="7"/>
      <c r="E4651" s="7"/>
      <c r="F4651" s="7"/>
      <c r="J4651" s="71"/>
      <c r="K4651" s="74"/>
      <c r="L4651" s="180"/>
      <c r="M4651" s="180"/>
      <c r="N4651" s="78"/>
      <c r="R4651" s="80"/>
      <c r="S4651" s="92"/>
      <c r="W4651" s="107"/>
      <c r="X4651" s="225"/>
      <c r="Y4651" s="62"/>
      <c r="Z4651" s="108"/>
      <c r="AA4651" s="107"/>
      <c r="AC4651" s="108"/>
      <c r="AD4651" s="108"/>
      <c r="AE4651" s="71"/>
      <c r="AF4651" s="71"/>
      <c r="AG4651" s="71"/>
      <c r="AH4651" s="71"/>
      <c r="AI4651" s="120"/>
      <c r="AK4651" s="119"/>
      <c r="AL4651" s="119"/>
      <c r="AR4651" s="130"/>
      <c r="AT4651" s="7"/>
      <c r="AU4651" s="7"/>
      <c r="AV4651" s="136"/>
      <c r="AW4651" s="129"/>
      <c r="AX4651" s="140"/>
      <c r="BQ4651" s="158"/>
      <c r="BS4651" s="6"/>
      <c r="BT4651" s="11"/>
    </row>
    <row r="4652" spans="1:72" ht="15.75" x14ac:dyDescent="0.25">
      <c r="A4652" s="52"/>
      <c r="B4652" s="56"/>
      <c r="C4652" s="7"/>
      <c r="D4652" s="7"/>
      <c r="E4652" s="7"/>
      <c r="F4652" s="7"/>
      <c r="J4652" s="71"/>
      <c r="K4652" s="74"/>
      <c r="L4652" s="180"/>
      <c r="M4652" s="180"/>
      <c r="N4652" s="78"/>
      <c r="R4652" s="80"/>
      <c r="S4652" s="92"/>
      <c r="W4652" s="107"/>
      <c r="X4652" s="225"/>
      <c r="Y4652" s="62"/>
      <c r="Z4652" s="108"/>
      <c r="AA4652" s="107"/>
      <c r="AC4652" s="108"/>
      <c r="AD4652" s="108"/>
      <c r="AE4652" s="71"/>
      <c r="AF4652" s="71"/>
      <c r="AG4652" s="71"/>
      <c r="AH4652" s="71"/>
      <c r="AI4652" s="120"/>
      <c r="AK4652" s="119"/>
      <c r="AL4652" s="119"/>
      <c r="AR4652" s="130"/>
      <c r="AT4652" s="7"/>
      <c r="AU4652" s="7"/>
      <c r="AV4652" s="136"/>
      <c r="AW4652" s="129"/>
      <c r="AX4652" s="140"/>
      <c r="BQ4652" s="158"/>
      <c r="BS4652" s="6"/>
      <c r="BT4652" s="11"/>
    </row>
    <row r="4653" spans="1:72" ht="15.75" x14ac:dyDescent="0.25">
      <c r="A4653" s="52"/>
      <c r="B4653" s="56"/>
      <c r="C4653" s="7"/>
      <c r="D4653" s="7"/>
      <c r="E4653" s="7"/>
      <c r="F4653" s="7"/>
      <c r="J4653" s="71"/>
      <c r="K4653" s="74"/>
      <c r="L4653" s="180"/>
      <c r="M4653" s="180"/>
      <c r="N4653" s="78"/>
      <c r="R4653" s="80"/>
      <c r="S4653" s="92"/>
      <c r="W4653" s="107"/>
      <c r="X4653" s="225"/>
      <c r="Y4653" s="62"/>
      <c r="Z4653" s="108"/>
      <c r="AA4653" s="107"/>
      <c r="AC4653" s="108"/>
      <c r="AD4653" s="108"/>
      <c r="AE4653" s="71"/>
      <c r="AF4653" s="71"/>
      <c r="AG4653" s="71"/>
      <c r="AH4653" s="71"/>
      <c r="AI4653" s="120"/>
      <c r="AK4653" s="119"/>
      <c r="AL4653" s="119"/>
      <c r="AR4653" s="130"/>
      <c r="AT4653" s="7"/>
      <c r="AU4653" s="7"/>
      <c r="AV4653" s="136"/>
      <c r="AW4653" s="129"/>
      <c r="AX4653" s="140"/>
      <c r="BQ4653" s="158"/>
      <c r="BS4653" s="6"/>
      <c r="BT4653" s="11"/>
    </row>
    <row r="4654" spans="1:72" ht="15.75" x14ac:dyDescent="0.25">
      <c r="A4654" s="52"/>
      <c r="B4654" s="56"/>
      <c r="C4654" s="7"/>
      <c r="D4654" s="7"/>
      <c r="E4654" s="7"/>
      <c r="F4654" s="7"/>
      <c r="J4654" s="71"/>
      <c r="K4654" s="74"/>
      <c r="L4654" s="180"/>
      <c r="M4654" s="180"/>
      <c r="N4654" s="78"/>
      <c r="R4654" s="80"/>
      <c r="S4654" s="92"/>
      <c r="W4654" s="107"/>
      <c r="X4654" s="225"/>
      <c r="Y4654" s="62"/>
      <c r="Z4654" s="108"/>
      <c r="AA4654" s="107"/>
      <c r="AC4654" s="108"/>
      <c r="AD4654" s="108"/>
      <c r="AE4654" s="71"/>
      <c r="AF4654" s="71"/>
      <c r="AG4654" s="71"/>
      <c r="AH4654" s="71"/>
      <c r="AI4654" s="120"/>
      <c r="AK4654" s="119"/>
      <c r="AL4654" s="119"/>
      <c r="AR4654" s="130"/>
      <c r="AT4654" s="7"/>
      <c r="AU4654" s="7"/>
      <c r="AV4654" s="136"/>
      <c r="AW4654" s="129"/>
      <c r="AX4654" s="140"/>
      <c r="BQ4654" s="158"/>
      <c r="BS4654" s="6"/>
      <c r="BT4654" s="11"/>
    </row>
    <row r="4655" spans="1:72" ht="15.75" x14ac:dyDescent="0.25">
      <c r="A4655" s="52"/>
      <c r="B4655" s="56"/>
      <c r="C4655" s="7"/>
      <c r="D4655" s="7"/>
      <c r="E4655" s="7"/>
      <c r="F4655" s="7"/>
      <c r="J4655" s="71"/>
      <c r="K4655" s="74"/>
      <c r="L4655" s="180"/>
      <c r="M4655" s="180"/>
      <c r="N4655" s="78"/>
      <c r="R4655" s="80"/>
      <c r="S4655" s="92"/>
      <c r="W4655" s="107"/>
      <c r="X4655" s="225"/>
      <c r="Y4655" s="62"/>
      <c r="Z4655" s="108"/>
      <c r="AA4655" s="107"/>
      <c r="AC4655" s="108"/>
      <c r="AD4655" s="108"/>
      <c r="AE4655" s="71"/>
      <c r="AF4655" s="71"/>
      <c r="AG4655" s="71"/>
      <c r="AH4655" s="71"/>
      <c r="AI4655" s="120"/>
      <c r="AK4655" s="119"/>
      <c r="AL4655" s="119"/>
      <c r="AR4655" s="130"/>
      <c r="AT4655" s="7"/>
      <c r="AU4655" s="7"/>
      <c r="AV4655" s="136"/>
      <c r="AW4655" s="129"/>
      <c r="AX4655" s="140"/>
      <c r="BQ4655" s="158"/>
      <c r="BS4655" s="6"/>
      <c r="BT4655" s="11"/>
    </row>
    <row r="4656" spans="1:72" ht="15.75" x14ac:dyDescent="0.25">
      <c r="A4656" s="52"/>
      <c r="B4656" s="56"/>
      <c r="C4656" s="7"/>
      <c r="D4656" s="7"/>
      <c r="E4656" s="7"/>
      <c r="F4656" s="7"/>
      <c r="J4656" s="71"/>
      <c r="K4656" s="74"/>
      <c r="L4656" s="180"/>
      <c r="M4656" s="180"/>
      <c r="N4656" s="78"/>
      <c r="R4656" s="80"/>
      <c r="S4656" s="92"/>
      <c r="W4656" s="107"/>
      <c r="X4656" s="225"/>
      <c r="Y4656" s="62"/>
      <c r="Z4656" s="108"/>
      <c r="AA4656" s="107"/>
      <c r="AC4656" s="108"/>
      <c r="AD4656" s="108"/>
      <c r="AE4656" s="71"/>
      <c r="AF4656" s="71"/>
      <c r="AG4656" s="71"/>
      <c r="AH4656" s="71"/>
      <c r="AI4656" s="120"/>
      <c r="AK4656" s="119"/>
      <c r="AL4656" s="119"/>
      <c r="AR4656" s="130"/>
      <c r="AT4656" s="7"/>
      <c r="AU4656" s="7"/>
      <c r="AV4656" s="136"/>
      <c r="AW4656" s="129"/>
      <c r="AX4656" s="140"/>
      <c r="BQ4656" s="158"/>
      <c r="BS4656" s="6"/>
      <c r="BT4656" s="11"/>
    </row>
    <row r="4657" spans="1:72" ht="15.75" x14ac:dyDescent="0.25">
      <c r="A4657" s="52"/>
      <c r="B4657" s="56"/>
      <c r="C4657" s="7"/>
      <c r="D4657" s="7"/>
      <c r="E4657" s="7"/>
      <c r="F4657" s="7"/>
      <c r="J4657" s="71"/>
      <c r="K4657" s="74"/>
      <c r="L4657" s="180"/>
      <c r="M4657" s="180"/>
      <c r="N4657" s="78"/>
      <c r="R4657" s="80"/>
      <c r="S4657" s="92"/>
      <c r="W4657" s="107"/>
      <c r="X4657" s="225"/>
      <c r="Y4657" s="62"/>
      <c r="Z4657" s="108"/>
      <c r="AA4657" s="107"/>
      <c r="AC4657" s="108"/>
      <c r="AD4657" s="108"/>
      <c r="AE4657" s="71"/>
      <c r="AF4657" s="71"/>
      <c r="AG4657" s="71"/>
      <c r="AH4657" s="71"/>
      <c r="AI4657" s="120"/>
      <c r="AK4657" s="119"/>
      <c r="AL4657" s="119"/>
      <c r="AR4657" s="130"/>
      <c r="AT4657" s="7"/>
      <c r="AU4657" s="7"/>
      <c r="AV4657" s="136"/>
      <c r="AW4657" s="129"/>
      <c r="AX4657" s="140"/>
      <c r="BQ4657" s="158"/>
      <c r="BS4657" s="6"/>
      <c r="BT4657" s="11"/>
    </row>
    <row r="4658" spans="1:72" ht="15.75" x14ac:dyDescent="0.25">
      <c r="A4658" s="52"/>
      <c r="B4658" s="56"/>
      <c r="C4658" s="7"/>
      <c r="D4658" s="7"/>
      <c r="E4658" s="7"/>
      <c r="F4658" s="7"/>
      <c r="J4658" s="71"/>
      <c r="K4658" s="74"/>
      <c r="L4658" s="180"/>
      <c r="M4658" s="180"/>
      <c r="N4658" s="78"/>
      <c r="R4658" s="80"/>
      <c r="S4658" s="92"/>
      <c r="W4658" s="107"/>
      <c r="X4658" s="225"/>
      <c r="Y4658" s="62"/>
      <c r="Z4658" s="108"/>
      <c r="AA4658" s="107"/>
      <c r="AC4658" s="108"/>
      <c r="AD4658" s="108"/>
      <c r="AE4658" s="71"/>
      <c r="AF4658" s="71"/>
      <c r="AG4658" s="71"/>
      <c r="AH4658" s="71"/>
      <c r="AI4658" s="120"/>
      <c r="AK4658" s="119"/>
      <c r="AL4658" s="119"/>
      <c r="AR4658" s="130"/>
      <c r="AT4658" s="7"/>
      <c r="AU4658" s="7"/>
      <c r="AV4658" s="136"/>
      <c r="AW4658" s="129"/>
      <c r="AX4658" s="140"/>
      <c r="BQ4658" s="158"/>
      <c r="BS4658" s="6"/>
      <c r="BT4658" s="11"/>
    </row>
    <row r="4659" spans="1:72" ht="15.75" x14ac:dyDescent="0.25">
      <c r="A4659" s="52"/>
      <c r="B4659" s="56"/>
      <c r="C4659" s="7"/>
      <c r="D4659" s="7"/>
      <c r="E4659" s="7"/>
      <c r="F4659" s="7"/>
      <c r="J4659" s="71"/>
      <c r="K4659" s="74"/>
      <c r="L4659" s="180"/>
      <c r="M4659" s="180"/>
      <c r="N4659" s="78"/>
      <c r="R4659" s="80"/>
      <c r="S4659" s="92"/>
      <c r="W4659" s="107"/>
      <c r="X4659" s="225"/>
      <c r="Y4659" s="62"/>
      <c r="Z4659" s="108"/>
      <c r="AA4659" s="107"/>
      <c r="AC4659" s="108"/>
      <c r="AD4659" s="108"/>
      <c r="AE4659" s="71"/>
      <c r="AF4659" s="71"/>
      <c r="AG4659" s="71"/>
      <c r="AH4659" s="71"/>
      <c r="AI4659" s="120"/>
      <c r="AK4659" s="119"/>
      <c r="AL4659" s="119"/>
      <c r="AR4659" s="130"/>
      <c r="AT4659" s="7"/>
      <c r="AU4659" s="7"/>
      <c r="AV4659" s="136"/>
      <c r="AW4659" s="129"/>
      <c r="AX4659" s="140"/>
      <c r="BQ4659" s="158"/>
      <c r="BS4659" s="6"/>
      <c r="BT4659" s="11"/>
    </row>
    <row r="4660" spans="1:72" ht="15.75" x14ac:dyDescent="0.25">
      <c r="A4660" s="52"/>
      <c r="B4660" s="56"/>
      <c r="C4660" s="7"/>
      <c r="D4660" s="7"/>
      <c r="E4660" s="7"/>
      <c r="F4660" s="7"/>
      <c r="J4660" s="71"/>
      <c r="K4660" s="74"/>
      <c r="L4660" s="180"/>
      <c r="M4660" s="180"/>
      <c r="N4660" s="78"/>
      <c r="R4660" s="80"/>
      <c r="S4660" s="92"/>
      <c r="W4660" s="107"/>
      <c r="X4660" s="225"/>
      <c r="Y4660" s="62"/>
      <c r="Z4660" s="108"/>
      <c r="AA4660" s="107"/>
      <c r="AC4660" s="108"/>
      <c r="AD4660" s="108"/>
      <c r="AE4660" s="71"/>
      <c r="AF4660" s="71"/>
      <c r="AG4660" s="71"/>
      <c r="AH4660" s="71"/>
      <c r="AI4660" s="120"/>
      <c r="AK4660" s="119"/>
      <c r="AL4660" s="119"/>
      <c r="AR4660" s="130"/>
      <c r="AT4660" s="7"/>
      <c r="AU4660" s="7"/>
      <c r="AV4660" s="136"/>
      <c r="AW4660" s="129"/>
      <c r="AX4660" s="140"/>
      <c r="BQ4660" s="158"/>
      <c r="BS4660" s="6"/>
      <c r="BT4660" s="11"/>
    </row>
    <row r="4661" spans="1:72" ht="15.75" x14ac:dyDescent="0.25">
      <c r="A4661" s="52"/>
      <c r="B4661" s="56"/>
      <c r="C4661" s="7"/>
      <c r="D4661" s="7"/>
      <c r="E4661" s="7"/>
      <c r="F4661" s="7"/>
      <c r="J4661" s="71"/>
      <c r="K4661" s="74"/>
      <c r="L4661" s="180"/>
      <c r="M4661" s="180"/>
      <c r="N4661" s="78"/>
      <c r="R4661" s="80"/>
      <c r="S4661" s="92"/>
      <c r="W4661" s="107"/>
      <c r="X4661" s="225"/>
      <c r="Y4661" s="62"/>
      <c r="Z4661" s="108"/>
      <c r="AA4661" s="107"/>
      <c r="AC4661" s="108"/>
      <c r="AD4661" s="108"/>
      <c r="AE4661" s="71"/>
      <c r="AF4661" s="71"/>
      <c r="AG4661" s="71"/>
      <c r="AH4661" s="71"/>
      <c r="AI4661" s="120"/>
      <c r="AK4661" s="119"/>
      <c r="AL4661" s="119"/>
      <c r="AR4661" s="130"/>
      <c r="AT4661" s="7"/>
      <c r="AU4661" s="7"/>
      <c r="AV4661" s="136"/>
      <c r="AW4661" s="129"/>
      <c r="AX4661" s="140"/>
      <c r="BQ4661" s="158"/>
      <c r="BS4661" s="6"/>
      <c r="BT4661" s="11"/>
    </row>
    <row r="4662" spans="1:72" ht="15.75" x14ac:dyDescent="0.25">
      <c r="A4662" s="52"/>
      <c r="B4662" s="56"/>
      <c r="C4662" s="7"/>
      <c r="D4662" s="7"/>
      <c r="E4662" s="7"/>
      <c r="F4662" s="7"/>
      <c r="J4662" s="71"/>
      <c r="K4662" s="74"/>
      <c r="L4662" s="180"/>
      <c r="M4662" s="180"/>
      <c r="N4662" s="78"/>
      <c r="R4662" s="80"/>
      <c r="S4662" s="92"/>
      <c r="W4662" s="107"/>
      <c r="X4662" s="225"/>
      <c r="Y4662" s="62"/>
      <c r="Z4662" s="108"/>
      <c r="AA4662" s="107"/>
      <c r="AC4662" s="108"/>
      <c r="AD4662" s="108"/>
      <c r="AE4662" s="71"/>
      <c r="AF4662" s="71"/>
      <c r="AG4662" s="71"/>
      <c r="AH4662" s="71"/>
      <c r="AI4662" s="120"/>
      <c r="AK4662" s="119"/>
      <c r="AL4662" s="119"/>
      <c r="AR4662" s="130"/>
      <c r="AT4662" s="7"/>
      <c r="AU4662" s="7"/>
      <c r="AV4662" s="136"/>
      <c r="AW4662" s="129"/>
      <c r="AX4662" s="140"/>
      <c r="BQ4662" s="158"/>
      <c r="BS4662" s="6"/>
      <c r="BT4662" s="11"/>
    </row>
    <row r="4663" spans="1:72" ht="15.75" x14ac:dyDescent="0.25">
      <c r="A4663" s="52"/>
      <c r="B4663" s="56"/>
      <c r="C4663" s="7"/>
      <c r="D4663" s="7"/>
      <c r="E4663" s="7"/>
      <c r="F4663" s="7"/>
      <c r="J4663" s="71"/>
      <c r="K4663" s="74"/>
      <c r="L4663" s="180"/>
      <c r="M4663" s="180"/>
      <c r="N4663" s="78"/>
      <c r="R4663" s="80"/>
      <c r="S4663" s="92"/>
      <c r="W4663" s="107"/>
      <c r="X4663" s="225"/>
      <c r="Y4663" s="62"/>
      <c r="Z4663" s="108"/>
      <c r="AA4663" s="107"/>
      <c r="AC4663" s="108"/>
      <c r="AD4663" s="108"/>
      <c r="AE4663" s="71"/>
      <c r="AF4663" s="71"/>
      <c r="AG4663" s="71"/>
      <c r="AH4663" s="71"/>
      <c r="AI4663" s="120"/>
      <c r="AK4663" s="119"/>
      <c r="AL4663" s="119"/>
      <c r="AR4663" s="130"/>
      <c r="AT4663" s="7"/>
      <c r="AU4663" s="7"/>
      <c r="AV4663" s="136"/>
      <c r="AW4663" s="129"/>
      <c r="AX4663" s="140"/>
      <c r="BQ4663" s="158"/>
      <c r="BS4663" s="6"/>
      <c r="BT4663" s="11"/>
    </row>
    <row r="4664" spans="1:72" ht="15.75" x14ac:dyDescent="0.25">
      <c r="A4664" s="52"/>
      <c r="B4664" s="56"/>
      <c r="C4664" s="7"/>
      <c r="D4664" s="7"/>
      <c r="E4664" s="7"/>
      <c r="F4664" s="7"/>
      <c r="J4664" s="71"/>
      <c r="K4664" s="74"/>
      <c r="L4664" s="180"/>
      <c r="M4664" s="180"/>
      <c r="N4664" s="78"/>
      <c r="R4664" s="80"/>
      <c r="S4664" s="92"/>
      <c r="W4664" s="107"/>
      <c r="X4664" s="225"/>
      <c r="Y4664" s="62"/>
      <c r="Z4664" s="108"/>
      <c r="AA4664" s="107"/>
      <c r="AC4664" s="108"/>
      <c r="AD4664" s="108"/>
      <c r="AE4664" s="71"/>
      <c r="AF4664" s="71"/>
      <c r="AG4664" s="71"/>
      <c r="AH4664" s="71"/>
      <c r="AI4664" s="120"/>
      <c r="AK4664" s="119"/>
      <c r="AL4664" s="119"/>
      <c r="AR4664" s="130"/>
      <c r="AT4664" s="7"/>
      <c r="AU4664" s="7"/>
      <c r="AV4664" s="136"/>
      <c r="AW4664" s="129"/>
      <c r="AX4664" s="140"/>
      <c r="BQ4664" s="158"/>
      <c r="BS4664" s="6"/>
      <c r="BT4664" s="11"/>
    </row>
    <row r="4665" spans="1:72" ht="15.75" x14ac:dyDescent="0.25">
      <c r="A4665" s="52"/>
      <c r="B4665" s="56"/>
      <c r="C4665" s="7"/>
      <c r="D4665" s="7"/>
      <c r="E4665" s="7"/>
      <c r="F4665" s="7"/>
      <c r="J4665" s="71"/>
      <c r="K4665" s="74"/>
      <c r="L4665" s="180"/>
      <c r="M4665" s="180"/>
      <c r="N4665" s="78"/>
      <c r="R4665" s="80"/>
      <c r="S4665" s="92"/>
      <c r="W4665" s="107"/>
      <c r="X4665" s="225"/>
      <c r="Y4665" s="62"/>
      <c r="Z4665" s="108"/>
      <c r="AA4665" s="107"/>
      <c r="AC4665" s="108"/>
      <c r="AD4665" s="108"/>
      <c r="AE4665" s="71"/>
      <c r="AF4665" s="71"/>
      <c r="AG4665" s="71"/>
      <c r="AH4665" s="71"/>
      <c r="AI4665" s="120"/>
      <c r="AK4665" s="119"/>
      <c r="AL4665" s="119"/>
      <c r="AR4665" s="130"/>
      <c r="AT4665" s="7"/>
      <c r="AU4665" s="7"/>
      <c r="AV4665" s="136"/>
      <c r="AW4665" s="129"/>
      <c r="AX4665" s="140"/>
      <c r="BQ4665" s="158"/>
      <c r="BS4665" s="6"/>
      <c r="BT4665" s="11"/>
    </row>
    <row r="4666" spans="1:72" ht="15.75" x14ac:dyDescent="0.25">
      <c r="A4666" s="52"/>
      <c r="B4666" s="56"/>
      <c r="C4666" s="7"/>
      <c r="D4666" s="7"/>
      <c r="E4666" s="7"/>
      <c r="F4666" s="7"/>
      <c r="J4666" s="71"/>
      <c r="K4666" s="74"/>
      <c r="L4666" s="180"/>
      <c r="M4666" s="180"/>
      <c r="N4666" s="78"/>
      <c r="R4666" s="80"/>
      <c r="S4666" s="92"/>
      <c r="W4666" s="107"/>
      <c r="X4666" s="225"/>
      <c r="Y4666" s="62"/>
      <c r="Z4666" s="108"/>
      <c r="AA4666" s="107"/>
      <c r="AC4666" s="108"/>
      <c r="AD4666" s="108"/>
      <c r="AE4666" s="71"/>
      <c r="AF4666" s="71"/>
      <c r="AG4666" s="71"/>
      <c r="AH4666" s="71"/>
      <c r="AI4666" s="120"/>
      <c r="AK4666" s="119"/>
      <c r="AL4666" s="119"/>
      <c r="AR4666" s="130"/>
      <c r="AT4666" s="7"/>
      <c r="AU4666" s="7"/>
      <c r="AV4666" s="136"/>
      <c r="AW4666" s="129"/>
      <c r="AX4666" s="140"/>
      <c r="BQ4666" s="158"/>
      <c r="BS4666" s="6"/>
      <c r="BT4666" s="11"/>
    </row>
    <row r="4667" spans="1:72" ht="15.75" x14ac:dyDescent="0.25">
      <c r="A4667" s="52"/>
      <c r="B4667" s="56"/>
      <c r="C4667" s="7"/>
      <c r="D4667" s="7"/>
      <c r="E4667" s="7"/>
      <c r="F4667" s="7"/>
      <c r="J4667" s="71"/>
      <c r="K4667" s="74"/>
      <c r="L4667" s="180"/>
      <c r="M4667" s="180"/>
      <c r="N4667" s="78"/>
      <c r="R4667" s="80"/>
      <c r="S4667" s="92"/>
      <c r="W4667" s="107"/>
      <c r="X4667" s="225"/>
      <c r="Y4667" s="62"/>
      <c r="Z4667" s="108"/>
      <c r="AA4667" s="107"/>
      <c r="AC4667" s="108"/>
      <c r="AD4667" s="108"/>
      <c r="AE4667" s="71"/>
      <c r="AF4667" s="71"/>
      <c r="AG4667" s="71"/>
      <c r="AH4667" s="71"/>
      <c r="AI4667" s="120"/>
      <c r="AK4667" s="119"/>
      <c r="AL4667" s="119"/>
      <c r="AR4667" s="130"/>
      <c r="AT4667" s="7"/>
      <c r="AU4667" s="7"/>
      <c r="AV4667" s="136"/>
      <c r="AW4667" s="129"/>
      <c r="AX4667" s="140"/>
      <c r="BQ4667" s="158"/>
      <c r="BS4667" s="6"/>
      <c r="BT4667" s="11"/>
    </row>
    <row r="4668" spans="1:72" ht="15.75" x14ac:dyDescent="0.25">
      <c r="A4668" s="52"/>
      <c r="B4668" s="56"/>
      <c r="C4668" s="7"/>
      <c r="D4668" s="7"/>
      <c r="E4668" s="7"/>
      <c r="F4668" s="7"/>
      <c r="J4668" s="71"/>
      <c r="K4668" s="74"/>
      <c r="L4668" s="180"/>
      <c r="M4668" s="180"/>
      <c r="N4668" s="78"/>
      <c r="R4668" s="80"/>
      <c r="S4668" s="92"/>
      <c r="W4668" s="107"/>
      <c r="X4668" s="225"/>
      <c r="Y4668" s="62"/>
      <c r="Z4668" s="108"/>
      <c r="AA4668" s="107"/>
      <c r="AC4668" s="108"/>
      <c r="AD4668" s="108"/>
      <c r="AE4668" s="71"/>
      <c r="AF4668" s="71"/>
      <c r="AG4668" s="71"/>
      <c r="AH4668" s="71"/>
      <c r="AI4668" s="120"/>
      <c r="AK4668" s="119"/>
      <c r="AL4668" s="119"/>
      <c r="AR4668" s="130"/>
      <c r="AT4668" s="7"/>
      <c r="AU4668" s="7"/>
      <c r="AV4668" s="136"/>
      <c r="AW4668" s="129"/>
      <c r="AX4668" s="140"/>
      <c r="BQ4668" s="158"/>
      <c r="BS4668" s="6"/>
      <c r="BT4668" s="11"/>
    </row>
    <row r="4669" spans="1:72" ht="15.75" x14ac:dyDescent="0.25">
      <c r="A4669" s="52"/>
      <c r="B4669" s="56"/>
      <c r="C4669" s="7"/>
      <c r="D4669" s="7"/>
      <c r="E4669" s="7"/>
      <c r="F4669" s="7"/>
      <c r="J4669" s="71"/>
      <c r="K4669" s="74"/>
      <c r="L4669" s="180"/>
      <c r="M4669" s="180"/>
      <c r="N4669" s="78"/>
      <c r="R4669" s="80"/>
      <c r="S4669" s="92"/>
      <c r="W4669" s="107"/>
      <c r="X4669" s="225"/>
      <c r="Y4669" s="62"/>
      <c r="Z4669" s="108"/>
      <c r="AA4669" s="107"/>
      <c r="AC4669" s="108"/>
      <c r="AD4669" s="108"/>
      <c r="AE4669" s="71"/>
      <c r="AF4669" s="71"/>
      <c r="AG4669" s="71"/>
      <c r="AH4669" s="71"/>
      <c r="AI4669" s="120"/>
      <c r="AK4669" s="119"/>
      <c r="AL4669" s="119"/>
      <c r="AR4669" s="130"/>
      <c r="AT4669" s="7"/>
      <c r="AU4669" s="7"/>
      <c r="AV4669" s="136"/>
      <c r="AW4669" s="129"/>
      <c r="AX4669" s="140"/>
      <c r="BQ4669" s="158"/>
      <c r="BS4669" s="6"/>
      <c r="BT4669" s="11"/>
    </row>
    <row r="4670" spans="1:72" ht="15.75" x14ac:dyDescent="0.25">
      <c r="A4670" s="52"/>
      <c r="B4670" s="56"/>
      <c r="C4670" s="7"/>
      <c r="D4670" s="7"/>
      <c r="E4670" s="7"/>
      <c r="F4670" s="7"/>
      <c r="J4670" s="71"/>
      <c r="K4670" s="74"/>
      <c r="L4670" s="180"/>
      <c r="M4670" s="180"/>
      <c r="N4670" s="78"/>
      <c r="R4670" s="80"/>
      <c r="S4670" s="92"/>
      <c r="W4670" s="107"/>
      <c r="X4670" s="225"/>
      <c r="Y4670" s="62"/>
      <c r="Z4670" s="108"/>
      <c r="AA4670" s="107"/>
      <c r="AC4670" s="108"/>
      <c r="AD4670" s="108"/>
      <c r="AE4670" s="71"/>
      <c r="AF4670" s="71"/>
      <c r="AG4670" s="71"/>
      <c r="AH4670" s="71"/>
      <c r="AI4670" s="120"/>
      <c r="AK4670" s="119"/>
      <c r="AL4670" s="119"/>
      <c r="AR4670" s="130"/>
      <c r="AT4670" s="7"/>
      <c r="AU4670" s="7"/>
      <c r="AV4670" s="136"/>
      <c r="AW4670" s="129"/>
      <c r="AX4670" s="140"/>
      <c r="BQ4670" s="158"/>
      <c r="BS4670" s="6"/>
      <c r="BT4670" s="11"/>
    </row>
    <row r="4671" spans="1:72" ht="15.75" x14ac:dyDescent="0.25">
      <c r="A4671" s="52"/>
      <c r="B4671" s="56"/>
      <c r="C4671" s="7"/>
      <c r="D4671" s="7"/>
      <c r="E4671" s="7"/>
      <c r="F4671" s="7"/>
      <c r="J4671" s="71"/>
      <c r="K4671" s="74"/>
      <c r="L4671" s="180"/>
      <c r="M4671" s="180"/>
      <c r="N4671" s="78"/>
      <c r="R4671" s="80"/>
      <c r="S4671" s="92"/>
      <c r="W4671" s="107"/>
      <c r="X4671" s="225"/>
      <c r="Y4671" s="62"/>
      <c r="Z4671" s="108"/>
      <c r="AA4671" s="107"/>
      <c r="AC4671" s="108"/>
      <c r="AD4671" s="108"/>
      <c r="AE4671" s="71"/>
      <c r="AF4671" s="71"/>
      <c r="AG4671" s="71"/>
      <c r="AH4671" s="71"/>
      <c r="AI4671" s="120"/>
      <c r="AK4671" s="119"/>
      <c r="AL4671" s="119"/>
      <c r="AR4671" s="130"/>
      <c r="AT4671" s="7"/>
      <c r="AU4671" s="7"/>
      <c r="AV4671" s="136"/>
      <c r="AW4671" s="129"/>
      <c r="AX4671" s="140"/>
      <c r="BQ4671" s="158"/>
      <c r="BS4671" s="6"/>
      <c r="BT4671" s="11"/>
    </row>
    <row r="4672" spans="1:72" ht="15.75" x14ac:dyDescent="0.25">
      <c r="A4672" s="52"/>
      <c r="B4672" s="56"/>
      <c r="C4672" s="7"/>
      <c r="D4672" s="7"/>
      <c r="E4672" s="7"/>
      <c r="F4672" s="7"/>
      <c r="J4672" s="71"/>
      <c r="K4672" s="74"/>
      <c r="L4672" s="180"/>
      <c r="M4672" s="180"/>
      <c r="N4672" s="78"/>
      <c r="R4672" s="80"/>
      <c r="S4672" s="92"/>
      <c r="W4672" s="107"/>
      <c r="X4672" s="225"/>
      <c r="Y4672" s="62"/>
      <c r="Z4672" s="108"/>
      <c r="AA4672" s="107"/>
      <c r="AC4672" s="108"/>
      <c r="AD4672" s="108"/>
      <c r="AE4672" s="71"/>
      <c r="AF4672" s="71"/>
      <c r="AG4672" s="71"/>
      <c r="AH4672" s="71"/>
      <c r="AI4672" s="120"/>
      <c r="AK4672" s="119"/>
      <c r="AL4672" s="119"/>
      <c r="AR4672" s="130"/>
      <c r="AT4672" s="7"/>
      <c r="AU4672" s="7"/>
      <c r="AV4672" s="136"/>
      <c r="AW4672" s="129"/>
      <c r="AX4672" s="140"/>
      <c r="BQ4672" s="158"/>
      <c r="BS4672" s="6"/>
      <c r="BT4672" s="11"/>
    </row>
    <row r="4673" spans="1:72" ht="15.75" x14ac:dyDescent="0.25">
      <c r="A4673" s="52"/>
      <c r="B4673" s="56"/>
      <c r="C4673" s="7"/>
      <c r="D4673" s="7"/>
      <c r="E4673" s="7"/>
      <c r="F4673" s="7"/>
      <c r="J4673" s="71"/>
      <c r="K4673" s="74"/>
      <c r="L4673" s="180"/>
      <c r="M4673" s="180"/>
      <c r="N4673" s="78"/>
      <c r="R4673" s="80"/>
      <c r="S4673" s="92"/>
      <c r="W4673" s="107"/>
      <c r="X4673" s="225"/>
      <c r="Y4673" s="62"/>
      <c r="Z4673" s="108"/>
      <c r="AA4673" s="107"/>
      <c r="AC4673" s="108"/>
      <c r="AD4673" s="108"/>
      <c r="AE4673" s="71"/>
      <c r="AF4673" s="71"/>
      <c r="AG4673" s="71"/>
      <c r="AH4673" s="71"/>
      <c r="AI4673" s="120"/>
      <c r="AK4673" s="119"/>
      <c r="AL4673" s="119"/>
      <c r="AR4673" s="130"/>
      <c r="AT4673" s="7"/>
      <c r="AU4673" s="7"/>
      <c r="AV4673" s="136"/>
      <c r="AW4673" s="129"/>
      <c r="AX4673" s="140"/>
      <c r="BQ4673" s="158"/>
      <c r="BS4673" s="6"/>
      <c r="BT4673" s="11"/>
    </row>
    <row r="4674" spans="1:72" ht="15.75" x14ac:dyDescent="0.25">
      <c r="A4674" s="52"/>
      <c r="B4674" s="56"/>
      <c r="C4674" s="7"/>
      <c r="D4674" s="7"/>
      <c r="E4674" s="7"/>
      <c r="F4674" s="7"/>
      <c r="J4674" s="71"/>
      <c r="K4674" s="74"/>
      <c r="L4674" s="180"/>
      <c r="M4674" s="180"/>
      <c r="N4674" s="78"/>
      <c r="R4674" s="80"/>
      <c r="S4674" s="92"/>
      <c r="W4674" s="107"/>
      <c r="X4674" s="225"/>
      <c r="Y4674" s="62"/>
      <c r="Z4674" s="108"/>
      <c r="AA4674" s="107"/>
      <c r="AC4674" s="108"/>
      <c r="AD4674" s="108"/>
      <c r="AE4674" s="71"/>
      <c r="AF4674" s="71"/>
      <c r="AG4674" s="71"/>
      <c r="AH4674" s="71"/>
      <c r="AI4674" s="120"/>
      <c r="AK4674" s="119"/>
      <c r="AL4674" s="119"/>
      <c r="AR4674" s="130"/>
      <c r="AT4674" s="7"/>
      <c r="AU4674" s="7"/>
      <c r="AV4674" s="136"/>
      <c r="AW4674" s="129"/>
      <c r="AX4674" s="140"/>
      <c r="BQ4674" s="158"/>
      <c r="BS4674" s="6"/>
      <c r="BT4674" s="11"/>
    </row>
    <row r="4675" spans="1:72" ht="15.75" x14ac:dyDescent="0.25">
      <c r="A4675" s="52"/>
      <c r="B4675" s="56"/>
      <c r="C4675" s="7"/>
      <c r="D4675" s="7"/>
      <c r="E4675" s="7"/>
      <c r="F4675" s="7"/>
      <c r="J4675" s="71"/>
      <c r="K4675" s="74"/>
      <c r="L4675" s="180"/>
      <c r="M4675" s="180"/>
      <c r="N4675" s="78"/>
      <c r="R4675" s="80"/>
      <c r="S4675" s="92"/>
      <c r="W4675" s="107"/>
      <c r="X4675" s="225"/>
      <c r="Y4675" s="62"/>
      <c r="Z4675" s="108"/>
      <c r="AA4675" s="107"/>
      <c r="AC4675" s="108"/>
      <c r="AD4675" s="108"/>
      <c r="AE4675" s="71"/>
      <c r="AF4675" s="71"/>
      <c r="AG4675" s="71"/>
      <c r="AH4675" s="71"/>
      <c r="AI4675" s="120"/>
      <c r="AK4675" s="119"/>
      <c r="AL4675" s="119"/>
      <c r="AR4675" s="130"/>
      <c r="AT4675" s="7"/>
      <c r="AU4675" s="7"/>
      <c r="AV4675" s="136"/>
      <c r="AW4675" s="129"/>
      <c r="AX4675" s="140"/>
      <c r="BQ4675" s="158"/>
      <c r="BS4675" s="6"/>
      <c r="BT4675" s="11"/>
    </row>
    <row r="4676" spans="1:72" ht="15.75" x14ac:dyDescent="0.25">
      <c r="A4676" s="52"/>
      <c r="B4676" s="56"/>
      <c r="C4676" s="7"/>
      <c r="D4676" s="7"/>
      <c r="E4676" s="7"/>
      <c r="F4676" s="7"/>
      <c r="J4676" s="71"/>
      <c r="K4676" s="74"/>
      <c r="L4676" s="180"/>
      <c r="M4676" s="180"/>
      <c r="N4676" s="78"/>
      <c r="R4676" s="80"/>
      <c r="S4676" s="92"/>
      <c r="W4676" s="107"/>
      <c r="X4676" s="225"/>
      <c r="Y4676" s="62"/>
      <c r="Z4676" s="108"/>
      <c r="AA4676" s="107"/>
      <c r="AC4676" s="108"/>
      <c r="AD4676" s="108"/>
      <c r="AE4676" s="71"/>
      <c r="AF4676" s="71"/>
      <c r="AG4676" s="71"/>
      <c r="AH4676" s="71"/>
      <c r="AI4676" s="120"/>
      <c r="AK4676" s="119"/>
      <c r="AL4676" s="119"/>
      <c r="AR4676" s="130"/>
      <c r="AT4676" s="7"/>
      <c r="AU4676" s="7"/>
      <c r="AV4676" s="136"/>
      <c r="AW4676" s="129"/>
      <c r="AX4676" s="140"/>
      <c r="BQ4676" s="158"/>
      <c r="BS4676" s="6"/>
      <c r="BT4676" s="11"/>
    </row>
    <row r="4677" spans="1:72" ht="15.75" x14ac:dyDescent="0.25">
      <c r="A4677" s="52"/>
      <c r="B4677" s="56"/>
      <c r="C4677" s="7"/>
      <c r="D4677" s="7"/>
      <c r="E4677" s="7"/>
      <c r="F4677" s="7"/>
      <c r="J4677" s="71"/>
      <c r="K4677" s="74"/>
      <c r="L4677" s="180"/>
      <c r="M4677" s="180"/>
      <c r="N4677" s="78"/>
      <c r="R4677" s="80"/>
      <c r="S4677" s="92"/>
      <c r="W4677" s="107"/>
      <c r="X4677" s="225"/>
      <c r="Y4677" s="62"/>
      <c r="Z4677" s="108"/>
      <c r="AA4677" s="107"/>
      <c r="AC4677" s="108"/>
      <c r="AD4677" s="108"/>
      <c r="AE4677" s="71"/>
      <c r="AF4677" s="71"/>
      <c r="AG4677" s="71"/>
      <c r="AH4677" s="71"/>
      <c r="AI4677" s="120"/>
      <c r="AK4677" s="119"/>
      <c r="AL4677" s="119"/>
      <c r="AR4677" s="130"/>
      <c r="AT4677" s="7"/>
      <c r="AU4677" s="7"/>
      <c r="AV4677" s="136"/>
      <c r="AW4677" s="129"/>
      <c r="AX4677" s="140"/>
      <c r="BQ4677" s="158"/>
      <c r="BS4677" s="6"/>
      <c r="BT4677" s="11"/>
    </row>
    <row r="4678" spans="1:72" ht="15.75" x14ac:dyDescent="0.25">
      <c r="A4678" s="52"/>
      <c r="B4678" s="56"/>
      <c r="C4678" s="7"/>
      <c r="D4678" s="7"/>
      <c r="E4678" s="7"/>
      <c r="F4678" s="7"/>
      <c r="J4678" s="71"/>
      <c r="K4678" s="74"/>
      <c r="L4678" s="180"/>
      <c r="M4678" s="180"/>
      <c r="N4678" s="78"/>
      <c r="R4678" s="80"/>
      <c r="S4678" s="92"/>
      <c r="W4678" s="107"/>
      <c r="X4678" s="225"/>
      <c r="Y4678" s="62"/>
      <c r="Z4678" s="108"/>
      <c r="AA4678" s="107"/>
      <c r="AC4678" s="108"/>
      <c r="AD4678" s="108"/>
      <c r="AE4678" s="71"/>
      <c r="AF4678" s="71"/>
      <c r="AG4678" s="71"/>
      <c r="AH4678" s="71"/>
      <c r="AI4678" s="120"/>
      <c r="AK4678" s="119"/>
      <c r="AL4678" s="119"/>
      <c r="AR4678" s="130"/>
      <c r="AT4678" s="7"/>
      <c r="AU4678" s="7"/>
      <c r="AV4678" s="136"/>
      <c r="AW4678" s="129"/>
      <c r="AX4678" s="140"/>
      <c r="BQ4678" s="158"/>
      <c r="BS4678" s="6"/>
      <c r="BT4678" s="11"/>
    </row>
    <row r="4679" spans="1:72" ht="15.75" x14ac:dyDescent="0.25">
      <c r="A4679" s="52"/>
      <c r="B4679" s="56"/>
      <c r="C4679" s="7"/>
      <c r="D4679" s="7"/>
      <c r="E4679" s="7"/>
      <c r="F4679" s="7"/>
      <c r="J4679" s="71"/>
      <c r="K4679" s="74"/>
      <c r="L4679" s="180"/>
      <c r="M4679" s="180"/>
      <c r="N4679" s="78"/>
      <c r="R4679" s="80"/>
      <c r="S4679" s="92"/>
      <c r="W4679" s="107"/>
      <c r="X4679" s="225"/>
      <c r="Y4679" s="62"/>
      <c r="Z4679" s="108"/>
      <c r="AA4679" s="107"/>
      <c r="AC4679" s="108"/>
      <c r="AD4679" s="108"/>
      <c r="AE4679" s="71"/>
      <c r="AF4679" s="71"/>
      <c r="AG4679" s="71"/>
      <c r="AH4679" s="71"/>
      <c r="AI4679" s="120"/>
      <c r="AK4679" s="119"/>
      <c r="AL4679" s="119"/>
      <c r="AR4679" s="130"/>
      <c r="AT4679" s="7"/>
      <c r="AU4679" s="7"/>
      <c r="AV4679" s="136"/>
      <c r="AW4679" s="129"/>
      <c r="AX4679" s="140"/>
      <c r="BQ4679" s="158"/>
      <c r="BS4679" s="6"/>
      <c r="BT4679" s="11"/>
    </row>
    <row r="4680" spans="1:72" ht="15.75" x14ac:dyDescent="0.25">
      <c r="A4680" s="52"/>
      <c r="B4680" s="56"/>
      <c r="C4680" s="7"/>
      <c r="D4680" s="7"/>
      <c r="E4680" s="7"/>
      <c r="F4680" s="7"/>
      <c r="J4680" s="71"/>
      <c r="K4680" s="74"/>
      <c r="L4680" s="180"/>
      <c r="M4680" s="180"/>
      <c r="N4680" s="78"/>
      <c r="R4680" s="80"/>
      <c r="S4680" s="92"/>
      <c r="W4680" s="107"/>
      <c r="X4680" s="225"/>
      <c r="Y4680" s="62"/>
      <c r="Z4680" s="108"/>
      <c r="AA4680" s="107"/>
      <c r="AC4680" s="108"/>
      <c r="AD4680" s="108"/>
      <c r="AE4680" s="71"/>
      <c r="AF4680" s="71"/>
      <c r="AG4680" s="71"/>
      <c r="AH4680" s="71"/>
      <c r="AI4680" s="120"/>
      <c r="AK4680" s="119"/>
      <c r="AL4680" s="119"/>
      <c r="AR4680" s="130"/>
      <c r="AT4680" s="7"/>
      <c r="AU4680" s="7"/>
      <c r="AV4680" s="136"/>
      <c r="AW4680" s="129"/>
      <c r="AX4680" s="140"/>
      <c r="BQ4680" s="158"/>
      <c r="BS4680" s="6"/>
      <c r="BT4680" s="11"/>
    </row>
    <row r="4681" spans="1:72" ht="15.75" x14ac:dyDescent="0.25">
      <c r="A4681" s="52"/>
      <c r="B4681" s="56"/>
      <c r="C4681" s="7"/>
      <c r="D4681" s="7"/>
      <c r="E4681" s="7"/>
      <c r="F4681" s="7"/>
      <c r="J4681" s="71"/>
      <c r="K4681" s="74"/>
      <c r="L4681" s="180"/>
      <c r="M4681" s="180"/>
      <c r="N4681" s="78"/>
      <c r="R4681" s="80"/>
      <c r="S4681" s="92"/>
      <c r="W4681" s="107"/>
      <c r="X4681" s="225"/>
      <c r="Y4681" s="62"/>
      <c r="Z4681" s="108"/>
      <c r="AA4681" s="107"/>
      <c r="AC4681" s="108"/>
      <c r="AD4681" s="108"/>
      <c r="AE4681" s="71"/>
      <c r="AF4681" s="71"/>
      <c r="AG4681" s="71"/>
      <c r="AH4681" s="71"/>
      <c r="AI4681" s="120"/>
      <c r="AK4681" s="119"/>
      <c r="AL4681" s="119"/>
      <c r="AR4681" s="130"/>
      <c r="AT4681" s="7"/>
      <c r="AU4681" s="7"/>
      <c r="AV4681" s="136"/>
      <c r="AW4681" s="129"/>
      <c r="AX4681" s="140"/>
      <c r="BQ4681" s="158"/>
      <c r="BS4681" s="6"/>
      <c r="BT4681" s="11"/>
    </row>
    <row r="4682" spans="1:72" ht="15.75" x14ac:dyDescent="0.25">
      <c r="A4682" s="52"/>
      <c r="B4682" s="56"/>
      <c r="C4682" s="7"/>
      <c r="D4682" s="7"/>
      <c r="E4682" s="7"/>
      <c r="F4682" s="7"/>
      <c r="J4682" s="71"/>
      <c r="K4682" s="74"/>
      <c r="L4682" s="180"/>
      <c r="M4682" s="180"/>
      <c r="N4682" s="78"/>
      <c r="R4682" s="80"/>
      <c r="S4682" s="92"/>
      <c r="W4682" s="107"/>
      <c r="X4682" s="225"/>
      <c r="Y4682" s="62"/>
      <c r="Z4682" s="108"/>
      <c r="AA4682" s="107"/>
      <c r="AC4682" s="108"/>
      <c r="AD4682" s="108"/>
      <c r="AE4682" s="71"/>
      <c r="AF4682" s="71"/>
      <c r="AG4682" s="71"/>
      <c r="AH4682" s="71"/>
      <c r="AI4682" s="120"/>
      <c r="AK4682" s="119"/>
      <c r="AL4682" s="119"/>
      <c r="AR4682" s="130"/>
      <c r="AT4682" s="7"/>
      <c r="AU4682" s="7"/>
      <c r="AV4682" s="136"/>
      <c r="AW4682" s="129"/>
      <c r="AX4682" s="140"/>
      <c r="BQ4682" s="158"/>
      <c r="BS4682" s="6"/>
      <c r="BT4682" s="11"/>
    </row>
    <row r="4683" spans="1:72" ht="15.75" x14ac:dyDescent="0.25">
      <c r="A4683" s="52"/>
      <c r="B4683" s="56"/>
      <c r="C4683" s="7"/>
      <c r="D4683" s="7"/>
      <c r="E4683" s="7"/>
      <c r="F4683" s="7"/>
      <c r="J4683" s="71"/>
      <c r="K4683" s="74"/>
      <c r="L4683" s="180"/>
      <c r="M4683" s="180"/>
      <c r="N4683" s="78"/>
      <c r="R4683" s="80"/>
      <c r="S4683" s="92"/>
      <c r="W4683" s="107"/>
      <c r="X4683" s="225"/>
      <c r="Y4683" s="62"/>
      <c r="Z4683" s="108"/>
      <c r="AA4683" s="107"/>
      <c r="AC4683" s="108"/>
      <c r="AD4683" s="108"/>
      <c r="AE4683" s="71"/>
      <c r="AF4683" s="71"/>
      <c r="AG4683" s="71"/>
      <c r="AH4683" s="71"/>
      <c r="AI4683" s="120"/>
      <c r="AK4683" s="119"/>
      <c r="AL4683" s="119"/>
      <c r="AR4683" s="130"/>
      <c r="AT4683" s="7"/>
      <c r="AU4683" s="7"/>
      <c r="AV4683" s="136"/>
      <c r="AW4683" s="129"/>
      <c r="AX4683" s="140"/>
      <c r="BQ4683" s="158"/>
      <c r="BS4683" s="6"/>
      <c r="BT4683" s="11"/>
    </row>
    <row r="4684" spans="1:72" ht="15.75" x14ac:dyDescent="0.25">
      <c r="A4684" s="52"/>
      <c r="B4684" s="56"/>
      <c r="C4684" s="7"/>
      <c r="D4684" s="7"/>
      <c r="E4684" s="7"/>
      <c r="F4684" s="7"/>
      <c r="J4684" s="71"/>
      <c r="K4684" s="74"/>
      <c r="L4684" s="180"/>
      <c r="M4684" s="180"/>
      <c r="N4684" s="78"/>
      <c r="R4684" s="80"/>
      <c r="S4684" s="92"/>
      <c r="W4684" s="107"/>
      <c r="X4684" s="225"/>
      <c r="Y4684" s="62"/>
      <c r="Z4684" s="108"/>
      <c r="AA4684" s="107"/>
      <c r="AC4684" s="108"/>
      <c r="AD4684" s="108"/>
      <c r="AE4684" s="71"/>
      <c r="AF4684" s="71"/>
      <c r="AG4684" s="71"/>
      <c r="AH4684" s="71"/>
      <c r="AI4684" s="120"/>
      <c r="AK4684" s="119"/>
      <c r="AL4684" s="119"/>
      <c r="AR4684" s="130"/>
      <c r="AT4684" s="7"/>
      <c r="AU4684" s="7"/>
      <c r="AV4684" s="136"/>
      <c r="AW4684" s="129"/>
      <c r="AX4684" s="140"/>
      <c r="BQ4684" s="158"/>
      <c r="BS4684" s="6"/>
      <c r="BT4684" s="11"/>
    </row>
    <row r="4685" spans="1:72" ht="15.75" x14ac:dyDescent="0.25">
      <c r="A4685" s="52"/>
      <c r="B4685" s="56"/>
      <c r="C4685" s="7"/>
      <c r="D4685" s="7"/>
      <c r="E4685" s="7"/>
      <c r="F4685" s="7"/>
      <c r="J4685" s="71"/>
      <c r="K4685" s="74"/>
      <c r="L4685" s="180"/>
      <c r="M4685" s="180"/>
      <c r="N4685" s="78"/>
      <c r="R4685" s="80"/>
      <c r="S4685" s="92"/>
      <c r="W4685" s="107"/>
      <c r="X4685" s="225"/>
      <c r="Y4685" s="62"/>
      <c r="Z4685" s="108"/>
      <c r="AA4685" s="107"/>
      <c r="AC4685" s="108"/>
      <c r="AD4685" s="108"/>
      <c r="AE4685" s="71"/>
      <c r="AF4685" s="71"/>
      <c r="AG4685" s="71"/>
      <c r="AH4685" s="71"/>
      <c r="AI4685" s="120"/>
      <c r="AK4685" s="119"/>
      <c r="AL4685" s="119"/>
      <c r="AR4685" s="130"/>
      <c r="AT4685" s="7"/>
      <c r="AU4685" s="7"/>
      <c r="AV4685" s="136"/>
      <c r="AW4685" s="129"/>
      <c r="AX4685" s="140"/>
      <c r="BQ4685" s="158"/>
      <c r="BS4685" s="6"/>
      <c r="BT4685" s="11"/>
    </row>
    <row r="4686" spans="1:72" ht="15.75" x14ac:dyDescent="0.25">
      <c r="A4686" s="52"/>
      <c r="B4686" s="56"/>
      <c r="C4686" s="7"/>
      <c r="D4686" s="7"/>
      <c r="E4686" s="7"/>
      <c r="F4686" s="7"/>
      <c r="J4686" s="71"/>
      <c r="K4686" s="74"/>
      <c r="L4686" s="180"/>
      <c r="M4686" s="180"/>
      <c r="N4686" s="78"/>
      <c r="R4686" s="80"/>
      <c r="S4686" s="92"/>
      <c r="W4686" s="107"/>
      <c r="X4686" s="225"/>
      <c r="Y4686" s="62"/>
      <c r="Z4686" s="108"/>
      <c r="AA4686" s="107"/>
      <c r="AC4686" s="108"/>
      <c r="AD4686" s="108"/>
      <c r="AE4686" s="71"/>
      <c r="AF4686" s="71"/>
      <c r="AG4686" s="71"/>
      <c r="AH4686" s="71"/>
      <c r="AI4686" s="120"/>
      <c r="AK4686" s="119"/>
      <c r="AL4686" s="119"/>
      <c r="AR4686" s="130"/>
      <c r="AT4686" s="7"/>
      <c r="AU4686" s="7"/>
      <c r="AV4686" s="136"/>
      <c r="AW4686" s="129"/>
      <c r="AX4686" s="140"/>
      <c r="BQ4686" s="158"/>
      <c r="BS4686" s="6"/>
      <c r="BT4686" s="11"/>
    </row>
    <row r="4687" spans="1:72" ht="15.75" x14ac:dyDescent="0.25">
      <c r="A4687" s="52"/>
      <c r="B4687" s="56"/>
      <c r="C4687" s="7"/>
      <c r="D4687" s="7"/>
      <c r="E4687" s="7"/>
      <c r="F4687" s="7"/>
      <c r="J4687" s="71"/>
      <c r="K4687" s="74"/>
      <c r="L4687" s="180"/>
      <c r="M4687" s="180"/>
      <c r="N4687" s="78"/>
      <c r="R4687" s="80"/>
      <c r="S4687" s="92"/>
      <c r="W4687" s="107"/>
      <c r="X4687" s="225"/>
      <c r="Y4687" s="62"/>
      <c r="Z4687" s="108"/>
      <c r="AA4687" s="107"/>
      <c r="AC4687" s="108"/>
      <c r="AD4687" s="108"/>
      <c r="AE4687" s="71"/>
      <c r="AF4687" s="71"/>
      <c r="AG4687" s="71"/>
      <c r="AH4687" s="71"/>
      <c r="AI4687" s="120"/>
      <c r="AK4687" s="119"/>
      <c r="AL4687" s="119"/>
      <c r="AR4687" s="130"/>
      <c r="AT4687" s="7"/>
      <c r="AU4687" s="7"/>
      <c r="AV4687" s="136"/>
      <c r="AW4687" s="129"/>
      <c r="AX4687" s="140"/>
      <c r="BQ4687" s="158"/>
      <c r="BS4687" s="6"/>
      <c r="BT4687" s="11"/>
    </row>
    <row r="4688" spans="1:72" ht="15.75" x14ac:dyDescent="0.25">
      <c r="A4688" s="52"/>
      <c r="B4688" s="56"/>
      <c r="C4688" s="7"/>
      <c r="D4688" s="7"/>
      <c r="E4688" s="7"/>
      <c r="F4688" s="7"/>
      <c r="J4688" s="71"/>
      <c r="K4688" s="74"/>
      <c r="L4688" s="180"/>
      <c r="M4688" s="180"/>
      <c r="N4688" s="78"/>
      <c r="R4688" s="80"/>
      <c r="S4688" s="92"/>
      <c r="W4688" s="107"/>
      <c r="X4688" s="225"/>
      <c r="Y4688" s="62"/>
      <c r="Z4688" s="108"/>
      <c r="AA4688" s="107"/>
      <c r="AC4688" s="108"/>
      <c r="AD4688" s="108"/>
      <c r="AE4688" s="71"/>
      <c r="AF4688" s="71"/>
      <c r="AG4688" s="71"/>
      <c r="AH4688" s="71"/>
      <c r="AI4688" s="120"/>
      <c r="AK4688" s="119"/>
      <c r="AL4688" s="119"/>
      <c r="AR4688" s="130"/>
      <c r="AT4688" s="7"/>
      <c r="AU4688" s="7"/>
      <c r="AV4688" s="136"/>
      <c r="AW4688" s="129"/>
      <c r="AX4688" s="140"/>
      <c r="BQ4688" s="158"/>
      <c r="BS4688" s="6"/>
      <c r="BT4688" s="11"/>
    </row>
    <row r="4689" spans="1:72" ht="15.75" x14ac:dyDescent="0.25">
      <c r="A4689" s="52"/>
      <c r="B4689" s="56"/>
      <c r="C4689" s="7"/>
      <c r="D4689" s="7"/>
      <c r="E4689" s="7"/>
      <c r="F4689" s="7"/>
      <c r="J4689" s="71"/>
      <c r="K4689" s="74"/>
      <c r="L4689" s="180"/>
      <c r="M4689" s="180"/>
      <c r="N4689" s="78"/>
      <c r="R4689" s="80"/>
      <c r="S4689" s="92"/>
      <c r="W4689" s="107"/>
      <c r="X4689" s="225"/>
      <c r="Y4689" s="62"/>
      <c r="Z4689" s="108"/>
      <c r="AA4689" s="107"/>
      <c r="AC4689" s="108"/>
      <c r="AD4689" s="108"/>
      <c r="AE4689" s="71"/>
      <c r="AF4689" s="71"/>
      <c r="AG4689" s="71"/>
      <c r="AH4689" s="71"/>
      <c r="AI4689" s="120"/>
      <c r="AK4689" s="119"/>
      <c r="AL4689" s="119"/>
      <c r="AR4689" s="130"/>
      <c r="AT4689" s="7"/>
      <c r="AU4689" s="7"/>
      <c r="AV4689" s="136"/>
      <c r="AW4689" s="129"/>
      <c r="AX4689" s="140"/>
      <c r="BQ4689" s="158"/>
      <c r="BS4689" s="6"/>
      <c r="BT4689" s="11"/>
    </row>
    <row r="4690" spans="1:72" ht="15.75" x14ac:dyDescent="0.25">
      <c r="A4690" s="52"/>
      <c r="B4690" s="56"/>
      <c r="C4690" s="7"/>
      <c r="D4690" s="7"/>
      <c r="E4690" s="7"/>
      <c r="F4690" s="7"/>
      <c r="J4690" s="71"/>
      <c r="K4690" s="74"/>
      <c r="L4690" s="180"/>
      <c r="M4690" s="180"/>
      <c r="N4690" s="78"/>
      <c r="R4690" s="80"/>
      <c r="S4690" s="92"/>
      <c r="W4690" s="107"/>
      <c r="X4690" s="225"/>
      <c r="Y4690" s="62"/>
      <c r="Z4690" s="108"/>
      <c r="AA4690" s="107"/>
      <c r="AC4690" s="108"/>
      <c r="AD4690" s="108"/>
      <c r="AE4690" s="71"/>
      <c r="AF4690" s="71"/>
      <c r="AG4690" s="71"/>
      <c r="AH4690" s="71"/>
      <c r="AI4690" s="120"/>
      <c r="AK4690" s="119"/>
      <c r="AL4690" s="119"/>
      <c r="AR4690" s="130"/>
      <c r="AT4690" s="7"/>
      <c r="AU4690" s="7"/>
      <c r="AV4690" s="136"/>
      <c r="AW4690" s="129"/>
      <c r="AX4690" s="140"/>
      <c r="BQ4690" s="158"/>
      <c r="BS4690" s="6"/>
      <c r="BT4690" s="11"/>
    </row>
    <row r="4691" spans="1:72" ht="15.75" x14ac:dyDescent="0.25">
      <c r="A4691" s="52"/>
      <c r="B4691" s="56"/>
      <c r="C4691" s="7"/>
      <c r="D4691" s="7"/>
      <c r="E4691" s="7"/>
      <c r="F4691" s="7"/>
      <c r="J4691" s="71"/>
      <c r="K4691" s="74"/>
      <c r="L4691" s="180"/>
      <c r="M4691" s="180"/>
      <c r="N4691" s="78"/>
      <c r="R4691" s="80"/>
      <c r="S4691" s="92"/>
      <c r="W4691" s="107"/>
      <c r="X4691" s="225"/>
      <c r="Y4691" s="62"/>
      <c r="Z4691" s="108"/>
      <c r="AA4691" s="107"/>
      <c r="AC4691" s="108"/>
      <c r="AD4691" s="108"/>
      <c r="AE4691" s="71"/>
      <c r="AF4691" s="71"/>
      <c r="AG4691" s="71"/>
      <c r="AH4691" s="71"/>
      <c r="AI4691" s="120"/>
      <c r="AK4691" s="119"/>
      <c r="AL4691" s="119"/>
      <c r="AR4691" s="130"/>
      <c r="AT4691" s="7"/>
      <c r="AU4691" s="7"/>
      <c r="AV4691" s="136"/>
      <c r="AW4691" s="129"/>
      <c r="AX4691" s="140"/>
      <c r="BQ4691" s="158"/>
      <c r="BS4691" s="6"/>
      <c r="BT4691" s="11"/>
    </row>
    <row r="4692" spans="1:72" ht="15.75" x14ac:dyDescent="0.25">
      <c r="A4692" s="52"/>
      <c r="B4692" s="56"/>
      <c r="C4692" s="7"/>
      <c r="D4692" s="7"/>
      <c r="E4692" s="7"/>
      <c r="F4692" s="7"/>
      <c r="J4692" s="71"/>
      <c r="K4692" s="74"/>
      <c r="L4692" s="180"/>
      <c r="M4692" s="180"/>
      <c r="N4692" s="78"/>
      <c r="R4692" s="80"/>
      <c r="S4692" s="92"/>
      <c r="W4692" s="107"/>
      <c r="X4692" s="225"/>
      <c r="Y4692" s="62"/>
      <c r="Z4692" s="108"/>
      <c r="AA4692" s="107"/>
      <c r="AC4692" s="108"/>
      <c r="AD4692" s="108"/>
      <c r="AE4692" s="71"/>
      <c r="AF4692" s="71"/>
      <c r="AG4692" s="71"/>
      <c r="AH4692" s="71"/>
      <c r="AI4692" s="120"/>
      <c r="AK4692" s="119"/>
      <c r="AL4692" s="119"/>
      <c r="AR4692" s="130"/>
      <c r="AT4692" s="7"/>
      <c r="AU4692" s="7"/>
      <c r="AV4692" s="136"/>
      <c r="AW4692" s="129"/>
      <c r="AX4692" s="140"/>
      <c r="BQ4692" s="158"/>
      <c r="BS4692" s="6"/>
      <c r="BT4692" s="11"/>
    </row>
    <row r="4693" spans="1:72" ht="15.75" x14ac:dyDescent="0.25">
      <c r="A4693" s="52"/>
      <c r="B4693" s="56"/>
      <c r="C4693" s="7"/>
      <c r="D4693" s="7"/>
      <c r="E4693" s="7"/>
      <c r="F4693" s="7"/>
      <c r="J4693" s="71"/>
      <c r="K4693" s="74"/>
      <c r="L4693" s="180"/>
      <c r="M4693" s="180"/>
      <c r="N4693" s="78"/>
      <c r="R4693" s="80"/>
      <c r="S4693" s="92"/>
      <c r="W4693" s="107"/>
      <c r="X4693" s="225"/>
      <c r="Y4693" s="62"/>
      <c r="Z4693" s="108"/>
      <c r="AA4693" s="107"/>
      <c r="AC4693" s="108"/>
      <c r="AD4693" s="108"/>
      <c r="AE4693" s="71"/>
      <c r="AF4693" s="71"/>
      <c r="AG4693" s="71"/>
      <c r="AH4693" s="71"/>
      <c r="AI4693" s="120"/>
      <c r="AK4693" s="119"/>
      <c r="AL4693" s="119"/>
      <c r="AR4693" s="130"/>
      <c r="AT4693" s="7"/>
      <c r="AU4693" s="7"/>
      <c r="AV4693" s="136"/>
      <c r="AW4693" s="129"/>
      <c r="AX4693" s="140"/>
      <c r="BQ4693" s="158"/>
      <c r="BS4693" s="6"/>
      <c r="BT4693" s="11"/>
    </row>
    <row r="4694" spans="1:72" ht="15.75" x14ac:dyDescent="0.25">
      <c r="A4694" s="52"/>
      <c r="B4694" s="56"/>
      <c r="C4694" s="7"/>
      <c r="D4694" s="7"/>
      <c r="E4694" s="7"/>
      <c r="F4694" s="7"/>
      <c r="J4694" s="71"/>
      <c r="K4694" s="74"/>
      <c r="L4694" s="180"/>
      <c r="M4694" s="180"/>
      <c r="N4694" s="78"/>
      <c r="R4694" s="80"/>
      <c r="S4694" s="92"/>
      <c r="W4694" s="107"/>
      <c r="X4694" s="225"/>
      <c r="Y4694" s="62"/>
      <c r="Z4694" s="108"/>
      <c r="AA4694" s="107"/>
      <c r="AC4694" s="108"/>
      <c r="AD4694" s="108"/>
      <c r="AE4694" s="71"/>
      <c r="AF4694" s="71"/>
      <c r="AG4694" s="71"/>
      <c r="AH4694" s="71"/>
      <c r="AI4694" s="120"/>
      <c r="AK4694" s="119"/>
      <c r="AL4694" s="119"/>
      <c r="AR4694" s="130"/>
      <c r="AT4694" s="7"/>
      <c r="AU4694" s="7"/>
      <c r="AV4694" s="136"/>
      <c r="AW4694" s="129"/>
      <c r="AX4694" s="140"/>
      <c r="BQ4694" s="158"/>
      <c r="BS4694" s="6"/>
      <c r="BT4694" s="11"/>
    </row>
    <row r="4695" spans="1:72" ht="15.75" x14ac:dyDescent="0.25">
      <c r="A4695" s="52"/>
      <c r="B4695" s="56"/>
      <c r="C4695" s="7"/>
      <c r="D4695" s="7"/>
      <c r="E4695" s="7"/>
      <c r="F4695" s="7"/>
      <c r="J4695" s="71"/>
      <c r="K4695" s="74"/>
      <c r="L4695" s="180"/>
      <c r="M4695" s="180"/>
      <c r="N4695" s="78"/>
      <c r="R4695" s="80"/>
      <c r="S4695" s="92"/>
      <c r="W4695" s="107"/>
      <c r="X4695" s="225"/>
      <c r="Y4695" s="62"/>
      <c r="Z4695" s="108"/>
      <c r="AA4695" s="107"/>
      <c r="AC4695" s="108"/>
      <c r="AD4695" s="108"/>
      <c r="AE4695" s="71"/>
      <c r="AF4695" s="71"/>
      <c r="AG4695" s="71"/>
      <c r="AH4695" s="71"/>
      <c r="AI4695" s="120"/>
      <c r="AK4695" s="119"/>
      <c r="AL4695" s="119"/>
      <c r="AR4695" s="130"/>
      <c r="AT4695" s="7"/>
      <c r="AU4695" s="7"/>
      <c r="AV4695" s="136"/>
      <c r="AW4695" s="129"/>
      <c r="AX4695" s="140"/>
      <c r="BQ4695" s="158"/>
      <c r="BS4695" s="6"/>
      <c r="BT4695" s="11"/>
    </row>
    <row r="4696" spans="1:72" ht="15.75" x14ac:dyDescent="0.25">
      <c r="A4696" s="52"/>
      <c r="B4696" s="56"/>
      <c r="C4696" s="7"/>
      <c r="D4696" s="7"/>
      <c r="E4696" s="7"/>
      <c r="F4696" s="7"/>
      <c r="J4696" s="71"/>
      <c r="K4696" s="74"/>
      <c r="L4696" s="180"/>
      <c r="M4696" s="180"/>
      <c r="N4696" s="78"/>
      <c r="R4696" s="80"/>
      <c r="S4696" s="92"/>
      <c r="W4696" s="107"/>
      <c r="X4696" s="225"/>
      <c r="Y4696" s="62"/>
      <c r="Z4696" s="108"/>
      <c r="AA4696" s="107"/>
      <c r="AC4696" s="108"/>
      <c r="AD4696" s="108"/>
      <c r="AE4696" s="71"/>
      <c r="AF4696" s="71"/>
      <c r="AG4696" s="71"/>
      <c r="AH4696" s="71"/>
      <c r="AI4696" s="120"/>
      <c r="AK4696" s="119"/>
      <c r="AL4696" s="119"/>
      <c r="AR4696" s="130"/>
      <c r="AT4696" s="7"/>
      <c r="AU4696" s="7"/>
      <c r="AV4696" s="136"/>
      <c r="AW4696" s="129"/>
      <c r="AX4696" s="140"/>
      <c r="BQ4696" s="158"/>
      <c r="BS4696" s="6"/>
      <c r="BT4696" s="11"/>
    </row>
    <row r="4697" spans="1:72" ht="15.75" x14ac:dyDescent="0.25">
      <c r="A4697" s="52"/>
      <c r="B4697" s="56"/>
      <c r="C4697" s="7"/>
      <c r="D4697" s="7"/>
      <c r="E4697" s="7"/>
      <c r="F4697" s="7"/>
      <c r="J4697" s="71"/>
      <c r="K4697" s="74"/>
      <c r="L4697" s="180"/>
      <c r="M4697" s="180"/>
      <c r="N4697" s="78"/>
      <c r="R4697" s="80"/>
      <c r="S4697" s="92"/>
      <c r="W4697" s="107"/>
      <c r="X4697" s="225"/>
      <c r="Y4697" s="62"/>
      <c r="Z4697" s="108"/>
      <c r="AA4697" s="107"/>
      <c r="AC4697" s="108"/>
      <c r="AD4697" s="108"/>
      <c r="AE4697" s="71"/>
      <c r="AF4697" s="71"/>
      <c r="AG4697" s="71"/>
      <c r="AH4697" s="71"/>
      <c r="AI4697" s="120"/>
      <c r="AK4697" s="119"/>
      <c r="AL4697" s="119"/>
      <c r="AR4697" s="130"/>
      <c r="AT4697" s="7"/>
      <c r="AU4697" s="7"/>
      <c r="AV4697" s="136"/>
      <c r="AW4697" s="129"/>
      <c r="AX4697" s="140"/>
      <c r="BQ4697" s="158"/>
      <c r="BS4697" s="6"/>
      <c r="BT4697" s="11"/>
    </row>
    <row r="4698" spans="1:72" ht="15.75" x14ac:dyDescent="0.25">
      <c r="A4698" s="52"/>
      <c r="B4698" s="56"/>
      <c r="C4698" s="7"/>
      <c r="D4698" s="7"/>
      <c r="E4698" s="7"/>
      <c r="F4698" s="7"/>
      <c r="J4698" s="71"/>
      <c r="K4698" s="74"/>
      <c r="L4698" s="180"/>
      <c r="M4698" s="180"/>
      <c r="N4698" s="78"/>
      <c r="R4698" s="80"/>
      <c r="S4698" s="92"/>
      <c r="W4698" s="107"/>
      <c r="X4698" s="225"/>
      <c r="Y4698" s="62"/>
      <c r="Z4698" s="108"/>
      <c r="AA4698" s="107"/>
      <c r="AC4698" s="108"/>
      <c r="AD4698" s="108"/>
      <c r="AE4698" s="71"/>
      <c r="AF4698" s="71"/>
      <c r="AG4698" s="71"/>
      <c r="AH4698" s="71"/>
      <c r="AI4698" s="120"/>
      <c r="AK4698" s="119"/>
      <c r="AL4698" s="119"/>
      <c r="AR4698" s="130"/>
      <c r="AT4698" s="7"/>
      <c r="AU4698" s="7"/>
      <c r="AV4698" s="136"/>
      <c r="AW4698" s="129"/>
      <c r="AX4698" s="140"/>
      <c r="BQ4698" s="158"/>
      <c r="BS4698" s="6"/>
      <c r="BT4698" s="11"/>
    </row>
    <row r="4699" spans="1:72" ht="15.75" x14ac:dyDescent="0.25">
      <c r="A4699" s="52"/>
      <c r="B4699" s="56"/>
      <c r="C4699" s="7"/>
      <c r="D4699" s="7"/>
      <c r="E4699" s="7"/>
      <c r="F4699" s="7"/>
      <c r="J4699" s="71"/>
      <c r="K4699" s="74"/>
      <c r="L4699" s="180"/>
      <c r="M4699" s="180"/>
      <c r="N4699" s="78"/>
      <c r="R4699" s="80"/>
      <c r="S4699" s="92"/>
      <c r="W4699" s="107"/>
      <c r="X4699" s="225"/>
      <c r="Y4699" s="62"/>
      <c r="Z4699" s="108"/>
      <c r="AA4699" s="107"/>
      <c r="AC4699" s="108"/>
      <c r="AD4699" s="108"/>
      <c r="AE4699" s="71"/>
      <c r="AF4699" s="71"/>
      <c r="AG4699" s="71"/>
      <c r="AH4699" s="71"/>
      <c r="AI4699" s="120"/>
      <c r="AK4699" s="119"/>
      <c r="AL4699" s="119"/>
      <c r="AR4699" s="130"/>
      <c r="AT4699" s="7"/>
      <c r="AU4699" s="7"/>
      <c r="AV4699" s="136"/>
      <c r="AW4699" s="129"/>
      <c r="AX4699" s="140"/>
      <c r="BQ4699" s="158"/>
      <c r="BS4699" s="6"/>
      <c r="BT4699" s="11"/>
    </row>
    <row r="4700" spans="1:72" ht="15.75" x14ac:dyDescent="0.25">
      <c r="A4700" s="52"/>
      <c r="B4700" s="56"/>
      <c r="C4700" s="7"/>
      <c r="D4700" s="7"/>
      <c r="E4700" s="7"/>
      <c r="F4700" s="7"/>
      <c r="J4700" s="71"/>
      <c r="K4700" s="74"/>
      <c r="L4700" s="180"/>
      <c r="M4700" s="180"/>
      <c r="N4700" s="78"/>
      <c r="R4700" s="80"/>
      <c r="S4700" s="92"/>
      <c r="W4700" s="107"/>
      <c r="X4700" s="225"/>
      <c r="Y4700" s="62"/>
      <c r="Z4700" s="108"/>
      <c r="AA4700" s="107"/>
      <c r="AC4700" s="108"/>
      <c r="AD4700" s="108"/>
      <c r="AE4700" s="71"/>
      <c r="AF4700" s="71"/>
      <c r="AG4700" s="71"/>
      <c r="AH4700" s="71"/>
      <c r="AI4700" s="120"/>
      <c r="AK4700" s="119"/>
      <c r="AL4700" s="119"/>
      <c r="AR4700" s="130"/>
      <c r="AT4700" s="7"/>
      <c r="AU4700" s="7"/>
      <c r="AV4700" s="136"/>
      <c r="AW4700" s="129"/>
      <c r="AX4700" s="140"/>
      <c r="BQ4700" s="158"/>
      <c r="BS4700" s="6"/>
      <c r="BT4700" s="11"/>
    </row>
    <row r="4701" spans="1:72" ht="15.75" x14ac:dyDescent="0.25">
      <c r="A4701" s="52"/>
      <c r="B4701" s="56"/>
      <c r="C4701" s="7"/>
      <c r="D4701" s="7"/>
      <c r="E4701" s="7"/>
      <c r="F4701" s="7"/>
      <c r="J4701" s="71"/>
      <c r="K4701" s="74"/>
      <c r="L4701" s="180"/>
      <c r="M4701" s="180"/>
      <c r="N4701" s="78"/>
      <c r="R4701" s="80"/>
      <c r="S4701" s="92"/>
      <c r="W4701" s="107"/>
      <c r="X4701" s="225"/>
      <c r="Y4701" s="62"/>
      <c r="Z4701" s="108"/>
      <c r="AA4701" s="107"/>
      <c r="AC4701" s="108"/>
      <c r="AD4701" s="108"/>
      <c r="AE4701" s="71"/>
      <c r="AF4701" s="71"/>
      <c r="AG4701" s="71"/>
      <c r="AH4701" s="71"/>
      <c r="AI4701" s="120"/>
      <c r="AK4701" s="119"/>
      <c r="AL4701" s="119"/>
      <c r="AR4701" s="130"/>
      <c r="AT4701" s="7"/>
      <c r="AU4701" s="7"/>
      <c r="AV4701" s="136"/>
      <c r="AW4701" s="129"/>
      <c r="AX4701" s="140"/>
      <c r="BQ4701" s="158"/>
      <c r="BS4701" s="6"/>
      <c r="BT4701" s="11"/>
    </row>
    <row r="4702" spans="1:72" ht="15.75" x14ac:dyDescent="0.25">
      <c r="A4702" s="52"/>
      <c r="B4702" s="56"/>
      <c r="C4702" s="7"/>
      <c r="D4702" s="7"/>
      <c r="E4702" s="7"/>
      <c r="F4702" s="7"/>
      <c r="J4702" s="71"/>
      <c r="K4702" s="74"/>
      <c r="L4702" s="180"/>
      <c r="M4702" s="180"/>
      <c r="N4702" s="78"/>
      <c r="R4702" s="80"/>
      <c r="S4702" s="92"/>
      <c r="W4702" s="107"/>
      <c r="X4702" s="225"/>
      <c r="Y4702" s="62"/>
      <c r="Z4702" s="108"/>
      <c r="AA4702" s="107"/>
      <c r="AC4702" s="108"/>
      <c r="AD4702" s="108"/>
      <c r="AE4702" s="71"/>
      <c r="AF4702" s="71"/>
      <c r="AG4702" s="71"/>
      <c r="AH4702" s="71"/>
      <c r="AI4702" s="120"/>
      <c r="AK4702" s="119"/>
      <c r="AL4702" s="119"/>
      <c r="AR4702" s="130"/>
      <c r="AT4702" s="7"/>
      <c r="AU4702" s="7"/>
      <c r="AV4702" s="136"/>
      <c r="AW4702" s="129"/>
      <c r="AX4702" s="140"/>
      <c r="BQ4702" s="158"/>
      <c r="BS4702" s="6"/>
      <c r="BT4702" s="11"/>
    </row>
    <row r="4703" spans="1:72" ht="15.75" x14ac:dyDescent="0.25">
      <c r="A4703" s="52"/>
      <c r="B4703" s="56"/>
      <c r="C4703" s="7"/>
      <c r="D4703" s="7"/>
      <c r="E4703" s="7"/>
      <c r="F4703" s="7"/>
      <c r="J4703" s="71"/>
      <c r="K4703" s="74"/>
      <c r="L4703" s="180"/>
      <c r="M4703" s="180"/>
      <c r="N4703" s="78"/>
      <c r="R4703" s="80"/>
      <c r="S4703" s="92"/>
      <c r="W4703" s="107"/>
      <c r="X4703" s="225"/>
      <c r="Y4703" s="62"/>
      <c r="Z4703" s="108"/>
      <c r="AA4703" s="107"/>
      <c r="AC4703" s="108"/>
      <c r="AD4703" s="108"/>
      <c r="AE4703" s="71"/>
      <c r="AF4703" s="71"/>
      <c r="AG4703" s="71"/>
      <c r="AH4703" s="71"/>
      <c r="AI4703" s="120"/>
      <c r="AK4703" s="119"/>
      <c r="AL4703" s="119"/>
      <c r="AR4703" s="130"/>
      <c r="AT4703" s="7"/>
      <c r="AU4703" s="7"/>
      <c r="AV4703" s="136"/>
      <c r="AW4703" s="129"/>
      <c r="AX4703" s="140"/>
      <c r="BQ4703" s="158"/>
      <c r="BS4703" s="6"/>
      <c r="BT4703" s="11"/>
    </row>
    <row r="4704" spans="1:72" ht="15.75" x14ac:dyDescent="0.25">
      <c r="A4704" s="52"/>
      <c r="B4704" s="56"/>
      <c r="C4704" s="7"/>
      <c r="D4704" s="7"/>
      <c r="E4704" s="7"/>
      <c r="F4704" s="7"/>
      <c r="J4704" s="71"/>
      <c r="K4704" s="74"/>
      <c r="L4704" s="180"/>
      <c r="M4704" s="180"/>
      <c r="N4704" s="78"/>
      <c r="R4704" s="80"/>
      <c r="S4704" s="92"/>
      <c r="W4704" s="107"/>
      <c r="X4704" s="225"/>
      <c r="Y4704" s="62"/>
      <c r="Z4704" s="108"/>
      <c r="AA4704" s="107"/>
      <c r="AC4704" s="108"/>
      <c r="AD4704" s="108"/>
      <c r="AE4704" s="71"/>
      <c r="AF4704" s="71"/>
      <c r="AG4704" s="71"/>
      <c r="AH4704" s="71"/>
      <c r="AI4704" s="120"/>
      <c r="AK4704" s="119"/>
      <c r="AL4704" s="119"/>
      <c r="AR4704" s="130"/>
      <c r="AT4704" s="7"/>
      <c r="AU4704" s="7"/>
      <c r="AV4704" s="136"/>
      <c r="AW4704" s="129"/>
      <c r="AX4704" s="140"/>
      <c r="BQ4704" s="158"/>
      <c r="BS4704" s="6"/>
      <c r="BT4704" s="11"/>
    </row>
    <row r="4705" spans="1:72" ht="15.75" x14ac:dyDescent="0.25">
      <c r="A4705" s="52"/>
      <c r="B4705" s="56"/>
      <c r="C4705" s="7"/>
      <c r="D4705" s="7"/>
      <c r="E4705" s="7"/>
      <c r="F4705" s="7"/>
      <c r="J4705" s="71"/>
      <c r="K4705" s="74"/>
      <c r="L4705" s="180"/>
      <c r="M4705" s="180"/>
      <c r="N4705" s="78"/>
      <c r="R4705" s="80"/>
      <c r="S4705" s="92"/>
      <c r="W4705" s="107"/>
      <c r="X4705" s="225"/>
      <c r="Y4705" s="62"/>
      <c r="Z4705" s="108"/>
      <c r="AA4705" s="107"/>
      <c r="AC4705" s="108"/>
      <c r="AD4705" s="108"/>
      <c r="AE4705" s="71"/>
      <c r="AF4705" s="71"/>
      <c r="AG4705" s="71"/>
      <c r="AH4705" s="71"/>
      <c r="AI4705" s="120"/>
      <c r="AK4705" s="119"/>
      <c r="AL4705" s="119"/>
      <c r="AR4705" s="130"/>
      <c r="AT4705" s="7"/>
      <c r="AU4705" s="7"/>
      <c r="AV4705" s="136"/>
      <c r="AW4705" s="129"/>
      <c r="AX4705" s="140"/>
      <c r="BQ4705" s="158"/>
      <c r="BS4705" s="6"/>
      <c r="BT4705" s="11"/>
    </row>
    <row r="4706" spans="1:72" ht="15.75" x14ac:dyDescent="0.25">
      <c r="A4706" s="52"/>
      <c r="B4706" s="56"/>
      <c r="C4706" s="7"/>
      <c r="D4706" s="7"/>
      <c r="E4706" s="7"/>
      <c r="F4706" s="7"/>
      <c r="J4706" s="71"/>
      <c r="K4706" s="74"/>
      <c r="L4706" s="180"/>
      <c r="M4706" s="180"/>
      <c r="N4706" s="78"/>
      <c r="R4706" s="80"/>
      <c r="S4706" s="92"/>
      <c r="W4706" s="107"/>
      <c r="X4706" s="225"/>
      <c r="Y4706" s="62"/>
      <c r="Z4706" s="108"/>
      <c r="AA4706" s="107"/>
      <c r="AC4706" s="108"/>
      <c r="AD4706" s="108"/>
      <c r="AE4706" s="71"/>
      <c r="AF4706" s="71"/>
      <c r="AG4706" s="71"/>
      <c r="AH4706" s="71"/>
      <c r="AI4706" s="120"/>
      <c r="AK4706" s="119"/>
      <c r="AL4706" s="119"/>
      <c r="AR4706" s="130"/>
      <c r="AT4706" s="7"/>
      <c r="AU4706" s="7"/>
      <c r="AV4706" s="136"/>
      <c r="AW4706" s="129"/>
      <c r="AX4706" s="140"/>
      <c r="BQ4706" s="158"/>
      <c r="BS4706" s="6"/>
      <c r="BT4706" s="11"/>
    </row>
    <row r="4707" spans="1:72" ht="15.75" x14ac:dyDescent="0.25">
      <c r="A4707" s="52"/>
      <c r="B4707" s="56"/>
      <c r="C4707" s="7"/>
      <c r="D4707" s="7"/>
      <c r="E4707" s="7"/>
      <c r="F4707" s="7"/>
      <c r="J4707" s="71"/>
      <c r="K4707" s="74"/>
      <c r="L4707" s="180"/>
      <c r="M4707" s="180"/>
      <c r="N4707" s="78"/>
      <c r="R4707" s="80"/>
      <c r="S4707" s="92"/>
      <c r="W4707" s="107"/>
      <c r="X4707" s="225"/>
      <c r="Y4707" s="62"/>
      <c r="Z4707" s="108"/>
      <c r="AA4707" s="107"/>
      <c r="AC4707" s="108"/>
      <c r="AD4707" s="108"/>
      <c r="AE4707" s="71"/>
      <c r="AF4707" s="71"/>
      <c r="AG4707" s="71"/>
      <c r="AH4707" s="71"/>
      <c r="AI4707" s="120"/>
      <c r="AK4707" s="119"/>
      <c r="AL4707" s="119"/>
      <c r="AR4707" s="130"/>
      <c r="AT4707" s="7"/>
      <c r="AU4707" s="7"/>
      <c r="AV4707" s="136"/>
      <c r="AW4707" s="129"/>
      <c r="AX4707" s="140"/>
      <c r="BQ4707" s="158"/>
      <c r="BS4707" s="6"/>
      <c r="BT4707" s="11"/>
    </row>
    <row r="4708" spans="1:72" ht="15.75" x14ac:dyDescent="0.25">
      <c r="A4708" s="52"/>
      <c r="B4708" s="56"/>
      <c r="C4708" s="7"/>
      <c r="D4708" s="7"/>
      <c r="E4708" s="7"/>
      <c r="F4708" s="7"/>
      <c r="J4708" s="71"/>
      <c r="K4708" s="74"/>
      <c r="L4708" s="180"/>
      <c r="M4708" s="180"/>
      <c r="N4708" s="78"/>
      <c r="R4708" s="80"/>
      <c r="S4708" s="92"/>
      <c r="W4708" s="107"/>
      <c r="X4708" s="225"/>
      <c r="Y4708" s="62"/>
      <c r="Z4708" s="108"/>
      <c r="AA4708" s="107"/>
      <c r="AC4708" s="108"/>
      <c r="AD4708" s="108"/>
      <c r="AE4708" s="71"/>
      <c r="AF4708" s="71"/>
      <c r="AG4708" s="71"/>
      <c r="AH4708" s="71"/>
      <c r="AI4708" s="120"/>
      <c r="AK4708" s="119"/>
      <c r="AL4708" s="119"/>
      <c r="AR4708" s="130"/>
      <c r="AT4708" s="7"/>
      <c r="AU4708" s="7"/>
      <c r="AV4708" s="136"/>
      <c r="AW4708" s="129"/>
      <c r="AX4708" s="140"/>
      <c r="BQ4708" s="158"/>
      <c r="BS4708" s="6"/>
      <c r="BT4708" s="11"/>
    </row>
    <row r="4709" spans="1:72" ht="15.75" x14ac:dyDescent="0.25">
      <c r="A4709" s="52"/>
      <c r="B4709" s="56"/>
      <c r="C4709" s="7"/>
      <c r="D4709" s="7"/>
      <c r="E4709" s="7"/>
      <c r="F4709" s="7"/>
      <c r="J4709" s="71"/>
      <c r="K4709" s="74"/>
      <c r="L4709" s="180"/>
      <c r="M4709" s="180"/>
      <c r="N4709" s="78"/>
      <c r="R4709" s="80"/>
      <c r="S4709" s="92"/>
      <c r="W4709" s="107"/>
      <c r="X4709" s="225"/>
      <c r="Y4709" s="62"/>
      <c r="Z4709" s="108"/>
      <c r="AA4709" s="107"/>
      <c r="AC4709" s="108"/>
      <c r="AD4709" s="108"/>
      <c r="AE4709" s="71"/>
      <c r="AF4709" s="71"/>
      <c r="AG4709" s="71"/>
      <c r="AH4709" s="71"/>
      <c r="AI4709" s="120"/>
      <c r="AK4709" s="119"/>
      <c r="AL4709" s="119"/>
      <c r="AR4709" s="130"/>
      <c r="AT4709" s="7"/>
      <c r="AU4709" s="7"/>
      <c r="AV4709" s="136"/>
      <c r="AW4709" s="129"/>
      <c r="AX4709" s="140"/>
      <c r="BQ4709" s="158"/>
      <c r="BS4709" s="6"/>
      <c r="BT4709" s="11"/>
    </row>
    <row r="4710" spans="1:72" ht="15.75" x14ac:dyDescent="0.25">
      <c r="A4710" s="52"/>
      <c r="B4710" s="56"/>
      <c r="C4710" s="7"/>
      <c r="D4710" s="7"/>
      <c r="E4710" s="7"/>
      <c r="F4710" s="7"/>
      <c r="J4710" s="71"/>
      <c r="K4710" s="74"/>
      <c r="L4710" s="180"/>
      <c r="M4710" s="180"/>
      <c r="N4710" s="78"/>
      <c r="R4710" s="80"/>
      <c r="S4710" s="92"/>
      <c r="W4710" s="107"/>
      <c r="X4710" s="225"/>
      <c r="Y4710" s="62"/>
      <c r="Z4710" s="108"/>
      <c r="AA4710" s="107"/>
      <c r="AC4710" s="108"/>
      <c r="AD4710" s="108"/>
      <c r="AE4710" s="71"/>
      <c r="AF4710" s="71"/>
      <c r="AG4710" s="71"/>
      <c r="AH4710" s="71"/>
      <c r="AI4710" s="120"/>
      <c r="AK4710" s="119"/>
      <c r="AL4710" s="119"/>
      <c r="AR4710" s="130"/>
      <c r="AT4710" s="7"/>
      <c r="AU4710" s="7"/>
      <c r="AV4710" s="136"/>
      <c r="AW4710" s="129"/>
      <c r="AX4710" s="140"/>
      <c r="BQ4710" s="158"/>
      <c r="BS4710" s="6"/>
      <c r="BT4710" s="11"/>
    </row>
    <row r="4711" spans="1:72" ht="15.75" x14ac:dyDescent="0.25">
      <c r="A4711" s="52"/>
      <c r="B4711" s="56"/>
      <c r="C4711" s="7"/>
      <c r="D4711" s="7"/>
      <c r="E4711" s="7"/>
      <c r="F4711" s="7"/>
      <c r="J4711" s="71"/>
      <c r="K4711" s="74"/>
      <c r="L4711" s="180"/>
      <c r="M4711" s="180"/>
      <c r="N4711" s="78"/>
      <c r="R4711" s="80"/>
      <c r="S4711" s="92"/>
      <c r="W4711" s="107"/>
      <c r="X4711" s="225"/>
      <c r="Y4711" s="62"/>
      <c r="Z4711" s="108"/>
      <c r="AA4711" s="107"/>
      <c r="AC4711" s="108"/>
      <c r="AD4711" s="108"/>
      <c r="AE4711" s="71"/>
      <c r="AF4711" s="71"/>
      <c r="AG4711" s="71"/>
      <c r="AH4711" s="71"/>
      <c r="AI4711" s="120"/>
      <c r="AK4711" s="119"/>
      <c r="AL4711" s="119"/>
      <c r="AR4711" s="130"/>
      <c r="AT4711" s="7"/>
      <c r="AU4711" s="7"/>
      <c r="AV4711" s="136"/>
      <c r="AW4711" s="129"/>
      <c r="AX4711" s="140"/>
      <c r="BQ4711" s="158"/>
      <c r="BS4711" s="6"/>
      <c r="BT4711" s="11"/>
    </row>
    <row r="4712" spans="1:72" ht="15.75" x14ac:dyDescent="0.25">
      <c r="A4712" s="52"/>
      <c r="B4712" s="56"/>
      <c r="C4712" s="7"/>
      <c r="D4712" s="7"/>
      <c r="E4712" s="7"/>
      <c r="F4712" s="7"/>
      <c r="J4712" s="71"/>
      <c r="K4712" s="74"/>
      <c r="L4712" s="180"/>
      <c r="M4712" s="180"/>
      <c r="N4712" s="78"/>
      <c r="R4712" s="80"/>
      <c r="S4712" s="92"/>
      <c r="W4712" s="107"/>
      <c r="X4712" s="225"/>
      <c r="Y4712" s="62"/>
      <c r="Z4712" s="108"/>
      <c r="AA4712" s="107"/>
      <c r="AC4712" s="108"/>
      <c r="AD4712" s="108"/>
      <c r="AE4712" s="71"/>
      <c r="AF4712" s="71"/>
      <c r="AG4712" s="71"/>
      <c r="AH4712" s="71"/>
      <c r="AI4712" s="120"/>
      <c r="AK4712" s="119"/>
      <c r="AL4712" s="119"/>
      <c r="AR4712" s="130"/>
      <c r="AT4712" s="7"/>
      <c r="AU4712" s="7"/>
      <c r="AV4712" s="136"/>
      <c r="AW4712" s="129"/>
      <c r="AX4712" s="140"/>
      <c r="BQ4712" s="158"/>
      <c r="BS4712" s="6"/>
      <c r="BT4712" s="11"/>
    </row>
    <row r="4713" spans="1:72" ht="15.75" x14ac:dyDescent="0.25">
      <c r="A4713" s="52"/>
      <c r="B4713" s="56"/>
      <c r="C4713" s="7"/>
      <c r="D4713" s="7"/>
      <c r="E4713" s="7"/>
      <c r="F4713" s="7"/>
      <c r="J4713" s="71"/>
      <c r="K4713" s="74"/>
      <c r="L4713" s="180"/>
      <c r="M4713" s="180"/>
      <c r="N4713" s="78"/>
      <c r="R4713" s="80"/>
      <c r="S4713" s="92"/>
      <c r="W4713" s="107"/>
      <c r="X4713" s="225"/>
      <c r="Y4713" s="62"/>
      <c r="Z4713" s="108"/>
      <c r="AA4713" s="107"/>
      <c r="AC4713" s="108"/>
      <c r="AD4713" s="108"/>
      <c r="AE4713" s="71"/>
      <c r="AF4713" s="71"/>
      <c r="AG4713" s="71"/>
      <c r="AH4713" s="71"/>
      <c r="AI4713" s="120"/>
      <c r="AK4713" s="119"/>
      <c r="AL4713" s="119"/>
      <c r="AR4713" s="130"/>
      <c r="AT4713" s="7"/>
      <c r="AU4713" s="7"/>
      <c r="AV4713" s="136"/>
      <c r="AW4713" s="129"/>
      <c r="AX4713" s="140"/>
      <c r="BQ4713" s="158"/>
      <c r="BS4713" s="6"/>
      <c r="BT4713" s="11"/>
    </row>
    <row r="4714" spans="1:72" ht="15.75" x14ac:dyDescent="0.25">
      <c r="A4714" s="52"/>
      <c r="B4714" s="56"/>
      <c r="C4714" s="7"/>
      <c r="D4714" s="7"/>
      <c r="E4714" s="7"/>
      <c r="F4714" s="7"/>
      <c r="J4714" s="71"/>
      <c r="K4714" s="74"/>
      <c r="L4714" s="180"/>
      <c r="M4714" s="180"/>
      <c r="N4714" s="78"/>
      <c r="R4714" s="80"/>
      <c r="S4714" s="92"/>
      <c r="W4714" s="107"/>
      <c r="X4714" s="225"/>
      <c r="Y4714" s="62"/>
      <c r="Z4714" s="108"/>
      <c r="AA4714" s="107"/>
      <c r="AC4714" s="108"/>
      <c r="AD4714" s="108"/>
      <c r="AE4714" s="71"/>
      <c r="AF4714" s="71"/>
      <c r="AG4714" s="71"/>
      <c r="AH4714" s="71"/>
      <c r="AI4714" s="120"/>
      <c r="AK4714" s="119"/>
      <c r="AL4714" s="119"/>
      <c r="AR4714" s="130"/>
      <c r="AT4714" s="7"/>
      <c r="AU4714" s="7"/>
      <c r="AV4714" s="136"/>
      <c r="AW4714" s="129"/>
      <c r="AX4714" s="140"/>
      <c r="BQ4714" s="158"/>
      <c r="BS4714" s="6"/>
      <c r="BT4714" s="11"/>
    </row>
    <row r="4715" spans="1:72" ht="15.75" x14ac:dyDescent="0.25">
      <c r="A4715" s="52"/>
      <c r="B4715" s="56"/>
      <c r="C4715" s="7"/>
      <c r="D4715" s="7"/>
      <c r="E4715" s="7"/>
      <c r="F4715" s="7"/>
      <c r="J4715" s="71"/>
      <c r="K4715" s="74"/>
      <c r="L4715" s="180"/>
      <c r="M4715" s="180"/>
      <c r="N4715" s="78"/>
      <c r="R4715" s="80"/>
      <c r="S4715" s="92"/>
      <c r="W4715" s="107"/>
      <c r="X4715" s="225"/>
      <c r="Y4715" s="62"/>
      <c r="Z4715" s="108"/>
      <c r="AA4715" s="107"/>
      <c r="AC4715" s="108"/>
      <c r="AD4715" s="108"/>
      <c r="AE4715" s="71"/>
      <c r="AF4715" s="71"/>
      <c r="AG4715" s="71"/>
      <c r="AH4715" s="71"/>
      <c r="AI4715" s="120"/>
      <c r="AK4715" s="119"/>
      <c r="AL4715" s="119"/>
      <c r="AR4715" s="130"/>
      <c r="AT4715" s="7"/>
      <c r="AU4715" s="7"/>
      <c r="AV4715" s="136"/>
      <c r="AW4715" s="129"/>
      <c r="AX4715" s="140"/>
      <c r="BQ4715" s="158"/>
      <c r="BS4715" s="6"/>
      <c r="BT4715" s="11"/>
    </row>
    <row r="4716" spans="1:72" ht="15.75" x14ac:dyDescent="0.25">
      <c r="A4716" s="52"/>
      <c r="B4716" s="56"/>
      <c r="C4716" s="7"/>
      <c r="D4716" s="7"/>
      <c r="E4716" s="7"/>
      <c r="F4716" s="7"/>
      <c r="J4716" s="71"/>
      <c r="K4716" s="74"/>
      <c r="L4716" s="180"/>
      <c r="M4716" s="180"/>
      <c r="N4716" s="78"/>
      <c r="R4716" s="80"/>
      <c r="S4716" s="92"/>
      <c r="W4716" s="107"/>
      <c r="X4716" s="225"/>
      <c r="Y4716" s="62"/>
      <c r="Z4716" s="108"/>
      <c r="AA4716" s="107"/>
      <c r="AC4716" s="108"/>
      <c r="AD4716" s="108"/>
      <c r="AE4716" s="71"/>
      <c r="AF4716" s="71"/>
      <c r="AG4716" s="71"/>
      <c r="AH4716" s="71"/>
      <c r="AI4716" s="120"/>
      <c r="AK4716" s="119"/>
      <c r="AL4716" s="119"/>
      <c r="AR4716" s="130"/>
      <c r="AT4716" s="7"/>
      <c r="AU4716" s="7"/>
      <c r="AV4716" s="136"/>
      <c r="AW4716" s="129"/>
      <c r="AX4716" s="140"/>
      <c r="BQ4716" s="158"/>
      <c r="BS4716" s="6"/>
      <c r="BT4716" s="11"/>
    </row>
    <row r="4717" spans="1:72" ht="15.75" x14ac:dyDescent="0.25">
      <c r="A4717" s="52"/>
      <c r="B4717" s="56"/>
      <c r="C4717" s="7"/>
      <c r="D4717" s="7"/>
      <c r="E4717" s="7"/>
      <c r="F4717" s="7"/>
      <c r="J4717" s="71"/>
      <c r="K4717" s="74"/>
      <c r="L4717" s="180"/>
      <c r="M4717" s="180"/>
      <c r="N4717" s="78"/>
      <c r="R4717" s="80"/>
      <c r="S4717" s="92"/>
      <c r="W4717" s="107"/>
      <c r="X4717" s="225"/>
      <c r="Y4717" s="62"/>
      <c r="Z4717" s="108"/>
      <c r="AA4717" s="107"/>
      <c r="AC4717" s="108"/>
      <c r="AD4717" s="108"/>
      <c r="AE4717" s="71"/>
      <c r="AF4717" s="71"/>
      <c r="AG4717" s="71"/>
      <c r="AH4717" s="71"/>
      <c r="AI4717" s="120"/>
      <c r="AK4717" s="119"/>
      <c r="AL4717" s="119"/>
      <c r="AR4717" s="130"/>
      <c r="AT4717" s="7"/>
      <c r="AU4717" s="7"/>
      <c r="AV4717" s="136"/>
      <c r="AW4717" s="129"/>
      <c r="AX4717" s="140"/>
      <c r="BQ4717" s="158"/>
      <c r="BS4717" s="6"/>
      <c r="BT4717" s="11"/>
    </row>
    <row r="4718" spans="1:72" ht="15.75" x14ac:dyDescent="0.25">
      <c r="A4718" s="52"/>
      <c r="B4718" s="56"/>
      <c r="C4718" s="7"/>
      <c r="D4718" s="7"/>
      <c r="E4718" s="7"/>
      <c r="F4718" s="7"/>
      <c r="J4718" s="71"/>
      <c r="K4718" s="74"/>
      <c r="L4718" s="180"/>
      <c r="M4718" s="180"/>
      <c r="N4718" s="78"/>
      <c r="R4718" s="80"/>
      <c r="S4718" s="92"/>
      <c r="W4718" s="107"/>
      <c r="X4718" s="225"/>
      <c r="Y4718" s="62"/>
      <c r="Z4718" s="108"/>
      <c r="AA4718" s="107"/>
      <c r="AC4718" s="108"/>
      <c r="AD4718" s="108"/>
      <c r="AE4718" s="71"/>
      <c r="AF4718" s="71"/>
      <c r="AG4718" s="71"/>
      <c r="AH4718" s="71"/>
      <c r="AI4718" s="120"/>
      <c r="AK4718" s="119"/>
      <c r="AL4718" s="119"/>
      <c r="AR4718" s="130"/>
      <c r="AT4718" s="7"/>
      <c r="AU4718" s="7"/>
      <c r="AV4718" s="136"/>
      <c r="AW4718" s="129"/>
      <c r="AX4718" s="140"/>
      <c r="BQ4718" s="158"/>
      <c r="BS4718" s="6"/>
      <c r="BT4718" s="11"/>
    </row>
    <row r="4719" spans="1:72" ht="15.75" x14ac:dyDescent="0.25">
      <c r="A4719" s="52"/>
      <c r="B4719" s="56"/>
      <c r="C4719" s="7"/>
      <c r="D4719" s="7"/>
      <c r="E4719" s="7"/>
      <c r="F4719" s="7"/>
      <c r="J4719" s="71"/>
      <c r="K4719" s="74"/>
      <c r="L4719" s="180"/>
      <c r="M4719" s="180"/>
      <c r="N4719" s="78"/>
      <c r="R4719" s="80"/>
      <c r="S4719" s="92"/>
      <c r="W4719" s="107"/>
      <c r="X4719" s="225"/>
      <c r="Y4719" s="62"/>
      <c r="Z4719" s="108"/>
      <c r="AA4719" s="107"/>
      <c r="AC4719" s="108"/>
      <c r="AD4719" s="108"/>
      <c r="AE4719" s="71"/>
      <c r="AF4719" s="71"/>
      <c r="AG4719" s="71"/>
      <c r="AH4719" s="71"/>
      <c r="AI4719" s="120"/>
      <c r="AK4719" s="119"/>
      <c r="AL4719" s="119"/>
      <c r="AR4719" s="130"/>
      <c r="AT4719" s="7"/>
      <c r="AU4719" s="7"/>
      <c r="AV4719" s="136"/>
      <c r="AW4719" s="129"/>
      <c r="AX4719" s="140"/>
      <c r="BQ4719" s="158"/>
      <c r="BS4719" s="6"/>
      <c r="BT4719" s="11"/>
    </row>
    <row r="4720" spans="1:72" ht="15.75" x14ac:dyDescent="0.25">
      <c r="A4720" s="52"/>
      <c r="B4720" s="56"/>
      <c r="C4720" s="7"/>
      <c r="D4720" s="7"/>
      <c r="E4720" s="7"/>
      <c r="F4720" s="7"/>
      <c r="J4720" s="71"/>
      <c r="K4720" s="74"/>
      <c r="L4720" s="180"/>
      <c r="M4720" s="180"/>
      <c r="N4720" s="78"/>
      <c r="R4720" s="80"/>
      <c r="S4720" s="92"/>
      <c r="W4720" s="107"/>
      <c r="X4720" s="225"/>
      <c r="Y4720" s="62"/>
      <c r="Z4720" s="108"/>
      <c r="AA4720" s="107"/>
      <c r="AC4720" s="108"/>
      <c r="AD4720" s="108"/>
      <c r="AE4720" s="71"/>
      <c r="AF4720" s="71"/>
      <c r="AG4720" s="71"/>
      <c r="AH4720" s="71"/>
      <c r="AI4720" s="120"/>
      <c r="AK4720" s="119"/>
      <c r="AL4720" s="119"/>
      <c r="AR4720" s="130"/>
      <c r="AT4720" s="7"/>
      <c r="AU4720" s="7"/>
      <c r="AV4720" s="136"/>
      <c r="AW4720" s="129"/>
      <c r="AX4720" s="140"/>
      <c r="BQ4720" s="158"/>
      <c r="BS4720" s="6"/>
      <c r="BT4720" s="11"/>
    </row>
    <row r="4721" spans="1:72" ht="15.75" x14ac:dyDescent="0.25">
      <c r="A4721" s="52"/>
      <c r="B4721" s="56"/>
      <c r="C4721" s="7"/>
      <c r="D4721" s="7"/>
      <c r="E4721" s="7"/>
      <c r="F4721" s="7"/>
      <c r="J4721" s="71"/>
      <c r="K4721" s="74"/>
      <c r="L4721" s="180"/>
      <c r="M4721" s="180"/>
      <c r="N4721" s="78"/>
      <c r="R4721" s="80"/>
      <c r="S4721" s="92"/>
      <c r="W4721" s="107"/>
      <c r="X4721" s="225"/>
      <c r="Y4721" s="62"/>
      <c r="Z4721" s="108"/>
      <c r="AA4721" s="107"/>
      <c r="AC4721" s="108"/>
      <c r="AD4721" s="108"/>
      <c r="AE4721" s="71"/>
      <c r="AF4721" s="71"/>
      <c r="AG4721" s="71"/>
      <c r="AH4721" s="71"/>
      <c r="AI4721" s="120"/>
      <c r="AK4721" s="119"/>
      <c r="AL4721" s="119"/>
      <c r="AR4721" s="130"/>
      <c r="AT4721" s="7"/>
      <c r="AU4721" s="7"/>
      <c r="AV4721" s="136"/>
      <c r="AW4721" s="129"/>
      <c r="AX4721" s="140"/>
      <c r="BQ4721" s="158"/>
      <c r="BS4721" s="6"/>
      <c r="BT4721" s="11"/>
    </row>
    <row r="4722" spans="1:72" ht="15.75" x14ac:dyDescent="0.25">
      <c r="A4722" s="52"/>
      <c r="B4722" s="56"/>
      <c r="C4722" s="7"/>
      <c r="D4722" s="7"/>
      <c r="E4722" s="7"/>
      <c r="F4722" s="7"/>
      <c r="J4722" s="71"/>
      <c r="K4722" s="74"/>
      <c r="L4722" s="180"/>
      <c r="M4722" s="180"/>
      <c r="N4722" s="78"/>
      <c r="R4722" s="80"/>
      <c r="S4722" s="92"/>
      <c r="W4722" s="107"/>
      <c r="X4722" s="225"/>
      <c r="Y4722" s="62"/>
      <c r="Z4722" s="108"/>
      <c r="AA4722" s="107"/>
      <c r="AC4722" s="108"/>
      <c r="AD4722" s="108"/>
      <c r="AE4722" s="71"/>
      <c r="AF4722" s="71"/>
      <c r="AG4722" s="71"/>
      <c r="AH4722" s="71"/>
      <c r="AI4722" s="120"/>
      <c r="AK4722" s="119"/>
      <c r="AL4722" s="119"/>
      <c r="AR4722" s="130"/>
      <c r="AT4722" s="7"/>
      <c r="AU4722" s="7"/>
      <c r="AV4722" s="136"/>
      <c r="AW4722" s="129"/>
      <c r="AX4722" s="140"/>
      <c r="BQ4722" s="158"/>
      <c r="BS4722" s="6"/>
      <c r="BT4722" s="11"/>
    </row>
    <row r="4723" spans="1:72" ht="15.75" x14ac:dyDescent="0.25">
      <c r="A4723" s="52"/>
      <c r="B4723" s="56"/>
      <c r="C4723" s="7"/>
      <c r="D4723" s="7"/>
      <c r="E4723" s="7"/>
      <c r="F4723" s="7"/>
      <c r="J4723" s="71"/>
      <c r="K4723" s="74"/>
      <c r="L4723" s="180"/>
      <c r="M4723" s="180"/>
      <c r="N4723" s="78"/>
      <c r="R4723" s="80"/>
      <c r="S4723" s="92"/>
      <c r="W4723" s="107"/>
      <c r="X4723" s="225"/>
      <c r="Y4723" s="62"/>
      <c r="Z4723" s="108"/>
      <c r="AA4723" s="107"/>
      <c r="AC4723" s="108"/>
      <c r="AD4723" s="108"/>
      <c r="AE4723" s="71"/>
      <c r="AF4723" s="71"/>
      <c r="AG4723" s="71"/>
      <c r="AH4723" s="71"/>
      <c r="AI4723" s="120"/>
      <c r="AK4723" s="119"/>
      <c r="AL4723" s="119"/>
      <c r="AR4723" s="130"/>
      <c r="AT4723" s="7"/>
      <c r="AU4723" s="7"/>
      <c r="AV4723" s="136"/>
      <c r="AW4723" s="129"/>
      <c r="AX4723" s="140"/>
      <c r="BQ4723" s="158"/>
      <c r="BS4723" s="6"/>
      <c r="BT4723" s="11"/>
    </row>
    <row r="4724" spans="1:72" ht="15.75" x14ac:dyDescent="0.25">
      <c r="A4724" s="52"/>
      <c r="B4724" s="56"/>
      <c r="C4724" s="7"/>
      <c r="D4724" s="7"/>
      <c r="E4724" s="7"/>
      <c r="F4724" s="7"/>
      <c r="J4724" s="71"/>
      <c r="K4724" s="74"/>
      <c r="L4724" s="180"/>
      <c r="M4724" s="180"/>
      <c r="N4724" s="78"/>
      <c r="R4724" s="80"/>
      <c r="S4724" s="92"/>
      <c r="W4724" s="107"/>
      <c r="X4724" s="225"/>
      <c r="Y4724" s="62"/>
      <c r="Z4724" s="108"/>
      <c r="AA4724" s="107"/>
      <c r="AC4724" s="108"/>
      <c r="AD4724" s="108"/>
      <c r="AE4724" s="71"/>
      <c r="AF4724" s="71"/>
      <c r="AG4724" s="71"/>
      <c r="AH4724" s="71"/>
      <c r="AI4724" s="120"/>
      <c r="AK4724" s="119"/>
      <c r="AL4724" s="119"/>
      <c r="AR4724" s="130"/>
      <c r="AT4724" s="7"/>
      <c r="AU4724" s="7"/>
      <c r="AV4724" s="136"/>
      <c r="AW4724" s="129"/>
      <c r="AX4724" s="140"/>
      <c r="BQ4724" s="158"/>
      <c r="BS4724" s="6"/>
      <c r="BT4724" s="11"/>
    </row>
    <row r="4725" spans="1:72" ht="15.75" x14ac:dyDescent="0.25">
      <c r="A4725" s="52"/>
      <c r="B4725" s="56"/>
      <c r="C4725" s="7"/>
      <c r="D4725" s="7"/>
      <c r="E4725" s="7"/>
      <c r="F4725" s="7"/>
      <c r="J4725" s="71"/>
      <c r="K4725" s="74"/>
      <c r="L4725" s="180"/>
      <c r="M4725" s="180"/>
      <c r="N4725" s="78"/>
      <c r="R4725" s="80"/>
      <c r="S4725" s="92"/>
      <c r="W4725" s="107"/>
      <c r="X4725" s="225"/>
      <c r="Y4725" s="62"/>
      <c r="Z4725" s="108"/>
      <c r="AA4725" s="107"/>
      <c r="AC4725" s="108"/>
      <c r="AD4725" s="108"/>
      <c r="AE4725" s="71"/>
      <c r="AF4725" s="71"/>
      <c r="AG4725" s="71"/>
      <c r="AH4725" s="71"/>
      <c r="AI4725" s="120"/>
      <c r="AK4725" s="119"/>
      <c r="AL4725" s="119"/>
      <c r="AR4725" s="130"/>
      <c r="AT4725" s="7"/>
      <c r="AU4725" s="7"/>
      <c r="AV4725" s="136"/>
      <c r="AW4725" s="129"/>
      <c r="AX4725" s="140"/>
      <c r="BQ4725" s="158"/>
      <c r="BS4725" s="6"/>
      <c r="BT4725" s="11"/>
    </row>
    <row r="4726" spans="1:72" ht="15.75" x14ac:dyDescent="0.25">
      <c r="A4726" s="52"/>
      <c r="B4726" s="56"/>
      <c r="C4726" s="7"/>
      <c r="D4726" s="7"/>
      <c r="E4726" s="7"/>
      <c r="F4726" s="7"/>
      <c r="J4726" s="71"/>
      <c r="K4726" s="74"/>
      <c r="L4726" s="180"/>
      <c r="M4726" s="180"/>
      <c r="N4726" s="78"/>
      <c r="R4726" s="80"/>
      <c r="S4726" s="92"/>
      <c r="W4726" s="107"/>
      <c r="X4726" s="225"/>
      <c r="Y4726" s="62"/>
      <c r="Z4726" s="108"/>
      <c r="AA4726" s="107"/>
      <c r="AC4726" s="108"/>
      <c r="AD4726" s="108"/>
      <c r="AE4726" s="71"/>
      <c r="AF4726" s="71"/>
      <c r="AG4726" s="71"/>
      <c r="AH4726" s="71"/>
      <c r="AI4726" s="120"/>
      <c r="AK4726" s="119"/>
      <c r="AL4726" s="119"/>
      <c r="AR4726" s="130"/>
      <c r="AT4726" s="7"/>
      <c r="AU4726" s="7"/>
      <c r="AV4726" s="136"/>
      <c r="AW4726" s="129"/>
      <c r="AX4726" s="140"/>
      <c r="BQ4726" s="158"/>
      <c r="BS4726" s="6"/>
      <c r="BT4726" s="11"/>
    </row>
    <row r="4727" spans="1:72" ht="15.75" x14ac:dyDescent="0.25">
      <c r="A4727" s="52"/>
      <c r="B4727" s="56"/>
      <c r="C4727" s="7"/>
      <c r="D4727" s="7"/>
      <c r="E4727" s="7"/>
      <c r="F4727" s="7"/>
      <c r="J4727" s="71"/>
      <c r="K4727" s="74"/>
      <c r="L4727" s="180"/>
      <c r="M4727" s="180"/>
      <c r="N4727" s="78"/>
      <c r="R4727" s="80"/>
      <c r="S4727" s="92"/>
      <c r="W4727" s="107"/>
      <c r="X4727" s="225"/>
      <c r="Y4727" s="62"/>
      <c r="Z4727" s="108"/>
      <c r="AA4727" s="107"/>
      <c r="AC4727" s="108"/>
      <c r="AD4727" s="108"/>
      <c r="AE4727" s="71"/>
      <c r="AF4727" s="71"/>
      <c r="AG4727" s="71"/>
      <c r="AH4727" s="71"/>
      <c r="AI4727" s="120"/>
      <c r="AK4727" s="119"/>
      <c r="AL4727" s="119"/>
      <c r="AR4727" s="130"/>
      <c r="AT4727" s="7"/>
      <c r="AU4727" s="7"/>
      <c r="AV4727" s="136"/>
      <c r="AW4727" s="129"/>
      <c r="AX4727" s="140"/>
      <c r="BQ4727" s="158"/>
      <c r="BS4727" s="6"/>
      <c r="BT4727" s="11"/>
    </row>
    <row r="4728" spans="1:72" ht="15.75" x14ac:dyDescent="0.25">
      <c r="A4728" s="52"/>
      <c r="B4728" s="56"/>
      <c r="C4728" s="7"/>
      <c r="D4728" s="7"/>
      <c r="E4728" s="7"/>
      <c r="F4728" s="7"/>
      <c r="J4728" s="71"/>
      <c r="K4728" s="74"/>
      <c r="L4728" s="180"/>
      <c r="M4728" s="180"/>
      <c r="N4728" s="78"/>
      <c r="R4728" s="80"/>
      <c r="S4728" s="92"/>
      <c r="W4728" s="107"/>
      <c r="X4728" s="225"/>
      <c r="Y4728" s="62"/>
      <c r="Z4728" s="108"/>
      <c r="AA4728" s="107"/>
      <c r="AC4728" s="108"/>
      <c r="AD4728" s="108"/>
      <c r="AE4728" s="71"/>
      <c r="AF4728" s="71"/>
      <c r="AG4728" s="71"/>
      <c r="AH4728" s="71"/>
      <c r="AI4728" s="120"/>
      <c r="AK4728" s="119"/>
      <c r="AL4728" s="119"/>
      <c r="AR4728" s="130"/>
      <c r="AT4728" s="7"/>
      <c r="AU4728" s="7"/>
      <c r="AV4728" s="136"/>
      <c r="AW4728" s="129"/>
      <c r="AX4728" s="140"/>
      <c r="BQ4728" s="158"/>
      <c r="BS4728" s="6"/>
      <c r="BT4728" s="11"/>
    </row>
    <row r="4729" spans="1:72" ht="15.75" x14ac:dyDescent="0.25">
      <c r="A4729" s="52"/>
      <c r="B4729" s="56"/>
      <c r="C4729" s="7"/>
      <c r="D4729" s="7"/>
      <c r="E4729" s="7"/>
      <c r="F4729" s="7"/>
      <c r="J4729" s="71"/>
      <c r="K4729" s="74"/>
      <c r="L4729" s="180"/>
      <c r="M4729" s="180"/>
      <c r="N4729" s="78"/>
      <c r="R4729" s="80"/>
      <c r="S4729" s="92"/>
      <c r="W4729" s="107"/>
      <c r="X4729" s="225"/>
      <c r="Y4729" s="62"/>
      <c r="Z4729" s="108"/>
      <c r="AA4729" s="107"/>
      <c r="AC4729" s="108"/>
      <c r="AD4729" s="108"/>
      <c r="AE4729" s="71"/>
      <c r="AF4729" s="71"/>
      <c r="AG4729" s="71"/>
      <c r="AH4729" s="71"/>
      <c r="AI4729" s="120"/>
      <c r="AK4729" s="119"/>
      <c r="AL4729" s="119"/>
      <c r="AR4729" s="130"/>
      <c r="AT4729" s="7"/>
      <c r="AU4729" s="7"/>
      <c r="AV4729" s="136"/>
      <c r="AW4729" s="129"/>
      <c r="AX4729" s="140"/>
      <c r="BQ4729" s="158"/>
      <c r="BS4729" s="6"/>
      <c r="BT4729" s="11"/>
    </row>
    <row r="4730" spans="1:72" ht="15.75" x14ac:dyDescent="0.25">
      <c r="A4730" s="52"/>
      <c r="B4730" s="56"/>
      <c r="C4730" s="7"/>
      <c r="D4730" s="7"/>
      <c r="E4730" s="7"/>
      <c r="F4730" s="7"/>
      <c r="J4730" s="71"/>
      <c r="K4730" s="74"/>
      <c r="L4730" s="180"/>
      <c r="M4730" s="180"/>
      <c r="N4730" s="78"/>
      <c r="R4730" s="80"/>
      <c r="S4730" s="92"/>
      <c r="W4730" s="107"/>
      <c r="X4730" s="225"/>
      <c r="Y4730" s="62"/>
      <c r="Z4730" s="108"/>
      <c r="AA4730" s="107"/>
      <c r="AC4730" s="108"/>
      <c r="AD4730" s="108"/>
      <c r="AE4730" s="71"/>
      <c r="AF4730" s="71"/>
      <c r="AG4730" s="71"/>
      <c r="AH4730" s="71"/>
      <c r="AI4730" s="120"/>
      <c r="AK4730" s="119"/>
      <c r="AL4730" s="119"/>
      <c r="AR4730" s="130"/>
      <c r="AT4730" s="7"/>
      <c r="AU4730" s="7"/>
      <c r="AV4730" s="136"/>
      <c r="AW4730" s="129"/>
      <c r="AX4730" s="140"/>
      <c r="BQ4730" s="158"/>
      <c r="BS4730" s="6"/>
      <c r="BT4730" s="11"/>
    </row>
    <row r="4731" spans="1:72" ht="15.75" x14ac:dyDescent="0.25">
      <c r="A4731" s="52"/>
      <c r="B4731" s="56"/>
      <c r="C4731" s="7"/>
      <c r="D4731" s="7"/>
      <c r="E4731" s="7"/>
      <c r="F4731" s="7"/>
      <c r="J4731" s="71"/>
      <c r="K4731" s="74"/>
      <c r="L4731" s="180"/>
      <c r="M4731" s="180"/>
      <c r="N4731" s="78"/>
      <c r="R4731" s="80"/>
      <c r="S4731" s="92"/>
      <c r="W4731" s="107"/>
      <c r="X4731" s="225"/>
      <c r="Y4731" s="62"/>
      <c r="Z4731" s="108"/>
      <c r="AA4731" s="107"/>
      <c r="AC4731" s="108"/>
      <c r="AD4731" s="108"/>
      <c r="AE4731" s="71"/>
      <c r="AF4731" s="71"/>
      <c r="AG4731" s="71"/>
      <c r="AH4731" s="71"/>
      <c r="AI4731" s="120"/>
      <c r="AK4731" s="119"/>
      <c r="AL4731" s="119"/>
      <c r="AR4731" s="130"/>
      <c r="AT4731" s="7"/>
      <c r="AU4731" s="7"/>
      <c r="AV4731" s="136"/>
      <c r="AW4731" s="129"/>
      <c r="AX4731" s="140"/>
      <c r="BQ4731" s="158"/>
      <c r="BS4731" s="6"/>
      <c r="BT4731" s="11"/>
    </row>
    <row r="4732" spans="1:72" ht="15.75" x14ac:dyDescent="0.25">
      <c r="A4732" s="52"/>
      <c r="B4732" s="56"/>
      <c r="C4732" s="7"/>
      <c r="D4732" s="7"/>
      <c r="E4732" s="7"/>
      <c r="F4732" s="7"/>
      <c r="J4732" s="71"/>
      <c r="K4732" s="74"/>
      <c r="L4732" s="180"/>
      <c r="M4732" s="180"/>
      <c r="N4732" s="78"/>
      <c r="R4732" s="80"/>
      <c r="S4732" s="92"/>
      <c r="W4732" s="107"/>
      <c r="X4732" s="225"/>
      <c r="Y4732" s="62"/>
      <c r="Z4732" s="108"/>
      <c r="AA4732" s="107"/>
      <c r="AC4732" s="108"/>
      <c r="AD4732" s="108"/>
      <c r="AE4732" s="71"/>
      <c r="AF4732" s="71"/>
      <c r="AG4732" s="71"/>
      <c r="AH4732" s="71"/>
      <c r="AI4732" s="120"/>
      <c r="AK4732" s="119"/>
      <c r="AL4732" s="119"/>
      <c r="AR4732" s="130"/>
      <c r="AT4732" s="7"/>
      <c r="AU4732" s="7"/>
      <c r="AV4732" s="136"/>
      <c r="AW4732" s="129"/>
      <c r="AX4732" s="140"/>
      <c r="BQ4732" s="158"/>
      <c r="BS4732" s="6"/>
      <c r="BT4732" s="11"/>
    </row>
    <row r="4733" spans="1:72" ht="15.75" x14ac:dyDescent="0.25">
      <c r="A4733" s="52"/>
      <c r="B4733" s="56"/>
      <c r="C4733" s="7"/>
      <c r="D4733" s="7"/>
      <c r="E4733" s="7"/>
      <c r="F4733" s="7"/>
      <c r="J4733" s="71"/>
      <c r="K4733" s="74"/>
      <c r="L4733" s="180"/>
      <c r="M4733" s="180"/>
      <c r="N4733" s="78"/>
      <c r="R4733" s="80"/>
      <c r="S4733" s="92"/>
      <c r="W4733" s="107"/>
      <c r="X4733" s="225"/>
      <c r="Y4733" s="62"/>
      <c r="Z4733" s="108"/>
      <c r="AA4733" s="107"/>
      <c r="AC4733" s="108"/>
      <c r="AD4733" s="108"/>
      <c r="AE4733" s="71"/>
      <c r="AF4733" s="71"/>
      <c r="AG4733" s="71"/>
      <c r="AH4733" s="71"/>
      <c r="AI4733" s="120"/>
      <c r="AK4733" s="119"/>
      <c r="AL4733" s="119"/>
      <c r="AR4733" s="130"/>
      <c r="AT4733" s="7"/>
      <c r="AU4733" s="7"/>
      <c r="AV4733" s="136"/>
      <c r="AW4733" s="129"/>
      <c r="AX4733" s="140"/>
      <c r="BQ4733" s="158"/>
      <c r="BS4733" s="6"/>
      <c r="BT4733" s="11"/>
    </row>
    <row r="4734" spans="1:72" ht="15.75" x14ac:dyDescent="0.25">
      <c r="A4734" s="52"/>
      <c r="B4734" s="56"/>
      <c r="C4734" s="7"/>
      <c r="D4734" s="7"/>
      <c r="E4734" s="7"/>
      <c r="F4734" s="7"/>
      <c r="J4734" s="71"/>
      <c r="K4734" s="74"/>
      <c r="L4734" s="180"/>
      <c r="M4734" s="180"/>
      <c r="N4734" s="78"/>
      <c r="R4734" s="80"/>
      <c r="S4734" s="92"/>
      <c r="W4734" s="107"/>
      <c r="X4734" s="225"/>
      <c r="Y4734" s="62"/>
      <c r="Z4734" s="108"/>
      <c r="AA4734" s="107"/>
      <c r="AC4734" s="108"/>
      <c r="AD4734" s="108"/>
      <c r="AE4734" s="71"/>
      <c r="AF4734" s="71"/>
      <c r="AG4734" s="71"/>
      <c r="AH4734" s="71"/>
      <c r="AI4734" s="120"/>
      <c r="AK4734" s="119"/>
      <c r="AL4734" s="119"/>
      <c r="AR4734" s="130"/>
      <c r="AT4734" s="7"/>
      <c r="AU4734" s="7"/>
      <c r="AV4734" s="136"/>
      <c r="AW4734" s="129"/>
      <c r="AX4734" s="140"/>
      <c r="BQ4734" s="158"/>
      <c r="BS4734" s="6"/>
      <c r="BT4734" s="11"/>
    </row>
    <row r="4735" spans="1:72" ht="15.75" x14ac:dyDescent="0.25">
      <c r="A4735" s="52"/>
      <c r="B4735" s="56"/>
      <c r="C4735" s="7"/>
      <c r="D4735" s="7"/>
      <c r="E4735" s="7"/>
      <c r="F4735" s="7"/>
      <c r="J4735" s="71"/>
      <c r="K4735" s="74"/>
      <c r="L4735" s="180"/>
      <c r="M4735" s="180"/>
      <c r="N4735" s="78"/>
      <c r="R4735" s="80"/>
      <c r="S4735" s="92"/>
      <c r="W4735" s="107"/>
      <c r="X4735" s="225"/>
      <c r="Y4735" s="62"/>
      <c r="Z4735" s="108"/>
      <c r="AA4735" s="107"/>
      <c r="AC4735" s="108"/>
      <c r="AD4735" s="108"/>
      <c r="AE4735" s="71"/>
      <c r="AF4735" s="71"/>
      <c r="AG4735" s="71"/>
      <c r="AH4735" s="71"/>
      <c r="AI4735" s="120"/>
      <c r="AK4735" s="119"/>
      <c r="AL4735" s="119"/>
      <c r="AR4735" s="130"/>
      <c r="AT4735" s="7"/>
      <c r="AU4735" s="7"/>
      <c r="AV4735" s="136"/>
      <c r="AW4735" s="129"/>
      <c r="AX4735" s="140"/>
      <c r="BQ4735" s="158"/>
      <c r="BS4735" s="6"/>
      <c r="BT4735" s="11"/>
    </row>
    <row r="4736" spans="1:72" ht="15.75" x14ac:dyDescent="0.25">
      <c r="A4736" s="52"/>
      <c r="B4736" s="56"/>
      <c r="C4736" s="7"/>
      <c r="D4736" s="7"/>
      <c r="E4736" s="7"/>
      <c r="F4736" s="7"/>
      <c r="J4736" s="71"/>
      <c r="K4736" s="74"/>
      <c r="L4736" s="180"/>
      <c r="M4736" s="180"/>
      <c r="N4736" s="78"/>
      <c r="R4736" s="80"/>
      <c r="S4736" s="92"/>
      <c r="W4736" s="107"/>
      <c r="X4736" s="225"/>
      <c r="Y4736" s="62"/>
      <c r="Z4736" s="108"/>
      <c r="AA4736" s="107"/>
      <c r="AC4736" s="108"/>
      <c r="AD4736" s="108"/>
      <c r="AE4736" s="71"/>
      <c r="AF4736" s="71"/>
      <c r="AG4736" s="71"/>
      <c r="AH4736" s="71"/>
      <c r="AI4736" s="120"/>
      <c r="AK4736" s="119"/>
      <c r="AL4736" s="119"/>
      <c r="AR4736" s="130"/>
      <c r="AT4736" s="7"/>
      <c r="AU4736" s="7"/>
      <c r="AV4736" s="136"/>
      <c r="AW4736" s="129"/>
      <c r="AX4736" s="140"/>
      <c r="BQ4736" s="158"/>
      <c r="BS4736" s="6"/>
      <c r="BT4736" s="11"/>
    </row>
    <row r="4737" spans="1:72" ht="15.75" x14ac:dyDescent="0.25">
      <c r="A4737" s="52"/>
      <c r="B4737" s="56"/>
      <c r="C4737" s="7"/>
      <c r="D4737" s="7"/>
      <c r="E4737" s="7"/>
      <c r="F4737" s="7"/>
      <c r="J4737" s="71"/>
      <c r="K4737" s="74"/>
      <c r="L4737" s="180"/>
      <c r="M4737" s="180"/>
      <c r="N4737" s="78"/>
      <c r="R4737" s="80"/>
      <c r="S4737" s="92"/>
      <c r="W4737" s="107"/>
      <c r="X4737" s="225"/>
      <c r="Y4737" s="62"/>
      <c r="Z4737" s="108"/>
      <c r="AA4737" s="107"/>
      <c r="AC4737" s="108"/>
      <c r="AD4737" s="108"/>
      <c r="AE4737" s="71"/>
      <c r="AF4737" s="71"/>
      <c r="AG4737" s="71"/>
      <c r="AH4737" s="71"/>
      <c r="AI4737" s="120"/>
      <c r="AK4737" s="119"/>
      <c r="AL4737" s="119"/>
      <c r="AR4737" s="130"/>
      <c r="AT4737" s="7"/>
      <c r="AU4737" s="7"/>
      <c r="AV4737" s="136"/>
      <c r="AW4737" s="129"/>
      <c r="AX4737" s="140"/>
      <c r="BQ4737" s="158"/>
      <c r="BS4737" s="6"/>
      <c r="BT4737" s="11"/>
    </row>
    <row r="4738" spans="1:72" ht="15.75" x14ac:dyDescent="0.25">
      <c r="A4738" s="52"/>
      <c r="B4738" s="56"/>
      <c r="C4738" s="7"/>
      <c r="D4738" s="7"/>
      <c r="E4738" s="7"/>
      <c r="F4738" s="7"/>
      <c r="J4738" s="71"/>
      <c r="K4738" s="74"/>
      <c r="L4738" s="180"/>
      <c r="M4738" s="180"/>
      <c r="N4738" s="78"/>
      <c r="R4738" s="80"/>
      <c r="S4738" s="92"/>
      <c r="W4738" s="107"/>
      <c r="X4738" s="225"/>
      <c r="Y4738" s="62"/>
      <c r="Z4738" s="108"/>
      <c r="AA4738" s="107"/>
      <c r="AC4738" s="108"/>
      <c r="AD4738" s="108"/>
      <c r="AE4738" s="71"/>
      <c r="AF4738" s="71"/>
      <c r="AG4738" s="71"/>
      <c r="AH4738" s="71"/>
      <c r="AI4738" s="120"/>
      <c r="AK4738" s="119"/>
      <c r="AL4738" s="119"/>
      <c r="AR4738" s="130"/>
      <c r="AT4738" s="7"/>
      <c r="AU4738" s="7"/>
      <c r="AV4738" s="136"/>
      <c r="AW4738" s="129"/>
      <c r="AX4738" s="140"/>
      <c r="BQ4738" s="158"/>
      <c r="BS4738" s="6"/>
      <c r="BT4738" s="11"/>
    </row>
    <row r="4739" spans="1:72" ht="15.75" x14ac:dyDescent="0.25">
      <c r="A4739" s="52"/>
      <c r="B4739" s="56"/>
      <c r="C4739" s="7"/>
      <c r="D4739" s="7"/>
      <c r="E4739" s="7"/>
      <c r="F4739" s="7"/>
      <c r="J4739" s="71"/>
      <c r="K4739" s="74"/>
      <c r="L4739" s="180"/>
      <c r="M4739" s="180"/>
      <c r="N4739" s="78"/>
      <c r="R4739" s="80"/>
      <c r="S4739" s="92"/>
      <c r="W4739" s="107"/>
      <c r="X4739" s="225"/>
      <c r="Y4739" s="62"/>
      <c r="Z4739" s="108"/>
      <c r="AA4739" s="107"/>
      <c r="AC4739" s="108"/>
      <c r="AD4739" s="108"/>
      <c r="AE4739" s="71"/>
      <c r="AF4739" s="71"/>
      <c r="AG4739" s="71"/>
      <c r="AH4739" s="71"/>
      <c r="AI4739" s="120"/>
      <c r="AK4739" s="119"/>
      <c r="AL4739" s="119"/>
      <c r="AR4739" s="130"/>
      <c r="AT4739" s="7"/>
      <c r="AU4739" s="7"/>
      <c r="AV4739" s="136"/>
      <c r="AW4739" s="129"/>
      <c r="AX4739" s="140"/>
      <c r="BQ4739" s="158"/>
      <c r="BS4739" s="6"/>
      <c r="BT4739" s="11"/>
    </row>
    <row r="4740" spans="1:72" ht="15.75" x14ac:dyDescent="0.25">
      <c r="A4740" s="52"/>
      <c r="B4740" s="56"/>
      <c r="C4740" s="7"/>
      <c r="D4740" s="7"/>
      <c r="E4740" s="7"/>
      <c r="F4740" s="7"/>
      <c r="J4740" s="71"/>
      <c r="K4740" s="74"/>
      <c r="L4740" s="180"/>
      <c r="M4740" s="180"/>
      <c r="N4740" s="78"/>
      <c r="R4740" s="80"/>
      <c r="S4740" s="92"/>
      <c r="W4740" s="107"/>
      <c r="X4740" s="225"/>
      <c r="Y4740" s="62"/>
      <c r="Z4740" s="108"/>
      <c r="AA4740" s="107"/>
      <c r="AC4740" s="108"/>
      <c r="AD4740" s="108"/>
      <c r="AE4740" s="71"/>
      <c r="AF4740" s="71"/>
      <c r="AG4740" s="71"/>
      <c r="AH4740" s="71"/>
      <c r="AI4740" s="120"/>
      <c r="AK4740" s="119"/>
      <c r="AL4740" s="119"/>
      <c r="AR4740" s="130"/>
      <c r="AT4740" s="7"/>
      <c r="AU4740" s="7"/>
      <c r="AV4740" s="136"/>
      <c r="AW4740" s="129"/>
      <c r="AX4740" s="140"/>
      <c r="BQ4740" s="158"/>
      <c r="BS4740" s="6"/>
      <c r="BT4740" s="11"/>
    </row>
    <row r="4741" spans="1:72" ht="15.75" x14ac:dyDescent="0.25">
      <c r="A4741" s="52"/>
      <c r="B4741" s="56"/>
      <c r="C4741" s="7"/>
      <c r="D4741" s="7"/>
      <c r="E4741" s="7"/>
      <c r="F4741" s="7"/>
      <c r="J4741" s="71"/>
      <c r="K4741" s="74"/>
      <c r="L4741" s="180"/>
      <c r="M4741" s="180"/>
      <c r="N4741" s="78"/>
      <c r="R4741" s="80"/>
      <c r="S4741" s="92"/>
      <c r="W4741" s="107"/>
      <c r="X4741" s="225"/>
      <c r="Y4741" s="62"/>
      <c r="Z4741" s="108"/>
      <c r="AA4741" s="107"/>
      <c r="AC4741" s="108"/>
      <c r="AD4741" s="108"/>
      <c r="AE4741" s="71"/>
      <c r="AF4741" s="71"/>
      <c r="AG4741" s="71"/>
      <c r="AH4741" s="71"/>
      <c r="AI4741" s="120"/>
      <c r="AK4741" s="119"/>
      <c r="AL4741" s="119"/>
      <c r="AR4741" s="130"/>
      <c r="AT4741" s="7"/>
      <c r="AU4741" s="7"/>
      <c r="AV4741" s="136"/>
      <c r="AW4741" s="129"/>
      <c r="AX4741" s="140"/>
      <c r="BQ4741" s="158"/>
      <c r="BS4741" s="6"/>
      <c r="BT4741" s="11"/>
    </row>
    <row r="4742" spans="1:72" ht="15.75" x14ac:dyDescent="0.25">
      <c r="A4742" s="52"/>
      <c r="B4742" s="56"/>
      <c r="C4742" s="7"/>
      <c r="D4742" s="7"/>
      <c r="E4742" s="7"/>
      <c r="F4742" s="7"/>
      <c r="J4742" s="71"/>
      <c r="K4742" s="74"/>
      <c r="L4742" s="180"/>
      <c r="M4742" s="180"/>
      <c r="N4742" s="78"/>
      <c r="R4742" s="80"/>
      <c r="S4742" s="92"/>
      <c r="W4742" s="107"/>
      <c r="X4742" s="225"/>
      <c r="Y4742" s="62"/>
      <c r="Z4742" s="108"/>
      <c r="AA4742" s="107"/>
      <c r="AC4742" s="108"/>
      <c r="AD4742" s="108"/>
      <c r="AE4742" s="71"/>
      <c r="AF4742" s="71"/>
      <c r="AG4742" s="71"/>
      <c r="AH4742" s="71"/>
      <c r="AI4742" s="120"/>
      <c r="AK4742" s="119"/>
      <c r="AL4742" s="119"/>
      <c r="AR4742" s="130"/>
      <c r="AT4742" s="7"/>
      <c r="AU4742" s="7"/>
      <c r="AV4742" s="136"/>
      <c r="AW4742" s="129"/>
      <c r="AX4742" s="140"/>
      <c r="BQ4742" s="158"/>
      <c r="BS4742" s="6"/>
      <c r="BT4742" s="11"/>
    </row>
    <row r="4743" spans="1:72" ht="15.75" x14ac:dyDescent="0.25">
      <c r="A4743" s="52"/>
      <c r="B4743" s="56"/>
      <c r="C4743" s="7"/>
      <c r="D4743" s="7"/>
      <c r="E4743" s="7"/>
      <c r="F4743" s="7"/>
      <c r="J4743" s="71"/>
      <c r="K4743" s="74"/>
      <c r="L4743" s="180"/>
      <c r="M4743" s="180"/>
      <c r="N4743" s="78"/>
      <c r="R4743" s="80"/>
      <c r="S4743" s="92"/>
      <c r="W4743" s="107"/>
      <c r="X4743" s="225"/>
      <c r="Y4743" s="62"/>
      <c r="Z4743" s="108"/>
      <c r="AA4743" s="107"/>
      <c r="AC4743" s="108"/>
      <c r="AD4743" s="108"/>
      <c r="AE4743" s="71"/>
      <c r="AF4743" s="71"/>
      <c r="AG4743" s="71"/>
      <c r="AH4743" s="71"/>
      <c r="AI4743" s="120"/>
      <c r="AK4743" s="119"/>
      <c r="AL4743" s="119"/>
      <c r="AR4743" s="130"/>
      <c r="AT4743" s="7"/>
      <c r="AU4743" s="7"/>
      <c r="AV4743" s="136"/>
      <c r="AW4743" s="129"/>
      <c r="AX4743" s="140"/>
      <c r="BQ4743" s="158"/>
      <c r="BS4743" s="6"/>
      <c r="BT4743" s="11"/>
    </row>
    <row r="4744" spans="1:72" ht="15.75" x14ac:dyDescent="0.25">
      <c r="A4744" s="52"/>
      <c r="B4744" s="56"/>
      <c r="C4744" s="7"/>
      <c r="D4744" s="7"/>
      <c r="E4744" s="7"/>
      <c r="F4744" s="7"/>
      <c r="J4744" s="71"/>
      <c r="K4744" s="74"/>
      <c r="L4744" s="180"/>
      <c r="M4744" s="180"/>
      <c r="N4744" s="78"/>
      <c r="R4744" s="80"/>
      <c r="S4744" s="92"/>
      <c r="W4744" s="107"/>
      <c r="X4744" s="225"/>
      <c r="Y4744" s="62"/>
      <c r="Z4744" s="108"/>
      <c r="AA4744" s="107"/>
      <c r="AC4744" s="108"/>
      <c r="AD4744" s="108"/>
      <c r="AE4744" s="71"/>
      <c r="AF4744" s="71"/>
      <c r="AG4744" s="71"/>
      <c r="AH4744" s="71"/>
      <c r="AI4744" s="120"/>
      <c r="AK4744" s="119"/>
      <c r="AL4744" s="119"/>
      <c r="AR4744" s="130"/>
      <c r="AT4744" s="7"/>
      <c r="AU4744" s="7"/>
      <c r="AV4744" s="136"/>
      <c r="AW4744" s="129"/>
      <c r="AX4744" s="140"/>
      <c r="BQ4744" s="158"/>
      <c r="BS4744" s="6"/>
      <c r="BT4744" s="11"/>
    </row>
    <row r="4745" spans="1:72" ht="15.75" x14ac:dyDescent="0.25">
      <c r="A4745" s="52"/>
      <c r="B4745" s="56"/>
      <c r="C4745" s="7"/>
      <c r="D4745" s="7"/>
      <c r="E4745" s="7"/>
      <c r="F4745" s="7"/>
      <c r="J4745" s="71"/>
      <c r="K4745" s="74"/>
      <c r="L4745" s="180"/>
      <c r="M4745" s="180"/>
      <c r="N4745" s="78"/>
      <c r="R4745" s="80"/>
      <c r="S4745" s="92"/>
      <c r="W4745" s="107"/>
      <c r="X4745" s="225"/>
      <c r="Y4745" s="62"/>
      <c r="Z4745" s="108"/>
      <c r="AA4745" s="107"/>
      <c r="AC4745" s="108"/>
      <c r="AD4745" s="108"/>
      <c r="AE4745" s="71"/>
      <c r="AF4745" s="71"/>
      <c r="AG4745" s="71"/>
      <c r="AH4745" s="71"/>
      <c r="AI4745" s="120"/>
      <c r="AK4745" s="119"/>
      <c r="AL4745" s="119"/>
      <c r="AR4745" s="130"/>
      <c r="AT4745" s="7"/>
      <c r="AU4745" s="7"/>
      <c r="AV4745" s="136"/>
      <c r="AW4745" s="129"/>
      <c r="AX4745" s="140"/>
      <c r="BQ4745" s="158"/>
      <c r="BS4745" s="6"/>
      <c r="BT4745" s="11"/>
    </row>
    <row r="4746" spans="1:72" ht="15.75" x14ac:dyDescent="0.25">
      <c r="A4746" s="52"/>
      <c r="B4746" s="56"/>
      <c r="C4746" s="7"/>
      <c r="D4746" s="7"/>
      <c r="E4746" s="7"/>
      <c r="F4746" s="7"/>
      <c r="J4746" s="71"/>
      <c r="K4746" s="74"/>
      <c r="L4746" s="180"/>
      <c r="M4746" s="180"/>
      <c r="N4746" s="78"/>
      <c r="R4746" s="80"/>
      <c r="S4746" s="92"/>
      <c r="W4746" s="107"/>
      <c r="X4746" s="225"/>
      <c r="Y4746" s="62"/>
      <c r="Z4746" s="108"/>
      <c r="AA4746" s="107"/>
      <c r="AC4746" s="108"/>
      <c r="AD4746" s="108"/>
      <c r="AE4746" s="71"/>
      <c r="AF4746" s="71"/>
      <c r="AG4746" s="71"/>
      <c r="AH4746" s="71"/>
      <c r="AI4746" s="120"/>
      <c r="AK4746" s="119"/>
      <c r="AL4746" s="119"/>
      <c r="AR4746" s="130"/>
      <c r="AT4746" s="7"/>
      <c r="AU4746" s="7"/>
      <c r="AV4746" s="136"/>
      <c r="AW4746" s="129"/>
      <c r="AX4746" s="140"/>
      <c r="BQ4746" s="158"/>
      <c r="BS4746" s="6"/>
      <c r="BT4746" s="11"/>
    </row>
    <row r="4747" spans="1:72" ht="15.75" x14ac:dyDescent="0.25">
      <c r="A4747" s="52"/>
      <c r="B4747" s="56"/>
      <c r="C4747" s="7"/>
      <c r="D4747" s="7"/>
      <c r="E4747" s="7"/>
      <c r="F4747" s="7"/>
      <c r="J4747" s="71"/>
      <c r="K4747" s="74"/>
      <c r="L4747" s="180"/>
      <c r="M4747" s="180"/>
      <c r="N4747" s="78"/>
      <c r="R4747" s="80"/>
      <c r="S4747" s="92"/>
      <c r="W4747" s="107"/>
      <c r="X4747" s="225"/>
      <c r="Y4747" s="62"/>
      <c r="Z4747" s="108"/>
      <c r="AA4747" s="107"/>
      <c r="AC4747" s="108"/>
      <c r="AD4747" s="108"/>
      <c r="AE4747" s="71"/>
      <c r="AF4747" s="71"/>
      <c r="AG4747" s="71"/>
      <c r="AH4747" s="71"/>
      <c r="AI4747" s="120"/>
      <c r="AK4747" s="119"/>
      <c r="AL4747" s="119"/>
      <c r="AR4747" s="130"/>
      <c r="AT4747" s="7"/>
      <c r="AU4747" s="7"/>
      <c r="AV4747" s="136"/>
      <c r="AW4747" s="129"/>
      <c r="AX4747" s="140"/>
      <c r="BQ4747" s="158"/>
      <c r="BS4747" s="6"/>
      <c r="BT4747" s="11"/>
    </row>
    <row r="4748" spans="1:72" ht="15.75" x14ac:dyDescent="0.25">
      <c r="A4748" s="52"/>
      <c r="B4748" s="56"/>
      <c r="C4748" s="7"/>
      <c r="D4748" s="7"/>
      <c r="E4748" s="7"/>
      <c r="F4748" s="7"/>
      <c r="J4748" s="71"/>
      <c r="K4748" s="74"/>
      <c r="L4748" s="180"/>
      <c r="M4748" s="180"/>
      <c r="N4748" s="78"/>
      <c r="R4748" s="80"/>
      <c r="S4748" s="92"/>
      <c r="W4748" s="107"/>
      <c r="X4748" s="225"/>
      <c r="Y4748" s="62"/>
      <c r="Z4748" s="108"/>
      <c r="AA4748" s="107"/>
      <c r="AC4748" s="108"/>
      <c r="AD4748" s="108"/>
      <c r="AE4748" s="71"/>
      <c r="AF4748" s="71"/>
      <c r="AG4748" s="71"/>
      <c r="AH4748" s="71"/>
      <c r="AI4748" s="120"/>
      <c r="AK4748" s="119"/>
      <c r="AL4748" s="119"/>
      <c r="AR4748" s="130"/>
      <c r="AT4748" s="7"/>
      <c r="AU4748" s="7"/>
      <c r="AV4748" s="136"/>
      <c r="AW4748" s="129"/>
      <c r="AX4748" s="140"/>
      <c r="BQ4748" s="158"/>
      <c r="BS4748" s="6"/>
      <c r="BT4748" s="11"/>
    </row>
    <row r="4749" spans="1:72" ht="15.75" x14ac:dyDescent="0.25">
      <c r="A4749" s="52"/>
      <c r="B4749" s="56"/>
      <c r="C4749" s="7"/>
      <c r="D4749" s="7"/>
      <c r="E4749" s="7"/>
      <c r="F4749" s="7"/>
      <c r="J4749" s="71"/>
      <c r="K4749" s="74"/>
      <c r="L4749" s="180"/>
      <c r="M4749" s="180"/>
      <c r="N4749" s="78"/>
      <c r="R4749" s="80"/>
      <c r="S4749" s="92"/>
      <c r="W4749" s="107"/>
      <c r="X4749" s="225"/>
      <c r="Y4749" s="62"/>
      <c r="Z4749" s="108"/>
      <c r="AA4749" s="107"/>
      <c r="AC4749" s="108"/>
      <c r="AD4749" s="108"/>
      <c r="AE4749" s="71"/>
      <c r="AF4749" s="71"/>
      <c r="AG4749" s="71"/>
      <c r="AH4749" s="71"/>
      <c r="AI4749" s="120"/>
      <c r="AK4749" s="119"/>
      <c r="AL4749" s="119"/>
      <c r="AR4749" s="130"/>
      <c r="AT4749" s="7"/>
      <c r="AU4749" s="7"/>
      <c r="AV4749" s="136"/>
      <c r="AW4749" s="129"/>
      <c r="AX4749" s="140"/>
      <c r="BQ4749" s="158"/>
      <c r="BS4749" s="6"/>
      <c r="BT4749" s="11"/>
    </row>
    <row r="4750" spans="1:72" ht="15.75" x14ac:dyDescent="0.25">
      <c r="A4750" s="52"/>
      <c r="B4750" s="56"/>
      <c r="C4750" s="7"/>
      <c r="D4750" s="7"/>
      <c r="E4750" s="7"/>
      <c r="F4750" s="7"/>
      <c r="J4750" s="71"/>
      <c r="K4750" s="74"/>
      <c r="L4750" s="180"/>
      <c r="M4750" s="180"/>
      <c r="N4750" s="78"/>
      <c r="R4750" s="80"/>
      <c r="S4750" s="92"/>
      <c r="W4750" s="107"/>
      <c r="X4750" s="225"/>
      <c r="Y4750" s="62"/>
      <c r="Z4750" s="108"/>
      <c r="AA4750" s="107"/>
      <c r="AC4750" s="108"/>
      <c r="AD4750" s="108"/>
      <c r="AE4750" s="71"/>
      <c r="AF4750" s="71"/>
      <c r="AG4750" s="71"/>
      <c r="AH4750" s="71"/>
      <c r="AI4750" s="120"/>
      <c r="AK4750" s="119"/>
      <c r="AL4750" s="119"/>
      <c r="AR4750" s="130"/>
      <c r="AT4750" s="7"/>
      <c r="AU4750" s="7"/>
      <c r="AV4750" s="136"/>
      <c r="AW4750" s="129"/>
      <c r="AX4750" s="140"/>
      <c r="BQ4750" s="158"/>
      <c r="BS4750" s="6"/>
      <c r="BT4750" s="11"/>
    </row>
    <row r="4751" spans="1:72" ht="15.75" x14ac:dyDescent="0.25">
      <c r="A4751" s="52"/>
      <c r="B4751" s="56"/>
      <c r="C4751" s="7"/>
      <c r="D4751" s="7"/>
      <c r="E4751" s="7"/>
      <c r="F4751" s="7"/>
      <c r="J4751" s="71"/>
      <c r="K4751" s="74"/>
      <c r="L4751" s="180"/>
      <c r="M4751" s="180"/>
      <c r="N4751" s="78"/>
      <c r="R4751" s="80"/>
      <c r="S4751" s="92"/>
      <c r="W4751" s="107"/>
      <c r="X4751" s="225"/>
      <c r="Y4751" s="62"/>
      <c r="Z4751" s="108"/>
      <c r="AA4751" s="107"/>
      <c r="AC4751" s="108"/>
      <c r="AD4751" s="108"/>
      <c r="AE4751" s="71"/>
      <c r="AF4751" s="71"/>
      <c r="AG4751" s="71"/>
      <c r="AH4751" s="71"/>
      <c r="AI4751" s="120"/>
      <c r="AK4751" s="119"/>
      <c r="AL4751" s="119"/>
      <c r="AR4751" s="130"/>
      <c r="AT4751" s="7"/>
      <c r="AU4751" s="7"/>
      <c r="AV4751" s="136"/>
      <c r="AW4751" s="129"/>
      <c r="AX4751" s="140"/>
      <c r="BQ4751" s="158"/>
      <c r="BS4751" s="6"/>
      <c r="BT4751" s="11"/>
    </row>
    <row r="4752" spans="1:72" ht="15.75" x14ac:dyDescent="0.25">
      <c r="A4752" s="52"/>
      <c r="B4752" s="56"/>
      <c r="C4752" s="7"/>
      <c r="D4752" s="7"/>
      <c r="E4752" s="7"/>
      <c r="F4752" s="7"/>
      <c r="J4752" s="71"/>
      <c r="K4752" s="74"/>
      <c r="L4752" s="180"/>
      <c r="M4752" s="180"/>
      <c r="N4752" s="78"/>
      <c r="R4752" s="80"/>
      <c r="S4752" s="92"/>
      <c r="W4752" s="107"/>
      <c r="X4752" s="225"/>
      <c r="Y4752" s="62"/>
      <c r="Z4752" s="108"/>
      <c r="AA4752" s="107"/>
      <c r="AC4752" s="108"/>
      <c r="AD4752" s="108"/>
      <c r="AE4752" s="71"/>
      <c r="AF4752" s="71"/>
      <c r="AG4752" s="71"/>
      <c r="AH4752" s="71"/>
      <c r="AI4752" s="120"/>
      <c r="AK4752" s="119"/>
      <c r="AL4752" s="119"/>
      <c r="AR4752" s="130"/>
      <c r="AT4752" s="7"/>
      <c r="AU4752" s="7"/>
      <c r="AV4752" s="136"/>
      <c r="AW4752" s="129"/>
      <c r="AX4752" s="140"/>
      <c r="BQ4752" s="158"/>
      <c r="BS4752" s="6"/>
      <c r="BT4752" s="11"/>
    </row>
    <row r="4753" spans="1:72" ht="15.75" x14ac:dyDescent="0.25">
      <c r="A4753" s="52"/>
      <c r="B4753" s="56"/>
      <c r="C4753" s="7"/>
      <c r="D4753" s="7"/>
      <c r="E4753" s="7"/>
      <c r="F4753" s="7"/>
      <c r="J4753" s="71"/>
      <c r="K4753" s="74"/>
      <c r="L4753" s="180"/>
      <c r="M4753" s="180"/>
      <c r="N4753" s="78"/>
      <c r="R4753" s="80"/>
      <c r="S4753" s="92"/>
      <c r="W4753" s="107"/>
      <c r="X4753" s="225"/>
      <c r="Y4753" s="62"/>
      <c r="Z4753" s="108"/>
      <c r="AA4753" s="107"/>
      <c r="AC4753" s="108"/>
      <c r="AD4753" s="108"/>
      <c r="AE4753" s="71"/>
      <c r="AF4753" s="71"/>
      <c r="AG4753" s="71"/>
      <c r="AH4753" s="71"/>
      <c r="AI4753" s="120"/>
      <c r="AK4753" s="119"/>
      <c r="AL4753" s="119"/>
      <c r="AR4753" s="130"/>
      <c r="AT4753" s="7"/>
      <c r="AU4753" s="7"/>
      <c r="AV4753" s="136"/>
      <c r="AW4753" s="129"/>
      <c r="AX4753" s="140"/>
      <c r="BQ4753" s="158"/>
      <c r="BS4753" s="6"/>
      <c r="BT4753" s="11"/>
    </row>
    <row r="4754" spans="1:72" ht="15.75" x14ac:dyDescent="0.25">
      <c r="A4754" s="52"/>
      <c r="B4754" s="56"/>
      <c r="C4754" s="7"/>
      <c r="D4754" s="7"/>
      <c r="E4754" s="7"/>
      <c r="F4754" s="7"/>
      <c r="J4754" s="71"/>
      <c r="K4754" s="74"/>
      <c r="N4754" s="78"/>
      <c r="R4754" s="80"/>
      <c r="S4754" s="92"/>
      <c r="W4754" s="107"/>
      <c r="X4754" s="225"/>
      <c r="Y4754" s="62"/>
      <c r="Z4754" s="108"/>
      <c r="AA4754" s="107"/>
      <c r="AC4754" s="108"/>
      <c r="AD4754" s="108"/>
      <c r="AE4754" s="71"/>
      <c r="AF4754" s="71"/>
      <c r="AG4754" s="71"/>
      <c r="AH4754" s="71"/>
      <c r="AI4754" s="120"/>
      <c r="AK4754" s="119"/>
      <c r="AL4754" s="119"/>
      <c r="AR4754" s="130"/>
      <c r="AT4754" s="7"/>
      <c r="AU4754" s="7"/>
      <c r="AV4754" s="136"/>
      <c r="AW4754" s="129"/>
      <c r="AX4754" s="140"/>
      <c r="BQ4754" s="158"/>
      <c r="BS4754" s="6"/>
      <c r="BT4754" s="11"/>
    </row>
    <row r="4755" spans="1:72" ht="15.75" x14ac:dyDescent="0.25">
      <c r="A4755" s="52"/>
      <c r="B4755" s="56"/>
      <c r="C4755" s="7"/>
      <c r="D4755" s="7"/>
      <c r="E4755" s="7"/>
      <c r="F4755" s="7"/>
      <c r="J4755" s="71"/>
      <c r="K4755" s="74"/>
      <c r="N4755" s="78"/>
      <c r="R4755" s="80"/>
      <c r="S4755" s="92"/>
      <c r="W4755" s="107"/>
      <c r="X4755" s="225"/>
      <c r="Y4755" s="62"/>
      <c r="Z4755" s="108"/>
      <c r="AA4755" s="107"/>
      <c r="AC4755" s="108"/>
      <c r="AD4755" s="108"/>
      <c r="AE4755" s="71"/>
      <c r="AF4755" s="71"/>
      <c r="AG4755" s="71"/>
      <c r="AH4755" s="71"/>
      <c r="AI4755" s="120"/>
      <c r="AK4755" s="119"/>
      <c r="AL4755" s="119"/>
      <c r="AR4755" s="130"/>
      <c r="AT4755" s="7"/>
      <c r="AU4755" s="7"/>
      <c r="AV4755" s="136"/>
      <c r="AW4755" s="129"/>
      <c r="AX4755" s="140"/>
      <c r="BQ4755" s="158"/>
      <c r="BS4755" s="6"/>
      <c r="BT4755" s="11"/>
    </row>
    <row r="4756" spans="1:72" ht="15.75" x14ac:dyDescent="0.25">
      <c r="A4756" s="52"/>
      <c r="B4756" s="56"/>
      <c r="C4756" s="7"/>
      <c r="D4756" s="7"/>
      <c r="E4756" s="7"/>
      <c r="F4756" s="7"/>
      <c r="J4756" s="71"/>
      <c r="K4756" s="74"/>
      <c r="N4756" s="78"/>
      <c r="R4756" s="80"/>
      <c r="S4756" s="92"/>
      <c r="W4756" s="107"/>
      <c r="X4756" s="225"/>
      <c r="Y4756" s="62"/>
      <c r="Z4756" s="108"/>
      <c r="AA4756" s="107"/>
      <c r="AC4756" s="108"/>
      <c r="AD4756" s="108"/>
      <c r="AE4756" s="71"/>
      <c r="AF4756" s="71"/>
      <c r="AG4756" s="71"/>
      <c r="AH4756" s="71"/>
      <c r="AI4756" s="120"/>
      <c r="AK4756" s="119"/>
      <c r="AL4756" s="119"/>
      <c r="AR4756" s="130"/>
      <c r="AT4756" s="7"/>
      <c r="AU4756" s="7"/>
      <c r="AV4756" s="136"/>
      <c r="AW4756" s="129"/>
      <c r="AX4756" s="140"/>
      <c r="BQ4756" s="158"/>
      <c r="BS4756" s="6"/>
      <c r="BT4756" s="11"/>
    </row>
    <row r="4757" spans="1:72" ht="15.75" x14ac:dyDescent="0.25">
      <c r="A4757" s="52"/>
      <c r="B4757" s="56"/>
      <c r="C4757" s="7"/>
      <c r="D4757" s="7"/>
      <c r="E4757" s="7"/>
      <c r="F4757" s="7"/>
      <c r="J4757" s="71"/>
      <c r="K4757" s="74"/>
      <c r="N4757" s="78"/>
      <c r="R4757" s="80"/>
      <c r="S4757" s="92"/>
      <c r="W4757" s="107"/>
      <c r="X4757" s="225"/>
      <c r="Y4757" s="62"/>
      <c r="Z4757" s="108"/>
      <c r="AA4757" s="107"/>
      <c r="AC4757" s="108"/>
      <c r="AD4757" s="108"/>
      <c r="AE4757" s="71"/>
      <c r="AF4757" s="71"/>
      <c r="AG4757" s="71"/>
      <c r="AH4757" s="71"/>
      <c r="AI4757" s="120"/>
      <c r="AK4757" s="119"/>
      <c r="AL4757" s="119"/>
      <c r="AR4757" s="130"/>
      <c r="AT4757" s="7"/>
      <c r="AU4757" s="7"/>
      <c r="AV4757" s="136"/>
      <c r="AW4757" s="129"/>
      <c r="AX4757" s="140"/>
      <c r="BQ4757" s="158"/>
      <c r="BS4757" s="6"/>
      <c r="BT4757" s="11"/>
    </row>
    <row r="4758" spans="1:72" ht="15.75" x14ac:dyDescent="0.25">
      <c r="A4758" s="52"/>
      <c r="B4758" s="56"/>
      <c r="C4758" s="7"/>
      <c r="D4758" s="7"/>
      <c r="E4758" s="7"/>
      <c r="F4758" s="7"/>
      <c r="J4758" s="71"/>
      <c r="K4758" s="74"/>
      <c r="N4758" s="78"/>
      <c r="R4758" s="80"/>
      <c r="S4758" s="92"/>
      <c r="W4758" s="107"/>
      <c r="X4758" s="225"/>
      <c r="Y4758" s="62"/>
      <c r="Z4758" s="108"/>
      <c r="AA4758" s="107"/>
      <c r="AC4758" s="108"/>
      <c r="AD4758" s="108"/>
      <c r="AE4758" s="71"/>
      <c r="AF4758" s="71"/>
      <c r="AG4758" s="71"/>
      <c r="AH4758" s="71"/>
      <c r="AI4758" s="120"/>
      <c r="AK4758" s="119"/>
      <c r="AL4758" s="119"/>
      <c r="AR4758" s="130"/>
      <c r="AT4758" s="7"/>
      <c r="AU4758" s="7"/>
      <c r="AV4758" s="136"/>
      <c r="AW4758" s="129"/>
      <c r="AX4758" s="140"/>
      <c r="BQ4758" s="158"/>
      <c r="BS4758" s="6"/>
      <c r="BT4758" s="11"/>
    </row>
    <row r="4759" spans="1:72" ht="15.75" x14ac:dyDescent="0.25">
      <c r="A4759" s="52"/>
      <c r="B4759" s="56"/>
      <c r="C4759" s="7"/>
      <c r="D4759" s="7"/>
      <c r="E4759" s="7"/>
      <c r="F4759" s="7"/>
      <c r="J4759" s="71"/>
      <c r="K4759" s="74"/>
      <c r="N4759" s="78"/>
      <c r="R4759" s="80"/>
      <c r="S4759" s="92"/>
      <c r="W4759" s="107"/>
      <c r="X4759" s="225"/>
      <c r="Y4759" s="62"/>
      <c r="Z4759" s="108"/>
      <c r="AA4759" s="107"/>
      <c r="AC4759" s="108"/>
      <c r="AD4759" s="108"/>
      <c r="AE4759" s="71"/>
      <c r="AF4759" s="71"/>
      <c r="AG4759" s="71"/>
      <c r="AH4759" s="71"/>
      <c r="AI4759" s="120"/>
      <c r="AK4759" s="119"/>
      <c r="AL4759" s="119"/>
      <c r="AR4759" s="130"/>
      <c r="AT4759" s="7"/>
      <c r="AU4759" s="7"/>
      <c r="AV4759" s="136"/>
      <c r="AW4759" s="129"/>
      <c r="AX4759" s="140"/>
      <c r="BQ4759" s="158"/>
      <c r="BS4759" s="6"/>
      <c r="BT4759" s="11"/>
    </row>
    <row r="4760" spans="1:72" ht="15.75" x14ac:dyDescent="0.25">
      <c r="A4760" s="52"/>
      <c r="B4760" s="56"/>
      <c r="C4760" s="7"/>
      <c r="D4760" s="7"/>
      <c r="E4760" s="7"/>
      <c r="F4760" s="7"/>
      <c r="J4760" s="71"/>
      <c r="K4760" s="74"/>
      <c r="N4760" s="78"/>
      <c r="R4760" s="80"/>
      <c r="S4760" s="92"/>
      <c r="W4760" s="107"/>
      <c r="X4760" s="225"/>
      <c r="Y4760" s="62"/>
      <c r="Z4760" s="108"/>
      <c r="AA4760" s="107"/>
      <c r="AC4760" s="108"/>
      <c r="AD4760" s="108"/>
      <c r="AE4760" s="71"/>
      <c r="AF4760" s="71"/>
      <c r="AG4760" s="71"/>
      <c r="AH4760" s="71"/>
      <c r="AI4760" s="120"/>
      <c r="AK4760" s="119"/>
      <c r="AL4760" s="119"/>
      <c r="AR4760" s="130"/>
      <c r="AT4760" s="7"/>
      <c r="AU4760" s="7"/>
      <c r="AV4760" s="136"/>
      <c r="AW4760" s="129"/>
      <c r="AX4760" s="140"/>
      <c r="BQ4760" s="158"/>
      <c r="BS4760" s="6"/>
      <c r="BT4760" s="11"/>
    </row>
    <row r="4761" spans="1:72" ht="15.75" x14ac:dyDescent="0.25">
      <c r="A4761" s="52"/>
      <c r="B4761" s="56"/>
      <c r="C4761" s="7"/>
      <c r="D4761" s="7"/>
      <c r="E4761" s="7"/>
      <c r="F4761" s="7"/>
      <c r="J4761" s="71"/>
      <c r="K4761" s="74"/>
      <c r="N4761" s="78"/>
      <c r="R4761" s="80"/>
      <c r="S4761" s="92"/>
      <c r="W4761" s="107"/>
      <c r="X4761" s="225"/>
      <c r="Y4761" s="62"/>
      <c r="Z4761" s="108"/>
      <c r="AA4761" s="107"/>
      <c r="AC4761" s="108"/>
      <c r="AD4761" s="108"/>
      <c r="AE4761" s="71"/>
      <c r="AF4761" s="71"/>
      <c r="AG4761" s="71"/>
      <c r="AH4761" s="71"/>
      <c r="AI4761" s="120"/>
      <c r="AK4761" s="119"/>
      <c r="AL4761" s="119"/>
      <c r="AR4761" s="130"/>
      <c r="AT4761" s="7"/>
      <c r="AU4761" s="7"/>
      <c r="AV4761" s="136"/>
      <c r="AW4761" s="129"/>
      <c r="AX4761" s="140"/>
      <c r="BQ4761" s="158"/>
      <c r="BS4761" s="6"/>
      <c r="BT4761" s="11"/>
    </row>
    <row r="4762" spans="1:72" ht="15.75" x14ac:dyDescent="0.25">
      <c r="A4762" s="52"/>
      <c r="B4762" s="56"/>
      <c r="C4762" s="7"/>
      <c r="D4762" s="7"/>
      <c r="E4762" s="7"/>
      <c r="F4762" s="7"/>
      <c r="J4762" s="71"/>
      <c r="K4762" s="74"/>
      <c r="N4762" s="78"/>
      <c r="R4762" s="80"/>
      <c r="S4762" s="92"/>
      <c r="W4762" s="107"/>
      <c r="X4762" s="225"/>
      <c r="Y4762" s="62"/>
      <c r="Z4762" s="108"/>
      <c r="AA4762" s="107"/>
      <c r="AC4762" s="108"/>
      <c r="AD4762" s="108"/>
      <c r="AE4762" s="71"/>
      <c r="AF4762" s="71"/>
      <c r="AG4762" s="71"/>
      <c r="AH4762" s="71"/>
      <c r="AI4762" s="120"/>
      <c r="AK4762" s="119"/>
      <c r="AL4762" s="119"/>
      <c r="AR4762" s="130"/>
      <c r="AT4762" s="7"/>
      <c r="AU4762" s="7"/>
      <c r="AV4762" s="136"/>
      <c r="AW4762" s="129"/>
      <c r="AX4762" s="140"/>
      <c r="BQ4762" s="158"/>
      <c r="BS4762" s="6"/>
      <c r="BT4762" s="11"/>
    </row>
    <row r="4763" spans="1:72" ht="15.75" x14ac:dyDescent="0.25">
      <c r="A4763" s="52"/>
      <c r="B4763" s="56"/>
      <c r="C4763" s="7"/>
      <c r="D4763" s="7"/>
      <c r="E4763" s="7"/>
      <c r="F4763" s="7"/>
      <c r="J4763" s="71"/>
      <c r="K4763" s="74"/>
      <c r="N4763" s="78"/>
      <c r="R4763" s="80"/>
      <c r="S4763" s="92"/>
      <c r="W4763" s="107"/>
      <c r="X4763" s="225"/>
      <c r="Y4763" s="62"/>
      <c r="Z4763" s="108"/>
      <c r="AA4763" s="107"/>
      <c r="AC4763" s="108"/>
      <c r="AD4763" s="108"/>
      <c r="AE4763" s="71"/>
      <c r="AF4763" s="71"/>
      <c r="AG4763" s="71"/>
      <c r="AH4763" s="71"/>
      <c r="AI4763" s="120"/>
      <c r="AK4763" s="119"/>
      <c r="AL4763" s="119"/>
      <c r="AR4763" s="130"/>
      <c r="AT4763" s="7"/>
      <c r="AU4763" s="7"/>
      <c r="AV4763" s="136"/>
      <c r="AW4763" s="129"/>
      <c r="AX4763" s="140"/>
      <c r="BQ4763" s="158"/>
      <c r="BS4763" s="6"/>
      <c r="BT4763" s="11"/>
    </row>
    <row r="4764" spans="1:72" ht="15.75" x14ac:dyDescent="0.25">
      <c r="A4764" s="52"/>
      <c r="B4764" s="56"/>
      <c r="C4764" s="7"/>
      <c r="D4764" s="7"/>
      <c r="E4764" s="7"/>
      <c r="F4764" s="7"/>
      <c r="J4764" s="71"/>
      <c r="K4764" s="74"/>
      <c r="N4764" s="78"/>
      <c r="R4764" s="80"/>
      <c r="S4764" s="92"/>
      <c r="W4764" s="107"/>
      <c r="X4764" s="225"/>
      <c r="Y4764" s="62"/>
      <c r="Z4764" s="108"/>
      <c r="AA4764" s="107"/>
      <c r="AC4764" s="108"/>
      <c r="AD4764" s="108"/>
      <c r="AE4764" s="71"/>
      <c r="AF4764" s="71"/>
      <c r="AG4764" s="71"/>
      <c r="AH4764" s="71"/>
      <c r="AI4764" s="120"/>
      <c r="AK4764" s="119"/>
      <c r="AL4764" s="119"/>
      <c r="AR4764" s="130"/>
      <c r="AT4764" s="7"/>
      <c r="AU4764" s="7"/>
      <c r="AV4764" s="136"/>
      <c r="AW4764" s="129"/>
      <c r="AX4764" s="140"/>
      <c r="BQ4764" s="158"/>
      <c r="BS4764" s="6"/>
      <c r="BT4764" s="11"/>
    </row>
    <row r="4765" spans="1:72" ht="15.75" x14ac:dyDescent="0.25">
      <c r="A4765" s="52"/>
      <c r="B4765" s="56"/>
      <c r="C4765" s="7"/>
      <c r="D4765" s="7"/>
      <c r="E4765" s="7"/>
      <c r="F4765" s="7"/>
      <c r="J4765" s="71"/>
      <c r="K4765" s="74"/>
      <c r="N4765" s="78"/>
      <c r="R4765" s="80"/>
      <c r="S4765" s="92"/>
      <c r="W4765" s="107"/>
      <c r="X4765" s="225"/>
      <c r="Y4765" s="62"/>
      <c r="Z4765" s="108"/>
      <c r="AA4765" s="107"/>
      <c r="AC4765" s="108"/>
      <c r="AD4765" s="108"/>
      <c r="AE4765" s="71"/>
      <c r="AF4765" s="71"/>
      <c r="AG4765" s="71"/>
      <c r="AH4765" s="71"/>
      <c r="AI4765" s="120"/>
      <c r="AK4765" s="119"/>
      <c r="AL4765" s="119"/>
      <c r="AR4765" s="130"/>
      <c r="AT4765" s="7"/>
      <c r="AU4765" s="7"/>
      <c r="AV4765" s="136"/>
      <c r="AW4765" s="129"/>
      <c r="AX4765" s="140"/>
      <c r="BQ4765" s="158"/>
      <c r="BS4765" s="6"/>
      <c r="BT4765" s="11"/>
    </row>
    <row r="4766" spans="1:72" ht="15.75" x14ac:dyDescent="0.25">
      <c r="A4766" s="52"/>
      <c r="B4766" s="56"/>
      <c r="C4766" s="7"/>
      <c r="D4766" s="7"/>
      <c r="E4766" s="7"/>
      <c r="F4766" s="7"/>
      <c r="J4766" s="71"/>
      <c r="K4766" s="74"/>
      <c r="N4766" s="78"/>
      <c r="R4766" s="80"/>
      <c r="S4766" s="92"/>
      <c r="W4766" s="107"/>
      <c r="X4766" s="225"/>
      <c r="Y4766" s="62"/>
      <c r="Z4766" s="108"/>
      <c r="AA4766" s="107"/>
      <c r="AC4766" s="108"/>
      <c r="AD4766" s="108"/>
      <c r="AE4766" s="71"/>
      <c r="AF4766" s="71"/>
      <c r="AG4766" s="71"/>
      <c r="AH4766" s="71"/>
      <c r="AI4766" s="120"/>
      <c r="AK4766" s="119"/>
      <c r="AL4766" s="119"/>
      <c r="AR4766" s="130"/>
      <c r="AT4766" s="7"/>
      <c r="AU4766" s="7"/>
      <c r="AV4766" s="136"/>
      <c r="AW4766" s="129"/>
      <c r="AX4766" s="140"/>
      <c r="BQ4766" s="158"/>
      <c r="BS4766" s="6"/>
      <c r="BT4766" s="11"/>
    </row>
    <row r="4767" spans="1:72" ht="15.75" x14ac:dyDescent="0.25">
      <c r="A4767" s="52"/>
      <c r="B4767" s="56"/>
      <c r="C4767" s="7"/>
      <c r="D4767" s="7"/>
      <c r="E4767" s="7"/>
      <c r="F4767" s="7"/>
      <c r="J4767" s="71"/>
      <c r="K4767" s="74"/>
      <c r="N4767" s="78"/>
      <c r="R4767" s="80"/>
      <c r="S4767" s="92"/>
      <c r="W4767" s="107"/>
      <c r="X4767" s="225"/>
      <c r="Y4767" s="62"/>
      <c r="Z4767" s="108"/>
      <c r="AA4767" s="107"/>
      <c r="AC4767" s="108"/>
      <c r="AD4767" s="108"/>
      <c r="AE4767" s="71"/>
      <c r="AF4767" s="71"/>
      <c r="AG4767" s="71"/>
      <c r="AH4767" s="71"/>
      <c r="AI4767" s="120"/>
      <c r="AK4767" s="119"/>
      <c r="AL4767" s="119"/>
      <c r="AR4767" s="130"/>
      <c r="AT4767" s="7"/>
      <c r="AU4767" s="7"/>
      <c r="AV4767" s="136"/>
      <c r="AW4767" s="129"/>
      <c r="AX4767" s="140"/>
      <c r="BQ4767" s="158"/>
      <c r="BS4767" s="6"/>
      <c r="BT4767" s="11"/>
    </row>
    <row r="4768" spans="1:72" ht="15.75" x14ac:dyDescent="0.25">
      <c r="A4768" s="52"/>
      <c r="B4768" s="56"/>
      <c r="C4768" s="7"/>
      <c r="D4768" s="7"/>
      <c r="E4768" s="7"/>
      <c r="F4768" s="7"/>
      <c r="J4768" s="71"/>
      <c r="K4768" s="74"/>
      <c r="N4768" s="78"/>
      <c r="R4768" s="80"/>
      <c r="S4768" s="92"/>
      <c r="W4768" s="107"/>
      <c r="X4768" s="225"/>
      <c r="Y4768" s="62"/>
      <c r="Z4768" s="108"/>
      <c r="AA4768" s="107"/>
      <c r="AC4768" s="108"/>
      <c r="AD4768" s="108"/>
      <c r="AE4768" s="71"/>
      <c r="AF4768" s="71"/>
      <c r="AG4768" s="71"/>
      <c r="AH4768" s="71"/>
      <c r="AI4768" s="120"/>
      <c r="AK4768" s="119"/>
      <c r="AL4768" s="119"/>
      <c r="AR4768" s="130"/>
      <c r="AT4768" s="7"/>
      <c r="AU4768" s="7"/>
      <c r="AV4768" s="136"/>
      <c r="AW4768" s="129"/>
      <c r="AX4768" s="140"/>
      <c r="BQ4768" s="158"/>
      <c r="BS4768" s="6"/>
      <c r="BT4768" s="11"/>
    </row>
    <row r="4769" spans="1:72" ht="15.75" x14ac:dyDescent="0.25">
      <c r="A4769" s="52"/>
      <c r="B4769" s="56"/>
      <c r="C4769" s="7"/>
      <c r="D4769" s="7"/>
      <c r="E4769" s="7"/>
      <c r="F4769" s="7"/>
      <c r="J4769" s="71"/>
      <c r="K4769" s="74"/>
      <c r="N4769" s="78"/>
      <c r="R4769" s="80"/>
      <c r="S4769" s="92"/>
      <c r="W4769" s="107"/>
      <c r="X4769" s="225"/>
      <c r="Y4769" s="62"/>
      <c r="Z4769" s="108"/>
      <c r="AA4769" s="107"/>
      <c r="AC4769" s="108"/>
      <c r="AD4769" s="108"/>
      <c r="AE4769" s="71"/>
      <c r="AF4769" s="71"/>
      <c r="AG4769" s="71"/>
      <c r="AH4769" s="71"/>
      <c r="AI4769" s="120"/>
      <c r="AK4769" s="119"/>
      <c r="AL4769" s="119"/>
      <c r="AR4769" s="130"/>
      <c r="AT4769" s="7"/>
      <c r="AU4769" s="7"/>
      <c r="AV4769" s="136"/>
      <c r="AW4769" s="129"/>
      <c r="AX4769" s="140"/>
      <c r="BQ4769" s="158"/>
      <c r="BS4769" s="6"/>
      <c r="BT4769" s="11"/>
    </row>
    <row r="4770" spans="1:72" ht="15.75" x14ac:dyDescent="0.25">
      <c r="A4770" s="52"/>
      <c r="B4770" s="56"/>
      <c r="C4770" s="7"/>
      <c r="D4770" s="7"/>
      <c r="E4770" s="7"/>
      <c r="F4770" s="7"/>
      <c r="J4770" s="71"/>
      <c r="K4770" s="74"/>
      <c r="N4770" s="78"/>
      <c r="R4770" s="80"/>
      <c r="S4770" s="92"/>
      <c r="W4770" s="107"/>
      <c r="X4770" s="225"/>
      <c r="Y4770" s="62"/>
      <c r="Z4770" s="108"/>
      <c r="AA4770" s="107"/>
      <c r="AC4770" s="108"/>
      <c r="AD4770" s="108"/>
      <c r="AE4770" s="71"/>
      <c r="AF4770" s="71"/>
      <c r="AG4770" s="71"/>
      <c r="AH4770" s="71"/>
      <c r="AI4770" s="120"/>
      <c r="AK4770" s="119"/>
      <c r="AL4770" s="119"/>
      <c r="AR4770" s="130"/>
      <c r="AT4770" s="7"/>
      <c r="AU4770" s="7"/>
      <c r="AV4770" s="136"/>
      <c r="AW4770" s="129"/>
      <c r="AX4770" s="140"/>
      <c r="BQ4770" s="158"/>
      <c r="BS4770" s="6"/>
      <c r="BT4770" s="11"/>
    </row>
    <row r="4771" spans="1:72" ht="15.75" x14ac:dyDescent="0.25">
      <c r="A4771" s="52"/>
      <c r="B4771" s="56"/>
      <c r="C4771" s="7"/>
      <c r="D4771" s="7"/>
      <c r="E4771" s="7"/>
      <c r="F4771" s="7"/>
      <c r="J4771" s="71"/>
      <c r="K4771" s="74"/>
      <c r="N4771" s="78"/>
      <c r="R4771" s="80"/>
      <c r="S4771" s="92"/>
      <c r="W4771" s="107"/>
      <c r="X4771" s="225"/>
      <c r="Y4771" s="62"/>
      <c r="Z4771" s="108"/>
      <c r="AA4771" s="107"/>
      <c r="AC4771" s="108"/>
      <c r="AD4771" s="108"/>
      <c r="AE4771" s="71"/>
      <c r="AF4771" s="71"/>
      <c r="AG4771" s="71"/>
      <c r="AH4771" s="71"/>
      <c r="AI4771" s="120"/>
      <c r="AK4771" s="119"/>
      <c r="AL4771" s="119"/>
      <c r="AR4771" s="130"/>
      <c r="AT4771" s="7"/>
      <c r="AU4771" s="7"/>
      <c r="AV4771" s="136"/>
      <c r="AW4771" s="129"/>
      <c r="AX4771" s="140"/>
      <c r="BQ4771" s="158"/>
      <c r="BS4771" s="6"/>
      <c r="BT4771" s="11"/>
    </row>
    <row r="4772" spans="1:72" ht="15.75" x14ac:dyDescent="0.25">
      <c r="A4772" s="52"/>
      <c r="B4772" s="56"/>
      <c r="C4772" s="7"/>
      <c r="D4772" s="7"/>
      <c r="E4772" s="7"/>
      <c r="F4772" s="7"/>
      <c r="J4772" s="71"/>
      <c r="K4772" s="74"/>
      <c r="N4772" s="78"/>
      <c r="R4772" s="80"/>
      <c r="S4772" s="92"/>
      <c r="W4772" s="107"/>
      <c r="X4772" s="225"/>
      <c r="Y4772" s="62"/>
      <c r="Z4772" s="108"/>
      <c r="AA4772" s="107"/>
      <c r="AC4772" s="108"/>
      <c r="AD4772" s="108"/>
      <c r="AE4772" s="71"/>
      <c r="AF4772" s="71"/>
      <c r="AG4772" s="71"/>
      <c r="AH4772" s="71"/>
      <c r="AI4772" s="120"/>
      <c r="AK4772" s="119"/>
      <c r="AL4772" s="119"/>
      <c r="AR4772" s="130"/>
      <c r="AT4772" s="7"/>
      <c r="AU4772" s="7"/>
      <c r="AV4772" s="136"/>
      <c r="AW4772" s="129"/>
      <c r="AX4772" s="140"/>
      <c r="BQ4772" s="158"/>
      <c r="BS4772" s="6"/>
      <c r="BT4772" s="11"/>
    </row>
    <row r="4773" spans="1:72" ht="15.75" x14ac:dyDescent="0.25">
      <c r="A4773" s="52"/>
      <c r="B4773" s="56"/>
      <c r="C4773" s="7"/>
      <c r="D4773" s="7"/>
      <c r="E4773" s="7"/>
      <c r="F4773" s="7"/>
      <c r="J4773" s="71"/>
      <c r="K4773" s="74"/>
      <c r="N4773" s="78"/>
      <c r="R4773" s="80"/>
      <c r="S4773" s="92"/>
      <c r="W4773" s="107"/>
      <c r="X4773" s="225"/>
      <c r="Y4773" s="62"/>
      <c r="Z4773" s="108"/>
      <c r="AA4773" s="107"/>
      <c r="AC4773" s="108"/>
      <c r="AD4773" s="108"/>
      <c r="AE4773" s="71"/>
      <c r="AF4773" s="71"/>
      <c r="AG4773" s="71"/>
      <c r="AH4773" s="71"/>
      <c r="AI4773" s="120"/>
      <c r="AK4773" s="119"/>
      <c r="AL4773" s="119"/>
      <c r="AR4773" s="130"/>
      <c r="AT4773" s="7"/>
      <c r="AU4773" s="7"/>
      <c r="AV4773" s="136"/>
      <c r="AW4773" s="129"/>
      <c r="AX4773" s="140"/>
      <c r="BQ4773" s="158"/>
      <c r="BS4773" s="6"/>
      <c r="BT4773" s="11"/>
    </row>
    <row r="4774" spans="1:72" ht="15.75" x14ac:dyDescent="0.25">
      <c r="A4774" s="52"/>
      <c r="B4774" s="56"/>
      <c r="C4774" s="7"/>
      <c r="D4774" s="7"/>
      <c r="E4774" s="7"/>
      <c r="F4774" s="7"/>
      <c r="J4774" s="71"/>
      <c r="K4774" s="74"/>
      <c r="N4774" s="78"/>
      <c r="R4774" s="80"/>
      <c r="S4774" s="92"/>
      <c r="W4774" s="107"/>
      <c r="X4774" s="225"/>
      <c r="Y4774" s="62"/>
      <c r="Z4774" s="108"/>
      <c r="AA4774" s="107"/>
      <c r="AC4774" s="108"/>
      <c r="AD4774" s="108"/>
      <c r="AE4774" s="71"/>
      <c r="AF4774" s="71"/>
      <c r="AG4774" s="71"/>
      <c r="AH4774" s="71"/>
      <c r="AI4774" s="120"/>
      <c r="AK4774" s="119"/>
      <c r="AL4774" s="119"/>
      <c r="AR4774" s="130"/>
      <c r="AT4774" s="7"/>
      <c r="AU4774" s="7"/>
      <c r="AV4774" s="136"/>
      <c r="AW4774" s="129"/>
      <c r="AX4774" s="140"/>
      <c r="BQ4774" s="158"/>
      <c r="BS4774" s="6"/>
      <c r="BT4774" s="11"/>
    </row>
    <row r="4775" spans="1:72" ht="15.75" x14ac:dyDescent="0.25">
      <c r="A4775" s="52"/>
      <c r="B4775" s="56"/>
      <c r="C4775" s="7"/>
      <c r="D4775" s="7"/>
      <c r="E4775" s="7"/>
      <c r="F4775" s="7"/>
      <c r="J4775" s="71"/>
      <c r="K4775" s="74"/>
      <c r="N4775" s="78"/>
      <c r="R4775" s="80"/>
      <c r="S4775" s="92"/>
      <c r="W4775" s="107"/>
      <c r="X4775" s="225"/>
      <c r="Y4775" s="62"/>
      <c r="Z4775" s="108"/>
      <c r="AA4775" s="107"/>
      <c r="AC4775" s="108"/>
      <c r="AD4775" s="108"/>
      <c r="AE4775" s="71"/>
      <c r="AF4775" s="71"/>
      <c r="AG4775" s="71"/>
      <c r="AH4775" s="71"/>
      <c r="AI4775" s="120"/>
      <c r="AK4775" s="119"/>
      <c r="AL4775" s="119"/>
      <c r="AR4775" s="130"/>
      <c r="AT4775" s="7"/>
      <c r="AU4775" s="7"/>
      <c r="AV4775" s="136"/>
      <c r="AW4775" s="129"/>
      <c r="AX4775" s="140"/>
      <c r="BQ4775" s="158"/>
      <c r="BS4775" s="6"/>
      <c r="BT4775" s="11"/>
    </row>
    <row r="4776" spans="1:72" ht="15.75" x14ac:dyDescent="0.25">
      <c r="A4776" s="52"/>
      <c r="B4776" s="56"/>
      <c r="C4776" s="7"/>
      <c r="D4776" s="7"/>
      <c r="E4776" s="7"/>
      <c r="F4776" s="7"/>
      <c r="J4776" s="71"/>
      <c r="K4776" s="74"/>
      <c r="N4776" s="78"/>
      <c r="R4776" s="80"/>
      <c r="S4776" s="92"/>
      <c r="W4776" s="107"/>
      <c r="X4776" s="225"/>
      <c r="Y4776" s="62"/>
      <c r="Z4776" s="108"/>
      <c r="AA4776" s="107"/>
      <c r="AC4776" s="108"/>
      <c r="AD4776" s="108"/>
      <c r="AE4776" s="71"/>
      <c r="AF4776" s="71"/>
      <c r="AG4776" s="71"/>
      <c r="AH4776" s="71"/>
      <c r="AI4776" s="120"/>
      <c r="AK4776" s="119"/>
      <c r="AL4776" s="119"/>
      <c r="AR4776" s="130"/>
      <c r="AT4776" s="7"/>
      <c r="AU4776" s="7"/>
      <c r="AV4776" s="136"/>
      <c r="AW4776" s="129"/>
      <c r="AX4776" s="140"/>
      <c r="BQ4776" s="158"/>
      <c r="BS4776" s="6"/>
      <c r="BT4776" s="11"/>
    </row>
    <row r="4777" spans="1:72" ht="15.75" x14ac:dyDescent="0.25">
      <c r="A4777" s="52"/>
      <c r="B4777" s="56"/>
      <c r="C4777" s="7"/>
      <c r="D4777" s="7"/>
      <c r="E4777" s="7"/>
      <c r="F4777" s="7"/>
      <c r="J4777" s="71"/>
      <c r="K4777" s="74"/>
      <c r="N4777" s="78"/>
      <c r="R4777" s="80"/>
      <c r="S4777" s="92"/>
      <c r="W4777" s="107"/>
      <c r="X4777" s="225"/>
      <c r="Y4777" s="62"/>
      <c r="Z4777" s="108"/>
      <c r="AA4777" s="107"/>
      <c r="AC4777" s="108"/>
      <c r="AD4777" s="108"/>
      <c r="AE4777" s="71"/>
      <c r="AF4777" s="71"/>
      <c r="AG4777" s="71"/>
      <c r="AH4777" s="71"/>
      <c r="AI4777" s="120"/>
      <c r="AK4777" s="119"/>
      <c r="AL4777" s="119"/>
      <c r="AR4777" s="130"/>
      <c r="AT4777" s="7"/>
      <c r="AU4777" s="7"/>
      <c r="AV4777" s="136"/>
      <c r="AW4777" s="129"/>
      <c r="AX4777" s="140"/>
      <c r="BQ4777" s="158"/>
      <c r="BS4777" s="6"/>
      <c r="BT4777" s="11"/>
    </row>
    <row r="4778" spans="1:72" ht="15.75" x14ac:dyDescent="0.25">
      <c r="A4778" s="52"/>
      <c r="B4778" s="56"/>
      <c r="C4778" s="7"/>
      <c r="D4778" s="7"/>
      <c r="E4778" s="7"/>
      <c r="F4778" s="7"/>
      <c r="J4778" s="71"/>
      <c r="K4778" s="74"/>
      <c r="N4778" s="78"/>
      <c r="R4778" s="80"/>
      <c r="S4778" s="92"/>
      <c r="W4778" s="107"/>
      <c r="X4778" s="225"/>
      <c r="Y4778" s="62"/>
      <c r="Z4778" s="108"/>
      <c r="AA4778" s="107"/>
      <c r="AC4778" s="108"/>
      <c r="AD4778" s="108"/>
      <c r="AE4778" s="71"/>
      <c r="AF4778" s="71"/>
      <c r="AG4778" s="71"/>
      <c r="AH4778" s="71"/>
      <c r="AI4778" s="120"/>
      <c r="AK4778" s="119"/>
      <c r="AL4778" s="119"/>
      <c r="AR4778" s="130"/>
      <c r="AT4778" s="7"/>
      <c r="AU4778" s="7"/>
      <c r="AV4778" s="136"/>
      <c r="AW4778" s="129"/>
      <c r="AX4778" s="140"/>
      <c r="BQ4778" s="158"/>
      <c r="BS4778" s="6"/>
      <c r="BT4778" s="11"/>
    </row>
    <row r="4779" spans="1:72" ht="15.75" x14ac:dyDescent="0.25">
      <c r="A4779" s="52"/>
      <c r="B4779" s="56"/>
      <c r="C4779" s="7"/>
      <c r="D4779" s="7"/>
      <c r="E4779" s="7"/>
      <c r="F4779" s="7"/>
      <c r="J4779" s="71"/>
      <c r="K4779" s="74"/>
      <c r="N4779" s="78"/>
      <c r="R4779" s="80"/>
      <c r="S4779" s="92"/>
      <c r="W4779" s="107"/>
      <c r="X4779" s="225"/>
      <c r="Y4779" s="62"/>
      <c r="Z4779" s="108"/>
      <c r="AA4779" s="107"/>
      <c r="AC4779" s="108"/>
      <c r="AD4779" s="108"/>
      <c r="AE4779" s="71"/>
      <c r="AF4779" s="71"/>
      <c r="AG4779" s="71"/>
      <c r="AH4779" s="71"/>
      <c r="AI4779" s="120"/>
      <c r="AK4779" s="119"/>
      <c r="AL4779" s="119"/>
      <c r="AR4779" s="130"/>
      <c r="AT4779" s="7"/>
      <c r="AU4779" s="7"/>
      <c r="AV4779" s="136"/>
      <c r="AW4779" s="129"/>
      <c r="AX4779" s="140"/>
      <c r="BQ4779" s="158"/>
      <c r="BS4779" s="6"/>
      <c r="BT4779" s="11"/>
    </row>
    <row r="4780" spans="1:72" ht="15.75" x14ac:dyDescent="0.25">
      <c r="A4780" s="52"/>
      <c r="B4780" s="56"/>
      <c r="C4780" s="7"/>
      <c r="D4780" s="7"/>
      <c r="E4780" s="7"/>
      <c r="F4780" s="7"/>
      <c r="J4780" s="71"/>
      <c r="K4780" s="74"/>
      <c r="N4780" s="78"/>
      <c r="R4780" s="80"/>
      <c r="S4780" s="92"/>
      <c r="W4780" s="107"/>
      <c r="X4780" s="225"/>
      <c r="Y4780" s="62"/>
      <c r="Z4780" s="108"/>
      <c r="AA4780" s="107"/>
      <c r="AC4780" s="108"/>
      <c r="AD4780" s="108"/>
      <c r="AE4780" s="71"/>
      <c r="AF4780" s="71"/>
      <c r="AG4780" s="71"/>
      <c r="AH4780" s="71"/>
      <c r="AI4780" s="120"/>
      <c r="AK4780" s="119"/>
      <c r="AL4780" s="119"/>
      <c r="AR4780" s="130"/>
      <c r="AT4780" s="7"/>
      <c r="AU4780" s="7"/>
      <c r="AV4780" s="136"/>
      <c r="AW4780" s="129"/>
      <c r="AX4780" s="140"/>
      <c r="BQ4780" s="158"/>
      <c r="BS4780" s="6"/>
      <c r="BT4780" s="11"/>
    </row>
    <row r="4781" spans="1:72" ht="15.75" x14ac:dyDescent="0.25">
      <c r="A4781" s="52"/>
      <c r="B4781" s="56"/>
      <c r="C4781" s="7"/>
      <c r="D4781" s="7"/>
      <c r="E4781" s="7"/>
      <c r="F4781" s="7"/>
      <c r="J4781" s="71"/>
      <c r="K4781" s="74"/>
      <c r="N4781" s="78"/>
      <c r="R4781" s="80"/>
      <c r="S4781" s="92"/>
      <c r="W4781" s="107"/>
      <c r="X4781" s="225"/>
      <c r="Y4781" s="62"/>
      <c r="Z4781" s="108"/>
      <c r="AA4781" s="107"/>
      <c r="AC4781" s="108"/>
      <c r="AD4781" s="108"/>
      <c r="AE4781" s="71"/>
      <c r="AF4781" s="71"/>
      <c r="AG4781" s="71"/>
      <c r="AH4781" s="71"/>
      <c r="AI4781" s="120"/>
      <c r="AK4781" s="119"/>
      <c r="AL4781" s="119"/>
      <c r="AR4781" s="130"/>
      <c r="AT4781" s="7"/>
      <c r="AU4781" s="7"/>
      <c r="AV4781" s="136"/>
      <c r="AW4781" s="129"/>
      <c r="AX4781" s="140"/>
      <c r="BQ4781" s="158"/>
      <c r="BS4781" s="6"/>
      <c r="BT4781" s="11"/>
    </row>
    <row r="4782" spans="1:72" ht="15.75" x14ac:dyDescent="0.25">
      <c r="A4782" s="52"/>
      <c r="B4782" s="56"/>
      <c r="C4782" s="7"/>
      <c r="D4782" s="7"/>
      <c r="E4782" s="7"/>
      <c r="F4782" s="7"/>
      <c r="J4782" s="71"/>
      <c r="K4782" s="74"/>
      <c r="N4782" s="78"/>
      <c r="R4782" s="80"/>
      <c r="S4782" s="92"/>
      <c r="W4782" s="107"/>
      <c r="X4782" s="225"/>
      <c r="Y4782" s="62"/>
      <c r="Z4782" s="108"/>
      <c r="AA4782" s="107"/>
      <c r="AC4782" s="108"/>
      <c r="AD4782" s="108"/>
      <c r="AE4782" s="71"/>
      <c r="AF4782" s="71"/>
      <c r="AG4782" s="71"/>
      <c r="AH4782" s="71"/>
      <c r="AI4782" s="120"/>
      <c r="AK4782" s="119"/>
      <c r="AL4782" s="119"/>
      <c r="AR4782" s="130"/>
      <c r="AT4782" s="7"/>
      <c r="AU4782" s="7"/>
      <c r="AV4782" s="136"/>
      <c r="AW4782" s="129"/>
      <c r="AX4782" s="140"/>
      <c r="BQ4782" s="158"/>
      <c r="BS4782" s="6"/>
      <c r="BT4782" s="11"/>
    </row>
    <row r="4783" spans="1:72" ht="15.75" x14ac:dyDescent="0.25">
      <c r="A4783" s="52"/>
      <c r="B4783" s="56"/>
      <c r="C4783" s="7"/>
      <c r="D4783" s="7"/>
      <c r="E4783" s="7"/>
      <c r="F4783" s="7"/>
      <c r="J4783" s="71"/>
      <c r="K4783" s="74"/>
      <c r="N4783" s="78"/>
      <c r="R4783" s="80"/>
      <c r="S4783" s="92"/>
      <c r="W4783" s="107"/>
      <c r="X4783" s="225"/>
      <c r="Y4783" s="62"/>
      <c r="Z4783" s="108"/>
      <c r="AA4783" s="107"/>
      <c r="AC4783" s="108"/>
      <c r="AD4783" s="108"/>
      <c r="AE4783" s="71"/>
      <c r="AF4783" s="71"/>
      <c r="AG4783" s="71"/>
      <c r="AH4783" s="71"/>
      <c r="AI4783" s="120"/>
      <c r="AK4783" s="119"/>
      <c r="AL4783" s="119"/>
      <c r="AR4783" s="130"/>
      <c r="AT4783" s="7"/>
      <c r="AU4783" s="7"/>
      <c r="AV4783" s="136"/>
      <c r="AW4783" s="129"/>
      <c r="AX4783" s="140"/>
      <c r="BQ4783" s="158"/>
      <c r="BS4783" s="6"/>
      <c r="BT4783" s="11"/>
    </row>
    <row r="4784" spans="1:72" ht="15.75" x14ac:dyDescent="0.25">
      <c r="A4784" s="52"/>
      <c r="B4784" s="56"/>
      <c r="C4784" s="7"/>
      <c r="D4784" s="7"/>
      <c r="E4784" s="7"/>
      <c r="F4784" s="7"/>
      <c r="J4784" s="71"/>
      <c r="K4784" s="74"/>
      <c r="N4784" s="78"/>
      <c r="R4784" s="80"/>
      <c r="S4784" s="92"/>
      <c r="W4784" s="107"/>
      <c r="X4784" s="225"/>
      <c r="Y4784" s="62"/>
      <c r="Z4784" s="108"/>
      <c r="AA4784" s="107"/>
      <c r="AC4784" s="108"/>
      <c r="AD4784" s="108"/>
      <c r="AE4784" s="71"/>
      <c r="AF4784" s="71"/>
      <c r="AG4784" s="71"/>
      <c r="AH4784" s="71"/>
      <c r="AI4784" s="120"/>
      <c r="AK4784" s="119"/>
      <c r="AL4784" s="119"/>
      <c r="AR4784" s="130"/>
      <c r="AT4784" s="7"/>
      <c r="AU4784" s="7"/>
      <c r="AV4784" s="136"/>
      <c r="AW4784" s="129"/>
      <c r="AX4784" s="140"/>
      <c r="BQ4784" s="158"/>
      <c r="BS4784" s="6"/>
      <c r="BT4784" s="11"/>
    </row>
    <row r="4785" spans="1:72" ht="15.75" x14ac:dyDescent="0.25">
      <c r="A4785" s="52"/>
      <c r="B4785" s="56"/>
      <c r="C4785" s="7"/>
      <c r="D4785" s="7"/>
      <c r="E4785" s="7"/>
      <c r="F4785" s="7"/>
      <c r="J4785" s="71"/>
      <c r="K4785" s="74"/>
      <c r="N4785" s="78"/>
      <c r="R4785" s="80"/>
      <c r="S4785" s="92"/>
      <c r="W4785" s="107"/>
      <c r="X4785" s="225"/>
      <c r="Y4785" s="62"/>
      <c r="Z4785" s="108"/>
      <c r="AA4785" s="107"/>
      <c r="AC4785" s="108"/>
      <c r="AD4785" s="108"/>
      <c r="AE4785" s="71"/>
      <c r="AF4785" s="71"/>
      <c r="AG4785" s="71"/>
      <c r="AH4785" s="71"/>
      <c r="AI4785" s="120"/>
      <c r="AK4785" s="119"/>
      <c r="AL4785" s="119"/>
      <c r="AR4785" s="130"/>
      <c r="AT4785" s="7"/>
      <c r="AU4785" s="7"/>
      <c r="AV4785" s="136"/>
      <c r="AW4785" s="129"/>
      <c r="AX4785" s="140"/>
      <c r="BQ4785" s="158"/>
      <c r="BS4785" s="6"/>
      <c r="BT4785" s="11"/>
    </row>
    <row r="4786" spans="1:72" ht="15.75" x14ac:dyDescent="0.25">
      <c r="A4786" s="52"/>
      <c r="B4786" s="56"/>
      <c r="C4786" s="7"/>
      <c r="D4786" s="7"/>
      <c r="E4786" s="7"/>
      <c r="F4786" s="7"/>
      <c r="J4786" s="71"/>
      <c r="K4786" s="74"/>
      <c r="N4786" s="78"/>
      <c r="R4786" s="80"/>
      <c r="S4786" s="92"/>
      <c r="W4786" s="107"/>
      <c r="X4786" s="225"/>
      <c r="Y4786" s="62"/>
      <c r="Z4786" s="108"/>
      <c r="AA4786" s="107"/>
      <c r="AC4786" s="108"/>
      <c r="AD4786" s="108"/>
      <c r="AE4786" s="71"/>
      <c r="AF4786" s="71"/>
      <c r="AG4786" s="71"/>
      <c r="AH4786" s="71"/>
      <c r="AI4786" s="120"/>
      <c r="AK4786" s="119"/>
      <c r="AL4786" s="119"/>
      <c r="AR4786" s="130"/>
      <c r="AT4786" s="7"/>
      <c r="AU4786" s="7"/>
      <c r="AV4786" s="136"/>
      <c r="AW4786" s="129"/>
      <c r="AX4786" s="140"/>
      <c r="BQ4786" s="158"/>
      <c r="BS4786" s="6"/>
      <c r="BT4786" s="11"/>
    </row>
    <row r="4787" spans="1:72" ht="15.75" x14ac:dyDescent="0.25">
      <c r="A4787" s="52"/>
      <c r="B4787" s="56"/>
      <c r="C4787" s="7"/>
      <c r="D4787" s="7"/>
      <c r="E4787" s="7"/>
      <c r="F4787" s="7"/>
      <c r="J4787" s="71"/>
      <c r="K4787" s="74"/>
      <c r="N4787" s="78"/>
      <c r="R4787" s="80"/>
      <c r="S4787" s="92"/>
      <c r="W4787" s="107"/>
      <c r="X4787" s="225"/>
      <c r="Y4787" s="62"/>
      <c r="Z4787" s="108"/>
      <c r="AA4787" s="107"/>
      <c r="AC4787" s="108"/>
      <c r="AD4787" s="108"/>
      <c r="AE4787" s="71"/>
      <c r="AF4787" s="71"/>
      <c r="AG4787" s="71"/>
      <c r="AH4787" s="71"/>
      <c r="AI4787" s="120"/>
      <c r="AK4787" s="119"/>
      <c r="AL4787" s="119"/>
      <c r="AR4787" s="130"/>
      <c r="AT4787" s="7"/>
      <c r="AU4787" s="7"/>
      <c r="AV4787" s="136"/>
      <c r="AW4787" s="129"/>
      <c r="AX4787" s="140"/>
      <c r="BQ4787" s="158"/>
      <c r="BS4787" s="6"/>
      <c r="BT4787" s="11"/>
    </row>
    <row r="4788" spans="1:72" ht="15.75" x14ac:dyDescent="0.25">
      <c r="A4788" s="52"/>
      <c r="B4788" s="56"/>
      <c r="C4788" s="7"/>
      <c r="D4788" s="7"/>
      <c r="E4788" s="7"/>
      <c r="F4788" s="7"/>
      <c r="J4788" s="71"/>
      <c r="K4788" s="74"/>
      <c r="N4788" s="78"/>
      <c r="R4788" s="80"/>
      <c r="S4788" s="92"/>
      <c r="W4788" s="107"/>
      <c r="X4788" s="225"/>
      <c r="Y4788" s="62"/>
      <c r="Z4788" s="108"/>
      <c r="AA4788" s="107"/>
      <c r="AC4788" s="108"/>
      <c r="AD4788" s="108"/>
      <c r="AE4788" s="71"/>
      <c r="AF4788" s="71"/>
      <c r="AG4788" s="71"/>
      <c r="AH4788" s="71"/>
      <c r="AI4788" s="120"/>
      <c r="AK4788" s="119"/>
      <c r="AL4788" s="119"/>
      <c r="AR4788" s="130"/>
      <c r="AT4788" s="7"/>
      <c r="AU4788" s="7"/>
      <c r="AV4788" s="136"/>
      <c r="AW4788" s="129"/>
      <c r="AX4788" s="140"/>
      <c r="BQ4788" s="158"/>
      <c r="BS4788" s="6"/>
      <c r="BT4788" s="11"/>
    </row>
    <row r="4789" spans="1:72" ht="15.75" x14ac:dyDescent="0.25">
      <c r="A4789" s="52"/>
      <c r="B4789" s="56"/>
      <c r="C4789" s="7"/>
      <c r="D4789" s="7"/>
      <c r="E4789" s="7"/>
      <c r="F4789" s="7"/>
      <c r="J4789" s="71"/>
      <c r="K4789" s="74"/>
      <c r="N4789" s="78"/>
      <c r="R4789" s="80"/>
      <c r="S4789" s="92"/>
      <c r="W4789" s="107"/>
      <c r="X4789" s="225"/>
      <c r="Y4789" s="62"/>
      <c r="Z4789" s="108"/>
      <c r="AA4789" s="107"/>
      <c r="AC4789" s="108"/>
      <c r="AD4789" s="108"/>
      <c r="AE4789" s="71"/>
      <c r="AF4789" s="71"/>
      <c r="AG4789" s="71"/>
      <c r="AH4789" s="71"/>
      <c r="AI4789" s="120"/>
      <c r="AK4789" s="119"/>
      <c r="AL4789" s="119"/>
      <c r="AR4789" s="130"/>
      <c r="AT4789" s="7"/>
      <c r="AU4789" s="7"/>
      <c r="AV4789" s="136"/>
      <c r="AW4789" s="129"/>
      <c r="AX4789" s="140"/>
      <c r="BQ4789" s="158"/>
      <c r="BS4789" s="6"/>
      <c r="BT4789" s="11"/>
    </row>
    <row r="4790" spans="1:72" ht="15.75" x14ac:dyDescent="0.25">
      <c r="A4790" s="52"/>
      <c r="B4790" s="56"/>
      <c r="C4790" s="7"/>
      <c r="D4790" s="7"/>
      <c r="E4790" s="7"/>
      <c r="F4790" s="7"/>
      <c r="J4790" s="71"/>
      <c r="K4790" s="74"/>
      <c r="N4790" s="78"/>
      <c r="R4790" s="80"/>
      <c r="S4790" s="92"/>
      <c r="W4790" s="107"/>
      <c r="X4790" s="225"/>
      <c r="Y4790" s="62"/>
      <c r="Z4790" s="108"/>
      <c r="AA4790" s="107"/>
      <c r="AC4790" s="108"/>
      <c r="AD4790" s="108"/>
      <c r="AE4790" s="71"/>
      <c r="AF4790" s="71"/>
      <c r="AG4790" s="71"/>
      <c r="AH4790" s="71"/>
      <c r="AI4790" s="120"/>
      <c r="AK4790" s="119"/>
      <c r="AL4790" s="119"/>
      <c r="AR4790" s="130"/>
      <c r="AT4790" s="7"/>
      <c r="AU4790" s="7"/>
      <c r="AV4790" s="136"/>
      <c r="AW4790" s="129"/>
      <c r="AX4790" s="140"/>
      <c r="BQ4790" s="158"/>
      <c r="BS4790" s="6"/>
      <c r="BT4790" s="11"/>
    </row>
    <row r="4791" spans="1:72" ht="15.75" x14ac:dyDescent="0.25">
      <c r="A4791" s="52"/>
      <c r="B4791" s="56"/>
      <c r="C4791" s="7"/>
      <c r="D4791" s="7"/>
      <c r="E4791" s="7"/>
      <c r="F4791" s="7"/>
      <c r="J4791" s="71"/>
      <c r="K4791" s="74"/>
      <c r="N4791" s="78"/>
      <c r="R4791" s="80"/>
      <c r="S4791" s="92"/>
      <c r="W4791" s="107"/>
      <c r="X4791" s="225"/>
      <c r="Y4791" s="62"/>
      <c r="Z4791" s="108"/>
      <c r="AA4791" s="107"/>
      <c r="AC4791" s="108"/>
      <c r="AD4791" s="108"/>
      <c r="AE4791" s="71"/>
      <c r="AF4791" s="71"/>
      <c r="AG4791" s="71"/>
      <c r="AH4791" s="71"/>
      <c r="AI4791" s="120"/>
      <c r="AK4791" s="119"/>
      <c r="AL4791" s="119"/>
      <c r="AR4791" s="130"/>
      <c r="AT4791" s="7"/>
      <c r="AU4791" s="7"/>
      <c r="AV4791" s="136"/>
      <c r="AW4791" s="129"/>
      <c r="AX4791" s="140"/>
      <c r="BQ4791" s="158"/>
      <c r="BS4791" s="6"/>
      <c r="BT4791" s="11"/>
    </row>
    <row r="4792" spans="1:72" ht="15.75" x14ac:dyDescent="0.25">
      <c r="A4792" s="52"/>
      <c r="B4792" s="56"/>
      <c r="C4792" s="7"/>
      <c r="D4792" s="7"/>
      <c r="E4792" s="7"/>
      <c r="F4792" s="7"/>
      <c r="J4792" s="71"/>
      <c r="K4792" s="74"/>
      <c r="N4792" s="78"/>
      <c r="R4792" s="80"/>
      <c r="S4792" s="92"/>
      <c r="W4792" s="107"/>
      <c r="X4792" s="225"/>
      <c r="Y4792" s="62"/>
      <c r="Z4792" s="108"/>
      <c r="AA4792" s="107"/>
      <c r="AC4792" s="108"/>
      <c r="AD4792" s="108"/>
      <c r="AE4792" s="71"/>
      <c r="AF4792" s="71"/>
      <c r="AG4792" s="71"/>
      <c r="AH4792" s="71"/>
      <c r="AI4792" s="120"/>
      <c r="AK4792" s="119"/>
      <c r="AL4792" s="119"/>
      <c r="AR4792" s="130"/>
      <c r="AT4792" s="7"/>
      <c r="AU4792" s="7"/>
      <c r="AV4792" s="136"/>
      <c r="AW4792" s="129"/>
      <c r="AX4792" s="140"/>
      <c r="BQ4792" s="158"/>
      <c r="BS4792" s="6"/>
      <c r="BT4792" s="11"/>
    </row>
    <row r="4793" spans="1:72" ht="15.75" x14ac:dyDescent="0.25">
      <c r="A4793" s="52"/>
      <c r="B4793" s="56"/>
      <c r="C4793" s="7"/>
      <c r="D4793" s="7"/>
      <c r="E4793" s="7"/>
      <c r="F4793" s="7"/>
      <c r="J4793" s="71"/>
      <c r="K4793" s="74"/>
      <c r="N4793" s="78"/>
      <c r="R4793" s="80"/>
      <c r="S4793" s="92"/>
      <c r="W4793" s="107"/>
      <c r="X4793" s="225"/>
      <c r="Y4793" s="62"/>
      <c r="Z4793" s="108"/>
      <c r="AA4793" s="107"/>
      <c r="AC4793" s="108"/>
      <c r="AD4793" s="108"/>
      <c r="AE4793" s="71"/>
      <c r="AF4793" s="71"/>
      <c r="AG4793" s="71"/>
      <c r="AH4793" s="71"/>
      <c r="AI4793" s="120"/>
      <c r="AK4793" s="119"/>
      <c r="AL4793" s="119"/>
      <c r="AR4793" s="130"/>
      <c r="AT4793" s="7"/>
      <c r="AU4793" s="7"/>
      <c r="AV4793" s="136"/>
      <c r="AW4793" s="129"/>
      <c r="AX4793" s="140"/>
      <c r="BQ4793" s="158"/>
      <c r="BS4793" s="6"/>
      <c r="BT4793" s="11"/>
    </row>
    <row r="4794" spans="1:72" ht="15.75" x14ac:dyDescent="0.25">
      <c r="A4794" s="52"/>
      <c r="B4794" s="56"/>
      <c r="C4794" s="7"/>
      <c r="D4794" s="7"/>
      <c r="E4794" s="7"/>
      <c r="F4794" s="7"/>
      <c r="J4794" s="71"/>
      <c r="K4794" s="74"/>
      <c r="N4794" s="78"/>
      <c r="R4794" s="80"/>
      <c r="S4794" s="92"/>
      <c r="W4794" s="107"/>
      <c r="X4794" s="225"/>
      <c r="Y4794" s="62"/>
      <c r="Z4794" s="108"/>
      <c r="AA4794" s="107"/>
      <c r="AC4794" s="108"/>
      <c r="AD4794" s="108"/>
      <c r="AE4794" s="71"/>
      <c r="AF4794" s="71"/>
      <c r="AG4794" s="71"/>
      <c r="AH4794" s="71"/>
      <c r="AI4794" s="120"/>
      <c r="AK4794" s="119"/>
      <c r="AL4794" s="119"/>
      <c r="AR4794" s="130"/>
      <c r="AT4794" s="7"/>
      <c r="AU4794" s="7"/>
      <c r="AV4794" s="136"/>
      <c r="AW4794" s="129"/>
      <c r="AX4794" s="140"/>
      <c r="BQ4794" s="158"/>
      <c r="BS4794" s="6"/>
      <c r="BT4794" s="11"/>
    </row>
    <row r="4795" spans="1:72" ht="15.75" x14ac:dyDescent="0.25">
      <c r="A4795" s="52"/>
      <c r="B4795" s="56"/>
      <c r="C4795" s="7"/>
      <c r="D4795" s="7"/>
      <c r="E4795" s="7"/>
      <c r="F4795" s="7"/>
      <c r="J4795" s="71"/>
      <c r="K4795" s="74"/>
      <c r="N4795" s="78"/>
      <c r="R4795" s="80"/>
      <c r="S4795" s="92"/>
      <c r="W4795" s="107"/>
      <c r="X4795" s="225"/>
      <c r="Y4795" s="62"/>
      <c r="Z4795" s="108"/>
      <c r="AA4795" s="107"/>
      <c r="AC4795" s="108"/>
      <c r="AD4795" s="108"/>
      <c r="AE4795" s="71"/>
      <c r="AF4795" s="71"/>
      <c r="AG4795" s="71"/>
      <c r="AH4795" s="71"/>
      <c r="AI4795" s="120"/>
      <c r="AK4795" s="119"/>
      <c r="AL4795" s="119"/>
      <c r="AR4795" s="130"/>
      <c r="AT4795" s="7"/>
      <c r="AU4795" s="7"/>
      <c r="AV4795" s="136"/>
      <c r="AW4795" s="129"/>
      <c r="AX4795" s="140"/>
      <c r="BQ4795" s="158"/>
      <c r="BS4795" s="6"/>
      <c r="BT4795" s="11"/>
    </row>
    <row r="4796" spans="1:72" ht="15.75" x14ac:dyDescent="0.25">
      <c r="A4796" s="52"/>
      <c r="B4796" s="56"/>
      <c r="C4796" s="7"/>
      <c r="D4796" s="7"/>
      <c r="E4796" s="7"/>
      <c r="F4796" s="7"/>
      <c r="J4796" s="71"/>
      <c r="K4796" s="74"/>
      <c r="N4796" s="78"/>
      <c r="R4796" s="80"/>
      <c r="S4796" s="92"/>
      <c r="W4796" s="107"/>
      <c r="X4796" s="225"/>
      <c r="Y4796" s="62"/>
      <c r="Z4796" s="108"/>
      <c r="AA4796" s="107"/>
      <c r="AC4796" s="108"/>
      <c r="AD4796" s="108"/>
      <c r="AE4796" s="71"/>
      <c r="AF4796" s="71"/>
      <c r="AG4796" s="71"/>
      <c r="AH4796" s="71"/>
      <c r="AI4796" s="120"/>
      <c r="AK4796" s="119"/>
      <c r="AL4796" s="119"/>
      <c r="AR4796" s="130"/>
      <c r="AT4796" s="7"/>
      <c r="AU4796" s="7"/>
      <c r="AV4796" s="136"/>
      <c r="AW4796" s="129"/>
      <c r="AX4796" s="140"/>
      <c r="BQ4796" s="158"/>
      <c r="BS4796" s="6"/>
      <c r="BT4796" s="11"/>
    </row>
    <row r="4797" spans="1:72" ht="15.75" x14ac:dyDescent="0.25">
      <c r="A4797" s="52"/>
      <c r="B4797" s="56"/>
      <c r="C4797" s="7"/>
      <c r="D4797" s="7"/>
      <c r="E4797" s="7"/>
      <c r="F4797" s="7"/>
      <c r="J4797" s="71"/>
      <c r="K4797" s="74"/>
      <c r="N4797" s="78"/>
      <c r="R4797" s="80"/>
      <c r="S4797" s="92"/>
      <c r="W4797" s="107"/>
      <c r="X4797" s="225"/>
      <c r="Y4797" s="62"/>
      <c r="Z4797" s="108"/>
      <c r="AA4797" s="107"/>
      <c r="AC4797" s="108"/>
      <c r="AD4797" s="108"/>
      <c r="AE4797" s="71"/>
      <c r="AF4797" s="71"/>
      <c r="AG4797" s="71"/>
      <c r="AH4797" s="71"/>
      <c r="AI4797" s="120"/>
      <c r="AK4797" s="119"/>
      <c r="AL4797" s="119"/>
      <c r="AR4797" s="130"/>
      <c r="AT4797" s="7"/>
      <c r="AU4797" s="7"/>
      <c r="AV4797" s="136"/>
      <c r="AW4797" s="129"/>
      <c r="AX4797" s="140"/>
      <c r="BQ4797" s="158"/>
      <c r="BS4797" s="6"/>
      <c r="BT4797" s="11"/>
    </row>
    <row r="4798" spans="1:72" ht="15.75" x14ac:dyDescent="0.25">
      <c r="A4798" s="52"/>
      <c r="B4798" s="56"/>
      <c r="C4798" s="7"/>
      <c r="D4798" s="7"/>
      <c r="E4798" s="7"/>
      <c r="F4798" s="7"/>
      <c r="J4798" s="71"/>
      <c r="K4798" s="74"/>
      <c r="N4798" s="78"/>
      <c r="R4798" s="80"/>
      <c r="S4798" s="92"/>
      <c r="W4798" s="107"/>
      <c r="X4798" s="225"/>
      <c r="Y4798" s="62"/>
      <c r="Z4798" s="108"/>
      <c r="AA4798" s="107"/>
      <c r="AC4798" s="108"/>
      <c r="AD4798" s="108"/>
      <c r="AE4798" s="71"/>
      <c r="AF4798" s="71"/>
      <c r="AG4798" s="71"/>
      <c r="AH4798" s="71"/>
      <c r="AI4798" s="120"/>
      <c r="AK4798" s="119"/>
      <c r="AL4798" s="119"/>
      <c r="AR4798" s="130"/>
      <c r="AT4798" s="7"/>
      <c r="AU4798" s="7"/>
      <c r="AV4798" s="136"/>
      <c r="AW4798" s="129"/>
      <c r="AX4798" s="140"/>
      <c r="BQ4798" s="158"/>
      <c r="BS4798" s="6"/>
      <c r="BT4798" s="11"/>
    </row>
    <row r="4799" spans="1:72" ht="15.75" x14ac:dyDescent="0.25">
      <c r="A4799" s="52"/>
      <c r="B4799" s="56"/>
      <c r="C4799" s="7"/>
      <c r="D4799" s="7"/>
      <c r="E4799" s="7"/>
      <c r="F4799" s="7"/>
      <c r="J4799" s="71"/>
      <c r="K4799" s="74"/>
      <c r="N4799" s="78"/>
      <c r="R4799" s="80"/>
      <c r="S4799" s="92"/>
      <c r="W4799" s="107"/>
      <c r="X4799" s="225"/>
      <c r="Y4799" s="62"/>
      <c r="Z4799" s="108"/>
      <c r="AA4799" s="107"/>
      <c r="AC4799" s="108"/>
      <c r="AD4799" s="108"/>
      <c r="AE4799" s="71"/>
      <c r="AF4799" s="71"/>
      <c r="AG4799" s="71"/>
      <c r="AH4799" s="71"/>
      <c r="AI4799" s="120"/>
      <c r="AK4799" s="119"/>
      <c r="AL4799" s="119"/>
      <c r="AR4799" s="130"/>
      <c r="AT4799" s="7"/>
      <c r="AU4799" s="7"/>
      <c r="AV4799" s="136"/>
      <c r="AW4799" s="129"/>
      <c r="AX4799" s="140"/>
      <c r="BQ4799" s="158"/>
      <c r="BS4799" s="6"/>
      <c r="BT4799" s="11"/>
    </row>
    <row r="4800" spans="1:72" ht="15.75" x14ac:dyDescent="0.25">
      <c r="A4800" s="52"/>
      <c r="B4800" s="56"/>
      <c r="C4800" s="7"/>
      <c r="D4800" s="7"/>
      <c r="E4800" s="7"/>
      <c r="F4800" s="7"/>
      <c r="J4800" s="71"/>
      <c r="K4800" s="74"/>
      <c r="N4800" s="78"/>
      <c r="R4800" s="80"/>
      <c r="S4800" s="92"/>
      <c r="W4800" s="107"/>
      <c r="X4800" s="225"/>
      <c r="Y4800" s="62"/>
      <c r="Z4800" s="108"/>
      <c r="AA4800" s="107"/>
      <c r="AC4800" s="108"/>
      <c r="AD4800" s="108"/>
      <c r="AE4800" s="71"/>
      <c r="AF4800" s="71"/>
      <c r="AG4800" s="71"/>
      <c r="AH4800" s="71"/>
      <c r="AI4800" s="120"/>
      <c r="AK4800" s="119"/>
      <c r="AL4800" s="119"/>
      <c r="AR4800" s="130"/>
      <c r="AT4800" s="7"/>
      <c r="AU4800" s="7"/>
      <c r="AV4800" s="136"/>
      <c r="AW4800" s="129"/>
      <c r="AX4800" s="140"/>
      <c r="BQ4800" s="158"/>
      <c r="BS4800" s="6"/>
      <c r="BT4800" s="11"/>
    </row>
    <row r="4801" spans="1:72" ht="15.75" x14ac:dyDescent="0.25">
      <c r="A4801" s="52"/>
      <c r="B4801" s="56"/>
      <c r="C4801" s="7"/>
      <c r="D4801" s="7"/>
      <c r="E4801" s="7"/>
      <c r="F4801" s="7"/>
      <c r="J4801" s="71"/>
      <c r="K4801" s="74"/>
      <c r="N4801" s="78"/>
      <c r="R4801" s="80"/>
      <c r="S4801" s="92"/>
      <c r="W4801" s="107"/>
      <c r="X4801" s="225"/>
      <c r="Y4801" s="62"/>
      <c r="Z4801" s="108"/>
      <c r="AA4801" s="107"/>
      <c r="AC4801" s="108"/>
      <c r="AD4801" s="108"/>
      <c r="AE4801" s="71"/>
      <c r="AF4801" s="71"/>
      <c r="AG4801" s="71"/>
      <c r="AH4801" s="71"/>
      <c r="AI4801" s="120"/>
      <c r="AK4801" s="119"/>
      <c r="AL4801" s="119"/>
      <c r="AR4801" s="130"/>
      <c r="AT4801" s="7"/>
      <c r="AU4801" s="7"/>
      <c r="AV4801" s="136"/>
      <c r="AW4801" s="129"/>
      <c r="AX4801" s="140"/>
      <c r="BQ4801" s="158"/>
      <c r="BS4801" s="6"/>
      <c r="BT4801" s="11"/>
    </row>
    <row r="4802" spans="1:72" ht="15.75" x14ac:dyDescent="0.25">
      <c r="A4802" s="52"/>
      <c r="B4802" s="56"/>
      <c r="C4802" s="7"/>
      <c r="D4802" s="7"/>
      <c r="E4802" s="7"/>
      <c r="F4802" s="7"/>
      <c r="J4802" s="71"/>
      <c r="K4802" s="74"/>
      <c r="N4802" s="78"/>
      <c r="R4802" s="80"/>
      <c r="S4802" s="92"/>
      <c r="W4802" s="107"/>
      <c r="X4802" s="225"/>
      <c r="Y4802" s="62"/>
      <c r="Z4802" s="108"/>
      <c r="AA4802" s="107"/>
      <c r="AC4802" s="108"/>
      <c r="AD4802" s="108"/>
      <c r="AE4802" s="71"/>
      <c r="AF4802" s="71"/>
      <c r="AG4802" s="71"/>
      <c r="AH4802" s="71"/>
      <c r="AI4802" s="120"/>
      <c r="AK4802" s="119"/>
      <c r="AL4802" s="119"/>
      <c r="AR4802" s="130"/>
      <c r="AT4802" s="7"/>
      <c r="AU4802" s="7"/>
      <c r="AV4802" s="136"/>
      <c r="AW4802" s="129"/>
      <c r="AX4802" s="140"/>
      <c r="BQ4802" s="158"/>
      <c r="BS4802" s="6"/>
      <c r="BT4802" s="11"/>
    </row>
    <row r="4803" spans="1:72" ht="15.75" x14ac:dyDescent="0.25">
      <c r="A4803" s="52"/>
      <c r="B4803" s="56"/>
      <c r="C4803" s="7"/>
      <c r="D4803" s="7"/>
      <c r="E4803" s="7"/>
      <c r="F4803" s="7"/>
      <c r="J4803" s="71"/>
      <c r="K4803" s="74"/>
      <c r="N4803" s="78"/>
      <c r="R4803" s="80"/>
      <c r="S4803" s="92"/>
      <c r="W4803" s="107"/>
      <c r="X4803" s="225"/>
      <c r="Y4803" s="62"/>
      <c r="Z4803" s="108"/>
      <c r="AA4803" s="107"/>
      <c r="AC4803" s="108"/>
      <c r="AD4803" s="108"/>
      <c r="AE4803" s="71"/>
      <c r="AF4803" s="71"/>
      <c r="AG4803" s="71"/>
      <c r="AH4803" s="71"/>
      <c r="AI4803" s="120"/>
      <c r="AK4803" s="119"/>
      <c r="AL4803" s="119"/>
      <c r="AR4803" s="130"/>
      <c r="AT4803" s="7"/>
      <c r="AU4803" s="7"/>
      <c r="AV4803" s="136"/>
      <c r="AW4803" s="129"/>
      <c r="AX4803" s="140"/>
      <c r="BQ4803" s="158"/>
      <c r="BS4803" s="6"/>
      <c r="BT4803" s="11"/>
    </row>
    <row r="4804" spans="1:72" ht="15.75" x14ac:dyDescent="0.25">
      <c r="A4804" s="52"/>
      <c r="B4804" s="56"/>
      <c r="C4804" s="7"/>
      <c r="D4804" s="7"/>
      <c r="E4804" s="7"/>
      <c r="F4804" s="7"/>
      <c r="J4804" s="71"/>
      <c r="K4804" s="74"/>
      <c r="N4804" s="78"/>
      <c r="R4804" s="80"/>
      <c r="S4804" s="92"/>
      <c r="W4804" s="107"/>
      <c r="X4804" s="225"/>
      <c r="Y4804" s="62"/>
      <c r="Z4804" s="108"/>
      <c r="AA4804" s="107"/>
      <c r="AC4804" s="108"/>
      <c r="AD4804" s="108"/>
      <c r="AE4804" s="71"/>
      <c r="AF4804" s="71"/>
      <c r="AG4804" s="71"/>
      <c r="AH4804" s="71"/>
      <c r="AI4804" s="120"/>
      <c r="AK4804" s="119"/>
      <c r="AL4804" s="119"/>
      <c r="AR4804" s="130"/>
      <c r="AT4804" s="7"/>
      <c r="AU4804" s="7"/>
      <c r="AV4804" s="136"/>
      <c r="AW4804" s="129"/>
      <c r="AX4804" s="140"/>
      <c r="BQ4804" s="158"/>
      <c r="BS4804" s="6"/>
      <c r="BT4804" s="11"/>
    </row>
    <row r="4805" spans="1:72" ht="15.75" x14ac:dyDescent="0.25">
      <c r="A4805" s="52"/>
      <c r="B4805" s="56"/>
      <c r="C4805" s="7"/>
      <c r="D4805" s="7"/>
      <c r="E4805" s="7"/>
      <c r="F4805" s="7"/>
      <c r="J4805" s="71"/>
      <c r="K4805" s="74"/>
      <c r="N4805" s="78"/>
      <c r="R4805" s="80"/>
      <c r="S4805" s="92"/>
      <c r="W4805" s="107"/>
      <c r="X4805" s="225"/>
      <c r="Y4805" s="62"/>
      <c r="Z4805" s="108"/>
      <c r="AA4805" s="107"/>
      <c r="AC4805" s="108"/>
      <c r="AD4805" s="108"/>
      <c r="AE4805" s="71"/>
      <c r="AF4805" s="71"/>
      <c r="AG4805" s="71"/>
      <c r="AH4805" s="71"/>
      <c r="AI4805" s="120"/>
      <c r="AK4805" s="119"/>
      <c r="AL4805" s="119"/>
      <c r="AR4805" s="130"/>
      <c r="AT4805" s="7"/>
      <c r="AU4805" s="7"/>
      <c r="AV4805" s="136"/>
      <c r="AW4805" s="129"/>
      <c r="AX4805" s="140"/>
      <c r="BQ4805" s="158"/>
      <c r="BS4805" s="6"/>
      <c r="BT4805" s="11"/>
    </row>
    <row r="4806" spans="1:72" ht="15.75" x14ac:dyDescent="0.25">
      <c r="A4806" s="52"/>
      <c r="B4806" s="56"/>
      <c r="C4806" s="7"/>
      <c r="D4806" s="7"/>
      <c r="E4806" s="7"/>
      <c r="F4806" s="7"/>
      <c r="J4806" s="71"/>
      <c r="K4806" s="74"/>
      <c r="N4806" s="78"/>
      <c r="R4806" s="80"/>
      <c r="S4806" s="92"/>
      <c r="W4806" s="107"/>
      <c r="X4806" s="225"/>
      <c r="Y4806" s="62"/>
      <c r="Z4806" s="108"/>
      <c r="AA4806" s="107"/>
      <c r="AC4806" s="108"/>
      <c r="AD4806" s="108"/>
      <c r="AE4806" s="71"/>
      <c r="AF4806" s="71"/>
      <c r="AG4806" s="71"/>
      <c r="AH4806" s="71"/>
      <c r="AI4806" s="120"/>
      <c r="AK4806" s="119"/>
      <c r="AL4806" s="119"/>
      <c r="AR4806" s="130"/>
      <c r="AT4806" s="7"/>
      <c r="AU4806" s="7"/>
      <c r="AV4806" s="136"/>
      <c r="AW4806" s="129"/>
      <c r="AX4806" s="140"/>
      <c r="BQ4806" s="158"/>
      <c r="BS4806" s="6"/>
      <c r="BT4806" s="11"/>
    </row>
    <row r="4807" spans="1:72" ht="15.75" x14ac:dyDescent="0.25">
      <c r="A4807" s="52"/>
      <c r="B4807" s="56"/>
      <c r="C4807" s="7"/>
      <c r="D4807" s="7"/>
      <c r="E4807" s="7"/>
      <c r="F4807" s="7"/>
      <c r="J4807" s="71"/>
      <c r="K4807" s="74"/>
      <c r="N4807" s="78"/>
      <c r="R4807" s="80"/>
      <c r="S4807" s="92"/>
      <c r="W4807" s="107"/>
      <c r="X4807" s="225"/>
      <c r="Y4807" s="62"/>
      <c r="Z4807" s="108"/>
      <c r="AA4807" s="107"/>
      <c r="AC4807" s="108"/>
      <c r="AD4807" s="108"/>
      <c r="AE4807" s="71"/>
      <c r="AF4807" s="71"/>
      <c r="AG4807" s="71"/>
      <c r="AH4807" s="71"/>
      <c r="AI4807" s="120"/>
      <c r="AK4807" s="119"/>
      <c r="AL4807" s="119"/>
      <c r="AR4807" s="130"/>
      <c r="AT4807" s="7"/>
      <c r="AU4807" s="7"/>
      <c r="AV4807" s="136"/>
      <c r="AW4807" s="129"/>
      <c r="AX4807" s="140"/>
      <c r="BQ4807" s="158"/>
      <c r="BS4807" s="6"/>
      <c r="BT4807" s="11"/>
    </row>
    <row r="4808" spans="1:72" ht="15.75" x14ac:dyDescent="0.25">
      <c r="A4808" s="52"/>
      <c r="B4808" s="56"/>
      <c r="C4808" s="7"/>
      <c r="D4808" s="7"/>
      <c r="E4808" s="7"/>
      <c r="F4808" s="7"/>
      <c r="J4808" s="71"/>
      <c r="K4808" s="74"/>
      <c r="N4808" s="78"/>
      <c r="R4808" s="80"/>
      <c r="S4808" s="92"/>
      <c r="W4808" s="107"/>
      <c r="X4808" s="225"/>
      <c r="Y4808" s="62"/>
      <c r="Z4808" s="108"/>
      <c r="AA4808" s="107"/>
      <c r="AC4808" s="108"/>
      <c r="AD4808" s="108"/>
      <c r="AE4808" s="71"/>
      <c r="AF4808" s="71"/>
      <c r="AG4808" s="71"/>
      <c r="AH4808" s="71"/>
      <c r="AI4808" s="120"/>
      <c r="AK4808" s="119"/>
      <c r="AL4808" s="119"/>
      <c r="AR4808" s="130"/>
      <c r="AT4808" s="7"/>
      <c r="AU4808" s="7"/>
      <c r="AV4808" s="136"/>
      <c r="AW4808" s="129"/>
      <c r="AX4808" s="140"/>
      <c r="BQ4808" s="158"/>
      <c r="BS4808" s="6"/>
      <c r="BT4808" s="11"/>
    </row>
    <row r="4809" spans="1:72" ht="15.75" x14ac:dyDescent="0.25">
      <c r="A4809" s="52"/>
      <c r="B4809" s="56"/>
      <c r="C4809" s="7"/>
      <c r="D4809" s="7"/>
      <c r="E4809" s="7"/>
      <c r="F4809" s="7"/>
      <c r="J4809" s="71"/>
      <c r="K4809" s="74"/>
      <c r="N4809" s="78"/>
      <c r="R4809" s="80"/>
      <c r="S4809" s="92"/>
      <c r="W4809" s="107"/>
      <c r="X4809" s="225"/>
      <c r="Y4809" s="62"/>
      <c r="Z4809" s="108"/>
      <c r="AA4809" s="107"/>
      <c r="AC4809" s="108"/>
      <c r="AD4809" s="108"/>
      <c r="AE4809" s="71"/>
      <c r="AF4809" s="71"/>
      <c r="AG4809" s="71"/>
      <c r="AH4809" s="71"/>
      <c r="AI4809" s="120"/>
      <c r="AK4809" s="119"/>
      <c r="AL4809" s="119"/>
      <c r="AR4809" s="130"/>
      <c r="AT4809" s="7"/>
      <c r="AU4809" s="7"/>
      <c r="AV4809" s="136"/>
      <c r="AW4809" s="129"/>
      <c r="AX4809" s="140"/>
      <c r="BQ4809" s="158"/>
      <c r="BS4809" s="6"/>
      <c r="BT4809" s="11"/>
    </row>
    <row r="4810" spans="1:72" ht="15.75" x14ac:dyDescent="0.25">
      <c r="A4810" s="52"/>
      <c r="B4810" s="56"/>
      <c r="C4810" s="7"/>
      <c r="D4810" s="7"/>
      <c r="E4810" s="7"/>
      <c r="F4810" s="7"/>
      <c r="J4810" s="71"/>
      <c r="K4810" s="74"/>
      <c r="N4810" s="78"/>
      <c r="R4810" s="80"/>
      <c r="S4810" s="92"/>
      <c r="W4810" s="107"/>
      <c r="X4810" s="225"/>
      <c r="Y4810" s="62"/>
      <c r="Z4810" s="108"/>
      <c r="AA4810" s="107"/>
      <c r="AC4810" s="108"/>
      <c r="AD4810" s="108"/>
      <c r="AE4810" s="71"/>
      <c r="AF4810" s="71"/>
      <c r="AG4810" s="71"/>
      <c r="AH4810" s="71"/>
      <c r="AI4810" s="120"/>
      <c r="AK4810" s="119"/>
      <c r="AL4810" s="119"/>
      <c r="AR4810" s="130"/>
      <c r="AT4810" s="7"/>
      <c r="AU4810" s="7"/>
      <c r="AV4810" s="136"/>
      <c r="AW4810" s="129"/>
      <c r="AX4810" s="140"/>
      <c r="BQ4810" s="158"/>
      <c r="BS4810" s="6"/>
      <c r="BT4810" s="11"/>
    </row>
    <row r="4811" spans="1:72" ht="15.75" x14ac:dyDescent="0.25">
      <c r="A4811" s="52"/>
      <c r="B4811" s="56"/>
      <c r="C4811" s="7"/>
      <c r="D4811" s="7"/>
      <c r="E4811" s="7"/>
      <c r="F4811" s="7"/>
      <c r="J4811" s="71"/>
      <c r="K4811" s="74"/>
      <c r="N4811" s="78"/>
      <c r="R4811" s="80"/>
      <c r="S4811" s="92"/>
      <c r="W4811" s="107"/>
      <c r="X4811" s="225"/>
      <c r="Y4811" s="62"/>
      <c r="Z4811" s="108"/>
      <c r="AA4811" s="107"/>
      <c r="AC4811" s="108"/>
      <c r="AD4811" s="108"/>
      <c r="AE4811" s="71"/>
      <c r="AF4811" s="71"/>
      <c r="AG4811" s="71"/>
      <c r="AH4811" s="71"/>
      <c r="AI4811" s="120"/>
      <c r="AK4811" s="119"/>
      <c r="AL4811" s="119"/>
      <c r="AR4811" s="130"/>
      <c r="AT4811" s="7"/>
      <c r="AU4811" s="7"/>
      <c r="AV4811" s="136"/>
      <c r="AW4811" s="129"/>
      <c r="AX4811" s="140"/>
      <c r="BQ4811" s="158"/>
      <c r="BS4811" s="6"/>
      <c r="BT4811" s="11"/>
    </row>
    <row r="4812" spans="1:72" ht="15.75" x14ac:dyDescent="0.25">
      <c r="A4812" s="52"/>
      <c r="B4812" s="56"/>
      <c r="C4812" s="7"/>
      <c r="D4812" s="7"/>
      <c r="E4812" s="7"/>
      <c r="F4812" s="7"/>
      <c r="J4812" s="71"/>
      <c r="K4812" s="74"/>
      <c r="N4812" s="78"/>
      <c r="R4812" s="80"/>
      <c r="S4812" s="92"/>
      <c r="W4812" s="107"/>
      <c r="X4812" s="225"/>
      <c r="Y4812" s="62"/>
      <c r="Z4812" s="108"/>
      <c r="AA4812" s="107"/>
      <c r="AC4812" s="108"/>
      <c r="AD4812" s="108"/>
      <c r="AE4812" s="71"/>
      <c r="AF4812" s="71"/>
      <c r="AG4812" s="71"/>
      <c r="AH4812" s="71"/>
      <c r="AI4812" s="120"/>
      <c r="AK4812" s="119"/>
      <c r="AL4812" s="119"/>
      <c r="AR4812" s="130"/>
      <c r="AT4812" s="7"/>
      <c r="AU4812" s="7"/>
      <c r="AV4812" s="136"/>
      <c r="AW4812" s="129"/>
      <c r="AX4812" s="140"/>
      <c r="BQ4812" s="158"/>
      <c r="BS4812" s="6"/>
      <c r="BT4812" s="11"/>
    </row>
    <row r="4813" spans="1:72" ht="15.75" x14ac:dyDescent="0.25">
      <c r="A4813" s="52"/>
      <c r="B4813" s="56"/>
      <c r="C4813" s="7"/>
      <c r="D4813" s="7"/>
      <c r="E4813" s="7"/>
      <c r="F4813" s="7"/>
      <c r="J4813" s="71"/>
      <c r="K4813" s="74"/>
      <c r="N4813" s="78"/>
      <c r="R4813" s="80"/>
      <c r="S4813" s="92"/>
      <c r="W4813" s="107"/>
      <c r="X4813" s="225"/>
      <c r="Y4813" s="62"/>
      <c r="Z4813" s="108"/>
      <c r="AA4813" s="107"/>
      <c r="AC4813" s="108"/>
      <c r="AD4813" s="108"/>
      <c r="AE4813" s="71"/>
      <c r="AF4813" s="71"/>
      <c r="AG4813" s="71"/>
      <c r="AH4813" s="71"/>
      <c r="AI4813" s="120"/>
      <c r="AK4813" s="119"/>
      <c r="AL4813" s="119"/>
      <c r="AR4813" s="130"/>
      <c r="AT4813" s="7"/>
      <c r="AU4813" s="7"/>
      <c r="AV4813" s="136"/>
      <c r="AW4813" s="129"/>
      <c r="AX4813" s="140"/>
      <c r="BQ4813" s="158"/>
      <c r="BS4813" s="6"/>
      <c r="BT4813" s="11"/>
    </row>
    <row r="4814" spans="1:72" ht="15.75" x14ac:dyDescent="0.25">
      <c r="A4814" s="52"/>
      <c r="B4814" s="56"/>
      <c r="C4814" s="7"/>
      <c r="D4814" s="7"/>
      <c r="E4814" s="7"/>
      <c r="F4814" s="7"/>
      <c r="J4814" s="71"/>
      <c r="K4814" s="74"/>
      <c r="N4814" s="78"/>
      <c r="R4814" s="80"/>
      <c r="S4814" s="92"/>
      <c r="W4814" s="107"/>
      <c r="X4814" s="225"/>
      <c r="Y4814" s="62"/>
      <c r="Z4814" s="108"/>
      <c r="AA4814" s="107"/>
      <c r="AC4814" s="108"/>
      <c r="AD4814" s="108"/>
      <c r="AE4814" s="71"/>
      <c r="AF4814" s="71"/>
      <c r="AG4814" s="71"/>
      <c r="AH4814" s="71"/>
      <c r="AI4814" s="120"/>
      <c r="AK4814" s="119"/>
      <c r="AL4814" s="119"/>
      <c r="AR4814" s="130"/>
      <c r="AT4814" s="7"/>
      <c r="AU4814" s="7"/>
      <c r="AV4814" s="136"/>
      <c r="AW4814" s="129"/>
      <c r="AX4814" s="140"/>
      <c r="BQ4814" s="158"/>
      <c r="BS4814" s="6"/>
      <c r="BT4814" s="11"/>
    </row>
    <row r="4815" spans="1:72" ht="15.75" x14ac:dyDescent="0.25">
      <c r="A4815" s="52"/>
      <c r="B4815" s="56"/>
      <c r="C4815" s="7"/>
      <c r="D4815" s="7"/>
      <c r="E4815" s="7"/>
      <c r="F4815" s="7"/>
      <c r="J4815" s="71"/>
      <c r="K4815" s="74"/>
      <c r="N4815" s="78"/>
      <c r="R4815" s="80"/>
      <c r="S4815" s="92"/>
      <c r="W4815" s="107"/>
      <c r="X4815" s="225"/>
      <c r="Y4815" s="62"/>
      <c r="Z4815" s="108"/>
      <c r="AA4815" s="107"/>
      <c r="AC4815" s="108"/>
      <c r="AD4815" s="108"/>
      <c r="AE4815" s="71"/>
      <c r="AF4815" s="71"/>
      <c r="AG4815" s="71"/>
      <c r="AH4815" s="71"/>
      <c r="AI4815" s="120"/>
      <c r="AK4815" s="119"/>
      <c r="AL4815" s="119"/>
      <c r="AR4815" s="130"/>
      <c r="AT4815" s="7"/>
      <c r="AU4815" s="7"/>
      <c r="AV4815" s="136"/>
      <c r="AW4815" s="129"/>
      <c r="AX4815" s="140"/>
      <c r="BQ4815" s="158"/>
      <c r="BS4815" s="6"/>
      <c r="BT4815" s="11"/>
    </row>
    <row r="4816" spans="1:72" ht="15.75" x14ac:dyDescent="0.25">
      <c r="A4816" s="52"/>
      <c r="B4816" s="56"/>
      <c r="C4816" s="7"/>
      <c r="D4816" s="7"/>
      <c r="E4816" s="7"/>
      <c r="F4816" s="7"/>
      <c r="J4816" s="71"/>
      <c r="K4816" s="74"/>
      <c r="N4816" s="78"/>
      <c r="R4816" s="80"/>
      <c r="S4816" s="92"/>
      <c r="W4816" s="107"/>
      <c r="X4816" s="225"/>
      <c r="Y4816" s="62"/>
      <c r="Z4816" s="108"/>
      <c r="AA4816" s="107"/>
      <c r="AC4816" s="108"/>
      <c r="AD4816" s="108"/>
      <c r="AE4816" s="71"/>
      <c r="AF4816" s="71"/>
      <c r="AG4816" s="71"/>
      <c r="AH4816" s="71"/>
      <c r="AI4816" s="120"/>
      <c r="AK4816" s="119"/>
      <c r="AL4816" s="119"/>
      <c r="AR4816" s="130"/>
      <c r="AT4816" s="7"/>
      <c r="AU4816" s="7"/>
      <c r="AV4816" s="136"/>
      <c r="AW4816" s="129"/>
      <c r="AX4816" s="140"/>
      <c r="BQ4816" s="158"/>
      <c r="BS4816" s="6"/>
      <c r="BT4816" s="11"/>
    </row>
    <row r="4817" spans="1:72" ht="15.75" x14ac:dyDescent="0.25">
      <c r="A4817" s="52"/>
      <c r="B4817" s="56"/>
      <c r="C4817" s="7"/>
      <c r="D4817" s="7"/>
      <c r="E4817" s="7"/>
      <c r="F4817" s="7"/>
      <c r="J4817" s="71"/>
      <c r="K4817" s="74"/>
      <c r="N4817" s="78"/>
      <c r="R4817" s="80"/>
      <c r="S4817" s="92"/>
      <c r="W4817" s="107"/>
      <c r="X4817" s="225"/>
      <c r="Y4817" s="62"/>
      <c r="Z4817" s="108"/>
      <c r="AA4817" s="107"/>
      <c r="AC4817" s="108"/>
      <c r="AD4817" s="108"/>
      <c r="AE4817" s="71"/>
      <c r="AF4817" s="71"/>
      <c r="AG4817" s="71"/>
      <c r="AH4817" s="71"/>
      <c r="AI4817" s="120"/>
      <c r="AK4817" s="119"/>
      <c r="AL4817" s="119"/>
      <c r="AR4817" s="130"/>
      <c r="AT4817" s="7"/>
      <c r="AU4817" s="7"/>
      <c r="AV4817" s="136"/>
      <c r="AW4817" s="129"/>
      <c r="AX4817" s="140"/>
      <c r="BQ4817" s="158"/>
      <c r="BS4817" s="6"/>
      <c r="BT4817" s="11"/>
    </row>
    <row r="4818" spans="1:72" ht="15.75" x14ac:dyDescent="0.25">
      <c r="A4818" s="52"/>
      <c r="B4818" s="56"/>
      <c r="C4818" s="7"/>
      <c r="D4818" s="7"/>
      <c r="E4818" s="7"/>
      <c r="F4818" s="7"/>
      <c r="J4818" s="71"/>
      <c r="K4818" s="74"/>
      <c r="N4818" s="78"/>
      <c r="R4818" s="80"/>
      <c r="S4818" s="92"/>
      <c r="W4818" s="107"/>
      <c r="X4818" s="225"/>
      <c r="Y4818" s="62"/>
      <c r="Z4818" s="108"/>
      <c r="AA4818" s="107"/>
      <c r="AC4818" s="108"/>
      <c r="AD4818" s="108"/>
      <c r="AE4818" s="71"/>
      <c r="AF4818" s="71"/>
      <c r="AG4818" s="71"/>
      <c r="AH4818" s="71"/>
      <c r="AI4818" s="120"/>
      <c r="AK4818" s="119"/>
      <c r="AL4818" s="119"/>
      <c r="AR4818" s="130"/>
      <c r="AT4818" s="7"/>
      <c r="AU4818" s="7"/>
      <c r="AV4818" s="136"/>
      <c r="AW4818" s="129"/>
      <c r="AX4818" s="140"/>
      <c r="BQ4818" s="158"/>
      <c r="BS4818" s="6"/>
      <c r="BT4818" s="11"/>
    </row>
    <row r="4819" spans="1:72" ht="15.75" x14ac:dyDescent="0.25">
      <c r="A4819" s="52"/>
      <c r="B4819" s="56"/>
      <c r="C4819" s="7"/>
      <c r="D4819" s="7"/>
      <c r="E4819" s="7"/>
      <c r="F4819" s="7"/>
      <c r="J4819" s="71"/>
      <c r="K4819" s="74"/>
      <c r="N4819" s="78"/>
      <c r="R4819" s="80"/>
      <c r="S4819" s="92"/>
      <c r="W4819" s="107"/>
      <c r="X4819" s="225"/>
      <c r="Y4819" s="62"/>
      <c r="Z4819" s="108"/>
      <c r="AA4819" s="107"/>
      <c r="AC4819" s="108"/>
      <c r="AD4819" s="108"/>
      <c r="AE4819" s="71"/>
      <c r="AF4819" s="71"/>
      <c r="AG4819" s="71"/>
      <c r="AH4819" s="71"/>
      <c r="AI4819" s="120"/>
      <c r="AK4819" s="119"/>
      <c r="AL4819" s="119"/>
      <c r="AR4819" s="130"/>
      <c r="AT4819" s="7"/>
      <c r="AU4819" s="7"/>
      <c r="AV4819" s="136"/>
      <c r="AW4819" s="129"/>
      <c r="AX4819" s="140"/>
      <c r="BQ4819" s="158"/>
      <c r="BS4819" s="6"/>
      <c r="BT4819" s="11"/>
    </row>
    <row r="4820" spans="1:72" ht="15.75" x14ac:dyDescent="0.25">
      <c r="A4820" s="52"/>
      <c r="B4820" s="56"/>
      <c r="C4820" s="7"/>
      <c r="D4820" s="7"/>
      <c r="E4820" s="7"/>
      <c r="F4820" s="7"/>
      <c r="J4820" s="71"/>
      <c r="K4820" s="74"/>
      <c r="N4820" s="78"/>
      <c r="R4820" s="80"/>
      <c r="S4820" s="92"/>
      <c r="W4820" s="107"/>
      <c r="X4820" s="225"/>
      <c r="Y4820" s="62"/>
      <c r="Z4820" s="108"/>
      <c r="AA4820" s="107"/>
      <c r="AC4820" s="108"/>
      <c r="AD4820" s="108"/>
      <c r="AE4820" s="71"/>
      <c r="AF4820" s="71"/>
      <c r="AG4820" s="71"/>
      <c r="AH4820" s="71"/>
      <c r="AI4820" s="120"/>
      <c r="AK4820" s="119"/>
      <c r="AL4820" s="119"/>
      <c r="AR4820" s="130"/>
      <c r="AT4820" s="7"/>
      <c r="AU4820" s="7"/>
      <c r="AV4820" s="136"/>
      <c r="AW4820" s="129"/>
      <c r="AX4820" s="140"/>
      <c r="BQ4820" s="158"/>
      <c r="BS4820" s="6"/>
      <c r="BT4820" s="11"/>
    </row>
    <row r="4821" spans="1:72" ht="15.75" x14ac:dyDescent="0.25">
      <c r="A4821" s="52"/>
      <c r="B4821" s="56"/>
      <c r="C4821" s="7"/>
      <c r="D4821" s="7"/>
      <c r="E4821" s="7"/>
      <c r="F4821" s="7"/>
      <c r="J4821" s="71"/>
      <c r="K4821" s="74"/>
      <c r="N4821" s="78"/>
      <c r="R4821" s="80"/>
      <c r="S4821" s="92"/>
      <c r="W4821" s="107"/>
      <c r="X4821" s="225"/>
      <c r="Y4821" s="62"/>
      <c r="Z4821" s="108"/>
      <c r="AA4821" s="107"/>
      <c r="AC4821" s="108"/>
      <c r="AD4821" s="108"/>
      <c r="AE4821" s="71"/>
      <c r="AF4821" s="71"/>
      <c r="AG4821" s="71"/>
      <c r="AH4821" s="71"/>
      <c r="AI4821" s="120"/>
      <c r="AK4821" s="119"/>
      <c r="AL4821" s="119"/>
      <c r="AR4821" s="130"/>
      <c r="AT4821" s="7"/>
      <c r="AU4821" s="7"/>
      <c r="AV4821" s="136"/>
      <c r="AW4821" s="129"/>
      <c r="AX4821" s="140"/>
      <c r="BQ4821" s="158"/>
      <c r="BS4821" s="6"/>
      <c r="BT4821" s="11"/>
    </row>
    <row r="4822" spans="1:72" x14ac:dyDescent="0.25">
      <c r="A4822" s="52"/>
      <c r="N4822" s="78"/>
      <c r="W4822" s="107"/>
      <c r="X4822" s="225"/>
      <c r="Y4822" s="62"/>
      <c r="Z4822" s="108"/>
    </row>
    <row r="4823" spans="1:72" x14ac:dyDescent="0.25">
      <c r="N4823" s="78"/>
      <c r="W4823" s="107"/>
      <c r="X4823" s="225"/>
      <c r="Y4823" s="62"/>
      <c r="Z4823" s="108"/>
    </row>
    <row r="4824" spans="1:72" x14ac:dyDescent="0.25">
      <c r="N4824" s="78"/>
      <c r="W4824" s="107"/>
      <c r="X4824" s="225"/>
      <c r="Y4824" s="62"/>
      <c r="Z4824" s="108"/>
    </row>
    <row r="4825" spans="1:72" x14ac:dyDescent="0.25">
      <c r="N4825" s="78"/>
      <c r="W4825" s="107"/>
      <c r="X4825" s="225"/>
      <c r="Y4825" s="62"/>
      <c r="Z4825" s="108"/>
    </row>
    <row r="4826" spans="1:72" x14ac:dyDescent="0.25">
      <c r="N4826" s="78"/>
      <c r="W4826" s="107"/>
      <c r="X4826" s="225"/>
      <c r="Y4826" s="62"/>
      <c r="Z4826" s="108"/>
    </row>
    <row r="4827" spans="1:72" x14ac:dyDescent="0.25">
      <c r="W4827" s="107"/>
      <c r="X4827" s="225"/>
      <c r="Y4827" s="62"/>
      <c r="Z4827" s="108"/>
    </row>
    <row r="4828" spans="1:72" x14ac:dyDescent="0.25">
      <c r="W4828" s="107"/>
      <c r="X4828" s="225"/>
      <c r="Y4828" s="62"/>
      <c r="Z4828" s="108"/>
    </row>
    <row r="4829" spans="1:72" x14ac:dyDescent="0.25">
      <c r="W4829" s="107"/>
      <c r="X4829" s="225"/>
      <c r="Y4829" s="62"/>
      <c r="Z4829" s="108"/>
    </row>
    <row r="4830" spans="1:72" x14ac:dyDescent="0.25">
      <c r="W4830" s="107"/>
      <c r="X4830" s="225"/>
      <c r="Y4830" s="62"/>
      <c r="Z4830" s="108"/>
    </row>
    <row r="4831" spans="1:72" x14ac:dyDescent="0.25">
      <c r="W4831" s="107"/>
      <c r="X4831" s="225"/>
      <c r="Y4831" s="62"/>
      <c r="Z4831" s="108"/>
    </row>
    <row r="4832" spans="1:72" x14ac:dyDescent="0.25">
      <c r="W4832" s="107"/>
      <c r="X4832" s="225"/>
      <c r="Y4832" s="62"/>
      <c r="Z4832" s="108"/>
    </row>
    <row r="4833" spans="23:26" x14ac:dyDescent="0.25">
      <c r="W4833" s="107"/>
      <c r="X4833" s="225"/>
      <c r="Y4833" s="62"/>
      <c r="Z4833" s="108"/>
    </row>
    <row r="4834" spans="23:26" x14ac:dyDescent="0.25">
      <c r="W4834" s="107"/>
      <c r="X4834" s="225"/>
      <c r="Y4834" s="62"/>
      <c r="Z4834" s="108"/>
    </row>
    <row r="4835" spans="23:26" x14ac:dyDescent="0.25">
      <c r="W4835" s="107"/>
      <c r="X4835" s="225"/>
      <c r="Y4835" s="62"/>
      <c r="Z4835" s="108"/>
    </row>
    <row r="4836" spans="23:26" x14ac:dyDescent="0.25">
      <c r="W4836" s="107"/>
      <c r="X4836" s="225"/>
      <c r="Y4836" s="62"/>
      <c r="Z4836" s="108"/>
    </row>
    <row r="4837" spans="23:26" x14ac:dyDescent="0.25">
      <c r="W4837" s="107"/>
      <c r="X4837" s="225"/>
      <c r="Y4837" s="62"/>
      <c r="Z4837" s="108"/>
    </row>
    <row r="4838" spans="23:26" x14ac:dyDescent="0.25">
      <c r="W4838" s="107"/>
      <c r="X4838" s="225"/>
      <c r="Y4838" s="62"/>
      <c r="Z4838" s="108"/>
    </row>
    <row r="4839" spans="23:26" x14ac:dyDescent="0.25">
      <c r="W4839" s="107"/>
      <c r="X4839" s="225"/>
      <c r="Y4839" s="62"/>
      <c r="Z4839" s="108"/>
    </row>
    <row r="4840" spans="23:26" x14ac:dyDescent="0.25">
      <c r="W4840" s="107"/>
      <c r="X4840" s="225"/>
      <c r="Y4840" s="62"/>
      <c r="Z4840" s="108"/>
    </row>
    <row r="4841" spans="23:26" x14ac:dyDescent="0.25">
      <c r="W4841" s="107"/>
      <c r="X4841" s="225"/>
      <c r="Y4841" s="62"/>
      <c r="Z4841" s="108"/>
    </row>
    <row r="4842" spans="23:26" x14ac:dyDescent="0.25">
      <c r="W4842" s="107"/>
      <c r="X4842" s="225"/>
      <c r="Y4842" s="62"/>
      <c r="Z4842" s="108"/>
    </row>
    <row r="4843" spans="23:26" x14ac:dyDescent="0.25">
      <c r="W4843" s="107"/>
      <c r="X4843" s="225"/>
      <c r="Y4843" s="62"/>
      <c r="Z4843" s="108"/>
    </row>
    <row r="4844" spans="23:26" x14ac:dyDescent="0.25">
      <c r="W4844" s="107"/>
      <c r="X4844" s="225"/>
      <c r="Y4844" s="62"/>
      <c r="Z4844" s="108"/>
    </row>
    <row r="4845" spans="23:26" x14ac:dyDescent="0.25">
      <c r="W4845" s="107"/>
      <c r="X4845" s="225"/>
      <c r="Y4845" s="62"/>
      <c r="Z4845" s="108"/>
    </row>
    <row r="4846" spans="23:26" x14ac:dyDescent="0.25">
      <c r="W4846" s="107"/>
      <c r="X4846" s="225"/>
      <c r="Y4846" s="62"/>
      <c r="Z4846" s="108"/>
    </row>
    <row r="4847" spans="23:26" x14ac:dyDescent="0.25">
      <c r="W4847" s="107"/>
      <c r="X4847" s="225"/>
      <c r="Y4847" s="62"/>
      <c r="Z4847" s="108"/>
    </row>
    <row r="4848" spans="23:26" x14ac:dyDescent="0.25">
      <c r="W4848" s="107"/>
      <c r="X4848" s="225"/>
      <c r="Y4848" s="62"/>
      <c r="Z4848" s="108"/>
    </row>
    <row r="4849" spans="23:26" x14ac:dyDescent="0.25">
      <c r="W4849" s="107"/>
      <c r="X4849" s="225"/>
      <c r="Y4849" s="62"/>
      <c r="Z4849" s="108"/>
    </row>
    <row r="4850" spans="23:26" x14ac:dyDescent="0.25">
      <c r="W4850" s="107"/>
      <c r="X4850" s="225"/>
      <c r="Y4850" s="62"/>
      <c r="Z4850" s="108"/>
    </row>
    <row r="4851" spans="23:26" x14ac:dyDescent="0.25">
      <c r="W4851" s="107"/>
      <c r="X4851" s="225"/>
      <c r="Y4851" s="62"/>
      <c r="Z4851" s="108"/>
    </row>
    <row r="4852" spans="23:26" x14ac:dyDescent="0.25">
      <c r="W4852" s="107"/>
      <c r="X4852" s="225"/>
      <c r="Y4852" s="62"/>
      <c r="Z4852" s="108"/>
    </row>
    <row r="4853" spans="23:26" x14ac:dyDescent="0.25">
      <c r="W4853" s="107"/>
      <c r="X4853" s="225"/>
      <c r="Y4853" s="62"/>
      <c r="Z4853" s="108"/>
    </row>
    <row r="4854" spans="23:26" x14ac:dyDescent="0.25">
      <c r="W4854" s="107"/>
      <c r="X4854" s="225"/>
      <c r="Y4854" s="62"/>
      <c r="Z4854" s="108"/>
    </row>
    <row r="4855" spans="23:26" x14ac:dyDescent="0.25">
      <c r="W4855" s="107"/>
      <c r="X4855" s="225"/>
      <c r="Y4855" s="62"/>
      <c r="Z4855" s="108"/>
    </row>
    <row r="4856" spans="23:26" x14ac:dyDescent="0.25">
      <c r="W4856" s="107"/>
      <c r="X4856" s="225"/>
      <c r="Y4856" s="62"/>
      <c r="Z4856" s="108"/>
    </row>
    <row r="4857" spans="23:26" x14ac:dyDescent="0.25">
      <c r="W4857" s="107"/>
      <c r="X4857" s="225"/>
      <c r="Y4857" s="62"/>
      <c r="Z4857" s="108"/>
    </row>
    <row r="4858" spans="23:26" x14ac:dyDescent="0.25">
      <c r="W4858" s="107"/>
      <c r="X4858" s="225"/>
      <c r="Y4858" s="62"/>
      <c r="Z4858" s="108"/>
    </row>
    <row r="4859" spans="23:26" x14ac:dyDescent="0.25">
      <c r="W4859" s="107"/>
      <c r="X4859" s="225"/>
      <c r="Y4859" s="62"/>
      <c r="Z4859" s="108"/>
    </row>
    <row r="4860" spans="23:26" x14ac:dyDescent="0.25">
      <c r="W4860" s="107"/>
      <c r="X4860" s="225"/>
      <c r="Y4860" s="62"/>
      <c r="Z4860" s="108"/>
    </row>
    <row r="4861" spans="23:26" x14ac:dyDescent="0.25">
      <c r="W4861" s="107"/>
      <c r="X4861" s="225"/>
      <c r="Y4861" s="62"/>
      <c r="Z4861" s="108"/>
    </row>
    <row r="4862" spans="23:26" x14ac:dyDescent="0.25">
      <c r="W4862" s="107"/>
      <c r="X4862" s="225"/>
      <c r="Y4862" s="62"/>
      <c r="Z4862" s="108"/>
    </row>
    <row r="4863" spans="23:26" x14ac:dyDescent="0.25">
      <c r="W4863" s="107"/>
      <c r="X4863" s="225"/>
      <c r="Y4863" s="62"/>
      <c r="Z4863" s="108"/>
    </row>
    <row r="4864" spans="23:26" x14ac:dyDescent="0.25">
      <c r="W4864" s="107"/>
      <c r="X4864" s="225"/>
      <c r="Y4864" s="62"/>
      <c r="Z4864" s="108"/>
    </row>
    <row r="4865" spans="23:26" x14ac:dyDescent="0.25">
      <c r="W4865" s="107"/>
      <c r="X4865" s="225"/>
      <c r="Y4865" s="62"/>
      <c r="Z4865" s="108"/>
    </row>
    <row r="4866" spans="23:26" x14ac:dyDescent="0.25">
      <c r="W4866" s="107"/>
      <c r="X4866" s="225"/>
      <c r="Y4866" s="62"/>
      <c r="Z4866" s="108"/>
    </row>
    <row r="4867" spans="23:26" x14ac:dyDescent="0.25">
      <c r="W4867" s="107"/>
      <c r="X4867" s="225"/>
      <c r="Y4867" s="62"/>
      <c r="Z4867" s="108"/>
    </row>
    <row r="4868" spans="23:26" x14ac:dyDescent="0.25">
      <c r="W4868" s="107"/>
      <c r="X4868" s="225"/>
      <c r="Y4868" s="62"/>
      <c r="Z4868" s="108"/>
    </row>
    <row r="4869" spans="23:26" x14ac:dyDescent="0.25">
      <c r="W4869" s="107"/>
      <c r="X4869" s="225"/>
      <c r="Y4869" s="62"/>
      <c r="Z4869" s="108"/>
    </row>
    <row r="4870" spans="23:26" x14ac:dyDescent="0.25">
      <c r="W4870" s="107"/>
      <c r="X4870" s="225"/>
      <c r="Y4870" s="62"/>
      <c r="Z4870" s="108"/>
    </row>
    <row r="4871" spans="23:26" x14ac:dyDescent="0.25">
      <c r="W4871" s="107"/>
      <c r="X4871" s="225"/>
      <c r="Y4871" s="62"/>
      <c r="Z4871" s="108"/>
    </row>
    <row r="4872" spans="23:26" x14ac:dyDescent="0.25">
      <c r="W4872" s="107"/>
      <c r="X4872" s="225"/>
      <c r="Y4872" s="62"/>
      <c r="Z4872" s="108"/>
    </row>
    <row r="4873" spans="23:26" x14ac:dyDescent="0.25">
      <c r="W4873" s="107"/>
      <c r="X4873" s="225"/>
      <c r="Y4873" s="62"/>
      <c r="Z4873" s="108"/>
    </row>
    <row r="4874" spans="23:26" x14ac:dyDescent="0.25">
      <c r="W4874" s="107"/>
      <c r="X4874" s="225"/>
      <c r="Y4874" s="62"/>
      <c r="Z4874" s="108"/>
    </row>
    <row r="4875" spans="23:26" x14ac:dyDescent="0.25">
      <c r="W4875" s="107"/>
      <c r="X4875" s="225"/>
      <c r="Y4875" s="62"/>
      <c r="Z4875" s="108"/>
    </row>
    <row r="4876" spans="23:26" x14ac:dyDescent="0.25">
      <c r="W4876" s="107"/>
      <c r="X4876" s="225"/>
      <c r="Y4876" s="62"/>
      <c r="Z4876" s="108"/>
    </row>
    <row r="4877" spans="23:26" x14ac:dyDescent="0.25">
      <c r="W4877" s="107"/>
      <c r="X4877" s="225"/>
      <c r="Y4877" s="62"/>
      <c r="Z4877" s="108"/>
    </row>
    <row r="4878" spans="23:26" x14ac:dyDescent="0.25">
      <c r="W4878" s="107"/>
      <c r="X4878" s="225"/>
      <c r="Y4878" s="62"/>
      <c r="Z4878" s="108"/>
    </row>
    <row r="4879" spans="23:26" x14ac:dyDescent="0.25">
      <c r="W4879" s="107"/>
      <c r="X4879" s="225"/>
      <c r="Y4879" s="62"/>
      <c r="Z4879" s="108"/>
    </row>
    <row r="4880" spans="23:26" x14ac:dyDescent="0.25">
      <c r="W4880" s="107"/>
      <c r="X4880" s="225"/>
      <c r="Y4880" s="62"/>
      <c r="Z4880" s="108"/>
    </row>
    <row r="4881" spans="23:26" x14ac:dyDescent="0.25">
      <c r="W4881" s="107"/>
      <c r="X4881" s="225"/>
      <c r="Y4881" s="62"/>
      <c r="Z4881" s="108"/>
    </row>
    <row r="4882" spans="23:26" x14ac:dyDescent="0.25">
      <c r="W4882" s="107"/>
      <c r="X4882" s="225"/>
      <c r="Y4882" s="62"/>
      <c r="Z4882" s="108"/>
    </row>
    <row r="4883" spans="23:26" x14ac:dyDescent="0.25">
      <c r="W4883" s="107"/>
      <c r="X4883" s="225"/>
      <c r="Y4883" s="62"/>
      <c r="Z4883" s="108"/>
    </row>
    <row r="4884" spans="23:26" x14ac:dyDescent="0.25">
      <c r="W4884" s="107"/>
      <c r="X4884" s="225"/>
      <c r="Y4884" s="62"/>
      <c r="Z4884" s="108"/>
    </row>
    <row r="4885" spans="23:26" x14ac:dyDescent="0.25">
      <c r="W4885" s="107"/>
      <c r="X4885" s="225"/>
      <c r="Y4885" s="62"/>
      <c r="Z4885" s="108"/>
    </row>
    <row r="4886" spans="23:26" x14ac:dyDescent="0.25">
      <c r="W4886" s="107"/>
      <c r="X4886" s="225"/>
      <c r="Y4886" s="62"/>
      <c r="Z4886" s="108"/>
    </row>
    <row r="4887" spans="23:26" x14ac:dyDescent="0.25">
      <c r="W4887" s="107"/>
      <c r="X4887" s="225"/>
      <c r="Y4887" s="62"/>
      <c r="Z4887" s="108"/>
    </row>
    <row r="4888" spans="23:26" x14ac:dyDescent="0.25">
      <c r="W4888" s="107"/>
      <c r="X4888" s="225"/>
      <c r="Y4888" s="62"/>
      <c r="Z4888" s="108"/>
    </row>
    <row r="4889" spans="23:26" x14ac:dyDescent="0.25">
      <c r="W4889" s="107"/>
      <c r="X4889" s="225"/>
      <c r="Y4889" s="62"/>
      <c r="Z4889" s="108"/>
    </row>
    <row r="4890" spans="23:26" x14ac:dyDescent="0.25">
      <c r="W4890" s="107"/>
      <c r="X4890" s="225"/>
      <c r="Y4890" s="62"/>
      <c r="Z4890" s="108"/>
    </row>
    <row r="4891" spans="23:26" x14ac:dyDescent="0.25">
      <c r="W4891" s="107"/>
      <c r="X4891" s="225"/>
      <c r="Y4891" s="62"/>
      <c r="Z4891" s="108"/>
    </row>
    <row r="4892" spans="23:26" x14ac:dyDescent="0.25">
      <c r="W4892" s="107"/>
      <c r="X4892" s="225"/>
      <c r="Y4892" s="62"/>
      <c r="Z4892" s="108"/>
    </row>
    <row r="4893" spans="23:26" x14ac:dyDescent="0.25">
      <c r="W4893" s="107"/>
      <c r="X4893" s="225"/>
      <c r="Y4893" s="62"/>
      <c r="Z4893" s="108"/>
    </row>
    <row r="4894" spans="23:26" x14ac:dyDescent="0.25">
      <c r="W4894" s="107"/>
      <c r="X4894" s="225"/>
      <c r="Y4894" s="62"/>
      <c r="Z4894" s="108"/>
    </row>
    <row r="4895" spans="23:26" x14ac:dyDescent="0.25">
      <c r="W4895" s="107"/>
      <c r="X4895" s="225"/>
      <c r="Y4895" s="62"/>
      <c r="Z4895" s="108"/>
    </row>
    <row r="4896" spans="23:26" x14ac:dyDescent="0.25">
      <c r="W4896" s="107"/>
      <c r="X4896" s="225"/>
      <c r="Y4896" s="62"/>
      <c r="Z4896" s="108"/>
    </row>
    <row r="4897" spans="23:26" x14ac:dyDescent="0.25">
      <c r="W4897" s="107"/>
      <c r="X4897" s="225"/>
      <c r="Y4897" s="62"/>
      <c r="Z4897" s="108"/>
    </row>
    <row r="4898" spans="23:26" x14ac:dyDescent="0.25">
      <c r="W4898" s="107"/>
      <c r="X4898" s="225"/>
      <c r="Y4898" s="62"/>
      <c r="Z4898" s="108"/>
    </row>
    <row r="4899" spans="23:26" x14ac:dyDescent="0.25">
      <c r="W4899" s="107"/>
      <c r="X4899" s="225"/>
      <c r="Y4899" s="62"/>
      <c r="Z4899" s="108"/>
    </row>
    <row r="4900" spans="23:26" x14ac:dyDescent="0.25">
      <c r="W4900" s="107"/>
      <c r="X4900" s="225"/>
      <c r="Y4900" s="62"/>
      <c r="Z4900" s="108"/>
    </row>
    <row r="4901" spans="23:26" x14ac:dyDescent="0.25">
      <c r="W4901" s="107"/>
      <c r="X4901" s="225"/>
      <c r="Y4901" s="62"/>
      <c r="Z4901" s="108"/>
    </row>
    <row r="4902" spans="23:26" x14ac:dyDescent="0.25">
      <c r="W4902" s="107"/>
      <c r="X4902" s="225"/>
      <c r="Y4902" s="62"/>
      <c r="Z4902" s="108"/>
    </row>
    <row r="4903" spans="23:26" x14ac:dyDescent="0.25">
      <c r="W4903" s="107"/>
      <c r="X4903" s="225"/>
      <c r="Y4903" s="62"/>
      <c r="Z4903" s="108"/>
    </row>
    <row r="4904" spans="23:26" x14ac:dyDescent="0.25">
      <c r="W4904" s="107"/>
      <c r="X4904" s="225"/>
      <c r="Y4904" s="62"/>
      <c r="Z4904" s="108"/>
    </row>
    <row r="4905" spans="23:26" x14ac:dyDescent="0.25">
      <c r="W4905" s="107"/>
      <c r="X4905" s="225"/>
      <c r="Y4905" s="62"/>
      <c r="Z4905" s="108"/>
    </row>
    <row r="4906" spans="23:26" x14ac:dyDescent="0.25">
      <c r="W4906" s="107"/>
      <c r="X4906" s="225"/>
      <c r="Y4906" s="62"/>
      <c r="Z4906" s="108"/>
    </row>
    <row r="4907" spans="23:26" x14ac:dyDescent="0.25">
      <c r="W4907" s="107"/>
      <c r="X4907" s="225"/>
      <c r="Y4907" s="62"/>
      <c r="Z4907" s="108"/>
    </row>
    <row r="4908" spans="23:26" x14ac:dyDescent="0.25">
      <c r="W4908" s="107"/>
      <c r="X4908" s="225"/>
      <c r="Y4908" s="62"/>
      <c r="Z4908" s="108"/>
    </row>
    <row r="4909" spans="23:26" x14ac:dyDescent="0.25">
      <c r="W4909" s="107"/>
      <c r="X4909" s="225"/>
      <c r="Y4909" s="62"/>
      <c r="Z4909" s="108"/>
    </row>
    <row r="4910" spans="23:26" x14ac:dyDescent="0.25">
      <c r="W4910" s="107"/>
      <c r="X4910" s="225"/>
      <c r="Y4910" s="62"/>
      <c r="Z4910" s="108"/>
    </row>
    <row r="4911" spans="23:26" x14ac:dyDescent="0.25">
      <c r="W4911" s="107"/>
      <c r="X4911" s="225"/>
      <c r="Y4911" s="62"/>
      <c r="Z4911" s="108"/>
    </row>
    <row r="4912" spans="23:26" x14ac:dyDescent="0.25">
      <c r="W4912" s="107"/>
      <c r="X4912" s="225"/>
      <c r="Y4912" s="62"/>
      <c r="Z4912" s="108"/>
    </row>
    <row r="4913" spans="23:26" x14ac:dyDescent="0.25">
      <c r="W4913" s="107"/>
      <c r="X4913" s="225"/>
      <c r="Y4913" s="62"/>
      <c r="Z4913" s="108"/>
    </row>
    <row r="4914" spans="23:26" x14ac:dyDescent="0.25">
      <c r="W4914" s="107"/>
      <c r="X4914" s="225"/>
      <c r="Y4914" s="62"/>
      <c r="Z4914" s="108"/>
    </row>
    <row r="4915" spans="23:26" x14ac:dyDescent="0.25">
      <c r="W4915" s="107"/>
      <c r="X4915" s="225"/>
      <c r="Y4915" s="62"/>
      <c r="Z4915" s="108"/>
    </row>
    <row r="4916" spans="23:26" x14ac:dyDescent="0.25">
      <c r="W4916" s="107"/>
      <c r="X4916" s="225"/>
      <c r="Y4916" s="62"/>
      <c r="Z4916" s="108"/>
    </row>
    <row r="4917" spans="23:26" x14ac:dyDescent="0.25">
      <c r="W4917" s="107"/>
      <c r="X4917" s="225"/>
      <c r="Y4917" s="62"/>
      <c r="Z4917" s="108"/>
    </row>
    <row r="4918" spans="23:26" x14ac:dyDescent="0.25">
      <c r="W4918" s="107"/>
      <c r="X4918" s="225"/>
      <c r="Y4918" s="62"/>
      <c r="Z4918" s="108"/>
    </row>
    <row r="4919" spans="23:26" x14ac:dyDescent="0.25">
      <c r="W4919" s="107"/>
      <c r="X4919" s="225"/>
      <c r="Y4919" s="62"/>
      <c r="Z4919" s="108"/>
    </row>
    <row r="4920" spans="23:26" x14ac:dyDescent="0.25">
      <c r="W4920" s="107"/>
      <c r="X4920" s="225"/>
      <c r="Y4920" s="62"/>
      <c r="Z4920" s="108"/>
    </row>
    <row r="4921" spans="23:26" x14ac:dyDescent="0.25">
      <c r="W4921" s="107"/>
      <c r="X4921" s="225"/>
      <c r="Y4921" s="62"/>
      <c r="Z4921" s="108"/>
    </row>
    <row r="4922" spans="23:26" x14ac:dyDescent="0.25">
      <c r="W4922" s="107"/>
      <c r="X4922" s="225"/>
      <c r="Y4922" s="62"/>
      <c r="Z4922" s="108"/>
    </row>
    <row r="4923" spans="23:26" x14ac:dyDescent="0.25">
      <c r="W4923" s="107"/>
      <c r="X4923" s="225"/>
      <c r="Y4923" s="62"/>
      <c r="Z4923" s="108"/>
    </row>
    <row r="4924" spans="23:26" x14ac:dyDescent="0.25">
      <c r="W4924" s="107"/>
      <c r="X4924" s="225"/>
      <c r="Y4924" s="62"/>
      <c r="Z4924" s="108"/>
    </row>
    <row r="4925" spans="23:26" x14ac:dyDescent="0.25">
      <c r="W4925" s="107"/>
      <c r="X4925" s="225"/>
      <c r="Y4925" s="62"/>
      <c r="Z4925" s="108"/>
    </row>
    <row r="4926" spans="23:26" x14ac:dyDescent="0.25">
      <c r="W4926" s="107"/>
      <c r="X4926" s="225"/>
      <c r="Y4926" s="62"/>
      <c r="Z4926" s="108"/>
    </row>
    <row r="4927" spans="23:26" x14ac:dyDescent="0.25">
      <c r="W4927" s="107"/>
      <c r="X4927" s="225"/>
      <c r="Y4927" s="62"/>
      <c r="Z4927" s="108"/>
    </row>
    <row r="4928" spans="23:26" x14ac:dyDescent="0.25">
      <c r="W4928" s="107"/>
      <c r="X4928" s="225"/>
      <c r="Y4928" s="62"/>
      <c r="Z4928" s="108"/>
    </row>
    <row r="4929" spans="23:26" x14ac:dyDescent="0.25">
      <c r="W4929" s="107"/>
      <c r="X4929" s="225"/>
      <c r="Y4929" s="62"/>
      <c r="Z4929" s="108"/>
    </row>
    <row r="4930" spans="23:26" x14ac:dyDescent="0.25">
      <c r="W4930" s="107"/>
      <c r="X4930" s="225"/>
      <c r="Y4930" s="62"/>
      <c r="Z4930" s="108"/>
    </row>
    <row r="4931" spans="23:26" x14ac:dyDescent="0.25">
      <c r="W4931" s="107"/>
      <c r="X4931" s="225"/>
      <c r="Y4931" s="62"/>
      <c r="Z4931" s="108"/>
    </row>
    <row r="4932" spans="23:26" x14ac:dyDescent="0.25">
      <c r="W4932" s="107"/>
      <c r="X4932" s="225"/>
      <c r="Y4932" s="62"/>
      <c r="Z4932" s="108"/>
    </row>
    <row r="4933" spans="23:26" x14ac:dyDescent="0.25">
      <c r="W4933" s="107"/>
      <c r="X4933" s="225"/>
      <c r="Y4933" s="62"/>
      <c r="Z4933" s="108"/>
    </row>
    <row r="4934" spans="23:26" x14ac:dyDescent="0.25">
      <c r="W4934" s="107"/>
      <c r="X4934" s="225"/>
      <c r="Y4934" s="62"/>
      <c r="Z4934" s="108"/>
    </row>
    <row r="4935" spans="23:26" x14ac:dyDescent="0.25">
      <c r="W4935" s="107"/>
      <c r="X4935" s="225"/>
      <c r="Y4935" s="62"/>
      <c r="Z4935" s="108"/>
    </row>
    <row r="4936" spans="23:26" x14ac:dyDescent="0.25">
      <c r="W4936" s="107"/>
      <c r="X4936" s="225"/>
      <c r="Y4936" s="62"/>
      <c r="Z4936" s="108"/>
    </row>
    <row r="4937" spans="23:26" x14ac:dyDescent="0.25">
      <c r="W4937" s="107"/>
      <c r="X4937" s="225"/>
      <c r="Y4937" s="62"/>
      <c r="Z4937" s="108"/>
    </row>
    <row r="4938" spans="23:26" x14ac:dyDescent="0.25">
      <c r="W4938" s="107"/>
      <c r="X4938" s="225"/>
      <c r="Y4938" s="62"/>
      <c r="Z4938" s="108"/>
    </row>
    <row r="4939" spans="23:26" x14ac:dyDescent="0.25">
      <c r="W4939" s="107"/>
      <c r="X4939" s="225"/>
      <c r="Y4939" s="62"/>
      <c r="Z4939" s="108"/>
    </row>
    <row r="4940" spans="23:26" x14ac:dyDescent="0.25">
      <c r="W4940" s="107"/>
      <c r="X4940" s="225"/>
      <c r="Y4940" s="62"/>
      <c r="Z4940" s="108"/>
    </row>
    <row r="4941" spans="23:26" x14ac:dyDescent="0.25">
      <c r="W4941" s="107"/>
      <c r="X4941" s="225"/>
      <c r="Y4941" s="62"/>
      <c r="Z4941" s="108"/>
    </row>
    <row r="4942" spans="23:26" x14ac:dyDescent="0.25">
      <c r="W4942" s="107"/>
      <c r="X4942" s="225"/>
      <c r="Y4942" s="62"/>
      <c r="Z4942" s="108"/>
    </row>
    <row r="4943" spans="23:26" x14ac:dyDescent="0.25">
      <c r="W4943" s="107"/>
      <c r="X4943" s="225"/>
      <c r="Y4943" s="62"/>
      <c r="Z4943" s="108"/>
    </row>
    <row r="4944" spans="23:26" x14ac:dyDescent="0.25">
      <c r="W4944" s="107"/>
      <c r="X4944" s="225"/>
      <c r="Y4944" s="62"/>
      <c r="Z4944" s="108"/>
    </row>
    <row r="4945" spans="23:26" x14ac:dyDescent="0.25">
      <c r="W4945" s="107"/>
      <c r="X4945" s="225"/>
      <c r="Y4945" s="62"/>
      <c r="Z4945" s="108"/>
    </row>
    <row r="4946" spans="23:26" x14ac:dyDescent="0.25">
      <c r="W4946" s="107"/>
      <c r="X4946" s="225"/>
      <c r="Y4946" s="62"/>
      <c r="Z4946" s="108"/>
    </row>
    <row r="4947" spans="23:26" x14ac:dyDescent="0.25">
      <c r="W4947" s="107"/>
      <c r="X4947" s="225"/>
      <c r="Y4947" s="62"/>
      <c r="Z4947" s="108"/>
    </row>
    <row r="4948" spans="23:26" x14ac:dyDescent="0.25">
      <c r="W4948" s="107"/>
      <c r="X4948" s="225"/>
      <c r="Y4948" s="62"/>
      <c r="Z4948" s="108"/>
    </row>
    <row r="4949" spans="23:26" x14ac:dyDescent="0.25">
      <c r="W4949" s="107"/>
      <c r="X4949" s="225"/>
      <c r="Y4949" s="62"/>
      <c r="Z4949" s="108"/>
    </row>
    <row r="4950" spans="23:26" x14ac:dyDescent="0.25">
      <c r="W4950" s="107"/>
      <c r="X4950" s="225"/>
      <c r="Y4950" s="62"/>
      <c r="Z4950" s="108"/>
    </row>
    <row r="4951" spans="23:26" x14ac:dyDescent="0.25">
      <c r="W4951" s="107"/>
      <c r="X4951" s="225"/>
      <c r="Y4951" s="62"/>
      <c r="Z4951" s="108"/>
    </row>
    <row r="4952" spans="23:26" x14ac:dyDescent="0.25">
      <c r="W4952" s="107"/>
      <c r="X4952" s="225"/>
      <c r="Y4952" s="62"/>
      <c r="Z4952" s="108"/>
    </row>
    <row r="4953" spans="23:26" x14ac:dyDescent="0.25">
      <c r="W4953" s="107"/>
      <c r="X4953" s="225"/>
      <c r="Y4953" s="62"/>
      <c r="Z4953" s="108"/>
    </row>
    <row r="4954" spans="23:26" x14ac:dyDescent="0.25">
      <c r="W4954" s="107"/>
      <c r="X4954" s="225"/>
      <c r="Y4954" s="62"/>
      <c r="Z4954" s="108"/>
    </row>
    <row r="4955" spans="23:26" x14ac:dyDescent="0.25">
      <c r="W4955" s="107"/>
      <c r="X4955" s="225"/>
      <c r="Y4955" s="62"/>
      <c r="Z4955" s="108"/>
    </row>
    <row r="4956" spans="23:26" x14ac:dyDescent="0.25">
      <c r="W4956" s="107"/>
      <c r="X4956" s="225"/>
      <c r="Y4956" s="62"/>
      <c r="Z4956" s="108"/>
    </row>
    <row r="4957" spans="23:26" x14ac:dyDescent="0.25">
      <c r="W4957" s="107"/>
      <c r="X4957" s="225"/>
      <c r="Y4957" s="62"/>
      <c r="Z4957" s="108"/>
    </row>
    <row r="4958" spans="23:26" x14ac:dyDescent="0.25">
      <c r="W4958" s="107"/>
      <c r="X4958" s="225"/>
      <c r="Y4958" s="62"/>
      <c r="Z4958" s="108"/>
    </row>
    <row r="4959" spans="23:26" x14ac:dyDescent="0.25">
      <c r="W4959" s="107"/>
      <c r="X4959" s="225"/>
      <c r="Y4959" s="62"/>
      <c r="Z4959" s="108"/>
    </row>
    <row r="4960" spans="23:26" x14ac:dyDescent="0.25">
      <c r="W4960" s="107"/>
      <c r="X4960" s="225"/>
      <c r="Y4960" s="62"/>
      <c r="Z4960" s="108"/>
    </row>
    <row r="4961" spans="23:26" x14ac:dyDescent="0.25">
      <c r="W4961" s="107"/>
      <c r="X4961" s="225"/>
      <c r="Y4961" s="62"/>
      <c r="Z4961" s="108"/>
    </row>
    <row r="4962" spans="23:26" x14ac:dyDescent="0.25">
      <c r="W4962" s="107"/>
      <c r="X4962" s="225"/>
      <c r="Y4962" s="62"/>
      <c r="Z4962" s="108"/>
    </row>
    <row r="4963" spans="23:26" x14ac:dyDescent="0.25">
      <c r="W4963" s="107"/>
      <c r="X4963" s="225"/>
      <c r="Y4963" s="62"/>
      <c r="Z4963" s="108"/>
    </row>
    <row r="4964" spans="23:26" x14ac:dyDescent="0.25">
      <c r="W4964" s="107"/>
      <c r="X4964" s="225"/>
      <c r="Y4964" s="62"/>
      <c r="Z4964" s="108"/>
    </row>
    <row r="4965" spans="23:26" x14ac:dyDescent="0.25">
      <c r="W4965" s="107"/>
      <c r="X4965" s="225"/>
      <c r="Y4965" s="62"/>
      <c r="Z4965" s="108"/>
    </row>
    <row r="4966" spans="23:26" x14ac:dyDescent="0.25">
      <c r="W4966" s="107"/>
      <c r="X4966" s="225"/>
      <c r="Y4966" s="62"/>
      <c r="Z4966" s="108"/>
    </row>
    <row r="4967" spans="23:26" x14ac:dyDescent="0.25">
      <c r="W4967" s="107"/>
      <c r="X4967" s="225"/>
      <c r="Y4967" s="62"/>
      <c r="Z4967" s="108"/>
    </row>
    <row r="4968" spans="23:26" x14ac:dyDescent="0.25">
      <c r="W4968" s="107"/>
      <c r="X4968" s="225"/>
      <c r="Y4968" s="62"/>
      <c r="Z4968" s="108"/>
    </row>
    <row r="4969" spans="23:26" x14ac:dyDescent="0.25">
      <c r="W4969" s="107"/>
      <c r="X4969" s="225"/>
      <c r="Y4969" s="62"/>
      <c r="Z4969" s="108"/>
    </row>
    <row r="4970" spans="23:26" x14ac:dyDescent="0.25">
      <c r="W4970" s="107"/>
      <c r="X4970" s="225"/>
      <c r="Y4970" s="62"/>
      <c r="Z4970" s="108"/>
    </row>
    <row r="4971" spans="23:26" x14ac:dyDescent="0.25">
      <c r="W4971" s="107"/>
      <c r="X4971" s="225"/>
      <c r="Y4971" s="62"/>
      <c r="Z4971" s="108"/>
    </row>
    <row r="4972" spans="23:26" x14ac:dyDescent="0.25">
      <c r="W4972" s="107"/>
      <c r="X4972" s="225"/>
      <c r="Y4972" s="62"/>
      <c r="Z4972" s="108"/>
    </row>
    <row r="4973" spans="23:26" x14ac:dyDescent="0.25">
      <c r="W4973" s="107"/>
      <c r="X4973" s="225"/>
      <c r="Y4973" s="62"/>
      <c r="Z4973" s="108"/>
    </row>
    <row r="4974" spans="23:26" x14ac:dyDescent="0.25">
      <c r="W4974" s="107"/>
      <c r="X4974" s="225"/>
      <c r="Y4974" s="62"/>
      <c r="Z4974" s="108"/>
    </row>
    <row r="4975" spans="23:26" x14ac:dyDescent="0.25">
      <c r="W4975" s="107"/>
      <c r="X4975" s="225"/>
      <c r="Y4975" s="62"/>
      <c r="Z4975" s="108"/>
    </row>
    <row r="4976" spans="23:26" x14ac:dyDescent="0.25">
      <c r="W4976" s="107"/>
      <c r="X4976" s="225"/>
      <c r="Y4976" s="62"/>
      <c r="Z4976" s="108"/>
    </row>
    <row r="4977" spans="23:26" x14ac:dyDescent="0.25">
      <c r="W4977" s="107"/>
      <c r="X4977" s="225"/>
      <c r="Y4977" s="62"/>
      <c r="Z4977" s="108"/>
    </row>
    <row r="4978" spans="23:26" x14ac:dyDescent="0.25">
      <c r="W4978" s="107"/>
      <c r="X4978" s="225"/>
      <c r="Y4978" s="62"/>
      <c r="Z4978" s="108"/>
    </row>
    <row r="4979" spans="23:26" x14ac:dyDescent="0.25">
      <c r="W4979" s="107"/>
      <c r="X4979" s="225"/>
      <c r="Y4979" s="62"/>
      <c r="Z4979" s="108"/>
    </row>
    <row r="4980" spans="23:26" x14ac:dyDescent="0.25">
      <c r="W4980" s="107"/>
      <c r="X4980" s="225"/>
      <c r="Y4980" s="62"/>
      <c r="Z4980" s="108"/>
    </row>
    <row r="4981" spans="23:26" x14ac:dyDescent="0.25">
      <c r="W4981" s="107"/>
      <c r="X4981" s="225"/>
      <c r="Y4981" s="62"/>
      <c r="Z4981" s="108"/>
    </row>
    <row r="4982" spans="23:26" x14ac:dyDescent="0.25">
      <c r="W4982" s="107"/>
      <c r="X4982" s="225"/>
      <c r="Y4982" s="62"/>
      <c r="Z4982" s="108"/>
    </row>
    <row r="4983" spans="23:26" x14ac:dyDescent="0.25">
      <c r="W4983" s="107"/>
      <c r="X4983" s="225"/>
      <c r="Y4983" s="62"/>
      <c r="Z4983" s="108"/>
    </row>
    <row r="4984" spans="23:26" x14ac:dyDescent="0.25">
      <c r="W4984" s="107"/>
      <c r="X4984" s="225"/>
      <c r="Y4984" s="62"/>
      <c r="Z4984" s="108"/>
    </row>
    <row r="4985" spans="23:26" x14ac:dyDescent="0.25">
      <c r="W4985" s="107"/>
      <c r="X4985" s="225"/>
      <c r="Y4985" s="62"/>
      <c r="Z4985" s="108"/>
    </row>
    <row r="4986" spans="23:26" x14ac:dyDescent="0.25">
      <c r="W4986" s="107"/>
      <c r="X4986" s="225"/>
      <c r="Y4986" s="62"/>
      <c r="Z4986" s="108"/>
    </row>
    <row r="4987" spans="23:26" x14ac:dyDescent="0.25">
      <c r="W4987" s="107"/>
      <c r="X4987" s="225"/>
      <c r="Y4987" s="62"/>
      <c r="Z4987" s="108"/>
    </row>
    <row r="4988" spans="23:26" x14ac:dyDescent="0.25">
      <c r="W4988" s="107"/>
      <c r="X4988" s="225"/>
      <c r="Y4988" s="62"/>
      <c r="Z4988" s="108"/>
    </row>
    <row r="4989" spans="23:26" x14ac:dyDescent="0.25">
      <c r="W4989" s="107"/>
      <c r="X4989" s="225"/>
      <c r="Y4989" s="62"/>
      <c r="Z4989" s="108"/>
    </row>
    <row r="4990" spans="23:26" x14ac:dyDescent="0.25">
      <c r="W4990" s="107"/>
      <c r="X4990" s="225"/>
      <c r="Y4990" s="62"/>
      <c r="Z4990" s="108"/>
    </row>
    <row r="4991" spans="23:26" x14ac:dyDescent="0.25">
      <c r="W4991" s="107"/>
      <c r="X4991" s="225"/>
      <c r="Y4991" s="62"/>
      <c r="Z4991" s="108"/>
    </row>
    <row r="4992" spans="23:26" x14ac:dyDescent="0.25">
      <c r="W4992" s="107"/>
      <c r="X4992" s="225"/>
      <c r="Y4992" s="62"/>
      <c r="Z4992" s="108"/>
    </row>
    <row r="4993" spans="23:26" x14ac:dyDescent="0.25">
      <c r="W4993" s="107"/>
      <c r="X4993" s="225"/>
      <c r="Y4993" s="62"/>
      <c r="Z4993" s="108"/>
    </row>
    <row r="4994" spans="23:26" x14ac:dyDescent="0.25">
      <c r="W4994" s="107"/>
      <c r="X4994" s="225"/>
      <c r="Y4994" s="62"/>
      <c r="Z4994" s="108"/>
    </row>
    <row r="4995" spans="23:26" x14ac:dyDescent="0.25">
      <c r="W4995" s="107"/>
      <c r="X4995" s="225"/>
      <c r="Y4995" s="62"/>
      <c r="Z4995" s="108"/>
    </row>
    <row r="4996" spans="23:26" x14ac:dyDescent="0.25">
      <c r="W4996" s="107"/>
      <c r="X4996" s="225"/>
      <c r="Y4996" s="62"/>
      <c r="Z4996" s="108"/>
    </row>
    <row r="4997" spans="23:26" x14ac:dyDescent="0.25">
      <c r="W4997" s="107"/>
      <c r="X4997" s="225"/>
      <c r="Y4997" s="62"/>
      <c r="Z4997" s="108"/>
    </row>
    <row r="4998" spans="23:26" x14ac:dyDescent="0.25">
      <c r="W4998" s="107"/>
      <c r="X4998" s="225"/>
      <c r="Y4998" s="62"/>
      <c r="Z4998" s="108"/>
    </row>
    <row r="4999" spans="23:26" x14ac:dyDescent="0.25">
      <c r="W4999" s="107"/>
      <c r="X4999" s="225"/>
      <c r="Y4999" s="62"/>
      <c r="Z4999" s="108"/>
    </row>
    <row r="5000" spans="23:26" x14ac:dyDescent="0.25">
      <c r="W5000" s="107"/>
      <c r="X5000" s="225"/>
      <c r="Y5000" s="62"/>
      <c r="Z5000" s="108"/>
    </row>
    <row r="5001" spans="23:26" x14ac:dyDescent="0.25">
      <c r="W5001" s="107"/>
      <c r="X5001" s="225"/>
      <c r="Y5001" s="62"/>
      <c r="Z5001" s="108"/>
    </row>
    <row r="5002" spans="23:26" x14ac:dyDescent="0.25">
      <c r="W5002" s="107"/>
      <c r="X5002" s="225"/>
      <c r="Y5002" s="62"/>
      <c r="Z5002" s="108"/>
    </row>
    <row r="5003" spans="23:26" x14ac:dyDescent="0.25">
      <c r="W5003" s="107"/>
      <c r="X5003" s="225"/>
      <c r="Y5003" s="62"/>
      <c r="Z5003" s="108"/>
    </row>
    <row r="5004" spans="23:26" x14ac:dyDescent="0.25">
      <c r="W5004" s="107"/>
      <c r="X5004" s="225"/>
      <c r="Y5004" s="62"/>
      <c r="Z5004" s="108"/>
    </row>
    <row r="5005" spans="23:26" x14ac:dyDescent="0.25">
      <c r="W5005" s="107"/>
      <c r="X5005" s="225"/>
      <c r="Y5005" s="62"/>
      <c r="Z5005" s="108"/>
    </row>
    <row r="5006" spans="23:26" x14ac:dyDescent="0.25">
      <c r="W5006" s="107"/>
      <c r="X5006" s="225"/>
      <c r="Y5006" s="62"/>
      <c r="Z5006" s="108"/>
    </row>
    <row r="5007" spans="23:26" x14ac:dyDescent="0.25">
      <c r="W5007" s="107"/>
      <c r="X5007" s="225"/>
      <c r="Y5007" s="62"/>
      <c r="Z5007" s="108"/>
    </row>
    <row r="5008" spans="23:26" x14ac:dyDescent="0.25">
      <c r="W5008" s="107"/>
      <c r="X5008" s="225"/>
      <c r="Y5008" s="62"/>
      <c r="Z5008" s="108"/>
    </row>
    <row r="5009" spans="23:26" x14ac:dyDescent="0.25">
      <c r="W5009" s="107"/>
      <c r="X5009" s="225"/>
      <c r="Y5009" s="62"/>
      <c r="Z5009" s="108"/>
    </row>
    <row r="5010" spans="23:26" x14ac:dyDescent="0.25">
      <c r="W5010" s="107"/>
      <c r="X5010" s="225"/>
      <c r="Y5010" s="62"/>
      <c r="Z5010" s="108"/>
    </row>
    <row r="5011" spans="23:26" x14ac:dyDescent="0.25">
      <c r="W5011" s="107"/>
      <c r="X5011" s="225"/>
      <c r="Y5011" s="62"/>
      <c r="Z5011" s="108"/>
    </row>
    <row r="5012" spans="23:26" x14ac:dyDescent="0.25">
      <c r="W5012" s="107"/>
      <c r="X5012" s="225"/>
      <c r="Y5012" s="62"/>
      <c r="Z5012" s="108"/>
    </row>
    <row r="5013" spans="23:26" x14ac:dyDescent="0.25">
      <c r="W5013" s="107"/>
      <c r="X5013" s="225"/>
      <c r="Y5013" s="62"/>
      <c r="Z5013" s="108"/>
    </row>
    <row r="5014" spans="23:26" x14ac:dyDescent="0.25">
      <c r="W5014" s="107"/>
      <c r="X5014" s="225"/>
      <c r="Y5014" s="62"/>
      <c r="Z5014" s="108"/>
    </row>
    <row r="5015" spans="23:26" x14ac:dyDescent="0.25">
      <c r="W5015" s="107"/>
      <c r="X5015" s="225"/>
      <c r="Y5015" s="62"/>
      <c r="Z5015" s="108"/>
    </row>
    <row r="5016" spans="23:26" x14ac:dyDescent="0.25">
      <c r="W5016" s="107"/>
      <c r="X5016" s="225"/>
      <c r="Y5016" s="62"/>
      <c r="Z5016" s="108"/>
    </row>
    <row r="5017" spans="23:26" x14ac:dyDescent="0.25">
      <c r="W5017" s="107"/>
      <c r="X5017" s="225"/>
      <c r="Y5017" s="62"/>
      <c r="Z5017" s="108"/>
    </row>
    <row r="5018" spans="23:26" x14ac:dyDescent="0.25">
      <c r="W5018" s="107"/>
      <c r="X5018" s="225"/>
      <c r="Y5018" s="62"/>
      <c r="Z5018" s="108"/>
    </row>
    <row r="5019" spans="23:26" x14ac:dyDescent="0.25">
      <c r="W5019" s="107"/>
      <c r="X5019" s="225"/>
      <c r="Y5019" s="62"/>
      <c r="Z5019" s="108"/>
    </row>
    <row r="5020" spans="23:26" x14ac:dyDescent="0.25">
      <c r="W5020" s="107"/>
      <c r="X5020" s="225"/>
      <c r="Y5020" s="62"/>
      <c r="Z5020" s="108"/>
    </row>
    <row r="5021" spans="23:26" x14ac:dyDescent="0.25">
      <c r="W5021" s="107"/>
      <c r="X5021" s="225"/>
      <c r="Y5021" s="62"/>
      <c r="Z5021" s="108"/>
    </row>
    <row r="5022" spans="23:26" x14ac:dyDescent="0.25">
      <c r="W5022" s="107"/>
      <c r="X5022" s="225"/>
      <c r="Y5022" s="62"/>
      <c r="Z5022" s="108"/>
    </row>
    <row r="5023" spans="23:26" x14ac:dyDescent="0.25">
      <c r="W5023" s="107"/>
      <c r="X5023" s="225"/>
      <c r="Y5023" s="62"/>
      <c r="Z5023" s="108"/>
    </row>
    <row r="5024" spans="23:26" x14ac:dyDescent="0.25">
      <c r="W5024" s="107"/>
      <c r="X5024" s="225"/>
      <c r="Y5024" s="62"/>
      <c r="Z5024" s="108"/>
    </row>
    <row r="5025" spans="23:26" x14ac:dyDescent="0.25">
      <c r="W5025" s="107"/>
      <c r="X5025" s="225"/>
      <c r="Y5025" s="62"/>
      <c r="Z5025" s="108"/>
    </row>
    <row r="5026" spans="23:26" x14ac:dyDescent="0.25">
      <c r="W5026" s="107"/>
      <c r="X5026" s="225"/>
      <c r="Y5026" s="62"/>
      <c r="Z5026" s="108"/>
    </row>
    <row r="5027" spans="23:26" x14ac:dyDescent="0.25">
      <c r="W5027" s="107"/>
      <c r="X5027" s="225"/>
      <c r="Y5027" s="62"/>
      <c r="Z5027" s="108"/>
    </row>
    <row r="5028" spans="23:26" x14ac:dyDescent="0.25">
      <c r="W5028" s="107"/>
      <c r="X5028" s="225"/>
      <c r="Y5028" s="62"/>
      <c r="Z5028" s="108"/>
    </row>
    <row r="5029" spans="23:26" x14ac:dyDescent="0.25">
      <c r="W5029" s="107"/>
      <c r="X5029" s="225"/>
      <c r="Y5029" s="62"/>
      <c r="Z5029" s="108"/>
    </row>
    <row r="5030" spans="23:26" x14ac:dyDescent="0.25">
      <c r="W5030" s="107"/>
      <c r="X5030" s="225"/>
      <c r="Y5030" s="62"/>
      <c r="Z5030" s="108"/>
    </row>
    <row r="5031" spans="23:26" x14ac:dyDescent="0.25">
      <c r="W5031" s="107"/>
      <c r="X5031" s="225"/>
      <c r="Y5031" s="62"/>
      <c r="Z5031" s="108"/>
    </row>
    <row r="5032" spans="23:26" x14ac:dyDescent="0.25">
      <c r="W5032" s="107"/>
      <c r="X5032" s="225"/>
      <c r="Y5032" s="62"/>
      <c r="Z5032" s="108"/>
    </row>
    <row r="5033" spans="23:26" x14ac:dyDescent="0.25">
      <c r="W5033" s="107"/>
      <c r="X5033" s="225"/>
      <c r="Y5033" s="62"/>
      <c r="Z5033" s="108"/>
    </row>
    <row r="5034" spans="23:26" x14ac:dyDescent="0.25">
      <c r="W5034" s="107"/>
      <c r="X5034" s="225"/>
      <c r="Y5034" s="62"/>
      <c r="Z5034" s="108"/>
    </row>
    <row r="5035" spans="23:26" x14ac:dyDescent="0.25">
      <c r="W5035" s="107"/>
      <c r="X5035" s="225"/>
      <c r="Y5035" s="62"/>
      <c r="Z5035" s="108"/>
    </row>
    <row r="5036" spans="23:26" x14ac:dyDescent="0.25">
      <c r="W5036" s="107"/>
      <c r="X5036" s="225"/>
      <c r="Y5036" s="62"/>
      <c r="Z5036" s="108"/>
    </row>
    <row r="5037" spans="23:26" x14ac:dyDescent="0.25">
      <c r="W5037" s="107"/>
      <c r="X5037" s="225"/>
      <c r="Y5037" s="62"/>
      <c r="Z5037" s="108"/>
    </row>
    <row r="5038" spans="23:26" x14ac:dyDescent="0.25">
      <c r="W5038" s="107"/>
      <c r="X5038" s="225"/>
      <c r="Y5038" s="62"/>
      <c r="Z5038" s="108"/>
    </row>
    <row r="5039" spans="23:26" x14ac:dyDescent="0.25">
      <c r="W5039" s="107"/>
      <c r="X5039" s="225"/>
      <c r="Y5039" s="62"/>
      <c r="Z5039" s="108"/>
    </row>
    <row r="5040" spans="23:26" x14ac:dyDescent="0.25">
      <c r="W5040" s="107"/>
      <c r="X5040" s="225"/>
      <c r="Y5040" s="62"/>
      <c r="Z5040" s="108"/>
    </row>
    <row r="5041" spans="23:26" x14ac:dyDescent="0.25">
      <c r="W5041" s="107"/>
      <c r="X5041" s="225"/>
      <c r="Y5041" s="62"/>
      <c r="Z5041" s="108"/>
    </row>
    <row r="5042" spans="23:26" x14ac:dyDescent="0.25">
      <c r="W5042" s="107"/>
      <c r="X5042" s="225"/>
      <c r="Y5042" s="62"/>
      <c r="Z5042" s="108"/>
    </row>
    <row r="5043" spans="23:26" x14ac:dyDescent="0.25">
      <c r="W5043" s="107"/>
      <c r="X5043" s="225"/>
      <c r="Y5043" s="62"/>
      <c r="Z5043" s="108"/>
    </row>
    <row r="5044" spans="23:26" x14ac:dyDescent="0.25">
      <c r="W5044" s="107"/>
      <c r="X5044" s="225"/>
      <c r="Y5044" s="62"/>
      <c r="Z5044" s="108"/>
    </row>
    <row r="5045" spans="23:26" x14ac:dyDescent="0.25">
      <c r="W5045" s="107"/>
      <c r="X5045" s="225"/>
      <c r="Y5045" s="62"/>
      <c r="Z5045" s="108"/>
    </row>
    <row r="5046" spans="23:26" x14ac:dyDescent="0.25">
      <c r="W5046" s="107"/>
      <c r="X5046" s="225"/>
      <c r="Y5046" s="62"/>
      <c r="Z5046" s="108"/>
    </row>
    <row r="5047" spans="23:26" x14ac:dyDescent="0.25">
      <c r="W5047" s="107"/>
      <c r="X5047" s="225"/>
      <c r="Y5047" s="62"/>
      <c r="Z5047" s="108"/>
    </row>
    <row r="5048" spans="23:26" x14ac:dyDescent="0.25">
      <c r="W5048" s="107"/>
      <c r="X5048" s="225"/>
      <c r="Y5048" s="62"/>
      <c r="Z5048" s="108"/>
    </row>
    <row r="5049" spans="23:26" x14ac:dyDescent="0.25">
      <c r="W5049" s="107"/>
      <c r="X5049" s="225"/>
      <c r="Y5049" s="62"/>
      <c r="Z5049" s="108"/>
    </row>
    <row r="5050" spans="23:26" x14ac:dyDescent="0.25">
      <c r="W5050" s="107"/>
      <c r="X5050" s="225"/>
      <c r="Y5050" s="62"/>
      <c r="Z5050" s="108"/>
    </row>
    <row r="5051" spans="23:26" x14ac:dyDescent="0.25">
      <c r="W5051" s="107"/>
      <c r="X5051" s="225"/>
      <c r="Y5051" s="62"/>
      <c r="Z5051" s="108"/>
    </row>
    <row r="5052" spans="23:26" x14ac:dyDescent="0.25">
      <c r="W5052" s="107"/>
      <c r="X5052" s="225"/>
      <c r="Y5052" s="62"/>
      <c r="Z5052" s="108"/>
    </row>
    <row r="5053" spans="23:26" x14ac:dyDescent="0.25">
      <c r="W5053" s="107"/>
      <c r="X5053" s="225"/>
      <c r="Y5053" s="62"/>
      <c r="Z5053" s="108"/>
    </row>
    <row r="5054" spans="23:26" x14ac:dyDescent="0.25">
      <c r="W5054" s="107"/>
      <c r="X5054" s="225"/>
      <c r="Y5054" s="62"/>
      <c r="Z5054" s="108"/>
    </row>
    <row r="5055" spans="23:26" x14ac:dyDescent="0.25">
      <c r="W5055" s="107"/>
      <c r="X5055" s="225"/>
      <c r="Y5055" s="62"/>
      <c r="Z5055" s="108"/>
    </row>
    <row r="5056" spans="23:26" x14ac:dyDescent="0.25">
      <c r="W5056" s="107"/>
      <c r="X5056" s="225"/>
      <c r="Y5056" s="62"/>
      <c r="Z5056" s="108"/>
    </row>
    <row r="5057" spans="23:26" x14ac:dyDescent="0.25">
      <c r="W5057" s="107"/>
      <c r="X5057" s="225"/>
      <c r="Y5057" s="62"/>
      <c r="Z5057" s="108"/>
    </row>
    <row r="5058" spans="23:26" x14ac:dyDescent="0.25">
      <c r="W5058" s="107"/>
      <c r="X5058" s="225"/>
      <c r="Y5058" s="62"/>
      <c r="Z5058" s="108"/>
    </row>
    <row r="5059" spans="23:26" x14ac:dyDescent="0.25">
      <c r="W5059" s="107"/>
      <c r="X5059" s="225"/>
      <c r="Y5059" s="62"/>
      <c r="Z5059" s="108"/>
    </row>
    <row r="5060" spans="23:26" x14ac:dyDescent="0.25">
      <c r="W5060" s="107"/>
      <c r="X5060" s="225"/>
      <c r="Y5060" s="62"/>
      <c r="Z5060" s="108"/>
    </row>
    <row r="5061" spans="23:26" x14ac:dyDescent="0.25">
      <c r="W5061" s="107"/>
      <c r="X5061" s="225"/>
      <c r="Y5061" s="62"/>
      <c r="Z5061" s="108"/>
    </row>
    <row r="5062" spans="23:26" x14ac:dyDescent="0.25">
      <c r="W5062" s="107"/>
      <c r="X5062" s="225"/>
      <c r="Y5062" s="62"/>
      <c r="Z5062" s="108"/>
    </row>
    <row r="5063" spans="23:26" x14ac:dyDescent="0.25">
      <c r="W5063" s="107"/>
      <c r="X5063" s="225"/>
      <c r="Y5063" s="62"/>
      <c r="Z5063" s="108"/>
    </row>
    <row r="5064" spans="23:26" x14ac:dyDescent="0.25">
      <c r="W5064" s="107"/>
      <c r="X5064" s="225"/>
      <c r="Y5064" s="62"/>
      <c r="Z5064" s="108"/>
    </row>
    <row r="5065" spans="23:26" x14ac:dyDescent="0.25">
      <c r="W5065" s="107"/>
      <c r="X5065" s="225"/>
      <c r="Y5065" s="62"/>
      <c r="Z5065" s="108"/>
    </row>
    <row r="5066" spans="23:26" x14ac:dyDescent="0.25">
      <c r="W5066" s="107"/>
      <c r="X5066" s="225"/>
      <c r="Y5066" s="62"/>
      <c r="Z5066" s="108"/>
    </row>
    <row r="5067" spans="23:26" x14ac:dyDescent="0.25">
      <c r="W5067" s="107"/>
      <c r="X5067" s="225"/>
      <c r="Y5067" s="62"/>
      <c r="Z5067" s="108"/>
    </row>
    <row r="5068" spans="23:26" x14ac:dyDescent="0.25">
      <c r="W5068" s="107"/>
      <c r="X5068" s="225"/>
      <c r="Y5068" s="62"/>
      <c r="Z5068" s="108"/>
    </row>
    <row r="5069" spans="23:26" x14ac:dyDescent="0.25">
      <c r="W5069" s="107"/>
      <c r="X5069" s="225"/>
      <c r="Y5069" s="62"/>
      <c r="Z5069" s="108"/>
    </row>
    <row r="5070" spans="23:26" x14ac:dyDescent="0.25">
      <c r="W5070" s="107"/>
      <c r="X5070" s="225"/>
      <c r="Y5070" s="62"/>
      <c r="Z5070" s="108"/>
    </row>
    <row r="5071" spans="23:26" x14ac:dyDescent="0.25">
      <c r="W5071" s="107"/>
      <c r="X5071" s="225"/>
      <c r="Y5071" s="62"/>
      <c r="Z5071" s="108"/>
    </row>
    <row r="5072" spans="23:26" x14ac:dyDescent="0.25">
      <c r="W5072" s="107"/>
      <c r="X5072" s="225"/>
      <c r="Y5072" s="62"/>
      <c r="Z5072" s="108"/>
    </row>
    <row r="5073" spans="23:26" x14ac:dyDescent="0.25">
      <c r="W5073" s="107"/>
      <c r="X5073" s="225"/>
      <c r="Y5073" s="62"/>
      <c r="Z5073" s="108"/>
    </row>
    <row r="5074" spans="23:26" x14ac:dyDescent="0.25">
      <c r="W5074" s="107"/>
      <c r="X5074" s="225"/>
      <c r="Y5074" s="62"/>
      <c r="Z5074" s="108"/>
    </row>
    <row r="5075" spans="23:26" x14ac:dyDescent="0.25">
      <c r="W5075" s="107"/>
      <c r="X5075" s="225"/>
      <c r="Y5075" s="62"/>
      <c r="Z5075" s="108"/>
    </row>
    <row r="5076" spans="23:26" x14ac:dyDescent="0.25">
      <c r="W5076" s="107"/>
      <c r="X5076" s="225"/>
      <c r="Y5076" s="62"/>
      <c r="Z5076" s="108"/>
    </row>
    <row r="5077" spans="23:26" x14ac:dyDescent="0.25">
      <c r="W5077" s="107"/>
      <c r="X5077" s="225"/>
      <c r="Y5077" s="62"/>
      <c r="Z5077" s="108"/>
    </row>
    <row r="5078" spans="23:26" x14ac:dyDescent="0.25">
      <c r="W5078" s="107"/>
      <c r="X5078" s="225"/>
      <c r="Y5078" s="62"/>
      <c r="Z5078" s="108"/>
    </row>
    <row r="5079" spans="23:26" x14ac:dyDescent="0.25">
      <c r="W5079" s="107"/>
      <c r="X5079" s="225"/>
      <c r="Y5079" s="62"/>
      <c r="Z5079" s="108"/>
    </row>
    <row r="5080" spans="23:26" x14ac:dyDescent="0.25">
      <c r="W5080" s="107"/>
      <c r="X5080" s="225"/>
      <c r="Y5080" s="62"/>
      <c r="Z5080" s="108"/>
    </row>
    <row r="5081" spans="23:26" x14ac:dyDescent="0.25">
      <c r="W5081" s="107"/>
      <c r="X5081" s="225"/>
      <c r="Y5081" s="62"/>
      <c r="Z5081" s="108"/>
    </row>
    <row r="5082" spans="23:26" x14ac:dyDescent="0.25">
      <c r="W5082" s="107"/>
      <c r="X5082" s="225"/>
      <c r="Y5082" s="62"/>
      <c r="Z5082" s="108"/>
    </row>
    <row r="5083" spans="23:26" x14ac:dyDescent="0.25">
      <c r="W5083" s="107"/>
      <c r="X5083" s="225"/>
      <c r="Y5083" s="62"/>
      <c r="Z5083" s="108"/>
    </row>
    <row r="5084" spans="23:26" x14ac:dyDescent="0.25">
      <c r="W5084" s="107"/>
      <c r="X5084" s="225"/>
      <c r="Y5084" s="62"/>
      <c r="Z5084" s="108"/>
    </row>
    <row r="5085" spans="23:26" x14ac:dyDescent="0.25">
      <c r="W5085" s="107"/>
      <c r="X5085" s="225"/>
      <c r="Y5085" s="62"/>
      <c r="Z5085" s="108"/>
    </row>
    <row r="5086" spans="23:26" x14ac:dyDescent="0.25">
      <c r="W5086" s="107"/>
      <c r="X5086" s="225"/>
      <c r="Y5086" s="62"/>
      <c r="Z5086" s="108"/>
    </row>
    <row r="5087" spans="23:26" x14ac:dyDescent="0.25">
      <c r="W5087" s="107"/>
      <c r="X5087" s="225"/>
      <c r="Y5087" s="62"/>
      <c r="Z5087" s="108"/>
    </row>
    <row r="5088" spans="23:26" x14ac:dyDescent="0.25">
      <c r="W5088" s="107"/>
      <c r="X5088" s="225"/>
      <c r="Y5088" s="62"/>
      <c r="Z5088" s="108"/>
    </row>
    <row r="5089" spans="23:26" x14ac:dyDescent="0.25">
      <c r="W5089" s="107"/>
      <c r="X5089" s="225"/>
      <c r="Y5089" s="62"/>
      <c r="Z5089" s="108"/>
    </row>
    <row r="5090" spans="23:26" x14ac:dyDescent="0.25">
      <c r="W5090" s="107"/>
      <c r="X5090" s="225"/>
      <c r="Y5090" s="62"/>
      <c r="Z5090" s="108"/>
    </row>
    <row r="5091" spans="23:26" x14ac:dyDescent="0.25">
      <c r="W5091" s="107"/>
      <c r="X5091" s="225"/>
      <c r="Y5091" s="62"/>
      <c r="Z5091" s="108"/>
    </row>
    <row r="5092" spans="23:26" x14ac:dyDescent="0.25">
      <c r="W5092" s="107"/>
      <c r="X5092" s="225"/>
      <c r="Y5092" s="62"/>
      <c r="Z5092" s="108"/>
    </row>
    <row r="5093" spans="23:26" x14ac:dyDescent="0.25">
      <c r="W5093" s="107"/>
      <c r="X5093" s="225"/>
      <c r="Y5093" s="62"/>
      <c r="Z5093" s="108"/>
    </row>
    <row r="5094" spans="23:26" x14ac:dyDescent="0.25">
      <c r="W5094" s="107"/>
      <c r="X5094" s="225"/>
      <c r="Y5094" s="62"/>
      <c r="Z5094" s="108"/>
    </row>
    <row r="5095" spans="23:26" x14ac:dyDescent="0.25">
      <c r="W5095" s="107"/>
      <c r="X5095" s="225"/>
      <c r="Y5095" s="62"/>
      <c r="Z5095" s="108"/>
    </row>
    <row r="5096" spans="23:26" x14ac:dyDescent="0.25">
      <c r="W5096" s="107"/>
      <c r="X5096" s="225"/>
      <c r="Y5096" s="62"/>
      <c r="Z5096" s="108"/>
    </row>
    <row r="5097" spans="23:26" x14ac:dyDescent="0.25">
      <c r="W5097" s="107"/>
      <c r="X5097" s="225"/>
      <c r="Y5097" s="62"/>
      <c r="Z5097" s="108"/>
    </row>
    <row r="5098" spans="23:26" x14ac:dyDescent="0.25">
      <c r="W5098" s="107"/>
      <c r="X5098" s="225"/>
      <c r="Y5098" s="62"/>
      <c r="Z5098" s="108"/>
    </row>
    <row r="5099" spans="23:26" x14ac:dyDescent="0.25">
      <c r="W5099" s="107"/>
      <c r="X5099" s="225"/>
      <c r="Y5099" s="62"/>
      <c r="Z5099" s="108"/>
    </row>
    <row r="5100" spans="23:26" x14ac:dyDescent="0.25">
      <c r="W5100" s="107"/>
      <c r="X5100" s="225"/>
      <c r="Y5100" s="62"/>
      <c r="Z5100" s="108"/>
    </row>
    <row r="5101" spans="23:26" x14ac:dyDescent="0.25">
      <c r="W5101" s="107"/>
      <c r="X5101" s="225"/>
      <c r="Y5101" s="62"/>
      <c r="Z5101" s="108"/>
    </row>
    <row r="5102" spans="23:26" x14ac:dyDescent="0.25">
      <c r="W5102" s="107"/>
      <c r="X5102" s="225"/>
      <c r="Y5102" s="62"/>
      <c r="Z5102" s="108"/>
    </row>
    <row r="5103" spans="23:26" x14ac:dyDescent="0.25">
      <c r="W5103" s="107"/>
      <c r="X5103" s="225"/>
      <c r="Y5103" s="62"/>
      <c r="Z5103" s="108"/>
    </row>
    <row r="5104" spans="23:26" x14ac:dyDescent="0.25">
      <c r="W5104" s="107"/>
      <c r="X5104" s="225"/>
      <c r="Y5104" s="62"/>
      <c r="Z5104" s="108"/>
    </row>
    <row r="5105" spans="23:26" x14ac:dyDescent="0.25">
      <c r="W5105" s="107"/>
      <c r="X5105" s="225"/>
      <c r="Y5105" s="62"/>
      <c r="Z5105" s="108"/>
    </row>
    <row r="5106" spans="23:26" x14ac:dyDescent="0.25">
      <c r="W5106" s="107"/>
      <c r="X5106" s="225"/>
      <c r="Y5106" s="62"/>
      <c r="Z5106" s="108"/>
    </row>
    <row r="5107" spans="23:26" x14ac:dyDescent="0.25">
      <c r="W5107" s="107"/>
      <c r="X5107" s="225"/>
      <c r="Y5107" s="62"/>
      <c r="Z5107" s="108"/>
    </row>
    <row r="5108" spans="23:26" x14ac:dyDescent="0.25">
      <c r="W5108" s="107"/>
      <c r="X5108" s="225"/>
      <c r="Y5108" s="62"/>
      <c r="Z5108" s="108"/>
    </row>
    <row r="5109" spans="23:26" x14ac:dyDescent="0.25">
      <c r="W5109" s="107"/>
      <c r="X5109" s="225"/>
      <c r="Y5109" s="62"/>
      <c r="Z5109" s="108"/>
    </row>
    <row r="5110" spans="23:26" x14ac:dyDescent="0.25">
      <c r="W5110" s="107"/>
      <c r="X5110" s="225"/>
      <c r="Y5110" s="62"/>
      <c r="Z5110" s="108"/>
    </row>
    <row r="5111" spans="23:26" x14ac:dyDescent="0.25">
      <c r="W5111" s="107"/>
      <c r="X5111" s="225"/>
      <c r="Y5111" s="62"/>
      <c r="Z5111" s="108"/>
    </row>
    <row r="5112" spans="23:26" x14ac:dyDescent="0.25">
      <c r="W5112" s="107"/>
      <c r="X5112" s="225"/>
      <c r="Y5112" s="62"/>
      <c r="Z5112" s="108"/>
    </row>
    <row r="5113" spans="23:26" x14ac:dyDescent="0.25">
      <c r="W5113" s="107"/>
      <c r="X5113" s="225"/>
      <c r="Y5113" s="62"/>
      <c r="Z5113" s="108"/>
    </row>
    <row r="5114" spans="23:26" x14ac:dyDescent="0.25">
      <c r="W5114" s="107"/>
      <c r="X5114" s="225"/>
      <c r="Y5114" s="62"/>
      <c r="Z5114" s="108"/>
    </row>
    <row r="5115" spans="23:26" x14ac:dyDescent="0.25">
      <c r="W5115" s="107"/>
      <c r="X5115" s="225"/>
      <c r="Y5115" s="62"/>
      <c r="Z5115" s="108"/>
    </row>
    <row r="5116" spans="23:26" x14ac:dyDescent="0.25">
      <c r="W5116" s="107"/>
      <c r="X5116" s="225"/>
      <c r="Y5116" s="62"/>
      <c r="Z5116" s="108"/>
    </row>
    <row r="5117" spans="23:26" x14ac:dyDescent="0.25">
      <c r="W5117" s="107"/>
      <c r="X5117" s="225"/>
      <c r="Y5117" s="62"/>
      <c r="Z5117" s="108"/>
    </row>
    <row r="5118" spans="23:26" x14ac:dyDescent="0.25">
      <c r="W5118" s="107"/>
      <c r="X5118" s="225"/>
      <c r="Y5118" s="62"/>
      <c r="Z5118" s="108"/>
    </row>
    <row r="5119" spans="23:26" x14ac:dyDescent="0.25">
      <c r="W5119" s="107"/>
      <c r="X5119" s="225"/>
      <c r="Y5119" s="62"/>
      <c r="Z5119" s="108"/>
    </row>
    <row r="5120" spans="23:26" x14ac:dyDescent="0.25">
      <c r="W5120" s="107"/>
      <c r="X5120" s="225"/>
      <c r="Y5120" s="62"/>
      <c r="Z5120" s="108"/>
    </row>
    <row r="5121" spans="23:26" x14ac:dyDescent="0.25">
      <c r="W5121" s="107"/>
      <c r="X5121" s="225"/>
      <c r="Y5121" s="62"/>
      <c r="Z5121" s="108"/>
    </row>
    <row r="5122" spans="23:26" x14ac:dyDescent="0.25">
      <c r="W5122" s="107"/>
      <c r="X5122" s="225"/>
      <c r="Y5122" s="62"/>
      <c r="Z5122" s="108"/>
    </row>
    <row r="5123" spans="23:26" x14ac:dyDescent="0.25">
      <c r="W5123" s="107"/>
      <c r="X5123" s="225"/>
      <c r="Y5123" s="62"/>
      <c r="Z5123" s="108"/>
    </row>
    <row r="5124" spans="23:26" x14ac:dyDescent="0.25">
      <c r="W5124" s="107"/>
      <c r="X5124" s="225"/>
      <c r="Y5124" s="62"/>
      <c r="Z5124" s="108"/>
    </row>
    <row r="5125" spans="23:26" x14ac:dyDescent="0.25">
      <c r="W5125" s="107"/>
      <c r="X5125" s="225"/>
      <c r="Y5125" s="62"/>
      <c r="Z5125" s="108"/>
    </row>
    <row r="5126" spans="23:26" x14ac:dyDescent="0.25">
      <c r="W5126" s="107"/>
      <c r="X5126" s="225"/>
      <c r="Y5126" s="62"/>
      <c r="Z5126" s="108"/>
    </row>
    <row r="5127" spans="23:26" x14ac:dyDescent="0.25">
      <c r="W5127" s="107"/>
      <c r="X5127" s="225"/>
      <c r="Y5127" s="62"/>
      <c r="Z5127" s="108"/>
    </row>
    <row r="5128" spans="23:26" x14ac:dyDescent="0.25">
      <c r="W5128" s="107"/>
      <c r="X5128" s="225"/>
      <c r="Y5128" s="62"/>
      <c r="Z5128" s="108"/>
    </row>
    <row r="5129" spans="23:26" x14ac:dyDescent="0.25">
      <c r="W5129" s="107"/>
      <c r="X5129" s="225"/>
      <c r="Y5129" s="62"/>
      <c r="Z5129" s="108"/>
    </row>
    <row r="5130" spans="23:26" x14ac:dyDescent="0.25">
      <c r="W5130" s="107"/>
      <c r="X5130" s="225"/>
      <c r="Y5130" s="62"/>
      <c r="Z5130" s="108"/>
    </row>
    <row r="5131" spans="23:26" x14ac:dyDescent="0.25">
      <c r="W5131" s="107"/>
      <c r="X5131" s="225"/>
      <c r="Y5131" s="62"/>
      <c r="Z5131" s="108"/>
    </row>
    <row r="5132" spans="23:26" x14ac:dyDescent="0.25">
      <c r="W5132" s="107"/>
      <c r="X5132" s="225"/>
      <c r="Y5132" s="62"/>
      <c r="Z5132" s="108"/>
    </row>
    <row r="5133" spans="23:26" x14ac:dyDescent="0.25">
      <c r="W5133" s="107"/>
      <c r="X5133" s="225"/>
      <c r="Y5133" s="62"/>
      <c r="Z5133" s="108"/>
    </row>
    <row r="5134" spans="23:26" x14ac:dyDescent="0.25">
      <c r="W5134" s="107"/>
      <c r="X5134" s="225"/>
      <c r="Y5134" s="62"/>
      <c r="Z5134" s="108"/>
    </row>
    <row r="5135" spans="23:26" x14ac:dyDescent="0.25">
      <c r="W5135" s="107"/>
      <c r="X5135" s="225"/>
      <c r="Y5135" s="62"/>
      <c r="Z5135" s="108"/>
    </row>
    <row r="5136" spans="23:26" x14ac:dyDescent="0.25">
      <c r="W5136" s="107"/>
      <c r="X5136" s="225"/>
      <c r="Y5136" s="62"/>
      <c r="Z5136" s="108"/>
    </row>
    <row r="5137" spans="23:26" x14ac:dyDescent="0.25">
      <c r="W5137" s="107"/>
      <c r="X5137" s="225"/>
      <c r="Y5137" s="62"/>
      <c r="Z5137" s="108"/>
    </row>
    <row r="5138" spans="23:26" x14ac:dyDescent="0.25">
      <c r="W5138" s="107"/>
      <c r="X5138" s="225"/>
      <c r="Y5138" s="62"/>
      <c r="Z5138" s="108"/>
    </row>
    <row r="5139" spans="23:26" x14ac:dyDescent="0.25">
      <c r="W5139" s="107"/>
      <c r="X5139" s="225"/>
      <c r="Y5139" s="62"/>
      <c r="Z5139" s="108"/>
    </row>
    <row r="5140" spans="23:26" x14ac:dyDescent="0.25">
      <c r="W5140" s="107"/>
      <c r="X5140" s="225"/>
      <c r="Y5140" s="62"/>
      <c r="Z5140" s="108"/>
    </row>
    <row r="5141" spans="23:26" x14ac:dyDescent="0.25">
      <c r="W5141" s="107"/>
      <c r="X5141" s="225"/>
      <c r="Y5141" s="62"/>
      <c r="Z5141" s="108"/>
    </row>
    <row r="5142" spans="23:26" x14ac:dyDescent="0.25">
      <c r="W5142" s="107"/>
      <c r="X5142" s="225"/>
      <c r="Y5142" s="62"/>
      <c r="Z5142" s="108"/>
    </row>
    <row r="5143" spans="23:26" x14ac:dyDescent="0.25">
      <c r="W5143" s="107"/>
      <c r="X5143" s="225"/>
      <c r="Y5143" s="62"/>
      <c r="Z5143" s="108"/>
    </row>
    <row r="5144" spans="23:26" x14ac:dyDescent="0.25">
      <c r="W5144" s="107"/>
      <c r="X5144" s="225"/>
      <c r="Y5144" s="62"/>
      <c r="Z5144" s="108"/>
    </row>
    <row r="5145" spans="23:26" x14ac:dyDescent="0.25">
      <c r="W5145" s="107"/>
      <c r="X5145" s="225"/>
      <c r="Y5145" s="62"/>
      <c r="Z5145" s="108"/>
    </row>
    <row r="5146" spans="23:26" x14ac:dyDescent="0.25">
      <c r="W5146" s="107"/>
      <c r="X5146" s="225"/>
      <c r="Y5146" s="62"/>
      <c r="Z5146" s="108"/>
    </row>
    <row r="5147" spans="23:26" x14ac:dyDescent="0.25">
      <c r="W5147" s="107"/>
      <c r="X5147" s="225"/>
      <c r="Y5147" s="62"/>
      <c r="Z5147" s="108"/>
    </row>
    <row r="5148" spans="23:26" x14ac:dyDescent="0.25">
      <c r="W5148" s="107"/>
      <c r="X5148" s="225"/>
      <c r="Y5148" s="62"/>
      <c r="Z5148" s="108"/>
    </row>
    <row r="5149" spans="23:26" x14ac:dyDescent="0.25">
      <c r="W5149" s="107"/>
      <c r="X5149" s="225"/>
      <c r="Y5149" s="62"/>
      <c r="Z5149" s="108"/>
    </row>
    <row r="5150" spans="23:26" x14ac:dyDescent="0.25">
      <c r="W5150" s="107"/>
      <c r="X5150" s="225"/>
      <c r="Y5150" s="62"/>
      <c r="Z5150" s="108"/>
    </row>
    <row r="5151" spans="23:26" x14ac:dyDescent="0.25">
      <c r="W5151" s="107"/>
      <c r="X5151" s="225"/>
      <c r="Y5151" s="62"/>
      <c r="Z5151" s="108"/>
    </row>
    <row r="5152" spans="23:26" x14ac:dyDescent="0.25">
      <c r="W5152" s="107"/>
      <c r="X5152" s="225"/>
      <c r="Y5152" s="62"/>
      <c r="Z5152" s="108"/>
    </row>
    <row r="5153" spans="23:26" x14ac:dyDescent="0.25">
      <c r="W5153" s="107"/>
      <c r="X5153" s="225"/>
      <c r="Y5153" s="62"/>
      <c r="Z5153" s="108"/>
    </row>
    <row r="5154" spans="23:26" x14ac:dyDescent="0.25">
      <c r="W5154" s="107"/>
      <c r="X5154" s="225"/>
      <c r="Y5154" s="62"/>
      <c r="Z5154" s="108"/>
    </row>
    <row r="5155" spans="23:26" x14ac:dyDescent="0.25">
      <c r="W5155" s="107"/>
      <c r="X5155" s="225"/>
      <c r="Y5155" s="62"/>
      <c r="Z5155" s="108"/>
    </row>
    <row r="5156" spans="23:26" x14ac:dyDescent="0.25">
      <c r="W5156" s="107"/>
      <c r="X5156" s="225"/>
      <c r="Y5156" s="62"/>
      <c r="Z5156" s="108"/>
    </row>
    <row r="5157" spans="23:26" x14ac:dyDescent="0.25">
      <c r="W5157" s="107"/>
      <c r="X5157" s="225"/>
      <c r="Y5157" s="62"/>
      <c r="Z5157" s="108"/>
    </row>
    <row r="5158" spans="23:26" x14ac:dyDescent="0.25">
      <c r="W5158" s="107"/>
      <c r="X5158" s="225"/>
      <c r="Y5158" s="62"/>
      <c r="Z5158" s="108"/>
    </row>
    <row r="5159" spans="23:26" x14ac:dyDescent="0.25">
      <c r="W5159" s="107"/>
      <c r="X5159" s="225"/>
      <c r="Y5159" s="62"/>
      <c r="Z5159" s="108"/>
    </row>
    <row r="5160" spans="23:26" x14ac:dyDescent="0.25">
      <c r="W5160" s="107"/>
      <c r="X5160" s="225"/>
      <c r="Y5160" s="62"/>
      <c r="Z5160" s="108"/>
    </row>
    <row r="5161" spans="23:26" x14ac:dyDescent="0.25">
      <c r="W5161" s="107"/>
      <c r="X5161" s="225"/>
      <c r="Y5161" s="62"/>
      <c r="Z5161" s="108"/>
    </row>
    <row r="5162" spans="23:26" x14ac:dyDescent="0.25">
      <c r="W5162" s="107"/>
      <c r="X5162" s="225"/>
      <c r="Y5162" s="62"/>
      <c r="Z5162" s="108"/>
    </row>
    <row r="5163" spans="23:26" x14ac:dyDescent="0.25">
      <c r="W5163" s="107"/>
      <c r="X5163" s="225"/>
      <c r="Y5163" s="62"/>
      <c r="Z5163" s="108"/>
    </row>
    <row r="5164" spans="23:26" x14ac:dyDescent="0.25">
      <c r="W5164" s="107"/>
      <c r="X5164" s="225"/>
      <c r="Y5164" s="62"/>
      <c r="Z5164" s="108"/>
    </row>
    <row r="5165" spans="23:26" x14ac:dyDescent="0.25">
      <c r="W5165" s="107"/>
      <c r="X5165" s="225"/>
      <c r="Y5165" s="62"/>
      <c r="Z5165" s="108"/>
    </row>
    <row r="5166" spans="23:26" x14ac:dyDescent="0.25">
      <c r="W5166" s="107"/>
      <c r="X5166" s="225"/>
      <c r="Y5166" s="62"/>
      <c r="Z5166" s="108"/>
    </row>
    <row r="5167" spans="23:26" x14ac:dyDescent="0.25">
      <c r="W5167" s="107"/>
      <c r="X5167" s="225"/>
      <c r="Y5167" s="62"/>
      <c r="Z5167" s="108"/>
    </row>
    <row r="5168" spans="23:26" x14ac:dyDescent="0.25">
      <c r="W5168" s="107"/>
      <c r="X5168" s="225"/>
      <c r="Y5168" s="62"/>
      <c r="Z5168" s="108"/>
    </row>
    <row r="5169" spans="23:26" x14ac:dyDescent="0.25">
      <c r="W5169" s="107"/>
      <c r="X5169" s="225"/>
      <c r="Y5169" s="62"/>
      <c r="Z5169" s="108"/>
    </row>
    <row r="5170" spans="23:26" x14ac:dyDescent="0.25">
      <c r="W5170" s="107"/>
      <c r="X5170" s="225"/>
      <c r="Y5170" s="62"/>
      <c r="Z5170" s="108"/>
    </row>
    <row r="5171" spans="23:26" x14ac:dyDescent="0.25">
      <c r="W5171" s="107"/>
      <c r="X5171" s="225"/>
      <c r="Y5171" s="62"/>
      <c r="Z5171" s="108"/>
    </row>
    <row r="5172" spans="23:26" x14ac:dyDescent="0.25">
      <c r="W5172" s="107"/>
      <c r="X5172" s="225"/>
      <c r="Y5172" s="62"/>
      <c r="Z5172" s="108"/>
    </row>
    <row r="5173" spans="23:26" x14ac:dyDescent="0.25">
      <c r="W5173" s="107"/>
      <c r="X5173" s="225"/>
      <c r="Y5173" s="62"/>
      <c r="Z5173" s="108"/>
    </row>
    <row r="5174" spans="23:26" x14ac:dyDescent="0.25">
      <c r="W5174" s="107"/>
      <c r="X5174" s="225"/>
      <c r="Y5174" s="62"/>
      <c r="Z5174" s="108"/>
    </row>
    <row r="5175" spans="23:26" x14ac:dyDescent="0.25">
      <c r="W5175" s="107"/>
      <c r="X5175" s="225"/>
      <c r="Y5175" s="62"/>
      <c r="Z5175" s="108"/>
    </row>
    <row r="5176" spans="23:26" x14ac:dyDescent="0.25">
      <c r="W5176" s="107"/>
      <c r="X5176" s="225"/>
      <c r="Y5176" s="62"/>
      <c r="Z5176" s="108"/>
    </row>
    <row r="5177" spans="23:26" x14ac:dyDescent="0.25">
      <c r="W5177" s="107"/>
      <c r="X5177" s="225"/>
      <c r="Y5177" s="62"/>
      <c r="Z5177" s="108"/>
    </row>
    <row r="5178" spans="23:26" x14ac:dyDescent="0.25">
      <c r="W5178" s="107"/>
      <c r="X5178" s="225"/>
      <c r="Y5178" s="62"/>
      <c r="Z5178" s="108"/>
    </row>
    <row r="5179" spans="23:26" x14ac:dyDescent="0.25">
      <c r="W5179" s="107"/>
      <c r="X5179" s="225"/>
      <c r="Y5179" s="62"/>
      <c r="Z5179" s="108"/>
    </row>
    <row r="5180" spans="23:26" x14ac:dyDescent="0.25">
      <c r="W5180" s="107"/>
      <c r="X5180" s="225"/>
      <c r="Y5180" s="62"/>
      <c r="Z5180" s="108"/>
    </row>
    <row r="5181" spans="23:26" x14ac:dyDescent="0.25">
      <c r="W5181" s="107"/>
      <c r="X5181" s="225"/>
      <c r="Y5181" s="62"/>
      <c r="Z5181" s="108"/>
    </row>
    <row r="5182" spans="23:26" x14ac:dyDescent="0.25">
      <c r="W5182" s="107"/>
      <c r="X5182" s="225"/>
      <c r="Y5182" s="62"/>
      <c r="Z5182" s="108"/>
    </row>
    <row r="5183" spans="23:26" x14ac:dyDescent="0.25">
      <c r="W5183" s="107"/>
      <c r="X5183" s="225"/>
      <c r="Y5183" s="62"/>
      <c r="Z5183" s="108"/>
    </row>
    <row r="5184" spans="23:26" x14ac:dyDescent="0.25">
      <c r="W5184" s="107"/>
      <c r="X5184" s="225"/>
      <c r="Y5184" s="62"/>
      <c r="Z5184" s="108"/>
    </row>
    <row r="5185" spans="23:26" x14ac:dyDescent="0.25">
      <c r="W5185" s="107"/>
      <c r="X5185" s="225"/>
      <c r="Y5185" s="62"/>
      <c r="Z5185" s="108"/>
    </row>
    <row r="5186" spans="23:26" x14ac:dyDescent="0.25">
      <c r="W5186" s="107"/>
      <c r="X5186" s="225"/>
      <c r="Y5186" s="62"/>
      <c r="Z5186" s="108"/>
    </row>
    <row r="5187" spans="23:26" x14ac:dyDescent="0.25">
      <c r="W5187" s="107"/>
      <c r="X5187" s="225"/>
      <c r="Y5187" s="62"/>
      <c r="Z5187" s="108"/>
    </row>
    <row r="5188" spans="23:26" x14ac:dyDescent="0.25">
      <c r="W5188" s="107"/>
      <c r="X5188" s="225"/>
      <c r="Y5188" s="62"/>
      <c r="Z5188" s="108"/>
    </row>
    <row r="5189" spans="23:26" x14ac:dyDescent="0.25">
      <c r="W5189" s="107"/>
      <c r="X5189" s="225"/>
      <c r="Y5189" s="62"/>
      <c r="Z5189" s="108"/>
    </row>
    <row r="5190" spans="23:26" x14ac:dyDescent="0.25">
      <c r="W5190" s="107"/>
      <c r="X5190" s="225"/>
      <c r="Y5190" s="62"/>
      <c r="Z5190" s="108"/>
    </row>
    <row r="5191" spans="23:26" x14ac:dyDescent="0.25">
      <c r="W5191" s="107"/>
      <c r="X5191" s="225"/>
      <c r="Y5191" s="62"/>
      <c r="Z5191" s="108"/>
    </row>
    <row r="5192" spans="23:26" x14ac:dyDescent="0.25">
      <c r="W5192" s="107"/>
      <c r="X5192" s="225"/>
      <c r="Y5192" s="62"/>
      <c r="Z5192" s="108"/>
    </row>
    <row r="5193" spans="23:26" x14ac:dyDescent="0.25">
      <c r="W5193" s="107"/>
      <c r="X5193" s="225"/>
      <c r="Y5193" s="62"/>
      <c r="Z5193" s="108"/>
    </row>
    <row r="5194" spans="23:26" x14ac:dyDescent="0.25">
      <c r="W5194" s="107"/>
      <c r="X5194" s="225"/>
      <c r="Y5194" s="62"/>
      <c r="Z5194" s="108"/>
    </row>
    <row r="5195" spans="23:26" x14ac:dyDescent="0.25">
      <c r="W5195" s="107"/>
      <c r="X5195" s="225"/>
      <c r="Y5195" s="62"/>
      <c r="Z5195" s="108"/>
    </row>
    <row r="5196" spans="23:26" x14ac:dyDescent="0.25">
      <c r="W5196" s="107"/>
      <c r="X5196" s="225"/>
      <c r="Y5196" s="62"/>
      <c r="Z5196" s="108"/>
    </row>
    <row r="5197" spans="23:26" x14ac:dyDescent="0.25">
      <c r="W5197" s="107"/>
      <c r="X5197" s="225"/>
      <c r="Y5197" s="62"/>
      <c r="Z5197" s="108"/>
    </row>
    <row r="5198" spans="23:26" x14ac:dyDescent="0.25">
      <c r="W5198" s="107"/>
      <c r="X5198" s="225"/>
      <c r="Y5198" s="62"/>
      <c r="Z5198" s="108"/>
    </row>
    <row r="5199" spans="23:26" x14ac:dyDescent="0.25">
      <c r="W5199" s="107"/>
      <c r="X5199" s="225"/>
      <c r="Y5199" s="62"/>
      <c r="Z5199" s="108"/>
    </row>
    <row r="5200" spans="23:26" x14ac:dyDescent="0.25">
      <c r="W5200" s="107"/>
      <c r="X5200" s="225"/>
      <c r="Y5200" s="62"/>
      <c r="Z5200" s="108"/>
    </row>
    <row r="5201" spans="23:26" x14ac:dyDescent="0.25">
      <c r="W5201" s="107"/>
      <c r="X5201" s="225"/>
      <c r="Y5201" s="62"/>
      <c r="Z5201" s="108"/>
    </row>
    <row r="5202" spans="23:26" x14ac:dyDescent="0.25">
      <c r="W5202" s="107"/>
      <c r="X5202" s="225"/>
      <c r="Y5202" s="62"/>
      <c r="Z5202" s="108"/>
    </row>
    <row r="5203" spans="23:26" x14ac:dyDescent="0.25">
      <c r="W5203" s="107"/>
      <c r="X5203" s="225"/>
      <c r="Y5203" s="62"/>
      <c r="Z5203" s="108"/>
    </row>
    <row r="5204" spans="23:26" x14ac:dyDescent="0.25">
      <c r="W5204" s="107"/>
      <c r="X5204" s="225"/>
      <c r="Y5204" s="62"/>
      <c r="Z5204" s="108"/>
    </row>
    <row r="5205" spans="23:26" x14ac:dyDescent="0.25">
      <c r="W5205" s="107"/>
      <c r="X5205" s="225"/>
      <c r="Y5205" s="62"/>
      <c r="Z5205" s="108"/>
    </row>
    <row r="5206" spans="23:26" x14ac:dyDescent="0.25">
      <c r="W5206" s="107"/>
      <c r="X5206" s="225"/>
      <c r="Y5206" s="62"/>
      <c r="Z5206" s="108"/>
    </row>
    <row r="5207" spans="23:26" x14ac:dyDescent="0.25">
      <c r="W5207" s="107"/>
      <c r="X5207" s="225"/>
      <c r="Y5207" s="62"/>
      <c r="Z5207" s="108"/>
    </row>
    <row r="5208" spans="23:26" x14ac:dyDescent="0.25">
      <c r="W5208" s="107"/>
      <c r="X5208" s="225"/>
      <c r="Y5208" s="62"/>
      <c r="Z5208" s="108"/>
    </row>
    <row r="5209" spans="23:26" x14ac:dyDescent="0.25">
      <c r="W5209" s="107"/>
      <c r="X5209" s="225"/>
      <c r="Y5209" s="62"/>
      <c r="Z5209" s="108"/>
    </row>
    <row r="5210" spans="23:26" x14ac:dyDescent="0.25">
      <c r="W5210" s="107"/>
      <c r="X5210" s="225"/>
      <c r="Y5210" s="62"/>
      <c r="Z5210" s="108"/>
    </row>
    <row r="5211" spans="23:26" x14ac:dyDescent="0.25">
      <c r="W5211" s="107"/>
      <c r="X5211" s="225"/>
      <c r="Y5211" s="62"/>
      <c r="Z5211" s="108"/>
    </row>
    <row r="5212" spans="23:26" x14ac:dyDescent="0.25">
      <c r="W5212" s="107"/>
      <c r="X5212" s="225"/>
      <c r="Y5212" s="62"/>
      <c r="Z5212" s="108"/>
    </row>
    <row r="5213" spans="23:26" x14ac:dyDescent="0.25">
      <c r="W5213" s="107"/>
      <c r="X5213" s="225"/>
      <c r="Y5213" s="62"/>
      <c r="Z5213" s="108"/>
    </row>
    <row r="5214" spans="23:26" x14ac:dyDescent="0.25">
      <c r="W5214" s="107"/>
      <c r="X5214" s="225"/>
      <c r="Y5214" s="62"/>
      <c r="Z5214" s="108"/>
    </row>
    <row r="5215" spans="23:26" x14ac:dyDescent="0.25">
      <c r="W5215" s="107"/>
      <c r="X5215" s="225"/>
      <c r="Y5215" s="62"/>
      <c r="Z5215" s="108"/>
    </row>
    <row r="5216" spans="23:26" x14ac:dyDescent="0.25">
      <c r="W5216" s="107"/>
      <c r="X5216" s="225"/>
      <c r="Y5216" s="62"/>
      <c r="Z5216" s="108"/>
    </row>
    <row r="5217" spans="23:26" x14ac:dyDescent="0.25">
      <c r="W5217" s="107"/>
      <c r="X5217" s="225"/>
      <c r="Y5217" s="62"/>
      <c r="Z5217" s="108"/>
    </row>
    <row r="5218" spans="23:26" x14ac:dyDescent="0.25">
      <c r="W5218" s="107"/>
      <c r="X5218" s="225"/>
      <c r="Y5218" s="62"/>
      <c r="Z5218" s="108"/>
    </row>
    <row r="5219" spans="23:26" x14ac:dyDescent="0.25">
      <c r="W5219" s="107"/>
      <c r="X5219" s="225"/>
      <c r="Y5219" s="62"/>
      <c r="Z5219" s="108"/>
    </row>
    <row r="5220" spans="23:26" x14ac:dyDescent="0.25">
      <c r="W5220" s="107"/>
      <c r="X5220" s="225"/>
      <c r="Y5220" s="62"/>
      <c r="Z5220" s="108"/>
    </row>
    <row r="5221" spans="23:26" x14ac:dyDescent="0.25">
      <c r="W5221" s="107"/>
      <c r="X5221" s="225"/>
      <c r="Y5221" s="62"/>
      <c r="Z5221" s="108"/>
    </row>
    <row r="5222" spans="23:26" x14ac:dyDescent="0.25">
      <c r="W5222" s="107"/>
      <c r="X5222" s="225"/>
      <c r="Y5222" s="62"/>
      <c r="Z5222" s="108"/>
    </row>
    <row r="5223" spans="23:26" x14ac:dyDescent="0.25">
      <c r="W5223" s="107"/>
      <c r="X5223" s="225"/>
      <c r="Y5223" s="62"/>
      <c r="Z5223" s="108"/>
    </row>
    <row r="5224" spans="23:26" x14ac:dyDescent="0.25">
      <c r="W5224" s="107"/>
      <c r="X5224" s="225"/>
      <c r="Y5224" s="62"/>
      <c r="Z5224" s="108"/>
    </row>
    <row r="5225" spans="23:26" x14ac:dyDescent="0.25">
      <c r="W5225" s="107"/>
      <c r="X5225" s="225"/>
      <c r="Y5225" s="62"/>
      <c r="Z5225" s="108"/>
    </row>
    <row r="5226" spans="23:26" x14ac:dyDescent="0.25">
      <c r="W5226" s="107"/>
      <c r="X5226" s="225"/>
      <c r="Y5226" s="62"/>
      <c r="Z5226" s="108"/>
    </row>
    <row r="5227" spans="23:26" x14ac:dyDescent="0.25">
      <c r="W5227" s="107"/>
      <c r="X5227" s="225"/>
      <c r="Y5227" s="62"/>
      <c r="Z5227" s="108"/>
    </row>
    <row r="5228" spans="23:26" x14ac:dyDescent="0.25">
      <c r="W5228" s="107"/>
      <c r="X5228" s="225"/>
      <c r="Y5228" s="62"/>
      <c r="Z5228" s="108"/>
    </row>
    <row r="5229" spans="23:26" x14ac:dyDescent="0.25">
      <c r="W5229" s="107"/>
      <c r="X5229" s="225"/>
      <c r="Y5229" s="62"/>
      <c r="Z5229" s="108"/>
    </row>
    <row r="5230" spans="23:26" x14ac:dyDescent="0.25">
      <c r="W5230" s="107"/>
      <c r="X5230" s="225"/>
      <c r="Y5230" s="62"/>
      <c r="Z5230" s="108"/>
    </row>
    <row r="5231" spans="23:26" x14ac:dyDescent="0.25">
      <c r="W5231" s="107"/>
      <c r="X5231" s="225"/>
      <c r="Y5231" s="62"/>
      <c r="Z5231" s="108"/>
    </row>
    <row r="5232" spans="23:26" x14ac:dyDescent="0.25">
      <c r="W5232" s="107"/>
      <c r="X5232" s="225"/>
      <c r="Y5232" s="62"/>
      <c r="Z5232" s="108"/>
    </row>
    <row r="5233" spans="23:26" x14ac:dyDescent="0.25">
      <c r="W5233" s="107"/>
      <c r="X5233" s="225"/>
      <c r="Y5233" s="62"/>
      <c r="Z5233" s="108"/>
    </row>
    <row r="5234" spans="23:26" x14ac:dyDescent="0.25">
      <c r="W5234" s="107"/>
      <c r="X5234" s="225"/>
      <c r="Y5234" s="62"/>
      <c r="Z5234" s="108"/>
    </row>
    <row r="5235" spans="23:26" x14ac:dyDescent="0.25">
      <c r="W5235" s="107"/>
      <c r="X5235" s="225"/>
      <c r="Y5235" s="62"/>
      <c r="Z5235" s="108"/>
    </row>
    <row r="5236" spans="23:26" x14ac:dyDescent="0.25">
      <c r="W5236" s="107"/>
      <c r="X5236" s="225"/>
      <c r="Y5236" s="62"/>
      <c r="Z5236" s="108"/>
    </row>
    <row r="5237" spans="23:26" x14ac:dyDescent="0.25">
      <c r="W5237" s="107"/>
      <c r="X5237" s="225"/>
      <c r="Y5237" s="62"/>
      <c r="Z5237" s="108"/>
    </row>
    <row r="5238" spans="23:26" x14ac:dyDescent="0.25">
      <c r="W5238" s="107"/>
      <c r="X5238" s="225"/>
      <c r="Y5238" s="62"/>
      <c r="Z5238" s="108"/>
    </row>
    <row r="5239" spans="23:26" x14ac:dyDescent="0.25">
      <c r="W5239" s="107"/>
      <c r="X5239" s="225"/>
      <c r="Y5239" s="62"/>
      <c r="Z5239" s="108"/>
    </row>
    <row r="5240" spans="23:26" x14ac:dyDescent="0.25">
      <c r="W5240" s="107"/>
      <c r="X5240" s="225"/>
      <c r="Y5240" s="62"/>
      <c r="Z5240" s="108"/>
    </row>
    <row r="5241" spans="23:26" x14ac:dyDescent="0.25">
      <c r="W5241" s="107"/>
      <c r="X5241" s="225"/>
      <c r="Y5241" s="62"/>
      <c r="Z5241" s="108"/>
    </row>
    <row r="5242" spans="23:26" x14ac:dyDescent="0.25">
      <c r="W5242" s="107"/>
      <c r="X5242" s="225"/>
      <c r="Y5242" s="62"/>
      <c r="Z5242" s="108"/>
    </row>
    <row r="5243" spans="23:26" x14ac:dyDescent="0.25">
      <c r="W5243" s="107"/>
      <c r="X5243" s="225"/>
      <c r="Y5243" s="62"/>
      <c r="Z5243" s="108"/>
    </row>
    <row r="5244" spans="23:26" x14ac:dyDescent="0.25">
      <c r="W5244" s="107"/>
      <c r="X5244" s="225"/>
      <c r="Y5244" s="62"/>
      <c r="Z5244" s="108"/>
    </row>
    <row r="5245" spans="23:26" x14ac:dyDescent="0.25">
      <c r="W5245" s="107"/>
      <c r="X5245" s="225"/>
      <c r="Y5245" s="62"/>
      <c r="Z5245" s="108"/>
    </row>
    <row r="5246" spans="23:26" x14ac:dyDescent="0.25">
      <c r="W5246" s="107"/>
      <c r="X5246" s="225"/>
      <c r="Y5246" s="62"/>
      <c r="Z5246" s="108"/>
    </row>
    <row r="5247" spans="23:26" x14ac:dyDescent="0.25">
      <c r="W5247" s="107"/>
      <c r="X5247" s="225"/>
      <c r="Y5247" s="62"/>
      <c r="Z5247" s="108"/>
    </row>
    <row r="5248" spans="23:26" x14ac:dyDescent="0.25">
      <c r="W5248" s="107"/>
      <c r="X5248" s="225"/>
      <c r="Y5248" s="62"/>
      <c r="Z5248" s="108"/>
    </row>
    <row r="5249" spans="23:26" x14ac:dyDescent="0.25">
      <c r="W5249" s="107"/>
      <c r="X5249" s="225"/>
      <c r="Y5249" s="62"/>
      <c r="Z5249" s="108"/>
    </row>
    <row r="5250" spans="23:26" x14ac:dyDescent="0.25">
      <c r="W5250" s="107"/>
      <c r="X5250" s="225"/>
      <c r="Y5250" s="62"/>
      <c r="Z5250" s="108"/>
    </row>
    <row r="5251" spans="23:26" x14ac:dyDescent="0.25">
      <c r="W5251" s="107"/>
      <c r="X5251" s="225"/>
      <c r="Y5251" s="62"/>
      <c r="Z5251" s="108"/>
    </row>
    <row r="5252" spans="23:26" x14ac:dyDescent="0.25">
      <c r="W5252" s="107"/>
      <c r="X5252" s="225"/>
      <c r="Y5252" s="62"/>
      <c r="Z5252" s="108"/>
    </row>
    <row r="5253" spans="23:26" x14ac:dyDescent="0.25">
      <c r="W5253" s="107"/>
      <c r="X5253" s="225"/>
      <c r="Y5253" s="62"/>
      <c r="Z5253" s="108"/>
    </row>
    <row r="5254" spans="23:26" x14ac:dyDescent="0.25">
      <c r="W5254" s="107"/>
      <c r="X5254" s="225"/>
      <c r="Y5254" s="62"/>
      <c r="Z5254" s="108"/>
    </row>
    <row r="5255" spans="23:26" x14ac:dyDescent="0.25">
      <c r="W5255" s="107"/>
      <c r="X5255" s="225"/>
      <c r="Y5255" s="62"/>
      <c r="Z5255" s="108"/>
    </row>
    <row r="5256" spans="23:26" x14ac:dyDescent="0.25">
      <c r="W5256" s="107"/>
      <c r="X5256" s="225"/>
      <c r="Y5256" s="62"/>
      <c r="Z5256" s="108"/>
    </row>
    <row r="5257" spans="23:26" x14ac:dyDescent="0.25">
      <c r="W5257" s="107"/>
      <c r="X5257" s="225"/>
      <c r="Y5257" s="62"/>
      <c r="Z5257" s="108"/>
    </row>
    <row r="5258" spans="23:26" x14ac:dyDescent="0.25">
      <c r="W5258" s="107"/>
      <c r="X5258" s="225"/>
      <c r="Y5258" s="62"/>
      <c r="Z5258" s="108"/>
    </row>
    <row r="5259" spans="23:26" x14ac:dyDescent="0.25">
      <c r="W5259" s="107"/>
      <c r="X5259" s="225"/>
      <c r="Y5259" s="62"/>
      <c r="Z5259" s="108"/>
    </row>
    <row r="5260" spans="23:26" x14ac:dyDescent="0.25">
      <c r="W5260" s="107"/>
      <c r="X5260" s="225"/>
      <c r="Y5260" s="62"/>
      <c r="Z5260" s="108"/>
    </row>
    <row r="5261" spans="23:26" x14ac:dyDescent="0.25">
      <c r="W5261" s="107"/>
      <c r="X5261" s="225"/>
      <c r="Y5261" s="62"/>
      <c r="Z5261" s="108"/>
    </row>
    <row r="5262" spans="23:26" x14ac:dyDescent="0.25">
      <c r="W5262" s="107"/>
      <c r="X5262" s="225"/>
      <c r="Y5262" s="62"/>
      <c r="Z5262" s="108"/>
    </row>
    <row r="5263" spans="23:26" x14ac:dyDescent="0.25">
      <c r="W5263" s="107"/>
      <c r="X5263" s="225"/>
      <c r="Y5263" s="62"/>
      <c r="Z5263" s="108"/>
    </row>
    <row r="5264" spans="23:26" x14ac:dyDescent="0.25">
      <c r="W5264" s="107"/>
      <c r="X5264" s="225"/>
      <c r="Y5264" s="62"/>
      <c r="Z5264" s="108"/>
    </row>
    <row r="5265" spans="23:26" x14ac:dyDescent="0.25">
      <c r="W5265" s="107"/>
      <c r="X5265" s="225"/>
      <c r="Y5265" s="62"/>
      <c r="Z5265" s="108"/>
    </row>
    <row r="5266" spans="23:26" x14ac:dyDescent="0.25">
      <c r="W5266" s="107"/>
      <c r="X5266" s="225"/>
      <c r="Y5266" s="62"/>
      <c r="Z5266" s="108"/>
    </row>
    <row r="5267" spans="23:26" x14ac:dyDescent="0.25">
      <c r="W5267" s="107"/>
      <c r="X5267" s="225"/>
      <c r="Y5267" s="62"/>
      <c r="Z5267" s="108"/>
    </row>
    <row r="5268" spans="23:26" x14ac:dyDescent="0.25">
      <c r="W5268" s="107"/>
      <c r="X5268" s="225"/>
      <c r="Y5268" s="62"/>
      <c r="Z5268" s="108"/>
    </row>
    <row r="5269" spans="23:26" x14ac:dyDescent="0.25">
      <c r="W5269" s="107"/>
      <c r="X5269" s="225"/>
      <c r="Y5269" s="62"/>
      <c r="Z5269" s="108"/>
    </row>
    <row r="5270" spans="23:26" x14ac:dyDescent="0.25">
      <c r="W5270" s="107"/>
      <c r="X5270" s="225"/>
      <c r="Y5270" s="62"/>
      <c r="Z5270" s="108"/>
    </row>
    <row r="5271" spans="23:26" x14ac:dyDescent="0.25">
      <c r="W5271" s="107"/>
      <c r="X5271" s="225"/>
      <c r="Y5271" s="62"/>
      <c r="Z5271" s="108"/>
    </row>
    <row r="5272" spans="23:26" x14ac:dyDescent="0.25">
      <c r="W5272" s="107"/>
      <c r="X5272" s="225"/>
      <c r="Y5272" s="62"/>
      <c r="Z5272" s="108"/>
    </row>
    <row r="5273" spans="23:26" x14ac:dyDescent="0.25">
      <c r="W5273" s="107"/>
      <c r="X5273" s="225"/>
      <c r="Y5273" s="62"/>
      <c r="Z5273" s="108"/>
    </row>
    <row r="5274" spans="23:26" x14ac:dyDescent="0.25">
      <c r="W5274" s="107"/>
      <c r="X5274" s="225"/>
      <c r="Y5274" s="62"/>
      <c r="Z5274" s="108"/>
    </row>
    <row r="5275" spans="23:26" x14ac:dyDescent="0.25">
      <c r="W5275" s="107"/>
      <c r="X5275" s="225"/>
      <c r="Y5275" s="62"/>
      <c r="Z5275" s="108"/>
    </row>
    <row r="5276" spans="23:26" x14ac:dyDescent="0.25">
      <c r="W5276" s="107"/>
      <c r="X5276" s="225"/>
      <c r="Y5276" s="62"/>
      <c r="Z5276" s="108"/>
    </row>
    <row r="5277" spans="23:26" x14ac:dyDescent="0.25">
      <c r="W5277" s="107"/>
      <c r="X5277" s="225"/>
      <c r="Y5277" s="62"/>
      <c r="Z5277" s="108"/>
    </row>
    <row r="5278" spans="23:26" x14ac:dyDescent="0.25">
      <c r="W5278" s="107"/>
      <c r="X5278" s="225"/>
      <c r="Y5278" s="62"/>
      <c r="Z5278" s="108"/>
    </row>
    <row r="5279" spans="23:26" x14ac:dyDescent="0.25">
      <c r="W5279" s="107"/>
      <c r="X5279" s="225"/>
      <c r="Y5279" s="62"/>
      <c r="Z5279" s="108"/>
    </row>
    <row r="5280" spans="23:26" x14ac:dyDescent="0.25">
      <c r="W5280" s="107"/>
      <c r="X5280" s="225"/>
      <c r="Y5280" s="62"/>
      <c r="Z5280" s="108"/>
    </row>
    <row r="5281" spans="23:26" x14ac:dyDescent="0.25">
      <c r="W5281" s="107"/>
      <c r="X5281" s="225"/>
      <c r="Y5281" s="62"/>
      <c r="Z5281" s="108"/>
    </row>
    <row r="5282" spans="23:26" x14ac:dyDescent="0.25">
      <c r="W5282" s="107"/>
      <c r="X5282" s="225"/>
      <c r="Y5282" s="62"/>
      <c r="Z5282" s="108"/>
    </row>
    <row r="5283" spans="23:26" x14ac:dyDescent="0.25">
      <c r="W5283" s="107"/>
      <c r="X5283" s="225"/>
      <c r="Y5283" s="62"/>
      <c r="Z5283" s="108"/>
    </row>
    <row r="5284" spans="23:26" x14ac:dyDescent="0.25">
      <c r="W5284" s="107"/>
      <c r="X5284" s="225"/>
      <c r="Y5284" s="62"/>
      <c r="Z5284" s="108"/>
    </row>
    <row r="5285" spans="23:26" x14ac:dyDescent="0.25">
      <c r="W5285" s="107"/>
      <c r="X5285" s="225"/>
      <c r="Y5285" s="62"/>
      <c r="Z5285" s="108"/>
    </row>
    <row r="5286" spans="23:26" x14ac:dyDescent="0.25">
      <c r="W5286" s="107"/>
      <c r="X5286" s="225"/>
      <c r="Y5286" s="62"/>
      <c r="Z5286" s="108"/>
    </row>
    <row r="5287" spans="23:26" x14ac:dyDescent="0.25">
      <c r="W5287" s="107"/>
      <c r="X5287" s="225"/>
      <c r="Y5287" s="62"/>
      <c r="Z5287" s="108"/>
    </row>
    <row r="5288" spans="23:26" x14ac:dyDescent="0.25">
      <c r="W5288" s="107"/>
      <c r="X5288" s="225"/>
      <c r="Y5288" s="62"/>
      <c r="Z5288" s="108"/>
    </row>
    <row r="5289" spans="23:26" x14ac:dyDescent="0.25">
      <c r="W5289" s="107"/>
      <c r="X5289" s="225"/>
      <c r="Y5289" s="62"/>
      <c r="Z5289" s="108"/>
    </row>
    <row r="5290" spans="23:26" x14ac:dyDescent="0.25">
      <c r="W5290" s="107"/>
      <c r="X5290" s="225"/>
      <c r="Y5290" s="62"/>
      <c r="Z5290" s="108"/>
    </row>
    <row r="5291" spans="23:26" x14ac:dyDescent="0.25">
      <c r="W5291" s="107"/>
      <c r="X5291" s="225"/>
      <c r="Y5291" s="62"/>
      <c r="Z5291" s="108"/>
    </row>
    <row r="5292" spans="23:26" x14ac:dyDescent="0.25">
      <c r="W5292" s="107"/>
      <c r="X5292" s="225"/>
      <c r="Y5292" s="62"/>
      <c r="Z5292" s="108"/>
    </row>
    <row r="5293" spans="23:26" x14ac:dyDescent="0.25">
      <c r="W5293" s="107"/>
      <c r="X5293" s="225"/>
      <c r="Y5293" s="62"/>
      <c r="Z5293" s="108"/>
    </row>
    <row r="5294" spans="23:26" x14ac:dyDescent="0.25">
      <c r="W5294" s="107"/>
      <c r="X5294" s="225"/>
      <c r="Y5294" s="62"/>
      <c r="Z5294" s="108"/>
    </row>
    <row r="5295" spans="23:26" x14ac:dyDescent="0.25">
      <c r="W5295" s="107"/>
      <c r="X5295" s="225"/>
      <c r="Y5295" s="62"/>
      <c r="Z5295" s="108"/>
    </row>
    <row r="5296" spans="23:26" x14ac:dyDescent="0.25">
      <c r="W5296" s="107"/>
      <c r="X5296" s="225"/>
      <c r="Y5296" s="62"/>
      <c r="Z5296" s="108"/>
    </row>
    <row r="5297" spans="23:26" x14ac:dyDescent="0.25">
      <c r="W5297" s="107"/>
      <c r="X5297" s="225"/>
      <c r="Y5297" s="62"/>
      <c r="Z5297" s="108"/>
    </row>
    <row r="5298" spans="23:26" x14ac:dyDescent="0.25">
      <c r="W5298" s="107"/>
      <c r="X5298" s="225"/>
      <c r="Y5298" s="62"/>
      <c r="Z5298" s="108"/>
    </row>
    <row r="5299" spans="23:26" x14ac:dyDescent="0.25">
      <c r="W5299" s="107"/>
      <c r="X5299" s="225"/>
      <c r="Y5299" s="62"/>
      <c r="Z5299" s="108"/>
    </row>
    <row r="5300" spans="23:26" x14ac:dyDescent="0.25">
      <c r="W5300" s="107"/>
      <c r="X5300" s="225"/>
      <c r="Y5300" s="62"/>
      <c r="Z5300" s="108"/>
    </row>
    <row r="5301" spans="23:26" x14ac:dyDescent="0.25">
      <c r="W5301" s="107"/>
      <c r="X5301" s="225"/>
      <c r="Y5301" s="62"/>
      <c r="Z5301" s="108"/>
    </row>
    <row r="5302" spans="23:26" x14ac:dyDescent="0.25">
      <c r="W5302" s="107"/>
      <c r="X5302" s="225"/>
      <c r="Y5302" s="62"/>
      <c r="Z5302" s="108"/>
    </row>
    <row r="5303" spans="23:26" x14ac:dyDescent="0.25">
      <c r="W5303" s="107"/>
      <c r="X5303" s="225"/>
      <c r="Y5303" s="62"/>
      <c r="Z5303" s="108"/>
    </row>
    <row r="5304" spans="23:26" x14ac:dyDescent="0.25">
      <c r="W5304" s="107"/>
      <c r="X5304" s="225"/>
      <c r="Y5304" s="62"/>
      <c r="Z5304" s="108"/>
    </row>
    <row r="5305" spans="23:26" x14ac:dyDescent="0.25">
      <c r="W5305" s="107"/>
      <c r="X5305" s="225"/>
      <c r="Y5305" s="62"/>
      <c r="Z5305" s="108"/>
    </row>
    <row r="5306" spans="23:26" x14ac:dyDescent="0.25">
      <c r="W5306" s="107"/>
      <c r="X5306" s="225"/>
      <c r="Y5306" s="62"/>
      <c r="Z5306" s="108"/>
    </row>
    <row r="5307" spans="23:26" x14ac:dyDescent="0.25">
      <c r="W5307" s="107"/>
      <c r="X5307" s="225"/>
      <c r="Y5307" s="62"/>
      <c r="Z5307" s="108"/>
    </row>
    <row r="5308" spans="23:26" x14ac:dyDescent="0.25">
      <c r="W5308" s="107"/>
      <c r="X5308" s="225"/>
      <c r="Y5308" s="62"/>
      <c r="Z5308" s="108"/>
    </row>
    <row r="5309" spans="23:26" x14ac:dyDescent="0.25">
      <c r="W5309" s="107"/>
      <c r="X5309" s="225"/>
      <c r="Y5309" s="62"/>
      <c r="Z5309" s="108"/>
    </row>
    <row r="5310" spans="23:26" x14ac:dyDescent="0.25">
      <c r="W5310" s="107"/>
      <c r="X5310" s="225"/>
      <c r="Y5310" s="62"/>
      <c r="Z5310" s="108"/>
    </row>
    <row r="5311" spans="23:26" x14ac:dyDescent="0.25">
      <c r="W5311" s="107"/>
      <c r="X5311" s="225"/>
      <c r="Y5311" s="62"/>
      <c r="Z5311" s="108"/>
    </row>
    <row r="5312" spans="23:26" x14ac:dyDescent="0.25">
      <c r="W5312" s="107"/>
      <c r="X5312" s="225"/>
      <c r="Y5312" s="62"/>
      <c r="Z5312" s="108"/>
    </row>
    <row r="5313" spans="23:26" x14ac:dyDescent="0.25">
      <c r="W5313" s="107"/>
      <c r="X5313" s="225"/>
      <c r="Y5313" s="62"/>
      <c r="Z5313" s="108"/>
    </row>
    <row r="5314" spans="23:26" x14ac:dyDescent="0.25">
      <c r="W5314" s="107"/>
      <c r="X5314" s="225"/>
      <c r="Y5314" s="62"/>
      <c r="Z5314" s="108"/>
    </row>
    <row r="5315" spans="23:26" x14ac:dyDescent="0.25">
      <c r="W5315" s="107"/>
      <c r="X5315" s="225"/>
      <c r="Y5315" s="62"/>
      <c r="Z5315" s="108"/>
    </row>
    <row r="5316" spans="23:26" x14ac:dyDescent="0.25">
      <c r="W5316" s="107"/>
      <c r="X5316" s="225"/>
      <c r="Y5316" s="62"/>
      <c r="Z5316" s="108"/>
    </row>
    <row r="5317" spans="23:26" x14ac:dyDescent="0.25">
      <c r="W5317" s="107"/>
      <c r="X5317" s="225"/>
      <c r="Y5317" s="62"/>
      <c r="Z5317" s="108"/>
    </row>
    <row r="5318" spans="23:26" x14ac:dyDescent="0.25">
      <c r="W5318" s="107"/>
      <c r="X5318" s="225"/>
      <c r="Y5318" s="62"/>
      <c r="Z5318" s="108"/>
    </row>
    <row r="5319" spans="23:26" x14ac:dyDescent="0.25">
      <c r="W5319" s="107"/>
      <c r="X5319" s="225"/>
      <c r="Y5319" s="62"/>
      <c r="Z5319" s="108"/>
    </row>
    <row r="5320" spans="23:26" x14ac:dyDescent="0.25">
      <c r="W5320" s="107"/>
      <c r="X5320" s="225"/>
      <c r="Y5320" s="62"/>
      <c r="Z5320" s="108"/>
    </row>
    <row r="5321" spans="23:26" x14ac:dyDescent="0.25">
      <c r="W5321" s="107"/>
      <c r="X5321" s="225"/>
      <c r="Y5321" s="62"/>
      <c r="Z5321" s="108"/>
    </row>
    <row r="5322" spans="23:26" x14ac:dyDescent="0.25">
      <c r="W5322" s="107"/>
      <c r="X5322" s="225"/>
      <c r="Y5322" s="62"/>
      <c r="Z5322" s="108"/>
    </row>
    <row r="5323" spans="23:26" x14ac:dyDescent="0.25">
      <c r="W5323" s="107"/>
      <c r="X5323" s="225"/>
      <c r="Y5323" s="62"/>
      <c r="Z5323" s="108"/>
    </row>
    <row r="5324" spans="23:26" x14ac:dyDescent="0.25">
      <c r="W5324" s="107"/>
      <c r="X5324" s="225"/>
      <c r="Y5324" s="62"/>
      <c r="Z5324" s="108"/>
    </row>
    <row r="5325" spans="23:26" x14ac:dyDescent="0.25">
      <c r="W5325" s="107"/>
      <c r="X5325" s="225"/>
      <c r="Y5325" s="62"/>
      <c r="Z5325" s="108"/>
    </row>
    <row r="5326" spans="23:26" x14ac:dyDescent="0.25">
      <c r="W5326" s="107"/>
      <c r="X5326" s="225"/>
      <c r="Y5326" s="62"/>
      <c r="Z5326" s="108"/>
    </row>
    <row r="5327" spans="23:26" x14ac:dyDescent="0.25">
      <c r="W5327" s="107"/>
      <c r="X5327" s="225"/>
      <c r="Y5327" s="62"/>
      <c r="Z5327" s="108"/>
    </row>
    <row r="5328" spans="23:26" x14ac:dyDescent="0.25">
      <c r="W5328" s="107"/>
      <c r="X5328" s="225"/>
      <c r="Y5328" s="62"/>
      <c r="Z5328" s="108"/>
    </row>
    <row r="5329" spans="23:26" x14ac:dyDescent="0.25">
      <c r="W5329" s="107"/>
      <c r="X5329" s="225"/>
      <c r="Y5329" s="62"/>
      <c r="Z5329" s="108"/>
    </row>
    <row r="5330" spans="23:26" x14ac:dyDescent="0.25">
      <c r="W5330" s="107"/>
      <c r="X5330" s="225"/>
      <c r="Y5330" s="62"/>
      <c r="Z5330" s="108"/>
    </row>
    <row r="5331" spans="23:26" x14ac:dyDescent="0.25">
      <c r="W5331" s="107"/>
      <c r="X5331" s="225"/>
      <c r="Y5331" s="62"/>
      <c r="Z5331" s="108"/>
    </row>
    <row r="5332" spans="23:26" x14ac:dyDescent="0.25">
      <c r="W5332" s="107"/>
      <c r="X5332" s="225"/>
      <c r="Y5332" s="62"/>
      <c r="Z5332" s="108"/>
    </row>
    <row r="5333" spans="23:26" x14ac:dyDescent="0.25">
      <c r="W5333" s="107"/>
      <c r="X5333" s="225"/>
      <c r="Y5333" s="62"/>
      <c r="Z5333" s="108"/>
    </row>
    <row r="5334" spans="23:26" x14ac:dyDescent="0.25">
      <c r="W5334" s="107"/>
      <c r="X5334" s="225"/>
      <c r="Y5334" s="62"/>
      <c r="Z5334" s="108"/>
    </row>
    <row r="5335" spans="23:26" x14ac:dyDescent="0.25">
      <c r="W5335" s="107"/>
      <c r="X5335" s="225"/>
      <c r="Y5335" s="62"/>
      <c r="Z5335" s="108"/>
    </row>
    <row r="5336" spans="23:26" x14ac:dyDescent="0.25">
      <c r="W5336" s="107"/>
      <c r="X5336" s="225"/>
      <c r="Y5336" s="62"/>
      <c r="Z5336" s="108"/>
    </row>
    <row r="5337" spans="23:26" x14ac:dyDescent="0.25">
      <c r="W5337" s="107"/>
      <c r="X5337" s="225"/>
      <c r="Y5337" s="62"/>
      <c r="Z5337" s="108"/>
    </row>
    <row r="5338" spans="23:26" x14ac:dyDescent="0.25">
      <c r="W5338" s="107"/>
      <c r="X5338" s="225"/>
      <c r="Y5338" s="62"/>
      <c r="Z5338" s="108"/>
    </row>
    <row r="5339" spans="23:26" x14ac:dyDescent="0.25">
      <c r="W5339" s="107"/>
      <c r="X5339" s="225"/>
      <c r="Y5339" s="62"/>
      <c r="Z5339" s="108"/>
    </row>
    <row r="5340" spans="23:26" x14ac:dyDescent="0.25">
      <c r="W5340" s="107"/>
      <c r="X5340" s="225"/>
      <c r="Y5340" s="62"/>
      <c r="Z5340" s="108"/>
    </row>
    <row r="5341" spans="23:26" x14ac:dyDescent="0.25">
      <c r="W5341" s="107"/>
      <c r="X5341" s="225"/>
      <c r="Y5341" s="62"/>
      <c r="Z5341" s="108"/>
    </row>
    <row r="5342" spans="23:26" x14ac:dyDescent="0.25">
      <c r="W5342" s="107"/>
      <c r="X5342" s="225"/>
      <c r="Y5342" s="62"/>
      <c r="Z5342" s="108"/>
    </row>
    <row r="5343" spans="23:26" x14ac:dyDescent="0.25">
      <c r="W5343" s="107"/>
      <c r="X5343" s="225"/>
      <c r="Y5343" s="62"/>
      <c r="Z5343" s="108"/>
    </row>
    <row r="5344" spans="23:26" x14ac:dyDescent="0.25">
      <c r="W5344" s="107"/>
      <c r="X5344" s="225"/>
      <c r="Y5344" s="62"/>
      <c r="Z5344" s="108"/>
    </row>
    <row r="5345" spans="23:26" x14ac:dyDescent="0.25">
      <c r="W5345" s="107"/>
      <c r="X5345" s="225"/>
      <c r="Y5345" s="62"/>
      <c r="Z5345" s="108"/>
    </row>
    <row r="5346" spans="23:26" x14ac:dyDescent="0.25">
      <c r="W5346" s="107"/>
      <c r="X5346" s="225"/>
      <c r="Y5346" s="62"/>
      <c r="Z5346" s="108"/>
    </row>
    <row r="5347" spans="23:26" x14ac:dyDescent="0.25">
      <c r="W5347" s="107"/>
      <c r="X5347" s="225"/>
      <c r="Y5347" s="62"/>
      <c r="Z5347" s="108"/>
    </row>
    <row r="5348" spans="23:26" x14ac:dyDescent="0.25">
      <c r="W5348" s="107"/>
      <c r="X5348" s="225"/>
      <c r="Y5348" s="62"/>
      <c r="Z5348" s="108"/>
    </row>
    <row r="5349" spans="23:26" x14ac:dyDescent="0.25">
      <c r="W5349" s="107"/>
      <c r="X5349" s="225"/>
      <c r="Y5349" s="62"/>
      <c r="Z5349" s="108"/>
    </row>
    <row r="5350" spans="23:26" x14ac:dyDescent="0.25">
      <c r="W5350" s="107"/>
      <c r="X5350" s="225"/>
      <c r="Y5350" s="62"/>
      <c r="Z5350" s="108"/>
    </row>
    <row r="5351" spans="23:26" x14ac:dyDescent="0.25">
      <c r="W5351" s="107"/>
      <c r="X5351" s="225"/>
      <c r="Y5351" s="62"/>
      <c r="Z5351" s="108"/>
    </row>
    <row r="5352" spans="23:26" x14ac:dyDescent="0.25">
      <c r="W5352" s="107"/>
      <c r="X5352" s="225"/>
      <c r="Y5352" s="62"/>
      <c r="Z5352" s="108"/>
    </row>
    <row r="5353" spans="23:26" x14ac:dyDescent="0.25">
      <c r="W5353" s="107"/>
      <c r="X5353" s="225"/>
      <c r="Y5353" s="62"/>
      <c r="Z5353" s="108"/>
    </row>
    <row r="5354" spans="23:26" x14ac:dyDescent="0.25">
      <c r="W5354" s="107"/>
      <c r="X5354" s="225"/>
      <c r="Y5354" s="62"/>
      <c r="Z5354" s="108"/>
    </row>
    <row r="5355" spans="23:26" x14ac:dyDescent="0.25">
      <c r="W5355" s="107"/>
      <c r="X5355" s="225"/>
      <c r="Y5355" s="62"/>
      <c r="Z5355" s="108"/>
    </row>
    <row r="5356" spans="23:26" x14ac:dyDescent="0.25">
      <c r="W5356" s="107"/>
      <c r="X5356" s="225"/>
      <c r="Y5356" s="62"/>
      <c r="Z5356" s="108"/>
    </row>
    <row r="5357" spans="23:26" x14ac:dyDescent="0.25">
      <c r="W5357" s="107"/>
      <c r="X5357" s="225"/>
      <c r="Y5357" s="62"/>
      <c r="Z5357" s="108"/>
    </row>
    <row r="5358" spans="23:26" x14ac:dyDescent="0.25">
      <c r="W5358" s="107"/>
      <c r="X5358" s="225"/>
      <c r="Y5358" s="62"/>
      <c r="Z5358" s="108"/>
    </row>
    <row r="5359" spans="23:26" x14ac:dyDescent="0.25">
      <c r="W5359" s="107"/>
      <c r="X5359" s="225"/>
      <c r="Y5359" s="62"/>
      <c r="Z5359" s="108"/>
    </row>
    <row r="5360" spans="23:26" x14ac:dyDescent="0.25">
      <c r="W5360" s="107"/>
      <c r="X5360" s="225"/>
      <c r="Y5360" s="62"/>
      <c r="Z5360" s="108"/>
    </row>
    <row r="5361" spans="23:26" x14ac:dyDescent="0.25">
      <c r="W5361" s="107"/>
      <c r="X5361" s="225"/>
      <c r="Y5361" s="62"/>
      <c r="Z5361" s="108"/>
    </row>
    <row r="5362" spans="23:26" x14ac:dyDescent="0.25">
      <c r="W5362" s="107"/>
      <c r="X5362" s="225"/>
      <c r="Y5362" s="62"/>
      <c r="Z5362" s="108"/>
    </row>
    <row r="5363" spans="23:26" x14ac:dyDescent="0.25">
      <c r="W5363" s="107"/>
      <c r="X5363" s="225"/>
      <c r="Y5363" s="62"/>
      <c r="Z5363" s="108"/>
    </row>
    <row r="5364" spans="23:26" x14ac:dyDescent="0.25">
      <c r="W5364" s="107"/>
      <c r="X5364" s="225"/>
      <c r="Y5364" s="62"/>
      <c r="Z5364" s="108"/>
    </row>
    <row r="5365" spans="23:26" x14ac:dyDescent="0.25">
      <c r="W5365" s="107"/>
      <c r="X5365" s="225"/>
      <c r="Y5365" s="62"/>
      <c r="Z5365" s="108"/>
    </row>
    <row r="5366" spans="23:26" x14ac:dyDescent="0.25">
      <c r="W5366" s="107"/>
      <c r="X5366" s="225"/>
      <c r="Y5366" s="62"/>
      <c r="Z5366" s="108"/>
    </row>
    <row r="5367" spans="23:26" x14ac:dyDescent="0.25">
      <c r="W5367" s="107"/>
      <c r="X5367" s="225"/>
      <c r="Y5367" s="62"/>
      <c r="Z5367" s="108"/>
    </row>
    <row r="5368" spans="23:26" x14ac:dyDescent="0.25">
      <c r="W5368" s="107"/>
      <c r="X5368" s="225"/>
      <c r="Y5368" s="62"/>
      <c r="Z5368" s="108"/>
    </row>
    <row r="5369" spans="23:26" x14ac:dyDescent="0.25">
      <c r="W5369" s="107"/>
      <c r="X5369" s="225"/>
      <c r="Y5369" s="62"/>
      <c r="Z5369" s="108"/>
    </row>
    <row r="5370" spans="23:26" x14ac:dyDescent="0.25">
      <c r="W5370" s="107"/>
      <c r="X5370" s="225"/>
      <c r="Y5370" s="62"/>
      <c r="Z5370" s="108"/>
    </row>
    <row r="5371" spans="23:26" x14ac:dyDescent="0.25">
      <c r="W5371" s="107"/>
      <c r="X5371" s="225"/>
      <c r="Y5371" s="62"/>
      <c r="Z5371" s="108"/>
    </row>
    <row r="5372" spans="23:26" x14ac:dyDescent="0.25">
      <c r="W5372" s="107"/>
      <c r="X5372" s="225"/>
      <c r="Y5372" s="62"/>
      <c r="Z5372" s="108"/>
    </row>
    <row r="5373" spans="23:26" x14ac:dyDescent="0.25">
      <c r="W5373" s="107"/>
      <c r="X5373" s="225"/>
      <c r="Y5373" s="62"/>
      <c r="Z5373" s="108"/>
    </row>
    <row r="5374" spans="23:26" x14ac:dyDescent="0.25">
      <c r="W5374" s="107"/>
      <c r="X5374" s="225"/>
      <c r="Y5374" s="62"/>
      <c r="Z5374" s="108"/>
    </row>
    <row r="5375" spans="23:26" x14ac:dyDescent="0.25">
      <c r="W5375" s="107"/>
      <c r="X5375" s="225"/>
      <c r="Y5375" s="62"/>
      <c r="Z5375" s="108"/>
    </row>
    <row r="5376" spans="23:26" x14ac:dyDescent="0.25">
      <c r="W5376" s="107"/>
      <c r="X5376" s="225"/>
      <c r="Y5376" s="62"/>
      <c r="Z5376" s="108"/>
    </row>
    <row r="5377" spans="23:26" x14ac:dyDescent="0.25">
      <c r="W5377" s="107"/>
      <c r="X5377" s="225"/>
      <c r="Y5377" s="62"/>
      <c r="Z5377" s="108"/>
    </row>
    <row r="5378" spans="23:26" x14ac:dyDescent="0.25">
      <c r="W5378" s="107"/>
      <c r="X5378" s="225"/>
      <c r="Y5378" s="62"/>
      <c r="Z5378" s="108"/>
    </row>
    <row r="5379" spans="23:26" x14ac:dyDescent="0.25">
      <c r="W5379" s="107"/>
      <c r="X5379" s="225"/>
      <c r="Y5379" s="62"/>
      <c r="Z5379" s="108"/>
    </row>
    <row r="5380" spans="23:26" x14ac:dyDescent="0.25">
      <c r="W5380" s="107"/>
      <c r="X5380" s="225"/>
      <c r="Y5380" s="62"/>
      <c r="Z5380" s="108"/>
    </row>
    <row r="5381" spans="23:26" x14ac:dyDescent="0.25">
      <c r="W5381" s="107"/>
      <c r="X5381" s="225"/>
      <c r="Y5381" s="62"/>
      <c r="Z5381" s="108"/>
    </row>
    <row r="5382" spans="23:26" x14ac:dyDescent="0.25">
      <c r="W5382" s="107"/>
      <c r="X5382" s="225"/>
      <c r="Y5382" s="62"/>
      <c r="Z5382" s="108"/>
    </row>
    <row r="5383" spans="23:26" x14ac:dyDescent="0.25">
      <c r="W5383" s="107"/>
      <c r="X5383" s="225"/>
      <c r="Y5383" s="62"/>
      <c r="Z5383" s="108"/>
    </row>
    <row r="5384" spans="23:26" x14ac:dyDescent="0.25">
      <c r="W5384" s="107"/>
      <c r="X5384" s="225"/>
      <c r="Y5384" s="62"/>
      <c r="Z5384" s="108"/>
    </row>
    <row r="5385" spans="23:26" x14ac:dyDescent="0.25">
      <c r="W5385" s="107"/>
      <c r="X5385" s="225"/>
      <c r="Y5385" s="62"/>
      <c r="Z5385" s="108"/>
    </row>
    <row r="5386" spans="23:26" x14ac:dyDescent="0.25">
      <c r="W5386" s="107"/>
      <c r="X5386" s="225"/>
      <c r="Y5386" s="62"/>
      <c r="Z5386" s="108"/>
    </row>
    <row r="5387" spans="23:26" x14ac:dyDescent="0.25">
      <c r="W5387" s="107"/>
      <c r="X5387" s="225"/>
      <c r="Y5387" s="62"/>
      <c r="Z5387" s="108"/>
    </row>
    <row r="5388" spans="23:26" x14ac:dyDescent="0.25">
      <c r="W5388" s="107"/>
      <c r="X5388" s="225"/>
      <c r="Y5388" s="62"/>
      <c r="Z5388" s="108"/>
    </row>
    <row r="5389" spans="23:26" x14ac:dyDescent="0.25">
      <c r="W5389" s="107"/>
      <c r="X5389" s="225"/>
      <c r="Y5389" s="62"/>
      <c r="Z5389" s="108"/>
    </row>
    <row r="5390" spans="23:26" x14ac:dyDescent="0.25">
      <c r="W5390" s="107"/>
      <c r="X5390" s="225"/>
      <c r="Y5390" s="62"/>
      <c r="Z5390" s="108"/>
    </row>
    <row r="5391" spans="23:26" x14ac:dyDescent="0.25">
      <c r="W5391" s="107"/>
      <c r="X5391" s="225"/>
      <c r="Y5391" s="62"/>
      <c r="Z5391" s="108"/>
    </row>
    <row r="5392" spans="23:26" x14ac:dyDescent="0.25">
      <c r="W5392" s="107"/>
      <c r="X5392" s="225"/>
      <c r="Y5392" s="62"/>
      <c r="Z5392" s="108"/>
    </row>
    <row r="5393" spans="23:26" x14ac:dyDescent="0.25">
      <c r="W5393" s="107"/>
      <c r="X5393" s="225"/>
      <c r="Y5393" s="62"/>
      <c r="Z5393" s="108"/>
    </row>
    <row r="5394" spans="23:26" x14ac:dyDescent="0.25">
      <c r="W5394" s="107"/>
      <c r="X5394" s="225"/>
      <c r="Y5394" s="62"/>
      <c r="Z5394" s="108"/>
    </row>
    <row r="5395" spans="23:26" x14ac:dyDescent="0.25">
      <c r="W5395" s="107"/>
      <c r="X5395" s="225"/>
      <c r="Y5395" s="62"/>
      <c r="Z5395" s="108"/>
    </row>
    <row r="5396" spans="23:26" x14ac:dyDescent="0.25">
      <c r="W5396" s="107"/>
      <c r="X5396" s="225"/>
      <c r="Y5396" s="62"/>
      <c r="Z5396" s="108"/>
    </row>
    <row r="5397" spans="23:26" x14ac:dyDescent="0.25">
      <c r="W5397" s="107"/>
      <c r="X5397" s="225"/>
      <c r="Y5397" s="62"/>
      <c r="Z5397" s="108"/>
    </row>
    <row r="5398" spans="23:26" x14ac:dyDescent="0.25">
      <c r="W5398" s="107"/>
      <c r="X5398" s="225"/>
      <c r="Y5398" s="62"/>
      <c r="Z5398" s="108"/>
    </row>
    <row r="5399" spans="23:26" x14ac:dyDescent="0.25">
      <c r="W5399" s="107"/>
      <c r="X5399" s="225"/>
      <c r="Y5399" s="62"/>
      <c r="Z5399" s="108"/>
    </row>
    <row r="5400" spans="23:26" x14ac:dyDescent="0.25">
      <c r="W5400" s="107"/>
      <c r="X5400" s="225"/>
      <c r="Y5400" s="62"/>
      <c r="Z5400" s="108"/>
    </row>
    <row r="5401" spans="23:26" x14ac:dyDescent="0.25">
      <c r="W5401" s="107"/>
      <c r="X5401" s="225"/>
      <c r="Y5401" s="62"/>
      <c r="Z5401" s="108"/>
    </row>
    <row r="5402" spans="23:26" x14ac:dyDescent="0.25">
      <c r="W5402" s="107"/>
      <c r="X5402" s="225"/>
      <c r="Y5402" s="62"/>
      <c r="Z5402" s="108"/>
    </row>
    <row r="5403" spans="23:26" x14ac:dyDescent="0.25">
      <c r="W5403" s="107"/>
      <c r="X5403" s="225"/>
      <c r="Y5403" s="62"/>
      <c r="Z5403" s="108"/>
    </row>
    <row r="5404" spans="23:26" x14ac:dyDescent="0.25">
      <c r="W5404" s="107"/>
      <c r="X5404" s="225"/>
      <c r="Y5404" s="62"/>
      <c r="Z5404" s="108"/>
    </row>
    <row r="5405" spans="23:26" x14ac:dyDescent="0.25">
      <c r="W5405" s="107"/>
      <c r="X5405" s="225"/>
      <c r="Y5405" s="62"/>
      <c r="Z5405" s="108"/>
    </row>
    <row r="5406" spans="23:26" x14ac:dyDescent="0.25">
      <c r="W5406" s="107"/>
      <c r="X5406" s="225"/>
      <c r="Y5406" s="62"/>
      <c r="Z5406" s="108"/>
    </row>
    <row r="5407" spans="23:26" x14ac:dyDescent="0.25">
      <c r="W5407" s="107"/>
      <c r="X5407" s="225"/>
      <c r="Y5407" s="62"/>
      <c r="Z5407" s="108"/>
    </row>
    <row r="5408" spans="23:26" x14ac:dyDescent="0.25">
      <c r="W5408" s="107"/>
      <c r="X5408" s="225"/>
      <c r="Y5408" s="62"/>
      <c r="Z5408" s="108"/>
    </row>
    <row r="5409" spans="23:26" x14ac:dyDescent="0.25">
      <c r="W5409" s="107"/>
      <c r="X5409" s="225"/>
      <c r="Y5409" s="62"/>
      <c r="Z5409" s="108"/>
    </row>
    <row r="5410" spans="23:26" x14ac:dyDescent="0.25">
      <c r="W5410" s="107"/>
      <c r="X5410" s="225"/>
      <c r="Y5410" s="62"/>
      <c r="Z5410" s="108"/>
    </row>
    <row r="5411" spans="23:26" x14ac:dyDescent="0.25">
      <c r="W5411" s="107"/>
      <c r="X5411" s="225"/>
      <c r="Y5411" s="62"/>
      <c r="Z5411" s="108"/>
    </row>
    <row r="5412" spans="23:26" x14ac:dyDescent="0.25">
      <c r="W5412" s="107"/>
      <c r="X5412" s="225"/>
      <c r="Y5412" s="62"/>
      <c r="Z5412" s="108"/>
    </row>
    <row r="5413" spans="23:26" x14ac:dyDescent="0.25">
      <c r="W5413" s="107"/>
      <c r="X5413" s="225"/>
      <c r="Y5413" s="62"/>
      <c r="Z5413" s="108"/>
    </row>
    <row r="5414" spans="23:26" x14ac:dyDescent="0.25">
      <c r="W5414" s="107"/>
      <c r="X5414" s="225"/>
      <c r="Y5414" s="62"/>
      <c r="Z5414" s="108"/>
    </row>
    <row r="5415" spans="23:26" x14ac:dyDescent="0.25">
      <c r="W5415" s="107"/>
      <c r="X5415" s="225"/>
      <c r="Y5415" s="62"/>
      <c r="Z5415" s="108"/>
    </row>
    <row r="5416" spans="23:26" x14ac:dyDescent="0.25">
      <c r="W5416" s="107"/>
      <c r="X5416" s="225"/>
      <c r="Y5416" s="62"/>
      <c r="Z5416" s="108"/>
    </row>
    <row r="5417" spans="23:26" x14ac:dyDescent="0.25">
      <c r="W5417" s="107"/>
      <c r="X5417" s="225"/>
      <c r="Y5417" s="62"/>
      <c r="Z5417" s="108"/>
    </row>
    <row r="5418" spans="23:26" x14ac:dyDescent="0.25">
      <c r="W5418" s="107"/>
      <c r="X5418" s="225"/>
      <c r="Y5418" s="62"/>
      <c r="Z5418" s="108"/>
    </row>
    <row r="5419" spans="23:26" x14ac:dyDescent="0.25">
      <c r="W5419" s="107"/>
      <c r="X5419" s="225"/>
      <c r="Y5419" s="62"/>
      <c r="Z5419" s="108"/>
    </row>
    <row r="5420" spans="23:26" x14ac:dyDescent="0.25">
      <c r="W5420" s="107"/>
      <c r="X5420" s="225"/>
      <c r="Y5420" s="62"/>
      <c r="Z5420" s="108"/>
    </row>
    <row r="5421" spans="23:26" x14ac:dyDescent="0.25">
      <c r="W5421" s="107"/>
      <c r="X5421" s="225"/>
      <c r="Y5421" s="62"/>
      <c r="Z5421" s="108"/>
    </row>
    <row r="5422" spans="23:26" x14ac:dyDescent="0.25">
      <c r="W5422" s="107"/>
      <c r="X5422" s="225"/>
      <c r="Y5422" s="62"/>
      <c r="Z5422" s="108"/>
    </row>
    <row r="5423" spans="23:26" x14ac:dyDescent="0.25">
      <c r="W5423" s="107"/>
      <c r="X5423" s="225"/>
      <c r="Y5423" s="62"/>
      <c r="Z5423" s="108"/>
    </row>
    <row r="5424" spans="23:26" x14ac:dyDescent="0.25">
      <c r="W5424" s="107"/>
      <c r="X5424" s="225"/>
      <c r="Y5424" s="62"/>
      <c r="Z5424" s="108"/>
    </row>
    <row r="5425" spans="23:26" x14ac:dyDescent="0.25">
      <c r="W5425" s="107"/>
      <c r="X5425" s="225"/>
      <c r="Y5425" s="62"/>
      <c r="Z5425" s="108"/>
    </row>
    <row r="5426" spans="23:26" x14ac:dyDescent="0.25">
      <c r="W5426" s="107"/>
      <c r="X5426" s="225"/>
      <c r="Y5426" s="62"/>
      <c r="Z5426" s="108"/>
    </row>
    <row r="5427" spans="23:26" x14ac:dyDescent="0.25">
      <c r="W5427" s="107"/>
      <c r="X5427" s="225"/>
      <c r="Y5427" s="62"/>
      <c r="Z5427" s="108"/>
    </row>
    <row r="5428" spans="23:26" x14ac:dyDescent="0.25">
      <c r="W5428" s="107"/>
      <c r="X5428" s="225"/>
      <c r="Y5428" s="62"/>
      <c r="Z5428" s="108"/>
    </row>
    <row r="5429" spans="23:26" x14ac:dyDescent="0.25">
      <c r="W5429" s="107"/>
      <c r="X5429" s="225"/>
      <c r="Y5429" s="62"/>
      <c r="Z5429" s="108"/>
    </row>
    <row r="5430" spans="23:26" x14ac:dyDescent="0.25">
      <c r="W5430" s="107"/>
      <c r="X5430" s="225"/>
      <c r="Y5430" s="62"/>
      <c r="Z5430" s="108"/>
    </row>
    <row r="5431" spans="23:26" x14ac:dyDescent="0.25">
      <c r="W5431" s="107"/>
      <c r="X5431" s="225"/>
      <c r="Y5431" s="62"/>
      <c r="Z5431" s="108"/>
    </row>
    <row r="5432" spans="23:26" x14ac:dyDescent="0.25">
      <c r="W5432" s="107"/>
      <c r="X5432" s="225"/>
      <c r="Y5432" s="62"/>
      <c r="Z5432" s="108"/>
    </row>
    <row r="5433" spans="23:26" x14ac:dyDescent="0.25">
      <c r="W5433" s="107"/>
      <c r="X5433" s="225"/>
      <c r="Y5433" s="62"/>
      <c r="Z5433" s="108"/>
    </row>
    <row r="5434" spans="23:26" x14ac:dyDescent="0.25">
      <c r="W5434" s="107"/>
      <c r="X5434" s="225"/>
      <c r="Y5434" s="62"/>
      <c r="Z5434" s="108"/>
    </row>
    <row r="5435" spans="23:26" x14ac:dyDescent="0.25">
      <c r="W5435" s="107"/>
      <c r="X5435" s="225"/>
      <c r="Y5435" s="62"/>
      <c r="Z5435" s="108"/>
    </row>
    <row r="5436" spans="23:26" x14ac:dyDescent="0.25">
      <c r="W5436" s="107"/>
      <c r="X5436" s="225"/>
      <c r="Y5436" s="62"/>
      <c r="Z5436" s="108"/>
    </row>
    <row r="5437" spans="23:26" x14ac:dyDescent="0.25">
      <c r="W5437" s="107"/>
      <c r="X5437" s="225"/>
      <c r="Y5437" s="62"/>
      <c r="Z5437" s="108"/>
    </row>
    <row r="5438" spans="23:26" x14ac:dyDescent="0.25">
      <c r="W5438" s="107"/>
      <c r="X5438" s="225"/>
      <c r="Y5438" s="62"/>
      <c r="Z5438" s="108"/>
    </row>
    <row r="5439" spans="23:26" x14ac:dyDescent="0.25">
      <c r="W5439" s="107"/>
      <c r="X5439" s="225"/>
      <c r="Y5439" s="62"/>
      <c r="Z5439" s="108"/>
    </row>
    <row r="5440" spans="23:26" x14ac:dyDescent="0.25">
      <c r="W5440" s="107"/>
      <c r="X5440" s="225"/>
      <c r="Y5440" s="62"/>
      <c r="Z5440" s="108"/>
    </row>
    <row r="5441" spans="23:26" x14ac:dyDescent="0.25">
      <c r="W5441" s="107"/>
      <c r="X5441" s="225"/>
      <c r="Y5441" s="62"/>
      <c r="Z5441" s="108"/>
    </row>
    <row r="5442" spans="23:26" x14ac:dyDescent="0.25">
      <c r="W5442" s="107"/>
      <c r="X5442" s="225"/>
      <c r="Y5442" s="62"/>
      <c r="Z5442" s="108"/>
    </row>
    <row r="5443" spans="23:26" x14ac:dyDescent="0.25">
      <c r="W5443" s="107"/>
      <c r="X5443" s="225"/>
      <c r="Y5443" s="62"/>
      <c r="Z5443" s="108"/>
    </row>
    <row r="5444" spans="23:26" x14ac:dyDescent="0.25">
      <c r="W5444" s="107"/>
      <c r="X5444" s="225"/>
      <c r="Y5444" s="62"/>
      <c r="Z5444" s="108"/>
    </row>
    <row r="5445" spans="23:26" x14ac:dyDescent="0.25">
      <c r="W5445" s="107"/>
      <c r="X5445" s="225"/>
      <c r="Y5445" s="62"/>
      <c r="Z5445" s="108"/>
    </row>
    <row r="5446" spans="23:26" x14ac:dyDescent="0.25">
      <c r="W5446" s="107"/>
      <c r="X5446" s="225"/>
      <c r="Y5446" s="62"/>
      <c r="Z5446" s="108"/>
    </row>
    <row r="5447" spans="23:26" x14ac:dyDescent="0.25">
      <c r="W5447" s="107"/>
      <c r="X5447" s="225"/>
      <c r="Y5447" s="62"/>
      <c r="Z5447" s="108"/>
    </row>
    <row r="5448" spans="23:26" x14ac:dyDescent="0.25">
      <c r="W5448" s="107"/>
      <c r="X5448" s="225"/>
      <c r="Y5448" s="62"/>
      <c r="Z5448" s="108"/>
    </row>
    <row r="5449" spans="23:26" x14ac:dyDescent="0.25">
      <c r="W5449" s="107"/>
      <c r="X5449" s="225"/>
      <c r="Y5449" s="62"/>
      <c r="Z5449" s="108"/>
    </row>
    <row r="5450" spans="23:26" x14ac:dyDescent="0.25">
      <c r="W5450" s="107"/>
      <c r="X5450" s="225"/>
      <c r="Y5450" s="62"/>
      <c r="Z5450" s="108"/>
    </row>
    <row r="5451" spans="23:26" x14ac:dyDescent="0.25">
      <c r="W5451" s="107"/>
      <c r="X5451" s="225"/>
      <c r="Y5451" s="62"/>
      <c r="Z5451" s="108"/>
    </row>
    <row r="5452" spans="23:26" x14ac:dyDescent="0.25">
      <c r="W5452" s="107"/>
      <c r="X5452" s="225"/>
      <c r="Y5452" s="62"/>
      <c r="Z5452" s="108"/>
    </row>
    <row r="5453" spans="23:26" x14ac:dyDescent="0.25">
      <c r="W5453" s="107"/>
      <c r="X5453" s="225"/>
      <c r="Y5453" s="62"/>
      <c r="Z5453" s="108"/>
    </row>
    <row r="5454" spans="23:26" x14ac:dyDescent="0.25">
      <c r="W5454" s="107"/>
      <c r="X5454" s="225"/>
      <c r="Y5454" s="62"/>
      <c r="Z5454" s="108"/>
    </row>
    <row r="5455" spans="23:26" x14ac:dyDescent="0.25">
      <c r="W5455" s="107"/>
      <c r="X5455" s="225"/>
      <c r="Y5455" s="62"/>
      <c r="Z5455" s="108"/>
    </row>
    <row r="5456" spans="23:26" x14ac:dyDescent="0.25">
      <c r="W5456" s="107"/>
      <c r="X5456" s="225"/>
      <c r="Y5456" s="62"/>
      <c r="Z5456" s="108"/>
    </row>
    <row r="5457" spans="23:26" x14ac:dyDescent="0.25">
      <c r="W5457" s="107"/>
      <c r="X5457" s="225"/>
      <c r="Y5457" s="62"/>
      <c r="Z5457" s="108"/>
    </row>
    <row r="5458" spans="23:26" x14ac:dyDescent="0.25">
      <c r="W5458" s="107"/>
      <c r="X5458" s="225"/>
      <c r="Y5458" s="62"/>
      <c r="Z5458" s="108"/>
    </row>
    <row r="5459" spans="23:26" x14ac:dyDescent="0.25">
      <c r="W5459" s="107"/>
      <c r="X5459" s="225"/>
      <c r="Y5459" s="62"/>
      <c r="Z5459" s="108"/>
    </row>
    <row r="5460" spans="23:26" x14ac:dyDescent="0.25">
      <c r="W5460" s="107"/>
      <c r="X5460" s="225"/>
      <c r="Y5460" s="62"/>
      <c r="Z5460" s="108"/>
    </row>
    <row r="5461" spans="23:26" x14ac:dyDescent="0.25">
      <c r="W5461" s="107"/>
      <c r="X5461" s="225"/>
      <c r="Y5461" s="62"/>
      <c r="Z5461" s="108"/>
    </row>
    <row r="5462" spans="23:26" x14ac:dyDescent="0.25">
      <c r="W5462" s="107"/>
      <c r="X5462" s="225"/>
      <c r="Y5462" s="62"/>
      <c r="Z5462" s="108"/>
    </row>
    <row r="5463" spans="23:26" x14ac:dyDescent="0.25">
      <c r="W5463" s="107"/>
      <c r="X5463" s="225"/>
      <c r="Y5463" s="62"/>
      <c r="Z5463" s="108"/>
    </row>
    <row r="5464" spans="23:26" x14ac:dyDescent="0.25">
      <c r="W5464" s="107"/>
      <c r="X5464" s="225"/>
      <c r="Y5464" s="62"/>
      <c r="Z5464" s="108"/>
    </row>
    <row r="5465" spans="23:26" x14ac:dyDescent="0.25">
      <c r="W5465" s="107"/>
      <c r="X5465" s="225"/>
      <c r="Y5465" s="62"/>
      <c r="Z5465" s="108"/>
    </row>
    <row r="5466" spans="23:26" x14ac:dyDescent="0.25">
      <c r="W5466" s="107"/>
      <c r="X5466" s="225"/>
      <c r="Y5466" s="62"/>
      <c r="Z5466" s="108"/>
    </row>
    <row r="5467" spans="23:26" x14ac:dyDescent="0.25">
      <c r="W5467" s="107"/>
      <c r="X5467" s="225"/>
      <c r="Y5467" s="62"/>
      <c r="Z5467" s="108"/>
    </row>
    <row r="5468" spans="23:26" x14ac:dyDescent="0.25">
      <c r="W5468" s="107"/>
      <c r="X5468" s="225"/>
      <c r="Y5468" s="62"/>
      <c r="Z5468" s="108"/>
    </row>
    <row r="5469" spans="23:26" x14ac:dyDescent="0.25">
      <c r="W5469" s="107"/>
      <c r="X5469" s="225"/>
      <c r="Y5469" s="62"/>
      <c r="Z5469" s="108"/>
    </row>
    <row r="5470" spans="23:26" x14ac:dyDescent="0.25">
      <c r="W5470" s="107"/>
      <c r="X5470" s="225"/>
      <c r="Y5470" s="62"/>
      <c r="Z5470" s="108"/>
    </row>
    <row r="5471" spans="23:26" x14ac:dyDescent="0.25">
      <c r="W5471" s="107"/>
      <c r="X5471" s="225"/>
      <c r="Y5471" s="62"/>
      <c r="Z5471" s="108"/>
    </row>
    <row r="5472" spans="23:26" x14ac:dyDescent="0.25">
      <c r="W5472" s="107"/>
      <c r="X5472" s="225"/>
      <c r="Y5472" s="62"/>
      <c r="Z5472" s="108"/>
    </row>
    <row r="5473" spans="23:26" x14ac:dyDescent="0.25">
      <c r="W5473" s="107"/>
      <c r="X5473" s="225"/>
      <c r="Y5473" s="62"/>
      <c r="Z5473" s="108"/>
    </row>
    <row r="5474" spans="23:26" x14ac:dyDescent="0.25">
      <c r="W5474" s="107"/>
      <c r="X5474" s="225"/>
      <c r="Y5474" s="62"/>
      <c r="Z5474" s="108"/>
    </row>
    <row r="5475" spans="23:26" x14ac:dyDescent="0.25">
      <c r="W5475" s="107"/>
      <c r="X5475" s="225"/>
      <c r="Y5475" s="62"/>
      <c r="Z5475" s="108"/>
    </row>
    <row r="5476" spans="23:26" x14ac:dyDescent="0.25">
      <c r="W5476" s="107"/>
      <c r="X5476" s="225"/>
      <c r="Y5476" s="62"/>
      <c r="Z5476" s="108"/>
    </row>
    <row r="5477" spans="23:26" x14ac:dyDescent="0.25">
      <c r="W5477" s="107"/>
      <c r="X5477" s="225"/>
      <c r="Y5477" s="62"/>
      <c r="Z5477" s="108"/>
    </row>
    <row r="5478" spans="23:26" x14ac:dyDescent="0.25">
      <c r="W5478" s="107"/>
      <c r="X5478" s="225"/>
      <c r="Y5478" s="62"/>
      <c r="Z5478" s="108"/>
    </row>
    <row r="5479" spans="23:26" x14ac:dyDescent="0.25">
      <c r="W5479" s="107"/>
      <c r="X5479" s="225"/>
      <c r="Y5479" s="62"/>
      <c r="Z5479" s="108"/>
    </row>
    <row r="5480" spans="23:26" x14ac:dyDescent="0.25">
      <c r="W5480" s="107"/>
      <c r="X5480" s="225"/>
      <c r="Y5480" s="62"/>
      <c r="Z5480" s="108"/>
    </row>
    <row r="5481" spans="23:26" x14ac:dyDescent="0.25">
      <c r="W5481" s="107"/>
      <c r="X5481" s="225"/>
      <c r="Y5481" s="62"/>
      <c r="Z5481" s="108"/>
    </row>
    <row r="5482" spans="23:26" x14ac:dyDescent="0.25">
      <c r="W5482" s="107"/>
      <c r="X5482" s="225"/>
      <c r="Y5482" s="62"/>
      <c r="Z5482" s="108"/>
    </row>
    <row r="5483" spans="23:26" x14ac:dyDescent="0.25">
      <c r="W5483" s="107"/>
      <c r="X5483" s="225"/>
      <c r="Y5483" s="62"/>
      <c r="Z5483" s="108"/>
    </row>
    <row r="5484" spans="23:26" x14ac:dyDescent="0.25">
      <c r="W5484" s="107"/>
      <c r="X5484" s="225"/>
      <c r="Y5484" s="62"/>
      <c r="Z5484" s="108"/>
    </row>
    <row r="5485" spans="23:26" x14ac:dyDescent="0.25">
      <c r="W5485" s="107"/>
      <c r="X5485" s="225"/>
      <c r="Y5485" s="62"/>
      <c r="Z5485" s="108"/>
    </row>
    <row r="5486" spans="23:26" x14ac:dyDescent="0.25">
      <c r="W5486" s="107"/>
      <c r="X5486" s="225"/>
      <c r="Y5486" s="62"/>
      <c r="Z5486" s="108"/>
    </row>
    <row r="5487" spans="23:26" x14ac:dyDescent="0.25">
      <c r="W5487" s="107"/>
      <c r="X5487" s="225"/>
      <c r="Y5487" s="62"/>
      <c r="Z5487" s="108"/>
    </row>
    <row r="5488" spans="23:26" x14ac:dyDescent="0.25">
      <c r="W5488" s="107"/>
      <c r="X5488" s="225"/>
      <c r="Y5488" s="62"/>
      <c r="Z5488" s="108"/>
    </row>
    <row r="5489" spans="23:26" x14ac:dyDescent="0.25">
      <c r="W5489" s="107"/>
      <c r="X5489" s="225"/>
      <c r="Y5489" s="62"/>
      <c r="Z5489" s="108"/>
    </row>
    <row r="5490" spans="23:26" x14ac:dyDescent="0.25">
      <c r="W5490" s="107"/>
      <c r="X5490" s="225"/>
      <c r="Y5490" s="62"/>
      <c r="Z5490" s="108"/>
    </row>
    <row r="5491" spans="23:26" x14ac:dyDescent="0.25">
      <c r="W5491" s="107"/>
      <c r="X5491" s="225"/>
      <c r="Y5491" s="62"/>
      <c r="Z5491" s="108"/>
    </row>
    <row r="5492" spans="23:26" x14ac:dyDescent="0.25">
      <c r="W5492" s="107"/>
      <c r="X5492" s="225"/>
      <c r="Y5492" s="62"/>
      <c r="Z5492" s="108"/>
    </row>
    <row r="5493" spans="23:26" x14ac:dyDescent="0.25">
      <c r="W5493" s="107"/>
      <c r="X5493" s="225"/>
      <c r="Y5493" s="62"/>
      <c r="Z5493" s="108"/>
    </row>
    <row r="5494" spans="23:26" x14ac:dyDescent="0.25">
      <c r="W5494" s="107"/>
      <c r="X5494" s="225"/>
      <c r="Y5494" s="62"/>
      <c r="Z5494" s="108"/>
    </row>
    <row r="5495" spans="23:26" x14ac:dyDescent="0.25">
      <c r="W5495" s="107"/>
      <c r="X5495" s="225"/>
      <c r="Y5495" s="62"/>
      <c r="Z5495" s="108"/>
    </row>
    <row r="5496" spans="23:26" x14ac:dyDescent="0.25">
      <c r="W5496" s="107"/>
      <c r="X5496" s="225"/>
      <c r="Y5496" s="62"/>
      <c r="Z5496" s="108"/>
    </row>
    <row r="5497" spans="23:26" x14ac:dyDescent="0.25">
      <c r="W5497" s="107"/>
      <c r="X5497" s="225"/>
      <c r="Y5497" s="62"/>
      <c r="Z5497" s="108"/>
    </row>
    <row r="5498" spans="23:26" x14ac:dyDescent="0.25">
      <c r="W5498" s="107"/>
      <c r="X5498" s="225"/>
      <c r="Y5498" s="62"/>
      <c r="Z5498" s="108"/>
    </row>
    <row r="5499" spans="23:26" x14ac:dyDescent="0.25">
      <c r="W5499" s="107"/>
      <c r="X5499" s="225"/>
      <c r="Y5499" s="62"/>
      <c r="Z5499" s="108"/>
    </row>
    <row r="5500" spans="23:26" x14ac:dyDescent="0.25">
      <c r="W5500" s="107"/>
      <c r="X5500" s="225"/>
      <c r="Y5500" s="62"/>
      <c r="Z5500" s="108"/>
    </row>
    <row r="5501" spans="23:26" x14ac:dyDescent="0.25">
      <c r="W5501" s="107"/>
      <c r="X5501" s="225"/>
      <c r="Y5501" s="62"/>
      <c r="Z5501" s="108"/>
    </row>
    <row r="5502" spans="23:26" x14ac:dyDescent="0.25">
      <c r="W5502" s="107"/>
      <c r="X5502" s="225"/>
      <c r="Y5502" s="62"/>
      <c r="Z5502" s="108"/>
    </row>
    <row r="5503" spans="23:26" x14ac:dyDescent="0.25">
      <c r="W5503" s="107"/>
      <c r="X5503" s="225"/>
      <c r="Y5503" s="62"/>
      <c r="Z5503" s="108"/>
    </row>
    <row r="5504" spans="23:26" x14ac:dyDescent="0.25">
      <c r="W5504" s="107"/>
      <c r="X5504" s="225"/>
      <c r="Y5504" s="62"/>
      <c r="Z5504" s="108"/>
    </row>
    <row r="5505" spans="23:26" x14ac:dyDescent="0.25">
      <c r="W5505" s="107"/>
      <c r="X5505" s="225"/>
      <c r="Y5505" s="62"/>
      <c r="Z5505" s="108"/>
    </row>
    <row r="5506" spans="23:26" x14ac:dyDescent="0.25">
      <c r="W5506" s="107"/>
      <c r="X5506" s="225"/>
      <c r="Y5506" s="62"/>
      <c r="Z5506" s="108"/>
    </row>
    <row r="5507" spans="23:26" x14ac:dyDescent="0.25">
      <c r="W5507" s="107"/>
      <c r="X5507" s="225"/>
      <c r="Y5507" s="62"/>
      <c r="Z5507" s="108"/>
    </row>
    <row r="5508" spans="23:26" x14ac:dyDescent="0.25">
      <c r="W5508" s="107"/>
      <c r="X5508" s="225"/>
      <c r="Y5508" s="62"/>
      <c r="Z5508" s="108"/>
    </row>
    <row r="5509" spans="23:26" x14ac:dyDescent="0.25">
      <c r="W5509" s="107"/>
      <c r="X5509" s="225"/>
      <c r="Y5509" s="62"/>
      <c r="Z5509" s="108"/>
    </row>
    <row r="5510" spans="23:26" x14ac:dyDescent="0.25">
      <c r="W5510" s="107"/>
      <c r="X5510" s="225"/>
      <c r="Y5510" s="62"/>
      <c r="Z5510" s="108"/>
    </row>
    <row r="5511" spans="23:26" x14ac:dyDescent="0.25">
      <c r="W5511" s="107"/>
      <c r="X5511" s="225"/>
      <c r="Y5511" s="62"/>
      <c r="Z5511" s="108"/>
    </row>
    <row r="5512" spans="23:26" x14ac:dyDescent="0.25">
      <c r="W5512" s="107"/>
      <c r="X5512" s="225"/>
      <c r="Y5512" s="62"/>
      <c r="Z5512" s="108"/>
    </row>
    <row r="5513" spans="23:26" x14ac:dyDescent="0.25">
      <c r="W5513" s="107"/>
      <c r="X5513" s="225"/>
      <c r="Y5513" s="62"/>
      <c r="Z5513" s="108"/>
    </row>
    <row r="5514" spans="23:26" x14ac:dyDescent="0.25">
      <c r="W5514" s="107"/>
      <c r="X5514" s="225"/>
      <c r="Y5514" s="62"/>
      <c r="Z5514" s="108"/>
    </row>
    <row r="5515" spans="23:26" x14ac:dyDescent="0.25">
      <c r="W5515" s="107"/>
      <c r="X5515" s="225"/>
      <c r="Y5515" s="62"/>
      <c r="Z5515" s="108"/>
    </row>
    <row r="5516" spans="23:26" x14ac:dyDescent="0.25">
      <c r="W5516" s="107"/>
      <c r="X5516" s="225"/>
      <c r="Y5516" s="62"/>
      <c r="Z5516" s="108"/>
    </row>
    <row r="5517" spans="23:26" x14ac:dyDescent="0.25">
      <c r="W5517" s="107"/>
      <c r="X5517" s="225"/>
      <c r="Y5517" s="62"/>
      <c r="Z5517" s="108"/>
    </row>
    <row r="5518" spans="23:26" x14ac:dyDescent="0.25">
      <c r="W5518" s="107"/>
      <c r="X5518" s="225"/>
      <c r="Y5518" s="62"/>
      <c r="Z5518" s="108"/>
    </row>
    <row r="5519" spans="23:26" x14ac:dyDescent="0.25">
      <c r="W5519" s="107"/>
      <c r="X5519" s="225"/>
      <c r="Y5519" s="62"/>
      <c r="Z5519" s="108"/>
    </row>
    <row r="5520" spans="23:26" x14ac:dyDescent="0.25">
      <c r="W5520" s="107"/>
      <c r="X5520" s="225"/>
      <c r="Y5520" s="62"/>
      <c r="Z5520" s="108"/>
    </row>
    <row r="5521" spans="23:26" x14ac:dyDescent="0.25">
      <c r="W5521" s="107"/>
      <c r="X5521" s="225"/>
      <c r="Y5521" s="62"/>
      <c r="Z5521" s="108"/>
    </row>
    <row r="5522" spans="23:26" x14ac:dyDescent="0.25">
      <c r="W5522" s="107"/>
      <c r="X5522" s="225"/>
      <c r="Y5522" s="62"/>
      <c r="Z5522" s="108"/>
    </row>
    <row r="5523" spans="23:26" x14ac:dyDescent="0.25">
      <c r="W5523" s="107"/>
      <c r="X5523" s="225"/>
      <c r="Y5523" s="62"/>
      <c r="Z5523" s="108"/>
    </row>
    <row r="5524" spans="23:26" x14ac:dyDescent="0.25">
      <c r="W5524" s="107"/>
      <c r="X5524" s="225"/>
      <c r="Y5524" s="62"/>
      <c r="Z5524" s="108"/>
    </row>
    <row r="5525" spans="23:26" x14ac:dyDescent="0.25">
      <c r="W5525" s="107"/>
      <c r="X5525" s="225"/>
      <c r="Y5525" s="62"/>
      <c r="Z5525" s="108"/>
    </row>
    <row r="5526" spans="23:26" x14ac:dyDescent="0.25">
      <c r="W5526" s="107"/>
      <c r="X5526" s="225"/>
      <c r="Y5526" s="62"/>
      <c r="Z5526" s="108"/>
    </row>
    <row r="5527" spans="23:26" x14ac:dyDescent="0.25">
      <c r="W5527" s="107"/>
      <c r="X5527" s="225"/>
      <c r="Y5527" s="62"/>
      <c r="Z5527" s="108"/>
    </row>
    <row r="5528" spans="23:26" x14ac:dyDescent="0.25">
      <c r="W5528" s="107"/>
      <c r="X5528" s="225"/>
      <c r="Y5528" s="62"/>
      <c r="Z5528" s="108"/>
    </row>
    <row r="5529" spans="23:26" x14ac:dyDescent="0.25">
      <c r="W5529" s="107"/>
      <c r="X5529" s="225"/>
      <c r="Y5529" s="62"/>
      <c r="Z5529" s="108"/>
    </row>
    <row r="5530" spans="23:26" x14ac:dyDescent="0.25">
      <c r="W5530" s="107"/>
      <c r="X5530" s="225"/>
      <c r="Y5530" s="62"/>
      <c r="Z5530" s="108"/>
    </row>
    <row r="5531" spans="23:26" x14ac:dyDescent="0.25">
      <c r="W5531" s="107"/>
      <c r="X5531" s="225"/>
      <c r="Y5531" s="62"/>
      <c r="Z5531" s="108"/>
    </row>
    <row r="5532" spans="23:26" x14ac:dyDescent="0.25">
      <c r="W5532" s="107"/>
      <c r="X5532" s="225"/>
      <c r="Y5532" s="62"/>
      <c r="Z5532" s="108"/>
    </row>
    <row r="5533" spans="23:26" x14ac:dyDescent="0.25">
      <c r="W5533" s="107"/>
      <c r="X5533" s="225"/>
      <c r="Y5533" s="62"/>
      <c r="Z5533" s="108"/>
    </row>
    <row r="5534" spans="23:26" x14ac:dyDescent="0.25">
      <c r="W5534" s="107"/>
      <c r="X5534" s="225"/>
      <c r="Y5534" s="62"/>
      <c r="Z5534" s="108"/>
    </row>
    <row r="5535" spans="23:26" x14ac:dyDescent="0.25">
      <c r="W5535" s="107"/>
      <c r="X5535" s="225"/>
      <c r="Y5535" s="62"/>
      <c r="Z5535" s="108"/>
    </row>
    <row r="5536" spans="23:26" x14ac:dyDescent="0.25">
      <c r="W5536" s="107"/>
      <c r="X5536" s="225"/>
      <c r="Y5536" s="62"/>
      <c r="Z5536" s="108"/>
    </row>
    <row r="5537" spans="23:26" x14ac:dyDescent="0.25">
      <c r="W5537" s="107"/>
      <c r="X5537" s="225"/>
      <c r="Y5537" s="62"/>
      <c r="Z5537" s="108"/>
    </row>
    <row r="5538" spans="23:26" x14ac:dyDescent="0.25">
      <c r="W5538" s="107"/>
      <c r="X5538" s="225"/>
      <c r="Y5538" s="62"/>
      <c r="Z5538" s="108"/>
    </row>
    <row r="5539" spans="23:26" x14ac:dyDescent="0.25">
      <c r="W5539" s="107"/>
      <c r="X5539" s="225"/>
      <c r="Y5539" s="62"/>
      <c r="Z5539" s="108"/>
    </row>
    <row r="5540" spans="23:26" x14ac:dyDescent="0.25">
      <c r="W5540" s="107"/>
      <c r="X5540" s="225"/>
      <c r="Y5540" s="62"/>
      <c r="Z5540" s="108"/>
    </row>
    <row r="5541" spans="23:26" x14ac:dyDescent="0.25">
      <c r="W5541" s="107"/>
      <c r="X5541" s="225"/>
      <c r="Y5541" s="62"/>
      <c r="Z5541" s="108"/>
    </row>
    <row r="5542" spans="23:26" x14ac:dyDescent="0.25">
      <c r="W5542" s="107"/>
      <c r="X5542" s="225"/>
      <c r="Y5542" s="62"/>
      <c r="Z5542" s="108"/>
    </row>
    <row r="5543" spans="23:26" x14ac:dyDescent="0.25">
      <c r="W5543" s="107"/>
      <c r="X5543" s="225"/>
      <c r="Y5543" s="62"/>
      <c r="Z5543" s="108"/>
    </row>
    <row r="5544" spans="23:26" x14ac:dyDescent="0.25">
      <c r="W5544" s="107"/>
      <c r="X5544" s="225"/>
      <c r="Y5544" s="62"/>
      <c r="Z5544" s="108"/>
    </row>
    <row r="5545" spans="23:26" x14ac:dyDescent="0.25">
      <c r="W5545" s="107"/>
      <c r="X5545" s="225"/>
      <c r="Y5545" s="62"/>
      <c r="Z5545" s="108"/>
    </row>
    <row r="5546" spans="23:26" x14ac:dyDescent="0.25">
      <c r="W5546" s="107"/>
      <c r="X5546" s="225"/>
      <c r="Y5546" s="62"/>
      <c r="Z5546" s="108"/>
    </row>
    <row r="5547" spans="23:26" x14ac:dyDescent="0.25">
      <c r="W5547" s="107"/>
      <c r="X5547" s="225"/>
      <c r="Y5547" s="62"/>
      <c r="Z5547" s="108"/>
    </row>
    <row r="5548" spans="23:26" x14ac:dyDescent="0.25">
      <c r="W5548" s="107"/>
      <c r="X5548" s="225"/>
      <c r="Y5548" s="62"/>
      <c r="Z5548" s="108"/>
    </row>
    <row r="5549" spans="23:26" x14ac:dyDescent="0.25">
      <c r="W5549" s="107"/>
      <c r="X5549" s="225"/>
      <c r="Y5549" s="62"/>
      <c r="Z5549" s="108"/>
    </row>
    <row r="5550" spans="23:26" x14ac:dyDescent="0.25">
      <c r="W5550" s="107"/>
      <c r="X5550" s="225"/>
      <c r="Y5550" s="62"/>
      <c r="Z5550" s="108"/>
    </row>
    <row r="5551" spans="23:26" x14ac:dyDescent="0.25">
      <c r="W5551" s="107"/>
      <c r="X5551" s="225"/>
      <c r="Y5551" s="62"/>
      <c r="Z5551" s="108"/>
    </row>
    <row r="5552" spans="23:26" x14ac:dyDescent="0.25">
      <c r="W5552" s="107"/>
      <c r="X5552" s="225"/>
      <c r="Y5552" s="62"/>
      <c r="Z5552" s="108"/>
    </row>
    <row r="5553" spans="23:26" x14ac:dyDescent="0.25">
      <c r="W5553" s="107"/>
      <c r="X5553" s="225"/>
      <c r="Y5553" s="62"/>
      <c r="Z5553" s="108"/>
    </row>
    <row r="5554" spans="23:26" x14ac:dyDescent="0.25">
      <c r="W5554" s="107"/>
      <c r="X5554" s="225"/>
      <c r="Y5554" s="62"/>
      <c r="Z5554" s="108"/>
    </row>
    <row r="5555" spans="23:26" x14ac:dyDescent="0.25">
      <c r="W5555" s="107"/>
      <c r="X5555" s="225"/>
      <c r="Y5555" s="62"/>
      <c r="Z5555" s="108"/>
    </row>
    <row r="5556" spans="23:26" x14ac:dyDescent="0.25">
      <c r="W5556" s="107"/>
      <c r="X5556" s="225"/>
      <c r="Y5556" s="62"/>
      <c r="Z5556" s="108"/>
    </row>
    <row r="5557" spans="23:26" x14ac:dyDescent="0.25">
      <c r="W5557" s="107"/>
      <c r="X5557" s="225"/>
      <c r="Y5557" s="62"/>
      <c r="Z5557" s="108"/>
    </row>
    <row r="5558" spans="23:26" x14ac:dyDescent="0.25">
      <c r="W5558" s="107"/>
      <c r="X5558" s="225"/>
      <c r="Y5558" s="62"/>
      <c r="Z5558" s="108"/>
    </row>
    <row r="5559" spans="23:26" x14ac:dyDescent="0.25">
      <c r="W5559" s="107"/>
      <c r="X5559" s="225"/>
      <c r="Y5559" s="62"/>
      <c r="Z5559" s="108"/>
    </row>
    <row r="5560" spans="23:26" x14ac:dyDescent="0.25">
      <c r="W5560" s="107"/>
      <c r="X5560" s="225"/>
      <c r="Y5560" s="62"/>
      <c r="Z5560" s="108"/>
    </row>
    <row r="5561" spans="23:26" x14ac:dyDescent="0.25">
      <c r="W5561" s="107"/>
      <c r="X5561" s="225"/>
      <c r="Y5561" s="62"/>
      <c r="Z5561" s="108"/>
    </row>
    <row r="5562" spans="23:26" x14ac:dyDescent="0.25">
      <c r="W5562" s="107"/>
      <c r="X5562" s="225"/>
      <c r="Y5562" s="62"/>
      <c r="Z5562" s="108"/>
    </row>
    <row r="5563" spans="23:26" x14ac:dyDescent="0.25">
      <c r="W5563" s="107"/>
      <c r="X5563" s="225"/>
      <c r="Y5563" s="62"/>
      <c r="Z5563" s="108"/>
    </row>
    <row r="5564" spans="23:26" x14ac:dyDescent="0.25">
      <c r="W5564" s="107"/>
      <c r="X5564" s="225"/>
      <c r="Y5564" s="62"/>
      <c r="Z5564" s="108"/>
    </row>
    <row r="5565" spans="23:26" x14ac:dyDescent="0.25">
      <c r="W5565" s="107"/>
      <c r="X5565" s="225"/>
      <c r="Y5565" s="62"/>
      <c r="Z5565" s="108"/>
    </row>
    <row r="5566" spans="23:26" x14ac:dyDescent="0.25">
      <c r="W5566" s="107"/>
      <c r="X5566" s="225"/>
      <c r="Y5566" s="62"/>
      <c r="Z5566" s="108"/>
    </row>
    <row r="5567" spans="23:26" x14ac:dyDescent="0.25">
      <c r="W5567" s="107"/>
      <c r="X5567" s="225"/>
      <c r="Y5567" s="62"/>
      <c r="Z5567" s="108"/>
    </row>
    <row r="5568" spans="23:26" x14ac:dyDescent="0.25">
      <c r="W5568" s="107"/>
      <c r="X5568" s="225"/>
      <c r="Y5568" s="62"/>
      <c r="Z5568" s="108"/>
    </row>
    <row r="5569" spans="23:26" x14ac:dyDescent="0.25">
      <c r="W5569" s="107"/>
      <c r="X5569" s="225"/>
      <c r="Y5569" s="62"/>
      <c r="Z5569" s="108"/>
    </row>
    <row r="5570" spans="23:26" x14ac:dyDescent="0.25">
      <c r="W5570" s="107"/>
      <c r="X5570" s="225"/>
      <c r="Y5570" s="62"/>
      <c r="Z5570" s="108"/>
    </row>
    <row r="5571" spans="23:26" x14ac:dyDescent="0.25">
      <c r="W5571" s="107"/>
      <c r="X5571" s="225"/>
      <c r="Y5571" s="62"/>
      <c r="Z5571" s="108"/>
    </row>
    <row r="5572" spans="23:26" x14ac:dyDescent="0.25">
      <c r="W5572" s="107"/>
      <c r="X5572" s="225"/>
      <c r="Y5572" s="62"/>
      <c r="Z5572" s="108"/>
    </row>
    <row r="5573" spans="23:26" x14ac:dyDescent="0.25">
      <c r="W5573" s="107"/>
      <c r="X5573" s="225"/>
      <c r="Y5573" s="62"/>
      <c r="Z5573" s="108"/>
    </row>
    <row r="5574" spans="23:26" x14ac:dyDescent="0.25">
      <c r="W5574" s="107"/>
      <c r="X5574" s="225"/>
      <c r="Y5574" s="62"/>
      <c r="Z5574" s="108"/>
    </row>
    <row r="5575" spans="23:26" x14ac:dyDescent="0.25">
      <c r="W5575" s="107"/>
      <c r="X5575" s="225"/>
      <c r="Y5575" s="62"/>
      <c r="Z5575" s="108"/>
    </row>
    <row r="5576" spans="23:26" x14ac:dyDescent="0.25">
      <c r="W5576" s="107"/>
      <c r="X5576" s="225"/>
      <c r="Y5576" s="62"/>
      <c r="Z5576" s="108"/>
    </row>
    <row r="5577" spans="23:26" x14ac:dyDescent="0.25">
      <c r="W5577" s="107"/>
      <c r="X5577" s="225"/>
      <c r="Y5577" s="62"/>
      <c r="Z5577" s="108"/>
    </row>
    <row r="5578" spans="23:26" x14ac:dyDescent="0.25">
      <c r="W5578" s="107"/>
      <c r="X5578" s="225"/>
      <c r="Y5578" s="62"/>
      <c r="Z5578" s="108"/>
    </row>
    <row r="5579" spans="23:26" x14ac:dyDescent="0.25">
      <c r="W5579" s="107"/>
      <c r="X5579" s="225"/>
      <c r="Y5579" s="62"/>
      <c r="Z5579" s="108"/>
    </row>
    <row r="5580" spans="23:26" x14ac:dyDescent="0.25">
      <c r="W5580" s="107"/>
      <c r="X5580" s="225"/>
      <c r="Y5580" s="62"/>
      <c r="Z5580" s="108"/>
    </row>
    <row r="5581" spans="23:26" x14ac:dyDescent="0.25">
      <c r="W5581" s="107"/>
      <c r="X5581" s="225"/>
      <c r="Y5581" s="62"/>
      <c r="Z5581" s="108"/>
    </row>
    <row r="5582" spans="23:26" x14ac:dyDescent="0.25">
      <c r="W5582" s="107"/>
      <c r="X5582" s="225"/>
      <c r="Y5582" s="62"/>
      <c r="Z5582" s="108"/>
    </row>
    <row r="5583" spans="23:26" x14ac:dyDescent="0.25">
      <c r="W5583" s="107"/>
      <c r="X5583" s="225"/>
      <c r="Y5583" s="62"/>
      <c r="Z5583" s="108"/>
    </row>
    <row r="5584" spans="23:26" x14ac:dyDescent="0.25">
      <c r="W5584" s="107"/>
      <c r="X5584" s="225"/>
      <c r="Y5584" s="62"/>
      <c r="Z5584" s="108"/>
    </row>
    <row r="5585" spans="23:26" x14ac:dyDescent="0.25">
      <c r="W5585" s="107"/>
      <c r="X5585" s="225"/>
      <c r="Y5585" s="62"/>
      <c r="Z5585" s="108"/>
    </row>
    <row r="5586" spans="23:26" x14ac:dyDescent="0.25">
      <c r="W5586" s="107"/>
      <c r="X5586" s="225"/>
      <c r="Y5586" s="62"/>
      <c r="Z5586" s="108"/>
    </row>
    <row r="5587" spans="23:26" x14ac:dyDescent="0.25">
      <c r="W5587" s="107"/>
      <c r="X5587" s="225"/>
      <c r="Y5587" s="62"/>
      <c r="Z5587" s="108"/>
    </row>
    <row r="5588" spans="23:26" x14ac:dyDescent="0.25">
      <c r="W5588" s="107"/>
      <c r="X5588" s="225"/>
      <c r="Y5588" s="62"/>
      <c r="Z5588" s="108"/>
    </row>
    <row r="5589" spans="23:26" x14ac:dyDescent="0.25">
      <c r="W5589" s="107"/>
      <c r="X5589" s="225"/>
      <c r="Y5589" s="62"/>
      <c r="Z5589" s="108"/>
    </row>
    <row r="5590" spans="23:26" x14ac:dyDescent="0.25">
      <c r="W5590" s="107"/>
      <c r="X5590" s="225"/>
      <c r="Y5590" s="62"/>
      <c r="Z5590" s="108"/>
    </row>
    <row r="5591" spans="23:26" x14ac:dyDescent="0.25">
      <c r="W5591" s="107"/>
      <c r="X5591" s="225"/>
      <c r="Y5591" s="62"/>
      <c r="Z5591" s="108"/>
    </row>
    <row r="5592" spans="23:26" x14ac:dyDescent="0.25">
      <c r="W5592" s="107"/>
      <c r="X5592" s="225"/>
      <c r="Y5592" s="62"/>
      <c r="Z5592" s="108"/>
    </row>
    <row r="5593" spans="23:26" x14ac:dyDescent="0.25">
      <c r="W5593" s="107"/>
      <c r="X5593" s="225"/>
      <c r="Y5593" s="62"/>
      <c r="Z5593" s="108"/>
    </row>
    <row r="5594" spans="23:26" x14ac:dyDescent="0.25">
      <c r="W5594" s="107"/>
      <c r="X5594" s="225"/>
      <c r="Y5594" s="62"/>
      <c r="Z5594" s="108"/>
    </row>
    <row r="5595" spans="23:26" x14ac:dyDescent="0.25">
      <c r="W5595" s="107"/>
      <c r="X5595" s="225"/>
      <c r="Y5595" s="62"/>
      <c r="Z5595" s="108"/>
    </row>
    <row r="5596" spans="23:26" x14ac:dyDescent="0.25">
      <c r="W5596" s="107"/>
      <c r="X5596" s="225"/>
      <c r="Y5596" s="62"/>
      <c r="Z5596" s="108"/>
    </row>
    <row r="5597" spans="23:26" x14ac:dyDescent="0.25">
      <c r="W5597" s="107"/>
      <c r="X5597" s="225"/>
      <c r="Y5597" s="62"/>
      <c r="Z5597" s="108"/>
    </row>
    <row r="5598" spans="23:26" x14ac:dyDescent="0.25">
      <c r="W5598" s="107"/>
      <c r="X5598" s="225"/>
      <c r="Y5598" s="62"/>
      <c r="Z5598" s="108"/>
    </row>
    <row r="5599" spans="23:26" x14ac:dyDescent="0.25">
      <c r="W5599" s="107"/>
      <c r="X5599" s="225"/>
      <c r="Y5599" s="62"/>
      <c r="Z5599" s="108"/>
    </row>
    <row r="5600" spans="23:26" x14ac:dyDescent="0.25">
      <c r="W5600" s="107"/>
      <c r="X5600" s="225"/>
      <c r="Y5600" s="62"/>
      <c r="Z5600" s="108"/>
    </row>
    <row r="5601" spans="23:26" x14ac:dyDescent="0.25">
      <c r="W5601" s="107"/>
      <c r="X5601" s="225"/>
      <c r="Y5601" s="62"/>
      <c r="Z5601" s="108"/>
    </row>
    <row r="5602" spans="23:26" x14ac:dyDescent="0.25">
      <c r="W5602" s="107"/>
      <c r="X5602" s="225"/>
      <c r="Y5602" s="62"/>
      <c r="Z5602" s="108"/>
    </row>
    <row r="5603" spans="23:26" x14ac:dyDescent="0.25">
      <c r="W5603" s="107"/>
      <c r="X5603" s="225"/>
      <c r="Y5603" s="62"/>
      <c r="Z5603" s="108"/>
    </row>
    <row r="5604" spans="23:26" x14ac:dyDescent="0.25">
      <c r="W5604" s="107"/>
      <c r="X5604" s="225"/>
      <c r="Y5604" s="62"/>
      <c r="Z5604" s="108"/>
    </row>
    <row r="5605" spans="23:26" x14ac:dyDescent="0.25">
      <c r="W5605" s="107"/>
      <c r="X5605" s="225"/>
      <c r="Y5605" s="62"/>
      <c r="Z5605" s="108"/>
    </row>
    <row r="5606" spans="23:26" x14ac:dyDescent="0.25">
      <c r="W5606" s="107"/>
      <c r="X5606" s="225"/>
      <c r="Y5606" s="62"/>
      <c r="Z5606" s="108"/>
    </row>
    <row r="5607" spans="23:26" x14ac:dyDescent="0.25">
      <c r="W5607" s="107"/>
      <c r="X5607" s="225"/>
      <c r="Y5607" s="62"/>
      <c r="Z5607" s="108"/>
    </row>
    <row r="5608" spans="23:26" x14ac:dyDescent="0.25">
      <c r="W5608" s="107"/>
      <c r="X5608" s="225"/>
      <c r="Y5608" s="62"/>
      <c r="Z5608" s="108"/>
    </row>
    <row r="5609" spans="23:26" x14ac:dyDescent="0.25">
      <c r="W5609" s="107"/>
      <c r="X5609" s="225"/>
      <c r="Y5609" s="62"/>
      <c r="Z5609" s="108"/>
    </row>
    <row r="5610" spans="23:26" x14ac:dyDescent="0.25">
      <c r="W5610" s="107"/>
      <c r="X5610" s="225"/>
      <c r="Y5610" s="62"/>
      <c r="Z5610" s="108"/>
    </row>
    <row r="5611" spans="23:26" x14ac:dyDescent="0.25">
      <c r="W5611" s="107"/>
      <c r="X5611" s="225"/>
      <c r="Y5611" s="62"/>
      <c r="Z5611" s="108"/>
    </row>
    <row r="5612" spans="23:26" x14ac:dyDescent="0.25">
      <c r="W5612" s="107"/>
      <c r="X5612" s="225"/>
      <c r="Y5612" s="62"/>
      <c r="Z5612" s="108"/>
    </row>
    <row r="5613" spans="23:26" x14ac:dyDescent="0.25">
      <c r="W5613" s="107"/>
      <c r="X5613" s="225"/>
      <c r="Y5613" s="62"/>
      <c r="Z5613" s="108"/>
    </row>
    <row r="5614" spans="23:26" x14ac:dyDescent="0.25">
      <c r="W5614" s="107"/>
      <c r="X5614" s="225"/>
      <c r="Y5614" s="62"/>
      <c r="Z5614" s="108"/>
    </row>
    <row r="5615" spans="23:26" x14ac:dyDescent="0.25">
      <c r="W5615" s="107"/>
      <c r="X5615" s="225"/>
      <c r="Y5615" s="62"/>
      <c r="Z5615" s="108"/>
    </row>
    <row r="5616" spans="23:26" x14ac:dyDescent="0.25">
      <c r="W5616" s="107"/>
      <c r="X5616" s="225"/>
      <c r="Y5616" s="62"/>
      <c r="Z5616" s="108"/>
    </row>
    <row r="5617" spans="23:26" x14ac:dyDescent="0.25">
      <c r="W5617" s="107"/>
      <c r="X5617" s="225"/>
      <c r="Y5617" s="62"/>
      <c r="Z5617" s="108"/>
    </row>
    <row r="5618" spans="23:26" x14ac:dyDescent="0.25">
      <c r="W5618" s="107"/>
      <c r="X5618" s="225"/>
      <c r="Y5618" s="62"/>
      <c r="Z5618" s="108"/>
    </row>
    <row r="5619" spans="23:26" x14ac:dyDescent="0.25">
      <c r="W5619" s="107"/>
      <c r="X5619" s="225"/>
      <c r="Y5619" s="62"/>
      <c r="Z5619" s="108"/>
    </row>
    <row r="5620" spans="23:26" x14ac:dyDescent="0.25">
      <c r="W5620" s="107"/>
      <c r="X5620" s="225"/>
      <c r="Y5620" s="62"/>
      <c r="Z5620" s="108"/>
    </row>
    <row r="5621" spans="23:26" x14ac:dyDescent="0.25">
      <c r="W5621" s="107"/>
      <c r="X5621" s="225"/>
      <c r="Y5621" s="62"/>
      <c r="Z5621" s="108"/>
    </row>
    <row r="5622" spans="23:26" x14ac:dyDescent="0.25">
      <c r="W5622" s="107"/>
      <c r="X5622" s="225"/>
      <c r="Y5622" s="62"/>
      <c r="Z5622" s="108"/>
    </row>
    <row r="5623" spans="23:26" x14ac:dyDescent="0.25">
      <c r="W5623" s="107"/>
      <c r="X5623" s="225"/>
      <c r="Y5623" s="62"/>
      <c r="Z5623" s="108"/>
    </row>
    <row r="5624" spans="23:26" x14ac:dyDescent="0.25">
      <c r="W5624" s="107"/>
      <c r="X5624" s="225"/>
      <c r="Y5624" s="62"/>
      <c r="Z5624" s="108"/>
    </row>
    <row r="5625" spans="23:26" x14ac:dyDescent="0.25">
      <c r="W5625" s="107"/>
      <c r="X5625" s="225"/>
      <c r="Y5625" s="62"/>
      <c r="Z5625" s="108"/>
    </row>
    <row r="5626" spans="23:26" x14ac:dyDescent="0.25">
      <c r="W5626" s="107"/>
      <c r="X5626" s="225"/>
      <c r="Y5626" s="62"/>
      <c r="Z5626" s="108"/>
    </row>
    <row r="5627" spans="23:26" x14ac:dyDescent="0.25">
      <c r="W5627" s="107"/>
      <c r="X5627" s="225"/>
      <c r="Y5627" s="62"/>
      <c r="Z5627" s="108"/>
    </row>
    <row r="5628" spans="23:26" x14ac:dyDescent="0.25">
      <c r="W5628" s="107"/>
      <c r="X5628" s="225"/>
      <c r="Y5628" s="62"/>
      <c r="Z5628" s="108"/>
    </row>
    <row r="5629" spans="23:26" x14ac:dyDescent="0.25">
      <c r="W5629" s="107"/>
      <c r="X5629" s="225"/>
      <c r="Y5629" s="62"/>
      <c r="Z5629" s="108"/>
    </row>
    <row r="5630" spans="23:26" x14ac:dyDescent="0.25">
      <c r="W5630" s="107"/>
      <c r="X5630" s="225"/>
      <c r="Y5630" s="62"/>
      <c r="Z5630" s="108"/>
    </row>
    <row r="5631" spans="23:26" x14ac:dyDescent="0.25">
      <c r="W5631" s="107"/>
      <c r="X5631" s="225"/>
      <c r="Y5631" s="62"/>
      <c r="Z5631" s="108"/>
    </row>
    <row r="5632" spans="23:26" x14ac:dyDescent="0.25">
      <c r="W5632" s="107"/>
      <c r="X5632" s="225"/>
      <c r="Y5632" s="62"/>
      <c r="Z5632" s="108"/>
    </row>
    <row r="5633" spans="23:26" x14ac:dyDescent="0.25">
      <c r="W5633" s="107"/>
      <c r="X5633" s="225"/>
      <c r="Y5633" s="62"/>
      <c r="Z5633" s="108"/>
    </row>
    <row r="5634" spans="23:26" x14ac:dyDescent="0.25">
      <c r="W5634" s="107"/>
      <c r="X5634" s="225"/>
      <c r="Y5634" s="62"/>
      <c r="Z5634" s="108"/>
    </row>
    <row r="5635" spans="23:26" x14ac:dyDescent="0.25">
      <c r="W5635" s="107"/>
      <c r="X5635" s="225"/>
      <c r="Y5635" s="62"/>
      <c r="Z5635" s="108"/>
    </row>
    <row r="5636" spans="23:26" x14ac:dyDescent="0.25">
      <c r="W5636" s="107"/>
      <c r="X5636" s="225"/>
      <c r="Y5636" s="62"/>
      <c r="Z5636" s="108"/>
    </row>
    <row r="5637" spans="23:26" x14ac:dyDescent="0.25">
      <c r="W5637" s="107"/>
      <c r="X5637" s="225"/>
      <c r="Y5637" s="62"/>
      <c r="Z5637" s="108"/>
    </row>
    <row r="5638" spans="23:26" x14ac:dyDescent="0.25">
      <c r="W5638" s="107"/>
      <c r="X5638" s="225"/>
      <c r="Y5638" s="62"/>
      <c r="Z5638" s="108"/>
    </row>
    <row r="5639" spans="23:26" x14ac:dyDescent="0.25">
      <c r="W5639" s="107"/>
      <c r="X5639" s="225"/>
      <c r="Y5639" s="62"/>
      <c r="Z5639" s="108"/>
    </row>
    <row r="5640" spans="23:26" x14ac:dyDescent="0.25">
      <c r="W5640" s="107"/>
      <c r="X5640" s="225"/>
      <c r="Y5640" s="62"/>
      <c r="Z5640" s="108"/>
    </row>
    <row r="5641" spans="23:26" x14ac:dyDescent="0.25">
      <c r="W5641" s="107"/>
      <c r="X5641" s="225"/>
      <c r="Y5641" s="62"/>
      <c r="Z5641" s="108"/>
    </row>
    <row r="5642" spans="23:26" x14ac:dyDescent="0.25">
      <c r="W5642" s="107"/>
      <c r="X5642" s="225"/>
      <c r="Y5642" s="62"/>
      <c r="Z5642" s="108"/>
    </row>
    <row r="5643" spans="23:26" x14ac:dyDescent="0.25">
      <c r="W5643" s="107"/>
      <c r="X5643" s="225"/>
      <c r="Y5643" s="62"/>
      <c r="Z5643" s="108"/>
    </row>
    <row r="5644" spans="23:26" x14ac:dyDescent="0.25">
      <c r="W5644" s="107"/>
      <c r="X5644" s="225"/>
      <c r="Y5644" s="62"/>
      <c r="Z5644" s="108"/>
    </row>
    <row r="5645" spans="23:26" x14ac:dyDescent="0.25">
      <c r="W5645" s="107"/>
      <c r="X5645" s="225"/>
      <c r="Y5645" s="62"/>
      <c r="Z5645" s="108"/>
    </row>
    <row r="5646" spans="23:26" x14ac:dyDescent="0.25">
      <c r="W5646" s="107"/>
      <c r="X5646" s="225"/>
      <c r="Y5646" s="62"/>
      <c r="Z5646" s="108"/>
    </row>
    <row r="5647" spans="23:26" x14ac:dyDescent="0.25">
      <c r="W5647" s="107"/>
      <c r="X5647" s="225"/>
      <c r="Y5647" s="62"/>
      <c r="Z5647" s="108"/>
    </row>
    <row r="5648" spans="23:26" x14ac:dyDescent="0.25">
      <c r="W5648" s="107"/>
      <c r="X5648" s="225"/>
      <c r="Y5648" s="62"/>
      <c r="Z5648" s="108"/>
    </row>
    <row r="5649" spans="23:26" x14ac:dyDescent="0.25">
      <c r="W5649" s="107"/>
      <c r="X5649" s="225"/>
      <c r="Y5649" s="62"/>
      <c r="Z5649" s="108"/>
    </row>
    <row r="5650" spans="23:26" x14ac:dyDescent="0.25">
      <c r="W5650" s="107"/>
      <c r="X5650" s="225"/>
      <c r="Y5650" s="62"/>
      <c r="Z5650" s="108"/>
    </row>
    <row r="5651" spans="23:26" x14ac:dyDescent="0.25">
      <c r="W5651" s="107"/>
      <c r="X5651" s="225"/>
      <c r="Y5651" s="62"/>
      <c r="Z5651" s="108"/>
    </row>
    <row r="5652" spans="23:26" x14ac:dyDescent="0.25">
      <c r="W5652" s="107"/>
      <c r="X5652" s="225"/>
      <c r="Y5652" s="62"/>
      <c r="Z5652" s="108"/>
    </row>
    <row r="5653" spans="23:26" x14ac:dyDescent="0.25">
      <c r="W5653" s="107"/>
      <c r="X5653" s="225"/>
      <c r="Y5653" s="62"/>
      <c r="Z5653" s="108"/>
    </row>
    <row r="5654" spans="23:26" x14ac:dyDescent="0.25">
      <c r="W5654" s="107"/>
      <c r="X5654" s="225"/>
      <c r="Y5654" s="62"/>
      <c r="Z5654" s="108"/>
    </row>
    <row r="5655" spans="23:26" x14ac:dyDescent="0.25">
      <c r="W5655" s="107"/>
      <c r="X5655" s="225"/>
      <c r="Y5655" s="62"/>
      <c r="Z5655" s="108"/>
    </row>
    <row r="5656" spans="23:26" x14ac:dyDescent="0.25">
      <c r="W5656" s="107"/>
      <c r="X5656" s="225"/>
      <c r="Y5656" s="62"/>
      <c r="Z5656" s="108"/>
    </row>
    <row r="5657" spans="23:26" x14ac:dyDescent="0.25">
      <c r="W5657" s="107"/>
      <c r="X5657" s="225"/>
      <c r="Y5657" s="62"/>
      <c r="Z5657" s="108"/>
    </row>
    <row r="5658" spans="23:26" x14ac:dyDescent="0.25">
      <c r="W5658" s="107"/>
      <c r="X5658" s="225"/>
      <c r="Y5658" s="62"/>
      <c r="Z5658" s="108"/>
    </row>
    <row r="5659" spans="23:26" x14ac:dyDescent="0.25">
      <c r="W5659" s="107"/>
      <c r="X5659" s="225"/>
      <c r="Y5659" s="62"/>
      <c r="Z5659" s="108"/>
    </row>
    <row r="5660" spans="23:26" x14ac:dyDescent="0.25">
      <c r="W5660" s="107"/>
      <c r="X5660" s="225"/>
      <c r="Y5660" s="62"/>
      <c r="Z5660" s="108"/>
    </row>
    <row r="5661" spans="23:26" x14ac:dyDescent="0.25">
      <c r="W5661" s="107"/>
      <c r="X5661" s="225"/>
      <c r="Y5661" s="62"/>
      <c r="Z5661" s="108"/>
    </row>
    <row r="5662" spans="23:26" x14ac:dyDescent="0.25">
      <c r="W5662" s="107"/>
      <c r="X5662" s="225"/>
      <c r="Y5662" s="62"/>
      <c r="Z5662" s="108"/>
    </row>
    <row r="5663" spans="23:26" x14ac:dyDescent="0.25">
      <c r="W5663" s="107"/>
      <c r="X5663" s="225"/>
      <c r="Y5663" s="62"/>
      <c r="Z5663" s="108"/>
    </row>
    <row r="5664" spans="23:26" x14ac:dyDescent="0.25">
      <c r="W5664" s="107"/>
      <c r="X5664" s="225"/>
      <c r="Y5664" s="62"/>
      <c r="Z5664" s="108"/>
    </row>
    <row r="5665" spans="23:26" x14ac:dyDescent="0.25">
      <c r="W5665" s="107"/>
      <c r="X5665" s="225"/>
      <c r="Y5665" s="62"/>
      <c r="Z5665" s="108"/>
    </row>
    <row r="5666" spans="23:26" x14ac:dyDescent="0.25">
      <c r="W5666" s="107"/>
      <c r="X5666" s="225"/>
      <c r="Y5666" s="62"/>
      <c r="Z5666" s="108"/>
    </row>
    <row r="5667" spans="23:26" x14ac:dyDescent="0.25">
      <c r="W5667" s="107"/>
      <c r="X5667" s="225"/>
      <c r="Y5667" s="62"/>
      <c r="Z5667" s="108"/>
    </row>
    <row r="5668" spans="23:26" x14ac:dyDescent="0.25">
      <c r="W5668" s="107"/>
      <c r="X5668" s="225"/>
      <c r="Y5668" s="62"/>
      <c r="Z5668" s="108"/>
    </row>
    <row r="5669" spans="23:26" x14ac:dyDescent="0.25">
      <c r="W5669" s="107"/>
      <c r="X5669" s="225"/>
      <c r="Y5669" s="62"/>
      <c r="Z5669" s="108"/>
    </row>
    <row r="5670" spans="23:26" x14ac:dyDescent="0.25">
      <c r="W5670" s="107"/>
      <c r="X5670" s="225"/>
      <c r="Y5670" s="62"/>
      <c r="Z5670" s="108"/>
    </row>
    <row r="5671" spans="23:26" x14ac:dyDescent="0.25">
      <c r="W5671" s="107"/>
      <c r="X5671" s="225"/>
      <c r="Y5671" s="62"/>
      <c r="Z5671" s="108"/>
    </row>
    <row r="5672" spans="23:26" x14ac:dyDescent="0.25">
      <c r="W5672" s="107"/>
      <c r="X5672" s="225"/>
      <c r="Y5672" s="62"/>
      <c r="Z5672" s="108"/>
    </row>
    <row r="5673" spans="23:26" x14ac:dyDescent="0.25">
      <c r="W5673" s="107"/>
      <c r="X5673" s="225"/>
      <c r="Y5673" s="62"/>
      <c r="Z5673" s="108"/>
    </row>
    <row r="5674" spans="23:26" x14ac:dyDescent="0.25">
      <c r="W5674" s="107"/>
      <c r="X5674" s="225"/>
      <c r="Y5674" s="62"/>
      <c r="Z5674" s="108"/>
    </row>
    <row r="5675" spans="23:26" x14ac:dyDescent="0.25">
      <c r="W5675" s="107"/>
      <c r="X5675" s="225"/>
      <c r="Y5675" s="62"/>
      <c r="Z5675" s="108"/>
    </row>
    <row r="5676" spans="23:26" x14ac:dyDescent="0.25">
      <c r="W5676" s="107"/>
      <c r="X5676" s="225"/>
      <c r="Y5676" s="62"/>
      <c r="Z5676" s="108"/>
    </row>
    <row r="5677" spans="23:26" x14ac:dyDescent="0.25">
      <c r="W5677" s="107"/>
      <c r="X5677" s="225"/>
      <c r="Y5677" s="62"/>
      <c r="Z5677" s="108"/>
    </row>
    <row r="5678" spans="23:26" x14ac:dyDescent="0.25">
      <c r="W5678" s="107"/>
      <c r="X5678" s="225"/>
      <c r="Y5678" s="62"/>
      <c r="Z5678" s="108"/>
    </row>
    <row r="5679" spans="23:26" x14ac:dyDescent="0.25">
      <c r="W5679" s="107"/>
      <c r="X5679" s="225"/>
      <c r="Y5679" s="62"/>
      <c r="Z5679" s="108"/>
    </row>
    <row r="5680" spans="23:26" x14ac:dyDescent="0.25">
      <c r="W5680" s="107"/>
      <c r="X5680" s="225"/>
      <c r="Y5680" s="62"/>
      <c r="Z5680" s="108"/>
    </row>
    <row r="5681" spans="23:26" x14ac:dyDescent="0.25">
      <c r="W5681" s="107"/>
      <c r="X5681" s="225"/>
      <c r="Y5681" s="62"/>
      <c r="Z5681" s="108"/>
    </row>
    <row r="5682" spans="23:26" x14ac:dyDescent="0.25">
      <c r="W5682" s="107"/>
      <c r="X5682" s="225"/>
      <c r="Y5682" s="62"/>
      <c r="Z5682" s="108"/>
    </row>
    <row r="5683" spans="23:26" x14ac:dyDescent="0.25">
      <c r="W5683" s="107"/>
      <c r="X5683" s="225"/>
      <c r="Y5683" s="62"/>
      <c r="Z5683" s="108"/>
    </row>
    <row r="5684" spans="23:26" x14ac:dyDescent="0.25">
      <c r="W5684" s="107"/>
      <c r="X5684" s="225"/>
      <c r="Y5684" s="62"/>
      <c r="Z5684" s="108"/>
    </row>
    <row r="5685" spans="23:26" x14ac:dyDescent="0.25">
      <c r="W5685" s="107"/>
      <c r="X5685" s="225"/>
      <c r="Y5685" s="62"/>
      <c r="Z5685" s="108"/>
    </row>
    <row r="5686" spans="23:26" x14ac:dyDescent="0.25">
      <c r="W5686" s="107"/>
      <c r="X5686" s="225"/>
      <c r="Y5686" s="62"/>
      <c r="Z5686" s="108"/>
    </row>
    <row r="5687" spans="23:26" x14ac:dyDescent="0.25">
      <c r="W5687" s="107"/>
      <c r="X5687" s="225"/>
      <c r="Y5687" s="62"/>
      <c r="Z5687" s="108"/>
    </row>
    <row r="5688" spans="23:26" x14ac:dyDescent="0.25">
      <c r="W5688" s="107"/>
      <c r="X5688" s="225"/>
      <c r="Y5688" s="62"/>
      <c r="Z5688" s="108"/>
    </row>
    <row r="5689" spans="23:26" x14ac:dyDescent="0.25">
      <c r="W5689" s="107"/>
      <c r="X5689" s="225"/>
      <c r="Y5689" s="62"/>
      <c r="Z5689" s="108"/>
    </row>
    <row r="5690" spans="23:26" x14ac:dyDescent="0.25">
      <c r="W5690" s="107"/>
      <c r="X5690" s="225"/>
      <c r="Y5690" s="62"/>
      <c r="Z5690" s="108"/>
    </row>
    <row r="5691" spans="23:26" x14ac:dyDescent="0.25">
      <c r="W5691" s="107"/>
      <c r="X5691" s="225"/>
      <c r="Y5691" s="62"/>
      <c r="Z5691" s="108"/>
    </row>
    <row r="5692" spans="23:26" x14ac:dyDescent="0.25">
      <c r="W5692" s="107"/>
      <c r="X5692" s="225"/>
      <c r="Y5692" s="62"/>
      <c r="Z5692" s="108"/>
    </row>
    <row r="5693" spans="23:26" x14ac:dyDescent="0.25">
      <c r="W5693" s="107"/>
      <c r="X5693" s="225"/>
      <c r="Y5693" s="62"/>
      <c r="Z5693" s="108"/>
    </row>
    <row r="5694" spans="23:26" x14ac:dyDescent="0.25">
      <c r="W5694" s="107"/>
      <c r="X5694" s="225"/>
      <c r="Y5694" s="62"/>
      <c r="Z5694" s="108"/>
    </row>
    <row r="5695" spans="23:26" x14ac:dyDescent="0.25">
      <c r="W5695" s="107"/>
      <c r="X5695" s="225"/>
      <c r="Y5695" s="62"/>
      <c r="Z5695" s="108"/>
    </row>
    <row r="5696" spans="23:26" x14ac:dyDescent="0.25">
      <c r="W5696" s="107"/>
      <c r="X5696" s="225"/>
      <c r="Y5696" s="62"/>
      <c r="Z5696" s="108"/>
    </row>
    <row r="5697" spans="23:26" x14ac:dyDescent="0.25">
      <c r="W5697" s="107"/>
      <c r="X5697" s="225"/>
      <c r="Y5697" s="62"/>
      <c r="Z5697" s="108"/>
    </row>
    <row r="5698" spans="23:26" x14ac:dyDescent="0.25">
      <c r="W5698" s="107"/>
      <c r="X5698" s="225"/>
      <c r="Y5698" s="62"/>
      <c r="Z5698" s="108"/>
    </row>
    <row r="5699" spans="23:26" x14ac:dyDescent="0.25">
      <c r="W5699" s="107"/>
      <c r="X5699" s="225"/>
      <c r="Y5699" s="62"/>
      <c r="Z5699" s="108"/>
    </row>
    <row r="5700" spans="23:26" x14ac:dyDescent="0.25">
      <c r="W5700" s="107"/>
      <c r="X5700" s="225"/>
      <c r="Y5700" s="62"/>
      <c r="Z5700" s="108"/>
    </row>
    <row r="5701" spans="23:26" x14ac:dyDescent="0.25">
      <c r="W5701" s="107"/>
      <c r="X5701" s="225"/>
      <c r="Y5701" s="62"/>
      <c r="Z5701" s="108"/>
    </row>
    <row r="5702" spans="23:26" x14ac:dyDescent="0.25">
      <c r="W5702" s="107"/>
      <c r="X5702" s="225"/>
      <c r="Y5702" s="62"/>
      <c r="Z5702" s="108"/>
    </row>
    <row r="5703" spans="23:26" x14ac:dyDescent="0.25">
      <c r="W5703" s="107"/>
      <c r="X5703" s="225"/>
      <c r="Y5703" s="62"/>
      <c r="Z5703" s="108"/>
    </row>
    <row r="5704" spans="23:26" x14ac:dyDescent="0.25">
      <c r="W5704" s="107"/>
      <c r="X5704" s="225"/>
      <c r="Y5704" s="62"/>
      <c r="Z5704" s="108"/>
    </row>
    <row r="5705" spans="23:26" x14ac:dyDescent="0.25">
      <c r="W5705" s="107"/>
      <c r="X5705" s="225"/>
      <c r="Y5705" s="62"/>
      <c r="Z5705" s="108"/>
    </row>
    <row r="5706" spans="23:26" x14ac:dyDescent="0.25">
      <c r="W5706" s="107"/>
      <c r="X5706" s="225"/>
      <c r="Y5706" s="62"/>
      <c r="Z5706" s="108"/>
    </row>
    <row r="5707" spans="23:26" x14ac:dyDescent="0.25">
      <c r="W5707" s="107"/>
      <c r="X5707" s="225"/>
      <c r="Y5707" s="62"/>
      <c r="Z5707" s="108"/>
    </row>
    <row r="5708" spans="23:26" x14ac:dyDescent="0.25">
      <c r="W5708" s="107"/>
      <c r="X5708" s="225"/>
      <c r="Y5708" s="62"/>
      <c r="Z5708" s="108"/>
    </row>
    <row r="5709" spans="23:26" x14ac:dyDescent="0.25">
      <c r="W5709" s="107"/>
      <c r="X5709" s="225"/>
      <c r="Y5709" s="62"/>
      <c r="Z5709" s="108"/>
    </row>
    <row r="5710" spans="23:26" x14ac:dyDescent="0.25">
      <c r="W5710" s="107"/>
      <c r="X5710" s="225"/>
      <c r="Y5710" s="62"/>
      <c r="Z5710" s="108"/>
    </row>
    <row r="5711" spans="23:26" x14ac:dyDescent="0.25">
      <c r="W5711" s="107"/>
      <c r="X5711" s="225"/>
      <c r="Y5711" s="62"/>
      <c r="Z5711" s="108"/>
    </row>
    <row r="5712" spans="23:26" x14ac:dyDescent="0.25">
      <c r="W5712" s="107"/>
      <c r="X5712" s="225"/>
      <c r="Y5712" s="62"/>
      <c r="Z5712" s="108"/>
    </row>
    <row r="5713" spans="23:26" x14ac:dyDescent="0.25">
      <c r="W5713" s="107"/>
      <c r="X5713" s="225"/>
      <c r="Y5713" s="62"/>
      <c r="Z5713" s="108"/>
    </row>
    <row r="5714" spans="23:26" x14ac:dyDescent="0.25">
      <c r="W5714" s="107"/>
      <c r="X5714" s="225"/>
      <c r="Y5714" s="62"/>
      <c r="Z5714" s="108"/>
    </row>
    <row r="5715" spans="23:26" x14ac:dyDescent="0.25">
      <c r="W5715" s="107"/>
      <c r="X5715" s="225"/>
      <c r="Y5715" s="62"/>
      <c r="Z5715" s="108"/>
    </row>
    <row r="5716" spans="23:26" x14ac:dyDescent="0.25">
      <c r="W5716" s="107"/>
      <c r="X5716" s="225"/>
      <c r="Y5716" s="62"/>
      <c r="Z5716" s="108"/>
    </row>
    <row r="5717" spans="23:26" x14ac:dyDescent="0.25">
      <c r="W5717" s="107"/>
      <c r="X5717" s="225"/>
      <c r="Y5717" s="62"/>
      <c r="Z5717" s="108"/>
    </row>
    <row r="5718" spans="23:26" x14ac:dyDescent="0.25">
      <c r="W5718" s="107"/>
      <c r="X5718" s="225"/>
      <c r="Y5718" s="62"/>
      <c r="Z5718" s="108"/>
    </row>
    <row r="5719" spans="23:26" x14ac:dyDescent="0.25">
      <c r="W5719" s="107"/>
      <c r="X5719" s="225"/>
      <c r="Y5719" s="62"/>
      <c r="Z5719" s="108"/>
    </row>
    <row r="5720" spans="23:26" x14ac:dyDescent="0.25">
      <c r="W5720" s="107"/>
      <c r="X5720" s="225"/>
      <c r="Y5720" s="62"/>
      <c r="Z5720" s="108"/>
    </row>
    <row r="5721" spans="23:26" x14ac:dyDescent="0.25">
      <c r="W5721" s="107"/>
      <c r="X5721" s="225"/>
      <c r="Y5721" s="62"/>
      <c r="Z5721" s="108"/>
    </row>
    <row r="5722" spans="23:26" x14ac:dyDescent="0.25">
      <c r="W5722" s="107"/>
      <c r="X5722" s="225"/>
      <c r="Y5722" s="62"/>
      <c r="Z5722" s="108"/>
    </row>
    <row r="5723" spans="23:26" x14ac:dyDescent="0.25">
      <c r="W5723" s="107"/>
      <c r="X5723" s="225"/>
      <c r="Y5723" s="62"/>
      <c r="Z5723" s="108"/>
    </row>
    <row r="5724" spans="23:26" x14ac:dyDescent="0.25">
      <c r="W5724" s="107"/>
      <c r="X5724" s="225"/>
      <c r="Y5724" s="62"/>
      <c r="Z5724" s="108"/>
    </row>
    <row r="5725" spans="23:26" x14ac:dyDescent="0.25">
      <c r="W5725" s="107"/>
      <c r="X5725" s="225"/>
      <c r="Y5725" s="62"/>
      <c r="Z5725" s="108"/>
    </row>
    <row r="5726" spans="23:26" x14ac:dyDescent="0.25">
      <c r="W5726" s="107"/>
      <c r="X5726" s="225"/>
      <c r="Y5726" s="62"/>
      <c r="Z5726" s="108"/>
    </row>
    <row r="5727" spans="23:26" x14ac:dyDescent="0.25">
      <c r="W5727" s="107"/>
      <c r="X5727" s="225"/>
      <c r="Y5727" s="62"/>
      <c r="Z5727" s="108"/>
    </row>
    <row r="5728" spans="23:26" x14ac:dyDescent="0.25">
      <c r="W5728" s="107"/>
      <c r="X5728" s="225"/>
      <c r="Y5728" s="62"/>
      <c r="Z5728" s="108"/>
    </row>
    <row r="5729" spans="23:26" x14ac:dyDescent="0.25">
      <c r="W5729" s="107"/>
      <c r="X5729" s="225"/>
      <c r="Y5729" s="62"/>
      <c r="Z5729" s="108"/>
    </row>
    <row r="5730" spans="23:26" x14ac:dyDescent="0.25">
      <c r="W5730" s="107"/>
      <c r="X5730" s="225"/>
      <c r="Y5730" s="62"/>
      <c r="Z5730" s="108"/>
    </row>
    <row r="5731" spans="23:26" x14ac:dyDescent="0.25">
      <c r="W5731" s="107"/>
      <c r="X5731" s="225"/>
      <c r="Y5731" s="62"/>
      <c r="Z5731" s="108"/>
    </row>
    <row r="5732" spans="23:26" x14ac:dyDescent="0.25">
      <c r="W5732" s="107"/>
      <c r="X5732" s="225"/>
      <c r="Y5732" s="62"/>
      <c r="Z5732" s="108"/>
    </row>
    <row r="5733" spans="23:26" x14ac:dyDescent="0.25">
      <c r="W5733" s="107"/>
      <c r="X5733" s="225"/>
      <c r="Y5733" s="62"/>
      <c r="Z5733" s="108"/>
    </row>
    <row r="5734" spans="23:26" x14ac:dyDescent="0.25">
      <c r="W5734" s="107"/>
      <c r="X5734" s="225"/>
      <c r="Y5734" s="62"/>
      <c r="Z5734" s="108"/>
    </row>
    <row r="5735" spans="23:26" x14ac:dyDescent="0.25">
      <c r="W5735" s="107"/>
      <c r="X5735" s="225"/>
      <c r="Y5735" s="62"/>
      <c r="Z5735" s="108"/>
    </row>
    <row r="5736" spans="23:26" x14ac:dyDescent="0.25">
      <c r="W5736" s="107"/>
      <c r="X5736" s="225"/>
      <c r="Y5736" s="62"/>
      <c r="Z5736" s="108"/>
    </row>
    <row r="5737" spans="23:26" x14ac:dyDescent="0.25">
      <c r="W5737" s="107"/>
      <c r="X5737" s="225"/>
      <c r="Y5737" s="62"/>
      <c r="Z5737" s="108"/>
    </row>
    <row r="5738" spans="23:26" x14ac:dyDescent="0.25">
      <c r="W5738" s="107"/>
      <c r="X5738" s="225"/>
      <c r="Y5738" s="62"/>
      <c r="Z5738" s="108"/>
    </row>
    <row r="5739" spans="23:26" x14ac:dyDescent="0.25">
      <c r="W5739" s="107"/>
      <c r="X5739" s="225"/>
      <c r="Y5739" s="62"/>
      <c r="Z5739" s="108"/>
    </row>
    <row r="5740" spans="23:26" x14ac:dyDescent="0.25">
      <c r="W5740" s="107"/>
      <c r="X5740" s="225"/>
      <c r="Y5740" s="62"/>
      <c r="Z5740" s="108"/>
    </row>
    <row r="5741" spans="23:26" x14ac:dyDescent="0.25">
      <c r="W5741" s="107"/>
      <c r="X5741" s="225"/>
      <c r="Y5741" s="62"/>
      <c r="Z5741" s="108"/>
    </row>
    <row r="5742" spans="23:26" x14ac:dyDescent="0.25">
      <c r="W5742" s="107"/>
      <c r="X5742" s="225"/>
      <c r="Y5742" s="62"/>
      <c r="Z5742" s="108"/>
    </row>
    <row r="5743" spans="23:26" x14ac:dyDescent="0.25">
      <c r="W5743" s="107"/>
      <c r="X5743" s="225"/>
      <c r="Y5743" s="62"/>
      <c r="Z5743" s="108"/>
    </row>
    <row r="5744" spans="23:26" x14ac:dyDescent="0.25">
      <c r="W5744" s="107"/>
      <c r="X5744" s="225"/>
      <c r="Y5744" s="62"/>
      <c r="Z5744" s="108"/>
    </row>
    <row r="5745" spans="23:26" x14ac:dyDescent="0.25">
      <c r="W5745" s="107"/>
      <c r="X5745" s="225"/>
      <c r="Y5745" s="62"/>
      <c r="Z5745" s="108"/>
    </row>
    <row r="5746" spans="23:26" x14ac:dyDescent="0.25">
      <c r="W5746" s="107"/>
      <c r="X5746" s="225"/>
      <c r="Y5746" s="62"/>
      <c r="Z5746" s="108"/>
    </row>
    <row r="5747" spans="23:26" x14ac:dyDescent="0.25">
      <c r="W5747" s="107"/>
      <c r="X5747" s="225"/>
      <c r="Y5747" s="62"/>
      <c r="Z5747" s="108"/>
    </row>
    <row r="5748" spans="23:26" x14ac:dyDescent="0.25">
      <c r="W5748" s="107"/>
      <c r="X5748" s="225"/>
      <c r="Y5748" s="62"/>
      <c r="Z5748" s="108"/>
    </row>
    <row r="5749" spans="23:26" x14ac:dyDescent="0.25">
      <c r="W5749" s="107"/>
      <c r="X5749" s="225"/>
      <c r="Y5749" s="62"/>
      <c r="Z5749" s="108"/>
    </row>
    <row r="5750" spans="23:26" x14ac:dyDescent="0.25">
      <c r="W5750" s="107"/>
      <c r="X5750" s="225"/>
      <c r="Y5750" s="62"/>
      <c r="Z5750" s="108"/>
    </row>
    <row r="5751" spans="23:26" x14ac:dyDescent="0.25">
      <c r="W5751" s="107"/>
      <c r="X5751" s="225"/>
      <c r="Y5751" s="62"/>
      <c r="Z5751" s="108"/>
    </row>
    <row r="5752" spans="23:26" x14ac:dyDescent="0.25">
      <c r="W5752" s="107"/>
      <c r="X5752" s="225"/>
      <c r="Y5752" s="62"/>
      <c r="Z5752" s="108"/>
    </row>
    <row r="5753" spans="23:26" x14ac:dyDescent="0.25">
      <c r="W5753" s="107"/>
      <c r="X5753" s="225"/>
      <c r="Y5753" s="62"/>
      <c r="Z5753" s="108"/>
    </row>
    <row r="5754" spans="23:26" x14ac:dyDescent="0.25">
      <c r="W5754" s="107"/>
      <c r="X5754" s="225"/>
      <c r="Y5754" s="62"/>
      <c r="Z5754" s="108"/>
    </row>
    <row r="5755" spans="23:26" x14ac:dyDescent="0.25">
      <c r="W5755" s="107"/>
      <c r="X5755" s="225"/>
      <c r="Y5755" s="62"/>
      <c r="Z5755" s="108"/>
    </row>
    <row r="5756" spans="23:26" x14ac:dyDescent="0.25">
      <c r="W5756" s="107"/>
      <c r="X5756" s="225"/>
      <c r="Y5756" s="62"/>
      <c r="Z5756" s="108"/>
    </row>
    <row r="5757" spans="23:26" x14ac:dyDescent="0.25">
      <c r="W5757" s="107"/>
      <c r="X5757" s="225"/>
      <c r="Y5757" s="62"/>
      <c r="Z5757" s="108"/>
    </row>
    <row r="5758" spans="23:26" x14ac:dyDescent="0.25">
      <c r="W5758" s="107"/>
      <c r="X5758" s="225"/>
      <c r="Y5758" s="62"/>
      <c r="Z5758" s="108"/>
    </row>
    <row r="5759" spans="23:26" x14ac:dyDescent="0.25">
      <c r="W5759" s="107"/>
      <c r="X5759" s="225"/>
      <c r="Y5759" s="62"/>
      <c r="Z5759" s="108"/>
    </row>
    <row r="5760" spans="23:26" x14ac:dyDescent="0.25">
      <c r="W5760" s="107"/>
      <c r="X5760" s="225"/>
      <c r="Y5760" s="62"/>
      <c r="Z5760" s="108"/>
    </row>
    <row r="5761" spans="23:26" x14ac:dyDescent="0.25">
      <c r="W5761" s="107"/>
      <c r="X5761" s="225"/>
      <c r="Y5761" s="62"/>
      <c r="Z5761" s="108"/>
    </row>
    <row r="5762" spans="23:26" x14ac:dyDescent="0.25">
      <c r="W5762" s="107"/>
      <c r="X5762" s="225"/>
      <c r="Y5762" s="62"/>
      <c r="Z5762" s="108"/>
    </row>
    <row r="5763" spans="23:26" x14ac:dyDescent="0.25">
      <c r="W5763" s="107"/>
      <c r="X5763" s="225"/>
      <c r="Y5763" s="62"/>
      <c r="Z5763" s="108"/>
    </row>
    <row r="5764" spans="23:26" x14ac:dyDescent="0.25">
      <c r="W5764" s="107"/>
      <c r="X5764" s="225"/>
      <c r="Y5764" s="62"/>
      <c r="Z5764" s="108"/>
    </row>
    <row r="5765" spans="23:26" x14ac:dyDescent="0.25">
      <c r="W5765" s="107"/>
      <c r="X5765" s="225"/>
      <c r="Y5765" s="62"/>
      <c r="Z5765" s="108"/>
    </row>
    <row r="5766" spans="23:26" x14ac:dyDescent="0.25">
      <c r="W5766" s="107"/>
      <c r="X5766" s="225"/>
      <c r="Y5766" s="62"/>
      <c r="Z5766" s="108"/>
    </row>
    <row r="5767" spans="23:26" x14ac:dyDescent="0.25">
      <c r="W5767" s="107"/>
      <c r="X5767" s="225"/>
      <c r="Y5767" s="62"/>
      <c r="Z5767" s="108"/>
    </row>
    <row r="5768" spans="23:26" x14ac:dyDescent="0.25">
      <c r="W5768" s="107"/>
      <c r="X5768" s="225"/>
      <c r="Y5768" s="62"/>
      <c r="Z5768" s="108"/>
    </row>
    <row r="5769" spans="23:26" x14ac:dyDescent="0.25">
      <c r="W5769" s="107"/>
      <c r="X5769" s="225"/>
      <c r="Y5769" s="62"/>
      <c r="Z5769" s="108"/>
    </row>
    <row r="5770" spans="23:26" x14ac:dyDescent="0.25">
      <c r="W5770" s="107"/>
      <c r="X5770" s="225"/>
      <c r="Y5770" s="62"/>
      <c r="Z5770" s="108"/>
    </row>
    <row r="5771" spans="23:26" x14ac:dyDescent="0.25">
      <c r="W5771" s="107"/>
      <c r="X5771" s="225"/>
      <c r="Y5771" s="62"/>
      <c r="Z5771" s="108"/>
    </row>
    <row r="5772" spans="23:26" x14ac:dyDescent="0.25">
      <c r="W5772" s="107"/>
      <c r="X5772" s="225"/>
      <c r="Y5772" s="62"/>
      <c r="Z5772" s="108"/>
    </row>
    <row r="5773" spans="23:26" x14ac:dyDescent="0.25">
      <c r="W5773" s="107"/>
      <c r="X5773" s="225"/>
      <c r="Y5773" s="62"/>
      <c r="Z5773" s="108"/>
    </row>
    <row r="5774" spans="23:26" x14ac:dyDescent="0.25">
      <c r="W5774" s="107"/>
      <c r="X5774" s="225"/>
      <c r="Y5774" s="62"/>
      <c r="Z5774" s="108"/>
    </row>
    <row r="5775" spans="23:26" x14ac:dyDescent="0.25">
      <c r="W5775" s="107"/>
      <c r="X5775" s="225"/>
      <c r="Y5775" s="62"/>
      <c r="Z5775" s="108"/>
    </row>
    <row r="5776" spans="23:26" x14ac:dyDescent="0.25">
      <c r="W5776" s="107"/>
      <c r="X5776" s="225"/>
      <c r="Y5776" s="62"/>
      <c r="Z5776" s="108"/>
    </row>
    <row r="5777" spans="23:26" x14ac:dyDescent="0.25">
      <c r="W5777" s="107"/>
      <c r="X5777" s="225"/>
      <c r="Y5777" s="62"/>
      <c r="Z5777" s="108"/>
    </row>
    <row r="5778" spans="23:26" x14ac:dyDescent="0.25">
      <c r="W5778" s="107"/>
      <c r="X5778" s="225"/>
      <c r="Y5778" s="62"/>
      <c r="Z5778" s="108"/>
    </row>
    <row r="5779" spans="23:26" x14ac:dyDescent="0.25">
      <c r="W5779" s="107"/>
      <c r="X5779" s="225"/>
      <c r="Y5779" s="62"/>
      <c r="Z5779" s="108"/>
    </row>
    <row r="5780" spans="23:26" x14ac:dyDescent="0.25">
      <c r="W5780" s="107"/>
      <c r="X5780" s="225"/>
      <c r="Y5780" s="62"/>
      <c r="Z5780" s="108"/>
    </row>
    <row r="5781" spans="23:26" x14ac:dyDescent="0.25">
      <c r="W5781" s="107"/>
      <c r="X5781" s="225"/>
      <c r="Y5781" s="62"/>
      <c r="Z5781" s="108"/>
    </row>
    <row r="5782" spans="23:26" x14ac:dyDescent="0.25">
      <c r="W5782" s="107"/>
      <c r="X5782" s="225"/>
      <c r="Y5782" s="62"/>
      <c r="Z5782" s="108"/>
    </row>
    <row r="5783" spans="23:26" x14ac:dyDescent="0.25">
      <c r="W5783" s="107"/>
      <c r="X5783" s="225"/>
      <c r="Y5783" s="62"/>
      <c r="Z5783" s="108"/>
    </row>
    <row r="5784" spans="23:26" x14ac:dyDescent="0.25">
      <c r="W5784" s="107"/>
      <c r="X5784" s="225"/>
      <c r="Y5784" s="62"/>
      <c r="Z5784" s="108"/>
    </row>
    <row r="5785" spans="23:26" x14ac:dyDescent="0.25">
      <c r="W5785" s="107"/>
      <c r="X5785" s="225"/>
      <c r="Y5785" s="62"/>
      <c r="Z5785" s="108"/>
    </row>
    <row r="5786" spans="23:26" x14ac:dyDescent="0.25">
      <c r="W5786" s="107"/>
      <c r="X5786" s="225"/>
      <c r="Y5786" s="62"/>
      <c r="Z5786" s="108"/>
    </row>
    <row r="5787" spans="23:26" x14ac:dyDescent="0.25">
      <c r="W5787" s="107"/>
      <c r="X5787" s="225"/>
      <c r="Y5787" s="62"/>
      <c r="Z5787" s="108"/>
    </row>
    <row r="5788" spans="23:26" x14ac:dyDescent="0.25">
      <c r="W5788" s="107"/>
      <c r="X5788" s="225"/>
      <c r="Y5788" s="62"/>
      <c r="Z5788" s="108"/>
    </row>
    <row r="5789" spans="23:26" x14ac:dyDescent="0.25">
      <c r="W5789" s="107"/>
      <c r="X5789" s="225"/>
      <c r="Y5789" s="62"/>
      <c r="Z5789" s="108"/>
    </row>
    <row r="5790" spans="23:26" x14ac:dyDescent="0.25">
      <c r="W5790" s="107"/>
      <c r="X5790" s="225"/>
      <c r="Y5790" s="62"/>
      <c r="Z5790" s="108"/>
    </row>
    <row r="5791" spans="23:26" x14ac:dyDescent="0.25">
      <c r="W5791" s="107"/>
      <c r="X5791" s="225"/>
      <c r="Y5791" s="62"/>
      <c r="Z5791" s="108"/>
    </row>
    <row r="5792" spans="23:26" x14ac:dyDescent="0.25">
      <c r="W5792" s="107"/>
      <c r="X5792" s="225"/>
      <c r="Y5792" s="62"/>
      <c r="Z5792" s="108"/>
    </row>
    <row r="5793" spans="23:26" x14ac:dyDescent="0.25">
      <c r="W5793" s="107"/>
      <c r="X5793" s="225"/>
      <c r="Y5793" s="62"/>
      <c r="Z5793" s="108"/>
    </row>
    <row r="5794" spans="23:26" x14ac:dyDescent="0.25">
      <c r="W5794" s="107"/>
      <c r="X5794" s="225"/>
      <c r="Y5794" s="62"/>
      <c r="Z5794" s="108"/>
    </row>
    <row r="5795" spans="23:26" x14ac:dyDescent="0.25">
      <c r="W5795" s="107"/>
      <c r="X5795" s="225"/>
      <c r="Y5795" s="62"/>
      <c r="Z5795" s="108"/>
    </row>
    <row r="5796" spans="23:26" x14ac:dyDescent="0.25">
      <c r="W5796" s="107"/>
      <c r="X5796" s="225"/>
      <c r="Y5796" s="62"/>
      <c r="Z5796" s="108"/>
    </row>
    <row r="5797" spans="23:26" x14ac:dyDescent="0.25">
      <c r="W5797" s="107"/>
      <c r="X5797" s="225"/>
      <c r="Y5797" s="62"/>
      <c r="Z5797" s="108"/>
    </row>
    <row r="5798" spans="23:26" x14ac:dyDescent="0.25">
      <c r="W5798" s="107"/>
      <c r="X5798" s="225"/>
      <c r="Y5798" s="62"/>
      <c r="Z5798" s="108"/>
    </row>
    <row r="5799" spans="23:26" x14ac:dyDescent="0.25">
      <c r="W5799" s="107"/>
      <c r="X5799" s="225"/>
      <c r="Y5799" s="62"/>
      <c r="Z5799" s="108"/>
    </row>
    <row r="5800" spans="23:26" x14ac:dyDescent="0.25">
      <c r="W5800" s="107"/>
      <c r="X5800" s="225"/>
      <c r="Y5800" s="62"/>
      <c r="Z5800" s="108"/>
    </row>
    <row r="5801" spans="23:26" x14ac:dyDescent="0.25">
      <c r="W5801" s="107"/>
      <c r="X5801" s="225"/>
      <c r="Y5801" s="62"/>
      <c r="Z5801" s="108"/>
    </row>
    <row r="5802" spans="23:26" x14ac:dyDescent="0.25">
      <c r="W5802" s="107"/>
      <c r="X5802" s="225"/>
      <c r="Y5802" s="62"/>
      <c r="Z5802" s="108"/>
    </row>
    <row r="5803" spans="23:26" x14ac:dyDescent="0.25">
      <c r="W5803" s="107"/>
      <c r="X5803" s="225"/>
      <c r="Y5803" s="62"/>
      <c r="Z5803" s="108"/>
    </row>
    <row r="5804" spans="23:26" x14ac:dyDescent="0.25">
      <c r="W5804" s="107"/>
      <c r="X5804" s="225"/>
      <c r="Y5804" s="62"/>
      <c r="Z5804" s="108"/>
    </row>
    <row r="5805" spans="23:26" x14ac:dyDescent="0.25">
      <c r="W5805" s="107"/>
      <c r="X5805" s="225"/>
      <c r="Y5805" s="62"/>
      <c r="Z5805" s="108"/>
    </row>
    <row r="5806" spans="23:26" x14ac:dyDescent="0.25">
      <c r="W5806" s="107"/>
      <c r="X5806" s="225"/>
      <c r="Y5806" s="62"/>
      <c r="Z5806" s="108"/>
    </row>
    <row r="5807" spans="23:26" x14ac:dyDescent="0.25">
      <c r="W5807" s="107"/>
      <c r="X5807" s="225"/>
      <c r="Y5807" s="62"/>
      <c r="Z5807" s="108"/>
    </row>
    <row r="5808" spans="23:26" x14ac:dyDescent="0.25">
      <c r="W5808" s="107"/>
      <c r="X5808" s="225"/>
      <c r="Y5808" s="62"/>
      <c r="Z5808" s="108"/>
    </row>
    <row r="5809" spans="23:26" x14ac:dyDescent="0.25">
      <c r="W5809" s="107"/>
      <c r="X5809" s="225"/>
      <c r="Y5809" s="62"/>
      <c r="Z5809" s="108"/>
    </row>
    <row r="5810" spans="23:26" x14ac:dyDescent="0.25">
      <c r="W5810" s="107"/>
      <c r="X5810" s="225"/>
      <c r="Y5810" s="62"/>
      <c r="Z5810" s="108"/>
    </row>
    <row r="5811" spans="23:26" x14ac:dyDescent="0.25">
      <c r="W5811" s="107"/>
      <c r="X5811" s="225"/>
      <c r="Y5811" s="62"/>
      <c r="Z5811" s="108"/>
    </row>
    <row r="5812" spans="23:26" x14ac:dyDescent="0.25">
      <c r="W5812" s="107"/>
      <c r="X5812" s="225"/>
      <c r="Y5812" s="62"/>
      <c r="Z5812" s="108"/>
    </row>
    <row r="5813" spans="23:26" x14ac:dyDescent="0.25">
      <c r="W5813" s="107"/>
      <c r="X5813" s="225"/>
      <c r="Y5813" s="62"/>
      <c r="Z5813" s="108"/>
    </row>
    <row r="5814" spans="23:26" x14ac:dyDescent="0.25">
      <c r="W5814" s="107"/>
      <c r="X5814" s="225"/>
      <c r="Y5814" s="62"/>
      <c r="Z5814" s="108"/>
    </row>
    <row r="5815" spans="23:26" x14ac:dyDescent="0.25">
      <c r="W5815" s="107"/>
      <c r="X5815" s="225"/>
      <c r="Y5815" s="62"/>
      <c r="Z5815" s="108"/>
    </row>
    <row r="5816" spans="23:26" x14ac:dyDescent="0.25">
      <c r="W5816" s="107"/>
      <c r="X5816" s="225"/>
      <c r="Y5816" s="62"/>
      <c r="Z5816" s="108"/>
    </row>
    <row r="5817" spans="23:26" x14ac:dyDescent="0.25">
      <c r="W5817" s="107"/>
      <c r="X5817" s="225"/>
      <c r="Y5817" s="62"/>
      <c r="Z5817" s="108"/>
    </row>
    <row r="5818" spans="23:26" x14ac:dyDescent="0.25">
      <c r="W5818" s="107"/>
      <c r="X5818" s="225"/>
      <c r="Y5818" s="62"/>
      <c r="Z5818" s="108"/>
    </row>
    <row r="5819" spans="23:26" x14ac:dyDescent="0.25">
      <c r="W5819" s="107"/>
      <c r="X5819" s="225"/>
      <c r="Y5819" s="62"/>
      <c r="Z5819" s="108"/>
    </row>
    <row r="5820" spans="23:26" x14ac:dyDescent="0.25">
      <c r="W5820" s="107"/>
      <c r="X5820" s="225"/>
      <c r="Y5820" s="62"/>
      <c r="Z5820" s="108"/>
    </row>
    <row r="5821" spans="23:26" x14ac:dyDescent="0.25">
      <c r="W5821" s="107"/>
      <c r="X5821" s="225"/>
      <c r="Y5821" s="62"/>
      <c r="Z5821" s="108"/>
    </row>
    <row r="5822" spans="23:26" x14ac:dyDescent="0.25">
      <c r="W5822" s="107"/>
      <c r="X5822" s="225"/>
      <c r="Y5822" s="62"/>
      <c r="Z5822" s="108"/>
    </row>
    <row r="5823" spans="23:26" x14ac:dyDescent="0.25">
      <c r="W5823" s="107"/>
      <c r="X5823" s="225"/>
      <c r="Y5823" s="62"/>
      <c r="Z5823" s="108"/>
    </row>
    <row r="5824" spans="23:26" x14ac:dyDescent="0.25">
      <c r="W5824" s="107"/>
      <c r="X5824" s="225"/>
      <c r="Y5824" s="62"/>
      <c r="Z5824" s="108"/>
    </row>
    <row r="5825" spans="23:26" x14ac:dyDescent="0.25">
      <c r="W5825" s="107"/>
      <c r="X5825" s="225"/>
      <c r="Y5825" s="62"/>
      <c r="Z5825" s="108"/>
    </row>
    <row r="5826" spans="23:26" x14ac:dyDescent="0.25">
      <c r="W5826" s="107"/>
      <c r="X5826" s="225"/>
      <c r="Y5826" s="62"/>
      <c r="Z5826" s="108"/>
    </row>
    <row r="5827" spans="23:26" x14ac:dyDescent="0.25">
      <c r="W5827" s="107"/>
      <c r="X5827" s="225"/>
      <c r="Y5827" s="62"/>
      <c r="Z5827" s="108"/>
    </row>
    <row r="5828" spans="23:26" x14ac:dyDescent="0.25">
      <c r="W5828" s="107"/>
      <c r="X5828" s="225"/>
      <c r="Y5828" s="62"/>
      <c r="Z5828" s="108"/>
    </row>
    <row r="5829" spans="23:26" x14ac:dyDescent="0.25">
      <c r="W5829" s="107"/>
      <c r="X5829" s="225"/>
      <c r="Y5829" s="62"/>
      <c r="Z5829" s="108"/>
    </row>
    <row r="5830" spans="23:26" x14ac:dyDescent="0.25">
      <c r="W5830" s="107"/>
      <c r="X5830" s="225"/>
      <c r="Y5830" s="62"/>
      <c r="Z5830" s="108"/>
    </row>
    <row r="5831" spans="23:26" x14ac:dyDescent="0.25">
      <c r="W5831" s="107"/>
      <c r="X5831" s="225"/>
      <c r="Y5831" s="62"/>
      <c r="Z5831" s="108"/>
    </row>
    <row r="5832" spans="23:26" x14ac:dyDescent="0.25">
      <c r="W5832" s="107"/>
      <c r="X5832" s="225"/>
      <c r="Y5832" s="62"/>
      <c r="Z5832" s="108"/>
    </row>
    <row r="5833" spans="23:26" x14ac:dyDescent="0.25">
      <c r="W5833" s="107"/>
      <c r="X5833" s="225"/>
      <c r="Y5833" s="62"/>
      <c r="Z5833" s="108"/>
    </row>
    <row r="5834" spans="23:26" x14ac:dyDescent="0.25">
      <c r="W5834" s="107"/>
      <c r="X5834" s="225"/>
      <c r="Y5834" s="62"/>
      <c r="Z5834" s="108"/>
    </row>
    <row r="5835" spans="23:26" x14ac:dyDescent="0.25">
      <c r="W5835" s="107"/>
      <c r="X5835" s="225"/>
      <c r="Y5835" s="62"/>
      <c r="Z5835" s="108"/>
    </row>
    <row r="5836" spans="23:26" x14ac:dyDescent="0.25">
      <c r="W5836" s="107"/>
      <c r="X5836" s="225"/>
      <c r="Y5836" s="62"/>
      <c r="Z5836" s="108"/>
    </row>
    <row r="5837" spans="23:26" x14ac:dyDescent="0.25">
      <c r="W5837" s="107"/>
      <c r="X5837" s="225"/>
      <c r="Y5837" s="62"/>
      <c r="Z5837" s="108"/>
    </row>
    <row r="5838" spans="23:26" x14ac:dyDescent="0.25">
      <c r="W5838" s="107"/>
      <c r="X5838" s="225"/>
      <c r="Y5838" s="62"/>
      <c r="Z5838" s="108"/>
    </row>
    <row r="5839" spans="23:26" x14ac:dyDescent="0.25">
      <c r="W5839" s="107"/>
      <c r="X5839" s="225"/>
      <c r="Y5839" s="62"/>
      <c r="Z5839" s="108"/>
    </row>
    <row r="5840" spans="23:26" x14ac:dyDescent="0.25">
      <c r="W5840" s="107"/>
      <c r="X5840" s="225"/>
      <c r="Y5840" s="62"/>
      <c r="Z5840" s="108"/>
    </row>
    <row r="5841" spans="23:26" x14ac:dyDescent="0.25">
      <c r="W5841" s="107"/>
      <c r="X5841" s="225"/>
      <c r="Y5841" s="62"/>
      <c r="Z5841" s="108"/>
    </row>
    <row r="5842" spans="23:26" x14ac:dyDescent="0.25">
      <c r="W5842" s="107"/>
      <c r="X5842" s="225"/>
      <c r="Y5842" s="62"/>
      <c r="Z5842" s="108"/>
    </row>
    <row r="5843" spans="23:26" x14ac:dyDescent="0.25">
      <c r="W5843" s="107"/>
      <c r="X5843" s="225"/>
      <c r="Y5843" s="62"/>
      <c r="Z5843" s="108"/>
    </row>
    <row r="5844" spans="23:26" x14ac:dyDescent="0.25">
      <c r="W5844" s="107"/>
      <c r="X5844" s="225"/>
      <c r="Y5844" s="62"/>
      <c r="Z5844" s="108"/>
    </row>
    <row r="5845" spans="23:26" x14ac:dyDescent="0.25">
      <c r="W5845" s="107"/>
      <c r="X5845" s="225"/>
      <c r="Y5845" s="62"/>
      <c r="Z5845" s="108"/>
    </row>
    <row r="5846" spans="23:26" x14ac:dyDescent="0.25">
      <c r="W5846" s="107"/>
      <c r="X5846" s="225"/>
      <c r="Y5846" s="62"/>
      <c r="Z5846" s="108"/>
    </row>
    <row r="5847" spans="23:26" x14ac:dyDescent="0.25">
      <c r="W5847" s="107"/>
      <c r="X5847" s="225"/>
      <c r="Y5847" s="62"/>
      <c r="Z5847" s="108"/>
    </row>
    <row r="5848" spans="23:26" x14ac:dyDescent="0.25">
      <c r="W5848" s="107"/>
      <c r="X5848" s="225"/>
      <c r="Y5848" s="62"/>
      <c r="Z5848" s="108"/>
    </row>
    <row r="5849" spans="23:26" x14ac:dyDescent="0.25">
      <c r="W5849" s="107"/>
      <c r="X5849" s="225"/>
      <c r="Y5849" s="62"/>
      <c r="Z5849" s="108"/>
    </row>
    <row r="5850" spans="23:26" x14ac:dyDescent="0.25">
      <c r="W5850" s="107"/>
      <c r="X5850" s="225"/>
      <c r="Y5850" s="62"/>
      <c r="Z5850" s="108"/>
    </row>
    <row r="5851" spans="23:26" x14ac:dyDescent="0.25">
      <c r="W5851" s="107"/>
      <c r="X5851" s="225"/>
      <c r="Y5851" s="62"/>
      <c r="Z5851" s="108"/>
    </row>
    <row r="5852" spans="23:26" x14ac:dyDescent="0.25">
      <c r="W5852" s="107"/>
      <c r="X5852" s="225"/>
      <c r="Y5852" s="62"/>
      <c r="Z5852" s="108"/>
    </row>
    <row r="5853" spans="23:26" x14ac:dyDescent="0.25">
      <c r="W5853" s="107"/>
      <c r="X5853" s="225"/>
      <c r="Y5853" s="62"/>
      <c r="Z5853" s="108"/>
    </row>
    <row r="5854" spans="23:26" x14ac:dyDescent="0.25">
      <c r="W5854" s="107"/>
      <c r="X5854" s="225"/>
      <c r="Y5854" s="62"/>
      <c r="Z5854" s="108"/>
    </row>
    <row r="5855" spans="23:26" x14ac:dyDescent="0.25">
      <c r="W5855" s="107"/>
      <c r="X5855" s="225"/>
      <c r="Y5855" s="62"/>
      <c r="Z5855" s="108"/>
    </row>
    <row r="5856" spans="23:26" x14ac:dyDescent="0.25">
      <c r="W5856" s="107"/>
      <c r="X5856" s="225"/>
      <c r="Y5856" s="62"/>
      <c r="Z5856" s="108"/>
    </row>
    <row r="5857" spans="23:26" x14ac:dyDescent="0.25">
      <c r="W5857" s="107"/>
      <c r="X5857" s="225"/>
      <c r="Y5857" s="62"/>
      <c r="Z5857" s="108"/>
    </row>
    <row r="5858" spans="23:26" x14ac:dyDescent="0.25">
      <c r="W5858" s="107"/>
      <c r="X5858" s="225"/>
      <c r="Y5858" s="62"/>
      <c r="Z5858" s="108"/>
    </row>
    <row r="5859" spans="23:26" x14ac:dyDescent="0.25">
      <c r="W5859" s="107"/>
      <c r="X5859" s="225"/>
      <c r="Y5859" s="62"/>
      <c r="Z5859" s="108"/>
    </row>
    <row r="5860" spans="23:26" x14ac:dyDescent="0.25">
      <c r="W5860" s="107"/>
      <c r="X5860" s="225"/>
      <c r="Y5860" s="62"/>
      <c r="Z5860" s="108"/>
    </row>
    <row r="5861" spans="23:26" x14ac:dyDescent="0.25">
      <c r="W5861" s="107"/>
      <c r="X5861" s="225"/>
      <c r="Y5861" s="62"/>
      <c r="Z5861" s="108"/>
    </row>
    <row r="5862" spans="23:26" x14ac:dyDescent="0.25">
      <c r="W5862" s="107"/>
      <c r="X5862" s="225"/>
      <c r="Y5862" s="62"/>
      <c r="Z5862" s="108"/>
    </row>
    <row r="5863" spans="23:26" x14ac:dyDescent="0.25">
      <c r="W5863" s="107"/>
      <c r="X5863" s="225"/>
      <c r="Y5863" s="62"/>
      <c r="Z5863" s="108"/>
    </row>
    <row r="5864" spans="23:26" x14ac:dyDescent="0.25">
      <c r="W5864" s="107"/>
      <c r="X5864" s="225"/>
      <c r="Y5864" s="62"/>
      <c r="Z5864" s="108"/>
    </row>
    <row r="5865" spans="23:26" x14ac:dyDescent="0.25">
      <c r="W5865" s="107"/>
      <c r="X5865" s="225"/>
      <c r="Y5865" s="62"/>
      <c r="Z5865" s="108"/>
    </row>
    <row r="5866" spans="23:26" x14ac:dyDescent="0.25">
      <c r="W5866" s="107"/>
      <c r="X5866" s="225"/>
      <c r="Y5866" s="62"/>
      <c r="Z5866" s="108"/>
    </row>
    <row r="5867" spans="23:26" x14ac:dyDescent="0.25">
      <c r="W5867" s="107"/>
      <c r="X5867" s="225"/>
      <c r="Y5867" s="62"/>
      <c r="Z5867" s="108"/>
    </row>
    <row r="5868" spans="23:26" x14ac:dyDescent="0.25">
      <c r="W5868" s="107"/>
      <c r="X5868" s="225"/>
      <c r="Y5868" s="62"/>
      <c r="Z5868" s="108"/>
    </row>
    <row r="5869" spans="23:26" x14ac:dyDescent="0.25">
      <c r="W5869" s="107"/>
      <c r="X5869" s="225"/>
      <c r="Y5869" s="62"/>
      <c r="Z5869" s="108"/>
    </row>
    <row r="5870" spans="23:26" x14ac:dyDescent="0.25">
      <c r="W5870" s="107"/>
      <c r="X5870" s="225"/>
      <c r="Y5870" s="62"/>
      <c r="Z5870" s="108"/>
    </row>
    <row r="5871" spans="23:26" x14ac:dyDescent="0.25">
      <c r="W5871" s="107"/>
      <c r="X5871" s="225"/>
      <c r="Y5871" s="62"/>
      <c r="Z5871" s="108"/>
    </row>
    <row r="5872" spans="23:26" x14ac:dyDescent="0.25">
      <c r="W5872" s="107"/>
      <c r="X5872" s="225"/>
      <c r="Y5872" s="62"/>
      <c r="Z5872" s="108"/>
    </row>
    <row r="5873" spans="23:26" x14ac:dyDescent="0.25">
      <c r="W5873" s="107"/>
      <c r="X5873" s="225"/>
      <c r="Y5873" s="62"/>
      <c r="Z5873" s="108"/>
    </row>
    <row r="5874" spans="23:26" x14ac:dyDescent="0.25">
      <c r="W5874" s="107"/>
      <c r="X5874" s="225"/>
      <c r="Y5874" s="62"/>
      <c r="Z5874" s="108"/>
    </row>
    <row r="5875" spans="23:26" x14ac:dyDescent="0.25">
      <c r="W5875" s="107"/>
      <c r="X5875" s="225"/>
      <c r="Y5875" s="62"/>
      <c r="Z5875" s="108"/>
    </row>
    <row r="5876" spans="23:26" x14ac:dyDescent="0.25">
      <c r="W5876" s="107"/>
      <c r="X5876" s="225"/>
      <c r="Y5876" s="62"/>
      <c r="Z5876" s="108"/>
    </row>
    <row r="5877" spans="23:26" x14ac:dyDescent="0.25">
      <c r="W5877" s="107"/>
      <c r="X5877" s="225"/>
      <c r="Y5877" s="62"/>
      <c r="Z5877" s="108"/>
    </row>
    <row r="5878" spans="23:26" x14ac:dyDescent="0.25">
      <c r="W5878" s="107"/>
      <c r="X5878" s="225"/>
      <c r="Y5878" s="62"/>
      <c r="Z5878" s="108"/>
    </row>
    <row r="5879" spans="23:26" x14ac:dyDescent="0.25">
      <c r="W5879" s="107"/>
      <c r="X5879" s="225"/>
      <c r="Y5879" s="62"/>
      <c r="Z5879" s="108"/>
    </row>
    <row r="5880" spans="23:26" x14ac:dyDescent="0.25">
      <c r="W5880" s="107"/>
      <c r="X5880" s="225"/>
      <c r="Y5880" s="62"/>
      <c r="Z5880" s="108"/>
    </row>
    <row r="5881" spans="23:26" x14ac:dyDescent="0.25">
      <c r="W5881" s="107"/>
      <c r="X5881" s="225"/>
      <c r="Y5881" s="62"/>
      <c r="Z5881" s="108"/>
    </row>
    <row r="5882" spans="23:26" x14ac:dyDescent="0.25">
      <c r="W5882" s="107"/>
      <c r="X5882" s="225"/>
      <c r="Y5882" s="62"/>
      <c r="Z5882" s="108"/>
    </row>
    <row r="5883" spans="23:26" x14ac:dyDescent="0.25">
      <c r="W5883" s="107"/>
      <c r="X5883" s="225"/>
      <c r="Y5883" s="62"/>
      <c r="Z5883" s="108"/>
    </row>
    <row r="5884" spans="23:26" x14ac:dyDescent="0.25">
      <c r="W5884" s="107"/>
      <c r="X5884" s="225"/>
      <c r="Y5884" s="62"/>
      <c r="Z5884" s="108"/>
    </row>
    <row r="5885" spans="23:26" x14ac:dyDescent="0.25">
      <c r="W5885" s="107"/>
      <c r="X5885" s="225"/>
      <c r="Y5885" s="62"/>
      <c r="Z5885" s="108"/>
    </row>
    <row r="5886" spans="23:26" x14ac:dyDescent="0.25">
      <c r="W5886" s="107"/>
      <c r="X5886" s="225"/>
      <c r="Y5886" s="62"/>
      <c r="Z5886" s="108"/>
    </row>
    <row r="5887" spans="23:26" x14ac:dyDescent="0.25">
      <c r="W5887" s="107"/>
      <c r="X5887" s="225"/>
      <c r="Y5887" s="62"/>
      <c r="Z5887" s="108"/>
    </row>
    <row r="5888" spans="23:26" x14ac:dyDescent="0.25">
      <c r="W5888" s="107"/>
      <c r="X5888" s="225"/>
      <c r="Y5888" s="62"/>
      <c r="Z5888" s="108"/>
    </row>
    <row r="5889" spans="23:26" x14ac:dyDescent="0.25">
      <c r="W5889" s="107"/>
      <c r="X5889" s="225"/>
      <c r="Y5889" s="62"/>
      <c r="Z5889" s="108"/>
    </row>
    <row r="5890" spans="23:26" x14ac:dyDescent="0.25">
      <c r="W5890" s="107"/>
      <c r="X5890" s="225"/>
      <c r="Y5890" s="62"/>
      <c r="Z5890" s="108"/>
    </row>
    <row r="5891" spans="23:26" x14ac:dyDescent="0.25">
      <c r="W5891" s="107"/>
      <c r="X5891" s="225"/>
      <c r="Y5891" s="62"/>
      <c r="Z5891" s="108"/>
    </row>
    <row r="5892" spans="23:26" x14ac:dyDescent="0.25">
      <c r="W5892" s="107"/>
      <c r="X5892" s="225"/>
      <c r="Y5892" s="62"/>
      <c r="Z5892" s="108"/>
    </row>
    <row r="5893" spans="23:26" x14ac:dyDescent="0.25">
      <c r="W5893" s="107"/>
      <c r="X5893" s="225"/>
      <c r="Y5893" s="62"/>
      <c r="Z5893" s="108"/>
    </row>
    <row r="5894" spans="23:26" x14ac:dyDescent="0.25">
      <c r="W5894" s="107"/>
      <c r="X5894" s="225"/>
      <c r="Y5894" s="62"/>
      <c r="Z5894" s="108"/>
    </row>
    <row r="5895" spans="23:26" x14ac:dyDescent="0.25">
      <c r="W5895" s="107"/>
      <c r="X5895" s="225"/>
      <c r="Y5895" s="62"/>
      <c r="Z5895" s="108"/>
    </row>
    <row r="5896" spans="23:26" x14ac:dyDescent="0.25">
      <c r="W5896" s="107"/>
      <c r="X5896" s="225"/>
      <c r="Y5896" s="62"/>
      <c r="Z5896" s="108"/>
    </row>
    <row r="5897" spans="23:26" x14ac:dyDescent="0.25">
      <c r="W5897" s="107"/>
      <c r="X5897" s="225"/>
      <c r="Y5897" s="62"/>
      <c r="Z5897" s="108"/>
    </row>
    <row r="5898" spans="23:26" x14ac:dyDescent="0.25">
      <c r="W5898" s="107"/>
      <c r="X5898" s="225"/>
      <c r="Y5898" s="62"/>
      <c r="Z5898" s="108"/>
    </row>
    <row r="5899" spans="23:26" x14ac:dyDescent="0.25">
      <c r="W5899" s="107"/>
      <c r="X5899" s="225"/>
      <c r="Y5899" s="62"/>
      <c r="Z5899" s="108"/>
    </row>
    <row r="5900" spans="23:26" x14ac:dyDescent="0.25">
      <c r="W5900" s="107"/>
      <c r="X5900" s="225"/>
      <c r="Y5900" s="62"/>
      <c r="Z5900" s="108"/>
    </row>
    <row r="5901" spans="23:26" x14ac:dyDescent="0.25">
      <c r="W5901" s="107"/>
      <c r="X5901" s="225"/>
      <c r="Y5901" s="62"/>
      <c r="Z5901" s="108"/>
    </row>
    <row r="5902" spans="23:26" x14ac:dyDescent="0.25">
      <c r="W5902" s="107"/>
      <c r="X5902" s="225"/>
      <c r="Y5902" s="62"/>
      <c r="Z5902" s="108"/>
    </row>
    <row r="5903" spans="23:26" x14ac:dyDescent="0.25">
      <c r="W5903" s="107"/>
      <c r="X5903" s="225"/>
      <c r="Y5903" s="62"/>
      <c r="Z5903" s="108"/>
    </row>
    <row r="5904" spans="23:26" x14ac:dyDescent="0.25">
      <c r="W5904" s="107"/>
      <c r="X5904" s="225"/>
      <c r="Y5904" s="62"/>
      <c r="Z5904" s="108"/>
    </row>
    <row r="5905" spans="23:26" x14ac:dyDescent="0.25">
      <c r="W5905" s="107"/>
      <c r="X5905" s="225"/>
      <c r="Y5905" s="62"/>
      <c r="Z5905" s="108"/>
    </row>
    <row r="5906" spans="23:26" x14ac:dyDescent="0.25">
      <c r="W5906" s="107"/>
      <c r="X5906" s="225"/>
      <c r="Y5906" s="62"/>
      <c r="Z5906" s="108"/>
    </row>
    <row r="5907" spans="23:26" x14ac:dyDescent="0.25">
      <c r="W5907" s="107"/>
      <c r="X5907" s="225"/>
      <c r="Y5907" s="62"/>
      <c r="Z5907" s="108"/>
    </row>
    <row r="5908" spans="23:26" x14ac:dyDescent="0.25">
      <c r="W5908" s="107"/>
      <c r="X5908" s="225"/>
      <c r="Y5908" s="62"/>
      <c r="Z5908" s="108"/>
    </row>
    <row r="5909" spans="23:26" x14ac:dyDescent="0.25">
      <c r="W5909" s="107"/>
      <c r="X5909" s="225"/>
      <c r="Y5909" s="62"/>
      <c r="Z5909" s="108"/>
    </row>
    <row r="5910" spans="23:26" x14ac:dyDescent="0.25">
      <c r="W5910" s="107"/>
      <c r="X5910" s="225"/>
      <c r="Y5910" s="62"/>
      <c r="Z5910" s="108"/>
    </row>
    <row r="5911" spans="23:26" x14ac:dyDescent="0.25">
      <c r="W5911" s="107"/>
      <c r="X5911" s="225"/>
      <c r="Y5911" s="62"/>
      <c r="Z5911" s="108"/>
    </row>
    <row r="5912" spans="23:26" x14ac:dyDescent="0.25">
      <c r="W5912" s="107"/>
      <c r="X5912" s="225"/>
      <c r="Y5912" s="62"/>
      <c r="Z5912" s="108"/>
    </row>
    <row r="5913" spans="23:26" x14ac:dyDescent="0.25">
      <c r="W5913" s="107"/>
      <c r="X5913" s="225"/>
      <c r="Y5913" s="62"/>
      <c r="Z5913" s="108"/>
    </row>
    <row r="5914" spans="23:26" x14ac:dyDescent="0.25">
      <c r="W5914" s="107"/>
      <c r="X5914" s="225"/>
      <c r="Y5914" s="62"/>
      <c r="Z5914" s="108"/>
    </row>
    <row r="5915" spans="23:26" x14ac:dyDescent="0.25">
      <c r="W5915" s="107"/>
      <c r="X5915" s="225"/>
      <c r="Y5915" s="62"/>
      <c r="Z5915" s="108"/>
    </row>
    <row r="5916" spans="23:26" x14ac:dyDescent="0.25">
      <c r="W5916" s="107"/>
      <c r="X5916" s="225"/>
      <c r="Y5916" s="62"/>
      <c r="Z5916" s="108"/>
    </row>
    <row r="5917" spans="23:26" x14ac:dyDescent="0.25">
      <c r="W5917" s="107"/>
      <c r="X5917" s="225"/>
      <c r="Y5917" s="62"/>
      <c r="Z5917" s="108"/>
    </row>
    <row r="5918" spans="23:26" x14ac:dyDescent="0.25">
      <c r="W5918" s="107"/>
      <c r="X5918" s="225"/>
      <c r="Y5918" s="62"/>
      <c r="Z5918" s="108"/>
    </row>
    <row r="5919" spans="23:26" x14ac:dyDescent="0.25">
      <c r="W5919" s="107"/>
      <c r="X5919" s="225"/>
      <c r="Y5919" s="62"/>
      <c r="Z5919" s="108"/>
    </row>
    <row r="5920" spans="23:26" x14ac:dyDescent="0.25">
      <c r="W5920" s="107"/>
      <c r="X5920" s="225"/>
      <c r="Y5920" s="62"/>
      <c r="Z5920" s="108"/>
    </row>
    <row r="5921" spans="23:26" x14ac:dyDescent="0.25">
      <c r="W5921" s="107"/>
      <c r="X5921" s="225"/>
      <c r="Y5921" s="62"/>
      <c r="Z5921" s="108"/>
    </row>
    <row r="5922" spans="23:26" x14ac:dyDescent="0.25">
      <c r="W5922" s="107"/>
      <c r="X5922" s="225"/>
      <c r="Y5922" s="62"/>
      <c r="Z5922" s="108"/>
    </row>
    <row r="5923" spans="23:26" x14ac:dyDescent="0.25">
      <c r="W5923" s="107"/>
      <c r="X5923" s="225"/>
      <c r="Y5923" s="62"/>
      <c r="Z5923" s="108"/>
    </row>
    <row r="5924" spans="23:26" x14ac:dyDescent="0.25">
      <c r="W5924" s="107"/>
      <c r="X5924" s="225"/>
      <c r="Y5924" s="62"/>
      <c r="Z5924" s="108"/>
    </row>
    <row r="5925" spans="23:26" x14ac:dyDescent="0.25">
      <c r="W5925" s="107"/>
      <c r="X5925" s="225"/>
      <c r="Y5925" s="62"/>
      <c r="Z5925" s="108"/>
    </row>
    <row r="5926" spans="23:26" x14ac:dyDescent="0.25">
      <c r="W5926" s="107"/>
      <c r="X5926" s="225"/>
      <c r="Y5926" s="62"/>
      <c r="Z5926" s="108"/>
    </row>
    <row r="5927" spans="23:26" x14ac:dyDescent="0.25">
      <c r="W5927" s="107"/>
      <c r="X5927" s="225"/>
      <c r="Y5927" s="62"/>
      <c r="Z5927" s="108"/>
    </row>
    <row r="5928" spans="23:26" x14ac:dyDescent="0.25">
      <c r="W5928" s="107"/>
      <c r="X5928" s="225"/>
      <c r="Y5928" s="62"/>
      <c r="Z5928" s="108"/>
    </row>
    <row r="5929" spans="23:26" x14ac:dyDescent="0.25">
      <c r="W5929" s="107"/>
      <c r="X5929" s="225"/>
      <c r="Y5929" s="62"/>
      <c r="Z5929" s="108"/>
    </row>
    <row r="5930" spans="23:26" x14ac:dyDescent="0.25">
      <c r="W5930" s="107"/>
      <c r="X5930" s="225"/>
      <c r="Y5930" s="62"/>
      <c r="Z5930" s="108"/>
    </row>
    <row r="5931" spans="23:26" x14ac:dyDescent="0.25">
      <c r="W5931" s="107"/>
      <c r="X5931" s="225"/>
      <c r="Y5931" s="62"/>
      <c r="Z5931" s="108"/>
    </row>
    <row r="5932" spans="23:26" x14ac:dyDescent="0.25">
      <c r="W5932" s="107"/>
      <c r="X5932" s="225"/>
      <c r="Y5932" s="62"/>
      <c r="Z5932" s="108"/>
    </row>
    <row r="5933" spans="23:26" x14ac:dyDescent="0.25">
      <c r="W5933" s="107"/>
      <c r="X5933" s="225"/>
      <c r="Y5933" s="62"/>
      <c r="Z5933" s="108"/>
    </row>
    <row r="5934" spans="23:26" x14ac:dyDescent="0.25">
      <c r="W5934" s="107"/>
      <c r="X5934" s="225"/>
      <c r="Y5934" s="62"/>
      <c r="Z5934" s="108"/>
    </row>
    <row r="5935" spans="23:26" x14ac:dyDescent="0.25">
      <c r="W5935" s="107"/>
      <c r="X5935" s="225"/>
      <c r="Y5935" s="62"/>
      <c r="Z5935" s="108"/>
    </row>
    <row r="5936" spans="23:26" x14ac:dyDescent="0.25">
      <c r="W5936" s="107"/>
      <c r="X5936" s="225"/>
      <c r="Y5936" s="62"/>
      <c r="Z5936" s="108"/>
    </row>
    <row r="5937" spans="23:26" x14ac:dyDescent="0.25">
      <c r="W5937" s="107"/>
      <c r="X5937" s="225"/>
      <c r="Y5937" s="62"/>
      <c r="Z5937" s="108"/>
    </row>
    <row r="5938" spans="23:26" x14ac:dyDescent="0.25">
      <c r="W5938" s="107"/>
      <c r="X5938" s="225"/>
      <c r="Y5938" s="62"/>
      <c r="Z5938" s="108"/>
    </row>
    <row r="5939" spans="23:26" x14ac:dyDescent="0.25">
      <c r="W5939" s="107"/>
      <c r="X5939" s="225"/>
      <c r="Y5939" s="62"/>
      <c r="Z5939" s="108"/>
    </row>
    <row r="5940" spans="23:26" x14ac:dyDescent="0.25">
      <c r="W5940" s="107"/>
      <c r="X5940" s="225"/>
      <c r="Y5940" s="62"/>
      <c r="Z5940" s="108"/>
    </row>
    <row r="5941" spans="23:26" x14ac:dyDescent="0.25">
      <c r="W5941" s="107"/>
      <c r="X5941" s="225"/>
      <c r="Y5941" s="62"/>
      <c r="Z5941" s="108"/>
    </row>
    <row r="5942" spans="23:26" x14ac:dyDescent="0.25">
      <c r="W5942" s="107"/>
      <c r="X5942" s="225"/>
      <c r="Y5942" s="62"/>
      <c r="Z5942" s="108"/>
    </row>
    <row r="5943" spans="23:26" x14ac:dyDescent="0.25">
      <c r="W5943" s="107"/>
      <c r="X5943" s="225"/>
      <c r="Y5943" s="62"/>
      <c r="Z5943" s="108"/>
    </row>
    <row r="5944" spans="23:26" x14ac:dyDescent="0.25">
      <c r="W5944" s="107"/>
      <c r="X5944" s="225"/>
      <c r="Y5944" s="62"/>
      <c r="Z5944" s="108"/>
    </row>
    <row r="5945" spans="23:26" x14ac:dyDescent="0.25">
      <c r="W5945" s="107"/>
      <c r="X5945" s="225"/>
      <c r="Y5945" s="62"/>
      <c r="Z5945" s="108"/>
    </row>
    <row r="5946" spans="23:26" x14ac:dyDescent="0.25">
      <c r="W5946" s="107"/>
      <c r="X5946" s="225"/>
      <c r="Y5946" s="62"/>
      <c r="Z5946" s="108"/>
    </row>
    <row r="5947" spans="23:26" x14ac:dyDescent="0.25">
      <c r="W5947" s="107"/>
      <c r="X5947" s="225"/>
      <c r="Y5947" s="62"/>
      <c r="Z5947" s="108"/>
    </row>
    <row r="5948" spans="23:26" x14ac:dyDescent="0.25">
      <c r="W5948" s="107"/>
      <c r="X5948" s="225"/>
      <c r="Y5948" s="62"/>
      <c r="Z5948" s="108"/>
    </row>
    <row r="5949" spans="23:26" x14ac:dyDescent="0.25">
      <c r="W5949" s="107"/>
      <c r="X5949" s="225"/>
      <c r="Y5949" s="62"/>
      <c r="Z5949" s="108"/>
    </row>
    <row r="5950" spans="23:26" x14ac:dyDescent="0.25">
      <c r="W5950" s="107"/>
      <c r="X5950" s="225"/>
      <c r="Y5950" s="62"/>
      <c r="Z5950" s="108"/>
    </row>
    <row r="5951" spans="23:26" x14ac:dyDescent="0.25">
      <c r="W5951" s="107"/>
      <c r="X5951" s="225"/>
      <c r="Y5951" s="62"/>
      <c r="Z5951" s="108"/>
    </row>
    <row r="5952" spans="23:26" x14ac:dyDescent="0.25">
      <c r="W5952" s="107"/>
      <c r="X5952" s="225"/>
      <c r="Y5952" s="62"/>
      <c r="Z5952" s="108"/>
    </row>
    <row r="5953" spans="23:26" x14ac:dyDescent="0.25">
      <c r="W5953" s="107"/>
      <c r="X5953" s="225"/>
      <c r="Y5953" s="62"/>
      <c r="Z5953" s="108"/>
    </row>
    <row r="5954" spans="23:26" x14ac:dyDescent="0.25">
      <c r="W5954" s="107"/>
      <c r="X5954" s="225"/>
      <c r="Y5954" s="62"/>
      <c r="Z5954" s="108"/>
    </row>
    <row r="5955" spans="23:26" x14ac:dyDescent="0.25">
      <c r="W5955" s="107"/>
      <c r="X5955" s="225"/>
      <c r="Y5955" s="62"/>
      <c r="Z5955" s="108"/>
    </row>
    <row r="5956" spans="23:26" x14ac:dyDescent="0.25">
      <c r="W5956" s="107"/>
      <c r="X5956" s="225"/>
      <c r="Y5956" s="62"/>
      <c r="Z5956" s="108"/>
    </row>
    <row r="5957" spans="23:26" x14ac:dyDescent="0.25">
      <c r="W5957" s="107"/>
      <c r="X5957" s="225"/>
      <c r="Y5957" s="62"/>
      <c r="Z5957" s="108"/>
    </row>
    <row r="5958" spans="23:26" x14ac:dyDescent="0.25">
      <c r="W5958" s="107"/>
      <c r="X5958" s="225"/>
      <c r="Y5958" s="62"/>
      <c r="Z5958" s="108"/>
    </row>
    <row r="5959" spans="23:26" x14ac:dyDescent="0.25">
      <c r="W5959" s="107"/>
      <c r="X5959" s="225"/>
      <c r="Y5959" s="62"/>
      <c r="Z5959" s="108"/>
    </row>
    <row r="5960" spans="23:26" x14ac:dyDescent="0.25">
      <c r="W5960" s="107"/>
      <c r="X5960" s="225"/>
      <c r="Y5960" s="62"/>
      <c r="Z5960" s="108"/>
    </row>
    <row r="5961" spans="23:26" x14ac:dyDescent="0.25">
      <c r="W5961" s="107"/>
      <c r="X5961" s="225"/>
      <c r="Y5961" s="62"/>
      <c r="Z5961" s="108"/>
    </row>
    <row r="5962" spans="23:26" x14ac:dyDescent="0.25">
      <c r="W5962" s="107"/>
      <c r="X5962" s="225"/>
      <c r="Y5962" s="62"/>
      <c r="Z5962" s="108"/>
    </row>
    <row r="5963" spans="23:26" x14ac:dyDescent="0.25">
      <c r="W5963" s="107"/>
      <c r="X5963" s="225"/>
      <c r="Y5963" s="62"/>
      <c r="Z5963" s="108"/>
    </row>
    <row r="5964" spans="23:26" x14ac:dyDescent="0.25">
      <c r="W5964" s="107"/>
      <c r="X5964" s="225"/>
      <c r="Y5964" s="62"/>
      <c r="Z5964" s="108"/>
    </row>
    <row r="5965" spans="23:26" x14ac:dyDescent="0.25">
      <c r="W5965" s="107"/>
      <c r="X5965" s="225"/>
      <c r="Y5965" s="62"/>
      <c r="Z5965" s="108"/>
    </row>
    <row r="5966" spans="23:26" x14ac:dyDescent="0.25">
      <c r="W5966" s="107"/>
      <c r="X5966" s="225"/>
      <c r="Y5966" s="62"/>
      <c r="Z5966" s="108"/>
    </row>
    <row r="5967" spans="23:26" x14ac:dyDescent="0.25">
      <c r="W5967" s="107"/>
      <c r="X5967" s="225"/>
      <c r="Y5967" s="62"/>
      <c r="Z5967" s="108"/>
    </row>
    <row r="5968" spans="23:26" x14ac:dyDescent="0.25">
      <c r="W5968" s="107"/>
      <c r="X5968" s="225"/>
      <c r="Y5968" s="62"/>
      <c r="Z5968" s="108"/>
    </row>
    <row r="5969" spans="23:26" x14ac:dyDescent="0.25">
      <c r="W5969" s="107"/>
      <c r="X5969" s="225"/>
      <c r="Y5969" s="62"/>
      <c r="Z5969" s="108"/>
    </row>
    <row r="5970" spans="23:26" x14ac:dyDescent="0.25">
      <c r="W5970" s="107"/>
      <c r="X5970" s="225"/>
      <c r="Y5970" s="62"/>
      <c r="Z5970" s="108"/>
    </row>
    <row r="5971" spans="23:26" x14ac:dyDescent="0.25">
      <c r="W5971" s="107"/>
      <c r="X5971" s="225"/>
      <c r="Y5971" s="62"/>
      <c r="Z5971" s="108"/>
    </row>
    <row r="5972" spans="23:26" x14ac:dyDescent="0.25">
      <c r="W5972" s="107"/>
      <c r="X5972" s="225"/>
      <c r="Y5972" s="62"/>
      <c r="Z5972" s="108"/>
    </row>
    <row r="5973" spans="23:26" x14ac:dyDescent="0.25">
      <c r="W5973" s="107"/>
      <c r="X5973" s="225"/>
      <c r="Y5973" s="62"/>
      <c r="Z5973" s="108"/>
    </row>
    <row r="5974" spans="23:26" x14ac:dyDescent="0.25">
      <c r="W5974" s="107"/>
      <c r="X5974" s="225"/>
      <c r="Y5974" s="62"/>
      <c r="Z5974" s="108"/>
    </row>
    <row r="5975" spans="23:26" x14ac:dyDescent="0.25">
      <c r="W5975" s="107"/>
      <c r="X5975" s="225"/>
      <c r="Y5975" s="62"/>
      <c r="Z5975" s="108"/>
    </row>
    <row r="5976" spans="23:26" x14ac:dyDescent="0.25">
      <c r="W5976" s="107"/>
      <c r="X5976" s="225"/>
      <c r="Y5976" s="62"/>
      <c r="Z5976" s="108"/>
    </row>
    <row r="5977" spans="23:26" x14ac:dyDescent="0.25">
      <c r="W5977" s="107"/>
      <c r="X5977" s="225"/>
      <c r="Y5977" s="62"/>
      <c r="Z5977" s="108"/>
    </row>
    <row r="5978" spans="23:26" x14ac:dyDescent="0.25">
      <c r="W5978" s="107"/>
      <c r="X5978" s="225"/>
      <c r="Y5978" s="62"/>
      <c r="Z5978" s="108"/>
    </row>
    <row r="5979" spans="23:26" x14ac:dyDescent="0.25">
      <c r="W5979" s="107"/>
      <c r="X5979" s="225"/>
      <c r="Y5979" s="62"/>
      <c r="Z5979" s="108"/>
    </row>
    <row r="5980" spans="23:26" x14ac:dyDescent="0.25">
      <c r="W5980" s="107"/>
      <c r="X5980" s="225"/>
      <c r="Y5980" s="62"/>
      <c r="Z5980" s="108"/>
    </row>
    <row r="5981" spans="23:26" x14ac:dyDescent="0.25">
      <c r="W5981" s="107"/>
      <c r="X5981" s="225"/>
      <c r="Y5981" s="62"/>
      <c r="Z5981" s="108"/>
    </row>
    <row r="5982" spans="23:26" x14ac:dyDescent="0.25">
      <c r="W5982" s="107"/>
      <c r="X5982" s="225"/>
      <c r="Y5982" s="62"/>
      <c r="Z5982" s="108"/>
    </row>
    <row r="5983" spans="23:26" x14ac:dyDescent="0.25">
      <c r="W5983" s="107"/>
      <c r="X5983" s="225"/>
      <c r="Y5983" s="62"/>
      <c r="Z5983" s="108"/>
    </row>
    <row r="5984" spans="23:26" x14ac:dyDescent="0.25">
      <c r="W5984" s="107"/>
      <c r="X5984" s="225"/>
      <c r="Y5984" s="62"/>
      <c r="Z5984" s="108"/>
    </row>
    <row r="5985" spans="23:26" x14ac:dyDescent="0.25">
      <c r="W5985" s="107"/>
      <c r="X5985" s="225"/>
      <c r="Y5985" s="62"/>
      <c r="Z5985" s="108"/>
    </row>
    <row r="5986" spans="23:26" x14ac:dyDescent="0.25">
      <c r="W5986" s="107"/>
      <c r="X5986" s="225"/>
      <c r="Y5986" s="62"/>
      <c r="Z5986" s="108"/>
    </row>
    <row r="5987" spans="23:26" x14ac:dyDescent="0.25">
      <c r="W5987" s="107"/>
      <c r="X5987" s="225"/>
      <c r="Y5987" s="62"/>
      <c r="Z5987" s="108"/>
    </row>
    <row r="5988" spans="23:26" x14ac:dyDescent="0.25">
      <c r="W5988" s="107"/>
      <c r="X5988" s="225"/>
      <c r="Y5988" s="62"/>
      <c r="Z5988" s="108"/>
    </row>
    <row r="5989" spans="23:26" x14ac:dyDescent="0.25">
      <c r="W5989" s="107"/>
      <c r="X5989" s="225"/>
      <c r="Y5989" s="62"/>
      <c r="Z5989" s="108"/>
    </row>
    <row r="5990" spans="23:26" x14ac:dyDescent="0.25">
      <c r="W5990" s="107"/>
      <c r="X5990" s="225"/>
      <c r="Y5990" s="62"/>
      <c r="Z5990" s="108"/>
    </row>
    <row r="5991" spans="23:26" x14ac:dyDescent="0.25">
      <c r="W5991" s="107"/>
      <c r="X5991" s="225"/>
      <c r="Y5991" s="62"/>
      <c r="Z5991" s="108"/>
    </row>
    <row r="5992" spans="23:26" x14ac:dyDescent="0.25">
      <c r="W5992" s="107"/>
      <c r="X5992" s="225"/>
      <c r="Y5992" s="62"/>
      <c r="Z5992" s="108"/>
    </row>
    <row r="5993" spans="23:26" x14ac:dyDescent="0.25">
      <c r="W5993" s="107"/>
      <c r="X5993" s="225"/>
      <c r="Y5993" s="62"/>
      <c r="Z5993" s="108"/>
    </row>
    <row r="5994" spans="23:26" x14ac:dyDescent="0.25">
      <c r="W5994" s="107"/>
      <c r="X5994" s="225"/>
      <c r="Y5994" s="62"/>
      <c r="Z5994" s="108"/>
    </row>
    <row r="5995" spans="23:26" x14ac:dyDescent="0.25">
      <c r="W5995" s="107"/>
      <c r="X5995" s="225"/>
      <c r="Y5995" s="62"/>
      <c r="Z5995" s="108"/>
    </row>
    <row r="5996" spans="23:26" x14ac:dyDescent="0.25">
      <c r="W5996" s="107"/>
      <c r="X5996" s="225"/>
      <c r="Y5996" s="62"/>
      <c r="Z5996" s="108"/>
    </row>
    <row r="5997" spans="23:26" x14ac:dyDescent="0.25">
      <c r="W5997" s="107"/>
      <c r="X5997" s="225"/>
      <c r="Y5997" s="62"/>
      <c r="Z5997" s="108"/>
    </row>
    <row r="5998" spans="23:26" x14ac:dyDescent="0.25">
      <c r="W5998" s="107"/>
      <c r="X5998" s="225"/>
      <c r="Y5998" s="62"/>
      <c r="Z5998" s="108"/>
    </row>
    <row r="5999" spans="23:26" x14ac:dyDescent="0.25">
      <c r="W5999" s="107"/>
      <c r="X5999" s="225"/>
      <c r="Y5999" s="62"/>
      <c r="Z5999" s="108"/>
    </row>
    <row r="6000" spans="23:26" x14ac:dyDescent="0.25">
      <c r="W6000" s="107"/>
      <c r="X6000" s="225"/>
      <c r="Y6000" s="62"/>
      <c r="Z6000" s="108"/>
    </row>
    <row r="6001" spans="23:26" x14ac:dyDescent="0.25">
      <c r="W6001" s="107"/>
      <c r="X6001" s="225"/>
      <c r="Y6001" s="62"/>
      <c r="Z6001" s="108"/>
    </row>
    <row r="6002" spans="23:26" x14ac:dyDescent="0.25">
      <c r="W6002" s="107"/>
      <c r="X6002" s="225"/>
      <c r="Y6002" s="62"/>
      <c r="Z6002" s="108"/>
    </row>
    <row r="6003" spans="23:26" x14ac:dyDescent="0.25">
      <c r="W6003" s="107"/>
      <c r="X6003" s="225"/>
      <c r="Y6003" s="62"/>
      <c r="Z6003" s="108"/>
    </row>
    <row r="6004" spans="23:26" x14ac:dyDescent="0.25">
      <c r="W6004" s="107"/>
      <c r="X6004" s="225"/>
      <c r="Y6004" s="62"/>
      <c r="Z6004" s="108"/>
    </row>
    <row r="6005" spans="23:26" x14ac:dyDescent="0.25">
      <c r="W6005" s="107"/>
      <c r="X6005" s="225"/>
      <c r="Y6005" s="62"/>
      <c r="Z6005" s="108"/>
    </row>
    <row r="6006" spans="23:26" x14ac:dyDescent="0.25">
      <c r="W6006" s="107"/>
      <c r="X6006" s="225"/>
      <c r="Y6006" s="62"/>
      <c r="Z6006" s="108"/>
    </row>
    <row r="6007" spans="23:26" x14ac:dyDescent="0.25">
      <c r="W6007" s="107"/>
      <c r="X6007" s="225"/>
      <c r="Y6007" s="62"/>
      <c r="Z6007" s="108"/>
    </row>
    <row r="6008" spans="23:26" x14ac:dyDescent="0.25">
      <c r="W6008" s="107"/>
      <c r="X6008" s="225"/>
      <c r="Y6008" s="62"/>
      <c r="Z6008" s="108"/>
    </row>
    <row r="6009" spans="23:26" x14ac:dyDescent="0.25">
      <c r="W6009" s="107"/>
      <c r="X6009" s="225"/>
      <c r="Y6009" s="62"/>
      <c r="Z6009" s="108"/>
    </row>
    <row r="6010" spans="23:26" x14ac:dyDescent="0.25">
      <c r="W6010" s="107"/>
      <c r="X6010" s="225"/>
      <c r="Y6010" s="62"/>
      <c r="Z6010" s="108"/>
    </row>
    <row r="6011" spans="23:26" x14ac:dyDescent="0.25">
      <c r="W6011" s="107"/>
      <c r="X6011" s="225"/>
      <c r="Y6011" s="62"/>
      <c r="Z6011" s="108"/>
    </row>
    <row r="6012" spans="23:26" x14ac:dyDescent="0.25">
      <c r="W6012" s="107"/>
      <c r="X6012" s="225"/>
      <c r="Y6012" s="62"/>
      <c r="Z6012" s="108"/>
    </row>
    <row r="6013" spans="23:26" x14ac:dyDescent="0.25">
      <c r="W6013" s="107"/>
      <c r="X6013" s="225"/>
      <c r="Y6013" s="62"/>
      <c r="Z6013" s="108"/>
    </row>
    <row r="6014" spans="23:26" x14ac:dyDescent="0.25">
      <c r="W6014" s="107"/>
      <c r="X6014" s="225"/>
      <c r="Y6014" s="62"/>
      <c r="Z6014" s="108"/>
    </row>
    <row r="6015" spans="23:26" x14ac:dyDescent="0.25">
      <c r="W6015" s="107"/>
      <c r="X6015" s="225"/>
      <c r="Y6015" s="62"/>
      <c r="Z6015" s="108"/>
    </row>
    <row r="6016" spans="23:26" x14ac:dyDescent="0.25">
      <c r="W6016" s="107"/>
      <c r="X6016" s="225"/>
      <c r="Y6016" s="62"/>
      <c r="Z6016" s="108"/>
    </row>
    <row r="6017" spans="23:26" x14ac:dyDescent="0.25">
      <c r="W6017" s="107"/>
      <c r="X6017" s="225"/>
      <c r="Y6017" s="62"/>
      <c r="Z6017" s="108"/>
    </row>
    <row r="6018" spans="23:26" x14ac:dyDescent="0.25">
      <c r="W6018" s="107"/>
      <c r="X6018" s="225"/>
      <c r="Y6018" s="62"/>
      <c r="Z6018" s="108"/>
    </row>
    <row r="6019" spans="23:26" x14ac:dyDescent="0.25">
      <c r="W6019" s="107"/>
      <c r="X6019" s="225"/>
      <c r="Y6019" s="62"/>
      <c r="Z6019" s="108"/>
    </row>
    <row r="6020" spans="23:26" x14ac:dyDescent="0.25">
      <c r="W6020" s="107"/>
      <c r="X6020" s="225"/>
      <c r="Y6020" s="62"/>
      <c r="Z6020" s="108"/>
    </row>
    <row r="6021" spans="23:26" x14ac:dyDescent="0.25">
      <c r="W6021" s="107"/>
      <c r="X6021" s="225"/>
      <c r="Y6021" s="62"/>
      <c r="Z6021" s="108"/>
    </row>
    <row r="6022" spans="23:26" x14ac:dyDescent="0.25">
      <c r="W6022" s="107"/>
      <c r="X6022" s="225"/>
      <c r="Y6022" s="62"/>
      <c r="Z6022" s="108"/>
    </row>
    <row r="6023" spans="23:26" x14ac:dyDescent="0.25">
      <c r="W6023" s="107"/>
      <c r="X6023" s="225"/>
      <c r="Y6023" s="62"/>
      <c r="Z6023" s="108"/>
    </row>
    <row r="6024" spans="23:26" x14ac:dyDescent="0.25">
      <c r="W6024" s="107"/>
      <c r="X6024" s="225"/>
      <c r="Y6024" s="62"/>
      <c r="Z6024" s="108"/>
    </row>
    <row r="6025" spans="23:26" x14ac:dyDescent="0.25">
      <c r="W6025" s="107"/>
      <c r="X6025" s="225"/>
      <c r="Y6025" s="62"/>
      <c r="Z6025" s="108"/>
    </row>
    <row r="6026" spans="23:26" x14ac:dyDescent="0.25">
      <c r="W6026" s="107"/>
      <c r="X6026" s="225"/>
      <c r="Y6026" s="62"/>
      <c r="Z6026" s="108"/>
    </row>
    <row r="6027" spans="23:26" x14ac:dyDescent="0.25">
      <c r="W6027" s="107"/>
      <c r="X6027" s="225"/>
      <c r="Y6027" s="62"/>
      <c r="Z6027" s="108"/>
    </row>
    <row r="6028" spans="23:26" x14ac:dyDescent="0.25">
      <c r="W6028" s="107"/>
      <c r="X6028" s="225"/>
      <c r="Y6028" s="62"/>
      <c r="Z6028" s="108"/>
    </row>
    <row r="6029" spans="23:26" x14ac:dyDescent="0.25">
      <c r="W6029" s="107"/>
      <c r="X6029" s="225"/>
      <c r="Y6029" s="62"/>
      <c r="Z6029" s="108"/>
    </row>
    <row r="6030" spans="23:26" x14ac:dyDescent="0.25">
      <c r="W6030" s="107"/>
      <c r="X6030" s="225"/>
      <c r="Y6030" s="62"/>
      <c r="Z6030" s="108"/>
    </row>
    <row r="6031" spans="23:26" x14ac:dyDescent="0.25">
      <c r="W6031" s="107"/>
      <c r="X6031" s="225"/>
      <c r="Y6031" s="62"/>
      <c r="Z6031" s="108"/>
    </row>
    <row r="6032" spans="23:26" x14ac:dyDescent="0.25">
      <c r="W6032" s="107"/>
      <c r="X6032" s="225"/>
      <c r="Y6032" s="62"/>
      <c r="Z6032" s="108"/>
    </row>
    <row r="6033" spans="23:26" x14ac:dyDescent="0.25">
      <c r="W6033" s="107"/>
      <c r="X6033" s="225"/>
      <c r="Y6033" s="62"/>
      <c r="Z6033" s="108"/>
    </row>
    <row r="6034" spans="23:26" x14ac:dyDescent="0.25">
      <c r="W6034" s="107"/>
      <c r="X6034" s="225"/>
      <c r="Y6034" s="62"/>
      <c r="Z6034" s="108"/>
    </row>
    <row r="6035" spans="23:26" x14ac:dyDescent="0.25">
      <c r="W6035" s="107"/>
      <c r="X6035" s="225"/>
      <c r="Y6035" s="62"/>
      <c r="Z6035" s="108"/>
    </row>
    <row r="6036" spans="23:26" x14ac:dyDescent="0.25">
      <c r="W6036" s="107"/>
      <c r="X6036" s="225"/>
      <c r="Y6036" s="62"/>
      <c r="Z6036" s="108"/>
    </row>
    <row r="6037" spans="23:26" x14ac:dyDescent="0.25">
      <c r="W6037" s="107"/>
      <c r="X6037" s="225"/>
      <c r="Y6037" s="62"/>
      <c r="Z6037" s="108"/>
    </row>
    <row r="6038" spans="23:26" x14ac:dyDescent="0.25">
      <c r="W6038" s="107"/>
      <c r="X6038" s="225"/>
      <c r="Y6038" s="62"/>
      <c r="Z6038" s="108"/>
    </row>
    <row r="6039" spans="23:26" x14ac:dyDescent="0.25">
      <c r="W6039" s="107"/>
      <c r="X6039" s="225"/>
      <c r="Y6039" s="62"/>
      <c r="Z6039" s="108"/>
    </row>
    <row r="6040" spans="23:26" x14ac:dyDescent="0.25">
      <c r="W6040" s="107"/>
      <c r="X6040" s="225"/>
      <c r="Y6040" s="62"/>
      <c r="Z6040" s="108"/>
    </row>
    <row r="6041" spans="23:26" x14ac:dyDescent="0.25">
      <c r="W6041" s="107"/>
      <c r="X6041" s="225"/>
      <c r="Y6041" s="62"/>
      <c r="Z6041" s="108"/>
    </row>
    <row r="6042" spans="23:26" x14ac:dyDescent="0.25">
      <c r="W6042" s="107"/>
      <c r="X6042" s="225"/>
      <c r="Y6042" s="62"/>
      <c r="Z6042" s="108"/>
    </row>
    <row r="6043" spans="23:26" x14ac:dyDescent="0.25">
      <c r="W6043" s="107"/>
      <c r="X6043" s="225"/>
      <c r="Y6043" s="62"/>
      <c r="Z6043" s="108"/>
    </row>
    <row r="6044" spans="23:26" x14ac:dyDescent="0.25">
      <c r="W6044" s="107"/>
      <c r="X6044" s="225"/>
      <c r="Y6044" s="62"/>
      <c r="Z6044" s="108"/>
    </row>
    <row r="6045" spans="23:26" x14ac:dyDescent="0.25">
      <c r="W6045" s="107"/>
      <c r="X6045" s="225"/>
      <c r="Y6045" s="62"/>
      <c r="Z6045" s="108"/>
    </row>
    <row r="6046" spans="23:26" x14ac:dyDescent="0.25">
      <c r="W6046" s="107"/>
      <c r="X6046" s="225"/>
      <c r="Y6046" s="62"/>
      <c r="Z6046" s="108"/>
    </row>
    <row r="6047" spans="23:26" x14ac:dyDescent="0.25">
      <c r="W6047" s="107"/>
      <c r="X6047" s="225"/>
      <c r="Y6047" s="62"/>
      <c r="Z6047" s="108"/>
    </row>
    <row r="6048" spans="23:26" x14ac:dyDescent="0.25">
      <c r="W6048" s="107"/>
      <c r="X6048" s="225"/>
      <c r="Y6048" s="62"/>
      <c r="Z6048" s="108"/>
    </row>
    <row r="6049" spans="23:26" x14ac:dyDescent="0.25">
      <c r="W6049" s="107"/>
      <c r="X6049" s="225"/>
      <c r="Y6049" s="62"/>
      <c r="Z6049" s="108"/>
    </row>
    <row r="6050" spans="23:26" x14ac:dyDescent="0.25">
      <c r="W6050" s="107"/>
      <c r="X6050" s="225"/>
      <c r="Y6050" s="62"/>
      <c r="Z6050" s="108"/>
    </row>
    <row r="6051" spans="23:26" x14ac:dyDescent="0.25">
      <c r="W6051" s="107"/>
      <c r="X6051" s="225"/>
      <c r="Y6051" s="62"/>
      <c r="Z6051" s="108"/>
    </row>
    <row r="6052" spans="23:26" x14ac:dyDescent="0.25">
      <c r="W6052" s="107"/>
      <c r="X6052" s="225"/>
      <c r="Y6052" s="62"/>
      <c r="Z6052" s="108"/>
    </row>
    <row r="6053" spans="23:26" x14ac:dyDescent="0.25">
      <c r="W6053" s="107"/>
      <c r="X6053" s="225"/>
      <c r="Y6053" s="62"/>
      <c r="Z6053" s="108"/>
    </row>
    <row r="6054" spans="23:26" x14ac:dyDescent="0.25">
      <c r="W6054" s="107"/>
      <c r="X6054" s="225"/>
      <c r="Y6054" s="62"/>
      <c r="Z6054" s="108"/>
    </row>
    <row r="6055" spans="23:26" x14ac:dyDescent="0.25">
      <c r="W6055" s="107"/>
      <c r="X6055" s="225"/>
      <c r="Y6055" s="62"/>
      <c r="Z6055" s="108"/>
    </row>
    <row r="6056" spans="23:26" x14ac:dyDescent="0.25">
      <c r="W6056" s="107"/>
      <c r="X6056" s="225"/>
      <c r="Y6056" s="62"/>
      <c r="Z6056" s="108"/>
    </row>
    <row r="6057" spans="23:26" x14ac:dyDescent="0.25">
      <c r="W6057" s="107"/>
      <c r="X6057" s="225"/>
      <c r="Y6057" s="62"/>
      <c r="Z6057" s="108"/>
    </row>
    <row r="6058" spans="23:26" x14ac:dyDescent="0.25">
      <c r="W6058" s="107"/>
      <c r="X6058" s="225"/>
      <c r="Y6058" s="62"/>
      <c r="Z6058" s="108"/>
    </row>
    <row r="6059" spans="23:26" x14ac:dyDescent="0.25">
      <c r="W6059" s="107"/>
      <c r="X6059" s="225"/>
      <c r="Y6059" s="62"/>
      <c r="Z6059" s="108"/>
    </row>
    <row r="6060" spans="23:26" x14ac:dyDescent="0.25">
      <c r="W6060" s="107"/>
      <c r="X6060" s="225"/>
      <c r="Y6060" s="62"/>
      <c r="Z6060" s="108"/>
    </row>
    <row r="6061" spans="23:26" x14ac:dyDescent="0.25">
      <c r="W6061" s="107"/>
      <c r="X6061" s="225"/>
      <c r="Y6061" s="62"/>
      <c r="Z6061" s="108"/>
    </row>
    <row r="6062" spans="23:26" x14ac:dyDescent="0.25">
      <c r="W6062" s="107"/>
      <c r="X6062" s="225"/>
      <c r="Y6062" s="62"/>
      <c r="Z6062" s="108"/>
    </row>
    <row r="6063" spans="23:26" x14ac:dyDescent="0.25">
      <c r="W6063" s="107"/>
      <c r="X6063" s="225"/>
      <c r="Y6063" s="62"/>
      <c r="Z6063" s="108"/>
    </row>
    <row r="6064" spans="23:26" x14ac:dyDescent="0.25">
      <c r="W6064" s="107"/>
      <c r="X6064" s="225"/>
      <c r="Y6064" s="62"/>
      <c r="Z6064" s="108"/>
    </row>
    <row r="6065" spans="23:26" x14ac:dyDescent="0.25">
      <c r="W6065" s="107"/>
      <c r="X6065" s="225"/>
      <c r="Y6065" s="62"/>
      <c r="Z6065" s="108"/>
    </row>
    <row r="6066" spans="23:26" x14ac:dyDescent="0.25">
      <c r="W6066" s="107"/>
      <c r="X6066" s="225"/>
      <c r="Y6066" s="62"/>
      <c r="Z6066" s="108"/>
    </row>
    <row r="6067" spans="23:26" x14ac:dyDescent="0.25">
      <c r="W6067" s="107"/>
      <c r="X6067" s="225"/>
      <c r="Y6067" s="62"/>
      <c r="Z6067" s="108"/>
    </row>
    <row r="6068" spans="23:26" x14ac:dyDescent="0.25">
      <c r="W6068" s="107"/>
      <c r="X6068" s="225"/>
      <c r="Y6068" s="62"/>
      <c r="Z6068" s="108"/>
    </row>
    <row r="6069" spans="23:26" x14ac:dyDescent="0.25">
      <c r="W6069" s="107"/>
      <c r="X6069" s="225"/>
      <c r="Y6069" s="62"/>
      <c r="Z6069" s="108"/>
    </row>
    <row r="6070" spans="23:26" x14ac:dyDescent="0.25">
      <c r="W6070" s="107"/>
      <c r="X6070" s="225"/>
      <c r="Y6070" s="62"/>
      <c r="Z6070" s="108"/>
    </row>
    <row r="6071" spans="23:26" x14ac:dyDescent="0.25">
      <c r="W6071" s="107"/>
      <c r="X6071" s="225"/>
      <c r="Y6071" s="62"/>
      <c r="Z6071" s="108"/>
    </row>
    <row r="6072" spans="23:26" x14ac:dyDescent="0.25">
      <c r="W6072" s="107"/>
      <c r="X6072" s="225"/>
      <c r="Y6072" s="62"/>
      <c r="Z6072" s="108"/>
    </row>
    <row r="6073" spans="23:26" x14ac:dyDescent="0.25">
      <c r="W6073" s="107"/>
      <c r="X6073" s="225"/>
      <c r="Y6073" s="62"/>
      <c r="Z6073" s="108"/>
    </row>
    <row r="6074" spans="23:26" x14ac:dyDescent="0.25">
      <c r="W6074" s="107"/>
      <c r="X6074" s="225"/>
      <c r="Y6074" s="62"/>
      <c r="Z6074" s="108"/>
    </row>
    <row r="6075" spans="23:26" x14ac:dyDescent="0.25">
      <c r="W6075" s="107"/>
      <c r="X6075" s="225"/>
      <c r="Y6075" s="62"/>
      <c r="Z6075" s="108"/>
    </row>
    <row r="6076" spans="23:26" x14ac:dyDescent="0.25">
      <c r="W6076" s="107"/>
      <c r="X6076" s="225"/>
      <c r="Y6076" s="62"/>
      <c r="Z6076" s="108"/>
    </row>
    <row r="6077" spans="23:26" x14ac:dyDescent="0.25">
      <c r="W6077" s="107"/>
      <c r="X6077" s="225"/>
      <c r="Y6077" s="62"/>
      <c r="Z6077" s="108"/>
    </row>
    <row r="6078" spans="23:26" x14ac:dyDescent="0.25">
      <c r="W6078" s="107"/>
      <c r="X6078" s="225"/>
      <c r="Y6078" s="62"/>
      <c r="Z6078" s="108"/>
    </row>
    <row r="6079" spans="23:26" x14ac:dyDescent="0.25">
      <c r="W6079" s="107"/>
      <c r="X6079" s="225"/>
      <c r="Y6079" s="62"/>
      <c r="Z6079" s="108"/>
    </row>
    <row r="6080" spans="23:26" x14ac:dyDescent="0.25">
      <c r="W6080" s="107"/>
      <c r="X6080" s="225"/>
      <c r="Y6080" s="62"/>
      <c r="Z6080" s="108"/>
    </row>
    <row r="6081" spans="23:26" x14ac:dyDescent="0.25">
      <c r="W6081" s="107"/>
      <c r="X6081" s="225"/>
      <c r="Y6081" s="62"/>
      <c r="Z6081" s="108"/>
    </row>
    <row r="6082" spans="23:26" x14ac:dyDescent="0.25">
      <c r="W6082" s="107"/>
      <c r="X6082" s="225"/>
      <c r="Y6082" s="62"/>
      <c r="Z6082" s="108"/>
    </row>
    <row r="6083" spans="23:26" x14ac:dyDescent="0.25">
      <c r="W6083" s="107"/>
      <c r="X6083" s="225"/>
      <c r="Y6083" s="62"/>
      <c r="Z6083" s="108"/>
    </row>
    <row r="6084" spans="23:26" x14ac:dyDescent="0.25">
      <c r="W6084" s="107"/>
      <c r="X6084" s="225"/>
      <c r="Y6084" s="62"/>
      <c r="Z6084" s="108"/>
    </row>
    <row r="6085" spans="23:26" x14ac:dyDescent="0.25">
      <c r="W6085" s="107"/>
      <c r="X6085" s="225"/>
      <c r="Y6085" s="62"/>
      <c r="Z6085" s="108"/>
    </row>
    <row r="6086" spans="23:26" x14ac:dyDescent="0.25">
      <c r="W6086" s="107"/>
      <c r="X6086" s="225"/>
      <c r="Y6086" s="62"/>
      <c r="Z6086" s="108"/>
    </row>
    <row r="6087" spans="23:26" x14ac:dyDescent="0.25">
      <c r="W6087" s="107"/>
      <c r="X6087" s="225"/>
      <c r="Y6087" s="62"/>
      <c r="Z6087" s="108"/>
    </row>
    <row r="6088" spans="23:26" x14ac:dyDescent="0.25">
      <c r="W6088" s="107"/>
      <c r="X6088" s="225"/>
      <c r="Y6088" s="62"/>
      <c r="Z6088" s="108"/>
    </row>
    <row r="6089" spans="23:26" x14ac:dyDescent="0.25">
      <c r="W6089" s="107"/>
      <c r="X6089" s="225"/>
      <c r="Y6089" s="62"/>
      <c r="Z6089" s="108"/>
    </row>
    <row r="6090" spans="23:26" x14ac:dyDescent="0.25">
      <c r="W6090" s="107"/>
      <c r="X6090" s="225"/>
      <c r="Y6090" s="62"/>
      <c r="Z6090" s="108"/>
    </row>
    <row r="6091" spans="23:26" x14ac:dyDescent="0.25">
      <c r="W6091" s="107"/>
      <c r="X6091" s="225"/>
      <c r="Y6091" s="62"/>
      <c r="Z6091" s="108"/>
    </row>
    <row r="6092" spans="23:26" x14ac:dyDescent="0.25">
      <c r="W6092" s="107"/>
      <c r="X6092" s="225"/>
      <c r="Y6092" s="62"/>
      <c r="Z6092" s="108"/>
    </row>
    <row r="6093" spans="23:26" x14ac:dyDescent="0.25">
      <c r="W6093" s="107"/>
      <c r="X6093" s="225"/>
      <c r="Y6093" s="62"/>
      <c r="Z6093" s="108"/>
    </row>
    <row r="6094" spans="23:26" x14ac:dyDescent="0.25">
      <c r="W6094" s="107"/>
      <c r="X6094" s="225"/>
      <c r="Y6094" s="62"/>
      <c r="Z6094" s="108"/>
    </row>
    <row r="6095" spans="23:26" x14ac:dyDescent="0.25">
      <c r="W6095" s="107"/>
      <c r="X6095" s="225"/>
      <c r="Y6095" s="62"/>
      <c r="Z6095" s="108"/>
    </row>
    <row r="6096" spans="23:26" x14ac:dyDescent="0.25">
      <c r="W6096" s="107"/>
      <c r="X6096" s="225"/>
      <c r="Y6096" s="62"/>
      <c r="Z6096" s="108"/>
    </row>
    <row r="6097" spans="23:26" x14ac:dyDescent="0.25">
      <c r="W6097" s="107"/>
      <c r="X6097" s="225"/>
      <c r="Y6097" s="62"/>
      <c r="Z6097" s="108"/>
    </row>
    <row r="6098" spans="23:26" x14ac:dyDescent="0.25">
      <c r="W6098" s="107"/>
      <c r="X6098" s="225"/>
      <c r="Y6098" s="62"/>
      <c r="Z6098" s="108"/>
    </row>
    <row r="6099" spans="23:26" x14ac:dyDescent="0.25">
      <c r="W6099" s="107"/>
      <c r="X6099" s="225"/>
      <c r="Y6099" s="62"/>
      <c r="Z6099" s="108"/>
    </row>
    <row r="6100" spans="23:26" x14ac:dyDescent="0.25">
      <c r="W6100" s="107"/>
      <c r="X6100" s="225"/>
      <c r="Y6100" s="62"/>
      <c r="Z6100" s="108"/>
    </row>
    <row r="6101" spans="23:26" x14ac:dyDescent="0.25">
      <c r="W6101" s="107"/>
      <c r="X6101" s="225"/>
      <c r="Y6101" s="62"/>
      <c r="Z6101" s="108"/>
    </row>
    <row r="6102" spans="23:26" x14ac:dyDescent="0.25">
      <c r="W6102" s="107"/>
      <c r="X6102" s="225"/>
      <c r="Y6102" s="62"/>
      <c r="Z6102" s="108"/>
    </row>
    <row r="6103" spans="23:26" x14ac:dyDescent="0.25">
      <c r="W6103" s="107"/>
      <c r="X6103" s="225"/>
      <c r="Y6103" s="62"/>
      <c r="Z6103" s="108"/>
    </row>
    <row r="6104" spans="23:26" x14ac:dyDescent="0.25">
      <c r="W6104" s="107"/>
      <c r="X6104" s="225"/>
      <c r="Y6104" s="62"/>
      <c r="Z6104" s="108"/>
    </row>
    <row r="6105" spans="23:26" x14ac:dyDescent="0.25">
      <c r="W6105" s="107"/>
      <c r="X6105" s="225"/>
      <c r="Y6105" s="62"/>
      <c r="Z6105" s="108"/>
    </row>
    <row r="6106" spans="23:26" x14ac:dyDescent="0.25">
      <c r="W6106" s="107"/>
      <c r="X6106" s="225"/>
      <c r="Y6106" s="62"/>
      <c r="Z6106" s="108"/>
    </row>
    <row r="6107" spans="23:26" x14ac:dyDescent="0.25">
      <c r="W6107" s="107"/>
      <c r="X6107" s="225"/>
      <c r="Y6107" s="62"/>
      <c r="Z6107" s="108"/>
    </row>
    <row r="6108" spans="23:26" x14ac:dyDescent="0.25">
      <c r="W6108" s="107"/>
      <c r="X6108" s="225"/>
      <c r="Y6108" s="62"/>
      <c r="Z6108" s="108"/>
    </row>
    <row r="6109" spans="23:26" x14ac:dyDescent="0.25">
      <c r="W6109" s="107"/>
      <c r="X6109" s="225"/>
      <c r="Y6109" s="62"/>
      <c r="Z6109" s="108"/>
    </row>
    <row r="6110" spans="23:26" x14ac:dyDescent="0.25">
      <c r="W6110" s="107"/>
      <c r="X6110" s="225"/>
      <c r="Y6110" s="62"/>
      <c r="Z6110" s="108"/>
    </row>
    <row r="6111" spans="23:26" x14ac:dyDescent="0.25">
      <c r="W6111" s="107"/>
      <c r="X6111" s="225"/>
      <c r="Y6111" s="62"/>
      <c r="Z6111" s="108"/>
    </row>
    <row r="6112" spans="23:26" x14ac:dyDescent="0.25">
      <c r="W6112" s="107"/>
      <c r="X6112" s="225"/>
      <c r="Y6112" s="62"/>
      <c r="Z6112" s="108"/>
    </row>
    <row r="6113" spans="23:26" x14ac:dyDescent="0.25">
      <c r="W6113" s="107"/>
      <c r="X6113" s="225"/>
      <c r="Y6113" s="62"/>
      <c r="Z6113" s="108"/>
    </row>
    <row r="6114" spans="23:26" x14ac:dyDescent="0.25">
      <c r="W6114" s="107"/>
      <c r="X6114" s="225"/>
      <c r="Y6114" s="62"/>
      <c r="Z6114" s="108"/>
    </row>
    <row r="6115" spans="23:26" x14ac:dyDescent="0.25">
      <c r="W6115" s="107"/>
      <c r="X6115" s="225"/>
      <c r="Y6115" s="62"/>
      <c r="Z6115" s="108"/>
    </row>
    <row r="6116" spans="23:26" x14ac:dyDescent="0.25">
      <c r="W6116" s="107"/>
      <c r="X6116" s="225"/>
      <c r="Y6116" s="62"/>
      <c r="Z6116" s="108"/>
    </row>
    <row r="6117" spans="23:26" x14ac:dyDescent="0.25">
      <c r="W6117" s="107"/>
      <c r="X6117" s="225"/>
      <c r="Y6117" s="62"/>
      <c r="Z6117" s="108"/>
    </row>
    <row r="6118" spans="23:26" x14ac:dyDescent="0.25">
      <c r="W6118" s="107"/>
      <c r="X6118" s="225"/>
      <c r="Y6118" s="62"/>
      <c r="Z6118" s="108"/>
    </row>
    <row r="6119" spans="23:26" x14ac:dyDescent="0.25">
      <c r="W6119" s="107"/>
      <c r="X6119" s="225"/>
      <c r="Y6119" s="62"/>
      <c r="Z6119" s="108"/>
    </row>
    <row r="6120" spans="23:26" x14ac:dyDescent="0.25">
      <c r="W6120" s="107"/>
      <c r="X6120" s="225"/>
      <c r="Y6120" s="62"/>
      <c r="Z6120" s="108"/>
    </row>
    <row r="6121" spans="23:26" x14ac:dyDescent="0.25">
      <c r="W6121" s="107"/>
      <c r="X6121" s="225"/>
      <c r="Y6121" s="62"/>
      <c r="Z6121" s="108"/>
    </row>
    <row r="6122" spans="23:26" x14ac:dyDescent="0.25">
      <c r="W6122" s="107"/>
      <c r="X6122" s="225"/>
      <c r="Y6122" s="62"/>
      <c r="Z6122" s="108"/>
    </row>
    <row r="6123" spans="23:26" x14ac:dyDescent="0.25">
      <c r="W6123" s="107"/>
      <c r="X6123" s="225"/>
      <c r="Y6123" s="62"/>
      <c r="Z6123" s="108"/>
    </row>
    <row r="6124" spans="23:26" x14ac:dyDescent="0.25">
      <c r="W6124" s="107"/>
      <c r="X6124" s="225"/>
      <c r="Y6124" s="62"/>
      <c r="Z6124" s="108"/>
    </row>
    <row r="6125" spans="23:26" x14ac:dyDescent="0.25">
      <c r="W6125" s="107"/>
      <c r="X6125" s="225"/>
      <c r="Y6125" s="62"/>
      <c r="Z6125" s="108"/>
    </row>
    <row r="6126" spans="23:26" x14ac:dyDescent="0.25">
      <c r="W6126" s="107"/>
      <c r="X6126" s="225"/>
      <c r="Y6126" s="62"/>
      <c r="Z6126" s="108"/>
    </row>
    <row r="6127" spans="23:26" x14ac:dyDescent="0.25">
      <c r="W6127" s="107"/>
      <c r="X6127" s="225"/>
      <c r="Y6127" s="62"/>
      <c r="Z6127" s="108"/>
    </row>
    <row r="6128" spans="23:26" x14ac:dyDescent="0.25">
      <c r="W6128" s="107"/>
      <c r="X6128" s="225"/>
      <c r="Y6128" s="62"/>
      <c r="Z6128" s="108"/>
    </row>
    <row r="6129" spans="23:26" x14ac:dyDescent="0.25">
      <c r="W6129" s="107"/>
      <c r="X6129" s="225"/>
      <c r="Y6129" s="62"/>
      <c r="Z6129" s="108"/>
    </row>
    <row r="6130" spans="23:26" x14ac:dyDescent="0.25">
      <c r="W6130" s="107"/>
      <c r="X6130" s="225"/>
      <c r="Y6130" s="62"/>
      <c r="Z6130" s="108"/>
    </row>
    <row r="6131" spans="23:26" x14ac:dyDescent="0.25">
      <c r="W6131" s="107"/>
      <c r="X6131" s="225"/>
      <c r="Y6131" s="62"/>
      <c r="Z6131" s="108"/>
    </row>
    <row r="6132" spans="23:26" x14ac:dyDescent="0.25">
      <c r="W6132" s="107"/>
      <c r="X6132" s="225"/>
      <c r="Y6132" s="62"/>
      <c r="Z6132" s="108"/>
    </row>
    <row r="6133" spans="23:26" x14ac:dyDescent="0.25">
      <c r="W6133" s="107"/>
      <c r="X6133" s="225"/>
      <c r="Y6133" s="62"/>
      <c r="Z6133" s="108"/>
    </row>
    <row r="6134" spans="23:26" x14ac:dyDescent="0.25">
      <c r="W6134" s="107"/>
      <c r="X6134" s="225"/>
      <c r="Y6134" s="62"/>
      <c r="Z6134" s="108"/>
    </row>
    <row r="6135" spans="23:26" x14ac:dyDescent="0.25">
      <c r="W6135" s="107"/>
      <c r="X6135" s="225"/>
      <c r="Y6135" s="62"/>
      <c r="Z6135" s="108"/>
    </row>
    <row r="6136" spans="23:26" x14ac:dyDescent="0.25">
      <c r="W6136" s="107"/>
      <c r="X6136" s="225"/>
      <c r="Y6136" s="62"/>
      <c r="Z6136" s="108"/>
    </row>
    <row r="6137" spans="23:26" x14ac:dyDescent="0.25">
      <c r="W6137" s="107"/>
      <c r="X6137" s="225"/>
      <c r="Y6137" s="62"/>
      <c r="Z6137" s="108"/>
    </row>
    <row r="6138" spans="23:26" x14ac:dyDescent="0.25">
      <c r="W6138" s="107"/>
      <c r="X6138" s="225"/>
      <c r="Y6138" s="62"/>
      <c r="Z6138" s="108"/>
    </row>
    <row r="6139" spans="23:26" x14ac:dyDescent="0.25">
      <c r="W6139" s="107"/>
      <c r="X6139" s="225"/>
      <c r="Y6139" s="62"/>
      <c r="Z6139" s="108"/>
    </row>
    <row r="6140" spans="23:26" x14ac:dyDescent="0.25">
      <c r="W6140" s="107"/>
      <c r="X6140" s="225"/>
      <c r="Y6140" s="62"/>
      <c r="Z6140" s="108"/>
    </row>
    <row r="6141" spans="23:26" x14ac:dyDescent="0.25">
      <c r="W6141" s="107"/>
      <c r="X6141" s="225"/>
      <c r="Y6141" s="62"/>
      <c r="Z6141" s="108"/>
    </row>
    <row r="6142" spans="23:26" x14ac:dyDescent="0.25">
      <c r="W6142" s="107"/>
      <c r="X6142" s="225"/>
      <c r="Y6142" s="62"/>
      <c r="Z6142" s="108"/>
    </row>
    <row r="6143" spans="23:26" x14ac:dyDescent="0.25">
      <c r="W6143" s="107"/>
      <c r="X6143" s="225"/>
      <c r="Y6143" s="62"/>
      <c r="Z6143" s="108"/>
    </row>
    <row r="6144" spans="23:26" x14ac:dyDescent="0.25">
      <c r="W6144" s="107"/>
      <c r="X6144" s="225"/>
      <c r="Y6144" s="62"/>
      <c r="Z6144" s="108"/>
    </row>
    <row r="6145" spans="23:26" x14ac:dyDescent="0.25">
      <c r="W6145" s="107"/>
      <c r="X6145" s="225"/>
      <c r="Y6145" s="62"/>
      <c r="Z6145" s="108"/>
    </row>
    <row r="6146" spans="23:26" x14ac:dyDescent="0.25">
      <c r="W6146" s="107"/>
      <c r="X6146" s="225"/>
      <c r="Y6146" s="62"/>
      <c r="Z6146" s="108"/>
    </row>
    <row r="6147" spans="23:26" x14ac:dyDescent="0.25">
      <c r="W6147" s="107"/>
      <c r="X6147" s="225"/>
      <c r="Y6147" s="62"/>
      <c r="Z6147" s="108"/>
    </row>
    <row r="6148" spans="23:26" x14ac:dyDescent="0.25">
      <c r="W6148" s="107"/>
      <c r="X6148" s="225"/>
      <c r="Y6148" s="62"/>
      <c r="Z6148" s="108"/>
    </row>
    <row r="6149" spans="23:26" x14ac:dyDescent="0.25">
      <c r="W6149" s="107"/>
      <c r="X6149" s="225"/>
      <c r="Y6149" s="62"/>
      <c r="Z6149" s="108"/>
    </row>
    <row r="6150" spans="23:26" x14ac:dyDescent="0.25">
      <c r="W6150" s="107"/>
      <c r="X6150" s="225"/>
      <c r="Y6150" s="62"/>
      <c r="Z6150" s="108"/>
    </row>
    <row r="6151" spans="23:26" x14ac:dyDescent="0.25">
      <c r="W6151" s="107"/>
      <c r="X6151" s="225"/>
      <c r="Y6151" s="62"/>
      <c r="Z6151" s="108"/>
    </row>
    <row r="6152" spans="23:26" x14ac:dyDescent="0.25">
      <c r="W6152" s="107"/>
      <c r="X6152" s="225"/>
      <c r="Y6152" s="62"/>
      <c r="Z6152" s="108"/>
    </row>
    <row r="6153" spans="23:26" x14ac:dyDescent="0.25">
      <c r="W6153" s="107"/>
      <c r="X6153" s="225"/>
      <c r="Y6153" s="62"/>
      <c r="Z6153" s="108"/>
    </row>
    <row r="6154" spans="23:26" x14ac:dyDescent="0.25">
      <c r="W6154" s="107"/>
      <c r="X6154" s="225"/>
      <c r="Y6154" s="62"/>
      <c r="Z6154" s="108"/>
    </row>
    <row r="6155" spans="23:26" x14ac:dyDescent="0.25">
      <c r="W6155" s="107"/>
      <c r="X6155" s="225"/>
      <c r="Y6155" s="62"/>
      <c r="Z6155" s="108"/>
    </row>
    <row r="6156" spans="23:26" x14ac:dyDescent="0.25">
      <c r="W6156" s="107"/>
      <c r="X6156" s="225"/>
      <c r="Y6156" s="62"/>
      <c r="Z6156" s="108"/>
    </row>
    <row r="6157" spans="23:26" x14ac:dyDescent="0.25">
      <c r="W6157" s="107"/>
      <c r="X6157" s="225"/>
      <c r="Y6157" s="62"/>
      <c r="Z6157" s="108"/>
    </row>
    <row r="6158" spans="23:26" x14ac:dyDescent="0.25">
      <c r="W6158" s="107"/>
      <c r="X6158" s="225"/>
      <c r="Y6158" s="62"/>
      <c r="Z6158" s="108"/>
    </row>
    <row r="6159" spans="23:26" x14ac:dyDescent="0.25">
      <c r="W6159" s="107"/>
      <c r="X6159" s="225"/>
      <c r="Y6159" s="62"/>
      <c r="Z6159" s="108"/>
    </row>
    <row r="6160" spans="23:26" x14ac:dyDescent="0.25">
      <c r="W6160" s="107"/>
      <c r="X6160" s="225"/>
      <c r="Y6160" s="62"/>
      <c r="Z6160" s="108"/>
    </row>
    <row r="6161" spans="23:26" x14ac:dyDescent="0.25">
      <c r="W6161" s="107"/>
      <c r="X6161" s="225"/>
      <c r="Y6161" s="62"/>
      <c r="Z6161" s="108"/>
    </row>
    <row r="6162" spans="23:26" x14ac:dyDescent="0.25">
      <c r="W6162" s="107"/>
      <c r="X6162" s="225"/>
      <c r="Y6162" s="62"/>
      <c r="Z6162" s="108"/>
    </row>
    <row r="6163" spans="23:26" x14ac:dyDescent="0.25">
      <c r="W6163" s="107"/>
      <c r="X6163" s="225"/>
      <c r="Y6163" s="62"/>
      <c r="Z6163" s="108"/>
    </row>
    <row r="6164" spans="23:26" x14ac:dyDescent="0.25">
      <c r="W6164" s="107"/>
      <c r="X6164" s="225"/>
      <c r="Y6164" s="62"/>
      <c r="Z6164" s="108"/>
    </row>
    <row r="6165" spans="23:26" x14ac:dyDescent="0.25">
      <c r="W6165" s="107"/>
      <c r="X6165" s="225"/>
      <c r="Y6165" s="62"/>
      <c r="Z6165" s="108"/>
    </row>
    <row r="6166" spans="23:26" x14ac:dyDescent="0.25">
      <c r="W6166" s="107"/>
      <c r="X6166" s="225"/>
      <c r="Y6166" s="62"/>
      <c r="Z6166" s="108"/>
    </row>
    <row r="6167" spans="23:26" x14ac:dyDescent="0.25">
      <c r="W6167" s="107"/>
      <c r="X6167" s="225"/>
      <c r="Y6167" s="62"/>
      <c r="Z6167" s="108"/>
    </row>
    <row r="6168" spans="23:26" x14ac:dyDescent="0.25">
      <c r="W6168" s="107"/>
      <c r="X6168" s="225"/>
      <c r="Y6168" s="62"/>
      <c r="Z6168" s="108"/>
    </row>
    <row r="6169" spans="23:26" x14ac:dyDescent="0.25">
      <c r="W6169" s="107"/>
      <c r="X6169" s="225"/>
      <c r="Y6169" s="62"/>
      <c r="Z6169" s="108"/>
    </row>
    <row r="6170" spans="23:26" x14ac:dyDescent="0.25">
      <c r="W6170" s="107"/>
      <c r="X6170" s="225"/>
      <c r="Y6170" s="62"/>
      <c r="Z6170" s="108"/>
    </row>
    <row r="6171" spans="23:26" x14ac:dyDescent="0.25">
      <c r="W6171" s="107"/>
      <c r="X6171" s="225"/>
      <c r="Y6171" s="62"/>
      <c r="Z6171" s="108"/>
    </row>
    <row r="6172" spans="23:26" x14ac:dyDescent="0.25">
      <c r="W6172" s="107"/>
      <c r="X6172" s="225"/>
      <c r="Y6172" s="62"/>
      <c r="Z6172" s="108"/>
    </row>
    <row r="6173" spans="23:26" x14ac:dyDescent="0.25">
      <c r="W6173" s="107"/>
      <c r="X6173" s="225"/>
      <c r="Y6173" s="62"/>
      <c r="Z6173" s="108"/>
    </row>
    <row r="6174" spans="23:26" x14ac:dyDescent="0.25">
      <c r="W6174" s="107"/>
      <c r="X6174" s="225"/>
      <c r="Y6174" s="62"/>
      <c r="Z6174" s="108"/>
    </row>
    <row r="6175" spans="23:26" x14ac:dyDescent="0.25">
      <c r="W6175" s="107"/>
      <c r="X6175" s="225"/>
      <c r="Y6175" s="62"/>
      <c r="Z6175" s="108"/>
    </row>
    <row r="6176" spans="23:26" x14ac:dyDescent="0.25">
      <c r="W6176" s="107"/>
      <c r="X6176" s="225"/>
      <c r="Y6176" s="62"/>
      <c r="Z6176" s="108"/>
    </row>
    <row r="6177" spans="23:26" x14ac:dyDescent="0.25">
      <c r="W6177" s="107"/>
      <c r="X6177" s="225"/>
      <c r="Y6177" s="62"/>
      <c r="Z6177" s="108"/>
    </row>
    <row r="6178" spans="23:26" x14ac:dyDescent="0.25">
      <c r="W6178" s="107"/>
      <c r="X6178" s="225"/>
      <c r="Y6178" s="62"/>
      <c r="Z6178" s="108"/>
    </row>
    <row r="6179" spans="23:26" x14ac:dyDescent="0.25">
      <c r="W6179" s="107"/>
      <c r="X6179" s="225"/>
      <c r="Y6179" s="62"/>
      <c r="Z6179" s="108"/>
    </row>
    <row r="6180" spans="23:26" x14ac:dyDescent="0.25">
      <c r="W6180" s="107"/>
      <c r="X6180" s="225"/>
      <c r="Y6180" s="62"/>
      <c r="Z6180" s="108"/>
    </row>
    <row r="6181" spans="23:26" x14ac:dyDescent="0.25">
      <c r="W6181" s="107"/>
      <c r="X6181" s="225"/>
      <c r="Y6181" s="62"/>
      <c r="Z6181" s="108"/>
    </row>
    <row r="6182" spans="23:26" x14ac:dyDescent="0.25">
      <c r="W6182" s="107"/>
      <c r="X6182" s="225"/>
      <c r="Y6182" s="62"/>
      <c r="Z6182" s="108"/>
    </row>
    <row r="6183" spans="23:26" x14ac:dyDescent="0.25">
      <c r="W6183" s="107"/>
      <c r="X6183" s="225"/>
      <c r="Y6183" s="62"/>
      <c r="Z6183" s="108"/>
    </row>
    <row r="6184" spans="23:26" x14ac:dyDescent="0.25">
      <c r="W6184" s="107"/>
      <c r="X6184" s="225"/>
      <c r="Y6184" s="62"/>
      <c r="Z6184" s="108"/>
    </row>
    <row r="6185" spans="23:26" x14ac:dyDescent="0.25">
      <c r="W6185" s="107"/>
      <c r="X6185" s="225"/>
      <c r="Y6185" s="62"/>
      <c r="Z6185" s="108"/>
    </row>
    <row r="6186" spans="23:26" x14ac:dyDescent="0.25">
      <c r="W6186" s="107"/>
      <c r="X6186" s="225"/>
      <c r="Y6186" s="62"/>
      <c r="Z6186" s="108"/>
    </row>
    <row r="6187" spans="23:26" x14ac:dyDescent="0.25">
      <c r="W6187" s="107"/>
      <c r="X6187" s="225"/>
      <c r="Y6187" s="62"/>
      <c r="Z6187" s="108"/>
    </row>
    <row r="6188" spans="23:26" x14ac:dyDescent="0.25">
      <c r="W6188" s="107"/>
      <c r="X6188" s="225"/>
      <c r="Y6188" s="62"/>
      <c r="Z6188" s="108"/>
    </row>
    <row r="6189" spans="23:26" x14ac:dyDescent="0.25">
      <c r="W6189" s="107"/>
      <c r="X6189" s="225"/>
      <c r="Y6189" s="62"/>
      <c r="Z6189" s="108"/>
    </row>
    <row r="6190" spans="23:26" x14ac:dyDescent="0.25">
      <c r="W6190" s="107"/>
      <c r="X6190" s="225"/>
      <c r="Y6190" s="62"/>
      <c r="Z6190" s="108"/>
    </row>
    <row r="6191" spans="23:26" x14ac:dyDescent="0.25">
      <c r="W6191" s="107"/>
      <c r="X6191" s="225"/>
      <c r="Y6191" s="62"/>
      <c r="Z6191" s="108"/>
    </row>
    <row r="6192" spans="23:26" x14ac:dyDescent="0.25">
      <c r="W6192" s="107"/>
      <c r="X6192" s="225"/>
      <c r="Y6192" s="62"/>
      <c r="Z6192" s="108"/>
    </row>
    <row r="6193" spans="23:26" x14ac:dyDescent="0.25">
      <c r="W6193" s="107"/>
      <c r="X6193" s="225"/>
      <c r="Y6193" s="62"/>
      <c r="Z6193" s="108"/>
    </row>
    <row r="6194" spans="23:26" x14ac:dyDescent="0.25">
      <c r="W6194" s="107"/>
      <c r="X6194" s="225"/>
      <c r="Y6194" s="62"/>
      <c r="Z6194" s="108"/>
    </row>
    <row r="6195" spans="23:26" x14ac:dyDescent="0.25">
      <c r="W6195" s="107"/>
      <c r="X6195" s="225"/>
      <c r="Y6195" s="62"/>
      <c r="Z6195" s="108"/>
    </row>
    <row r="6196" spans="23:26" x14ac:dyDescent="0.25">
      <c r="W6196" s="107"/>
      <c r="X6196" s="225"/>
      <c r="Y6196" s="62"/>
      <c r="Z6196" s="108"/>
    </row>
    <row r="6197" spans="23:26" x14ac:dyDescent="0.25">
      <c r="W6197" s="107"/>
      <c r="X6197" s="225"/>
      <c r="Y6197" s="62"/>
      <c r="Z6197" s="108"/>
    </row>
    <row r="6198" spans="23:26" x14ac:dyDescent="0.25">
      <c r="W6198" s="107"/>
      <c r="X6198" s="225"/>
      <c r="Y6198" s="62"/>
      <c r="Z6198" s="108"/>
    </row>
    <row r="6199" spans="23:26" x14ac:dyDescent="0.25">
      <c r="W6199" s="107"/>
      <c r="X6199" s="225"/>
      <c r="Y6199" s="62"/>
      <c r="Z6199" s="108"/>
    </row>
    <row r="6200" spans="23:26" x14ac:dyDescent="0.25">
      <c r="W6200" s="107"/>
      <c r="X6200" s="225"/>
      <c r="Y6200" s="62"/>
      <c r="Z6200" s="108"/>
    </row>
    <row r="6201" spans="23:26" x14ac:dyDescent="0.25">
      <c r="W6201" s="107"/>
      <c r="X6201" s="225"/>
      <c r="Y6201" s="62"/>
      <c r="Z6201" s="108"/>
    </row>
    <row r="6202" spans="23:26" x14ac:dyDescent="0.25">
      <c r="W6202" s="107"/>
      <c r="X6202" s="225"/>
      <c r="Y6202" s="62"/>
      <c r="Z6202" s="108"/>
    </row>
    <row r="6203" spans="23:26" x14ac:dyDescent="0.25">
      <c r="W6203" s="107"/>
      <c r="X6203" s="225"/>
      <c r="Y6203" s="62"/>
      <c r="Z6203" s="108"/>
    </row>
    <row r="6204" spans="23:26" x14ac:dyDescent="0.25">
      <c r="W6204" s="107"/>
      <c r="X6204" s="225"/>
      <c r="Y6204" s="62"/>
      <c r="Z6204" s="108"/>
    </row>
    <row r="6205" spans="23:26" x14ac:dyDescent="0.25">
      <c r="W6205" s="107"/>
      <c r="X6205" s="225"/>
      <c r="Y6205" s="62"/>
      <c r="Z6205" s="108"/>
    </row>
    <row r="6206" spans="23:26" x14ac:dyDescent="0.25">
      <c r="W6206" s="107"/>
      <c r="X6206" s="225"/>
      <c r="Y6206" s="62"/>
      <c r="Z6206" s="108"/>
    </row>
    <row r="6207" spans="23:26" x14ac:dyDescent="0.25">
      <c r="W6207" s="107"/>
      <c r="X6207" s="225"/>
      <c r="Y6207" s="62"/>
      <c r="Z6207" s="108"/>
    </row>
    <row r="6208" spans="23:26" x14ac:dyDescent="0.25">
      <c r="W6208" s="107"/>
      <c r="X6208" s="225"/>
      <c r="Y6208" s="62"/>
      <c r="Z6208" s="108"/>
    </row>
    <row r="6209" spans="23:26" x14ac:dyDescent="0.25">
      <c r="W6209" s="107"/>
      <c r="X6209" s="225"/>
      <c r="Y6209" s="62"/>
      <c r="Z6209" s="108"/>
    </row>
    <row r="6210" spans="23:26" x14ac:dyDescent="0.25">
      <c r="W6210" s="107"/>
      <c r="X6210" s="225"/>
      <c r="Y6210" s="62"/>
      <c r="Z6210" s="108"/>
    </row>
    <row r="6211" spans="23:26" x14ac:dyDescent="0.25">
      <c r="W6211" s="107"/>
      <c r="X6211" s="225"/>
      <c r="Y6211" s="62"/>
      <c r="Z6211" s="108"/>
    </row>
    <row r="6212" spans="23:26" x14ac:dyDescent="0.25">
      <c r="W6212" s="107"/>
      <c r="X6212" s="225"/>
      <c r="Y6212" s="62"/>
      <c r="Z6212" s="108"/>
    </row>
    <row r="6213" spans="23:26" x14ac:dyDescent="0.25">
      <c r="W6213" s="107"/>
      <c r="X6213" s="225"/>
      <c r="Y6213" s="62"/>
      <c r="Z6213" s="108"/>
    </row>
    <row r="6214" spans="23:26" x14ac:dyDescent="0.25">
      <c r="W6214" s="107"/>
      <c r="X6214" s="225"/>
      <c r="Y6214" s="62"/>
      <c r="Z6214" s="108"/>
    </row>
    <row r="6215" spans="23:26" x14ac:dyDescent="0.25">
      <c r="W6215" s="107"/>
      <c r="X6215" s="225"/>
      <c r="Y6215" s="62"/>
      <c r="Z6215" s="108"/>
    </row>
    <row r="6216" spans="23:26" x14ac:dyDescent="0.25">
      <c r="W6216" s="107"/>
      <c r="X6216" s="225"/>
      <c r="Y6216" s="62"/>
      <c r="Z6216" s="108"/>
    </row>
    <row r="6217" spans="23:26" x14ac:dyDescent="0.25">
      <c r="W6217" s="107"/>
      <c r="X6217" s="225"/>
      <c r="Y6217" s="62"/>
      <c r="Z6217" s="108"/>
    </row>
    <row r="6218" spans="23:26" x14ac:dyDescent="0.25">
      <c r="W6218" s="107"/>
      <c r="X6218" s="225"/>
      <c r="Y6218" s="62"/>
      <c r="Z6218" s="108"/>
    </row>
    <row r="6219" spans="23:26" x14ac:dyDescent="0.25">
      <c r="W6219" s="107"/>
      <c r="X6219" s="225"/>
      <c r="Y6219" s="62"/>
      <c r="Z6219" s="108"/>
    </row>
    <row r="6220" spans="23:26" x14ac:dyDescent="0.25">
      <c r="W6220" s="107"/>
      <c r="X6220" s="225"/>
      <c r="Y6220" s="62"/>
      <c r="Z6220" s="108"/>
    </row>
    <row r="6221" spans="23:26" x14ac:dyDescent="0.25">
      <c r="W6221" s="107"/>
      <c r="X6221" s="225"/>
      <c r="Y6221" s="62"/>
      <c r="Z6221" s="108"/>
    </row>
    <row r="6222" spans="23:26" x14ac:dyDescent="0.25">
      <c r="W6222" s="107"/>
      <c r="X6222" s="225"/>
      <c r="Y6222" s="62"/>
      <c r="Z6222" s="108"/>
    </row>
    <row r="6223" spans="23:26" x14ac:dyDescent="0.25">
      <c r="W6223" s="107"/>
      <c r="X6223" s="225"/>
      <c r="Y6223" s="62"/>
      <c r="Z6223" s="108"/>
    </row>
    <row r="6224" spans="23:26" x14ac:dyDescent="0.25">
      <c r="W6224" s="107"/>
      <c r="X6224" s="225"/>
      <c r="Y6224" s="62"/>
      <c r="Z6224" s="108"/>
    </row>
    <row r="6225" spans="23:26" x14ac:dyDescent="0.25">
      <c r="W6225" s="107"/>
      <c r="X6225" s="225"/>
      <c r="Y6225" s="62"/>
      <c r="Z6225" s="108"/>
    </row>
    <row r="6226" spans="23:26" x14ac:dyDescent="0.25">
      <c r="W6226" s="107"/>
      <c r="X6226" s="225"/>
      <c r="Y6226" s="62"/>
      <c r="Z6226" s="108"/>
    </row>
    <row r="6227" spans="23:26" x14ac:dyDescent="0.25">
      <c r="W6227" s="107"/>
      <c r="X6227" s="225"/>
      <c r="Y6227" s="62"/>
      <c r="Z6227" s="108"/>
    </row>
    <row r="6228" spans="23:26" x14ac:dyDescent="0.25">
      <c r="W6228" s="107"/>
      <c r="X6228" s="225"/>
      <c r="Y6228" s="62"/>
      <c r="Z6228" s="108"/>
    </row>
    <row r="6229" spans="23:26" x14ac:dyDescent="0.25">
      <c r="W6229" s="107"/>
      <c r="X6229" s="225"/>
      <c r="Y6229" s="62"/>
      <c r="Z6229" s="108"/>
    </row>
    <row r="6230" spans="23:26" x14ac:dyDescent="0.25">
      <c r="W6230" s="107"/>
      <c r="X6230" s="225"/>
      <c r="Y6230" s="62"/>
      <c r="Z6230" s="108"/>
    </row>
    <row r="6231" spans="23:26" x14ac:dyDescent="0.25">
      <c r="W6231" s="107"/>
      <c r="X6231" s="225"/>
      <c r="Y6231" s="62"/>
      <c r="Z6231" s="108"/>
    </row>
    <row r="6232" spans="23:26" x14ac:dyDescent="0.25">
      <c r="W6232" s="107"/>
      <c r="X6232" s="225"/>
      <c r="Y6232" s="62"/>
      <c r="Z6232" s="108"/>
    </row>
    <row r="6233" spans="23:26" x14ac:dyDescent="0.25">
      <c r="W6233" s="107"/>
      <c r="X6233" s="225"/>
      <c r="Y6233" s="62"/>
      <c r="Z6233" s="108"/>
    </row>
    <row r="6234" spans="23:26" x14ac:dyDescent="0.25">
      <c r="W6234" s="107"/>
      <c r="X6234" s="225"/>
      <c r="Y6234" s="62"/>
      <c r="Z6234" s="108"/>
    </row>
    <row r="6235" spans="23:26" x14ac:dyDescent="0.25">
      <c r="W6235" s="107"/>
      <c r="X6235" s="225"/>
      <c r="Y6235" s="62"/>
      <c r="Z6235" s="108"/>
    </row>
    <row r="6236" spans="23:26" x14ac:dyDescent="0.25">
      <c r="W6236" s="107"/>
      <c r="X6236" s="225"/>
      <c r="Y6236" s="62"/>
      <c r="Z6236" s="108"/>
    </row>
    <row r="6237" spans="23:26" x14ac:dyDescent="0.25">
      <c r="W6237" s="107"/>
      <c r="X6237" s="225"/>
      <c r="Y6237" s="62"/>
      <c r="Z6237" s="108"/>
    </row>
    <row r="6238" spans="23:26" x14ac:dyDescent="0.25">
      <c r="W6238" s="107"/>
      <c r="X6238" s="225"/>
      <c r="Y6238" s="62"/>
      <c r="Z6238" s="108"/>
    </row>
    <row r="6239" spans="23:26" x14ac:dyDescent="0.25">
      <c r="W6239" s="107"/>
      <c r="X6239" s="225"/>
      <c r="Y6239" s="62"/>
      <c r="Z6239" s="108"/>
    </row>
    <row r="6240" spans="23:26" x14ac:dyDescent="0.25">
      <c r="W6240" s="107"/>
      <c r="X6240" s="225"/>
      <c r="Y6240" s="62"/>
      <c r="Z6240" s="108"/>
    </row>
    <row r="6241" spans="23:26" x14ac:dyDescent="0.25">
      <c r="W6241" s="107"/>
      <c r="X6241" s="225"/>
      <c r="Y6241" s="62"/>
      <c r="Z6241" s="108"/>
    </row>
    <row r="6242" spans="23:26" x14ac:dyDescent="0.25">
      <c r="W6242" s="107"/>
      <c r="X6242" s="225"/>
      <c r="Y6242" s="62"/>
      <c r="Z6242" s="108"/>
    </row>
    <row r="6243" spans="23:26" x14ac:dyDescent="0.25">
      <c r="W6243" s="107"/>
      <c r="X6243" s="225"/>
      <c r="Y6243" s="62"/>
      <c r="Z6243" s="108"/>
    </row>
    <row r="6244" spans="23:26" x14ac:dyDescent="0.25">
      <c r="W6244" s="107"/>
      <c r="X6244" s="225"/>
      <c r="Y6244" s="62"/>
      <c r="Z6244" s="108"/>
    </row>
    <row r="6245" spans="23:26" x14ac:dyDescent="0.25">
      <c r="W6245" s="107"/>
      <c r="X6245" s="225"/>
      <c r="Y6245" s="62"/>
      <c r="Z6245" s="108"/>
    </row>
    <row r="6246" spans="23:26" x14ac:dyDescent="0.25">
      <c r="W6246" s="107"/>
      <c r="X6246" s="225"/>
      <c r="Y6246" s="62"/>
      <c r="Z6246" s="108"/>
    </row>
    <row r="6247" spans="23:26" x14ac:dyDescent="0.25">
      <c r="W6247" s="107"/>
      <c r="X6247" s="225"/>
      <c r="Y6247" s="62"/>
      <c r="Z6247" s="108"/>
    </row>
    <row r="6248" spans="23:26" x14ac:dyDescent="0.25">
      <c r="W6248" s="107"/>
      <c r="X6248" s="225"/>
      <c r="Y6248" s="62"/>
      <c r="Z6248" s="108"/>
    </row>
    <row r="6249" spans="23:26" x14ac:dyDescent="0.25">
      <c r="W6249" s="107"/>
      <c r="X6249" s="225"/>
      <c r="Y6249" s="62"/>
      <c r="Z6249" s="108"/>
    </row>
    <row r="6250" spans="23:26" x14ac:dyDescent="0.25">
      <c r="W6250" s="107"/>
      <c r="X6250" s="225"/>
      <c r="Y6250" s="62"/>
      <c r="Z6250" s="108"/>
    </row>
    <row r="6251" spans="23:26" x14ac:dyDescent="0.25">
      <c r="W6251" s="107"/>
      <c r="X6251" s="225"/>
      <c r="Y6251" s="62"/>
      <c r="Z6251" s="108"/>
    </row>
    <row r="6252" spans="23:26" x14ac:dyDescent="0.25">
      <c r="W6252" s="107"/>
      <c r="X6252" s="225"/>
      <c r="Y6252" s="62"/>
      <c r="Z6252" s="108"/>
    </row>
    <row r="6253" spans="23:26" x14ac:dyDescent="0.25">
      <c r="W6253" s="107"/>
      <c r="X6253" s="225"/>
      <c r="Y6253" s="62"/>
      <c r="Z6253" s="108"/>
    </row>
    <row r="6254" spans="23:26" x14ac:dyDescent="0.25">
      <c r="W6254" s="107"/>
      <c r="X6254" s="225"/>
      <c r="Y6254" s="62"/>
      <c r="Z6254" s="108"/>
    </row>
    <row r="6255" spans="23:26" x14ac:dyDescent="0.25">
      <c r="W6255" s="107"/>
      <c r="X6255" s="225"/>
      <c r="Y6255" s="62"/>
      <c r="Z6255" s="108"/>
    </row>
    <row r="6256" spans="23:26" x14ac:dyDescent="0.25">
      <c r="W6256" s="107"/>
      <c r="X6256" s="225"/>
      <c r="Y6256" s="62"/>
      <c r="Z6256" s="108"/>
    </row>
    <row r="6257" spans="23:26" x14ac:dyDescent="0.25">
      <c r="W6257" s="107"/>
      <c r="X6257" s="225"/>
      <c r="Y6257" s="62"/>
      <c r="Z6257" s="108"/>
    </row>
    <row r="6258" spans="23:26" x14ac:dyDescent="0.25">
      <c r="W6258" s="107"/>
      <c r="X6258" s="225"/>
      <c r="Y6258" s="62"/>
      <c r="Z6258" s="108"/>
    </row>
    <row r="6259" spans="23:26" x14ac:dyDescent="0.25">
      <c r="W6259" s="107"/>
      <c r="X6259" s="225"/>
      <c r="Y6259" s="62"/>
      <c r="Z6259" s="108"/>
    </row>
    <row r="6260" spans="23:26" x14ac:dyDescent="0.25">
      <c r="W6260" s="107"/>
      <c r="X6260" s="225"/>
      <c r="Y6260" s="62"/>
      <c r="Z6260" s="108"/>
    </row>
    <row r="6261" spans="23:26" x14ac:dyDescent="0.25">
      <c r="W6261" s="107"/>
      <c r="X6261" s="225"/>
      <c r="Y6261" s="62"/>
      <c r="Z6261" s="108"/>
    </row>
    <row r="6262" spans="23:26" x14ac:dyDescent="0.25">
      <c r="W6262" s="107"/>
      <c r="X6262" s="225"/>
      <c r="Y6262" s="62"/>
      <c r="Z6262" s="108"/>
    </row>
    <row r="6263" spans="23:26" x14ac:dyDescent="0.25">
      <c r="W6263" s="107"/>
      <c r="X6263" s="225"/>
      <c r="Y6263" s="62"/>
      <c r="Z6263" s="108"/>
    </row>
    <row r="6264" spans="23:26" x14ac:dyDescent="0.25">
      <c r="W6264" s="107"/>
      <c r="X6264" s="225"/>
      <c r="Y6264" s="62"/>
      <c r="Z6264" s="108"/>
    </row>
    <row r="6265" spans="23:26" x14ac:dyDescent="0.25">
      <c r="W6265" s="107"/>
      <c r="X6265" s="225"/>
      <c r="Y6265" s="62"/>
      <c r="Z6265" s="108"/>
    </row>
    <row r="6266" spans="23:26" x14ac:dyDescent="0.25">
      <c r="W6266" s="107"/>
      <c r="X6266" s="225"/>
      <c r="Y6266" s="62"/>
      <c r="Z6266" s="108"/>
    </row>
    <row r="6267" spans="23:26" x14ac:dyDescent="0.25">
      <c r="W6267" s="107"/>
      <c r="X6267" s="225"/>
      <c r="Y6267" s="62"/>
      <c r="Z6267" s="108"/>
    </row>
    <row r="6268" spans="23:26" x14ac:dyDescent="0.25">
      <c r="W6268" s="107"/>
      <c r="X6268" s="225"/>
      <c r="Y6268" s="62"/>
      <c r="Z6268" s="108"/>
    </row>
    <row r="6269" spans="23:26" x14ac:dyDescent="0.25">
      <c r="W6269" s="107"/>
      <c r="X6269" s="225"/>
      <c r="Y6269" s="62"/>
      <c r="Z6269" s="108"/>
    </row>
    <row r="6270" spans="23:26" x14ac:dyDescent="0.25">
      <c r="W6270" s="107"/>
      <c r="X6270" s="225"/>
      <c r="Y6270" s="62"/>
      <c r="Z6270" s="108"/>
    </row>
    <row r="6271" spans="23:26" x14ac:dyDescent="0.25">
      <c r="W6271" s="107"/>
      <c r="X6271" s="225"/>
      <c r="Y6271" s="62"/>
      <c r="Z6271" s="108"/>
    </row>
    <row r="6272" spans="23:26" x14ac:dyDescent="0.25">
      <c r="W6272" s="107"/>
      <c r="X6272" s="225"/>
      <c r="Y6272" s="62"/>
      <c r="Z6272" s="108"/>
    </row>
    <row r="6273" spans="23:26" x14ac:dyDescent="0.25">
      <c r="W6273" s="107"/>
      <c r="X6273" s="225"/>
      <c r="Y6273" s="62"/>
      <c r="Z6273" s="108"/>
    </row>
    <row r="6274" spans="23:26" x14ac:dyDescent="0.25">
      <c r="W6274" s="107"/>
      <c r="X6274" s="225"/>
      <c r="Y6274" s="62"/>
      <c r="Z6274" s="108"/>
    </row>
    <row r="6275" spans="23:26" x14ac:dyDescent="0.25">
      <c r="W6275" s="107"/>
      <c r="X6275" s="225"/>
      <c r="Y6275" s="62"/>
      <c r="Z6275" s="108"/>
    </row>
    <row r="6276" spans="23:26" x14ac:dyDescent="0.25">
      <c r="W6276" s="107"/>
      <c r="X6276" s="225"/>
      <c r="Y6276" s="62"/>
      <c r="Z6276" s="108"/>
    </row>
    <row r="6277" spans="23:26" x14ac:dyDescent="0.25">
      <c r="W6277" s="107"/>
      <c r="X6277" s="225"/>
      <c r="Y6277" s="62"/>
      <c r="Z6277" s="108"/>
    </row>
    <row r="6278" spans="23:26" x14ac:dyDescent="0.25">
      <c r="W6278" s="107"/>
      <c r="X6278" s="225"/>
      <c r="Y6278" s="62"/>
      <c r="Z6278" s="108"/>
    </row>
    <row r="6279" spans="23:26" x14ac:dyDescent="0.25">
      <c r="W6279" s="107"/>
      <c r="X6279" s="225"/>
      <c r="Y6279" s="62"/>
      <c r="Z6279" s="108"/>
    </row>
    <row r="6280" spans="23:26" x14ac:dyDescent="0.25">
      <c r="W6280" s="107"/>
      <c r="X6280" s="225"/>
      <c r="Y6280" s="62"/>
      <c r="Z6280" s="108"/>
    </row>
    <row r="6281" spans="23:26" x14ac:dyDescent="0.25">
      <c r="W6281" s="107"/>
      <c r="X6281" s="225"/>
      <c r="Y6281" s="62"/>
      <c r="Z6281" s="108"/>
    </row>
    <row r="6282" spans="23:26" x14ac:dyDescent="0.25">
      <c r="W6282" s="107"/>
      <c r="X6282" s="225"/>
      <c r="Y6282" s="62"/>
      <c r="Z6282" s="108"/>
    </row>
    <row r="6283" spans="23:26" x14ac:dyDescent="0.25">
      <c r="W6283" s="107"/>
      <c r="X6283" s="225"/>
      <c r="Y6283" s="62"/>
      <c r="Z6283" s="108"/>
    </row>
    <row r="6284" spans="23:26" x14ac:dyDescent="0.25">
      <c r="W6284" s="107"/>
      <c r="X6284" s="225"/>
      <c r="Y6284" s="62"/>
      <c r="Z6284" s="108"/>
    </row>
    <row r="6285" spans="23:26" x14ac:dyDescent="0.25">
      <c r="W6285" s="107"/>
      <c r="X6285" s="225"/>
      <c r="Y6285" s="62"/>
      <c r="Z6285" s="108"/>
    </row>
    <row r="6286" spans="23:26" x14ac:dyDescent="0.25">
      <c r="W6286" s="107"/>
      <c r="X6286" s="225"/>
      <c r="Y6286" s="62"/>
      <c r="Z6286" s="108"/>
    </row>
    <row r="6287" spans="23:26" x14ac:dyDescent="0.25">
      <c r="W6287" s="107"/>
      <c r="X6287" s="225"/>
      <c r="Y6287" s="62"/>
      <c r="Z6287" s="108"/>
    </row>
    <row r="6288" spans="23:26" x14ac:dyDescent="0.25">
      <c r="W6288" s="107"/>
      <c r="X6288" s="225"/>
      <c r="Y6288" s="62"/>
      <c r="Z6288" s="108"/>
    </row>
    <row r="6289" spans="23:26" x14ac:dyDescent="0.25">
      <c r="W6289" s="107"/>
      <c r="X6289" s="225"/>
      <c r="Y6289" s="62"/>
      <c r="Z6289" s="108"/>
    </row>
    <row r="6290" spans="23:26" x14ac:dyDescent="0.25">
      <c r="W6290" s="107"/>
      <c r="X6290" s="225"/>
      <c r="Y6290" s="62"/>
      <c r="Z6290" s="108"/>
    </row>
    <row r="6291" spans="23:26" x14ac:dyDescent="0.25">
      <c r="W6291" s="107"/>
      <c r="X6291" s="225"/>
      <c r="Y6291" s="62"/>
      <c r="Z6291" s="108"/>
    </row>
    <row r="6292" spans="23:26" x14ac:dyDescent="0.25">
      <c r="W6292" s="107"/>
      <c r="X6292" s="225"/>
      <c r="Y6292" s="62"/>
      <c r="Z6292" s="108"/>
    </row>
    <row r="6293" spans="23:26" x14ac:dyDescent="0.25">
      <c r="W6293" s="107"/>
      <c r="X6293" s="225"/>
      <c r="Y6293" s="62"/>
      <c r="Z6293" s="108"/>
    </row>
    <row r="6294" spans="23:26" x14ac:dyDescent="0.25">
      <c r="W6294" s="107"/>
      <c r="X6294" s="225"/>
      <c r="Y6294" s="62"/>
      <c r="Z6294" s="108"/>
    </row>
    <row r="6295" spans="23:26" x14ac:dyDescent="0.25">
      <c r="W6295" s="107"/>
      <c r="X6295" s="225"/>
      <c r="Y6295" s="62"/>
      <c r="Z6295" s="108"/>
    </row>
    <row r="6296" spans="23:26" x14ac:dyDescent="0.25">
      <c r="W6296" s="107"/>
      <c r="X6296" s="225"/>
      <c r="Y6296" s="62"/>
      <c r="Z6296" s="108"/>
    </row>
    <row r="6297" spans="23:26" x14ac:dyDescent="0.25">
      <c r="W6297" s="107"/>
      <c r="X6297" s="225"/>
      <c r="Y6297" s="62"/>
      <c r="Z6297" s="108"/>
    </row>
    <row r="6298" spans="23:26" x14ac:dyDescent="0.25">
      <c r="W6298" s="107"/>
      <c r="X6298" s="225"/>
      <c r="Y6298" s="62"/>
      <c r="Z6298" s="108"/>
    </row>
    <row r="6299" spans="23:26" x14ac:dyDescent="0.25">
      <c r="W6299" s="107"/>
      <c r="X6299" s="225"/>
      <c r="Y6299" s="62"/>
      <c r="Z6299" s="108"/>
    </row>
    <row r="6300" spans="23:26" x14ac:dyDescent="0.25">
      <c r="W6300" s="107"/>
      <c r="X6300" s="225"/>
      <c r="Y6300" s="62"/>
      <c r="Z6300" s="108"/>
    </row>
    <row r="6301" spans="23:26" x14ac:dyDescent="0.25">
      <c r="W6301" s="107"/>
      <c r="X6301" s="225"/>
      <c r="Y6301" s="62"/>
      <c r="Z6301" s="108"/>
    </row>
    <row r="6302" spans="23:26" x14ac:dyDescent="0.25">
      <c r="W6302" s="107"/>
      <c r="X6302" s="225"/>
      <c r="Y6302" s="62"/>
      <c r="Z6302" s="108"/>
    </row>
    <row r="6303" spans="23:26" x14ac:dyDescent="0.25">
      <c r="W6303" s="107"/>
      <c r="X6303" s="225"/>
      <c r="Y6303" s="62"/>
      <c r="Z6303" s="108"/>
    </row>
    <row r="6304" spans="23:26" x14ac:dyDescent="0.25">
      <c r="W6304" s="107"/>
      <c r="X6304" s="225"/>
      <c r="Y6304" s="62"/>
      <c r="Z6304" s="108"/>
    </row>
    <row r="6305" spans="23:26" x14ac:dyDescent="0.25">
      <c r="W6305" s="107"/>
      <c r="X6305" s="225"/>
      <c r="Y6305" s="62"/>
      <c r="Z6305" s="108"/>
    </row>
    <row r="6306" spans="23:26" x14ac:dyDescent="0.25">
      <c r="W6306" s="107"/>
      <c r="X6306" s="225"/>
      <c r="Y6306" s="62"/>
      <c r="Z6306" s="108"/>
    </row>
    <row r="6307" spans="23:26" x14ac:dyDescent="0.25">
      <c r="W6307" s="107"/>
      <c r="X6307" s="225"/>
      <c r="Y6307" s="62"/>
      <c r="Z6307" s="108"/>
    </row>
    <row r="6308" spans="23:26" x14ac:dyDescent="0.25">
      <c r="W6308" s="107"/>
      <c r="X6308" s="225"/>
      <c r="Y6308" s="62"/>
      <c r="Z6308" s="108"/>
    </row>
    <row r="6309" spans="23:26" x14ac:dyDescent="0.25">
      <c r="W6309" s="107"/>
      <c r="X6309" s="225"/>
      <c r="Y6309" s="62"/>
      <c r="Z6309" s="108"/>
    </row>
    <row r="6310" spans="23:26" x14ac:dyDescent="0.25">
      <c r="W6310" s="107"/>
      <c r="X6310" s="225"/>
      <c r="Y6310" s="62"/>
      <c r="Z6310" s="108"/>
    </row>
    <row r="6311" spans="23:26" x14ac:dyDescent="0.25">
      <c r="W6311" s="107"/>
      <c r="X6311" s="225"/>
      <c r="Y6311" s="62"/>
      <c r="Z6311" s="108"/>
    </row>
    <row r="6312" spans="23:26" x14ac:dyDescent="0.25">
      <c r="W6312" s="107"/>
      <c r="X6312" s="225"/>
      <c r="Y6312" s="62"/>
      <c r="Z6312" s="108"/>
    </row>
    <row r="6313" spans="23:26" x14ac:dyDescent="0.25">
      <c r="W6313" s="107"/>
      <c r="X6313" s="225"/>
      <c r="Y6313" s="62"/>
      <c r="Z6313" s="108"/>
    </row>
    <row r="6314" spans="23:26" x14ac:dyDescent="0.25">
      <c r="W6314" s="107"/>
      <c r="X6314" s="225"/>
      <c r="Y6314" s="62"/>
      <c r="Z6314" s="108"/>
    </row>
    <row r="6315" spans="23:26" x14ac:dyDescent="0.25">
      <c r="W6315" s="107"/>
      <c r="X6315" s="225"/>
      <c r="Y6315" s="62"/>
      <c r="Z6315" s="108"/>
    </row>
    <row r="6316" spans="23:26" x14ac:dyDescent="0.25">
      <c r="W6316" s="107"/>
      <c r="X6316" s="225"/>
      <c r="Y6316" s="62"/>
      <c r="Z6316" s="108"/>
    </row>
    <row r="6317" spans="23:26" x14ac:dyDescent="0.25">
      <c r="W6317" s="107"/>
      <c r="X6317" s="225"/>
      <c r="Y6317" s="62"/>
      <c r="Z6317" s="108"/>
    </row>
    <row r="6318" spans="23:26" x14ac:dyDescent="0.25">
      <c r="W6318" s="107"/>
      <c r="X6318" s="225"/>
      <c r="Y6318" s="62"/>
      <c r="Z6318" s="108"/>
    </row>
    <row r="6319" spans="23:26" x14ac:dyDescent="0.25">
      <c r="W6319" s="107"/>
      <c r="X6319" s="225"/>
      <c r="Y6319" s="62"/>
      <c r="Z6319" s="108"/>
    </row>
    <row r="6320" spans="23:26" x14ac:dyDescent="0.25">
      <c r="W6320" s="107"/>
      <c r="X6320" s="225"/>
      <c r="Y6320" s="62"/>
      <c r="Z6320" s="108"/>
    </row>
    <row r="6321" spans="23:26" x14ac:dyDescent="0.25">
      <c r="W6321" s="107"/>
      <c r="X6321" s="225"/>
      <c r="Y6321" s="62"/>
      <c r="Z6321" s="108"/>
    </row>
    <row r="6322" spans="23:26" x14ac:dyDescent="0.25">
      <c r="W6322" s="107"/>
      <c r="X6322" s="225"/>
      <c r="Y6322" s="62"/>
      <c r="Z6322" s="108"/>
    </row>
    <row r="6323" spans="23:26" x14ac:dyDescent="0.25">
      <c r="W6323" s="107"/>
      <c r="X6323" s="225"/>
      <c r="Y6323" s="62"/>
      <c r="Z6323" s="108"/>
    </row>
    <row r="6324" spans="23:26" x14ac:dyDescent="0.25">
      <c r="W6324" s="107"/>
      <c r="X6324" s="225"/>
      <c r="Y6324" s="62"/>
      <c r="Z6324" s="108"/>
    </row>
    <row r="6325" spans="23:26" x14ac:dyDescent="0.25">
      <c r="W6325" s="107"/>
      <c r="X6325" s="225"/>
      <c r="Y6325" s="62"/>
      <c r="Z6325" s="108"/>
    </row>
    <row r="6326" spans="23:26" x14ac:dyDescent="0.25">
      <c r="W6326" s="107"/>
      <c r="X6326" s="225"/>
      <c r="Y6326" s="62"/>
      <c r="Z6326" s="108"/>
    </row>
    <row r="6327" spans="23:26" x14ac:dyDescent="0.25">
      <c r="W6327" s="107"/>
      <c r="X6327" s="225"/>
      <c r="Y6327" s="62"/>
      <c r="Z6327" s="108"/>
    </row>
    <row r="6328" spans="23:26" x14ac:dyDescent="0.25">
      <c r="W6328" s="107"/>
      <c r="X6328" s="225"/>
      <c r="Y6328" s="62"/>
      <c r="Z6328" s="108"/>
    </row>
    <row r="6329" spans="23:26" x14ac:dyDescent="0.25">
      <c r="W6329" s="107"/>
      <c r="X6329" s="225"/>
      <c r="Y6329" s="62"/>
      <c r="Z6329" s="108"/>
    </row>
    <row r="6330" spans="23:26" x14ac:dyDescent="0.25">
      <c r="W6330" s="107"/>
      <c r="X6330" s="225"/>
      <c r="Y6330" s="62"/>
      <c r="Z6330" s="108"/>
    </row>
    <row r="6331" spans="23:26" x14ac:dyDescent="0.25">
      <c r="W6331" s="107"/>
      <c r="X6331" s="225"/>
      <c r="Y6331" s="62"/>
      <c r="Z6331" s="108"/>
    </row>
    <row r="6332" spans="23:26" x14ac:dyDescent="0.25">
      <c r="W6332" s="107"/>
      <c r="X6332" s="225"/>
      <c r="Y6332" s="62"/>
      <c r="Z6332" s="108"/>
    </row>
    <row r="6333" spans="23:26" x14ac:dyDescent="0.25">
      <c r="W6333" s="107"/>
      <c r="X6333" s="225"/>
      <c r="Y6333" s="62"/>
      <c r="Z6333" s="108"/>
    </row>
    <row r="6334" spans="23:26" x14ac:dyDescent="0.25">
      <c r="W6334" s="107"/>
      <c r="X6334" s="225"/>
      <c r="Y6334" s="62"/>
      <c r="Z6334" s="108"/>
    </row>
    <row r="6335" spans="23:26" x14ac:dyDescent="0.25">
      <c r="W6335" s="107"/>
      <c r="X6335" s="225"/>
      <c r="Y6335" s="62"/>
      <c r="Z6335" s="108"/>
    </row>
    <row r="6336" spans="23:26" x14ac:dyDescent="0.25">
      <c r="W6336" s="107"/>
      <c r="X6336" s="225"/>
      <c r="Y6336" s="62"/>
      <c r="Z6336" s="108"/>
    </row>
    <row r="6337" spans="23:26" x14ac:dyDescent="0.25">
      <c r="W6337" s="107"/>
      <c r="X6337" s="225"/>
      <c r="Y6337" s="62"/>
      <c r="Z6337" s="108"/>
    </row>
    <row r="6338" spans="23:26" x14ac:dyDescent="0.25">
      <c r="W6338" s="107"/>
      <c r="X6338" s="225"/>
      <c r="Y6338" s="62"/>
      <c r="Z6338" s="108"/>
    </row>
    <row r="6339" spans="23:26" x14ac:dyDescent="0.25">
      <c r="W6339" s="107"/>
      <c r="X6339" s="225"/>
      <c r="Y6339" s="62"/>
      <c r="Z6339" s="108"/>
    </row>
    <row r="6340" spans="23:26" x14ac:dyDescent="0.25">
      <c r="W6340" s="107"/>
      <c r="X6340" s="225"/>
      <c r="Y6340" s="62"/>
      <c r="Z6340" s="108"/>
    </row>
    <row r="6341" spans="23:26" x14ac:dyDescent="0.25">
      <c r="W6341" s="107"/>
      <c r="X6341" s="225"/>
      <c r="Y6341" s="62"/>
      <c r="Z6341" s="108"/>
    </row>
    <row r="6342" spans="23:26" x14ac:dyDescent="0.25">
      <c r="W6342" s="107"/>
      <c r="X6342" s="225"/>
      <c r="Y6342" s="62"/>
      <c r="Z6342" s="108"/>
    </row>
    <row r="6343" spans="23:26" x14ac:dyDescent="0.25">
      <c r="W6343" s="107"/>
      <c r="X6343" s="225"/>
      <c r="Y6343" s="62"/>
      <c r="Z6343" s="108"/>
    </row>
    <row r="6344" spans="23:26" x14ac:dyDescent="0.25">
      <c r="W6344" s="107"/>
      <c r="X6344" s="225"/>
      <c r="Y6344" s="62"/>
      <c r="Z6344" s="108"/>
    </row>
    <row r="6345" spans="23:26" x14ac:dyDescent="0.25">
      <c r="W6345" s="107"/>
      <c r="X6345" s="225"/>
      <c r="Y6345" s="62"/>
      <c r="Z6345" s="108"/>
    </row>
    <row r="6346" spans="23:26" x14ac:dyDescent="0.25">
      <c r="W6346" s="107"/>
      <c r="X6346" s="225"/>
      <c r="Y6346" s="62"/>
      <c r="Z6346" s="108"/>
    </row>
    <row r="6347" spans="23:26" x14ac:dyDescent="0.25">
      <c r="W6347" s="107"/>
      <c r="X6347" s="225"/>
      <c r="Y6347" s="62"/>
      <c r="Z6347" s="108"/>
    </row>
    <row r="6348" spans="23:26" x14ac:dyDescent="0.25">
      <c r="W6348" s="107"/>
      <c r="X6348" s="225"/>
      <c r="Y6348" s="62"/>
      <c r="Z6348" s="108"/>
    </row>
    <row r="6349" spans="23:26" x14ac:dyDescent="0.25">
      <c r="W6349" s="107"/>
      <c r="X6349" s="225"/>
      <c r="Y6349" s="62"/>
      <c r="Z6349" s="108"/>
    </row>
    <row r="6350" spans="23:26" x14ac:dyDescent="0.25">
      <c r="W6350" s="107"/>
      <c r="X6350" s="225"/>
      <c r="Y6350" s="62"/>
      <c r="Z6350" s="108"/>
    </row>
    <row r="6351" spans="23:26" x14ac:dyDescent="0.25">
      <c r="W6351" s="107"/>
      <c r="X6351" s="225"/>
      <c r="Y6351" s="62"/>
      <c r="Z6351" s="108"/>
    </row>
    <row r="6352" spans="23:26" x14ac:dyDescent="0.25">
      <c r="W6352" s="107"/>
      <c r="X6352" s="225"/>
      <c r="Y6352" s="62"/>
      <c r="Z6352" s="108"/>
    </row>
    <row r="6353" spans="23:26" x14ac:dyDescent="0.25">
      <c r="W6353" s="107"/>
      <c r="X6353" s="225"/>
      <c r="Y6353" s="62"/>
      <c r="Z6353" s="108"/>
    </row>
    <row r="6354" spans="23:26" x14ac:dyDescent="0.25">
      <c r="W6354" s="107"/>
      <c r="X6354" s="225"/>
      <c r="Y6354" s="62"/>
      <c r="Z6354" s="108"/>
    </row>
    <row r="6355" spans="23:26" x14ac:dyDescent="0.25">
      <c r="W6355" s="107"/>
      <c r="X6355" s="225"/>
      <c r="Y6355" s="62"/>
      <c r="Z6355" s="108"/>
    </row>
    <row r="6356" spans="23:26" x14ac:dyDescent="0.25">
      <c r="W6356" s="107"/>
      <c r="X6356" s="225"/>
      <c r="Y6356" s="62"/>
      <c r="Z6356" s="108"/>
    </row>
    <row r="6357" spans="23:26" x14ac:dyDescent="0.25">
      <c r="W6357" s="107"/>
      <c r="X6357" s="225"/>
      <c r="Y6357" s="62"/>
      <c r="Z6357" s="108"/>
    </row>
    <row r="6358" spans="23:26" x14ac:dyDescent="0.25">
      <c r="W6358" s="107"/>
      <c r="X6358" s="225"/>
      <c r="Y6358" s="62"/>
      <c r="Z6358" s="108"/>
    </row>
    <row r="6359" spans="23:26" x14ac:dyDescent="0.25">
      <c r="W6359" s="107"/>
      <c r="X6359" s="225"/>
      <c r="Y6359" s="62"/>
      <c r="Z6359" s="108"/>
    </row>
    <row r="6360" spans="23:26" x14ac:dyDescent="0.25">
      <c r="W6360" s="107"/>
      <c r="X6360" s="225"/>
      <c r="Y6360" s="62"/>
      <c r="Z6360" s="108"/>
    </row>
    <row r="6361" spans="23:26" x14ac:dyDescent="0.25">
      <c r="W6361" s="107"/>
      <c r="X6361" s="225"/>
      <c r="Y6361" s="62"/>
      <c r="Z6361" s="108"/>
    </row>
    <row r="6362" spans="23:26" x14ac:dyDescent="0.25">
      <c r="W6362" s="107"/>
      <c r="X6362" s="225"/>
      <c r="Y6362" s="62"/>
      <c r="Z6362" s="108"/>
    </row>
    <row r="6363" spans="23:26" x14ac:dyDescent="0.25">
      <c r="W6363" s="107"/>
      <c r="X6363" s="225"/>
      <c r="Y6363" s="62"/>
      <c r="Z6363" s="108"/>
    </row>
    <row r="6364" spans="23:26" x14ac:dyDescent="0.25">
      <c r="W6364" s="107"/>
      <c r="X6364" s="225"/>
      <c r="Y6364" s="62"/>
      <c r="Z6364" s="108"/>
    </row>
    <row r="6365" spans="23:26" x14ac:dyDescent="0.25">
      <c r="W6365" s="107"/>
      <c r="X6365" s="225"/>
      <c r="Y6365" s="62"/>
      <c r="Z6365" s="108"/>
    </row>
    <row r="6366" spans="23:26" x14ac:dyDescent="0.25">
      <c r="W6366" s="107"/>
      <c r="X6366" s="225"/>
      <c r="Y6366" s="62"/>
      <c r="Z6366" s="108"/>
    </row>
    <row r="6367" spans="23:26" x14ac:dyDescent="0.25">
      <c r="W6367" s="107"/>
      <c r="X6367" s="225"/>
      <c r="Y6367" s="62"/>
      <c r="Z6367" s="108"/>
    </row>
    <row r="6368" spans="23:26" x14ac:dyDescent="0.25">
      <c r="W6368" s="107"/>
      <c r="X6368" s="225"/>
      <c r="Y6368" s="62"/>
      <c r="Z6368" s="108"/>
    </row>
    <row r="6369" spans="23:26" x14ac:dyDescent="0.25">
      <c r="W6369" s="107"/>
      <c r="X6369" s="225"/>
      <c r="Y6369" s="62"/>
      <c r="Z6369" s="108"/>
    </row>
    <row r="6370" spans="23:26" x14ac:dyDescent="0.25">
      <c r="W6370" s="107"/>
      <c r="X6370" s="225"/>
      <c r="Y6370" s="62"/>
      <c r="Z6370" s="108"/>
    </row>
    <row r="6371" spans="23:26" x14ac:dyDescent="0.25">
      <c r="W6371" s="107"/>
      <c r="X6371" s="225"/>
      <c r="Y6371" s="62"/>
      <c r="Z6371" s="108"/>
    </row>
    <row r="6372" spans="23:26" x14ac:dyDescent="0.25">
      <c r="W6372" s="107"/>
      <c r="X6372" s="225"/>
      <c r="Y6372" s="62"/>
      <c r="Z6372" s="108"/>
    </row>
    <row r="6373" spans="23:26" x14ac:dyDescent="0.25">
      <c r="W6373" s="107"/>
      <c r="X6373" s="225"/>
      <c r="Y6373" s="62"/>
      <c r="Z6373" s="108"/>
    </row>
    <row r="6374" spans="23:26" x14ac:dyDescent="0.25">
      <c r="W6374" s="107"/>
      <c r="X6374" s="225"/>
      <c r="Y6374" s="62"/>
      <c r="Z6374" s="108"/>
    </row>
    <row r="6375" spans="23:26" x14ac:dyDescent="0.25">
      <c r="W6375" s="107"/>
      <c r="X6375" s="225"/>
      <c r="Y6375" s="62"/>
      <c r="Z6375" s="108"/>
    </row>
    <row r="6376" spans="23:26" x14ac:dyDescent="0.25">
      <c r="W6376" s="107"/>
      <c r="X6376" s="225"/>
      <c r="Y6376" s="62"/>
      <c r="Z6376" s="108"/>
    </row>
    <row r="6377" spans="23:26" x14ac:dyDescent="0.25">
      <c r="W6377" s="107"/>
      <c r="X6377" s="225"/>
      <c r="Y6377" s="62"/>
      <c r="Z6377" s="108"/>
    </row>
    <row r="6378" spans="23:26" x14ac:dyDescent="0.25">
      <c r="W6378" s="107"/>
      <c r="X6378" s="225"/>
      <c r="Y6378" s="62"/>
      <c r="Z6378" s="108"/>
    </row>
    <row r="6379" spans="23:26" x14ac:dyDescent="0.25">
      <c r="W6379" s="107"/>
      <c r="X6379" s="225"/>
      <c r="Y6379" s="62"/>
      <c r="Z6379" s="108"/>
    </row>
    <row r="6380" spans="23:26" x14ac:dyDescent="0.25">
      <c r="W6380" s="107"/>
      <c r="X6380" s="225"/>
      <c r="Y6380" s="62"/>
      <c r="Z6380" s="108"/>
    </row>
    <row r="6381" spans="23:26" x14ac:dyDescent="0.25">
      <c r="W6381" s="107"/>
      <c r="X6381" s="225"/>
      <c r="Y6381" s="62"/>
      <c r="Z6381" s="108"/>
    </row>
    <row r="6382" spans="23:26" x14ac:dyDescent="0.25">
      <c r="W6382" s="107"/>
      <c r="X6382" s="225"/>
      <c r="Y6382" s="62"/>
      <c r="Z6382" s="108"/>
    </row>
    <row r="6383" spans="23:26" x14ac:dyDescent="0.25">
      <c r="W6383" s="107"/>
      <c r="X6383" s="225"/>
      <c r="Y6383" s="62"/>
      <c r="Z6383" s="108"/>
    </row>
    <row r="6384" spans="23:26" x14ac:dyDescent="0.25">
      <c r="W6384" s="107"/>
      <c r="X6384" s="225"/>
      <c r="Y6384" s="62"/>
      <c r="Z6384" s="108"/>
    </row>
    <row r="6385" spans="23:26" x14ac:dyDescent="0.25">
      <c r="W6385" s="107"/>
      <c r="X6385" s="225"/>
      <c r="Y6385" s="62"/>
      <c r="Z6385" s="108"/>
    </row>
    <row r="6386" spans="23:26" x14ac:dyDescent="0.25">
      <c r="W6386" s="107"/>
      <c r="X6386" s="225"/>
      <c r="Y6386" s="62"/>
      <c r="Z6386" s="108"/>
    </row>
    <row r="6387" spans="23:26" x14ac:dyDescent="0.25">
      <c r="W6387" s="107"/>
      <c r="X6387" s="225"/>
      <c r="Y6387" s="62"/>
      <c r="Z6387" s="108"/>
    </row>
    <row r="6388" spans="23:26" x14ac:dyDescent="0.25">
      <c r="W6388" s="107"/>
      <c r="X6388" s="225"/>
      <c r="Y6388" s="62"/>
      <c r="Z6388" s="108"/>
    </row>
    <row r="6389" spans="23:26" x14ac:dyDescent="0.25">
      <c r="W6389" s="107"/>
      <c r="X6389" s="225"/>
      <c r="Y6389" s="62"/>
      <c r="Z6389" s="108"/>
    </row>
    <row r="6390" spans="23:26" x14ac:dyDescent="0.25">
      <c r="W6390" s="107"/>
      <c r="X6390" s="225"/>
      <c r="Y6390" s="62"/>
      <c r="Z6390" s="108"/>
    </row>
    <row r="6391" spans="23:26" x14ac:dyDescent="0.25">
      <c r="W6391" s="107"/>
      <c r="X6391" s="225"/>
      <c r="Y6391" s="62"/>
      <c r="Z6391" s="108"/>
    </row>
    <row r="6392" spans="23:26" x14ac:dyDescent="0.25">
      <c r="W6392" s="107"/>
      <c r="X6392" s="225"/>
      <c r="Y6392" s="62"/>
      <c r="Z6392" s="108"/>
    </row>
    <row r="6393" spans="23:26" x14ac:dyDescent="0.25">
      <c r="W6393" s="107"/>
      <c r="X6393" s="225"/>
      <c r="Y6393" s="62"/>
      <c r="Z6393" s="108"/>
    </row>
    <row r="6394" spans="23:26" x14ac:dyDescent="0.25">
      <c r="W6394" s="107"/>
      <c r="X6394" s="225"/>
      <c r="Y6394" s="62"/>
      <c r="Z6394" s="108"/>
    </row>
    <row r="6395" spans="23:26" x14ac:dyDescent="0.25">
      <c r="W6395" s="107"/>
      <c r="X6395" s="225"/>
      <c r="Y6395" s="62"/>
      <c r="Z6395" s="108"/>
    </row>
    <row r="6396" spans="23:26" x14ac:dyDescent="0.25">
      <c r="W6396" s="107"/>
      <c r="X6396" s="225"/>
      <c r="Y6396" s="62"/>
      <c r="Z6396" s="108"/>
    </row>
    <row r="6397" spans="23:26" x14ac:dyDescent="0.25">
      <c r="W6397" s="107"/>
      <c r="X6397" s="225"/>
      <c r="Y6397" s="62"/>
      <c r="Z6397" s="108"/>
    </row>
    <row r="6398" spans="23:26" x14ac:dyDescent="0.25">
      <c r="W6398" s="107"/>
      <c r="X6398" s="225"/>
      <c r="Y6398" s="62"/>
      <c r="Z6398" s="108"/>
    </row>
    <row r="6399" spans="23:26" x14ac:dyDescent="0.25">
      <c r="W6399" s="107"/>
      <c r="X6399" s="225"/>
      <c r="Y6399" s="62"/>
      <c r="Z6399" s="108"/>
    </row>
    <row r="6400" spans="23:26" x14ac:dyDescent="0.25">
      <c r="W6400" s="107"/>
      <c r="X6400" s="225"/>
      <c r="Y6400" s="62"/>
      <c r="Z6400" s="108"/>
    </row>
    <row r="6401" spans="23:26" x14ac:dyDescent="0.25">
      <c r="W6401" s="107"/>
      <c r="X6401" s="225"/>
      <c r="Y6401" s="62"/>
      <c r="Z6401" s="108"/>
    </row>
    <row r="6402" spans="23:26" x14ac:dyDescent="0.25">
      <c r="W6402" s="107"/>
      <c r="X6402" s="225"/>
      <c r="Y6402" s="62"/>
      <c r="Z6402" s="108"/>
    </row>
    <row r="6403" spans="23:26" x14ac:dyDescent="0.25">
      <c r="W6403" s="107"/>
      <c r="X6403" s="225"/>
      <c r="Y6403" s="62"/>
      <c r="Z6403" s="108"/>
    </row>
    <row r="6404" spans="23:26" x14ac:dyDescent="0.25">
      <c r="W6404" s="107"/>
      <c r="X6404" s="225"/>
      <c r="Y6404" s="62"/>
      <c r="Z6404" s="108"/>
    </row>
    <row r="6405" spans="23:26" x14ac:dyDescent="0.25">
      <c r="W6405" s="107"/>
      <c r="X6405" s="225"/>
      <c r="Y6405" s="62"/>
      <c r="Z6405" s="108"/>
    </row>
    <row r="6406" spans="23:26" x14ac:dyDescent="0.25">
      <c r="W6406" s="107"/>
      <c r="X6406" s="225"/>
      <c r="Y6406" s="62"/>
      <c r="Z6406" s="108"/>
    </row>
    <row r="6407" spans="23:26" x14ac:dyDescent="0.25">
      <c r="W6407" s="107"/>
      <c r="X6407" s="225"/>
      <c r="Y6407" s="62"/>
      <c r="Z6407" s="108"/>
    </row>
    <row r="6408" spans="23:26" x14ac:dyDescent="0.25">
      <c r="W6408" s="107"/>
      <c r="X6408" s="225"/>
      <c r="Y6408" s="62"/>
      <c r="Z6408" s="108"/>
    </row>
    <row r="6409" spans="23:26" x14ac:dyDescent="0.25">
      <c r="W6409" s="107"/>
      <c r="X6409" s="225"/>
      <c r="Y6409" s="62"/>
      <c r="Z6409" s="108"/>
    </row>
    <row r="6410" spans="23:26" x14ac:dyDescent="0.25">
      <c r="W6410" s="107"/>
      <c r="X6410" s="225"/>
      <c r="Y6410" s="62"/>
      <c r="Z6410" s="108"/>
    </row>
    <row r="6411" spans="23:26" x14ac:dyDescent="0.25">
      <c r="W6411" s="107"/>
      <c r="X6411" s="225"/>
      <c r="Y6411" s="62"/>
      <c r="Z6411" s="108"/>
    </row>
    <row r="6412" spans="23:26" x14ac:dyDescent="0.25">
      <c r="W6412" s="107"/>
      <c r="X6412" s="225"/>
      <c r="Y6412" s="62"/>
      <c r="Z6412" s="108"/>
    </row>
    <row r="6413" spans="23:26" x14ac:dyDescent="0.25">
      <c r="W6413" s="107"/>
      <c r="X6413" s="225"/>
      <c r="Y6413" s="62"/>
      <c r="Z6413" s="108"/>
    </row>
    <row r="6414" spans="23:26" x14ac:dyDescent="0.25">
      <c r="W6414" s="107"/>
      <c r="X6414" s="225"/>
      <c r="Y6414" s="62"/>
      <c r="Z6414" s="108"/>
    </row>
    <row r="6415" spans="23:26" x14ac:dyDescent="0.25">
      <c r="W6415" s="107"/>
      <c r="X6415" s="225"/>
      <c r="Y6415" s="62"/>
      <c r="Z6415" s="108"/>
    </row>
    <row r="6416" spans="23:26" x14ac:dyDescent="0.25">
      <c r="W6416" s="107"/>
      <c r="X6416" s="225"/>
      <c r="Y6416" s="62"/>
      <c r="Z6416" s="108"/>
    </row>
    <row r="6417" spans="23:26" x14ac:dyDescent="0.25">
      <c r="W6417" s="107"/>
      <c r="X6417" s="225"/>
      <c r="Y6417" s="62"/>
      <c r="Z6417" s="108"/>
    </row>
    <row r="6418" spans="23:26" x14ac:dyDescent="0.25">
      <c r="W6418" s="107"/>
      <c r="X6418" s="225"/>
      <c r="Y6418" s="62"/>
      <c r="Z6418" s="108"/>
    </row>
    <row r="6419" spans="23:26" x14ac:dyDescent="0.25">
      <c r="W6419" s="107"/>
      <c r="X6419" s="225"/>
      <c r="Y6419" s="62"/>
      <c r="Z6419" s="108"/>
    </row>
    <row r="6420" spans="23:26" x14ac:dyDescent="0.25">
      <c r="W6420" s="107"/>
      <c r="X6420" s="225"/>
      <c r="Y6420" s="62"/>
      <c r="Z6420" s="108"/>
    </row>
    <row r="6421" spans="23:26" x14ac:dyDescent="0.25">
      <c r="W6421" s="107"/>
      <c r="X6421" s="225"/>
      <c r="Y6421" s="62"/>
      <c r="Z6421" s="108"/>
    </row>
    <row r="6422" spans="23:26" x14ac:dyDescent="0.25">
      <c r="W6422" s="107"/>
      <c r="X6422" s="225"/>
      <c r="Y6422" s="62"/>
      <c r="Z6422" s="108"/>
    </row>
    <row r="6423" spans="23:26" x14ac:dyDescent="0.25">
      <c r="W6423" s="107"/>
      <c r="X6423" s="225"/>
      <c r="Y6423" s="62"/>
      <c r="Z6423" s="108"/>
    </row>
    <row r="6424" spans="23:26" x14ac:dyDescent="0.25">
      <c r="W6424" s="107"/>
      <c r="X6424" s="225"/>
      <c r="Y6424" s="62"/>
      <c r="Z6424" s="108"/>
    </row>
    <row r="6425" spans="23:26" x14ac:dyDescent="0.25">
      <c r="W6425" s="107"/>
      <c r="X6425" s="225"/>
      <c r="Y6425" s="62"/>
      <c r="Z6425" s="108"/>
    </row>
    <row r="6426" spans="23:26" x14ac:dyDescent="0.25">
      <c r="W6426" s="107"/>
      <c r="X6426" s="225"/>
      <c r="Y6426" s="62"/>
      <c r="Z6426" s="108"/>
    </row>
    <row r="6427" spans="23:26" x14ac:dyDescent="0.25">
      <c r="W6427" s="107"/>
      <c r="X6427" s="225"/>
      <c r="Y6427" s="62"/>
      <c r="Z6427" s="108"/>
    </row>
    <row r="6428" spans="23:26" x14ac:dyDescent="0.25">
      <c r="W6428" s="107"/>
      <c r="X6428" s="225"/>
      <c r="Y6428" s="62"/>
      <c r="Z6428" s="108"/>
    </row>
    <row r="6429" spans="23:26" x14ac:dyDescent="0.25">
      <c r="W6429" s="107"/>
      <c r="X6429" s="225"/>
      <c r="Y6429" s="62"/>
      <c r="Z6429" s="108"/>
    </row>
    <row r="6430" spans="23:26" x14ac:dyDescent="0.25">
      <c r="W6430" s="107"/>
      <c r="X6430" s="225"/>
      <c r="Y6430" s="62"/>
      <c r="Z6430" s="108"/>
    </row>
    <row r="6431" spans="23:26" x14ac:dyDescent="0.25">
      <c r="W6431" s="107"/>
      <c r="X6431" s="225"/>
      <c r="Y6431" s="62"/>
      <c r="Z6431" s="108"/>
    </row>
    <row r="6432" spans="23:26" x14ac:dyDescent="0.25">
      <c r="W6432" s="107"/>
      <c r="X6432" s="225"/>
      <c r="Y6432" s="62"/>
      <c r="Z6432" s="108"/>
    </row>
    <row r="6433" spans="23:26" x14ac:dyDescent="0.25">
      <c r="W6433" s="107"/>
      <c r="X6433" s="225"/>
      <c r="Y6433" s="62"/>
      <c r="Z6433" s="108"/>
    </row>
    <row r="6434" spans="23:26" x14ac:dyDescent="0.25">
      <c r="W6434" s="107"/>
      <c r="X6434" s="225"/>
      <c r="Y6434" s="62"/>
      <c r="Z6434" s="108"/>
    </row>
    <row r="6435" spans="23:26" x14ac:dyDescent="0.25">
      <c r="W6435" s="107"/>
      <c r="X6435" s="225"/>
      <c r="Y6435" s="62"/>
      <c r="Z6435" s="108"/>
    </row>
    <row r="6436" spans="23:26" x14ac:dyDescent="0.25">
      <c r="W6436" s="107"/>
      <c r="X6436" s="225"/>
      <c r="Y6436" s="62"/>
      <c r="Z6436" s="108"/>
    </row>
    <row r="6437" spans="23:26" x14ac:dyDescent="0.25">
      <c r="W6437" s="107"/>
      <c r="X6437" s="225"/>
      <c r="Y6437" s="62"/>
      <c r="Z6437" s="108"/>
    </row>
    <row r="6438" spans="23:26" x14ac:dyDescent="0.25">
      <c r="W6438" s="107"/>
      <c r="X6438" s="225"/>
      <c r="Y6438" s="62"/>
      <c r="Z6438" s="108"/>
    </row>
    <row r="6439" spans="23:26" x14ac:dyDescent="0.25">
      <c r="W6439" s="107"/>
      <c r="X6439" s="225"/>
      <c r="Y6439" s="62"/>
      <c r="Z6439" s="108"/>
    </row>
    <row r="6440" spans="23:26" x14ac:dyDescent="0.25">
      <c r="W6440" s="107"/>
      <c r="X6440" s="225"/>
      <c r="Y6440" s="62"/>
      <c r="Z6440" s="108"/>
    </row>
    <row r="6441" spans="23:26" x14ac:dyDescent="0.25">
      <c r="W6441" s="107"/>
      <c r="X6441" s="225"/>
      <c r="Y6441" s="62"/>
      <c r="Z6441" s="108"/>
    </row>
    <row r="6442" spans="23:26" x14ac:dyDescent="0.25">
      <c r="W6442" s="107"/>
      <c r="X6442" s="225"/>
      <c r="Y6442" s="62"/>
      <c r="Z6442" s="108"/>
    </row>
    <row r="6443" spans="23:26" x14ac:dyDescent="0.25">
      <c r="W6443" s="107"/>
      <c r="X6443" s="225"/>
      <c r="Y6443" s="62"/>
      <c r="Z6443" s="108"/>
    </row>
    <row r="6444" spans="23:26" x14ac:dyDescent="0.25">
      <c r="W6444" s="107"/>
      <c r="X6444" s="225"/>
      <c r="Y6444" s="62"/>
      <c r="Z6444" s="108"/>
    </row>
    <row r="6445" spans="23:26" x14ac:dyDescent="0.25">
      <c r="W6445" s="107"/>
      <c r="X6445" s="225"/>
      <c r="Y6445" s="62"/>
      <c r="Z6445" s="108"/>
    </row>
    <row r="6446" spans="23:26" x14ac:dyDescent="0.25">
      <c r="W6446" s="107"/>
      <c r="X6446" s="225"/>
      <c r="Y6446" s="62"/>
      <c r="Z6446" s="108"/>
    </row>
    <row r="6447" spans="23:26" x14ac:dyDescent="0.25">
      <c r="W6447" s="107"/>
      <c r="X6447" s="225"/>
      <c r="Y6447" s="62"/>
      <c r="Z6447" s="108"/>
    </row>
    <row r="6448" spans="23:26" x14ac:dyDescent="0.25">
      <c r="W6448" s="107"/>
      <c r="X6448" s="225"/>
      <c r="Y6448" s="62"/>
      <c r="Z6448" s="108"/>
    </row>
    <row r="6449" spans="23:26" x14ac:dyDescent="0.25">
      <c r="W6449" s="107"/>
      <c r="X6449" s="225"/>
      <c r="Y6449" s="62"/>
      <c r="Z6449" s="108"/>
    </row>
    <row r="6450" spans="23:26" x14ac:dyDescent="0.25">
      <c r="W6450" s="107"/>
      <c r="X6450" s="225"/>
      <c r="Y6450" s="62"/>
      <c r="Z6450" s="108"/>
    </row>
    <row r="6451" spans="23:26" x14ac:dyDescent="0.25">
      <c r="W6451" s="107"/>
      <c r="X6451" s="225"/>
      <c r="Y6451" s="62"/>
      <c r="Z6451" s="108"/>
    </row>
    <row r="6452" spans="23:26" x14ac:dyDescent="0.25">
      <c r="W6452" s="107"/>
      <c r="X6452" s="225"/>
      <c r="Y6452" s="62"/>
      <c r="Z6452" s="108"/>
    </row>
    <row r="6453" spans="23:26" x14ac:dyDescent="0.25">
      <c r="W6453" s="107"/>
      <c r="X6453" s="225"/>
      <c r="Y6453" s="62"/>
      <c r="Z6453" s="108"/>
    </row>
    <row r="6454" spans="23:26" x14ac:dyDescent="0.25">
      <c r="W6454" s="107"/>
      <c r="X6454" s="225"/>
      <c r="Y6454" s="62"/>
      <c r="Z6454" s="108"/>
    </row>
    <row r="6455" spans="23:26" x14ac:dyDescent="0.25">
      <c r="W6455" s="107"/>
      <c r="X6455" s="225"/>
      <c r="Y6455" s="62"/>
      <c r="Z6455" s="108"/>
    </row>
    <row r="6456" spans="23:26" x14ac:dyDescent="0.25">
      <c r="W6456" s="107"/>
      <c r="X6456" s="225"/>
      <c r="Y6456" s="62"/>
      <c r="Z6456" s="108"/>
    </row>
    <row r="6457" spans="23:26" x14ac:dyDescent="0.25">
      <c r="W6457" s="107"/>
      <c r="X6457" s="225"/>
      <c r="Y6457" s="62"/>
      <c r="Z6457" s="108"/>
    </row>
    <row r="6458" spans="23:26" x14ac:dyDescent="0.25">
      <c r="W6458" s="107"/>
      <c r="X6458" s="225"/>
      <c r="Y6458" s="62"/>
      <c r="Z6458" s="108"/>
    </row>
    <row r="6459" spans="23:26" x14ac:dyDescent="0.25">
      <c r="W6459" s="107"/>
      <c r="X6459" s="225"/>
      <c r="Y6459" s="62"/>
      <c r="Z6459" s="108"/>
    </row>
    <row r="6460" spans="23:26" x14ac:dyDescent="0.25">
      <c r="W6460" s="107"/>
      <c r="X6460" s="225"/>
      <c r="Y6460" s="62"/>
      <c r="Z6460" s="108"/>
    </row>
    <row r="6461" spans="23:26" x14ac:dyDescent="0.25">
      <c r="W6461" s="107"/>
      <c r="X6461" s="225"/>
      <c r="Y6461" s="62"/>
      <c r="Z6461" s="108"/>
    </row>
    <row r="6462" spans="23:26" x14ac:dyDescent="0.25">
      <c r="W6462" s="107"/>
      <c r="X6462" s="225"/>
      <c r="Y6462" s="62"/>
      <c r="Z6462" s="108"/>
    </row>
    <row r="6463" spans="23:26" x14ac:dyDescent="0.25">
      <c r="W6463" s="107"/>
      <c r="X6463" s="225"/>
      <c r="Y6463" s="62"/>
      <c r="Z6463" s="108"/>
    </row>
    <row r="6464" spans="23:26" x14ac:dyDescent="0.25">
      <c r="W6464" s="107"/>
      <c r="X6464" s="225"/>
      <c r="Y6464" s="62"/>
      <c r="Z6464" s="108"/>
    </row>
    <row r="6465" spans="23:26" x14ac:dyDescent="0.25">
      <c r="W6465" s="107"/>
      <c r="X6465" s="225"/>
      <c r="Y6465" s="62"/>
      <c r="Z6465" s="108"/>
    </row>
    <row r="6466" spans="23:26" x14ac:dyDescent="0.25">
      <c r="W6466" s="107"/>
      <c r="X6466" s="225"/>
      <c r="Y6466" s="62"/>
      <c r="Z6466" s="108"/>
    </row>
    <row r="6467" spans="23:26" x14ac:dyDescent="0.25">
      <c r="W6467" s="107"/>
      <c r="X6467" s="225"/>
      <c r="Y6467" s="62"/>
      <c r="Z6467" s="108"/>
    </row>
    <row r="6468" spans="23:26" x14ac:dyDescent="0.25">
      <c r="W6468" s="107"/>
      <c r="X6468" s="225"/>
      <c r="Y6468" s="62"/>
      <c r="Z6468" s="108"/>
    </row>
    <row r="6469" spans="23:26" x14ac:dyDescent="0.25">
      <c r="W6469" s="107"/>
      <c r="X6469" s="225"/>
      <c r="Y6469" s="62"/>
      <c r="Z6469" s="108"/>
    </row>
    <row r="6470" spans="23:26" x14ac:dyDescent="0.25">
      <c r="W6470" s="107"/>
      <c r="X6470" s="225"/>
      <c r="Y6470" s="62"/>
      <c r="Z6470" s="108"/>
    </row>
    <row r="6471" spans="23:26" x14ac:dyDescent="0.25">
      <c r="W6471" s="107"/>
      <c r="X6471" s="225"/>
      <c r="Y6471" s="62"/>
      <c r="Z6471" s="108"/>
    </row>
    <row r="6472" spans="23:26" x14ac:dyDescent="0.25">
      <c r="W6472" s="107"/>
      <c r="X6472" s="225"/>
      <c r="Y6472" s="62"/>
      <c r="Z6472" s="108"/>
    </row>
    <row r="6473" spans="23:26" x14ac:dyDescent="0.25">
      <c r="W6473" s="107"/>
      <c r="X6473" s="225"/>
      <c r="Y6473" s="62"/>
      <c r="Z6473" s="108"/>
    </row>
    <row r="6474" spans="23:26" x14ac:dyDescent="0.25">
      <c r="W6474" s="107"/>
      <c r="X6474" s="225"/>
      <c r="Y6474" s="62"/>
      <c r="Z6474" s="108"/>
    </row>
    <row r="6475" spans="23:26" x14ac:dyDescent="0.25">
      <c r="W6475" s="107"/>
      <c r="X6475" s="225"/>
      <c r="Y6475" s="62"/>
      <c r="Z6475" s="108"/>
    </row>
    <row r="6476" spans="23:26" x14ac:dyDescent="0.25">
      <c r="W6476" s="107"/>
      <c r="X6476" s="225"/>
      <c r="Y6476" s="62"/>
      <c r="Z6476" s="108"/>
    </row>
    <row r="6477" spans="23:26" x14ac:dyDescent="0.25">
      <c r="W6477" s="107"/>
      <c r="X6477" s="225"/>
      <c r="Y6477" s="62"/>
      <c r="Z6477" s="108"/>
    </row>
    <row r="6478" spans="23:26" x14ac:dyDescent="0.25">
      <c r="W6478" s="107"/>
      <c r="X6478" s="225"/>
      <c r="Y6478" s="62"/>
      <c r="Z6478" s="108"/>
    </row>
    <row r="6479" spans="23:26" x14ac:dyDescent="0.25">
      <c r="W6479" s="107"/>
      <c r="X6479" s="225"/>
      <c r="Y6479" s="62"/>
      <c r="Z6479" s="108"/>
    </row>
    <row r="6480" spans="23:26" x14ac:dyDescent="0.25">
      <c r="W6480" s="107"/>
      <c r="X6480" s="225"/>
      <c r="Y6480" s="62"/>
      <c r="Z6480" s="108"/>
    </row>
    <row r="6481" spans="23:26" x14ac:dyDescent="0.25">
      <c r="W6481" s="107"/>
      <c r="X6481" s="225"/>
      <c r="Y6481" s="62"/>
      <c r="Z6481" s="108"/>
    </row>
    <row r="6482" spans="23:26" x14ac:dyDescent="0.25">
      <c r="W6482" s="107"/>
      <c r="X6482" s="225"/>
      <c r="Y6482" s="62"/>
      <c r="Z6482" s="108"/>
    </row>
    <row r="6483" spans="23:26" x14ac:dyDescent="0.25">
      <c r="W6483" s="107"/>
      <c r="X6483" s="225"/>
      <c r="Y6483" s="62"/>
      <c r="Z6483" s="108"/>
    </row>
    <row r="6484" spans="23:26" x14ac:dyDescent="0.25">
      <c r="W6484" s="107"/>
      <c r="X6484" s="225"/>
      <c r="Y6484" s="62"/>
      <c r="Z6484" s="108"/>
    </row>
    <row r="6485" spans="23:26" x14ac:dyDescent="0.25">
      <c r="W6485" s="107"/>
      <c r="X6485" s="225"/>
      <c r="Y6485" s="62"/>
      <c r="Z6485" s="108"/>
    </row>
    <row r="6486" spans="23:26" x14ac:dyDescent="0.25">
      <c r="W6486" s="107"/>
      <c r="X6486" s="225"/>
      <c r="Y6486" s="62"/>
      <c r="Z6486" s="108"/>
    </row>
    <row r="6487" spans="23:26" x14ac:dyDescent="0.25">
      <c r="W6487" s="107"/>
      <c r="X6487" s="225"/>
      <c r="Y6487" s="62"/>
      <c r="Z6487" s="108"/>
    </row>
    <row r="6488" spans="23:26" x14ac:dyDescent="0.25">
      <c r="W6488" s="107"/>
      <c r="X6488" s="225"/>
      <c r="Y6488" s="62"/>
      <c r="Z6488" s="108"/>
    </row>
    <row r="6489" spans="23:26" x14ac:dyDescent="0.25">
      <c r="W6489" s="107"/>
      <c r="X6489" s="225"/>
      <c r="Y6489" s="62"/>
      <c r="Z6489" s="108"/>
    </row>
    <row r="6490" spans="23:26" x14ac:dyDescent="0.25">
      <c r="W6490" s="107"/>
      <c r="X6490" s="225"/>
      <c r="Y6490" s="62"/>
      <c r="Z6490" s="108"/>
    </row>
    <row r="6491" spans="23:26" x14ac:dyDescent="0.25">
      <c r="W6491" s="107"/>
      <c r="X6491" s="225"/>
      <c r="Y6491" s="62"/>
      <c r="Z6491" s="108"/>
    </row>
    <row r="6492" spans="23:26" x14ac:dyDescent="0.25">
      <c r="W6492" s="107"/>
      <c r="X6492" s="225"/>
      <c r="Y6492" s="62"/>
      <c r="Z6492" s="108"/>
    </row>
    <row r="6493" spans="23:26" x14ac:dyDescent="0.25">
      <c r="W6493" s="107"/>
      <c r="X6493" s="225"/>
      <c r="Y6493" s="62"/>
      <c r="Z6493" s="108"/>
    </row>
    <row r="6494" spans="23:26" x14ac:dyDescent="0.25">
      <c r="W6494" s="107"/>
      <c r="X6494" s="225"/>
      <c r="Y6494" s="62"/>
      <c r="Z6494" s="108"/>
    </row>
    <row r="6495" spans="23:26" x14ac:dyDescent="0.25">
      <c r="W6495" s="107"/>
      <c r="X6495" s="225"/>
      <c r="Y6495" s="62"/>
      <c r="Z6495" s="108"/>
    </row>
    <row r="6496" spans="23:26" x14ac:dyDescent="0.25">
      <c r="W6496" s="107"/>
      <c r="X6496" s="225"/>
      <c r="Y6496" s="62"/>
      <c r="Z6496" s="108"/>
    </row>
    <row r="6497" spans="23:26" x14ac:dyDescent="0.25">
      <c r="W6497" s="107"/>
      <c r="X6497" s="225"/>
      <c r="Y6497" s="62"/>
      <c r="Z6497" s="108"/>
    </row>
    <row r="6498" spans="23:26" x14ac:dyDescent="0.25">
      <c r="W6498" s="107"/>
      <c r="X6498" s="225"/>
      <c r="Y6498" s="62"/>
      <c r="Z6498" s="108"/>
    </row>
    <row r="6499" spans="23:26" x14ac:dyDescent="0.25">
      <c r="W6499" s="107"/>
      <c r="X6499" s="225"/>
      <c r="Y6499" s="62"/>
      <c r="Z6499" s="108"/>
    </row>
    <row r="6500" spans="23:26" x14ac:dyDescent="0.25">
      <c r="W6500" s="107"/>
      <c r="X6500" s="225"/>
      <c r="Y6500" s="62"/>
      <c r="Z6500" s="108"/>
    </row>
    <row r="6501" spans="23:26" x14ac:dyDescent="0.25">
      <c r="W6501" s="107"/>
      <c r="X6501" s="225"/>
      <c r="Y6501" s="62"/>
      <c r="Z6501" s="108"/>
    </row>
    <row r="6502" spans="23:26" x14ac:dyDescent="0.25">
      <c r="W6502" s="107"/>
      <c r="X6502" s="225"/>
      <c r="Y6502" s="62"/>
      <c r="Z6502" s="108"/>
    </row>
    <row r="6503" spans="23:26" x14ac:dyDescent="0.25">
      <c r="W6503" s="107"/>
      <c r="X6503" s="225"/>
      <c r="Y6503" s="62"/>
      <c r="Z6503" s="108"/>
    </row>
    <row r="6504" spans="23:26" x14ac:dyDescent="0.25">
      <c r="W6504" s="107"/>
      <c r="X6504" s="225"/>
      <c r="Y6504" s="62"/>
      <c r="Z6504" s="108"/>
    </row>
    <row r="6505" spans="23:26" x14ac:dyDescent="0.25">
      <c r="W6505" s="107"/>
      <c r="X6505" s="225"/>
      <c r="Y6505" s="62"/>
      <c r="Z6505" s="108"/>
    </row>
    <row r="6506" spans="23:26" x14ac:dyDescent="0.25">
      <c r="W6506" s="107"/>
      <c r="X6506" s="225"/>
      <c r="Y6506" s="62"/>
      <c r="Z6506" s="108"/>
    </row>
    <row r="6507" spans="23:26" x14ac:dyDescent="0.25">
      <c r="W6507" s="107"/>
      <c r="X6507" s="225"/>
      <c r="Y6507" s="62"/>
      <c r="Z6507" s="108"/>
    </row>
    <row r="6508" spans="23:26" x14ac:dyDescent="0.25">
      <c r="W6508" s="107"/>
      <c r="X6508" s="225"/>
      <c r="Y6508" s="62"/>
      <c r="Z6508" s="108"/>
    </row>
    <row r="6509" spans="23:26" x14ac:dyDescent="0.25">
      <c r="W6509" s="107"/>
      <c r="X6509" s="225"/>
      <c r="Y6509" s="62"/>
      <c r="Z6509" s="108"/>
    </row>
    <row r="6510" spans="23:26" x14ac:dyDescent="0.25">
      <c r="W6510" s="107"/>
      <c r="X6510" s="225"/>
      <c r="Y6510" s="62"/>
      <c r="Z6510" s="108"/>
    </row>
    <row r="6511" spans="23:26" x14ac:dyDescent="0.25">
      <c r="W6511" s="107"/>
      <c r="X6511" s="225"/>
      <c r="Y6511" s="62"/>
      <c r="Z6511" s="108"/>
    </row>
    <row r="6512" spans="23:26" x14ac:dyDescent="0.25">
      <c r="W6512" s="107"/>
      <c r="X6512" s="225"/>
      <c r="Y6512" s="62"/>
      <c r="Z6512" s="108"/>
    </row>
    <row r="6513" spans="23:26" x14ac:dyDescent="0.25">
      <c r="W6513" s="107"/>
      <c r="X6513" s="225"/>
      <c r="Y6513" s="62"/>
      <c r="Z6513" s="108"/>
    </row>
    <row r="6514" spans="23:26" x14ac:dyDescent="0.25">
      <c r="W6514" s="107"/>
      <c r="X6514" s="225"/>
      <c r="Y6514" s="62"/>
      <c r="Z6514" s="108"/>
    </row>
    <row r="6515" spans="23:26" x14ac:dyDescent="0.25">
      <c r="W6515" s="107"/>
      <c r="X6515" s="225"/>
      <c r="Y6515" s="62"/>
      <c r="Z6515" s="108"/>
    </row>
    <row r="6516" spans="23:26" x14ac:dyDescent="0.25">
      <c r="W6516" s="107"/>
      <c r="X6516" s="225"/>
      <c r="Y6516" s="62"/>
      <c r="Z6516" s="108"/>
    </row>
    <row r="6517" spans="23:26" x14ac:dyDescent="0.25">
      <c r="W6517" s="107"/>
      <c r="X6517" s="225"/>
      <c r="Y6517" s="62"/>
      <c r="Z6517" s="108"/>
    </row>
    <row r="6518" spans="23:26" x14ac:dyDescent="0.25">
      <c r="W6518" s="107"/>
      <c r="X6518" s="225"/>
      <c r="Y6518" s="62"/>
      <c r="Z6518" s="108"/>
    </row>
    <row r="6519" spans="23:26" x14ac:dyDescent="0.25">
      <c r="W6519" s="107"/>
      <c r="X6519" s="225"/>
      <c r="Y6519" s="62"/>
      <c r="Z6519" s="108"/>
    </row>
    <row r="6520" spans="23:26" x14ac:dyDescent="0.25">
      <c r="W6520" s="107"/>
      <c r="X6520" s="225"/>
      <c r="Y6520" s="62"/>
      <c r="Z6520" s="108"/>
    </row>
    <row r="6521" spans="23:26" x14ac:dyDescent="0.25">
      <c r="W6521" s="107"/>
      <c r="X6521" s="225"/>
      <c r="Y6521" s="62"/>
      <c r="Z6521" s="108"/>
    </row>
    <row r="6522" spans="23:26" x14ac:dyDescent="0.25">
      <c r="W6522" s="107"/>
      <c r="X6522" s="225"/>
      <c r="Y6522" s="62"/>
      <c r="Z6522" s="108"/>
    </row>
    <row r="6523" spans="23:26" x14ac:dyDescent="0.25">
      <c r="W6523" s="107"/>
      <c r="X6523" s="225"/>
      <c r="Y6523" s="62"/>
      <c r="Z6523" s="108"/>
    </row>
    <row r="6524" spans="23:26" x14ac:dyDescent="0.25">
      <c r="W6524" s="107"/>
      <c r="X6524" s="225"/>
      <c r="Y6524" s="62"/>
      <c r="Z6524" s="108"/>
    </row>
    <row r="6525" spans="23:26" x14ac:dyDescent="0.25">
      <c r="W6525" s="107"/>
      <c r="X6525" s="225"/>
      <c r="Y6525" s="62"/>
      <c r="Z6525" s="108"/>
    </row>
    <row r="6526" spans="23:26" x14ac:dyDescent="0.25">
      <c r="W6526" s="107"/>
      <c r="X6526" s="225"/>
      <c r="Y6526" s="62"/>
      <c r="Z6526" s="108"/>
    </row>
    <row r="6527" spans="23:26" x14ac:dyDescent="0.25">
      <c r="W6527" s="107"/>
      <c r="X6527" s="225"/>
      <c r="Y6527" s="62"/>
      <c r="Z6527" s="108"/>
    </row>
    <row r="6528" spans="23:26" x14ac:dyDescent="0.25">
      <c r="W6528" s="107"/>
      <c r="X6528" s="225"/>
      <c r="Y6528" s="62"/>
      <c r="Z6528" s="108"/>
    </row>
    <row r="6529" spans="23:26" x14ac:dyDescent="0.25">
      <c r="W6529" s="107"/>
      <c r="X6529" s="225"/>
      <c r="Y6529" s="62"/>
      <c r="Z6529" s="108"/>
    </row>
    <row r="6530" spans="23:26" x14ac:dyDescent="0.25">
      <c r="W6530" s="107"/>
      <c r="X6530" s="225"/>
      <c r="Y6530" s="62"/>
      <c r="Z6530" s="108"/>
    </row>
    <row r="6531" spans="23:26" x14ac:dyDescent="0.25">
      <c r="W6531" s="107"/>
      <c r="X6531" s="225"/>
      <c r="Y6531" s="62"/>
      <c r="Z6531" s="108"/>
    </row>
    <row r="6532" spans="23:26" x14ac:dyDescent="0.25">
      <c r="W6532" s="107"/>
      <c r="X6532" s="225"/>
      <c r="Y6532" s="62"/>
      <c r="Z6532" s="108"/>
    </row>
    <row r="6533" spans="23:26" x14ac:dyDescent="0.25">
      <c r="W6533" s="107"/>
      <c r="X6533" s="225"/>
      <c r="Y6533" s="62"/>
      <c r="Z6533" s="108"/>
    </row>
    <row r="6534" spans="23:26" x14ac:dyDescent="0.25">
      <c r="W6534" s="107"/>
      <c r="X6534" s="225"/>
      <c r="Y6534" s="62"/>
      <c r="Z6534" s="108"/>
    </row>
    <row r="6535" spans="23:26" x14ac:dyDescent="0.25">
      <c r="W6535" s="107"/>
      <c r="X6535" s="225"/>
      <c r="Y6535" s="62"/>
      <c r="Z6535" s="108"/>
    </row>
    <row r="6536" spans="23:26" x14ac:dyDescent="0.25">
      <c r="W6536" s="107"/>
      <c r="X6536" s="225"/>
      <c r="Y6536" s="62"/>
      <c r="Z6536" s="108"/>
    </row>
    <row r="6537" spans="23:26" x14ac:dyDescent="0.25">
      <c r="W6537" s="107"/>
      <c r="X6537" s="225"/>
      <c r="Y6537" s="62"/>
      <c r="Z6537" s="108"/>
    </row>
    <row r="6538" spans="23:26" x14ac:dyDescent="0.25">
      <c r="W6538" s="107"/>
      <c r="X6538" s="225"/>
      <c r="Y6538" s="62"/>
      <c r="Z6538" s="108"/>
    </row>
    <row r="6539" spans="23:26" x14ac:dyDescent="0.25">
      <c r="W6539" s="107"/>
      <c r="X6539" s="225"/>
      <c r="Y6539" s="62"/>
      <c r="Z6539" s="108"/>
    </row>
    <row r="6540" spans="23:26" x14ac:dyDescent="0.25">
      <c r="W6540" s="107"/>
      <c r="X6540" s="225"/>
      <c r="Y6540" s="62"/>
      <c r="Z6540" s="108"/>
    </row>
    <row r="6541" spans="23:26" x14ac:dyDescent="0.25">
      <c r="W6541" s="107"/>
      <c r="X6541" s="225"/>
      <c r="Y6541" s="62"/>
      <c r="Z6541" s="108"/>
    </row>
    <row r="6542" spans="23:26" x14ac:dyDescent="0.25">
      <c r="W6542" s="107"/>
      <c r="X6542" s="225"/>
      <c r="Y6542" s="62"/>
      <c r="Z6542" s="108"/>
    </row>
    <row r="6543" spans="23:26" x14ac:dyDescent="0.25">
      <c r="W6543" s="107"/>
      <c r="X6543" s="225"/>
      <c r="Y6543" s="62"/>
      <c r="Z6543" s="108"/>
    </row>
    <row r="6544" spans="23:26" x14ac:dyDescent="0.25">
      <c r="W6544" s="107"/>
      <c r="X6544" s="225"/>
      <c r="Y6544" s="62"/>
      <c r="Z6544" s="108"/>
    </row>
    <row r="6545" spans="23:26" x14ac:dyDescent="0.25">
      <c r="W6545" s="107"/>
      <c r="X6545" s="225"/>
      <c r="Y6545" s="62"/>
      <c r="Z6545" s="108"/>
    </row>
    <row r="6546" spans="23:26" x14ac:dyDescent="0.25">
      <c r="W6546" s="107"/>
      <c r="X6546" s="225"/>
      <c r="Y6546" s="62"/>
      <c r="Z6546" s="108"/>
    </row>
    <row r="6547" spans="23:26" x14ac:dyDescent="0.25">
      <c r="W6547" s="107"/>
      <c r="X6547" s="225"/>
      <c r="Y6547" s="62"/>
      <c r="Z6547" s="108"/>
    </row>
    <row r="6548" spans="23:26" x14ac:dyDescent="0.25">
      <c r="W6548" s="107"/>
      <c r="X6548" s="225"/>
      <c r="Y6548" s="62"/>
      <c r="Z6548" s="108"/>
    </row>
    <row r="6549" spans="23:26" x14ac:dyDescent="0.25">
      <c r="W6549" s="107"/>
      <c r="X6549" s="225"/>
      <c r="Y6549" s="62"/>
      <c r="Z6549" s="108"/>
    </row>
    <row r="6550" spans="23:26" x14ac:dyDescent="0.25">
      <c r="W6550" s="107"/>
      <c r="X6550" s="225"/>
      <c r="Y6550" s="62"/>
      <c r="Z6550" s="108"/>
    </row>
    <row r="6551" spans="23:26" x14ac:dyDescent="0.25">
      <c r="W6551" s="107"/>
      <c r="X6551" s="225"/>
      <c r="Y6551" s="62"/>
      <c r="Z6551" s="108"/>
    </row>
    <row r="6552" spans="23:26" x14ac:dyDescent="0.25">
      <c r="W6552" s="107"/>
      <c r="X6552" s="225"/>
      <c r="Y6552" s="62"/>
      <c r="Z6552" s="108"/>
    </row>
    <row r="6553" spans="23:26" x14ac:dyDescent="0.25">
      <c r="W6553" s="107"/>
      <c r="X6553" s="225"/>
      <c r="Y6553" s="62"/>
      <c r="Z6553" s="108"/>
    </row>
    <row r="6554" spans="23:26" x14ac:dyDescent="0.25">
      <c r="W6554" s="107"/>
      <c r="X6554" s="225"/>
      <c r="Y6554" s="62"/>
      <c r="Z6554" s="108"/>
    </row>
    <row r="6555" spans="23:26" x14ac:dyDescent="0.25">
      <c r="W6555" s="107"/>
      <c r="X6555" s="225"/>
      <c r="Y6555" s="62"/>
      <c r="Z6555" s="108"/>
    </row>
    <row r="6556" spans="23:26" x14ac:dyDescent="0.25">
      <c r="W6556" s="107"/>
      <c r="X6556" s="225"/>
      <c r="Y6556" s="62"/>
      <c r="Z6556" s="108"/>
    </row>
    <row r="6557" spans="23:26" x14ac:dyDescent="0.25">
      <c r="W6557" s="107"/>
      <c r="X6557" s="225"/>
      <c r="Y6557" s="62"/>
      <c r="Z6557" s="108"/>
    </row>
    <row r="6558" spans="23:26" x14ac:dyDescent="0.25">
      <c r="W6558" s="107"/>
      <c r="X6558" s="225"/>
      <c r="Y6558" s="62"/>
      <c r="Z6558" s="108"/>
    </row>
    <row r="6559" spans="23:26" x14ac:dyDescent="0.25">
      <c r="W6559" s="107"/>
      <c r="X6559" s="225"/>
      <c r="Y6559" s="62"/>
      <c r="Z6559" s="108"/>
    </row>
    <row r="6560" spans="23:26" x14ac:dyDescent="0.25">
      <c r="W6560" s="107"/>
      <c r="X6560" s="225"/>
      <c r="Y6560" s="62"/>
      <c r="Z6560" s="108"/>
    </row>
    <row r="6561" spans="23:26" x14ac:dyDescent="0.25">
      <c r="W6561" s="107"/>
      <c r="X6561" s="225"/>
      <c r="Y6561" s="62"/>
      <c r="Z6561" s="108"/>
    </row>
    <row r="6562" spans="23:26" x14ac:dyDescent="0.25">
      <c r="W6562" s="107"/>
      <c r="X6562" s="225"/>
      <c r="Y6562" s="62"/>
      <c r="Z6562" s="108"/>
    </row>
    <row r="6563" spans="23:26" x14ac:dyDescent="0.25">
      <c r="W6563" s="107"/>
      <c r="X6563" s="225"/>
      <c r="Y6563" s="62"/>
      <c r="Z6563" s="108"/>
    </row>
    <row r="6564" spans="23:26" x14ac:dyDescent="0.25">
      <c r="W6564" s="107"/>
      <c r="X6564" s="225"/>
      <c r="Y6564" s="62"/>
      <c r="Z6564" s="108"/>
    </row>
    <row r="6565" spans="23:26" x14ac:dyDescent="0.25">
      <c r="W6565" s="107"/>
      <c r="X6565" s="225"/>
      <c r="Y6565" s="62"/>
      <c r="Z6565" s="108"/>
    </row>
    <row r="6566" spans="23:26" x14ac:dyDescent="0.25">
      <c r="W6566" s="107"/>
      <c r="X6566" s="225"/>
      <c r="Y6566" s="62"/>
      <c r="Z6566" s="108"/>
    </row>
    <row r="6567" spans="23:26" x14ac:dyDescent="0.25">
      <c r="W6567" s="107"/>
      <c r="X6567" s="225"/>
      <c r="Y6567" s="62"/>
      <c r="Z6567" s="108"/>
    </row>
    <row r="6568" spans="23:26" x14ac:dyDescent="0.25">
      <c r="W6568" s="107"/>
      <c r="X6568" s="225"/>
      <c r="Y6568" s="62"/>
      <c r="Z6568" s="108"/>
    </row>
    <row r="6569" spans="23:26" x14ac:dyDescent="0.25">
      <c r="W6569" s="107"/>
      <c r="X6569" s="225"/>
      <c r="Y6569" s="62"/>
      <c r="Z6569" s="108"/>
    </row>
    <row r="6570" spans="23:26" x14ac:dyDescent="0.25">
      <c r="W6570" s="107"/>
      <c r="X6570" s="225"/>
      <c r="Y6570" s="62"/>
      <c r="Z6570" s="108"/>
    </row>
    <row r="6571" spans="23:26" x14ac:dyDescent="0.25">
      <c r="W6571" s="107"/>
      <c r="X6571" s="225"/>
      <c r="Y6571" s="62"/>
      <c r="Z6571" s="108"/>
    </row>
    <row r="6572" spans="23:26" x14ac:dyDescent="0.25">
      <c r="W6572" s="107"/>
      <c r="X6572" s="225"/>
      <c r="Y6572" s="62"/>
      <c r="Z6572" s="108"/>
    </row>
    <row r="6573" spans="23:26" x14ac:dyDescent="0.25">
      <c r="W6573" s="107"/>
      <c r="X6573" s="225"/>
      <c r="Y6573" s="62"/>
      <c r="Z6573" s="108"/>
    </row>
    <row r="6574" spans="23:26" x14ac:dyDescent="0.25">
      <c r="W6574" s="107"/>
      <c r="X6574" s="225"/>
      <c r="Y6574" s="62"/>
      <c r="Z6574" s="108"/>
    </row>
    <row r="6575" spans="23:26" x14ac:dyDescent="0.25">
      <c r="W6575" s="107"/>
      <c r="X6575" s="225"/>
      <c r="Y6575" s="62"/>
      <c r="Z6575" s="108"/>
    </row>
    <row r="6576" spans="23:26" x14ac:dyDescent="0.25">
      <c r="W6576" s="107"/>
      <c r="X6576" s="225"/>
      <c r="Y6576" s="62"/>
      <c r="Z6576" s="108"/>
    </row>
    <row r="6577" spans="23:26" x14ac:dyDescent="0.25">
      <c r="W6577" s="107"/>
      <c r="X6577" s="225"/>
      <c r="Y6577" s="62"/>
      <c r="Z6577" s="108"/>
    </row>
    <row r="6578" spans="23:26" x14ac:dyDescent="0.25">
      <c r="W6578" s="107"/>
      <c r="X6578" s="225"/>
      <c r="Y6578" s="62"/>
      <c r="Z6578" s="108"/>
    </row>
    <row r="6579" spans="23:26" x14ac:dyDescent="0.25">
      <c r="W6579" s="107"/>
      <c r="X6579" s="225"/>
      <c r="Y6579" s="62"/>
      <c r="Z6579" s="108"/>
    </row>
    <row r="6580" spans="23:26" x14ac:dyDescent="0.25">
      <c r="W6580" s="107"/>
      <c r="X6580" s="225"/>
      <c r="Y6580" s="62"/>
      <c r="Z6580" s="108"/>
    </row>
    <row r="6581" spans="23:26" x14ac:dyDescent="0.25">
      <c r="W6581" s="107"/>
      <c r="X6581" s="225"/>
      <c r="Y6581" s="62"/>
      <c r="Z6581" s="108"/>
    </row>
    <row r="6582" spans="23:26" x14ac:dyDescent="0.25">
      <c r="W6582" s="107"/>
      <c r="X6582" s="225"/>
      <c r="Y6582" s="62"/>
      <c r="Z6582" s="108"/>
    </row>
    <row r="6583" spans="23:26" x14ac:dyDescent="0.25">
      <c r="W6583" s="107"/>
      <c r="X6583" s="225"/>
      <c r="Y6583" s="62"/>
      <c r="Z6583" s="108"/>
    </row>
    <row r="6584" spans="23:26" x14ac:dyDescent="0.25">
      <c r="W6584" s="107"/>
      <c r="X6584" s="225"/>
      <c r="Y6584" s="62"/>
      <c r="Z6584" s="108"/>
    </row>
    <row r="6585" spans="23:26" x14ac:dyDescent="0.25">
      <c r="W6585" s="107"/>
      <c r="X6585" s="225"/>
      <c r="Y6585" s="62"/>
      <c r="Z6585" s="108"/>
    </row>
    <row r="6586" spans="23:26" x14ac:dyDescent="0.25">
      <c r="W6586" s="107"/>
      <c r="X6586" s="225"/>
      <c r="Y6586" s="62"/>
      <c r="Z6586" s="108"/>
    </row>
    <row r="6587" spans="23:26" x14ac:dyDescent="0.25">
      <c r="W6587" s="107"/>
      <c r="X6587" s="225"/>
      <c r="Y6587" s="62"/>
      <c r="Z6587" s="108"/>
    </row>
    <row r="6588" spans="23:26" x14ac:dyDescent="0.25">
      <c r="W6588" s="107"/>
      <c r="X6588" s="225"/>
      <c r="Y6588" s="62"/>
      <c r="Z6588" s="108"/>
    </row>
    <row r="6589" spans="23:26" x14ac:dyDescent="0.25">
      <c r="W6589" s="107"/>
      <c r="X6589" s="225"/>
      <c r="Y6589" s="62"/>
      <c r="Z6589" s="108"/>
    </row>
    <row r="6590" spans="23:26" x14ac:dyDescent="0.25">
      <c r="W6590" s="107"/>
      <c r="X6590" s="225"/>
      <c r="Y6590" s="62"/>
      <c r="Z6590" s="108"/>
    </row>
    <row r="6591" spans="23:26" x14ac:dyDescent="0.25">
      <c r="W6591" s="107"/>
      <c r="X6591" s="225"/>
      <c r="Y6591" s="62"/>
      <c r="Z6591" s="108"/>
    </row>
    <row r="6592" spans="23:26" x14ac:dyDescent="0.25">
      <c r="W6592" s="107"/>
      <c r="X6592" s="225"/>
      <c r="Y6592" s="62"/>
      <c r="Z6592" s="108"/>
    </row>
    <row r="6593" spans="23:26" x14ac:dyDescent="0.25">
      <c r="W6593" s="107"/>
      <c r="X6593" s="225"/>
      <c r="Y6593" s="62"/>
      <c r="Z6593" s="108"/>
    </row>
    <row r="6594" spans="23:26" x14ac:dyDescent="0.25">
      <c r="W6594" s="107"/>
      <c r="X6594" s="225"/>
      <c r="Y6594" s="62"/>
      <c r="Z6594" s="108"/>
    </row>
    <row r="6595" spans="23:26" x14ac:dyDescent="0.25">
      <c r="W6595" s="107"/>
      <c r="X6595" s="225"/>
      <c r="Y6595" s="62"/>
      <c r="Z6595" s="108"/>
    </row>
    <row r="6596" spans="23:26" x14ac:dyDescent="0.25">
      <c r="W6596" s="107"/>
      <c r="X6596" s="225"/>
      <c r="Y6596" s="62"/>
      <c r="Z6596" s="108"/>
    </row>
    <row r="6597" spans="23:26" x14ac:dyDescent="0.25">
      <c r="W6597" s="107"/>
      <c r="X6597" s="225"/>
      <c r="Y6597" s="62"/>
      <c r="Z6597" s="108"/>
    </row>
    <row r="6598" spans="23:26" x14ac:dyDescent="0.25">
      <c r="W6598" s="107"/>
      <c r="X6598" s="225"/>
      <c r="Y6598" s="62"/>
      <c r="Z6598" s="108"/>
    </row>
    <row r="6599" spans="23:26" x14ac:dyDescent="0.25">
      <c r="W6599" s="107"/>
      <c r="X6599" s="225"/>
      <c r="Y6599" s="62"/>
      <c r="Z6599" s="108"/>
    </row>
    <row r="6600" spans="23:26" x14ac:dyDescent="0.25">
      <c r="W6600" s="107"/>
      <c r="X6600" s="225"/>
      <c r="Y6600" s="62"/>
      <c r="Z6600" s="108"/>
    </row>
    <row r="6601" spans="23:26" x14ac:dyDescent="0.25">
      <c r="W6601" s="107"/>
      <c r="X6601" s="225"/>
      <c r="Y6601" s="62"/>
      <c r="Z6601" s="108"/>
    </row>
    <row r="6602" spans="23:26" x14ac:dyDescent="0.25">
      <c r="W6602" s="107"/>
      <c r="X6602" s="225"/>
      <c r="Y6602" s="62"/>
      <c r="Z6602" s="108"/>
    </row>
    <row r="6603" spans="23:26" x14ac:dyDescent="0.25">
      <c r="W6603" s="107"/>
      <c r="X6603" s="225"/>
      <c r="Y6603" s="62"/>
      <c r="Z6603" s="108"/>
    </row>
    <row r="6604" spans="23:26" x14ac:dyDescent="0.25">
      <c r="W6604" s="107"/>
      <c r="X6604" s="225"/>
      <c r="Y6604" s="62"/>
      <c r="Z6604" s="108"/>
    </row>
    <row r="6605" spans="23:26" x14ac:dyDescent="0.25">
      <c r="W6605" s="107"/>
      <c r="X6605" s="225"/>
      <c r="Y6605" s="62"/>
      <c r="Z6605" s="108"/>
    </row>
    <row r="6606" spans="23:26" x14ac:dyDescent="0.25">
      <c r="W6606" s="107"/>
      <c r="X6606" s="225"/>
      <c r="Y6606" s="62"/>
      <c r="Z6606" s="108"/>
    </row>
    <row r="6607" spans="23:26" x14ac:dyDescent="0.25">
      <c r="W6607" s="107"/>
      <c r="X6607" s="225"/>
      <c r="Y6607" s="62"/>
      <c r="Z6607" s="108"/>
    </row>
    <row r="6608" spans="23:26" x14ac:dyDescent="0.25">
      <c r="W6608" s="107"/>
      <c r="X6608" s="225"/>
      <c r="Y6608" s="62"/>
      <c r="Z6608" s="108"/>
    </row>
    <row r="6609" spans="23:26" x14ac:dyDescent="0.25">
      <c r="W6609" s="107"/>
      <c r="X6609" s="225"/>
      <c r="Y6609" s="62"/>
      <c r="Z6609" s="108"/>
    </row>
    <row r="6610" spans="23:26" x14ac:dyDescent="0.25">
      <c r="W6610" s="107"/>
      <c r="X6610" s="225"/>
      <c r="Y6610" s="62"/>
      <c r="Z6610" s="108"/>
    </row>
    <row r="6611" spans="23:26" x14ac:dyDescent="0.25">
      <c r="W6611" s="107"/>
      <c r="X6611" s="225"/>
      <c r="Y6611" s="62"/>
      <c r="Z6611" s="108"/>
    </row>
    <row r="6612" spans="23:26" x14ac:dyDescent="0.25">
      <c r="W6612" s="107"/>
      <c r="X6612" s="225"/>
      <c r="Y6612" s="62"/>
      <c r="Z6612" s="108"/>
    </row>
    <row r="6613" spans="23:26" x14ac:dyDescent="0.25">
      <c r="W6613" s="107"/>
      <c r="X6613" s="225"/>
      <c r="Y6613" s="62"/>
      <c r="Z6613" s="108"/>
    </row>
    <row r="6614" spans="23:26" x14ac:dyDescent="0.25">
      <c r="W6614" s="107"/>
      <c r="X6614" s="225"/>
      <c r="Y6614" s="62"/>
      <c r="Z6614" s="108"/>
    </row>
    <row r="6615" spans="23:26" x14ac:dyDescent="0.25">
      <c r="W6615" s="107"/>
      <c r="X6615" s="225"/>
      <c r="Y6615" s="62"/>
      <c r="Z6615" s="108"/>
    </row>
    <row r="6616" spans="23:26" x14ac:dyDescent="0.25">
      <c r="W6616" s="107"/>
      <c r="X6616" s="225"/>
      <c r="Y6616" s="62"/>
      <c r="Z6616" s="108"/>
    </row>
    <row r="6617" spans="23:26" x14ac:dyDescent="0.25">
      <c r="W6617" s="107"/>
      <c r="X6617" s="225"/>
      <c r="Y6617" s="62"/>
      <c r="Z6617" s="108"/>
    </row>
    <row r="6618" spans="23:26" x14ac:dyDescent="0.25">
      <c r="W6618" s="107"/>
      <c r="X6618" s="225"/>
      <c r="Y6618" s="62"/>
      <c r="Z6618" s="108"/>
    </row>
    <row r="6619" spans="23:26" x14ac:dyDescent="0.25">
      <c r="W6619" s="107"/>
      <c r="X6619" s="225"/>
      <c r="Y6619" s="62"/>
      <c r="Z6619" s="108"/>
    </row>
    <row r="6620" spans="23:26" x14ac:dyDescent="0.25">
      <c r="W6620" s="107"/>
      <c r="X6620" s="225"/>
      <c r="Y6620" s="62"/>
      <c r="Z6620" s="108"/>
    </row>
    <row r="6621" spans="23:26" x14ac:dyDescent="0.25">
      <c r="W6621" s="107"/>
      <c r="X6621" s="225"/>
      <c r="Y6621" s="62"/>
      <c r="Z6621" s="108"/>
    </row>
    <row r="6622" spans="23:26" x14ac:dyDescent="0.25">
      <c r="W6622" s="107"/>
      <c r="X6622" s="225"/>
      <c r="Y6622" s="62"/>
      <c r="Z6622" s="108"/>
    </row>
    <row r="6623" spans="23:26" x14ac:dyDescent="0.25">
      <c r="W6623" s="107"/>
      <c r="X6623" s="225"/>
      <c r="Y6623" s="62"/>
      <c r="Z6623" s="108"/>
    </row>
    <row r="6624" spans="23:26" x14ac:dyDescent="0.25">
      <c r="W6624" s="107"/>
      <c r="X6624" s="225"/>
      <c r="Y6624" s="62"/>
      <c r="Z6624" s="108"/>
    </row>
    <row r="6625" spans="23:26" x14ac:dyDescent="0.25">
      <c r="W6625" s="107"/>
      <c r="X6625" s="225"/>
      <c r="Y6625" s="62"/>
      <c r="Z6625" s="108"/>
    </row>
    <row r="6626" spans="23:26" x14ac:dyDescent="0.25">
      <c r="W6626" s="107"/>
      <c r="X6626" s="225"/>
      <c r="Y6626" s="62"/>
      <c r="Z6626" s="108"/>
    </row>
    <row r="6627" spans="23:26" x14ac:dyDescent="0.25">
      <c r="W6627" s="107"/>
      <c r="X6627" s="225"/>
      <c r="Y6627" s="62"/>
      <c r="Z6627" s="108"/>
    </row>
    <row r="6628" spans="23:26" x14ac:dyDescent="0.25">
      <c r="W6628" s="107"/>
      <c r="X6628" s="225"/>
      <c r="Y6628" s="62"/>
      <c r="Z6628" s="108"/>
    </row>
    <row r="6629" spans="23:26" x14ac:dyDescent="0.25">
      <c r="W6629" s="107"/>
      <c r="X6629" s="225"/>
      <c r="Y6629" s="62"/>
      <c r="Z6629" s="108"/>
    </row>
    <row r="6630" spans="23:26" x14ac:dyDescent="0.25">
      <c r="W6630" s="107"/>
      <c r="X6630" s="225"/>
      <c r="Y6630" s="62"/>
      <c r="Z6630" s="108"/>
    </row>
    <row r="6631" spans="23:26" x14ac:dyDescent="0.25">
      <c r="W6631" s="107"/>
      <c r="X6631" s="225"/>
      <c r="Y6631" s="62"/>
      <c r="Z6631" s="108"/>
    </row>
    <row r="6632" spans="23:26" x14ac:dyDescent="0.25">
      <c r="W6632" s="107"/>
      <c r="X6632" s="225"/>
      <c r="Y6632" s="62"/>
      <c r="Z6632" s="108"/>
    </row>
    <row r="6633" spans="23:26" x14ac:dyDescent="0.25">
      <c r="W6633" s="107"/>
      <c r="X6633" s="225"/>
      <c r="Y6633" s="62"/>
      <c r="Z6633" s="108"/>
    </row>
    <row r="6634" spans="23:26" x14ac:dyDescent="0.25">
      <c r="W6634" s="107"/>
      <c r="X6634" s="225"/>
      <c r="Y6634" s="62"/>
      <c r="Z6634" s="108"/>
    </row>
    <row r="6635" spans="23:26" x14ac:dyDescent="0.25">
      <c r="W6635" s="107"/>
      <c r="X6635" s="225"/>
      <c r="Y6635" s="62"/>
      <c r="Z6635" s="108"/>
    </row>
    <row r="6636" spans="23:26" x14ac:dyDescent="0.25">
      <c r="W6636" s="107"/>
      <c r="X6636" s="225"/>
      <c r="Y6636" s="62"/>
      <c r="Z6636" s="108"/>
    </row>
    <row r="6637" spans="23:26" x14ac:dyDescent="0.25">
      <c r="W6637" s="107"/>
      <c r="X6637" s="225"/>
      <c r="Y6637" s="62"/>
      <c r="Z6637" s="108"/>
    </row>
    <row r="6638" spans="23:26" x14ac:dyDescent="0.25">
      <c r="W6638" s="107"/>
      <c r="X6638" s="225"/>
      <c r="Y6638" s="62"/>
      <c r="Z6638" s="108"/>
    </row>
    <row r="6639" spans="23:26" x14ac:dyDescent="0.25">
      <c r="W6639" s="107"/>
      <c r="X6639" s="225"/>
      <c r="Y6639" s="62"/>
      <c r="Z6639" s="108"/>
    </row>
    <row r="6640" spans="23:26" x14ac:dyDescent="0.25">
      <c r="W6640" s="107"/>
      <c r="X6640" s="225"/>
      <c r="Y6640" s="62"/>
      <c r="Z6640" s="108"/>
    </row>
    <row r="6641" spans="23:26" x14ac:dyDescent="0.25">
      <c r="W6641" s="107"/>
      <c r="X6641" s="225"/>
      <c r="Y6641" s="62"/>
      <c r="Z6641" s="108"/>
    </row>
    <row r="6642" spans="23:26" x14ac:dyDescent="0.25">
      <c r="W6642" s="107"/>
      <c r="X6642" s="225"/>
      <c r="Y6642" s="62"/>
      <c r="Z6642" s="108"/>
    </row>
    <row r="6643" spans="23:26" x14ac:dyDescent="0.25">
      <c r="W6643" s="107"/>
      <c r="X6643" s="225"/>
      <c r="Y6643" s="62"/>
      <c r="Z6643" s="108"/>
    </row>
    <row r="6644" spans="23:26" x14ac:dyDescent="0.25">
      <c r="W6644" s="107"/>
      <c r="X6644" s="225"/>
      <c r="Y6644" s="62"/>
      <c r="Z6644" s="108"/>
    </row>
    <row r="6645" spans="23:26" x14ac:dyDescent="0.25">
      <c r="W6645" s="107"/>
      <c r="X6645" s="225"/>
      <c r="Y6645" s="62"/>
      <c r="Z6645" s="108"/>
    </row>
    <row r="6646" spans="23:26" x14ac:dyDescent="0.25">
      <c r="W6646" s="107"/>
      <c r="X6646" s="225"/>
      <c r="Y6646" s="62"/>
      <c r="Z6646" s="108"/>
    </row>
    <row r="6647" spans="23:26" x14ac:dyDescent="0.25">
      <c r="W6647" s="107"/>
      <c r="X6647" s="225"/>
      <c r="Y6647" s="62"/>
      <c r="Z6647" s="108"/>
    </row>
    <row r="6648" spans="23:26" x14ac:dyDescent="0.25">
      <c r="W6648" s="107"/>
      <c r="X6648" s="225"/>
      <c r="Y6648" s="62"/>
      <c r="Z6648" s="108"/>
    </row>
    <row r="6649" spans="23:26" x14ac:dyDescent="0.25">
      <c r="W6649" s="107"/>
      <c r="X6649" s="225"/>
      <c r="Y6649" s="62"/>
      <c r="Z6649" s="108"/>
    </row>
    <row r="6650" spans="23:26" x14ac:dyDescent="0.25">
      <c r="W6650" s="107"/>
      <c r="X6650" s="225"/>
      <c r="Y6650" s="62"/>
      <c r="Z6650" s="108"/>
    </row>
    <row r="6651" spans="23:26" x14ac:dyDescent="0.25">
      <c r="W6651" s="107"/>
      <c r="X6651" s="225"/>
      <c r="Y6651" s="62"/>
      <c r="Z6651" s="108"/>
    </row>
    <row r="6652" spans="23:26" x14ac:dyDescent="0.25">
      <c r="W6652" s="107"/>
      <c r="X6652" s="225"/>
      <c r="Y6652" s="62"/>
      <c r="Z6652" s="108"/>
    </row>
    <row r="6653" spans="23:26" x14ac:dyDescent="0.25">
      <c r="W6653" s="107"/>
      <c r="X6653" s="225"/>
      <c r="Y6653" s="62"/>
      <c r="Z6653" s="108"/>
    </row>
    <row r="6654" spans="23:26" x14ac:dyDescent="0.25">
      <c r="W6654" s="107"/>
      <c r="X6654" s="225"/>
      <c r="Y6654" s="62"/>
      <c r="Z6654" s="108"/>
    </row>
    <row r="6655" spans="23:26" x14ac:dyDescent="0.25">
      <c r="W6655" s="107"/>
      <c r="X6655" s="225"/>
      <c r="Y6655" s="62"/>
      <c r="Z6655" s="108"/>
    </row>
    <row r="6656" spans="23:26" x14ac:dyDescent="0.25">
      <c r="W6656" s="107"/>
      <c r="X6656" s="225"/>
      <c r="Y6656" s="62"/>
      <c r="Z6656" s="108"/>
    </row>
    <row r="6657" spans="23:26" x14ac:dyDescent="0.25">
      <c r="W6657" s="107"/>
      <c r="X6657" s="225"/>
      <c r="Y6657" s="62"/>
      <c r="Z6657" s="108"/>
    </row>
    <row r="6658" spans="23:26" x14ac:dyDescent="0.25">
      <c r="W6658" s="107"/>
      <c r="X6658" s="225"/>
      <c r="Y6658" s="62"/>
      <c r="Z6658" s="108"/>
    </row>
    <row r="6659" spans="23:26" x14ac:dyDescent="0.25">
      <c r="W6659" s="107"/>
      <c r="X6659" s="225"/>
      <c r="Y6659" s="62"/>
      <c r="Z6659" s="108"/>
    </row>
    <row r="6660" spans="23:26" x14ac:dyDescent="0.25">
      <c r="W6660" s="107"/>
      <c r="X6660" s="225"/>
      <c r="Y6660" s="62"/>
      <c r="Z6660" s="108"/>
    </row>
    <row r="6661" spans="23:26" x14ac:dyDescent="0.25">
      <c r="W6661" s="107"/>
      <c r="X6661" s="225"/>
      <c r="Y6661" s="62"/>
      <c r="Z6661" s="108"/>
    </row>
    <row r="6662" spans="23:26" x14ac:dyDescent="0.25">
      <c r="W6662" s="107"/>
      <c r="X6662" s="225"/>
      <c r="Y6662" s="62"/>
      <c r="Z6662" s="108"/>
    </row>
    <row r="6663" spans="23:26" x14ac:dyDescent="0.25">
      <c r="W6663" s="107"/>
      <c r="X6663" s="225"/>
      <c r="Y6663" s="62"/>
      <c r="Z6663" s="108"/>
    </row>
    <row r="6664" spans="23:26" x14ac:dyDescent="0.25">
      <c r="W6664" s="107"/>
      <c r="X6664" s="225"/>
      <c r="Y6664" s="62"/>
      <c r="Z6664" s="108"/>
    </row>
    <row r="6665" spans="23:26" x14ac:dyDescent="0.25">
      <c r="W6665" s="107"/>
      <c r="X6665" s="225"/>
      <c r="Y6665" s="62"/>
      <c r="Z6665" s="108"/>
    </row>
    <row r="6666" spans="23:26" x14ac:dyDescent="0.25">
      <c r="W6666" s="107"/>
      <c r="X6666" s="225"/>
      <c r="Y6666" s="62"/>
      <c r="Z6666" s="108"/>
    </row>
    <row r="6667" spans="23:26" x14ac:dyDescent="0.25">
      <c r="W6667" s="107"/>
      <c r="X6667" s="225"/>
      <c r="Y6667" s="62"/>
      <c r="Z6667" s="108"/>
    </row>
    <row r="6668" spans="23:26" x14ac:dyDescent="0.25">
      <c r="W6668" s="107"/>
      <c r="X6668" s="225"/>
      <c r="Y6668" s="62"/>
      <c r="Z6668" s="108"/>
    </row>
    <row r="6669" spans="23:26" x14ac:dyDescent="0.25">
      <c r="W6669" s="107"/>
      <c r="X6669" s="225"/>
      <c r="Y6669" s="62"/>
      <c r="Z6669" s="108"/>
    </row>
    <row r="6670" spans="23:26" x14ac:dyDescent="0.25">
      <c r="W6670" s="107"/>
      <c r="X6670" s="225"/>
      <c r="Y6670" s="62"/>
      <c r="Z6670" s="108"/>
    </row>
    <row r="6671" spans="23:26" x14ac:dyDescent="0.25">
      <c r="W6671" s="107"/>
      <c r="X6671" s="225"/>
      <c r="Y6671" s="62"/>
      <c r="Z6671" s="108"/>
    </row>
    <row r="6672" spans="23:26" x14ac:dyDescent="0.25">
      <c r="W6672" s="107"/>
      <c r="X6672" s="225"/>
      <c r="Y6672" s="62"/>
      <c r="Z6672" s="108"/>
    </row>
    <row r="6673" spans="23:26" x14ac:dyDescent="0.25">
      <c r="W6673" s="107"/>
      <c r="X6673" s="225"/>
      <c r="Y6673" s="62"/>
      <c r="Z6673" s="108"/>
    </row>
    <row r="6674" spans="23:26" x14ac:dyDescent="0.25">
      <c r="W6674" s="107"/>
      <c r="X6674" s="225"/>
      <c r="Y6674" s="62"/>
      <c r="Z6674" s="108"/>
    </row>
    <row r="6675" spans="23:26" x14ac:dyDescent="0.25">
      <c r="W6675" s="107"/>
      <c r="X6675" s="225"/>
      <c r="Y6675" s="62"/>
      <c r="Z6675" s="108"/>
    </row>
    <row r="6676" spans="23:26" x14ac:dyDescent="0.25">
      <c r="W6676" s="107"/>
      <c r="X6676" s="225"/>
      <c r="Y6676" s="62"/>
      <c r="Z6676" s="108"/>
    </row>
    <row r="6677" spans="23:26" x14ac:dyDescent="0.25">
      <c r="W6677" s="107"/>
      <c r="X6677" s="225"/>
      <c r="Y6677" s="62"/>
      <c r="Z6677" s="108"/>
    </row>
    <row r="6678" spans="23:26" x14ac:dyDescent="0.25">
      <c r="W6678" s="107"/>
      <c r="X6678" s="225"/>
      <c r="Y6678" s="62"/>
      <c r="Z6678" s="108"/>
    </row>
    <row r="6679" spans="23:26" x14ac:dyDescent="0.25">
      <c r="W6679" s="107"/>
      <c r="X6679" s="225"/>
      <c r="Y6679" s="62"/>
      <c r="Z6679" s="108"/>
    </row>
    <row r="6680" spans="23:26" x14ac:dyDescent="0.25">
      <c r="W6680" s="107"/>
      <c r="X6680" s="225"/>
      <c r="Y6680" s="62"/>
      <c r="Z6680" s="108"/>
    </row>
    <row r="6681" spans="23:26" x14ac:dyDescent="0.25">
      <c r="W6681" s="107"/>
      <c r="X6681" s="225"/>
      <c r="Y6681" s="62"/>
      <c r="Z6681" s="108"/>
    </row>
    <row r="6682" spans="23:26" x14ac:dyDescent="0.25">
      <c r="W6682" s="107"/>
      <c r="X6682" s="225"/>
      <c r="Y6682" s="62"/>
      <c r="Z6682" s="108"/>
    </row>
    <row r="6683" spans="23:26" x14ac:dyDescent="0.25">
      <c r="W6683" s="107"/>
      <c r="X6683" s="225"/>
      <c r="Y6683" s="62"/>
      <c r="Z6683" s="108"/>
    </row>
    <row r="6684" spans="23:26" x14ac:dyDescent="0.25">
      <c r="W6684" s="107"/>
      <c r="X6684" s="225"/>
      <c r="Y6684" s="62"/>
      <c r="Z6684" s="108"/>
    </row>
    <row r="6685" spans="23:26" x14ac:dyDescent="0.25">
      <c r="W6685" s="107"/>
      <c r="X6685" s="225"/>
      <c r="Y6685" s="62"/>
      <c r="Z6685" s="108"/>
    </row>
    <row r="6686" spans="23:26" x14ac:dyDescent="0.25">
      <c r="W6686" s="107"/>
      <c r="X6686" s="225"/>
      <c r="Y6686" s="62"/>
      <c r="Z6686" s="108"/>
    </row>
    <row r="6687" spans="23:26" x14ac:dyDescent="0.25">
      <c r="W6687" s="107"/>
      <c r="X6687" s="225"/>
      <c r="Y6687" s="62"/>
      <c r="Z6687" s="108"/>
    </row>
    <row r="6688" spans="23:26" x14ac:dyDescent="0.25">
      <c r="W6688" s="107"/>
      <c r="X6688" s="225"/>
      <c r="Y6688" s="62"/>
      <c r="Z6688" s="108"/>
    </row>
    <row r="6689" spans="23:26" x14ac:dyDescent="0.25">
      <c r="W6689" s="107"/>
      <c r="X6689" s="225"/>
      <c r="Y6689" s="62"/>
      <c r="Z6689" s="108"/>
    </row>
    <row r="6690" spans="23:26" x14ac:dyDescent="0.25">
      <c r="W6690" s="107"/>
      <c r="X6690" s="225"/>
      <c r="Y6690" s="62"/>
      <c r="Z6690" s="108"/>
    </row>
    <row r="6691" spans="23:26" x14ac:dyDescent="0.25">
      <c r="W6691" s="107"/>
      <c r="X6691" s="225"/>
      <c r="Y6691" s="62"/>
      <c r="Z6691" s="108"/>
    </row>
    <row r="6692" spans="23:26" x14ac:dyDescent="0.25">
      <c r="W6692" s="107"/>
      <c r="X6692" s="225"/>
      <c r="Y6692" s="62"/>
      <c r="Z6692" s="108"/>
    </row>
    <row r="6693" spans="23:26" x14ac:dyDescent="0.25">
      <c r="W6693" s="107"/>
      <c r="X6693" s="225"/>
      <c r="Y6693" s="62"/>
      <c r="Z6693" s="108"/>
    </row>
    <row r="6694" spans="23:26" x14ac:dyDescent="0.25">
      <c r="W6694" s="107"/>
      <c r="X6694" s="225"/>
      <c r="Y6694" s="62"/>
      <c r="Z6694" s="108"/>
    </row>
    <row r="6695" spans="23:26" x14ac:dyDescent="0.25">
      <c r="W6695" s="107"/>
      <c r="X6695" s="225"/>
      <c r="Y6695" s="62"/>
      <c r="Z6695" s="108"/>
    </row>
    <row r="6696" spans="23:26" x14ac:dyDescent="0.25">
      <c r="W6696" s="107"/>
      <c r="X6696" s="225"/>
      <c r="Y6696" s="62"/>
      <c r="Z6696" s="108"/>
    </row>
    <row r="6697" spans="23:26" x14ac:dyDescent="0.25">
      <c r="W6697" s="107"/>
      <c r="X6697" s="225"/>
      <c r="Y6697" s="62"/>
      <c r="Z6697" s="108"/>
    </row>
    <row r="6698" spans="23:26" x14ac:dyDescent="0.25">
      <c r="W6698" s="107"/>
      <c r="X6698" s="225"/>
      <c r="Y6698" s="62"/>
      <c r="Z6698" s="108"/>
    </row>
    <row r="6699" spans="23:26" x14ac:dyDescent="0.25">
      <c r="W6699" s="107"/>
      <c r="X6699" s="225"/>
      <c r="Y6699" s="62"/>
      <c r="Z6699" s="108"/>
    </row>
    <row r="6700" spans="23:26" x14ac:dyDescent="0.25">
      <c r="W6700" s="107"/>
      <c r="X6700" s="225"/>
      <c r="Y6700" s="62"/>
      <c r="Z6700" s="108"/>
    </row>
    <row r="6701" spans="23:26" x14ac:dyDescent="0.25">
      <c r="W6701" s="107"/>
      <c r="X6701" s="225"/>
      <c r="Y6701" s="62"/>
      <c r="Z6701" s="108"/>
    </row>
    <row r="6702" spans="23:26" x14ac:dyDescent="0.25">
      <c r="W6702" s="107"/>
      <c r="X6702" s="225"/>
      <c r="Y6702" s="62"/>
      <c r="Z6702" s="108"/>
    </row>
    <row r="6703" spans="23:26" x14ac:dyDescent="0.25">
      <c r="W6703" s="107"/>
      <c r="X6703" s="225"/>
      <c r="Y6703" s="62"/>
      <c r="Z6703" s="108"/>
    </row>
    <row r="6704" spans="23:26" x14ac:dyDescent="0.25">
      <c r="W6704" s="107"/>
      <c r="X6704" s="225"/>
      <c r="Y6704" s="62"/>
      <c r="Z6704" s="108"/>
    </row>
    <row r="6705" spans="23:26" x14ac:dyDescent="0.25">
      <c r="W6705" s="107"/>
      <c r="X6705" s="225"/>
      <c r="Y6705" s="62"/>
      <c r="Z6705" s="108"/>
    </row>
    <row r="6706" spans="23:26" x14ac:dyDescent="0.25">
      <c r="W6706" s="107"/>
      <c r="X6706" s="225"/>
      <c r="Y6706" s="62"/>
      <c r="Z6706" s="108"/>
    </row>
    <row r="6707" spans="23:26" x14ac:dyDescent="0.25">
      <c r="W6707" s="107"/>
      <c r="X6707" s="225"/>
      <c r="Y6707" s="62"/>
      <c r="Z6707" s="108"/>
    </row>
    <row r="6708" spans="23:26" x14ac:dyDescent="0.25">
      <c r="W6708" s="107"/>
      <c r="X6708" s="225"/>
      <c r="Y6708" s="62"/>
      <c r="Z6708" s="108"/>
    </row>
    <row r="6709" spans="23:26" x14ac:dyDescent="0.25">
      <c r="W6709" s="107"/>
      <c r="X6709" s="225"/>
      <c r="Y6709" s="62"/>
      <c r="Z6709" s="108"/>
    </row>
    <row r="6710" spans="23:26" x14ac:dyDescent="0.25">
      <c r="W6710" s="107"/>
      <c r="X6710" s="225"/>
      <c r="Y6710" s="62"/>
      <c r="Z6710" s="108"/>
    </row>
    <row r="6711" spans="23:26" x14ac:dyDescent="0.25">
      <c r="W6711" s="107"/>
      <c r="X6711" s="225"/>
      <c r="Y6711" s="62"/>
      <c r="Z6711" s="108"/>
    </row>
    <row r="6712" spans="23:26" x14ac:dyDescent="0.25">
      <c r="W6712" s="107"/>
      <c r="X6712" s="225"/>
      <c r="Y6712" s="62"/>
      <c r="Z6712" s="108"/>
    </row>
    <row r="6713" spans="23:26" x14ac:dyDescent="0.25">
      <c r="W6713" s="107"/>
      <c r="X6713" s="225"/>
      <c r="Y6713" s="62"/>
      <c r="Z6713" s="108"/>
    </row>
    <row r="6714" spans="23:26" x14ac:dyDescent="0.25">
      <c r="W6714" s="107"/>
      <c r="X6714" s="225"/>
      <c r="Y6714" s="62"/>
      <c r="Z6714" s="108"/>
    </row>
    <row r="6715" spans="23:26" x14ac:dyDescent="0.25">
      <c r="W6715" s="107"/>
      <c r="X6715" s="225"/>
      <c r="Y6715" s="62"/>
      <c r="Z6715" s="108"/>
    </row>
    <row r="6716" spans="23:26" x14ac:dyDescent="0.25">
      <c r="W6716" s="107"/>
      <c r="X6716" s="225"/>
      <c r="Y6716" s="62"/>
      <c r="Z6716" s="108"/>
    </row>
    <row r="6717" spans="23:26" x14ac:dyDescent="0.25">
      <c r="W6717" s="107"/>
      <c r="X6717" s="225"/>
      <c r="Y6717" s="62"/>
      <c r="Z6717" s="108"/>
    </row>
    <row r="6718" spans="23:26" x14ac:dyDescent="0.25">
      <c r="W6718" s="107"/>
      <c r="X6718" s="225"/>
      <c r="Y6718" s="62"/>
      <c r="Z6718" s="108"/>
    </row>
    <row r="6719" spans="23:26" x14ac:dyDescent="0.25">
      <c r="W6719" s="107"/>
      <c r="X6719" s="225"/>
      <c r="Y6719" s="62"/>
      <c r="Z6719" s="108"/>
    </row>
    <row r="6720" spans="23:26" x14ac:dyDescent="0.25">
      <c r="W6720" s="107"/>
      <c r="X6720" s="225"/>
      <c r="Y6720" s="62"/>
      <c r="Z6720" s="108"/>
    </row>
    <row r="6721" spans="23:26" x14ac:dyDescent="0.25">
      <c r="W6721" s="107"/>
      <c r="X6721" s="225"/>
      <c r="Y6721" s="62"/>
      <c r="Z6721" s="108"/>
    </row>
    <row r="6722" spans="23:26" x14ac:dyDescent="0.25">
      <c r="W6722" s="107"/>
      <c r="X6722" s="225"/>
      <c r="Y6722" s="62"/>
      <c r="Z6722" s="108"/>
    </row>
    <row r="6723" spans="23:26" x14ac:dyDescent="0.25">
      <c r="W6723" s="107"/>
      <c r="X6723" s="225"/>
      <c r="Y6723" s="62"/>
      <c r="Z6723" s="108"/>
    </row>
    <row r="6724" spans="23:26" x14ac:dyDescent="0.25">
      <c r="W6724" s="107"/>
      <c r="X6724" s="225"/>
      <c r="Y6724" s="62"/>
      <c r="Z6724" s="108"/>
    </row>
    <row r="6725" spans="23:26" x14ac:dyDescent="0.25">
      <c r="W6725" s="107"/>
      <c r="X6725" s="225"/>
      <c r="Y6725" s="62"/>
      <c r="Z6725" s="108"/>
    </row>
    <row r="6726" spans="23:26" x14ac:dyDescent="0.25">
      <c r="W6726" s="107"/>
      <c r="X6726" s="225"/>
      <c r="Y6726" s="62"/>
      <c r="Z6726" s="108"/>
    </row>
    <row r="6727" spans="23:26" x14ac:dyDescent="0.25">
      <c r="W6727" s="107"/>
      <c r="X6727" s="225"/>
      <c r="Y6727" s="62"/>
      <c r="Z6727" s="108"/>
    </row>
    <row r="6728" spans="23:26" x14ac:dyDescent="0.25">
      <c r="W6728" s="107"/>
      <c r="X6728" s="225"/>
      <c r="Y6728" s="62"/>
      <c r="Z6728" s="108"/>
    </row>
    <row r="6729" spans="23:26" x14ac:dyDescent="0.25">
      <c r="W6729" s="107"/>
      <c r="X6729" s="225"/>
      <c r="Y6729" s="62"/>
      <c r="Z6729" s="108"/>
    </row>
    <row r="6730" spans="23:26" x14ac:dyDescent="0.25">
      <c r="W6730" s="107"/>
      <c r="X6730" s="225"/>
      <c r="Y6730" s="62"/>
      <c r="Z6730" s="108"/>
    </row>
    <row r="6731" spans="23:26" x14ac:dyDescent="0.25">
      <c r="W6731" s="107"/>
      <c r="X6731" s="225"/>
      <c r="Y6731" s="62"/>
      <c r="Z6731" s="108"/>
    </row>
    <row r="6732" spans="23:26" x14ac:dyDescent="0.25">
      <c r="W6732" s="107"/>
      <c r="X6732" s="225"/>
      <c r="Y6732" s="62"/>
      <c r="Z6732" s="108"/>
    </row>
    <row r="6733" spans="23:26" x14ac:dyDescent="0.25">
      <c r="W6733" s="107"/>
      <c r="X6733" s="225"/>
      <c r="Y6733" s="62"/>
      <c r="Z6733" s="108"/>
    </row>
    <row r="6734" spans="23:26" x14ac:dyDescent="0.25">
      <c r="W6734" s="107"/>
      <c r="X6734" s="225"/>
      <c r="Y6734" s="62"/>
      <c r="Z6734" s="108"/>
    </row>
    <row r="6735" spans="23:26" x14ac:dyDescent="0.25">
      <c r="W6735" s="107"/>
      <c r="X6735" s="225"/>
      <c r="Y6735" s="62"/>
      <c r="Z6735" s="108"/>
    </row>
    <row r="6736" spans="23:26" x14ac:dyDescent="0.25">
      <c r="W6736" s="107"/>
      <c r="X6736" s="225"/>
      <c r="Y6736" s="62"/>
      <c r="Z6736" s="108"/>
    </row>
    <row r="6737" spans="23:26" x14ac:dyDescent="0.25">
      <c r="W6737" s="107"/>
      <c r="X6737" s="225"/>
      <c r="Y6737" s="62"/>
      <c r="Z6737" s="108"/>
    </row>
    <row r="6738" spans="23:26" x14ac:dyDescent="0.25">
      <c r="W6738" s="107"/>
      <c r="X6738" s="225"/>
      <c r="Y6738" s="62"/>
      <c r="Z6738" s="108"/>
    </row>
    <row r="6739" spans="23:26" x14ac:dyDescent="0.25">
      <c r="W6739" s="107"/>
      <c r="X6739" s="225"/>
      <c r="Y6739" s="62"/>
      <c r="Z6739" s="108"/>
    </row>
    <row r="6740" spans="23:26" x14ac:dyDescent="0.25">
      <c r="W6740" s="107"/>
      <c r="X6740" s="225"/>
      <c r="Y6740" s="62"/>
      <c r="Z6740" s="108"/>
    </row>
    <row r="6741" spans="23:26" x14ac:dyDescent="0.25">
      <c r="W6741" s="107"/>
      <c r="X6741" s="225"/>
      <c r="Y6741" s="62"/>
      <c r="Z6741" s="108"/>
    </row>
    <row r="6742" spans="23:26" x14ac:dyDescent="0.25">
      <c r="W6742" s="107"/>
      <c r="X6742" s="225"/>
      <c r="Y6742" s="62"/>
      <c r="Z6742" s="108"/>
    </row>
    <row r="6743" spans="23:26" x14ac:dyDescent="0.25">
      <c r="W6743" s="107"/>
      <c r="X6743" s="225"/>
      <c r="Y6743" s="62"/>
      <c r="Z6743" s="108"/>
    </row>
    <row r="6744" spans="23:26" x14ac:dyDescent="0.25">
      <c r="W6744" s="107"/>
      <c r="X6744" s="225"/>
      <c r="Y6744" s="62"/>
      <c r="Z6744" s="108"/>
    </row>
    <row r="6745" spans="23:26" x14ac:dyDescent="0.25">
      <c r="W6745" s="107"/>
      <c r="X6745" s="225"/>
      <c r="Y6745" s="62"/>
      <c r="Z6745" s="108"/>
    </row>
    <row r="6746" spans="23:26" x14ac:dyDescent="0.25">
      <c r="W6746" s="107"/>
      <c r="X6746" s="225"/>
      <c r="Y6746" s="62"/>
      <c r="Z6746" s="108"/>
    </row>
    <row r="6747" spans="23:26" x14ac:dyDescent="0.25">
      <c r="W6747" s="107"/>
      <c r="X6747" s="225"/>
      <c r="Y6747" s="62"/>
      <c r="Z6747" s="108"/>
    </row>
    <row r="6748" spans="23:26" x14ac:dyDescent="0.25">
      <c r="W6748" s="107"/>
      <c r="X6748" s="225"/>
      <c r="Y6748" s="62"/>
      <c r="Z6748" s="108"/>
    </row>
    <row r="6749" spans="23:26" x14ac:dyDescent="0.25">
      <c r="W6749" s="107"/>
      <c r="X6749" s="225"/>
      <c r="Y6749" s="62"/>
      <c r="Z6749" s="108"/>
    </row>
    <row r="6750" spans="23:26" x14ac:dyDescent="0.25">
      <c r="W6750" s="107"/>
      <c r="X6750" s="225"/>
      <c r="Y6750" s="62"/>
      <c r="Z6750" s="108"/>
    </row>
    <row r="6751" spans="23:26" x14ac:dyDescent="0.25">
      <c r="W6751" s="107"/>
      <c r="X6751" s="225"/>
      <c r="Y6751" s="62"/>
      <c r="Z6751" s="108"/>
    </row>
    <row r="6752" spans="23:26" x14ac:dyDescent="0.25">
      <c r="W6752" s="107"/>
      <c r="X6752" s="225"/>
      <c r="Y6752" s="62"/>
      <c r="Z6752" s="108"/>
    </row>
    <row r="6753" spans="23:26" x14ac:dyDescent="0.25">
      <c r="W6753" s="107"/>
      <c r="X6753" s="225"/>
      <c r="Y6753" s="62"/>
      <c r="Z6753" s="108"/>
    </row>
    <row r="6754" spans="23:26" x14ac:dyDescent="0.25">
      <c r="W6754" s="107"/>
      <c r="X6754" s="225"/>
      <c r="Y6754" s="62"/>
      <c r="Z6754" s="108"/>
    </row>
    <row r="6755" spans="23:26" x14ac:dyDescent="0.25">
      <c r="W6755" s="107"/>
      <c r="X6755" s="225"/>
      <c r="Y6755" s="62"/>
      <c r="Z6755" s="108"/>
    </row>
    <row r="6756" spans="23:26" x14ac:dyDescent="0.25">
      <c r="W6756" s="107"/>
      <c r="X6756" s="225"/>
      <c r="Y6756" s="62"/>
      <c r="Z6756" s="108"/>
    </row>
    <row r="6757" spans="23:26" x14ac:dyDescent="0.25">
      <c r="W6757" s="107"/>
      <c r="X6757" s="225"/>
      <c r="Y6757" s="62"/>
      <c r="Z6757" s="108"/>
    </row>
    <row r="6758" spans="23:26" x14ac:dyDescent="0.25">
      <c r="W6758" s="107"/>
      <c r="X6758" s="225"/>
      <c r="Y6758" s="62"/>
      <c r="Z6758" s="108"/>
    </row>
    <row r="6759" spans="23:26" x14ac:dyDescent="0.25">
      <c r="W6759" s="107"/>
      <c r="X6759" s="225"/>
      <c r="Y6759" s="62"/>
      <c r="Z6759" s="108"/>
    </row>
    <row r="6760" spans="23:26" x14ac:dyDescent="0.25">
      <c r="W6760" s="107"/>
      <c r="X6760" s="225"/>
      <c r="Y6760" s="62"/>
      <c r="Z6760" s="108"/>
    </row>
    <row r="6761" spans="23:26" x14ac:dyDescent="0.25">
      <c r="W6761" s="107"/>
      <c r="X6761" s="225"/>
      <c r="Y6761" s="62"/>
      <c r="Z6761" s="108"/>
    </row>
    <row r="6762" spans="23:26" x14ac:dyDescent="0.25">
      <c r="W6762" s="107"/>
      <c r="X6762" s="225"/>
      <c r="Y6762" s="62"/>
      <c r="Z6762" s="108"/>
    </row>
    <row r="6763" spans="23:26" x14ac:dyDescent="0.25">
      <c r="W6763" s="107"/>
      <c r="X6763" s="225"/>
      <c r="Y6763" s="62"/>
      <c r="Z6763" s="108"/>
    </row>
    <row r="6764" spans="23:26" x14ac:dyDescent="0.25">
      <c r="W6764" s="107"/>
      <c r="X6764" s="225"/>
      <c r="Y6764" s="62"/>
      <c r="Z6764" s="108"/>
    </row>
    <row r="6765" spans="23:26" x14ac:dyDescent="0.25">
      <c r="W6765" s="107"/>
      <c r="X6765" s="225"/>
      <c r="Y6765" s="62"/>
      <c r="Z6765" s="108"/>
    </row>
    <row r="6766" spans="23:26" x14ac:dyDescent="0.25">
      <c r="W6766" s="107"/>
      <c r="X6766" s="225"/>
      <c r="Y6766" s="62"/>
      <c r="Z6766" s="108"/>
    </row>
    <row r="6767" spans="23:26" x14ac:dyDescent="0.25">
      <c r="W6767" s="107"/>
      <c r="X6767" s="225"/>
      <c r="Y6767" s="62"/>
      <c r="Z6767" s="108"/>
    </row>
    <row r="6768" spans="23:26" x14ac:dyDescent="0.25">
      <c r="W6768" s="107"/>
      <c r="X6768" s="225"/>
      <c r="Y6768" s="62"/>
      <c r="Z6768" s="108"/>
    </row>
    <row r="6769" spans="23:26" x14ac:dyDescent="0.25">
      <c r="W6769" s="107"/>
      <c r="X6769" s="225"/>
      <c r="Y6769" s="62"/>
      <c r="Z6769" s="108"/>
    </row>
    <row r="6770" spans="23:26" x14ac:dyDescent="0.25">
      <c r="W6770" s="107"/>
      <c r="X6770" s="225"/>
      <c r="Y6770" s="62"/>
      <c r="Z6770" s="108"/>
    </row>
    <row r="6771" spans="23:26" x14ac:dyDescent="0.25">
      <c r="W6771" s="107"/>
      <c r="X6771" s="225"/>
      <c r="Y6771" s="62"/>
      <c r="Z6771" s="108"/>
    </row>
    <row r="6772" spans="23:26" x14ac:dyDescent="0.25">
      <c r="W6772" s="107"/>
      <c r="X6772" s="225"/>
      <c r="Y6772" s="62"/>
      <c r="Z6772" s="108"/>
    </row>
    <row r="6773" spans="23:26" x14ac:dyDescent="0.25">
      <c r="W6773" s="107"/>
      <c r="X6773" s="225"/>
      <c r="Y6773" s="62"/>
      <c r="Z6773" s="108"/>
    </row>
    <row r="6774" spans="23:26" x14ac:dyDescent="0.25">
      <c r="W6774" s="107"/>
      <c r="X6774" s="225"/>
      <c r="Y6774" s="62"/>
      <c r="Z6774" s="108"/>
    </row>
    <row r="6775" spans="23:26" x14ac:dyDescent="0.25">
      <c r="W6775" s="107"/>
      <c r="X6775" s="225"/>
      <c r="Y6775" s="62"/>
      <c r="Z6775" s="108"/>
    </row>
    <row r="6776" spans="23:26" x14ac:dyDescent="0.25">
      <c r="W6776" s="107"/>
      <c r="X6776" s="225"/>
      <c r="Y6776" s="62"/>
      <c r="Z6776" s="108"/>
    </row>
    <row r="6777" spans="23:26" x14ac:dyDescent="0.25">
      <c r="W6777" s="107"/>
      <c r="X6777" s="225"/>
      <c r="Y6777" s="62"/>
      <c r="Z6777" s="108"/>
    </row>
    <row r="6778" spans="23:26" x14ac:dyDescent="0.25">
      <c r="W6778" s="107"/>
      <c r="X6778" s="225"/>
      <c r="Y6778" s="62"/>
      <c r="Z6778" s="108"/>
    </row>
    <row r="6779" spans="23:26" x14ac:dyDescent="0.25">
      <c r="W6779" s="107"/>
      <c r="X6779" s="225"/>
      <c r="Y6779" s="62"/>
      <c r="Z6779" s="108"/>
    </row>
    <row r="6780" spans="23:26" x14ac:dyDescent="0.25">
      <c r="W6780" s="107"/>
      <c r="X6780" s="225"/>
      <c r="Y6780" s="62"/>
      <c r="Z6780" s="108"/>
    </row>
    <row r="6781" spans="23:26" x14ac:dyDescent="0.25">
      <c r="W6781" s="107"/>
      <c r="X6781" s="225"/>
      <c r="Y6781" s="62"/>
      <c r="Z6781" s="108"/>
    </row>
    <row r="6782" spans="23:26" x14ac:dyDescent="0.25">
      <c r="W6782" s="107"/>
      <c r="X6782" s="225"/>
      <c r="Y6782" s="62"/>
      <c r="Z6782" s="108"/>
    </row>
    <row r="6783" spans="23:26" x14ac:dyDescent="0.25">
      <c r="W6783" s="107"/>
      <c r="X6783" s="225"/>
      <c r="Y6783" s="62"/>
      <c r="Z6783" s="108"/>
    </row>
    <row r="6784" spans="23:26" x14ac:dyDescent="0.25">
      <c r="W6784" s="107"/>
      <c r="X6784" s="225"/>
      <c r="Y6784" s="62"/>
      <c r="Z6784" s="108"/>
    </row>
    <row r="6785" spans="23:26" x14ac:dyDescent="0.25">
      <c r="W6785" s="107"/>
      <c r="X6785" s="225"/>
      <c r="Y6785" s="62"/>
      <c r="Z6785" s="108"/>
    </row>
    <row r="6786" spans="23:26" x14ac:dyDescent="0.25">
      <c r="W6786" s="107"/>
      <c r="X6786" s="225"/>
      <c r="Y6786" s="62"/>
      <c r="Z6786" s="108"/>
    </row>
    <row r="6787" spans="23:26" x14ac:dyDescent="0.25">
      <c r="W6787" s="107"/>
      <c r="X6787" s="225"/>
      <c r="Y6787" s="62"/>
      <c r="Z6787" s="108"/>
    </row>
    <row r="6788" spans="23:26" x14ac:dyDescent="0.25">
      <c r="W6788" s="107"/>
      <c r="X6788" s="225"/>
      <c r="Y6788" s="62"/>
      <c r="Z6788" s="108"/>
    </row>
    <row r="6789" spans="23:26" x14ac:dyDescent="0.25">
      <c r="W6789" s="107"/>
      <c r="X6789" s="225"/>
      <c r="Y6789" s="62"/>
      <c r="Z6789" s="108"/>
    </row>
    <row r="6790" spans="23:26" x14ac:dyDescent="0.25">
      <c r="W6790" s="107"/>
      <c r="X6790" s="225"/>
      <c r="Y6790" s="62"/>
      <c r="Z6790" s="108"/>
    </row>
    <row r="6791" spans="23:26" x14ac:dyDescent="0.25">
      <c r="W6791" s="107"/>
      <c r="X6791" s="225"/>
      <c r="Y6791" s="62"/>
      <c r="Z6791" s="108"/>
    </row>
    <row r="6792" spans="23:26" x14ac:dyDescent="0.25">
      <c r="W6792" s="107"/>
      <c r="X6792" s="225"/>
      <c r="Y6792" s="62"/>
      <c r="Z6792" s="108"/>
    </row>
    <row r="6793" spans="23:26" x14ac:dyDescent="0.25">
      <c r="W6793" s="107"/>
      <c r="X6793" s="225"/>
      <c r="Y6793" s="62"/>
      <c r="Z6793" s="108"/>
    </row>
    <row r="6794" spans="23:26" x14ac:dyDescent="0.25">
      <c r="W6794" s="107"/>
      <c r="X6794" s="225"/>
      <c r="Y6794" s="62"/>
      <c r="Z6794" s="108"/>
    </row>
    <row r="6795" spans="23:26" x14ac:dyDescent="0.25">
      <c r="W6795" s="107"/>
      <c r="X6795" s="225"/>
      <c r="Y6795" s="62"/>
      <c r="Z6795" s="108"/>
    </row>
    <row r="6796" spans="23:26" x14ac:dyDescent="0.25">
      <c r="W6796" s="107"/>
      <c r="X6796" s="225"/>
      <c r="Y6796" s="62"/>
      <c r="Z6796" s="108"/>
    </row>
    <row r="6797" spans="23:26" x14ac:dyDescent="0.25">
      <c r="W6797" s="107"/>
      <c r="X6797" s="225"/>
      <c r="Y6797" s="62"/>
      <c r="Z6797" s="108"/>
    </row>
    <row r="6798" spans="23:26" x14ac:dyDescent="0.25">
      <c r="W6798" s="107"/>
      <c r="X6798" s="225"/>
      <c r="Y6798" s="62"/>
      <c r="Z6798" s="108"/>
    </row>
    <row r="6799" spans="23:26" x14ac:dyDescent="0.25">
      <c r="W6799" s="107"/>
      <c r="X6799" s="225"/>
      <c r="Y6799" s="62"/>
      <c r="Z6799" s="108"/>
    </row>
    <row r="6800" spans="23:26" x14ac:dyDescent="0.25">
      <c r="W6800" s="107"/>
      <c r="X6800" s="225"/>
      <c r="Y6800" s="62"/>
      <c r="Z6800" s="108"/>
    </row>
    <row r="6801" spans="23:26" x14ac:dyDescent="0.25">
      <c r="W6801" s="107"/>
      <c r="X6801" s="225"/>
      <c r="Y6801" s="62"/>
      <c r="Z6801" s="108"/>
    </row>
    <row r="6802" spans="23:26" x14ac:dyDescent="0.25">
      <c r="W6802" s="107"/>
      <c r="X6802" s="225"/>
      <c r="Y6802" s="62"/>
      <c r="Z6802" s="108"/>
    </row>
    <row r="6803" spans="23:26" x14ac:dyDescent="0.25">
      <c r="W6803" s="107"/>
      <c r="X6803" s="225"/>
      <c r="Y6803" s="62"/>
      <c r="Z6803" s="108"/>
    </row>
    <row r="6804" spans="23:26" x14ac:dyDescent="0.25">
      <c r="W6804" s="107"/>
      <c r="X6804" s="225"/>
      <c r="Y6804" s="62"/>
      <c r="Z6804" s="108"/>
    </row>
    <row r="6805" spans="23:26" x14ac:dyDescent="0.25">
      <c r="W6805" s="107"/>
      <c r="X6805" s="225"/>
      <c r="Y6805" s="62"/>
      <c r="Z6805" s="108"/>
    </row>
    <row r="6806" spans="23:26" x14ac:dyDescent="0.25">
      <c r="W6806" s="107"/>
      <c r="X6806" s="225"/>
      <c r="Y6806" s="62"/>
      <c r="Z6806" s="108"/>
    </row>
    <row r="6807" spans="23:26" x14ac:dyDescent="0.25">
      <c r="W6807" s="107"/>
      <c r="X6807" s="225"/>
      <c r="Y6807" s="62"/>
      <c r="Z6807" s="108"/>
    </row>
    <row r="6808" spans="23:26" x14ac:dyDescent="0.25">
      <c r="W6808" s="107"/>
      <c r="X6808" s="225"/>
      <c r="Y6808" s="62"/>
      <c r="Z6808" s="108"/>
    </row>
    <row r="6809" spans="23:26" x14ac:dyDescent="0.25">
      <c r="W6809" s="107"/>
      <c r="X6809" s="225"/>
      <c r="Y6809" s="62"/>
      <c r="Z6809" s="108"/>
    </row>
    <row r="6810" spans="23:26" x14ac:dyDescent="0.25">
      <c r="W6810" s="107"/>
      <c r="X6810" s="225"/>
      <c r="Y6810" s="62"/>
      <c r="Z6810" s="108"/>
    </row>
    <row r="6811" spans="23:26" x14ac:dyDescent="0.25">
      <c r="W6811" s="107"/>
      <c r="X6811" s="225"/>
      <c r="Y6811" s="62"/>
      <c r="Z6811" s="108"/>
    </row>
    <row r="6812" spans="23:26" x14ac:dyDescent="0.25">
      <c r="W6812" s="107"/>
      <c r="X6812" s="225"/>
      <c r="Y6812" s="62"/>
      <c r="Z6812" s="108"/>
    </row>
    <row r="6813" spans="23:26" x14ac:dyDescent="0.25">
      <c r="W6813" s="107"/>
      <c r="X6813" s="225"/>
      <c r="Y6813" s="62"/>
      <c r="Z6813" s="108"/>
    </row>
    <row r="6814" spans="23:26" x14ac:dyDescent="0.25">
      <c r="W6814" s="107"/>
      <c r="X6814" s="225"/>
      <c r="Y6814" s="62"/>
      <c r="Z6814" s="108"/>
    </row>
    <row r="6815" spans="23:26" x14ac:dyDescent="0.25">
      <c r="W6815" s="107"/>
      <c r="X6815" s="225"/>
      <c r="Y6815" s="62"/>
      <c r="Z6815" s="108"/>
    </row>
    <row r="6816" spans="23:26" x14ac:dyDescent="0.25">
      <c r="W6816" s="107"/>
      <c r="X6816" s="225"/>
      <c r="Y6816" s="62"/>
      <c r="Z6816" s="108"/>
    </row>
    <row r="6817" spans="23:26" x14ac:dyDescent="0.25">
      <c r="W6817" s="107"/>
      <c r="X6817" s="225"/>
      <c r="Y6817" s="62"/>
      <c r="Z6817" s="108"/>
    </row>
    <row r="6818" spans="23:26" x14ac:dyDescent="0.25">
      <c r="W6818" s="107"/>
      <c r="X6818" s="225"/>
      <c r="Y6818" s="62"/>
      <c r="Z6818" s="108"/>
    </row>
    <row r="6819" spans="23:26" x14ac:dyDescent="0.25">
      <c r="W6819" s="107"/>
      <c r="X6819" s="225"/>
      <c r="Y6819" s="62"/>
      <c r="Z6819" s="108"/>
    </row>
    <row r="6820" spans="23:26" x14ac:dyDescent="0.25">
      <c r="W6820" s="107"/>
      <c r="X6820" s="225"/>
      <c r="Y6820" s="62"/>
      <c r="Z6820" s="108"/>
    </row>
    <row r="6821" spans="23:26" x14ac:dyDescent="0.25">
      <c r="W6821" s="107"/>
      <c r="X6821" s="225"/>
      <c r="Y6821" s="62"/>
      <c r="Z6821" s="108"/>
    </row>
    <row r="6822" spans="23:26" x14ac:dyDescent="0.25">
      <c r="W6822" s="107"/>
      <c r="X6822" s="225"/>
      <c r="Y6822" s="62"/>
      <c r="Z6822" s="108"/>
    </row>
    <row r="6823" spans="23:26" x14ac:dyDescent="0.25">
      <c r="W6823" s="107"/>
      <c r="X6823" s="225"/>
      <c r="Y6823" s="62"/>
      <c r="Z6823" s="108"/>
    </row>
    <row r="6824" spans="23:26" x14ac:dyDescent="0.25">
      <c r="W6824" s="107"/>
      <c r="X6824" s="225"/>
      <c r="Y6824" s="62"/>
      <c r="Z6824" s="108"/>
    </row>
    <row r="6825" spans="23:26" x14ac:dyDescent="0.25">
      <c r="W6825" s="107"/>
      <c r="X6825" s="225"/>
      <c r="Y6825" s="62"/>
      <c r="Z6825" s="108"/>
    </row>
    <row r="6826" spans="23:26" x14ac:dyDescent="0.25">
      <c r="W6826" s="107"/>
      <c r="X6826" s="225"/>
      <c r="Y6826" s="62"/>
      <c r="Z6826" s="108"/>
    </row>
    <row r="6827" spans="23:26" x14ac:dyDescent="0.25">
      <c r="W6827" s="107"/>
      <c r="X6827" s="225"/>
      <c r="Y6827" s="62"/>
      <c r="Z6827" s="108"/>
    </row>
    <row r="6828" spans="23:26" x14ac:dyDescent="0.25">
      <c r="W6828" s="107"/>
      <c r="X6828" s="225"/>
      <c r="Y6828" s="62"/>
      <c r="Z6828" s="108"/>
    </row>
    <row r="6829" spans="23:26" x14ac:dyDescent="0.25">
      <c r="W6829" s="107"/>
      <c r="X6829" s="225"/>
      <c r="Y6829" s="62"/>
      <c r="Z6829" s="108"/>
    </row>
    <row r="6830" spans="23:26" x14ac:dyDescent="0.25">
      <c r="W6830" s="107"/>
      <c r="X6830" s="225"/>
      <c r="Y6830" s="62"/>
      <c r="Z6830" s="108"/>
    </row>
    <row r="6831" spans="23:26" x14ac:dyDescent="0.25">
      <c r="W6831" s="107"/>
      <c r="X6831" s="225"/>
      <c r="Y6831" s="62"/>
      <c r="Z6831" s="108"/>
    </row>
    <row r="6832" spans="23:26" x14ac:dyDescent="0.25">
      <c r="W6832" s="107"/>
      <c r="X6832" s="225"/>
      <c r="Y6832" s="62"/>
      <c r="Z6832" s="108"/>
    </row>
    <row r="6833" spans="23:26" x14ac:dyDescent="0.25">
      <c r="W6833" s="107"/>
      <c r="X6833" s="225"/>
      <c r="Y6833" s="62"/>
      <c r="Z6833" s="108"/>
    </row>
    <row r="6834" spans="23:26" x14ac:dyDescent="0.25">
      <c r="W6834" s="107"/>
      <c r="X6834" s="225"/>
      <c r="Y6834" s="62"/>
      <c r="Z6834" s="108"/>
    </row>
    <row r="6835" spans="23:26" x14ac:dyDescent="0.25">
      <c r="W6835" s="107"/>
      <c r="X6835" s="225"/>
      <c r="Y6835" s="62"/>
      <c r="Z6835" s="108"/>
    </row>
    <row r="6836" spans="23:26" x14ac:dyDescent="0.25">
      <c r="W6836" s="107"/>
      <c r="X6836" s="225"/>
      <c r="Y6836" s="62"/>
      <c r="Z6836" s="108"/>
    </row>
    <row r="6837" spans="23:26" x14ac:dyDescent="0.25">
      <c r="W6837" s="107"/>
      <c r="X6837" s="225"/>
      <c r="Y6837" s="62"/>
      <c r="Z6837" s="108"/>
    </row>
    <row r="6838" spans="23:26" x14ac:dyDescent="0.25">
      <c r="W6838" s="107"/>
      <c r="X6838" s="225"/>
      <c r="Y6838" s="62"/>
      <c r="Z6838" s="108"/>
    </row>
    <row r="6839" spans="23:26" x14ac:dyDescent="0.25">
      <c r="W6839" s="107"/>
      <c r="X6839" s="225"/>
      <c r="Y6839" s="62"/>
      <c r="Z6839" s="108"/>
    </row>
    <row r="6840" spans="23:26" x14ac:dyDescent="0.25">
      <c r="W6840" s="107"/>
      <c r="X6840" s="225"/>
      <c r="Y6840" s="62"/>
      <c r="Z6840" s="108"/>
    </row>
    <row r="6841" spans="23:26" x14ac:dyDescent="0.25">
      <c r="W6841" s="107"/>
      <c r="X6841" s="225"/>
      <c r="Y6841" s="62"/>
      <c r="Z6841" s="108"/>
    </row>
    <row r="6842" spans="23:26" x14ac:dyDescent="0.25">
      <c r="W6842" s="107"/>
      <c r="X6842" s="225"/>
      <c r="Y6842" s="62"/>
      <c r="Z6842" s="108"/>
    </row>
    <row r="6843" spans="23:26" x14ac:dyDescent="0.25">
      <c r="W6843" s="107"/>
      <c r="X6843" s="225"/>
      <c r="Y6843" s="62"/>
      <c r="Z6843" s="108"/>
    </row>
    <row r="6844" spans="23:26" x14ac:dyDescent="0.25">
      <c r="W6844" s="107"/>
      <c r="X6844" s="225"/>
      <c r="Y6844" s="62"/>
      <c r="Z6844" s="108"/>
    </row>
    <row r="6845" spans="23:26" x14ac:dyDescent="0.25">
      <c r="W6845" s="107"/>
      <c r="X6845" s="225"/>
      <c r="Y6845" s="62"/>
      <c r="Z6845" s="108"/>
    </row>
    <row r="6846" spans="23:26" x14ac:dyDescent="0.25">
      <c r="W6846" s="107"/>
      <c r="X6846" s="225"/>
      <c r="Y6846" s="62"/>
      <c r="Z6846" s="108"/>
    </row>
    <row r="6847" spans="23:26" x14ac:dyDescent="0.25">
      <c r="W6847" s="107"/>
      <c r="X6847" s="225"/>
      <c r="Y6847" s="62"/>
      <c r="Z6847" s="108"/>
    </row>
    <row r="6848" spans="23:26" x14ac:dyDescent="0.25">
      <c r="W6848" s="107"/>
      <c r="X6848" s="225"/>
      <c r="Y6848" s="62"/>
      <c r="Z6848" s="108"/>
    </row>
    <row r="6849" spans="23:26" x14ac:dyDescent="0.25">
      <c r="W6849" s="107"/>
      <c r="X6849" s="225"/>
      <c r="Y6849" s="62"/>
      <c r="Z6849" s="108"/>
    </row>
    <row r="6850" spans="23:26" x14ac:dyDescent="0.25">
      <c r="W6850" s="107"/>
      <c r="X6850" s="225"/>
      <c r="Y6850" s="62"/>
      <c r="Z6850" s="108"/>
    </row>
    <row r="6851" spans="23:26" x14ac:dyDescent="0.25">
      <c r="W6851" s="107"/>
      <c r="X6851" s="225"/>
      <c r="Y6851" s="62"/>
      <c r="Z6851" s="108"/>
    </row>
    <row r="6852" spans="23:26" x14ac:dyDescent="0.25">
      <c r="W6852" s="107"/>
      <c r="X6852" s="225"/>
      <c r="Y6852" s="62"/>
      <c r="Z6852" s="108"/>
    </row>
    <row r="6853" spans="23:26" x14ac:dyDescent="0.25">
      <c r="W6853" s="107"/>
      <c r="X6853" s="225"/>
      <c r="Y6853" s="62"/>
      <c r="Z6853" s="108"/>
    </row>
    <row r="6854" spans="23:26" x14ac:dyDescent="0.25">
      <c r="W6854" s="107"/>
      <c r="X6854" s="225"/>
      <c r="Y6854" s="62"/>
      <c r="Z6854" s="108"/>
    </row>
    <row r="6855" spans="23:26" x14ac:dyDescent="0.25">
      <c r="W6855" s="107"/>
      <c r="X6855" s="225"/>
      <c r="Y6855" s="62"/>
      <c r="Z6855" s="108"/>
    </row>
    <row r="6856" spans="23:26" x14ac:dyDescent="0.25">
      <c r="W6856" s="107"/>
      <c r="X6856" s="225"/>
      <c r="Y6856" s="62"/>
      <c r="Z6856" s="108"/>
    </row>
    <row r="6857" spans="23:26" x14ac:dyDescent="0.25">
      <c r="W6857" s="107"/>
      <c r="X6857" s="225"/>
      <c r="Y6857" s="62"/>
      <c r="Z6857" s="108"/>
    </row>
    <row r="6858" spans="23:26" x14ac:dyDescent="0.25">
      <c r="W6858" s="107"/>
      <c r="X6858" s="225"/>
      <c r="Y6858" s="62"/>
      <c r="Z6858" s="108"/>
    </row>
    <row r="6859" spans="23:26" x14ac:dyDescent="0.25">
      <c r="W6859" s="107"/>
      <c r="X6859" s="225"/>
      <c r="Y6859" s="62"/>
      <c r="Z6859" s="108"/>
    </row>
    <row r="6860" spans="23:26" x14ac:dyDescent="0.25">
      <c r="W6860" s="107"/>
      <c r="X6860" s="225"/>
      <c r="Y6860" s="62"/>
      <c r="Z6860" s="108"/>
    </row>
    <row r="6861" spans="23:26" x14ac:dyDescent="0.25">
      <c r="W6861" s="107"/>
      <c r="X6861" s="225"/>
      <c r="Y6861" s="62"/>
      <c r="Z6861" s="108"/>
    </row>
    <row r="6862" spans="23:26" x14ac:dyDescent="0.25">
      <c r="W6862" s="107"/>
      <c r="X6862" s="225"/>
      <c r="Y6862" s="62"/>
      <c r="Z6862" s="108"/>
    </row>
    <row r="6863" spans="23:26" x14ac:dyDescent="0.25">
      <c r="W6863" s="107"/>
      <c r="X6863" s="225"/>
      <c r="Y6863" s="62"/>
      <c r="Z6863" s="108"/>
    </row>
    <row r="6864" spans="23:26" x14ac:dyDescent="0.25">
      <c r="W6864" s="107"/>
      <c r="X6864" s="225"/>
      <c r="Y6864" s="62"/>
      <c r="Z6864" s="108"/>
    </row>
    <row r="6865" spans="23:26" x14ac:dyDescent="0.25">
      <c r="W6865" s="107"/>
      <c r="X6865" s="225"/>
      <c r="Y6865" s="62"/>
      <c r="Z6865" s="108"/>
    </row>
    <row r="6866" spans="23:26" x14ac:dyDescent="0.25">
      <c r="W6866" s="107"/>
      <c r="X6866" s="225"/>
      <c r="Y6866" s="62"/>
      <c r="Z6866" s="108"/>
    </row>
    <row r="6867" spans="23:26" x14ac:dyDescent="0.25">
      <c r="W6867" s="107"/>
      <c r="X6867" s="225"/>
      <c r="Y6867" s="62"/>
      <c r="Z6867" s="108"/>
    </row>
    <row r="6868" spans="23:26" x14ac:dyDescent="0.25">
      <c r="W6868" s="107"/>
      <c r="X6868" s="225"/>
      <c r="Y6868" s="62"/>
      <c r="Z6868" s="108"/>
    </row>
    <row r="6869" spans="23:26" x14ac:dyDescent="0.25">
      <c r="W6869" s="107"/>
      <c r="X6869" s="225"/>
      <c r="Y6869" s="62"/>
      <c r="Z6869" s="108"/>
    </row>
    <row r="6870" spans="23:26" x14ac:dyDescent="0.25">
      <c r="W6870" s="107"/>
      <c r="X6870" s="225"/>
      <c r="Y6870" s="62"/>
      <c r="Z6870" s="108"/>
    </row>
    <row r="6871" spans="23:26" x14ac:dyDescent="0.25">
      <c r="W6871" s="107"/>
      <c r="X6871" s="225"/>
      <c r="Y6871" s="62"/>
      <c r="Z6871" s="108"/>
    </row>
    <row r="6872" spans="23:26" x14ac:dyDescent="0.25">
      <c r="W6872" s="107"/>
      <c r="X6872" s="225"/>
      <c r="Y6872" s="62"/>
      <c r="Z6872" s="108"/>
    </row>
    <row r="6873" spans="23:26" x14ac:dyDescent="0.25">
      <c r="W6873" s="107"/>
      <c r="X6873" s="225"/>
      <c r="Y6873" s="62"/>
      <c r="Z6873" s="108"/>
    </row>
    <row r="6874" spans="23:26" x14ac:dyDescent="0.25">
      <c r="W6874" s="107"/>
      <c r="X6874" s="225"/>
      <c r="Y6874" s="62"/>
      <c r="Z6874" s="108"/>
    </row>
    <row r="6875" spans="23:26" x14ac:dyDescent="0.25">
      <c r="W6875" s="107"/>
      <c r="X6875" s="225"/>
      <c r="Y6875" s="62"/>
      <c r="Z6875" s="108"/>
    </row>
    <row r="6876" spans="23:26" x14ac:dyDescent="0.25">
      <c r="W6876" s="107"/>
      <c r="X6876" s="225"/>
      <c r="Y6876" s="62"/>
      <c r="Z6876" s="108"/>
    </row>
    <row r="6877" spans="23:26" x14ac:dyDescent="0.25">
      <c r="W6877" s="107"/>
      <c r="X6877" s="225"/>
      <c r="Y6877" s="62"/>
      <c r="Z6877" s="108"/>
    </row>
    <row r="6878" spans="23:26" x14ac:dyDescent="0.25">
      <c r="W6878" s="107"/>
      <c r="X6878" s="225"/>
      <c r="Y6878" s="62"/>
      <c r="Z6878" s="108"/>
    </row>
    <row r="6879" spans="23:26" x14ac:dyDescent="0.25">
      <c r="W6879" s="107"/>
      <c r="X6879" s="225"/>
      <c r="Y6879" s="62"/>
      <c r="Z6879" s="108"/>
    </row>
    <row r="6880" spans="23:26" x14ac:dyDescent="0.25">
      <c r="W6880" s="107"/>
      <c r="X6880" s="225"/>
      <c r="Y6880" s="62"/>
      <c r="Z6880" s="108"/>
    </row>
    <row r="6881" spans="23:26" x14ac:dyDescent="0.25">
      <c r="W6881" s="107"/>
      <c r="X6881" s="225"/>
      <c r="Y6881" s="62"/>
      <c r="Z6881" s="108"/>
    </row>
    <row r="6882" spans="23:26" x14ac:dyDescent="0.25">
      <c r="W6882" s="107"/>
      <c r="X6882" s="225"/>
      <c r="Y6882" s="62"/>
      <c r="Z6882" s="108"/>
    </row>
    <row r="6883" spans="23:26" x14ac:dyDescent="0.25">
      <c r="W6883" s="107"/>
      <c r="X6883" s="225"/>
      <c r="Y6883" s="62"/>
      <c r="Z6883" s="108"/>
    </row>
    <row r="6884" spans="23:26" x14ac:dyDescent="0.25">
      <c r="W6884" s="107"/>
      <c r="X6884" s="225"/>
      <c r="Y6884" s="62"/>
      <c r="Z6884" s="108"/>
    </row>
    <row r="6885" spans="23:26" x14ac:dyDescent="0.25">
      <c r="W6885" s="107"/>
      <c r="X6885" s="225"/>
      <c r="Y6885" s="62"/>
      <c r="Z6885" s="108"/>
    </row>
    <row r="6886" spans="23:26" x14ac:dyDescent="0.25">
      <c r="W6886" s="107"/>
      <c r="X6886" s="225"/>
      <c r="Y6886" s="62"/>
      <c r="Z6886" s="108"/>
    </row>
    <row r="6887" spans="23:26" x14ac:dyDescent="0.25">
      <c r="W6887" s="107"/>
      <c r="X6887" s="225"/>
      <c r="Y6887" s="62"/>
      <c r="Z6887" s="108"/>
    </row>
    <row r="6888" spans="23:26" x14ac:dyDescent="0.25">
      <c r="W6888" s="107"/>
      <c r="X6888" s="225"/>
      <c r="Y6888" s="62"/>
      <c r="Z6888" s="108"/>
    </row>
    <row r="6889" spans="23:26" x14ac:dyDescent="0.25">
      <c r="W6889" s="107"/>
      <c r="X6889" s="225"/>
      <c r="Y6889" s="62"/>
      <c r="Z6889" s="108"/>
    </row>
    <row r="6890" spans="23:26" x14ac:dyDescent="0.25">
      <c r="W6890" s="107"/>
      <c r="X6890" s="225"/>
      <c r="Y6890" s="62"/>
      <c r="Z6890" s="108"/>
    </row>
    <row r="6891" spans="23:26" x14ac:dyDescent="0.25">
      <c r="W6891" s="107"/>
      <c r="X6891" s="225"/>
      <c r="Y6891" s="62"/>
      <c r="Z6891" s="108"/>
    </row>
    <row r="6892" spans="23:26" x14ac:dyDescent="0.25">
      <c r="W6892" s="107"/>
      <c r="X6892" s="225"/>
      <c r="Y6892" s="62"/>
      <c r="Z6892" s="108"/>
    </row>
    <row r="6893" spans="23:26" x14ac:dyDescent="0.25">
      <c r="W6893" s="107"/>
      <c r="X6893" s="225"/>
      <c r="Y6893" s="62"/>
      <c r="Z6893" s="108"/>
    </row>
    <row r="6894" spans="23:26" x14ac:dyDescent="0.25">
      <c r="W6894" s="107"/>
      <c r="X6894" s="225"/>
      <c r="Y6894" s="62"/>
      <c r="Z6894" s="108"/>
    </row>
    <row r="6895" spans="23:26" x14ac:dyDescent="0.25">
      <c r="W6895" s="107"/>
      <c r="X6895" s="225"/>
      <c r="Y6895" s="62"/>
      <c r="Z6895" s="108"/>
    </row>
    <row r="6896" spans="23:26" x14ac:dyDescent="0.25">
      <c r="W6896" s="107"/>
      <c r="X6896" s="225"/>
      <c r="Y6896" s="62"/>
      <c r="Z6896" s="108"/>
    </row>
    <row r="6897" spans="23:26" x14ac:dyDescent="0.25">
      <c r="W6897" s="107"/>
      <c r="X6897" s="225"/>
      <c r="Y6897" s="62"/>
      <c r="Z6897" s="108"/>
    </row>
    <row r="6898" spans="23:26" x14ac:dyDescent="0.25">
      <c r="W6898" s="107"/>
      <c r="X6898" s="225"/>
      <c r="Y6898" s="62"/>
      <c r="Z6898" s="108"/>
    </row>
    <row r="6899" spans="23:26" x14ac:dyDescent="0.25">
      <c r="W6899" s="107"/>
      <c r="X6899" s="225"/>
      <c r="Y6899" s="62"/>
      <c r="Z6899" s="108"/>
    </row>
    <row r="6900" spans="23:26" x14ac:dyDescent="0.25">
      <c r="W6900" s="107"/>
      <c r="X6900" s="225"/>
      <c r="Y6900" s="62"/>
      <c r="Z6900" s="108"/>
    </row>
    <row r="6901" spans="23:26" x14ac:dyDescent="0.25">
      <c r="W6901" s="107"/>
      <c r="X6901" s="225"/>
      <c r="Y6901" s="62"/>
      <c r="Z6901" s="108"/>
    </row>
    <row r="6902" spans="23:26" x14ac:dyDescent="0.25">
      <c r="W6902" s="107"/>
      <c r="X6902" s="225"/>
      <c r="Y6902" s="62"/>
      <c r="Z6902" s="108"/>
    </row>
    <row r="6903" spans="23:26" x14ac:dyDescent="0.25">
      <c r="W6903" s="107"/>
      <c r="X6903" s="225"/>
      <c r="Y6903" s="62"/>
      <c r="Z6903" s="108"/>
    </row>
    <row r="6904" spans="23:26" x14ac:dyDescent="0.25">
      <c r="W6904" s="107"/>
      <c r="X6904" s="225"/>
      <c r="Y6904" s="62"/>
      <c r="Z6904" s="108"/>
    </row>
    <row r="6905" spans="23:26" x14ac:dyDescent="0.25">
      <c r="W6905" s="107"/>
      <c r="X6905" s="225"/>
      <c r="Y6905" s="62"/>
      <c r="Z6905" s="108"/>
    </row>
    <row r="6906" spans="23:26" x14ac:dyDescent="0.25">
      <c r="W6906" s="107"/>
      <c r="X6906" s="225"/>
      <c r="Y6906" s="62"/>
      <c r="Z6906" s="108"/>
    </row>
    <row r="6907" spans="23:26" x14ac:dyDescent="0.25">
      <c r="W6907" s="107"/>
      <c r="X6907" s="225"/>
      <c r="Y6907" s="62"/>
      <c r="Z6907" s="108"/>
    </row>
    <row r="6908" spans="23:26" x14ac:dyDescent="0.25">
      <c r="W6908" s="107"/>
      <c r="X6908" s="225"/>
      <c r="Y6908" s="62"/>
      <c r="Z6908" s="108"/>
    </row>
    <row r="6909" spans="23:26" x14ac:dyDescent="0.25">
      <c r="W6909" s="107"/>
      <c r="X6909" s="225"/>
      <c r="Y6909" s="62"/>
      <c r="Z6909" s="108"/>
    </row>
    <row r="6910" spans="23:26" x14ac:dyDescent="0.25">
      <c r="W6910" s="107"/>
      <c r="X6910" s="225"/>
      <c r="Y6910" s="62"/>
      <c r="Z6910" s="108"/>
    </row>
    <row r="6911" spans="23:26" x14ac:dyDescent="0.25">
      <c r="W6911" s="107"/>
      <c r="X6911" s="225"/>
      <c r="Y6911" s="62"/>
      <c r="Z6911" s="108"/>
    </row>
    <row r="6912" spans="23:26" x14ac:dyDescent="0.25">
      <c r="W6912" s="107"/>
      <c r="X6912" s="225"/>
      <c r="Y6912" s="62"/>
      <c r="Z6912" s="108"/>
    </row>
    <row r="6913" spans="23:26" x14ac:dyDescent="0.25">
      <c r="W6913" s="107"/>
      <c r="X6913" s="225"/>
      <c r="Y6913" s="62"/>
      <c r="Z6913" s="108"/>
    </row>
    <row r="6914" spans="23:26" x14ac:dyDescent="0.25">
      <c r="W6914" s="107"/>
      <c r="X6914" s="225"/>
      <c r="Y6914" s="62"/>
      <c r="Z6914" s="108"/>
    </row>
    <row r="6915" spans="23:26" x14ac:dyDescent="0.25">
      <c r="W6915" s="107"/>
      <c r="X6915" s="225"/>
      <c r="Y6915" s="62"/>
      <c r="Z6915" s="108"/>
    </row>
    <row r="6916" spans="23:26" x14ac:dyDescent="0.25">
      <c r="W6916" s="107"/>
      <c r="X6916" s="225"/>
      <c r="Y6916" s="62"/>
      <c r="Z6916" s="108"/>
    </row>
    <row r="6917" spans="23:26" x14ac:dyDescent="0.25">
      <c r="W6917" s="107"/>
      <c r="X6917" s="225"/>
      <c r="Y6917" s="62"/>
      <c r="Z6917" s="108"/>
    </row>
    <row r="6918" spans="23:26" x14ac:dyDescent="0.25">
      <c r="W6918" s="107"/>
      <c r="X6918" s="225"/>
      <c r="Y6918" s="62"/>
      <c r="Z6918" s="108"/>
    </row>
    <row r="6919" spans="23:26" x14ac:dyDescent="0.25">
      <c r="W6919" s="107"/>
      <c r="X6919" s="225"/>
      <c r="Y6919" s="62"/>
      <c r="Z6919" s="108"/>
    </row>
    <row r="6920" spans="23:26" x14ac:dyDescent="0.25">
      <c r="W6920" s="107"/>
      <c r="X6920" s="225"/>
      <c r="Y6920" s="62"/>
      <c r="Z6920" s="108"/>
    </row>
    <row r="6921" spans="23:26" x14ac:dyDescent="0.25">
      <c r="W6921" s="107"/>
      <c r="X6921" s="225"/>
      <c r="Y6921" s="62"/>
      <c r="Z6921" s="108"/>
    </row>
    <row r="6922" spans="23:26" x14ac:dyDescent="0.25">
      <c r="W6922" s="107"/>
      <c r="X6922" s="225"/>
      <c r="Y6922" s="62"/>
      <c r="Z6922" s="108"/>
    </row>
    <row r="6923" spans="23:26" x14ac:dyDescent="0.25">
      <c r="W6923" s="107"/>
      <c r="X6923" s="225"/>
      <c r="Y6923" s="62"/>
      <c r="Z6923" s="108"/>
    </row>
    <row r="6924" spans="23:26" x14ac:dyDescent="0.25">
      <c r="W6924" s="107"/>
      <c r="X6924" s="225"/>
      <c r="Y6924" s="62"/>
      <c r="Z6924" s="108"/>
    </row>
    <row r="6925" spans="23:26" x14ac:dyDescent="0.25">
      <c r="W6925" s="107"/>
      <c r="X6925" s="225"/>
      <c r="Y6925" s="62"/>
      <c r="Z6925" s="108"/>
    </row>
    <row r="6926" spans="23:26" x14ac:dyDescent="0.25">
      <c r="W6926" s="107"/>
      <c r="X6926" s="225"/>
      <c r="Y6926" s="62"/>
      <c r="Z6926" s="108"/>
    </row>
    <row r="6927" spans="23:26" x14ac:dyDescent="0.25">
      <c r="W6927" s="107"/>
      <c r="X6927" s="225"/>
      <c r="Y6927" s="62"/>
      <c r="Z6927" s="108"/>
    </row>
    <row r="6928" spans="23:26" x14ac:dyDescent="0.25">
      <c r="W6928" s="107"/>
      <c r="X6928" s="225"/>
      <c r="Y6928" s="62"/>
      <c r="Z6928" s="108"/>
    </row>
    <row r="6929" spans="23:26" x14ac:dyDescent="0.25">
      <c r="W6929" s="107"/>
      <c r="X6929" s="225"/>
      <c r="Y6929" s="62"/>
      <c r="Z6929" s="108"/>
    </row>
    <row r="6930" spans="23:26" x14ac:dyDescent="0.25">
      <c r="W6930" s="107"/>
      <c r="X6930" s="225"/>
      <c r="Y6930" s="62"/>
      <c r="Z6930" s="108"/>
    </row>
    <row r="6931" spans="23:26" x14ac:dyDescent="0.25">
      <c r="W6931" s="107"/>
      <c r="X6931" s="225"/>
      <c r="Y6931" s="62"/>
      <c r="Z6931" s="108"/>
    </row>
    <row r="6932" spans="23:26" x14ac:dyDescent="0.25">
      <c r="W6932" s="107"/>
      <c r="X6932" s="225"/>
      <c r="Y6932" s="62"/>
      <c r="Z6932" s="108"/>
    </row>
    <row r="6933" spans="23:26" x14ac:dyDescent="0.25">
      <c r="W6933" s="107"/>
      <c r="X6933" s="225"/>
      <c r="Y6933" s="62"/>
      <c r="Z6933" s="108"/>
    </row>
    <row r="6934" spans="23:26" x14ac:dyDescent="0.25">
      <c r="W6934" s="107"/>
      <c r="X6934" s="225"/>
      <c r="Y6934" s="62"/>
      <c r="Z6934" s="108"/>
    </row>
    <row r="6935" spans="23:26" x14ac:dyDescent="0.25">
      <c r="W6935" s="107"/>
      <c r="X6935" s="225"/>
      <c r="Y6935" s="62"/>
      <c r="Z6935" s="108"/>
    </row>
    <row r="6936" spans="23:26" x14ac:dyDescent="0.25">
      <c r="W6936" s="107"/>
      <c r="X6936" s="225"/>
      <c r="Y6936" s="62"/>
      <c r="Z6936" s="108"/>
    </row>
    <row r="6937" spans="23:26" x14ac:dyDescent="0.25">
      <c r="W6937" s="107"/>
      <c r="X6937" s="225"/>
      <c r="Y6937" s="62"/>
      <c r="Z6937" s="108"/>
    </row>
    <row r="6938" spans="23:26" x14ac:dyDescent="0.25">
      <c r="W6938" s="107"/>
      <c r="X6938" s="225"/>
      <c r="Y6938" s="62"/>
      <c r="Z6938" s="108"/>
    </row>
    <row r="6939" spans="23:26" x14ac:dyDescent="0.25">
      <c r="W6939" s="107"/>
      <c r="X6939" s="225"/>
      <c r="Y6939" s="62"/>
      <c r="Z6939" s="108"/>
    </row>
    <row r="6940" spans="23:26" x14ac:dyDescent="0.25">
      <c r="W6940" s="107"/>
      <c r="X6940" s="225"/>
      <c r="Y6940" s="62"/>
      <c r="Z6940" s="108"/>
    </row>
    <row r="6941" spans="23:26" x14ac:dyDescent="0.25">
      <c r="W6941" s="107"/>
      <c r="X6941" s="225"/>
      <c r="Y6941" s="62"/>
      <c r="Z6941" s="108"/>
    </row>
    <row r="6942" spans="23:26" x14ac:dyDescent="0.25">
      <c r="W6942" s="107"/>
      <c r="X6942" s="225"/>
      <c r="Y6942" s="62"/>
      <c r="Z6942" s="108"/>
    </row>
    <row r="6943" spans="23:26" x14ac:dyDescent="0.25">
      <c r="W6943" s="107"/>
      <c r="X6943" s="225"/>
      <c r="Y6943" s="62"/>
      <c r="Z6943" s="108"/>
    </row>
    <row r="6944" spans="23:26" x14ac:dyDescent="0.25">
      <c r="W6944" s="107"/>
      <c r="X6944" s="225"/>
      <c r="Y6944" s="62"/>
      <c r="Z6944" s="108"/>
    </row>
    <row r="6945" spans="23:26" x14ac:dyDescent="0.25">
      <c r="W6945" s="107"/>
      <c r="X6945" s="225"/>
      <c r="Y6945" s="62"/>
      <c r="Z6945" s="108"/>
    </row>
    <row r="6946" spans="23:26" x14ac:dyDescent="0.25">
      <c r="W6946" s="107"/>
      <c r="X6946" s="225"/>
      <c r="Y6946" s="62"/>
      <c r="Z6946" s="108"/>
    </row>
    <row r="6947" spans="23:26" x14ac:dyDescent="0.25">
      <c r="W6947" s="107"/>
      <c r="X6947" s="225"/>
      <c r="Y6947" s="62"/>
      <c r="Z6947" s="108"/>
    </row>
    <row r="6948" spans="23:26" x14ac:dyDescent="0.25">
      <c r="W6948" s="107"/>
      <c r="X6948" s="225"/>
      <c r="Y6948" s="62"/>
      <c r="Z6948" s="108"/>
    </row>
    <row r="6949" spans="23:26" x14ac:dyDescent="0.25">
      <c r="W6949" s="107"/>
      <c r="X6949" s="225"/>
      <c r="Y6949" s="62"/>
      <c r="Z6949" s="108"/>
    </row>
    <row r="6950" spans="23:26" x14ac:dyDescent="0.25">
      <c r="W6950" s="107"/>
      <c r="X6950" s="225"/>
      <c r="Y6950" s="62"/>
      <c r="Z6950" s="108"/>
    </row>
    <row r="6951" spans="23:26" x14ac:dyDescent="0.25">
      <c r="W6951" s="107"/>
      <c r="X6951" s="225"/>
      <c r="Y6951" s="62"/>
      <c r="Z6951" s="108"/>
    </row>
    <row r="6952" spans="23:26" x14ac:dyDescent="0.25">
      <c r="W6952" s="107"/>
      <c r="X6952" s="225"/>
      <c r="Y6952" s="62"/>
      <c r="Z6952" s="108"/>
    </row>
    <row r="6953" spans="23:26" x14ac:dyDescent="0.25">
      <c r="W6953" s="107"/>
      <c r="X6953" s="225"/>
      <c r="Y6953" s="62"/>
      <c r="Z6953" s="108"/>
    </row>
    <row r="6954" spans="23:26" x14ac:dyDescent="0.25">
      <c r="W6954" s="107"/>
      <c r="X6954" s="225"/>
      <c r="Y6954" s="62"/>
      <c r="Z6954" s="108"/>
    </row>
    <row r="6955" spans="23:26" x14ac:dyDescent="0.25">
      <c r="W6955" s="107"/>
      <c r="X6955" s="225"/>
      <c r="Y6955" s="62"/>
      <c r="Z6955" s="108"/>
    </row>
    <row r="6956" spans="23:26" x14ac:dyDescent="0.25">
      <c r="W6956" s="107"/>
      <c r="X6956" s="225"/>
      <c r="Y6956" s="62"/>
      <c r="Z6956" s="108"/>
    </row>
    <row r="6957" spans="23:26" x14ac:dyDescent="0.25">
      <c r="W6957" s="107"/>
      <c r="X6957" s="225"/>
      <c r="Y6957" s="62"/>
      <c r="Z6957" s="108"/>
    </row>
    <row r="6958" spans="23:26" x14ac:dyDescent="0.25">
      <c r="W6958" s="107"/>
      <c r="X6958" s="225"/>
      <c r="Y6958" s="62"/>
      <c r="Z6958" s="108"/>
    </row>
    <row r="6959" spans="23:26" x14ac:dyDescent="0.25">
      <c r="W6959" s="107"/>
      <c r="X6959" s="225"/>
      <c r="Y6959" s="62"/>
      <c r="Z6959" s="108"/>
    </row>
    <row r="6960" spans="23:26" x14ac:dyDescent="0.25">
      <c r="W6960" s="107"/>
      <c r="X6960" s="225"/>
      <c r="Y6960" s="62"/>
      <c r="Z6960" s="108"/>
    </row>
    <row r="6961" spans="23:26" x14ac:dyDescent="0.25">
      <c r="W6961" s="107"/>
      <c r="X6961" s="225"/>
      <c r="Y6961" s="62"/>
      <c r="Z6961" s="108"/>
    </row>
    <row r="6962" spans="23:26" x14ac:dyDescent="0.25">
      <c r="W6962" s="107"/>
      <c r="X6962" s="225"/>
      <c r="Y6962" s="62"/>
      <c r="Z6962" s="108"/>
    </row>
    <row r="6963" spans="23:26" x14ac:dyDescent="0.25">
      <c r="W6963" s="107"/>
      <c r="X6963" s="225"/>
      <c r="Y6963" s="62"/>
      <c r="Z6963" s="108"/>
    </row>
    <row r="6964" spans="23:26" x14ac:dyDescent="0.25">
      <c r="W6964" s="107"/>
      <c r="X6964" s="225"/>
      <c r="Y6964" s="62"/>
      <c r="Z6964" s="108"/>
    </row>
    <row r="6965" spans="23:26" x14ac:dyDescent="0.25">
      <c r="W6965" s="107"/>
      <c r="X6965" s="225"/>
      <c r="Y6965" s="62"/>
      <c r="Z6965" s="108"/>
    </row>
    <row r="6966" spans="23:26" x14ac:dyDescent="0.25">
      <c r="W6966" s="107"/>
      <c r="X6966" s="225"/>
      <c r="Y6966" s="62"/>
      <c r="Z6966" s="108"/>
    </row>
    <row r="6967" spans="23:26" x14ac:dyDescent="0.25">
      <c r="W6967" s="107"/>
      <c r="X6967" s="225"/>
      <c r="Y6967" s="62"/>
      <c r="Z6967" s="108"/>
    </row>
    <row r="6968" spans="23:26" x14ac:dyDescent="0.25">
      <c r="W6968" s="107"/>
      <c r="X6968" s="225"/>
      <c r="Y6968" s="62"/>
      <c r="Z6968" s="108"/>
    </row>
    <row r="6969" spans="23:26" x14ac:dyDescent="0.25">
      <c r="W6969" s="107"/>
      <c r="X6969" s="225"/>
      <c r="Y6969" s="62"/>
      <c r="Z6969" s="108"/>
    </row>
    <row r="6970" spans="23:26" x14ac:dyDescent="0.25">
      <c r="W6970" s="107"/>
      <c r="X6970" s="225"/>
      <c r="Y6970" s="62"/>
      <c r="Z6970" s="108"/>
    </row>
    <row r="6971" spans="23:26" x14ac:dyDescent="0.25">
      <c r="W6971" s="107"/>
      <c r="X6971" s="225"/>
      <c r="Y6971" s="62"/>
      <c r="Z6971" s="108"/>
    </row>
    <row r="6972" spans="23:26" x14ac:dyDescent="0.25">
      <c r="W6972" s="107"/>
      <c r="X6972" s="225"/>
      <c r="Y6972" s="62"/>
      <c r="Z6972" s="108"/>
    </row>
    <row r="6973" spans="23:26" x14ac:dyDescent="0.25">
      <c r="W6973" s="107"/>
      <c r="X6973" s="225"/>
      <c r="Y6973" s="62"/>
      <c r="Z6973" s="108"/>
    </row>
    <row r="6974" spans="23:26" x14ac:dyDescent="0.25">
      <c r="W6974" s="107"/>
      <c r="X6974" s="225"/>
      <c r="Y6974" s="62"/>
      <c r="Z6974" s="108"/>
    </row>
    <row r="6975" spans="23:26" x14ac:dyDescent="0.25">
      <c r="W6975" s="107"/>
      <c r="X6975" s="225"/>
      <c r="Y6975" s="62"/>
      <c r="Z6975" s="108"/>
    </row>
    <row r="6976" spans="23:26" x14ac:dyDescent="0.25">
      <c r="W6976" s="107"/>
      <c r="X6976" s="225"/>
      <c r="Y6976" s="62"/>
      <c r="Z6976" s="108"/>
    </row>
    <row r="6977" spans="23:26" x14ac:dyDescent="0.25">
      <c r="W6977" s="107"/>
      <c r="X6977" s="225"/>
      <c r="Y6977" s="62"/>
      <c r="Z6977" s="108"/>
    </row>
    <row r="6978" spans="23:26" x14ac:dyDescent="0.25">
      <c r="W6978" s="107"/>
      <c r="X6978" s="225"/>
      <c r="Y6978" s="62"/>
      <c r="Z6978" s="108"/>
    </row>
    <row r="6979" spans="23:26" x14ac:dyDescent="0.25">
      <c r="W6979" s="107"/>
      <c r="X6979" s="225"/>
      <c r="Y6979" s="62"/>
      <c r="Z6979" s="108"/>
    </row>
    <row r="6980" spans="23:26" x14ac:dyDescent="0.25">
      <c r="W6980" s="107"/>
      <c r="X6980" s="225"/>
      <c r="Y6980" s="62"/>
      <c r="Z6980" s="108"/>
    </row>
    <row r="6981" spans="23:26" x14ac:dyDescent="0.25">
      <c r="W6981" s="107"/>
      <c r="X6981" s="225"/>
      <c r="Y6981" s="62"/>
      <c r="Z6981" s="108"/>
    </row>
    <row r="6982" spans="23:26" x14ac:dyDescent="0.25">
      <c r="W6982" s="107"/>
      <c r="X6982" s="225"/>
      <c r="Y6982" s="62"/>
      <c r="Z6982" s="108"/>
    </row>
    <row r="6983" spans="23:26" x14ac:dyDescent="0.25">
      <c r="W6983" s="107"/>
      <c r="X6983" s="225"/>
      <c r="Y6983" s="62"/>
      <c r="Z6983" s="108"/>
    </row>
    <row r="6984" spans="23:26" x14ac:dyDescent="0.25">
      <c r="W6984" s="107"/>
      <c r="X6984" s="225"/>
      <c r="Y6984" s="62"/>
      <c r="Z6984" s="108"/>
    </row>
    <row r="6985" spans="23:26" x14ac:dyDescent="0.25">
      <c r="W6985" s="107"/>
      <c r="X6985" s="225"/>
      <c r="Y6985" s="62"/>
      <c r="Z6985" s="108"/>
    </row>
    <row r="6986" spans="23:26" x14ac:dyDescent="0.25">
      <c r="W6986" s="107"/>
      <c r="X6986" s="225"/>
      <c r="Y6986" s="62"/>
      <c r="Z6986" s="108"/>
    </row>
    <row r="6987" spans="23:26" x14ac:dyDescent="0.25">
      <c r="W6987" s="107"/>
      <c r="X6987" s="225"/>
      <c r="Y6987" s="62"/>
      <c r="Z6987" s="108"/>
    </row>
    <row r="6988" spans="23:26" x14ac:dyDescent="0.25">
      <c r="W6988" s="107"/>
      <c r="X6988" s="225"/>
      <c r="Y6988" s="62"/>
      <c r="Z6988" s="108"/>
    </row>
    <row r="6989" spans="23:26" x14ac:dyDescent="0.25">
      <c r="W6989" s="107"/>
      <c r="X6989" s="225"/>
      <c r="Y6989" s="62"/>
      <c r="Z6989" s="108"/>
    </row>
    <row r="6990" spans="23:26" x14ac:dyDescent="0.25">
      <c r="W6990" s="107"/>
      <c r="X6990" s="225"/>
      <c r="Y6990" s="62"/>
      <c r="Z6990" s="108"/>
    </row>
    <row r="6991" spans="23:26" x14ac:dyDescent="0.25">
      <c r="W6991" s="107"/>
      <c r="X6991" s="225"/>
      <c r="Y6991" s="62"/>
      <c r="Z6991" s="108"/>
    </row>
    <row r="6992" spans="23:26" x14ac:dyDescent="0.25">
      <c r="W6992" s="107"/>
      <c r="X6992" s="225"/>
      <c r="Y6992" s="62"/>
      <c r="Z6992" s="108"/>
    </row>
    <row r="6993" spans="23:26" x14ac:dyDescent="0.25">
      <c r="W6993" s="107"/>
      <c r="X6993" s="225"/>
      <c r="Y6993" s="62"/>
      <c r="Z6993" s="108"/>
    </row>
    <row r="6994" spans="23:26" x14ac:dyDescent="0.25">
      <c r="W6994" s="107"/>
      <c r="X6994" s="225"/>
      <c r="Y6994" s="62"/>
      <c r="Z6994" s="108"/>
    </row>
    <row r="6995" spans="23:26" x14ac:dyDescent="0.25">
      <c r="W6995" s="107"/>
      <c r="X6995" s="225"/>
      <c r="Y6995" s="62"/>
      <c r="Z6995" s="108"/>
    </row>
    <row r="6996" spans="23:26" x14ac:dyDescent="0.25">
      <c r="W6996" s="107"/>
      <c r="X6996" s="225"/>
      <c r="Y6996" s="62"/>
      <c r="Z6996" s="108"/>
    </row>
    <row r="6997" spans="23:26" x14ac:dyDescent="0.25">
      <c r="W6997" s="107"/>
      <c r="X6997" s="225"/>
      <c r="Y6997" s="62"/>
      <c r="Z6997" s="108"/>
    </row>
    <row r="6998" spans="23:26" x14ac:dyDescent="0.25">
      <c r="W6998" s="107"/>
      <c r="X6998" s="225"/>
      <c r="Y6998" s="62"/>
      <c r="Z6998" s="108"/>
    </row>
    <row r="6999" spans="23:26" x14ac:dyDescent="0.25">
      <c r="W6999" s="107"/>
      <c r="X6999" s="225"/>
      <c r="Y6999" s="62"/>
      <c r="Z6999" s="108"/>
    </row>
    <row r="7000" spans="23:26" x14ac:dyDescent="0.25">
      <c r="W7000" s="107"/>
      <c r="X7000" s="225"/>
      <c r="Y7000" s="62"/>
      <c r="Z7000" s="108"/>
    </row>
    <row r="7001" spans="23:26" x14ac:dyDescent="0.25">
      <c r="W7001" s="107"/>
      <c r="X7001" s="225"/>
      <c r="Y7001" s="62"/>
      <c r="Z7001" s="108"/>
    </row>
    <row r="7002" spans="23:26" x14ac:dyDescent="0.25">
      <c r="W7002" s="107"/>
      <c r="X7002" s="225"/>
      <c r="Y7002" s="62"/>
      <c r="Z7002" s="108"/>
    </row>
    <row r="7003" spans="23:26" x14ac:dyDescent="0.25">
      <c r="W7003" s="107"/>
      <c r="X7003" s="225"/>
      <c r="Y7003" s="62"/>
      <c r="Z7003" s="108"/>
    </row>
    <row r="7004" spans="23:26" x14ac:dyDescent="0.25">
      <c r="W7004" s="107"/>
      <c r="X7004" s="225"/>
      <c r="Y7004" s="62"/>
      <c r="Z7004" s="108"/>
    </row>
    <row r="7005" spans="23:26" x14ac:dyDescent="0.25">
      <c r="W7005" s="107"/>
      <c r="X7005" s="225"/>
      <c r="Y7005" s="62"/>
      <c r="Z7005" s="108"/>
    </row>
    <row r="7006" spans="23:26" x14ac:dyDescent="0.25">
      <c r="W7006" s="107"/>
      <c r="X7006" s="225"/>
      <c r="Y7006" s="62"/>
      <c r="Z7006" s="108"/>
    </row>
    <row r="7007" spans="23:26" x14ac:dyDescent="0.25">
      <c r="W7007" s="107"/>
      <c r="X7007" s="225"/>
      <c r="Y7007" s="62"/>
      <c r="Z7007" s="108"/>
    </row>
    <row r="7008" spans="23:26" x14ac:dyDescent="0.25">
      <c r="W7008" s="107"/>
      <c r="X7008" s="225"/>
      <c r="Y7008" s="62"/>
      <c r="Z7008" s="108"/>
    </row>
    <row r="7009" spans="23:26" x14ac:dyDescent="0.25">
      <c r="W7009" s="107"/>
      <c r="X7009" s="225"/>
      <c r="Y7009" s="62"/>
      <c r="Z7009" s="108"/>
    </row>
    <row r="7010" spans="23:26" x14ac:dyDescent="0.25">
      <c r="W7010" s="107"/>
      <c r="X7010" s="225"/>
      <c r="Y7010" s="62"/>
      <c r="Z7010" s="108"/>
    </row>
    <row r="7011" spans="23:26" x14ac:dyDescent="0.25">
      <c r="W7011" s="107"/>
      <c r="X7011" s="225"/>
      <c r="Y7011" s="62"/>
      <c r="Z7011" s="108"/>
    </row>
    <row r="7012" spans="23:26" x14ac:dyDescent="0.25">
      <c r="W7012" s="107"/>
      <c r="X7012" s="225"/>
      <c r="Y7012" s="62"/>
      <c r="Z7012" s="108"/>
    </row>
    <row r="7013" spans="23:26" x14ac:dyDescent="0.25">
      <c r="W7013" s="107"/>
      <c r="X7013" s="225"/>
      <c r="Y7013" s="62"/>
      <c r="Z7013" s="108"/>
    </row>
    <row r="7014" spans="23:26" x14ac:dyDescent="0.25">
      <c r="W7014" s="107"/>
      <c r="X7014" s="225"/>
      <c r="Y7014" s="62"/>
      <c r="Z7014" s="108"/>
    </row>
    <row r="7015" spans="23:26" x14ac:dyDescent="0.25">
      <c r="W7015" s="107"/>
      <c r="X7015" s="225"/>
      <c r="Y7015" s="62"/>
      <c r="Z7015" s="108"/>
    </row>
    <row r="7016" spans="23:26" x14ac:dyDescent="0.25">
      <c r="W7016" s="107"/>
      <c r="X7016" s="225"/>
      <c r="Y7016" s="62"/>
      <c r="Z7016" s="108"/>
    </row>
    <row r="7017" spans="23:26" x14ac:dyDescent="0.25">
      <c r="W7017" s="107"/>
      <c r="X7017" s="225"/>
      <c r="Y7017" s="62"/>
      <c r="Z7017" s="108"/>
    </row>
    <row r="7018" spans="23:26" x14ac:dyDescent="0.25">
      <c r="W7018" s="107"/>
      <c r="X7018" s="225"/>
      <c r="Y7018" s="62"/>
      <c r="Z7018" s="108"/>
    </row>
    <row r="7019" spans="23:26" x14ac:dyDescent="0.25">
      <c r="W7019" s="107"/>
      <c r="X7019" s="225"/>
      <c r="Y7019" s="62"/>
      <c r="Z7019" s="108"/>
    </row>
    <row r="7020" spans="23:26" x14ac:dyDescent="0.25">
      <c r="W7020" s="107"/>
      <c r="X7020" s="225"/>
      <c r="Y7020" s="62"/>
      <c r="Z7020" s="108"/>
    </row>
    <row r="7021" spans="23:26" x14ac:dyDescent="0.25">
      <c r="W7021" s="107"/>
      <c r="X7021" s="225"/>
      <c r="Y7021" s="62"/>
      <c r="Z7021" s="108"/>
    </row>
    <row r="7022" spans="23:26" x14ac:dyDescent="0.25">
      <c r="W7022" s="107"/>
      <c r="X7022" s="225"/>
      <c r="Y7022" s="62"/>
      <c r="Z7022" s="108"/>
    </row>
    <row r="7023" spans="23:26" x14ac:dyDescent="0.25">
      <c r="W7023" s="107"/>
      <c r="X7023" s="225"/>
      <c r="Y7023" s="62"/>
      <c r="Z7023" s="108"/>
    </row>
    <row r="7024" spans="23:26" x14ac:dyDescent="0.25">
      <c r="W7024" s="107"/>
      <c r="X7024" s="225"/>
      <c r="Y7024" s="62"/>
      <c r="Z7024" s="108"/>
    </row>
    <row r="7025" spans="23:26" x14ac:dyDescent="0.25">
      <c r="W7025" s="107"/>
      <c r="X7025" s="225"/>
      <c r="Y7025" s="62"/>
      <c r="Z7025" s="108"/>
    </row>
    <row r="7026" spans="23:26" x14ac:dyDescent="0.25">
      <c r="W7026" s="107"/>
      <c r="X7026" s="225"/>
      <c r="Y7026" s="62"/>
      <c r="Z7026" s="108"/>
    </row>
    <row r="7027" spans="23:26" x14ac:dyDescent="0.25">
      <c r="W7027" s="107"/>
      <c r="X7027" s="225"/>
      <c r="Y7027" s="62"/>
      <c r="Z7027" s="108"/>
    </row>
    <row r="7028" spans="23:26" x14ac:dyDescent="0.25">
      <c r="W7028" s="107"/>
      <c r="X7028" s="225"/>
      <c r="Y7028" s="62"/>
      <c r="Z7028" s="108"/>
    </row>
    <row r="7029" spans="23:26" x14ac:dyDescent="0.25">
      <c r="W7029" s="107"/>
      <c r="X7029" s="225"/>
      <c r="Y7029" s="62"/>
      <c r="Z7029" s="108"/>
    </row>
    <row r="7030" spans="23:26" x14ac:dyDescent="0.25">
      <c r="W7030" s="107"/>
      <c r="X7030" s="225"/>
      <c r="Y7030" s="62"/>
      <c r="Z7030" s="108"/>
    </row>
    <row r="7031" spans="23:26" x14ac:dyDescent="0.25">
      <c r="W7031" s="107"/>
      <c r="X7031" s="225"/>
      <c r="Y7031" s="62"/>
      <c r="Z7031" s="108"/>
    </row>
    <row r="7032" spans="23:26" x14ac:dyDescent="0.25">
      <c r="W7032" s="107"/>
      <c r="X7032" s="225"/>
      <c r="Y7032" s="62"/>
      <c r="Z7032" s="108"/>
    </row>
    <row r="7033" spans="23:26" x14ac:dyDescent="0.25">
      <c r="W7033" s="107"/>
      <c r="X7033" s="225"/>
      <c r="Y7033" s="62"/>
      <c r="Z7033" s="108"/>
    </row>
    <row r="7034" spans="23:26" x14ac:dyDescent="0.25">
      <c r="W7034" s="107"/>
      <c r="X7034" s="225"/>
      <c r="Y7034" s="62"/>
      <c r="Z7034" s="108"/>
    </row>
    <row r="7035" spans="23:26" x14ac:dyDescent="0.25">
      <c r="W7035" s="107"/>
      <c r="X7035" s="225"/>
      <c r="Y7035" s="62"/>
      <c r="Z7035" s="108"/>
    </row>
    <row r="7036" spans="23:26" x14ac:dyDescent="0.25">
      <c r="W7036" s="107"/>
      <c r="X7036" s="225"/>
      <c r="Y7036" s="62"/>
      <c r="Z7036" s="108"/>
    </row>
    <row r="7037" spans="23:26" x14ac:dyDescent="0.25">
      <c r="W7037" s="107"/>
      <c r="X7037" s="225"/>
      <c r="Y7037" s="62"/>
      <c r="Z7037" s="108"/>
    </row>
    <row r="7038" spans="23:26" x14ac:dyDescent="0.25">
      <c r="W7038" s="107"/>
      <c r="X7038" s="225"/>
      <c r="Y7038" s="62"/>
      <c r="Z7038" s="108"/>
    </row>
    <row r="7039" spans="23:26" x14ac:dyDescent="0.25">
      <c r="W7039" s="107"/>
      <c r="X7039" s="225"/>
      <c r="Y7039" s="62"/>
      <c r="Z7039" s="108"/>
    </row>
    <row r="7040" spans="23:26" x14ac:dyDescent="0.25">
      <c r="W7040" s="107"/>
      <c r="X7040" s="225"/>
      <c r="Y7040" s="62"/>
      <c r="Z7040" s="108"/>
    </row>
    <row r="7041" spans="23:26" x14ac:dyDescent="0.25">
      <c r="W7041" s="107"/>
      <c r="X7041" s="225"/>
      <c r="Y7041" s="62"/>
      <c r="Z7041" s="108"/>
    </row>
    <row r="7042" spans="23:26" x14ac:dyDescent="0.25">
      <c r="W7042" s="107"/>
      <c r="X7042" s="225"/>
      <c r="Y7042" s="62"/>
      <c r="Z7042" s="108"/>
    </row>
    <row r="7043" spans="23:26" x14ac:dyDescent="0.25">
      <c r="W7043" s="107"/>
      <c r="X7043" s="225"/>
      <c r="Y7043" s="62"/>
      <c r="Z7043" s="108"/>
    </row>
    <row r="7044" spans="23:26" x14ac:dyDescent="0.25">
      <c r="W7044" s="107"/>
      <c r="X7044" s="225"/>
      <c r="Y7044" s="62"/>
      <c r="Z7044" s="108"/>
    </row>
    <row r="7045" spans="23:26" x14ac:dyDescent="0.25">
      <c r="W7045" s="107"/>
      <c r="X7045" s="225"/>
      <c r="Y7045" s="62"/>
      <c r="Z7045" s="108"/>
    </row>
    <row r="7046" spans="23:26" x14ac:dyDescent="0.25">
      <c r="W7046" s="107"/>
      <c r="X7046" s="225"/>
      <c r="Y7046" s="62"/>
      <c r="Z7046" s="108"/>
    </row>
    <row r="7047" spans="23:26" x14ac:dyDescent="0.25">
      <c r="W7047" s="107"/>
      <c r="X7047" s="225"/>
      <c r="Y7047" s="62"/>
      <c r="Z7047" s="108"/>
    </row>
    <row r="7048" spans="23:26" x14ac:dyDescent="0.25">
      <c r="W7048" s="107"/>
      <c r="X7048" s="225"/>
      <c r="Y7048" s="62"/>
      <c r="Z7048" s="108"/>
    </row>
    <row r="7049" spans="23:26" x14ac:dyDescent="0.25">
      <c r="W7049" s="107"/>
      <c r="X7049" s="225"/>
      <c r="Y7049" s="62"/>
      <c r="Z7049" s="108"/>
    </row>
    <row r="7050" spans="23:26" x14ac:dyDescent="0.25">
      <c r="W7050" s="107"/>
      <c r="X7050" s="225"/>
      <c r="Y7050" s="62"/>
      <c r="Z7050" s="108"/>
    </row>
    <row r="7051" spans="23:26" x14ac:dyDescent="0.25">
      <c r="W7051" s="107"/>
      <c r="X7051" s="225"/>
      <c r="Y7051" s="62"/>
      <c r="Z7051" s="108"/>
    </row>
    <row r="7052" spans="23:26" x14ac:dyDescent="0.25">
      <c r="W7052" s="107"/>
      <c r="X7052" s="225"/>
      <c r="Y7052" s="62"/>
      <c r="Z7052" s="108"/>
    </row>
    <row r="7053" spans="23:26" x14ac:dyDescent="0.25">
      <c r="W7053" s="107"/>
      <c r="X7053" s="225"/>
      <c r="Y7053" s="62"/>
      <c r="Z7053" s="108"/>
    </row>
    <row r="7054" spans="23:26" x14ac:dyDescent="0.25">
      <c r="W7054" s="107"/>
      <c r="X7054" s="225"/>
      <c r="Y7054" s="62"/>
      <c r="Z7054" s="108"/>
    </row>
    <row r="7055" spans="23:26" x14ac:dyDescent="0.25">
      <c r="W7055" s="107"/>
      <c r="X7055" s="225"/>
      <c r="Y7055" s="62"/>
      <c r="Z7055" s="108"/>
    </row>
    <row r="7056" spans="23:26" x14ac:dyDescent="0.25">
      <c r="W7056" s="107"/>
      <c r="X7056" s="225"/>
      <c r="Y7056" s="62"/>
      <c r="Z7056" s="108"/>
    </row>
    <row r="7057" spans="23:26" x14ac:dyDescent="0.25">
      <c r="W7057" s="107"/>
      <c r="X7057" s="225"/>
      <c r="Y7057" s="62"/>
      <c r="Z7057" s="108"/>
    </row>
    <row r="7058" spans="23:26" x14ac:dyDescent="0.25">
      <c r="W7058" s="107"/>
      <c r="X7058" s="225"/>
      <c r="Y7058" s="62"/>
      <c r="Z7058" s="108"/>
    </row>
    <row r="7059" spans="23:26" x14ac:dyDescent="0.25">
      <c r="W7059" s="107"/>
      <c r="X7059" s="225"/>
      <c r="Y7059" s="62"/>
      <c r="Z7059" s="108"/>
    </row>
    <row r="7060" spans="23:26" x14ac:dyDescent="0.25">
      <c r="W7060" s="107"/>
      <c r="X7060" s="225"/>
      <c r="Y7060" s="62"/>
      <c r="Z7060" s="108"/>
    </row>
    <row r="7061" spans="23:26" x14ac:dyDescent="0.25">
      <c r="W7061" s="107"/>
      <c r="X7061" s="225"/>
      <c r="Y7061" s="62"/>
      <c r="Z7061" s="108"/>
    </row>
    <row r="7062" spans="23:26" x14ac:dyDescent="0.25">
      <c r="W7062" s="107"/>
      <c r="X7062" s="225"/>
      <c r="Y7062" s="62"/>
      <c r="Z7062" s="108"/>
    </row>
    <row r="7063" spans="23:26" x14ac:dyDescent="0.25">
      <c r="W7063" s="107"/>
      <c r="X7063" s="225"/>
      <c r="Y7063" s="62"/>
      <c r="Z7063" s="108"/>
    </row>
    <row r="7064" spans="23:26" x14ac:dyDescent="0.25">
      <c r="W7064" s="107"/>
      <c r="X7064" s="225"/>
      <c r="Y7064" s="62"/>
      <c r="Z7064" s="108"/>
    </row>
    <row r="7065" spans="23:26" x14ac:dyDescent="0.25">
      <c r="W7065" s="107"/>
      <c r="X7065" s="225"/>
      <c r="Y7065" s="62"/>
      <c r="Z7065" s="108"/>
    </row>
    <row r="7066" spans="23:26" x14ac:dyDescent="0.25">
      <c r="W7066" s="107"/>
      <c r="X7066" s="225"/>
      <c r="Y7066" s="62"/>
      <c r="Z7066" s="108"/>
    </row>
    <row r="7067" spans="23:26" x14ac:dyDescent="0.25">
      <c r="W7067" s="107"/>
      <c r="X7067" s="225"/>
      <c r="Y7067" s="62"/>
      <c r="Z7067" s="108"/>
    </row>
    <row r="7068" spans="23:26" x14ac:dyDescent="0.25">
      <c r="W7068" s="107"/>
      <c r="X7068" s="225"/>
      <c r="Y7068" s="62"/>
      <c r="Z7068" s="108"/>
    </row>
    <row r="7069" spans="23:26" x14ac:dyDescent="0.25">
      <c r="W7069" s="107"/>
      <c r="X7069" s="225"/>
      <c r="Y7069" s="62"/>
      <c r="Z7069" s="108"/>
    </row>
    <row r="7070" spans="23:26" x14ac:dyDescent="0.25">
      <c r="W7070" s="107"/>
      <c r="X7070" s="225"/>
      <c r="Y7070" s="62"/>
      <c r="Z7070" s="108"/>
    </row>
    <row r="7071" spans="23:26" x14ac:dyDescent="0.25">
      <c r="W7071" s="107"/>
      <c r="X7071" s="225"/>
      <c r="Y7071" s="62"/>
      <c r="Z7071" s="108"/>
    </row>
    <row r="7072" spans="23:26" x14ac:dyDescent="0.25">
      <c r="W7072" s="107"/>
      <c r="X7072" s="225"/>
      <c r="Y7072" s="62"/>
      <c r="Z7072" s="108"/>
    </row>
    <row r="7073" spans="23:26" x14ac:dyDescent="0.25">
      <c r="W7073" s="107"/>
      <c r="X7073" s="225"/>
      <c r="Y7073" s="62"/>
      <c r="Z7073" s="108"/>
    </row>
    <row r="7074" spans="23:26" x14ac:dyDescent="0.25">
      <c r="W7074" s="107"/>
      <c r="X7074" s="225"/>
      <c r="Y7074" s="62"/>
      <c r="Z7074" s="108"/>
    </row>
    <row r="7075" spans="23:26" x14ac:dyDescent="0.25">
      <c r="W7075" s="107"/>
      <c r="X7075" s="225"/>
      <c r="Y7075" s="62"/>
      <c r="Z7075" s="108"/>
    </row>
    <row r="7076" spans="23:26" x14ac:dyDescent="0.25">
      <c r="W7076" s="107"/>
      <c r="X7076" s="225"/>
      <c r="Y7076" s="62"/>
      <c r="Z7076" s="108"/>
    </row>
    <row r="7077" spans="23:26" x14ac:dyDescent="0.25">
      <c r="W7077" s="107"/>
      <c r="X7077" s="225"/>
      <c r="Y7077" s="62"/>
      <c r="Z7077" s="108"/>
    </row>
    <row r="7078" spans="23:26" x14ac:dyDescent="0.25">
      <c r="W7078" s="107"/>
      <c r="X7078" s="225"/>
      <c r="Y7078" s="62"/>
      <c r="Z7078" s="108"/>
    </row>
    <row r="7079" spans="23:26" x14ac:dyDescent="0.25">
      <c r="W7079" s="107"/>
      <c r="X7079" s="225"/>
      <c r="Y7079" s="62"/>
      <c r="Z7079" s="108"/>
    </row>
    <row r="7080" spans="23:26" x14ac:dyDescent="0.25">
      <c r="W7080" s="107"/>
      <c r="X7080" s="225"/>
      <c r="Y7080" s="62"/>
      <c r="Z7080" s="108"/>
    </row>
    <row r="7081" spans="23:26" x14ac:dyDescent="0.25">
      <c r="W7081" s="107"/>
      <c r="X7081" s="225"/>
      <c r="Y7081" s="62"/>
      <c r="Z7081" s="108"/>
    </row>
    <row r="7082" spans="23:26" x14ac:dyDescent="0.25">
      <c r="W7082" s="107"/>
      <c r="X7082" s="225"/>
      <c r="Y7082" s="62"/>
      <c r="Z7082" s="108"/>
    </row>
    <row r="7083" spans="23:26" x14ac:dyDescent="0.25">
      <c r="W7083" s="107"/>
      <c r="X7083" s="225"/>
      <c r="Y7083" s="62"/>
      <c r="Z7083" s="108"/>
    </row>
    <row r="7084" spans="23:26" x14ac:dyDescent="0.25">
      <c r="W7084" s="107"/>
      <c r="X7084" s="225"/>
      <c r="Y7084" s="62"/>
      <c r="Z7084" s="108"/>
    </row>
    <row r="7085" spans="23:26" x14ac:dyDescent="0.25">
      <c r="W7085" s="107"/>
      <c r="X7085" s="225"/>
      <c r="Y7085" s="62"/>
      <c r="Z7085" s="108"/>
    </row>
    <row r="7086" spans="23:26" x14ac:dyDescent="0.25">
      <c r="W7086" s="107"/>
      <c r="X7086" s="225"/>
      <c r="Y7086" s="62"/>
      <c r="Z7086" s="108"/>
    </row>
    <row r="7087" spans="23:26" x14ac:dyDescent="0.25">
      <c r="W7087" s="107"/>
      <c r="X7087" s="225"/>
      <c r="Y7087" s="62"/>
      <c r="Z7087" s="108"/>
    </row>
    <row r="7088" spans="23:26" x14ac:dyDescent="0.25">
      <c r="W7088" s="107"/>
      <c r="X7088" s="225"/>
      <c r="Y7088" s="62"/>
      <c r="Z7088" s="108"/>
    </row>
    <row r="7089" spans="23:26" x14ac:dyDescent="0.25">
      <c r="W7089" s="107"/>
      <c r="X7089" s="225"/>
      <c r="Y7089" s="62"/>
      <c r="Z7089" s="108"/>
    </row>
    <row r="7090" spans="23:26" x14ac:dyDescent="0.25">
      <c r="W7090" s="107"/>
      <c r="X7090" s="225"/>
      <c r="Y7090" s="62"/>
      <c r="Z7090" s="108"/>
    </row>
    <row r="7091" spans="23:26" x14ac:dyDescent="0.25">
      <c r="W7091" s="107"/>
      <c r="X7091" s="225"/>
      <c r="Y7091" s="62"/>
      <c r="Z7091" s="108"/>
    </row>
    <row r="7092" spans="23:26" x14ac:dyDescent="0.25">
      <c r="W7092" s="107"/>
      <c r="X7092" s="225"/>
      <c r="Y7092" s="62"/>
      <c r="Z7092" s="108"/>
    </row>
    <row r="7093" spans="23:26" x14ac:dyDescent="0.25">
      <c r="W7093" s="107"/>
      <c r="X7093" s="225"/>
      <c r="Y7093" s="62"/>
      <c r="Z7093" s="108"/>
    </row>
    <row r="7094" spans="23:26" x14ac:dyDescent="0.25">
      <c r="W7094" s="107"/>
      <c r="X7094" s="225"/>
      <c r="Y7094" s="62"/>
      <c r="Z7094" s="108"/>
    </row>
    <row r="7095" spans="23:26" x14ac:dyDescent="0.25">
      <c r="W7095" s="107"/>
      <c r="X7095" s="225"/>
      <c r="Y7095" s="62"/>
      <c r="Z7095" s="108"/>
    </row>
    <row r="7096" spans="23:26" x14ac:dyDescent="0.25">
      <c r="W7096" s="107"/>
      <c r="X7096" s="225"/>
      <c r="Y7096" s="62"/>
      <c r="Z7096" s="108"/>
    </row>
    <row r="7097" spans="23:26" x14ac:dyDescent="0.25">
      <c r="W7097" s="107"/>
      <c r="X7097" s="225"/>
      <c r="Y7097" s="62"/>
      <c r="Z7097" s="108"/>
    </row>
    <row r="7098" spans="23:26" x14ac:dyDescent="0.25">
      <c r="W7098" s="107"/>
      <c r="X7098" s="225"/>
      <c r="Y7098" s="62"/>
      <c r="Z7098" s="108"/>
    </row>
    <row r="7099" spans="23:26" x14ac:dyDescent="0.25">
      <c r="W7099" s="107"/>
      <c r="X7099" s="225"/>
      <c r="Y7099" s="62"/>
      <c r="Z7099" s="108"/>
    </row>
    <row r="7100" spans="23:26" x14ac:dyDescent="0.25">
      <c r="W7100" s="107"/>
      <c r="X7100" s="225"/>
      <c r="Y7100" s="62"/>
      <c r="Z7100" s="108"/>
    </row>
    <row r="7101" spans="23:26" x14ac:dyDescent="0.25">
      <c r="W7101" s="107"/>
      <c r="X7101" s="225"/>
      <c r="Y7101" s="62"/>
      <c r="Z7101" s="108"/>
    </row>
    <row r="7102" spans="23:26" x14ac:dyDescent="0.25">
      <c r="W7102" s="107"/>
      <c r="X7102" s="225"/>
      <c r="Y7102" s="62"/>
      <c r="Z7102" s="108"/>
    </row>
    <row r="7103" spans="23:26" x14ac:dyDescent="0.25">
      <c r="W7103" s="107"/>
      <c r="X7103" s="225"/>
      <c r="Y7103" s="62"/>
      <c r="Z7103" s="108"/>
    </row>
    <row r="7104" spans="23:26" x14ac:dyDescent="0.25">
      <c r="W7104" s="107"/>
      <c r="X7104" s="225"/>
      <c r="Y7104" s="62"/>
      <c r="Z7104" s="108"/>
    </row>
    <row r="7105" spans="23:26" x14ac:dyDescent="0.25">
      <c r="W7105" s="107"/>
      <c r="X7105" s="225"/>
      <c r="Y7105" s="62"/>
      <c r="Z7105" s="108"/>
    </row>
    <row r="7106" spans="23:26" x14ac:dyDescent="0.25">
      <c r="W7106" s="107"/>
      <c r="X7106" s="225"/>
      <c r="Y7106" s="62"/>
      <c r="Z7106" s="108"/>
    </row>
    <row r="7107" spans="23:26" x14ac:dyDescent="0.25">
      <c r="W7107" s="107"/>
      <c r="X7107" s="225"/>
      <c r="Y7107" s="62"/>
      <c r="Z7107" s="108"/>
    </row>
    <row r="7108" spans="23:26" x14ac:dyDescent="0.25">
      <c r="W7108" s="107"/>
      <c r="X7108" s="225"/>
      <c r="Y7108" s="62"/>
      <c r="Z7108" s="108"/>
    </row>
    <row r="7109" spans="23:26" x14ac:dyDescent="0.25">
      <c r="W7109" s="107"/>
      <c r="X7109" s="225"/>
      <c r="Y7109" s="62"/>
      <c r="Z7109" s="108"/>
    </row>
    <row r="7110" spans="23:26" x14ac:dyDescent="0.25">
      <c r="W7110" s="107"/>
      <c r="X7110" s="225"/>
      <c r="Y7110" s="62"/>
      <c r="Z7110" s="108"/>
    </row>
    <row r="7111" spans="23:26" x14ac:dyDescent="0.25">
      <c r="W7111" s="107"/>
      <c r="X7111" s="225"/>
      <c r="Y7111" s="62"/>
      <c r="Z7111" s="108"/>
    </row>
    <row r="7112" spans="23:26" x14ac:dyDescent="0.25">
      <c r="W7112" s="107"/>
      <c r="X7112" s="225"/>
      <c r="Y7112" s="62"/>
      <c r="Z7112" s="108"/>
    </row>
    <row r="7113" spans="23:26" x14ac:dyDescent="0.25">
      <c r="W7113" s="107"/>
      <c r="X7113" s="225"/>
      <c r="Y7113" s="62"/>
      <c r="Z7113" s="108"/>
    </row>
    <row r="7114" spans="23:26" x14ac:dyDescent="0.25">
      <c r="W7114" s="107"/>
      <c r="X7114" s="225"/>
      <c r="Y7114" s="62"/>
      <c r="Z7114" s="108"/>
    </row>
    <row r="7115" spans="23:26" x14ac:dyDescent="0.25">
      <c r="W7115" s="107"/>
      <c r="X7115" s="225"/>
      <c r="Y7115" s="62"/>
      <c r="Z7115" s="108"/>
    </row>
    <row r="7116" spans="23:26" x14ac:dyDescent="0.25">
      <c r="W7116" s="107"/>
      <c r="X7116" s="225"/>
      <c r="Y7116" s="62"/>
      <c r="Z7116" s="108"/>
    </row>
    <row r="7117" spans="23:26" x14ac:dyDescent="0.25">
      <c r="W7117" s="107"/>
      <c r="X7117" s="225"/>
      <c r="Y7117" s="62"/>
      <c r="Z7117" s="108"/>
    </row>
    <row r="7118" spans="23:26" x14ac:dyDescent="0.25">
      <c r="W7118" s="107"/>
      <c r="X7118" s="225"/>
      <c r="Y7118" s="62"/>
      <c r="Z7118" s="108"/>
    </row>
    <row r="7119" spans="23:26" x14ac:dyDescent="0.25">
      <c r="W7119" s="107"/>
      <c r="X7119" s="225"/>
      <c r="Y7119" s="62"/>
      <c r="Z7119" s="108"/>
    </row>
    <row r="7120" spans="23:26" x14ac:dyDescent="0.25">
      <c r="W7120" s="107"/>
      <c r="X7120" s="225"/>
      <c r="Y7120" s="62"/>
      <c r="Z7120" s="108"/>
    </row>
    <row r="7121" spans="23:26" x14ac:dyDescent="0.25">
      <c r="W7121" s="107"/>
      <c r="X7121" s="225"/>
      <c r="Y7121" s="62"/>
      <c r="Z7121" s="108"/>
    </row>
    <row r="7122" spans="23:26" x14ac:dyDescent="0.25">
      <c r="W7122" s="107"/>
      <c r="X7122" s="225"/>
      <c r="Y7122" s="62"/>
      <c r="Z7122" s="108"/>
    </row>
    <row r="7123" spans="23:26" x14ac:dyDescent="0.25">
      <c r="W7123" s="107"/>
      <c r="X7123" s="225"/>
      <c r="Y7123" s="62"/>
      <c r="Z7123" s="108"/>
    </row>
    <row r="7124" spans="23:26" x14ac:dyDescent="0.25">
      <c r="W7124" s="107"/>
      <c r="X7124" s="225"/>
      <c r="Y7124" s="62"/>
      <c r="Z7124" s="108"/>
    </row>
    <row r="7125" spans="23:26" x14ac:dyDescent="0.25">
      <c r="W7125" s="107"/>
      <c r="X7125" s="225"/>
      <c r="Y7125" s="62"/>
      <c r="Z7125" s="108"/>
    </row>
    <row r="7126" spans="23:26" x14ac:dyDescent="0.25">
      <c r="W7126" s="107"/>
      <c r="X7126" s="225"/>
      <c r="Y7126" s="62"/>
      <c r="Z7126" s="108"/>
    </row>
    <row r="7127" spans="23:26" x14ac:dyDescent="0.25">
      <c r="W7127" s="107"/>
      <c r="X7127" s="225"/>
      <c r="Y7127" s="62"/>
      <c r="Z7127" s="108"/>
    </row>
    <row r="7128" spans="23:26" x14ac:dyDescent="0.25">
      <c r="W7128" s="107"/>
      <c r="X7128" s="225"/>
      <c r="Y7128" s="62"/>
      <c r="Z7128" s="108"/>
    </row>
    <row r="7129" spans="23:26" x14ac:dyDescent="0.25">
      <c r="W7129" s="107"/>
      <c r="X7129" s="225"/>
      <c r="Y7129" s="62"/>
      <c r="Z7129" s="108"/>
    </row>
    <row r="7130" spans="23:26" x14ac:dyDescent="0.25">
      <c r="W7130" s="107"/>
      <c r="X7130" s="225"/>
      <c r="Y7130" s="62"/>
      <c r="Z7130" s="108"/>
    </row>
    <row r="7131" spans="23:26" x14ac:dyDescent="0.25">
      <c r="W7131" s="107"/>
      <c r="X7131" s="225"/>
      <c r="Y7131" s="62"/>
      <c r="Z7131" s="108"/>
    </row>
    <row r="7132" spans="23:26" x14ac:dyDescent="0.25">
      <c r="W7132" s="107"/>
      <c r="X7132" s="225"/>
      <c r="Y7132" s="62"/>
      <c r="Z7132" s="108"/>
    </row>
    <row r="7133" spans="23:26" x14ac:dyDescent="0.25">
      <c r="W7133" s="107"/>
      <c r="X7133" s="225"/>
      <c r="Y7133" s="62"/>
      <c r="Z7133" s="108"/>
    </row>
    <row r="7134" spans="23:26" x14ac:dyDescent="0.25">
      <c r="W7134" s="107"/>
      <c r="X7134" s="225"/>
      <c r="Y7134" s="62"/>
      <c r="Z7134" s="108"/>
    </row>
    <row r="7135" spans="23:26" x14ac:dyDescent="0.25">
      <c r="W7135" s="107"/>
      <c r="X7135" s="225"/>
      <c r="Y7135" s="62"/>
      <c r="Z7135" s="108"/>
    </row>
    <row r="7136" spans="23:26" x14ac:dyDescent="0.25">
      <c r="W7136" s="107"/>
      <c r="X7136" s="225"/>
      <c r="Y7136" s="62"/>
      <c r="Z7136" s="108"/>
    </row>
    <row r="7137" spans="23:26" x14ac:dyDescent="0.25">
      <c r="W7137" s="107"/>
      <c r="X7137" s="225"/>
      <c r="Y7137" s="62"/>
      <c r="Z7137" s="108"/>
    </row>
    <row r="7138" spans="23:26" x14ac:dyDescent="0.25">
      <c r="W7138" s="107"/>
      <c r="X7138" s="225"/>
      <c r="Y7138" s="62"/>
      <c r="Z7138" s="108"/>
    </row>
    <row r="7139" spans="23:26" x14ac:dyDescent="0.25">
      <c r="W7139" s="107"/>
      <c r="X7139" s="225"/>
      <c r="Y7139" s="62"/>
      <c r="Z7139" s="108"/>
    </row>
    <row r="7140" spans="23:26" x14ac:dyDescent="0.25">
      <c r="W7140" s="107"/>
      <c r="X7140" s="225"/>
      <c r="Y7140" s="62"/>
      <c r="Z7140" s="108"/>
    </row>
    <row r="7141" spans="23:26" x14ac:dyDescent="0.25">
      <c r="W7141" s="107"/>
      <c r="X7141" s="225"/>
      <c r="Y7141" s="62"/>
      <c r="Z7141" s="108"/>
    </row>
    <row r="7142" spans="23:26" x14ac:dyDescent="0.25">
      <c r="W7142" s="107"/>
      <c r="X7142" s="225"/>
      <c r="Y7142" s="62"/>
      <c r="Z7142" s="108"/>
    </row>
    <row r="7143" spans="23:26" x14ac:dyDescent="0.25">
      <c r="W7143" s="107"/>
      <c r="X7143" s="225"/>
      <c r="Y7143" s="62"/>
      <c r="Z7143" s="108"/>
    </row>
    <row r="7144" spans="23:26" x14ac:dyDescent="0.25">
      <c r="W7144" s="107"/>
      <c r="X7144" s="225"/>
      <c r="Y7144" s="62"/>
      <c r="Z7144" s="108"/>
    </row>
    <row r="7145" spans="23:26" x14ac:dyDescent="0.25">
      <c r="W7145" s="107"/>
      <c r="X7145" s="225"/>
      <c r="Y7145" s="62"/>
      <c r="Z7145" s="108"/>
    </row>
    <row r="7146" spans="23:26" x14ac:dyDescent="0.25">
      <c r="W7146" s="107"/>
      <c r="X7146" s="225"/>
      <c r="Y7146" s="62"/>
      <c r="Z7146" s="108"/>
    </row>
    <row r="7147" spans="23:26" x14ac:dyDescent="0.25">
      <c r="W7147" s="107"/>
      <c r="X7147" s="225"/>
      <c r="Y7147" s="62"/>
      <c r="Z7147" s="108"/>
    </row>
    <row r="7148" spans="23:26" x14ac:dyDescent="0.25">
      <c r="W7148" s="107"/>
      <c r="X7148" s="225"/>
      <c r="Y7148" s="62"/>
      <c r="Z7148" s="108"/>
    </row>
    <row r="7149" spans="23:26" x14ac:dyDescent="0.25">
      <c r="W7149" s="107"/>
      <c r="X7149" s="225"/>
      <c r="Y7149" s="62"/>
      <c r="Z7149" s="108"/>
    </row>
    <row r="7150" spans="23:26" x14ac:dyDescent="0.25">
      <c r="W7150" s="107"/>
      <c r="X7150" s="225"/>
      <c r="Y7150" s="62"/>
      <c r="Z7150" s="108"/>
    </row>
    <row r="7151" spans="23:26" x14ac:dyDescent="0.25">
      <c r="W7151" s="107"/>
      <c r="X7151" s="225"/>
      <c r="Y7151" s="62"/>
      <c r="Z7151" s="108"/>
    </row>
    <row r="7152" spans="23:26" x14ac:dyDescent="0.25">
      <c r="W7152" s="107"/>
      <c r="X7152" s="225"/>
      <c r="Y7152" s="62"/>
      <c r="Z7152" s="108"/>
    </row>
    <row r="7153" spans="23:26" x14ac:dyDescent="0.25">
      <c r="W7153" s="107"/>
      <c r="X7153" s="225"/>
      <c r="Y7153" s="62"/>
      <c r="Z7153" s="108"/>
    </row>
    <row r="7154" spans="23:26" x14ac:dyDescent="0.25">
      <c r="W7154" s="107"/>
      <c r="X7154" s="225"/>
      <c r="Y7154" s="62"/>
      <c r="Z7154" s="108"/>
    </row>
    <row r="7155" spans="23:26" x14ac:dyDescent="0.25">
      <c r="W7155" s="107"/>
      <c r="X7155" s="225"/>
      <c r="Y7155" s="62"/>
      <c r="Z7155" s="108"/>
    </row>
    <row r="7156" spans="23:26" x14ac:dyDescent="0.25">
      <c r="W7156" s="107"/>
      <c r="X7156" s="225"/>
      <c r="Y7156" s="62"/>
      <c r="Z7156" s="108"/>
    </row>
    <row r="7157" spans="23:26" x14ac:dyDescent="0.25">
      <c r="W7157" s="107"/>
      <c r="X7157" s="225"/>
      <c r="Y7157" s="62"/>
      <c r="Z7157" s="108"/>
    </row>
    <row r="7158" spans="23:26" x14ac:dyDescent="0.25">
      <c r="W7158" s="107"/>
      <c r="X7158" s="225"/>
      <c r="Y7158" s="62"/>
      <c r="Z7158" s="108"/>
    </row>
    <row r="7159" spans="23:26" x14ac:dyDescent="0.25">
      <c r="W7159" s="107"/>
      <c r="X7159" s="225"/>
      <c r="Y7159" s="62"/>
      <c r="Z7159" s="108"/>
    </row>
    <row r="7160" spans="23:26" x14ac:dyDescent="0.25">
      <c r="W7160" s="107"/>
      <c r="X7160" s="225"/>
      <c r="Y7160" s="62"/>
      <c r="Z7160" s="108"/>
    </row>
    <row r="7161" spans="23:26" x14ac:dyDescent="0.25">
      <c r="W7161" s="107"/>
      <c r="X7161" s="225"/>
      <c r="Y7161" s="62"/>
      <c r="Z7161" s="108"/>
    </row>
    <row r="7162" spans="23:26" x14ac:dyDescent="0.25">
      <c r="W7162" s="107"/>
      <c r="X7162" s="225"/>
      <c r="Y7162" s="62"/>
      <c r="Z7162" s="108"/>
    </row>
    <row r="7163" spans="23:26" x14ac:dyDescent="0.25">
      <c r="W7163" s="107"/>
      <c r="X7163" s="225"/>
      <c r="Y7163" s="62"/>
      <c r="Z7163" s="108"/>
    </row>
    <row r="7164" spans="23:26" x14ac:dyDescent="0.25">
      <c r="W7164" s="107"/>
      <c r="X7164" s="225"/>
      <c r="Y7164" s="62"/>
      <c r="Z7164" s="108"/>
    </row>
    <row r="7165" spans="23:26" x14ac:dyDescent="0.25">
      <c r="W7165" s="107"/>
      <c r="X7165" s="225"/>
      <c r="Y7165" s="62"/>
      <c r="Z7165" s="108"/>
    </row>
    <row r="7166" spans="23:26" x14ac:dyDescent="0.25">
      <c r="W7166" s="107"/>
      <c r="X7166" s="225"/>
      <c r="Y7166" s="62"/>
      <c r="Z7166" s="108"/>
    </row>
    <row r="7167" spans="23:26" x14ac:dyDescent="0.25">
      <c r="W7167" s="107"/>
      <c r="X7167" s="225"/>
      <c r="Y7167" s="62"/>
      <c r="Z7167" s="108"/>
    </row>
    <row r="7168" spans="23:26" x14ac:dyDescent="0.25">
      <c r="W7168" s="107"/>
      <c r="X7168" s="225"/>
      <c r="Y7168" s="62"/>
      <c r="Z7168" s="108"/>
    </row>
    <row r="7169" spans="23:26" x14ac:dyDescent="0.25">
      <c r="W7169" s="107"/>
      <c r="X7169" s="225"/>
      <c r="Y7169" s="62"/>
      <c r="Z7169" s="108"/>
    </row>
    <row r="7170" spans="23:26" x14ac:dyDescent="0.25">
      <c r="W7170" s="107"/>
      <c r="X7170" s="225"/>
      <c r="Y7170" s="62"/>
      <c r="Z7170" s="108"/>
    </row>
    <row r="7171" spans="23:26" x14ac:dyDescent="0.25">
      <c r="W7171" s="107"/>
      <c r="X7171" s="225"/>
      <c r="Y7171" s="62"/>
      <c r="Z7171" s="108"/>
    </row>
    <row r="7172" spans="23:26" x14ac:dyDescent="0.25">
      <c r="W7172" s="107"/>
      <c r="X7172" s="225"/>
      <c r="Y7172" s="62"/>
      <c r="Z7172" s="108"/>
    </row>
    <row r="7173" spans="23:26" x14ac:dyDescent="0.25">
      <c r="W7173" s="107"/>
      <c r="X7173" s="225"/>
      <c r="Y7173" s="62"/>
      <c r="Z7173" s="108"/>
    </row>
    <row r="7174" spans="23:26" x14ac:dyDescent="0.25">
      <c r="W7174" s="107"/>
      <c r="X7174" s="225"/>
      <c r="Y7174" s="62"/>
      <c r="Z7174" s="108"/>
    </row>
    <row r="7175" spans="23:26" x14ac:dyDescent="0.25">
      <c r="W7175" s="107"/>
      <c r="X7175" s="225"/>
      <c r="Y7175" s="62"/>
      <c r="Z7175" s="108"/>
    </row>
    <row r="7176" spans="23:26" x14ac:dyDescent="0.25">
      <c r="W7176" s="107"/>
      <c r="X7176" s="225"/>
      <c r="Y7176" s="62"/>
      <c r="Z7176" s="108"/>
    </row>
    <row r="7177" spans="23:26" x14ac:dyDescent="0.25">
      <c r="W7177" s="107"/>
      <c r="X7177" s="225"/>
      <c r="Y7177" s="62"/>
      <c r="Z7177" s="108"/>
    </row>
    <row r="7178" spans="23:26" x14ac:dyDescent="0.25">
      <c r="W7178" s="107"/>
      <c r="X7178" s="225"/>
      <c r="Y7178" s="62"/>
      <c r="Z7178" s="108"/>
    </row>
    <row r="7179" spans="23:26" x14ac:dyDescent="0.25">
      <c r="W7179" s="107"/>
      <c r="X7179" s="225"/>
      <c r="Y7179" s="62"/>
      <c r="Z7179" s="108"/>
    </row>
    <row r="7180" spans="23:26" x14ac:dyDescent="0.25">
      <c r="W7180" s="107"/>
      <c r="X7180" s="225"/>
      <c r="Y7180" s="62"/>
      <c r="Z7180" s="108"/>
    </row>
    <row r="7181" spans="23:26" x14ac:dyDescent="0.25">
      <c r="W7181" s="107"/>
      <c r="X7181" s="225"/>
      <c r="Y7181" s="62"/>
      <c r="Z7181" s="108"/>
    </row>
    <row r="7182" spans="23:26" x14ac:dyDescent="0.25">
      <c r="W7182" s="107"/>
      <c r="X7182" s="225"/>
      <c r="Y7182" s="62"/>
      <c r="Z7182" s="108"/>
    </row>
    <row r="7183" spans="23:26" x14ac:dyDescent="0.25">
      <c r="W7183" s="107"/>
      <c r="X7183" s="225"/>
      <c r="Y7183" s="62"/>
      <c r="Z7183" s="108"/>
    </row>
    <row r="7184" spans="23:26" x14ac:dyDescent="0.25">
      <c r="W7184" s="107"/>
      <c r="X7184" s="225"/>
      <c r="Y7184" s="62"/>
      <c r="Z7184" s="108"/>
    </row>
    <row r="7185" spans="23:26" x14ac:dyDescent="0.25">
      <c r="W7185" s="107"/>
      <c r="X7185" s="225"/>
      <c r="Y7185" s="62"/>
      <c r="Z7185" s="108"/>
    </row>
    <row r="7186" spans="23:26" x14ac:dyDescent="0.25">
      <c r="W7186" s="107"/>
      <c r="X7186" s="225"/>
      <c r="Y7186" s="62"/>
      <c r="Z7186" s="108"/>
    </row>
    <row r="7187" spans="23:26" x14ac:dyDescent="0.25">
      <c r="W7187" s="107"/>
      <c r="X7187" s="225"/>
      <c r="Y7187" s="62"/>
      <c r="Z7187" s="108"/>
    </row>
    <row r="7188" spans="23:26" x14ac:dyDescent="0.25">
      <c r="W7188" s="107"/>
      <c r="X7188" s="225"/>
      <c r="Y7188" s="62"/>
      <c r="Z7188" s="108"/>
    </row>
    <row r="7189" spans="23:26" x14ac:dyDescent="0.25">
      <c r="W7189" s="107"/>
      <c r="X7189" s="225"/>
      <c r="Y7189" s="62"/>
      <c r="Z7189" s="108"/>
    </row>
    <row r="7190" spans="23:26" x14ac:dyDescent="0.25">
      <c r="W7190" s="107"/>
      <c r="X7190" s="225"/>
      <c r="Y7190" s="62"/>
      <c r="Z7190" s="108"/>
    </row>
    <row r="7191" spans="23:26" x14ac:dyDescent="0.25">
      <c r="W7191" s="107"/>
      <c r="X7191" s="225"/>
      <c r="Y7191" s="62"/>
      <c r="Z7191" s="108"/>
    </row>
    <row r="7192" spans="23:26" x14ac:dyDescent="0.25">
      <c r="W7192" s="107"/>
      <c r="X7192" s="225"/>
      <c r="Y7192" s="62"/>
      <c r="Z7192" s="108"/>
    </row>
    <row r="7193" spans="23:26" x14ac:dyDescent="0.25">
      <c r="W7193" s="107"/>
      <c r="X7193" s="225"/>
      <c r="Y7193" s="62"/>
      <c r="Z7193" s="108"/>
    </row>
    <row r="7194" spans="23:26" x14ac:dyDescent="0.25">
      <c r="W7194" s="107"/>
      <c r="X7194" s="225"/>
      <c r="Y7194" s="62"/>
      <c r="Z7194" s="108"/>
    </row>
    <row r="7195" spans="23:26" x14ac:dyDescent="0.25">
      <c r="W7195" s="107"/>
      <c r="X7195" s="225"/>
      <c r="Y7195" s="62"/>
      <c r="Z7195" s="108"/>
    </row>
    <row r="7196" spans="23:26" x14ac:dyDescent="0.25">
      <c r="W7196" s="107"/>
      <c r="X7196" s="225"/>
      <c r="Y7196" s="62"/>
      <c r="Z7196" s="108"/>
    </row>
    <row r="7197" spans="23:26" x14ac:dyDescent="0.25">
      <c r="W7197" s="107"/>
      <c r="X7197" s="225"/>
      <c r="Y7197" s="62"/>
      <c r="Z7197" s="108"/>
    </row>
    <row r="7198" spans="23:26" x14ac:dyDescent="0.25">
      <c r="W7198" s="107"/>
      <c r="X7198" s="225"/>
      <c r="Y7198" s="62"/>
      <c r="Z7198" s="108"/>
    </row>
    <row r="7199" spans="23:26" x14ac:dyDescent="0.25">
      <c r="W7199" s="107"/>
      <c r="X7199" s="225"/>
      <c r="Y7199" s="62"/>
      <c r="Z7199" s="108"/>
    </row>
    <row r="7200" spans="23:26" x14ac:dyDescent="0.25">
      <c r="W7200" s="107"/>
      <c r="X7200" s="225"/>
      <c r="Y7200" s="62"/>
      <c r="Z7200" s="108"/>
    </row>
    <row r="7201" spans="23:26" x14ac:dyDescent="0.25">
      <c r="W7201" s="107"/>
      <c r="X7201" s="225"/>
      <c r="Y7201" s="62"/>
      <c r="Z7201" s="108"/>
    </row>
    <row r="7202" spans="23:26" x14ac:dyDescent="0.25">
      <c r="W7202" s="107"/>
      <c r="X7202" s="225"/>
      <c r="Y7202" s="62"/>
      <c r="Z7202" s="108"/>
    </row>
    <row r="7203" spans="23:26" x14ac:dyDescent="0.25">
      <c r="W7203" s="107"/>
      <c r="X7203" s="225"/>
      <c r="Y7203" s="62"/>
      <c r="Z7203" s="108"/>
    </row>
    <row r="7204" spans="23:26" x14ac:dyDescent="0.25">
      <c r="W7204" s="107"/>
      <c r="X7204" s="225"/>
      <c r="Y7204" s="62"/>
      <c r="Z7204" s="108"/>
    </row>
    <row r="7205" spans="23:26" x14ac:dyDescent="0.25">
      <c r="W7205" s="107"/>
      <c r="X7205" s="225"/>
      <c r="Y7205" s="62"/>
      <c r="Z7205" s="108"/>
    </row>
    <row r="7206" spans="23:26" x14ac:dyDescent="0.25">
      <c r="W7206" s="107"/>
      <c r="X7206" s="225"/>
      <c r="Y7206" s="62"/>
      <c r="Z7206" s="108"/>
    </row>
    <row r="7207" spans="23:26" x14ac:dyDescent="0.25">
      <c r="W7207" s="107"/>
      <c r="X7207" s="225"/>
      <c r="Y7207" s="62"/>
      <c r="Z7207" s="108"/>
    </row>
    <row r="7208" spans="23:26" x14ac:dyDescent="0.25">
      <c r="W7208" s="107"/>
      <c r="X7208" s="225"/>
      <c r="Y7208" s="62"/>
      <c r="Z7208" s="108"/>
    </row>
    <row r="7209" spans="23:26" x14ac:dyDescent="0.25">
      <c r="W7209" s="107"/>
      <c r="X7209" s="225"/>
      <c r="Y7209" s="62"/>
      <c r="Z7209" s="108"/>
    </row>
    <row r="7210" spans="23:26" x14ac:dyDescent="0.25">
      <c r="W7210" s="107"/>
      <c r="X7210" s="225"/>
      <c r="Y7210" s="62"/>
      <c r="Z7210" s="108"/>
    </row>
    <row r="7211" spans="23:26" x14ac:dyDescent="0.25">
      <c r="W7211" s="107"/>
      <c r="X7211" s="225"/>
      <c r="Y7211" s="62"/>
      <c r="Z7211" s="108"/>
    </row>
    <row r="7212" spans="23:26" x14ac:dyDescent="0.25">
      <c r="W7212" s="107"/>
      <c r="X7212" s="225"/>
      <c r="Y7212" s="62"/>
      <c r="Z7212" s="108"/>
    </row>
    <row r="7213" spans="23:26" x14ac:dyDescent="0.25">
      <c r="W7213" s="107"/>
      <c r="X7213" s="225"/>
      <c r="Y7213" s="62"/>
      <c r="Z7213" s="108"/>
    </row>
    <row r="7214" spans="23:26" x14ac:dyDescent="0.25">
      <c r="W7214" s="107"/>
      <c r="X7214" s="225"/>
      <c r="Y7214" s="62"/>
      <c r="Z7214" s="108"/>
    </row>
    <row r="7215" spans="23:26" x14ac:dyDescent="0.25">
      <c r="W7215" s="107"/>
      <c r="X7215" s="225"/>
      <c r="Y7215" s="62"/>
      <c r="Z7215" s="108"/>
    </row>
    <row r="7216" spans="23:26" x14ac:dyDescent="0.25">
      <c r="W7216" s="107"/>
      <c r="X7216" s="225"/>
      <c r="Y7216" s="62"/>
      <c r="Z7216" s="108"/>
    </row>
    <row r="7217" spans="23:26" x14ac:dyDescent="0.25">
      <c r="W7217" s="107"/>
      <c r="X7217" s="225"/>
      <c r="Y7217" s="62"/>
      <c r="Z7217" s="108"/>
    </row>
    <row r="7218" spans="23:26" x14ac:dyDescent="0.25">
      <c r="W7218" s="107"/>
      <c r="X7218" s="225"/>
      <c r="Y7218" s="62"/>
      <c r="Z7218" s="108"/>
    </row>
    <row r="7219" spans="23:26" x14ac:dyDescent="0.25">
      <c r="W7219" s="107"/>
      <c r="X7219" s="225"/>
      <c r="Y7219" s="62"/>
      <c r="Z7219" s="108"/>
    </row>
    <row r="7220" spans="23:26" x14ac:dyDescent="0.25">
      <c r="W7220" s="107"/>
      <c r="X7220" s="225"/>
      <c r="Y7220" s="62"/>
      <c r="Z7220" s="108"/>
    </row>
    <row r="7221" spans="23:26" x14ac:dyDescent="0.25">
      <c r="W7221" s="107"/>
      <c r="X7221" s="225"/>
      <c r="Y7221" s="62"/>
      <c r="Z7221" s="108"/>
    </row>
    <row r="7222" spans="23:26" x14ac:dyDescent="0.25">
      <c r="W7222" s="107"/>
      <c r="X7222" s="225"/>
      <c r="Y7222" s="62"/>
      <c r="Z7222" s="108"/>
    </row>
    <row r="7223" spans="23:26" x14ac:dyDescent="0.25">
      <c r="W7223" s="107"/>
      <c r="X7223" s="225"/>
      <c r="Y7223" s="62"/>
      <c r="Z7223" s="108"/>
    </row>
    <row r="7224" spans="23:26" x14ac:dyDescent="0.25">
      <c r="W7224" s="107"/>
      <c r="X7224" s="225"/>
      <c r="Y7224" s="62"/>
      <c r="Z7224" s="108"/>
    </row>
    <row r="7225" spans="23:26" x14ac:dyDescent="0.25">
      <c r="W7225" s="107"/>
      <c r="X7225" s="225"/>
      <c r="Y7225" s="62"/>
      <c r="Z7225" s="108"/>
    </row>
    <row r="7226" spans="23:26" x14ac:dyDescent="0.25">
      <c r="W7226" s="107"/>
      <c r="X7226" s="225"/>
      <c r="Y7226" s="62"/>
      <c r="Z7226" s="108"/>
    </row>
    <row r="7227" spans="23:26" x14ac:dyDescent="0.25">
      <c r="W7227" s="107"/>
      <c r="X7227" s="225"/>
      <c r="Y7227" s="62"/>
      <c r="Z7227" s="108"/>
    </row>
    <row r="7228" spans="23:26" x14ac:dyDescent="0.25">
      <c r="W7228" s="107"/>
      <c r="X7228" s="225"/>
      <c r="Y7228" s="62"/>
      <c r="Z7228" s="108"/>
    </row>
    <row r="7229" spans="23:26" x14ac:dyDescent="0.25">
      <c r="W7229" s="107"/>
      <c r="X7229" s="225"/>
      <c r="Y7229" s="62"/>
      <c r="Z7229" s="108"/>
    </row>
    <row r="7230" spans="23:26" x14ac:dyDescent="0.25">
      <c r="W7230" s="107"/>
      <c r="X7230" s="225"/>
      <c r="Y7230" s="62"/>
      <c r="Z7230" s="108"/>
    </row>
    <row r="7231" spans="23:26" x14ac:dyDescent="0.25">
      <c r="W7231" s="107"/>
      <c r="X7231" s="225"/>
      <c r="Y7231" s="62"/>
      <c r="Z7231" s="108"/>
    </row>
    <row r="7232" spans="23:26" x14ac:dyDescent="0.25">
      <c r="W7232" s="107"/>
      <c r="X7232" s="225"/>
      <c r="Y7232" s="62"/>
      <c r="Z7232" s="108"/>
    </row>
    <row r="7233" spans="23:26" x14ac:dyDescent="0.25">
      <c r="W7233" s="107"/>
      <c r="X7233" s="225"/>
      <c r="Y7233" s="62"/>
      <c r="Z7233" s="108"/>
    </row>
    <row r="7234" spans="23:26" x14ac:dyDescent="0.25">
      <c r="W7234" s="107"/>
      <c r="X7234" s="225"/>
      <c r="Y7234" s="62"/>
      <c r="Z7234" s="108"/>
    </row>
    <row r="7235" spans="23:26" x14ac:dyDescent="0.25">
      <c r="W7235" s="107"/>
      <c r="X7235" s="225"/>
      <c r="Y7235" s="62"/>
      <c r="Z7235" s="108"/>
    </row>
    <row r="7236" spans="23:26" x14ac:dyDescent="0.25">
      <c r="W7236" s="107"/>
      <c r="X7236" s="225"/>
      <c r="Y7236" s="62"/>
      <c r="Z7236" s="108"/>
    </row>
    <row r="7237" spans="23:26" x14ac:dyDescent="0.25">
      <c r="W7237" s="107"/>
      <c r="X7237" s="225"/>
      <c r="Y7237" s="62"/>
      <c r="Z7237" s="108"/>
    </row>
    <row r="7238" spans="23:26" x14ac:dyDescent="0.25">
      <c r="W7238" s="107"/>
      <c r="X7238" s="225"/>
      <c r="Y7238" s="62"/>
      <c r="Z7238" s="108"/>
    </row>
    <row r="7239" spans="23:26" x14ac:dyDescent="0.25">
      <c r="W7239" s="107"/>
      <c r="X7239" s="225"/>
      <c r="Y7239" s="62"/>
      <c r="Z7239" s="108"/>
    </row>
    <row r="7240" spans="23:26" x14ac:dyDescent="0.25">
      <c r="W7240" s="107"/>
      <c r="X7240" s="225"/>
      <c r="Y7240" s="62"/>
      <c r="Z7240" s="108"/>
    </row>
    <row r="7241" spans="23:26" x14ac:dyDescent="0.25">
      <c r="W7241" s="107"/>
      <c r="X7241" s="225"/>
      <c r="Y7241" s="62"/>
      <c r="Z7241" s="108"/>
    </row>
    <row r="7242" spans="23:26" x14ac:dyDescent="0.25">
      <c r="W7242" s="107"/>
      <c r="X7242" s="225"/>
      <c r="Y7242" s="62"/>
      <c r="Z7242" s="108"/>
    </row>
    <row r="7243" spans="23:26" x14ac:dyDescent="0.25">
      <c r="W7243" s="107"/>
      <c r="X7243" s="225"/>
      <c r="Y7243" s="62"/>
      <c r="Z7243" s="108"/>
    </row>
    <row r="7244" spans="23:26" x14ac:dyDescent="0.25">
      <c r="W7244" s="107"/>
      <c r="X7244" s="225"/>
      <c r="Y7244" s="62"/>
      <c r="Z7244" s="108"/>
    </row>
    <row r="7245" spans="23:26" x14ac:dyDescent="0.25">
      <c r="W7245" s="107"/>
      <c r="X7245" s="225"/>
      <c r="Y7245" s="62"/>
      <c r="Z7245" s="108"/>
    </row>
    <row r="7246" spans="23:26" x14ac:dyDescent="0.25">
      <c r="W7246" s="107"/>
      <c r="X7246" s="225"/>
      <c r="Y7246" s="62"/>
      <c r="Z7246" s="108"/>
    </row>
    <row r="7247" spans="23:26" x14ac:dyDescent="0.25">
      <c r="W7247" s="107"/>
      <c r="X7247" s="225"/>
      <c r="Y7247" s="62"/>
      <c r="Z7247" s="108"/>
    </row>
    <row r="7248" spans="23:26" x14ac:dyDescent="0.25">
      <c r="W7248" s="107"/>
      <c r="X7248" s="225"/>
      <c r="Y7248" s="62"/>
      <c r="Z7248" s="108"/>
    </row>
    <row r="7249" spans="23:26" x14ac:dyDescent="0.25">
      <c r="W7249" s="107"/>
      <c r="X7249" s="225"/>
      <c r="Y7249" s="62"/>
      <c r="Z7249" s="108"/>
    </row>
    <row r="7250" spans="23:26" x14ac:dyDescent="0.25">
      <c r="W7250" s="107"/>
      <c r="X7250" s="225"/>
      <c r="Y7250" s="62"/>
      <c r="Z7250" s="108"/>
    </row>
    <row r="7251" spans="23:26" x14ac:dyDescent="0.25">
      <c r="W7251" s="107"/>
      <c r="X7251" s="225"/>
      <c r="Y7251" s="62"/>
      <c r="Z7251" s="108"/>
    </row>
    <row r="7252" spans="23:26" x14ac:dyDescent="0.25">
      <c r="W7252" s="107"/>
      <c r="X7252" s="225"/>
      <c r="Y7252" s="62"/>
      <c r="Z7252" s="108"/>
    </row>
    <row r="7253" spans="23:26" x14ac:dyDescent="0.25">
      <c r="W7253" s="107"/>
      <c r="X7253" s="225"/>
      <c r="Y7253" s="62"/>
      <c r="Z7253" s="108"/>
    </row>
    <row r="7254" spans="23:26" x14ac:dyDescent="0.25">
      <c r="W7254" s="107"/>
      <c r="X7254" s="225"/>
      <c r="Y7254" s="62"/>
      <c r="Z7254" s="108"/>
    </row>
    <row r="7255" spans="23:26" x14ac:dyDescent="0.25">
      <c r="W7255" s="107"/>
      <c r="X7255" s="225"/>
      <c r="Y7255" s="62"/>
      <c r="Z7255" s="108"/>
    </row>
    <row r="7256" spans="23:26" x14ac:dyDescent="0.25">
      <c r="W7256" s="107"/>
      <c r="X7256" s="225"/>
      <c r="Y7256" s="62"/>
      <c r="Z7256" s="108"/>
    </row>
    <row r="7257" spans="23:26" x14ac:dyDescent="0.25">
      <c r="W7257" s="107"/>
      <c r="X7257" s="225"/>
      <c r="Y7257" s="62"/>
      <c r="Z7257" s="108"/>
    </row>
    <row r="7258" spans="23:26" x14ac:dyDescent="0.25">
      <c r="W7258" s="107"/>
      <c r="X7258" s="225"/>
      <c r="Y7258" s="62"/>
      <c r="Z7258" s="108"/>
    </row>
    <row r="7259" spans="23:26" x14ac:dyDescent="0.25">
      <c r="W7259" s="107"/>
      <c r="X7259" s="225"/>
      <c r="Y7259" s="62"/>
      <c r="Z7259" s="108"/>
    </row>
    <row r="7260" spans="23:26" x14ac:dyDescent="0.25">
      <c r="W7260" s="107"/>
      <c r="X7260" s="225"/>
      <c r="Y7260" s="62"/>
      <c r="Z7260" s="108"/>
    </row>
    <row r="7261" spans="23:26" x14ac:dyDescent="0.25">
      <c r="W7261" s="107"/>
      <c r="X7261" s="225"/>
      <c r="Y7261" s="62"/>
      <c r="Z7261" s="108"/>
    </row>
    <row r="7262" spans="23:26" x14ac:dyDescent="0.25">
      <c r="W7262" s="107"/>
      <c r="X7262" s="225"/>
      <c r="Y7262" s="62"/>
      <c r="Z7262" s="108"/>
    </row>
    <row r="7263" spans="23:26" x14ac:dyDescent="0.25">
      <c r="W7263" s="107"/>
      <c r="X7263" s="225"/>
      <c r="Y7263" s="62"/>
      <c r="Z7263" s="108"/>
    </row>
    <row r="7264" spans="23:26" x14ac:dyDescent="0.25">
      <c r="W7264" s="107"/>
      <c r="X7264" s="225"/>
      <c r="Y7264" s="62"/>
      <c r="Z7264" s="108"/>
    </row>
    <row r="7265" spans="23:26" x14ac:dyDescent="0.25">
      <c r="W7265" s="107"/>
      <c r="X7265" s="225"/>
      <c r="Y7265" s="62"/>
      <c r="Z7265" s="108"/>
    </row>
    <row r="7266" spans="23:26" x14ac:dyDescent="0.25">
      <c r="W7266" s="107"/>
      <c r="X7266" s="225"/>
      <c r="Y7266" s="62"/>
      <c r="Z7266" s="108"/>
    </row>
    <row r="7267" spans="23:26" x14ac:dyDescent="0.25">
      <c r="W7267" s="107"/>
      <c r="X7267" s="225"/>
      <c r="Y7267" s="62"/>
      <c r="Z7267" s="108"/>
    </row>
    <row r="7268" spans="23:26" x14ac:dyDescent="0.25">
      <c r="W7268" s="107"/>
      <c r="X7268" s="225"/>
      <c r="Y7268" s="62"/>
      <c r="Z7268" s="108"/>
    </row>
    <row r="7269" spans="23:26" x14ac:dyDescent="0.25">
      <c r="W7269" s="107"/>
      <c r="X7269" s="225"/>
      <c r="Y7269" s="62"/>
      <c r="Z7269" s="108"/>
    </row>
    <row r="7270" spans="23:26" x14ac:dyDescent="0.25">
      <c r="W7270" s="107"/>
      <c r="X7270" s="225"/>
      <c r="Y7270" s="62"/>
      <c r="Z7270" s="108"/>
    </row>
    <row r="7271" spans="23:26" x14ac:dyDescent="0.25">
      <c r="W7271" s="107"/>
      <c r="X7271" s="225"/>
      <c r="Y7271" s="62"/>
      <c r="Z7271" s="108"/>
    </row>
    <row r="7272" spans="23:26" x14ac:dyDescent="0.25">
      <c r="W7272" s="107"/>
      <c r="X7272" s="225"/>
      <c r="Y7272" s="62"/>
      <c r="Z7272" s="108"/>
    </row>
    <row r="7273" spans="23:26" x14ac:dyDescent="0.25">
      <c r="W7273" s="107"/>
      <c r="X7273" s="225"/>
      <c r="Y7273" s="62"/>
      <c r="Z7273" s="108"/>
    </row>
    <row r="7274" spans="23:26" x14ac:dyDescent="0.25">
      <c r="W7274" s="107"/>
      <c r="X7274" s="225"/>
      <c r="Y7274" s="62"/>
      <c r="Z7274" s="108"/>
    </row>
    <row r="7275" spans="23:26" x14ac:dyDescent="0.25">
      <c r="W7275" s="107"/>
      <c r="X7275" s="225"/>
      <c r="Y7275" s="62"/>
      <c r="Z7275" s="108"/>
    </row>
    <row r="7276" spans="23:26" x14ac:dyDescent="0.25">
      <c r="W7276" s="107"/>
      <c r="X7276" s="225"/>
      <c r="Y7276" s="62"/>
      <c r="Z7276" s="108"/>
    </row>
    <row r="7277" spans="23:26" x14ac:dyDescent="0.25">
      <c r="W7277" s="107"/>
      <c r="X7277" s="225"/>
      <c r="Y7277" s="62"/>
      <c r="Z7277" s="108"/>
    </row>
    <row r="7278" spans="23:26" x14ac:dyDescent="0.25">
      <c r="W7278" s="107"/>
      <c r="X7278" s="225"/>
      <c r="Y7278" s="62"/>
      <c r="Z7278" s="108"/>
    </row>
    <row r="7279" spans="23:26" x14ac:dyDescent="0.25">
      <c r="W7279" s="107"/>
      <c r="X7279" s="225"/>
      <c r="Y7279" s="62"/>
      <c r="Z7279" s="108"/>
    </row>
    <row r="7280" spans="23:26" x14ac:dyDescent="0.25">
      <c r="W7280" s="107"/>
      <c r="X7280" s="225"/>
      <c r="Y7280" s="62"/>
      <c r="Z7280" s="108"/>
    </row>
    <row r="7281" spans="23:26" x14ac:dyDescent="0.25">
      <c r="W7281" s="107"/>
      <c r="X7281" s="225"/>
      <c r="Y7281" s="62"/>
      <c r="Z7281" s="108"/>
    </row>
    <row r="7282" spans="23:26" x14ac:dyDescent="0.25">
      <c r="W7282" s="107"/>
      <c r="X7282" s="225"/>
      <c r="Y7282" s="62"/>
      <c r="Z7282" s="108"/>
    </row>
    <row r="7283" spans="23:26" x14ac:dyDescent="0.25">
      <c r="W7283" s="107"/>
      <c r="X7283" s="225"/>
      <c r="Y7283" s="62"/>
      <c r="Z7283" s="108"/>
    </row>
    <row r="7284" spans="23:26" x14ac:dyDescent="0.25">
      <c r="W7284" s="107"/>
      <c r="X7284" s="225"/>
      <c r="Y7284" s="62"/>
      <c r="Z7284" s="108"/>
    </row>
    <row r="7285" spans="23:26" x14ac:dyDescent="0.25">
      <c r="W7285" s="107"/>
      <c r="X7285" s="225"/>
      <c r="Y7285" s="62"/>
      <c r="Z7285" s="108"/>
    </row>
    <row r="7286" spans="23:26" x14ac:dyDescent="0.25">
      <c r="W7286" s="107"/>
      <c r="X7286" s="225"/>
      <c r="Y7286" s="62"/>
      <c r="Z7286" s="108"/>
    </row>
    <row r="7287" spans="23:26" x14ac:dyDescent="0.25">
      <c r="W7287" s="107"/>
      <c r="X7287" s="225"/>
      <c r="Y7287" s="62"/>
      <c r="Z7287" s="108"/>
    </row>
    <row r="7288" spans="23:26" x14ac:dyDescent="0.25">
      <c r="W7288" s="107"/>
      <c r="X7288" s="225"/>
      <c r="Y7288" s="62"/>
      <c r="Z7288" s="108"/>
    </row>
    <row r="7289" spans="23:26" x14ac:dyDescent="0.25">
      <c r="W7289" s="107"/>
      <c r="X7289" s="225"/>
      <c r="Y7289" s="62"/>
      <c r="Z7289" s="108"/>
    </row>
    <row r="7290" spans="23:26" x14ac:dyDescent="0.25">
      <c r="W7290" s="107"/>
      <c r="X7290" s="225"/>
      <c r="Y7290" s="62"/>
      <c r="Z7290" s="108"/>
    </row>
    <row r="7291" spans="23:26" x14ac:dyDescent="0.25">
      <c r="W7291" s="107"/>
      <c r="X7291" s="225"/>
      <c r="Y7291" s="62"/>
      <c r="Z7291" s="108"/>
    </row>
    <row r="7292" spans="23:26" x14ac:dyDescent="0.25">
      <c r="W7292" s="107"/>
      <c r="X7292" s="225"/>
      <c r="Y7292" s="62"/>
      <c r="Z7292" s="108"/>
    </row>
    <row r="7293" spans="23:26" x14ac:dyDescent="0.25">
      <c r="W7293" s="107"/>
      <c r="X7293" s="225"/>
      <c r="Y7293" s="62"/>
      <c r="Z7293" s="108"/>
    </row>
    <row r="7294" spans="23:26" x14ac:dyDescent="0.25">
      <c r="W7294" s="107"/>
      <c r="X7294" s="225"/>
      <c r="Y7294" s="62"/>
      <c r="Z7294" s="108"/>
    </row>
    <row r="7295" spans="23:26" x14ac:dyDescent="0.25">
      <c r="W7295" s="107"/>
      <c r="X7295" s="225"/>
      <c r="Y7295" s="62"/>
      <c r="Z7295" s="108"/>
    </row>
    <row r="7296" spans="23:26" x14ac:dyDescent="0.25">
      <c r="W7296" s="107"/>
      <c r="X7296" s="225"/>
      <c r="Y7296" s="62"/>
      <c r="Z7296" s="108"/>
    </row>
    <row r="7297" spans="23:26" x14ac:dyDescent="0.25">
      <c r="W7297" s="107"/>
      <c r="X7297" s="225"/>
      <c r="Y7297" s="62"/>
      <c r="Z7297" s="108"/>
    </row>
    <row r="7298" spans="23:26" x14ac:dyDescent="0.25">
      <c r="W7298" s="107"/>
      <c r="X7298" s="225"/>
      <c r="Y7298" s="62"/>
      <c r="Z7298" s="108"/>
    </row>
    <row r="7299" spans="23:26" x14ac:dyDescent="0.25">
      <c r="W7299" s="107"/>
      <c r="X7299" s="225"/>
      <c r="Y7299" s="62"/>
      <c r="Z7299" s="108"/>
    </row>
    <row r="7300" spans="23:26" x14ac:dyDescent="0.25">
      <c r="W7300" s="107"/>
      <c r="X7300" s="225"/>
      <c r="Y7300" s="62"/>
      <c r="Z7300" s="108"/>
    </row>
    <row r="7301" spans="23:26" x14ac:dyDescent="0.25">
      <c r="W7301" s="107"/>
      <c r="X7301" s="225"/>
      <c r="Y7301" s="62"/>
      <c r="Z7301" s="108"/>
    </row>
    <row r="7302" spans="23:26" x14ac:dyDescent="0.25">
      <c r="W7302" s="107"/>
      <c r="X7302" s="225"/>
      <c r="Y7302" s="62"/>
      <c r="Z7302" s="108"/>
    </row>
    <row r="7303" spans="23:26" x14ac:dyDescent="0.25">
      <c r="W7303" s="107"/>
      <c r="X7303" s="225"/>
      <c r="Y7303" s="62"/>
      <c r="Z7303" s="108"/>
    </row>
    <row r="7304" spans="23:26" x14ac:dyDescent="0.25">
      <c r="W7304" s="107"/>
      <c r="X7304" s="225"/>
      <c r="Y7304" s="62"/>
      <c r="Z7304" s="108"/>
    </row>
    <row r="7305" spans="23:26" x14ac:dyDescent="0.25">
      <c r="W7305" s="107"/>
      <c r="X7305" s="225"/>
      <c r="Y7305" s="62"/>
      <c r="Z7305" s="108"/>
    </row>
    <row r="7306" spans="23:26" x14ac:dyDescent="0.25">
      <c r="W7306" s="107"/>
      <c r="X7306" s="225"/>
      <c r="Y7306" s="62"/>
      <c r="Z7306" s="108"/>
    </row>
    <row r="7307" spans="23:26" x14ac:dyDescent="0.25">
      <c r="W7307" s="107"/>
      <c r="X7307" s="225"/>
      <c r="Y7307" s="62"/>
      <c r="Z7307" s="108"/>
    </row>
    <row r="7308" spans="23:26" x14ac:dyDescent="0.25">
      <c r="W7308" s="107"/>
      <c r="X7308" s="225"/>
      <c r="Y7308" s="62"/>
      <c r="Z7308" s="108"/>
    </row>
    <row r="7309" spans="23:26" x14ac:dyDescent="0.25">
      <c r="W7309" s="107"/>
      <c r="X7309" s="225"/>
      <c r="Y7309" s="62"/>
      <c r="Z7309" s="108"/>
    </row>
    <row r="7310" spans="23:26" x14ac:dyDescent="0.25">
      <c r="W7310" s="107"/>
      <c r="X7310" s="225"/>
      <c r="Y7310" s="62"/>
      <c r="Z7310" s="108"/>
    </row>
    <row r="7311" spans="23:26" x14ac:dyDescent="0.25">
      <c r="W7311" s="107"/>
      <c r="X7311" s="225"/>
      <c r="Y7311" s="62"/>
      <c r="Z7311" s="108"/>
    </row>
    <row r="7312" spans="23:26" x14ac:dyDescent="0.25">
      <c r="W7312" s="107"/>
      <c r="X7312" s="225"/>
      <c r="Y7312" s="62"/>
      <c r="Z7312" s="108"/>
    </row>
    <row r="7313" spans="23:26" x14ac:dyDescent="0.25">
      <c r="W7313" s="107"/>
      <c r="X7313" s="225"/>
      <c r="Y7313" s="62"/>
      <c r="Z7313" s="108"/>
    </row>
    <row r="7314" spans="23:26" x14ac:dyDescent="0.25">
      <c r="W7314" s="107"/>
      <c r="X7314" s="225"/>
      <c r="Y7314" s="62"/>
      <c r="Z7314" s="108"/>
    </row>
    <row r="7315" spans="23:26" x14ac:dyDescent="0.25">
      <c r="W7315" s="107"/>
      <c r="X7315" s="225"/>
      <c r="Y7315" s="62"/>
      <c r="Z7315" s="108"/>
    </row>
    <row r="7316" spans="23:26" x14ac:dyDescent="0.25">
      <c r="W7316" s="107"/>
      <c r="X7316" s="225"/>
      <c r="Y7316" s="62"/>
      <c r="Z7316" s="108"/>
    </row>
    <row r="7317" spans="23:26" x14ac:dyDescent="0.25">
      <c r="W7317" s="107"/>
      <c r="X7317" s="225"/>
      <c r="Y7317" s="62"/>
      <c r="Z7317" s="108"/>
    </row>
    <row r="7318" spans="23:26" x14ac:dyDescent="0.25">
      <c r="W7318" s="107"/>
      <c r="X7318" s="225"/>
      <c r="Y7318" s="62"/>
      <c r="Z7318" s="108"/>
    </row>
    <row r="7319" spans="23:26" x14ac:dyDescent="0.25">
      <c r="W7319" s="107"/>
      <c r="X7319" s="225"/>
      <c r="Y7319" s="62"/>
      <c r="Z7319" s="108"/>
    </row>
    <row r="7320" spans="23:26" x14ac:dyDescent="0.25">
      <c r="W7320" s="107"/>
      <c r="X7320" s="225"/>
      <c r="Y7320" s="62"/>
      <c r="Z7320" s="108"/>
    </row>
    <row r="7321" spans="23:26" x14ac:dyDescent="0.25">
      <c r="W7321" s="107"/>
      <c r="X7321" s="225"/>
      <c r="Y7321" s="62"/>
      <c r="Z7321" s="108"/>
    </row>
    <row r="7322" spans="23:26" x14ac:dyDescent="0.25">
      <c r="W7322" s="107"/>
      <c r="X7322" s="225"/>
      <c r="Y7322" s="62"/>
      <c r="Z7322" s="108"/>
    </row>
    <row r="7323" spans="23:26" x14ac:dyDescent="0.25">
      <c r="W7323" s="107"/>
      <c r="X7323" s="225"/>
      <c r="Y7323" s="62"/>
      <c r="Z7323" s="108"/>
    </row>
    <row r="7324" spans="23:26" x14ac:dyDescent="0.25">
      <c r="W7324" s="107"/>
      <c r="X7324" s="225"/>
      <c r="Y7324" s="62"/>
      <c r="Z7324" s="108"/>
    </row>
    <row r="7325" spans="23:26" x14ac:dyDescent="0.25">
      <c r="W7325" s="107"/>
      <c r="X7325" s="225"/>
      <c r="Y7325" s="62"/>
      <c r="Z7325" s="108"/>
    </row>
    <row r="7326" spans="23:26" x14ac:dyDescent="0.25">
      <c r="W7326" s="107"/>
      <c r="X7326" s="225"/>
      <c r="Y7326" s="62"/>
      <c r="Z7326" s="108"/>
    </row>
    <row r="7327" spans="23:26" x14ac:dyDescent="0.25">
      <c r="W7327" s="107"/>
      <c r="X7327" s="225"/>
      <c r="Y7327" s="62"/>
      <c r="Z7327" s="108"/>
    </row>
    <row r="7328" spans="23:26" x14ac:dyDescent="0.25">
      <c r="W7328" s="107"/>
      <c r="X7328" s="225"/>
      <c r="Y7328" s="62"/>
      <c r="Z7328" s="108"/>
    </row>
    <row r="7329" spans="23:26" x14ac:dyDescent="0.25">
      <c r="W7329" s="107"/>
      <c r="X7329" s="225"/>
      <c r="Y7329" s="62"/>
      <c r="Z7329" s="108"/>
    </row>
    <row r="7330" spans="23:26" x14ac:dyDescent="0.25">
      <c r="W7330" s="107"/>
      <c r="X7330" s="225"/>
      <c r="Y7330" s="62"/>
      <c r="Z7330" s="108"/>
    </row>
    <row r="7331" spans="23:26" x14ac:dyDescent="0.25">
      <c r="W7331" s="107"/>
      <c r="X7331" s="225"/>
      <c r="Y7331" s="62"/>
      <c r="Z7331" s="108"/>
    </row>
    <row r="7332" spans="23:26" x14ac:dyDescent="0.25">
      <c r="W7332" s="107"/>
      <c r="X7332" s="225"/>
      <c r="Y7332" s="62"/>
      <c r="Z7332" s="108"/>
    </row>
    <row r="7333" spans="23:26" x14ac:dyDescent="0.25">
      <c r="W7333" s="107"/>
      <c r="X7333" s="225"/>
      <c r="Y7333" s="62"/>
      <c r="Z7333" s="108"/>
    </row>
    <row r="7334" spans="23:26" x14ac:dyDescent="0.25">
      <c r="W7334" s="107"/>
      <c r="X7334" s="225"/>
      <c r="Y7334" s="62"/>
      <c r="Z7334" s="108"/>
    </row>
    <row r="7335" spans="23:26" x14ac:dyDescent="0.25">
      <c r="W7335" s="107"/>
      <c r="X7335" s="225"/>
      <c r="Y7335" s="62"/>
      <c r="Z7335" s="108"/>
    </row>
    <row r="7336" spans="23:26" x14ac:dyDescent="0.25">
      <c r="W7336" s="107"/>
      <c r="X7336" s="225"/>
      <c r="Y7336" s="62"/>
      <c r="Z7336" s="108"/>
    </row>
    <row r="7337" spans="23:26" x14ac:dyDescent="0.25">
      <c r="W7337" s="107"/>
      <c r="X7337" s="225"/>
      <c r="Y7337" s="62"/>
      <c r="Z7337" s="108"/>
    </row>
    <row r="7338" spans="23:26" x14ac:dyDescent="0.25">
      <c r="W7338" s="107"/>
      <c r="X7338" s="225"/>
      <c r="Y7338" s="62"/>
      <c r="Z7338" s="108"/>
    </row>
    <row r="7339" spans="23:26" x14ac:dyDescent="0.25">
      <c r="W7339" s="107"/>
      <c r="X7339" s="225"/>
      <c r="Y7339" s="62"/>
      <c r="Z7339" s="108"/>
    </row>
    <row r="7340" spans="23:26" x14ac:dyDescent="0.25">
      <c r="W7340" s="107"/>
      <c r="X7340" s="225"/>
      <c r="Y7340" s="62"/>
      <c r="Z7340" s="108"/>
    </row>
    <row r="7341" spans="23:26" x14ac:dyDescent="0.25">
      <c r="W7341" s="107"/>
      <c r="X7341" s="225"/>
      <c r="Y7341" s="62"/>
      <c r="Z7341" s="108"/>
    </row>
    <row r="7342" spans="23:26" x14ac:dyDescent="0.25">
      <c r="W7342" s="107"/>
      <c r="X7342" s="225"/>
      <c r="Y7342" s="62"/>
      <c r="Z7342" s="108"/>
    </row>
    <row r="7343" spans="23:26" x14ac:dyDescent="0.25">
      <c r="W7343" s="107"/>
      <c r="X7343" s="225"/>
      <c r="Y7343" s="62"/>
      <c r="Z7343" s="108"/>
    </row>
    <row r="7344" spans="23:26" x14ac:dyDescent="0.25">
      <c r="W7344" s="107"/>
      <c r="X7344" s="225"/>
      <c r="Y7344" s="62"/>
      <c r="Z7344" s="108"/>
    </row>
    <row r="7345" spans="23:26" x14ac:dyDescent="0.25">
      <c r="W7345" s="107"/>
      <c r="X7345" s="225"/>
      <c r="Y7345" s="62"/>
      <c r="Z7345" s="108"/>
    </row>
    <row r="7346" spans="23:26" x14ac:dyDescent="0.25">
      <c r="W7346" s="107"/>
      <c r="X7346" s="225"/>
      <c r="Y7346" s="62"/>
      <c r="Z7346" s="108"/>
    </row>
    <row r="7347" spans="23:26" x14ac:dyDescent="0.25">
      <c r="W7347" s="107"/>
      <c r="X7347" s="225"/>
      <c r="Y7347" s="62"/>
      <c r="Z7347" s="108"/>
    </row>
    <row r="7348" spans="23:26" x14ac:dyDescent="0.25">
      <c r="W7348" s="107"/>
      <c r="X7348" s="225"/>
      <c r="Y7348" s="62"/>
      <c r="Z7348" s="108"/>
    </row>
    <row r="7349" spans="23:26" x14ac:dyDescent="0.25">
      <c r="W7349" s="107"/>
      <c r="X7349" s="225"/>
      <c r="Y7349" s="62"/>
      <c r="Z7349" s="108"/>
    </row>
    <row r="7350" spans="23:26" x14ac:dyDescent="0.25">
      <c r="W7350" s="107"/>
      <c r="X7350" s="225"/>
      <c r="Y7350" s="62"/>
      <c r="Z7350" s="108"/>
    </row>
    <row r="7351" spans="23:26" x14ac:dyDescent="0.25">
      <c r="W7351" s="107"/>
      <c r="X7351" s="225"/>
      <c r="Y7351" s="62"/>
      <c r="Z7351" s="108"/>
    </row>
    <row r="7352" spans="23:26" x14ac:dyDescent="0.25">
      <c r="W7352" s="107"/>
      <c r="X7352" s="225"/>
      <c r="Y7352" s="62"/>
      <c r="Z7352" s="108"/>
    </row>
    <row r="7353" spans="23:26" x14ac:dyDescent="0.25">
      <c r="W7353" s="107"/>
      <c r="X7353" s="225"/>
      <c r="Y7353" s="62"/>
      <c r="Z7353" s="108"/>
    </row>
    <row r="7354" spans="23:26" x14ac:dyDescent="0.25">
      <c r="W7354" s="107"/>
      <c r="X7354" s="225"/>
      <c r="Y7354" s="62"/>
      <c r="Z7354" s="108"/>
    </row>
    <row r="7355" spans="23:26" x14ac:dyDescent="0.25">
      <c r="W7355" s="107"/>
      <c r="X7355" s="225"/>
      <c r="Y7355" s="62"/>
      <c r="Z7355" s="108"/>
    </row>
    <row r="7356" spans="23:26" x14ac:dyDescent="0.25">
      <c r="W7356" s="107"/>
      <c r="X7356" s="225"/>
      <c r="Y7356" s="62"/>
      <c r="Z7356" s="108"/>
    </row>
    <row r="7357" spans="23:26" x14ac:dyDescent="0.25">
      <c r="W7357" s="107"/>
      <c r="X7357" s="225"/>
      <c r="Y7357" s="62"/>
      <c r="Z7357" s="108"/>
    </row>
    <row r="7358" spans="23:26" x14ac:dyDescent="0.25">
      <c r="W7358" s="107"/>
      <c r="X7358" s="225"/>
      <c r="Y7358" s="62"/>
      <c r="Z7358" s="108"/>
    </row>
    <row r="7359" spans="23:26" x14ac:dyDescent="0.25">
      <c r="W7359" s="107"/>
      <c r="X7359" s="225"/>
      <c r="Y7359" s="62"/>
      <c r="Z7359" s="108"/>
    </row>
    <row r="7360" spans="23:26" x14ac:dyDescent="0.25">
      <c r="W7360" s="107"/>
      <c r="X7360" s="225"/>
      <c r="Y7360" s="62"/>
      <c r="Z7360" s="108"/>
    </row>
    <row r="7361" spans="23:26" x14ac:dyDescent="0.25">
      <c r="W7361" s="107"/>
      <c r="X7361" s="225"/>
      <c r="Y7361" s="62"/>
      <c r="Z7361" s="108"/>
    </row>
    <row r="7362" spans="23:26" x14ac:dyDescent="0.25">
      <c r="W7362" s="107"/>
      <c r="X7362" s="225"/>
      <c r="Y7362" s="62"/>
      <c r="Z7362" s="108"/>
    </row>
    <row r="7363" spans="23:26" x14ac:dyDescent="0.25">
      <c r="W7363" s="107"/>
      <c r="X7363" s="225"/>
      <c r="Y7363" s="62"/>
      <c r="Z7363" s="108"/>
    </row>
    <row r="7364" spans="23:26" x14ac:dyDescent="0.25">
      <c r="W7364" s="107"/>
      <c r="X7364" s="225"/>
      <c r="Y7364" s="62"/>
      <c r="Z7364" s="108"/>
    </row>
    <row r="7365" spans="23:26" x14ac:dyDescent="0.25">
      <c r="W7365" s="107"/>
      <c r="X7365" s="225"/>
      <c r="Y7365" s="62"/>
      <c r="Z7365" s="108"/>
    </row>
    <row r="7366" spans="23:26" x14ac:dyDescent="0.25">
      <c r="W7366" s="107"/>
      <c r="X7366" s="225"/>
      <c r="Y7366" s="62"/>
      <c r="Z7366" s="108"/>
    </row>
    <row r="7367" spans="23:26" x14ac:dyDescent="0.25">
      <c r="W7367" s="107"/>
      <c r="X7367" s="225"/>
      <c r="Y7367" s="62"/>
      <c r="Z7367" s="108"/>
    </row>
    <row r="7368" spans="23:26" x14ac:dyDescent="0.25">
      <c r="W7368" s="107"/>
      <c r="X7368" s="225"/>
      <c r="Y7368" s="62"/>
      <c r="Z7368" s="108"/>
    </row>
    <row r="7369" spans="23:26" x14ac:dyDescent="0.25">
      <c r="W7369" s="107"/>
      <c r="X7369" s="225"/>
      <c r="Y7369" s="62"/>
      <c r="Z7369" s="108"/>
    </row>
    <row r="7370" spans="23:26" x14ac:dyDescent="0.25">
      <c r="W7370" s="107"/>
      <c r="X7370" s="225"/>
      <c r="Y7370" s="62"/>
      <c r="Z7370" s="108"/>
    </row>
    <row r="7371" spans="23:26" x14ac:dyDescent="0.25">
      <c r="W7371" s="107"/>
      <c r="X7371" s="225"/>
      <c r="Y7371" s="62"/>
      <c r="Z7371" s="108"/>
    </row>
    <row r="7372" spans="23:26" x14ac:dyDescent="0.25">
      <c r="W7372" s="107"/>
      <c r="X7372" s="225"/>
      <c r="Y7372" s="62"/>
      <c r="Z7372" s="108"/>
    </row>
    <row r="7373" spans="23:26" x14ac:dyDescent="0.25">
      <c r="W7373" s="107"/>
      <c r="X7373" s="225"/>
      <c r="Y7373" s="62"/>
      <c r="Z7373" s="108"/>
    </row>
    <row r="7374" spans="23:26" x14ac:dyDescent="0.25">
      <c r="W7374" s="107"/>
      <c r="X7374" s="225"/>
      <c r="Y7374" s="62"/>
      <c r="Z7374" s="108"/>
    </row>
    <row r="7375" spans="23:26" x14ac:dyDescent="0.25">
      <c r="W7375" s="107"/>
      <c r="X7375" s="225"/>
      <c r="Y7375" s="62"/>
      <c r="Z7375" s="108"/>
    </row>
    <row r="7376" spans="23:26" x14ac:dyDescent="0.25">
      <c r="W7376" s="107"/>
      <c r="X7376" s="225"/>
      <c r="Y7376" s="62"/>
      <c r="Z7376" s="108"/>
    </row>
    <row r="7377" spans="23:26" x14ac:dyDescent="0.25">
      <c r="W7377" s="107"/>
      <c r="X7377" s="225"/>
      <c r="Y7377" s="62"/>
      <c r="Z7377" s="108"/>
    </row>
    <row r="7378" spans="23:26" x14ac:dyDescent="0.25">
      <c r="W7378" s="107"/>
      <c r="X7378" s="225"/>
      <c r="Y7378" s="62"/>
      <c r="Z7378" s="108"/>
    </row>
    <row r="7379" spans="23:26" x14ac:dyDescent="0.25">
      <c r="W7379" s="107"/>
      <c r="X7379" s="225"/>
      <c r="Y7379" s="62"/>
      <c r="Z7379" s="108"/>
    </row>
    <row r="7380" spans="23:26" x14ac:dyDescent="0.25">
      <c r="W7380" s="107"/>
      <c r="X7380" s="225"/>
      <c r="Y7380" s="62"/>
      <c r="Z7380" s="108"/>
    </row>
    <row r="7381" spans="23:26" x14ac:dyDescent="0.25">
      <c r="W7381" s="107"/>
      <c r="X7381" s="225"/>
      <c r="Y7381" s="62"/>
      <c r="Z7381" s="108"/>
    </row>
    <row r="7382" spans="23:26" x14ac:dyDescent="0.25">
      <c r="W7382" s="107"/>
      <c r="X7382" s="225"/>
      <c r="Y7382" s="62"/>
      <c r="Z7382" s="108"/>
    </row>
    <row r="7383" spans="23:26" x14ac:dyDescent="0.25">
      <c r="W7383" s="107"/>
      <c r="X7383" s="225"/>
      <c r="Y7383" s="62"/>
      <c r="Z7383" s="108"/>
    </row>
    <row r="7384" spans="23:26" x14ac:dyDescent="0.25">
      <c r="W7384" s="107"/>
      <c r="X7384" s="225"/>
      <c r="Y7384" s="62"/>
      <c r="Z7384" s="108"/>
    </row>
    <row r="7385" spans="23:26" x14ac:dyDescent="0.25">
      <c r="W7385" s="107"/>
      <c r="X7385" s="225"/>
      <c r="Y7385" s="62"/>
      <c r="Z7385" s="108"/>
    </row>
    <row r="7386" spans="23:26" x14ac:dyDescent="0.25">
      <c r="W7386" s="107"/>
      <c r="X7386" s="225"/>
      <c r="Y7386" s="62"/>
      <c r="Z7386" s="108"/>
    </row>
    <row r="7387" spans="23:26" x14ac:dyDescent="0.25">
      <c r="W7387" s="107"/>
      <c r="X7387" s="225"/>
      <c r="Y7387" s="62"/>
      <c r="Z7387" s="108"/>
    </row>
    <row r="7388" spans="23:26" x14ac:dyDescent="0.25">
      <c r="W7388" s="107"/>
      <c r="X7388" s="225"/>
      <c r="Y7388" s="62"/>
      <c r="Z7388" s="108"/>
    </row>
    <row r="7389" spans="23:26" x14ac:dyDescent="0.25">
      <c r="W7389" s="107"/>
      <c r="X7389" s="225"/>
      <c r="Y7389" s="62"/>
      <c r="Z7389" s="108"/>
    </row>
    <row r="7390" spans="23:26" x14ac:dyDescent="0.25">
      <c r="W7390" s="107"/>
      <c r="X7390" s="225"/>
      <c r="Y7390" s="62"/>
      <c r="Z7390" s="108"/>
    </row>
    <row r="7391" spans="23:26" x14ac:dyDescent="0.25">
      <c r="W7391" s="107"/>
      <c r="X7391" s="225"/>
      <c r="Y7391" s="62"/>
      <c r="Z7391" s="108"/>
    </row>
    <row r="7392" spans="23:26" x14ac:dyDescent="0.25">
      <c r="W7392" s="107"/>
      <c r="X7392" s="225"/>
      <c r="Y7392" s="62"/>
      <c r="Z7392" s="108"/>
    </row>
    <row r="7393" spans="23:26" x14ac:dyDescent="0.25">
      <c r="W7393" s="107"/>
      <c r="X7393" s="225"/>
      <c r="Y7393" s="62"/>
      <c r="Z7393" s="108"/>
    </row>
    <row r="7394" spans="23:26" x14ac:dyDescent="0.25">
      <c r="W7394" s="107"/>
      <c r="X7394" s="225"/>
      <c r="Y7394" s="62"/>
      <c r="Z7394" s="108"/>
    </row>
    <row r="7395" spans="23:26" x14ac:dyDescent="0.25">
      <c r="W7395" s="107"/>
      <c r="X7395" s="225"/>
      <c r="Y7395" s="62"/>
      <c r="Z7395" s="108"/>
    </row>
    <row r="7396" spans="23:26" x14ac:dyDescent="0.25">
      <c r="W7396" s="107"/>
      <c r="X7396" s="225"/>
      <c r="Y7396" s="62"/>
      <c r="Z7396" s="108"/>
    </row>
    <row r="7397" spans="23:26" x14ac:dyDescent="0.25">
      <c r="W7397" s="107"/>
      <c r="X7397" s="225"/>
      <c r="Y7397" s="62"/>
      <c r="Z7397" s="108"/>
    </row>
    <row r="7398" spans="23:26" x14ac:dyDescent="0.25">
      <c r="W7398" s="107"/>
      <c r="X7398" s="225"/>
      <c r="Y7398" s="62"/>
      <c r="Z7398" s="108"/>
    </row>
    <row r="7399" spans="23:26" x14ac:dyDescent="0.25">
      <c r="W7399" s="107"/>
      <c r="X7399" s="225"/>
      <c r="Y7399" s="62"/>
      <c r="Z7399" s="108"/>
    </row>
    <row r="7400" spans="23:26" x14ac:dyDescent="0.25">
      <c r="W7400" s="107"/>
      <c r="X7400" s="225"/>
      <c r="Y7400" s="62"/>
      <c r="Z7400" s="108"/>
    </row>
    <row r="7401" spans="23:26" x14ac:dyDescent="0.25">
      <c r="W7401" s="107"/>
      <c r="X7401" s="225"/>
      <c r="Y7401" s="62"/>
      <c r="Z7401" s="108"/>
    </row>
    <row r="7402" spans="23:26" x14ac:dyDescent="0.25">
      <c r="W7402" s="107"/>
      <c r="X7402" s="225"/>
      <c r="Y7402" s="62"/>
      <c r="Z7402" s="108"/>
    </row>
    <row r="7403" spans="23:26" x14ac:dyDescent="0.25">
      <c r="W7403" s="107"/>
      <c r="X7403" s="225"/>
      <c r="Y7403" s="62"/>
      <c r="Z7403" s="108"/>
    </row>
    <row r="7404" spans="23:26" x14ac:dyDescent="0.25">
      <c r="W7404" s="107"/>
      <c r="X7404" s="225"/>
      <c r="Y7404" s="62"/>
      <c r="Z7404" s="108"/>
    </row>
    <row r="7405" spans="23:26" x14ac:dyDescent="0.25">
      <c r="W7405" s="107"/>
      <c r="X7405" s="225"/>
      <c r="Y7405" s="62"/>
      <c r="Z7405" s="108"/>
    </row>
    <row r="7406" spans="23:26" x14ac:dyDescent="0.25">
      <c r="W7406" s="107"/>
      <c r="X7406" s="225"/>
      <c r="Y7406" s="62"/>
      <c r="Z7406" s="108"/>
    </row>
    <row r="7407" spans="23:26" x14ac:dyDescent="0.25">
      <c r="W7407" s="107"/>
      <c r="X7407" s="225"/>
      <c r="Y7407" s="62"/>
      <c r="Z7407" s="108"/>
    </row>
    <row r="7408" spans="23:26" x14ac:dyDescent="0.25">
      <c r="W7408" s="107"/>
      <c r="X7408" s="225"/>
      <c r="Y7408" s="62"/>
      <c r="Z7408" s="108"/>
    </row>
    <row r="7409" spans="23:26" x14ac:dyDescent="0.25">
      <c r="W7409" s="107"/>
      <c r="X7409" s="225"/>
      <c r="Y7409" s="62"/>
      <c r="Z7409" s="108"/>
    </row>
    <row r="7410" spans="23:26" x14ac:dyDescent="0.25">
      <c r="W7410" s="107"/>
      <c r="X7410" s="225"/>
      <c r="Y7410" s="62"/>
      <c r="Z7410" s="108"/>
    </row>
    <row r="7411" spans="23:26" x14ac:dyDescent="0.25">
      <c r="W7411" s="107"/>
      <c r="X7411" s="225"/>
      <c r="Y7411" s="62"/>
      <c r="Z7411" s="108"/>
    </row>
    <row r="7412" spans="23:26" x14ac:dyDescent="0.25">
      <c r="W7412" s="107"/>
      <c r="X7412" s="225"/>
      <c r="Y7412" s="62"/>
      <c r="Z7412" s="108"/>
    </row>
    <row r="7413" spans="23:26" x14ac:dyDescent="0.25">
      <c r="W7413" s="107"/>
      <c r="X7413" s="225"/>
      <c r="Y7413" s="62"/>
      <c r="Z7413" s="108"/>
    </row>
    <row r="7414" spans="23:26" x14ac:dyDescent="0.25">
      <c r="W7414" s="107"/>
      <c r="X7414" s="225"/>
      <c r="Y7414" s="62"/>
      <c r="Z7414" s="108"/>
    </row>
    <row r="7415" spans="23:26" x14ac:dyDescent="0.25">
      <c r="W7415" s="107"/>
      <c r="X7415" s="225"/>
      <c r="Y7415" s="62"/>
      <c r="Z7415" s="108"/>
    </row>
    <row r="7416" spans="23:26" x14ac:dyDescent="0.25">
      <c r="W7416" s="107"/>
      <c r="X7416" s="225"/>
      <c r="Y7416" s="62"/>
      <c r="Z7416" s="108"/>
    </row>
    <row r="7417" spans="23:26" x14ac:dyDescent="0.25">
      <c r="W7417" s="107"/>
      <c r="X7417" s="225"/>
      <c r="Y7417" s="62"/>
      <c r="Z7417" s="108"/>
    </row>
    <row r="7418" spans="23:26" x14ac:dyDescent="0.25">
      <c r="W7418" s="107"/>
      <c r="X7418" s="225"/>
      <c r="Y7418" s="62"/>
      <c r="Z7418" s="108"/>
    </row>
    <row r="7419" spans="23:26" x14ac:dyDescent="0.25">
      <c r="W7419" s="107"/>
      <c r="X7419" s="225"/>
      <c r="Y7419" s="62"/>
      <c r="Z7419" s="108"/>
    </row>
    <row r="7420" spans="23:26" x14ac:dyDescent="0.25">
      <c r="W7420" s="107"/>
      <c r="X7420" s="225"/>
      <c r="Y7420" s="62"/>
      <c r="Z7420" s="108"/>
    </row>
    <row r="7421" spans="23:26" x14ac:dyDescent="0.25">
      <c r="W7421" s="107"/>
      <c r="X7421" s="225"/>
      <c r="Y7421" s="62"/>
      <c r="Z7421" s="108"/>
    </row>
    <row r="7422" spans="23:26" x14ac:dyDescent="0.25">
      <c r="W7422" s="107"/>
      <c r="X7422" s="225"/>
      <c r="Y7422" s="62"/>
      <c r="Z7422" s="108"/>
    </row>
    <row r="7423" spans="23:26" x14ac:dyDescent="0.25">
      <c r="W7423" s="107"/>
      <c r="X7423" s="225"/>
      <c r="Y7423" s="62"/>
      <c r="Z7423" s="108"/>
    </row>
    <row r="7424" spans="23:26" x14ac:dyDescent="0.25">
      <c r="W7424" s="107"/>
      <c r="X7424" s="225"/>
      <c r="Y7424" s="62"/>
      <c r="Z7424" s="108"/>
    </row>
    <row r="7425" spans="23:26" x14ac:dyDescent="0.25">
      <c r="W7425" s="107"/>
      <c r="X7425" s="225"/>
      <c r="Y7425" s="62"/>
      <c r="Z7425" s="108"/>
    </row>
    <row r="7426" spans="23:26" x14ac:dyDescent="0.25">
      <c r="W7426" s="107"/>
      <c r="X7426" s="225"/>
      <c r="Y7426" s="62"/>
      <c r="Z7426" s="108"/>
    </row>
    <row r="7427" spans="23:26" x14ac:dyDescent="0.25">
      <c r="W7427" s="107"/>
      <c r="X7427" s="225"/>
      <c r="Y7427" s="62"/>
      <c r="Z7427" s="108"/>
    </row>
    <row r="7428" spans="23:26" x14ac:dyDescent="0.25">
      <c r="W7428" s="107"/>
      <c r="X7428" s="225"/>
      <c r="Y7428" s="62"/>
      <c r="Z7428" s="108"/>
    </row>
    <row r="7429" spans="23:26" x14ac:dyDescent="0.25">
      <c r="W7429" s="107"/>
      <c r="X7429" s="225"/>
      <c r="Y7429" s="62"/>
      <c r="Z7429" s="108"/>
    </row>
    <row r="7430" spans="23:26" x14ac:dyDescent="0.25">
      <c r="W7430" s="107"/>
      <c r="X7430" s="225"/>
      <c r="Y7430" s="62"/>
      <c r="Z7430" s="108"/>
    </row>
    <row r="7431" spans="23:26" x14ac:dyDescent="0.25">
      <c r="W7431" s="107"/>
      <c r="X7431" s="225"/>
      <c r="Y7431" s="62"/>
      <c r="Z7431" s="108"/>
    </row>
    <row r="7432" spans="23:26" x14ac:dyDescent="0.25">
      <c r="W7432" s="107"/>
      <c r="X7432" s="225"/>
      <c r="Y7432" s="62"/>
      <c r="Z7432" s="108"/>
    </row>
    <row r="7433" spans="23:26" x14ac:dyDescent="0.25">
      <c r="W7433" s="107"/>
      <c r="X7433" s="225"/>
      <c r="Y7433" s="62"/>
      <c r="Z7433" s="108"/>
    </row>
    <row r="7434" spans="23:26" x14ac:dyDescent="0.25">
      <c r="W7434" s="107"/>
      <c r="X7434" s="225"/>
      <c r="Y7434" s="62"/>
      <c r="Z7434" s="108"/>
    </row>
    <row r="7435" spans="23:26" x14ac:dyDescent="0.25">
      <c r="W7435" s="107"/>
      <c r="X7435" s="225"/>
      <c r="Y7435" s="62"/>
      <c r="Z7435" s="108"/>
    </row>
    <row r="7436" spans="23:26" x14ac:dyDescent="0.25">
      <c r="W7436" s="107"/>
      <c r="X7436" s="225"/>
      <c r="Y7436" s="62"/>
      <c r="Z7436" s="108"/>
    </row>
    <row r="7437" spans="23:26" x14ac:dyDescent="0.25">
      <c r="W7437" s="107"/>
      <c r="X7437" s="225"/>
      <c r="Y7437" s="62"/>
      <c r="Z7437" s="108"/>
    </row>
    <row r="7438" spans="23:26" x14ac:dyDescent="0.25">
      <c r="W7438" s="107"/>
      <c r="X7438" s="225"/>
      <c r="Y7438" s="62"/>
      <c r="Z7438" s="108"/>
    </row>
    <row r="7439" spans="23:26" x14ac:dyDescent="0.25">
      <c r="W7439" s="107"/>
      <c r="X7439" s="225"/>
      <c r="Y7439" s="62"/>
      <c r="Z7439" s="108"/>
    </row>
    <row r="7440" spans="23:26" x14ac:dyDescent="0.25">
      <c r="W7440" s="107"/>
      <c r="X7440" s="225"/>
      <c r="Y7440" s="62"/>
      <c r="Z7440" s="108"/>
    </row>
    <row r="7441" spans="23:26" x14ac:dyDescent="0.25">
      <c r="W7441" s="107"/>
      <c r="X7441" s="225"/>
      <c r="Y7441" s="62"/>
      <c r="Z7441" s="108"/>
    </row>
    <row r="7442" spans="23:26" x14ac:dyDescent="0.25">
      <c r="W7442" s="107"/>
      <c r="X7442" s="225"/>
      <c r="Y7442" s="62"/>
      <c r="Z7442" s="108"/>
    </row>
    <row r="7443" spans="23:26" x14ac:dyDescent="0.25">
      <c r="W7443" s="107"/>
      <c r="X7443" s="225"/>
      <c r="Y7443" s="62"/>
      <c r="Z7443" s="108"/>
    </row>
    <row r="7444" spans="23:26" x14ac:dyDescent="0.25">
      <c r="W7444" s="107"/>
      <c r="X7444" s="225"/>
      <c r="Y7444" s="62"/>
      <c r="Z7444" s="108"/>
    </row>
    <row r="7445" spans="23:26" x14ac:dyDescent="0.25">
      <c r="W7445" s="107"/>
      <c r="X7445" s="225"/>
      <c r="Y7445" s="62"/>
      <c r="Z7445" s="108"/>
    </row>
    <row r="7446" spans="23:26" x14ac:dyDescent="0.25">
      <c r="W7446" s="107"/>
      <c r="X7446" s="225"/>
      <c r="Y7446" s="62"/>
      <c r="Z7446" s="108"/>
    </row>
    <row r="7447" spans="23:26" x14ac:dyDescent="0.25">
      <c r="W7447" s="107"/>
      <c r="X7447" s="225"/>
      <c r="Y7447" s="62"/>
      <c r="Z7447" s="108"/>
    </row>
    <row r="7448" spans="23:26" x14ac:dyDescent="0.25">
      <c r="W7448" s="107"/>
      <c r="X7448" s="225"/>
      <c r="Y7448" s="62"/>
      <c r="Z7448" s="108"/>
    </row>
    <row r="7449" spans="23:26" x14ac:dyDescent="0.25">
      <c r="W7449" s="107"/>
      <c r="X7449" s="225"/>
      <c r="Y7449" s="62"/>
      <c r="Z7449" s="108"/>
    </row>
    <row r="7450" spans="23:26" x14ac:dyDescent="0.25">
      <c r="W7450" s="107"/>
      <c r="X7450" s="225"/>
      <c r="Y7450" s="62"/>
      <c r="Z7450" s="108"/>
    </row>
    <row r="7451" spans="23:26" x14ac:dyDescent="0.25">
      <c r="W7451" s="107"/>
      <c r="X7451" s="225"/>
      <c r="Y7451" s="62"/>
      <c r="Z7451" s="108"/>
    </row>
    <row r="7452" spans="23:26" x14ac:dyDescent="0.25">
      <c r="W7452" s="107"/>
      <c r="X7452" s="225"/>
      <c r="Y7452" s="62"/>
      <c r="Z7452" s="108"/>
    </row>
    <row r="7453" spans="23:26" x14ac:dyDescent="0.25">
      <c r="W7453" s="107"/>
      <c r="X7453" s="225"/>
      <c r="Y7453" s="62"/>
      <c r="Z7453" s="108"/>
    </row>
    <row r="7454" spans="23:26" x14ac:dyDescent="0.25">
      <c r="W7454" s="107"/>
      <c r="X7454" s="225"/>
      <c r="Y7454" s="62"/>
      <c r="Z7454" s="108"/>
    </row>
    <row r="7455" spans="23:26" x14ac:dyDescent="0.25">
      <c r="W7455" s="107"/>
      <c r="X7455" s="225"/>
      <c r="Y7455" s="62"/>
      <c r="Z7455" s="108"/>
    </row>
    <row r="7456" spans="23:26" x14ac:dyDescent="0.25">
      <c r="W7456" s="107"/>
      <c r="X7456" s="225"/>
      <c r="Y7456" s="62"/>
      <c r="Z7456" s="108"/>
    </row>
    <row r="7457" spans="23:26" x14ac:dyDescent="0.25">
      <c r="W7457" s="107"/>
      <c r="X7457" s="225"/>
      <c r="Y7457" s="62"/>
      <c r="Z7457" s="108"/>
    </row>
    <row r="7458" spans="23:26" x14ac:dyDescent="0.25">
      <c r="W7458" s="107"/>
      <c r="X7458" s="225"/>
      <c r="Y7458" s="62"/>
      <c r="Z7458" s="108"/>
    </row>
    <row r="7459" spans="23:26" x14ac:dyDescent="0.25">
      <c r="W7459" s="107"/>
      <c r="X7459" s="225"/>
      <c r="Y7459" s="62"/>
      <c r="Z7459" s="108"/>
    </row>
    <row r="7460" spans="23:26" x14ac:dyDescent="0.25">
      <c r="W7460" s="107"/>
      <c r="X7460" s="225"/>
      <c r="Y7460" s="62"/>
      <c r="Z7460" s="108"/>
    </row>
    <row r="7461" spans="23:26" x14ac:dyDescent="0.25">
      <c r="W7461" s="107"/>
      <c r="X7461" s="225"/>
      <c r="Y7461" s="62"/>
      <c r="Z7461" s="108"/>
    </row>
    <row r="7462" spans="23:26" x14ac:dyDescent="0.25">
      <c r="W7462" s="107"/>
      <c r="X7462" s="225"/>
      <c r="Y7462" s="62"/>
      <c r="Z7462" s="108"/>
    </row>
    <row r="7463" spans="23:26" x14ac:dyDescent="0.25">
      <c r="W7463" s="107"/>
      <c r="X7463" s="225"/>
      <c r="Y7463" s="62"/>
      <c r="Z7463" s="108"/>
    </row>
    <row r="7464" spans="23:26" x14ac:dyDescent="0.25">
      <c r="W7464" s="107"/>
      <c r="X7464" s="225"/>
      <c r="Y7464" s="62"/>
      <c r="Z7464" s="108"/>
    </row>
    <row r="7465" spans="23:26" x14ac:dyDescent="0.25">
      <c r="W7465" s="107"/>
      <c r="X7465" s="225"/>
      <c r="Y7465" s="62"/>
      <c r="Z7465" s="108"/>
    </row>
    <row r="7466" spans="23:26" x14ac:dyDescent="0.25">
      <c r="W7466" s="107"/>
      <c r="X7466" s="225"/>
      <c r="Y7466" s="62"/>
      <c r="Z7466" s="108"/>
    </row>
    <row r="7467" spans="23:26" x14ac:dyDescent="0.25">
      <c r="W7467" s="107"/>
      <c r="X7467" s="225"/>
      <c r="Y7467" s="62"/>
      <c r="Z7467" s="108"/>
    </row>
    <row r="7468" spans="23:26" x14ac:dyDescent="0.25">
      <c r="W7468" s="107"/>
      <c r="X7468" s="225"/>
      <c r="Y7468" s="62"/>
      <c r="Z7468" s="108"/>
    </row>
    <row r="7469" spans="23:26" x14ac:dyDescent="0.25">
      <c r="W7469" s="107"/>
      <c r="X7469" s="225"/>
      <c r="Y7469" s="62"/>
      <c r="Z7469" s="108"/>
    </row>
    <row r="7470" spans="23:26" x14ac:dyDescent="0.25">
      <c r="W7470" s="107"/>
      <c r="X7470" s="225"/>
      <c r="Y7470" s="62"/>
      <c r="Z7470" s="108"/>
    </row>
    <row r="7471" spans="23:26" x14ac:dyDescent="0.25">
      <c r="W7471" s="107"/>
      <c r="X7471" s="225"/>
      <c r="Y7471" s="62"/>
      <c r="Z7471" s="108"/>
    </row>
    <row r="7472" spans="23:26" x14ac:dyDescent="0.25">
      <c r="W7472" s="107"/>
      <c r="X7472" s="225"/>
      <c r="Y7472" s="62"/>
      <c r="Z7472" s="108"/>
    </row>
    <row r="7473" spans="23:26" x14ac:dyDescent="0.25">
      <c r="W7473" s="107"/>
      <c r="X7473" s="225"/>
      <c r="Y7473" s="62"/>
      <c r="Z7473" s="108"/>
    </row>
    <row r="7474" spans="23:26" x14ac:dyDescent="0.25">
      <c r="W7474" s="107"/>
      <c r="X7474" s="225"/>
      <c r="Y7474" s="62"/>
      <c r="Z7474" s="108"/>
    </row>
    <row r="7475" spans="23:26" x14ac:dyDescent="0.25">
      <c r="W7475" s="107"/>
      <c r="X7475" s="225"/>
      <c r="Y7475" s="62"/>
      <c r="Z7475" s="108"/>
    </row>
    <row r="7476" spans="23:26" x14ac:dyDescent="0.25">
      <c r="W7476" s="107"/>
      <c r="X7476" s="225"/>
      <c r="Y7476" s="62"/>
      <c r="Z7476" s="108"/>
    </row>
    <row r="7477" spans="23:26" x14ac:dyDescent="0.25">
      <c r="W7477" s="107"/>
      <c r="X7477" s="225"/>
      <c r="Y7477" s="62"/>
      <c r="Z7477" s="108"/>
    </row>
    <row r="7478" spans="23:26" x14ac:dyDescent="0.25">
      <c r="W7478" s="107"/>
      <c r="X7478" s="225"/>
      <c r="Y7478" s="62"/>
      <c r="Z7478" s="108"/>
    </row>
    <row r="7479" spans="23:26" x14ac:dyDescent="0.25">
      <c r="W7479" s="107"/>
      <c r="X7479" s="225"/>
      <c r="Y7479" s="62"/>
      <c r="Z7479" s="108"/>
    </row>
    <row r="7480" spans="23:26" x14ac:dyDescent="0.25">
      <c r="W7480" s="107"/>
      <c r="X7480" s="225"/>
      <c r="Y7480" s="62"/>
      <c r="Z7480" s="108"/>
    </row>
    <row r="7481" spans="23:26" x14ac:dyDescent="0.25">
      <c r="W7481" s="107"/>
      <c r="X7481" s="225"/>
      <c r="Y7481" s="62"/>
      <c r="Z7481" s="108"/>
    </row>
    <row r="7482" spans="23:26" x14ac:dyDescent="0.25">
      <c r="W7482" s="107"/>
      <c r="X7482" s="225"/>
      <c r="Y7482" s="62"/>
      <c r="Z7482" s="108"/>
    </row>
    <row r="7483" spans="23:26" x14ac:dyDescent="0.25">
      <c r="W7483" s="107"/>
      <c r="X7483" s="225"/>
      <c r="Y7483" s="62"/>
      <c r="Z7483" s="108"/>
    </row>
    <row r="7484" spans="23:26" x14ac:dyDescent="0.25">
      <c r="W7484" s="107"/>
      <c r="X7484" s="225"/>
      <c r="Y7484" s="62"/>
      <c r="Z7484" s="108"/>
    </row>
    <row r="7485" spans="23:26" x14ac:dyDescent="0.25">
      <c r="W7485" s="107"/>
      <c r="X7485" s="225"/>
      <c r="Y7485" s="62"/>
      <c r="Z7485" s="108"/>
    </row>
    <row r="7486" spans="23:26" x14ac:dyDescent="0.25">
      <c r="W7486" s="107"/>
      <c r="X7486" s="225"/>
      <c r="Y7486" s="62"/>
      <c r="Z7486" s="108"/>
    </row>
    <row r="7487" spans="23:26" x14ac:dyDescent="0.25">
      <c r="W7487" s="107"/>
      <c r="X7487" s="225"/>
      <c r="Y7487" s="62"/>
      <c r="Z7487" s="108"/>
    </row>
    <row r="7488" spans="23:26" x14ac:dyDescent="0.25">
      <c r="W7488" s="107"/>
      <c r="X7488" s="225"/>
      <c r="Y7488" s="62"/>
      <c r="Z7488" s="108"/>
    </row>
    <row r="7489" spans="23:26" x14ac:dyDescent="0.25">
      <c r="W7489" s="107"/>
      <c r="X7489" s="225"/>
      <c r="Y7489" s="62"/>
      <c r="Z7489" s="108"/>
    </row>
    <row r="7490" spans="23:26" x14ac:dyDescent="0.25">
      <c r="W7490" s="107"/>
      <c r="X7490" s="225"/>
      <c r="Y7490" s="62"/>
      <c r="Z7490" s="108"/>
    </row>
    <row r="7491" spans="23:26" x14ac:dyDescent="0.25">
      <c r="W7491" s="107"/>
      <c r="X7491" s="225"/>
      <c r="Y7491" s="62"/>
      <c r="Z7491" s="108"/>
    </row>
    <row r="7492" spans="23:26" x14ac:dyDescent="0.25">
      <c r="W7492" s="107"/>
      <c r="X7492" s="225"/>
      <c r="Y7492" s="62"/>
      <c r="Z7492" s="108"/>
    </row>
    <row r="7493" spans="23:26" x14ac:dyDescent="0.25">
      <c r="W7493" s="107"/>
      <c r="X7493" s="225"/>
      <c r="Y7493" s="62"/>
      <c r="Z7493" s="108"/>
    </row>
    <row r="7494" spans="23:26" x14ac:dyDescent="0.25">
      <c r="W7494" s="107"/>
      <c r="X7494" s="225"/>
      <c r="Y7494" s="62"/>
      <c r="Z7494" s="108"/>
    </row>
    <row r="7495" spans="23:26" x14ac:dyDescent="0.25">
      <c r="W7495" s="107"/>
      <c r="X7495" s="225"/>
      <c r="Y7495" s="62"/>
      <c r="Z7495" s="108"/>
    </row>
    <row r="7496" spans="23:26" x14ac:dyDescent="0.25">
      <c r="W7496" s="107"/>
      <c r="X7496" s="225"/>
      <c r="Y7496" s="62"/>
      <c r="Z7496" s="108"/>
    </row>
    <row r="7497" spans="23:26" x14ac:dyDescent="0.25">
      <c r="W7497" s="107"/>
      <c r="X7497" s="225"/>
      <c r="Y7497" s="62"/>
      <c r="Z7497" s="108"/>
    </row>
    <row r="7498" spans="23:26" x14ac:dyDescent="0.25">
      <c r="W7498" s="107"/>
      <c r="X7498" s="225"/>
      <c r="Y7498" s="62"/>
      <c r="Z7498" s="108"/>
    </row>
    <row r="7499" spans="23:26" x14ac:dyDescent="0.25">
      <c r="W7499" s="107"/>
      <c r="X7499" s="225"/>
      <c r="Y7499" s="62"/>
      <c r="Z7499" s="108"/>
    </row>
    <row r="7500" spans="23:26" x14ac:dyDescent="0.25">
      <c r="W7500" s="107"/>
      <c r="X7500" s="225"/>
      <c r="Y7500" s="62"/>
      <c r="Z7500" s="108"/>
    </row>
    <row r="7501" spans="23:26" x14ac:dyDescent="0.25">
      <c r="W7501" s="107"/>
      <c r="X7501" s="225"/>
      <c r="Y7501" s="62"/>
      <c r="Z7501" s="108"/>
    </row>
    <row r="7502" spans="23:26" x14ac:dyDescent="0.25">
      <c r="W7502" s="107"/>
      <c r="X7502" s="225"/>
      <c r="Y7502" s="62"/>
      <c r="Z7502" s="108"/>
    </row>
    <row r="7503" spans="23:26" x14ac:dyDescent="0.25">
      <c r="W7503" s="107"/>
      <c r="X7503" s="225"/>
      <c r="Y7503" s="62"/>
      <c r="Z7503" s="108"/>
    </row>
    <row r="7504" spans="23:26" x14ac:dyDescent="0.25">
      <c r="W7504" s="107"/>
      <c r="X7504" s="225"/>
      <c r="Y7504" s="62"/>
      <c r="Z7504" s="108"/>
    </row>
    <row r="7505" spans="23:26" x14ac:dyDescent="0.25">
      <c r="W7505" s="107"/>
      <c r="X7505" s="225"/>
      <c r="Y7505" s="62"/>
      <c r="Z7505" s="108"/>
    </row>
    <row r="7506" spans="23:26" x14ac:dyDescent="0.25">
      <c r="W7506" s="107"/>
      <c r="X7506" s="225"/>
      <c r="Y7506" s="62"/>
      <c r="Z7506" s="108"/>
    </row>
    <row r="7507" spans="23:26" x14ac:dyDescent="0.25">
      <c r="W7507" s="107"/>
      <c r="X7507" s="225"/>
      <c r="Y7507" s="62"/>
      <c r="Z7507" s="108"/>
    </row>
    <row r="7508" spans="23:26" x14ac:dyDescent="0.25">
      <c r="W7508" s="107"/>
      <c r="X7508" s="225"/>
      <c r="Y7508" s="62"/>
      <c r="Z7508" s="108"/>
    </row>
    <row r="7509" spans="23:26" x14ac:dyDescent="0.25">
      <c r="W7509" s="107"/>
      <c r="X7509" s="225"/>
      <c r="Y7509" s="62"/>
      <c r="Z7509" s="108"/>
    </row>
    <row r="7510" spans="23:26" x14ac:dyDescent="0.25">
      <c r="W7510" s="107"/>
      <c r="X7510" s="225"/>
      <c r="Y7510" s="62"/>
      <c r="Z7510" s="108"/>
    </row>
    <row r="7511" spans="23:26" x14ac:dyDescent="0.25">
      <c r="W7511" s="107"/>
      <c r="X7511" s="225"/>
      <c r="Y7511" s="62"/>
      <c r="Z7511" s="108"/>
    </row>
    <row r="7512" spans="23:26" x14ac:dyDescent="0.25">
      <c r="W7512" s="107"/>
      <c r="X7512" s="225"/>
      <c r="Y7512" s="62"/>
      <c r="Z7512" s="108"/>
    </row>
    <row r="7513" spans="23:26" x14ac:dyDescent="0.25">
      <c r="W7513" s="107"/>
      <c r="X7513" s="225"/>
      <c r="Y7513" s="62"/>
      <c r="Z7513" s="108"/>
    </row>
    <row r="7514" spans="23:26" x14ac:dyDescent="0.25">
      <c r="W7514" s="107"/>
      <c r="X7514" s="225"/>
      <c r="Y7514" s="62"/>
      <c r="Z7514" s="108"/>
    </row>
    <row r="7515" spans="23:26" x14ac:dyDescent="0.25">
      <c r="W7515" s="107"/>
      <c r="X7515" s="225"/>
      <c r="Y7515" s="62"/>
      <c r="Z7515" s="108"/>
    </row>
    <row r="7516" spans="23:26" x14ac:dyDescent="0.25">
      <c r="W7516" s="107"/>
      <c r="X7516" s="225"/>
      <c r="Y7516" s="62"/>
      <c r="Z7516" s="108"/>
    </row>
    <row r="7517" spans="23:26" x14ac:dyDescent="0.25">
      <c r="W7517" s="107"/>
      <c r="X7517" s="225"/>
      <c r="Y7517" s="62"/>
      <c r="Z7517" s="108"/>
    </row>
    <row r="7518" spans="23:26" x14ac:dyDescent="0.25">
      <c r="W7518" s="107"/>
      <c r="X7518" s="225"/>
      <c r="Y7518" s="62"/>
      <c r="Z7518" s="108"/>
    </row>
    <row r="7519" spans="23:26" x14ac:dyDescent="0.25">
      <c r="W7519" s="107"/>
      <c r="X7519" s="225"/>
      <c r="Y7519" s="62"/>
      <c r="Z7519" s="108"/>
    </row>
    <row r="7520" spans="23:26" x14ac:dyDescent="0.25">
      <c r="W7520" s="107"/>
      <c r="X7520" s="225"/>
      <c r="Y7520" s="62"/>
      <c r="Z7520" s="108"/>
    </row>
    <row r="7521" spans="23:26" x14ac:dyDescent="0.25">
      <c r="W7521" s="107"/>
      <c r="X7521" s="225"/>
      <c r="Y7521" s="62"/>
      <c r="Z7521" s="108"/>
    </row>
    <row r="7522" spans="23:26" x14ac:dyDescent="0.25">
      <c r="W7522" s="107"/>
      <c r="X7522" s="225"/>
      <c r="Y7522" s="62"/>
      <c r="Z7522" s="108"/>
    </row>
    <row r="7523" spans="23:26" x14ac:dyDescent="0.25">
      <c r="W7523" s="107"/>
      <c r="X7523" s="225"/>
      <c r="Y7523" s="62"/>
      <c r="Z7523" s="108"/>
    </row>
    <row r="7524" spans="23:26" x14ac:dyDescent="0.25">
      <c r="W7524" s="107"/>
      <c r="X7524" s="225"/>
      <c r="Y7524" s="62"/>
      <c r="Z7524" s="108"/>
    </row>
    <row r="7525" spans="23:26" x14ac:dyDescent="0.25">
      <c r="W7525" s="107"/>
      <c r="X7525" s="225"/>
      <c r="Y7525" s="62"/>
      <c r="Z7525" s="108"/>
    </row>
    <row r="7526" spans="23:26" x14ac:dyDescent="0.25">
      <c r="W7526" s="107"/>
      <c r="X7526" s="225"/>
      <c r="Y7526" s="62"/>
      <c r="Z7526" s="108"/>
    </row>
    <row r="7527" spans="23:26" x14ac:dyDescent="0.25">
      <c r="W7527" s="107"/>
      <c r="X7527" s="225"/>
      <c r="Y7527" s="62"/>
      <c r="Z7527" s="108"/>
    </row>
    <row r="7528" spans="23:26" x14ac:dyDescent="0.25">
      <c r="W7528" s="107"/>
      <c r="X7528" s="225"/>
      <c r="Y7528" s="62"/>
      <c r="Z7528" s="108"/>
    </row>
    <row r="7529" spans="23:26" x14ac:dyDescent="0.25">
      <c r="W7529" s="107"/>
      <c r="X7529" s="225"/>
      <c r="Y7529" s="62"/>
      <c r="Z7529" s="108"/>
    </row>
    <row r="7530" spans="23:26" x14ac:dyDescent="0.25">
      <c r="W7530" s="107"/>
      <c r="X7530" s="225"/>
      <c r="Y7530" s="62"/>
      <c r="Z7530" s="108"/>
    </row>
    <row r="7531" spans="23:26" x14ac:dyDescent="0.25">
      <c r="W7531" s="107"/>
      <c r="X7531" s="225"/>
      <c r="Y7531" s="62"/>
      <c r="Z7531" s="108"/>
    </row>
    <row r="7532" spans="23:26" x14ac:dyDescent="0.25">
      <c r="W7532" s="107"/>
      <c r="X7532" s="225"/>
      <c r="Y7532" s="62"/>
      <c r="Z7532" s="108"/>
    </row>
    <row r="7533" spans="23:26" x14ac:dyDescent="0.25">
      <c r="W7533" s="107"/>
      <c r="X7533" s="225"/>
      <c r="Y7533" s="62"/>
      <c r="Z7533" s="108"/>
    </row>
    <row r="7534" spans="23:26" x14ac:dyDescent="0.25">
      <c r="W7534" s="107"/>
      <c r="X7534" s="225"/>
      <c r="Y7534" s="62"/>
      <c r="Z7534" s="108"/>
    </row>
    <row r="7535" spans="23:26" x14ac:dyDescent="0.25">
      <c r="W7535" s="107"/>
      <c r="X7535" s="225"/>
      <c r="Y7535" s="62"/>
      <c r="Z7535" s="108"/>
    </row>
    <row r="7536" spans="23:26" x14ac:dyDescent="0.25">
      <c r="W7536" s="107"/>
      <c r="X7536" s="225"/>
      <c r="Y7536" s="62"/>
      <c r="Z7536" s="108"/>
    </row>
    <row r="7537" spans="23:26" x14ac:dyDescent="0.25">
      <c r="W7537" s="107"/>
      <c r="X7537" s="225"/>
      <c r="Y7537" s="62"/>
      <c r="Z7537" s="108"/>
    </row>
    <row r="7538" spans="23:26" x14ac:dyDescent="0.25">
      <c r="W7538" s="107"/>
      <c r="X7538" s="225"/>
      <c r="Y7538" s="62"/>
      <c r="Z7538" s="108"/>
    </row>
    <row r="7539" spans="23:26" x14ac:dyDescent="0.25">
      <c r="W7539" s="107"/>
      <c r="X7539" s="225"/>
      <c r="Y7539" s="62"/>
      <c r="Z7539" s="108"/>
    </row>
    <row r="7540" spans="23:26" x14ac:dyDescent="0.25">
      <c r="W7540" s="107"/>
      <c r="X7540" s="225"/>
      <c r="Y7540" s="62"/>
      <c r="Z7540" s="108"/>
    </row>
    <row r="7541" spans="23:26" x14ac:dyDescent="0.25">
      <c r="W7541" s="107"/>
      <c r="X7541" s="225"/>
      <c r="Y7541" s="62"/>
      <c r="Z7541" s="108"/>
    </row>
    <row r="7542" spans="23:26" x14ac:dyDescent="0.25">
      <c r="W7542" s="107"/>
      <c r="X7542" s="225"/>
      <c r="Y7542" s="62"/>
      <c r="Z7542" s="108"/>
    </row>
    <row r="7543" spans="23:26" x14ac:dyDescent="0.25">
      <c r="W7543" s="107"/>
      <c r="X7543" s="225"/>
      <c r="Y7543" s="62"/>
      <c r="Z7543" s="108"/>
    </row>
    <row r="7544" spans="23:26" x14ac:dyDescent="0.25">
      <c r="W7544" s="107"/>
      <c r="X7544" s="225"/>
      <c r="Y7544" s="62"/>
      <c r="Z7544" s="108"/>
    </row>
    <row r="7545" spans="23:26" x14ac:dyDescent="0.25">
      <c r="W7545" s="107"/>
      <c r="X7545" s="225"/>
      <c r="Y7545" s="62"/>
      <c r="Z7545" s="108"/>
    </row>
    <row r="7546" spans="23:26" x14ac:dyDescent="0.25">
      <c r="W7546" s="107"/>
      <c r="X7546" s="225"/>
      <c r="Y7546" s="62"/>
      <c r="Z7546" s="108"/>
    </row>
    <row r="7547" spans="23:26" x14ac:dyDescent="0.25">
      <c r="W7547" s="107"/>
      <c r="X7547" s="225"/>
      <c r="Y7547" s="62"/>
      <c r="Z7547" s="108"/>
    </row>
    <row r="7548" spans="23:26" x14ac:dyDescent="0.25">
      <c r="W7548" s="107"/>
      <c r="X7548" s="225"/>
      <c r="Y7548" s="62"/>
      <c r="Z7548" s="108"/>
    </row>
    <row r="7549" spans="23:26" x14ac:dyDescent="0.25">
      <c r="W7549" s="107"/>
      <c r="X7549" s="225"/>
      <c r="Y7549" s="62"/>
      <c r="Z7549" s="108"/>
    </row>
    <row r="7550" spans="23:26" x14ac:dyDescent="0.25">
      <c r="W7550" s="107"/>
      <c r="X7550" s="225"/>
      <c r="Y7550" s="62"/>
      <c r="Z7550" s="108"/>
    </row>
    <row r="7551" spans="23:26" x14ac:dyDescent="0.25">
      <c r="W7551" s="107"/>
      <c r="X7551" s="225"/>
      <c r="Y7551" s="62"/>
      <c r="Z7551" s="108"/>
    </row>
    <row r="7552" spans="23:26" x14ac:dyDescent="0.25">
      <c r="W7552" s="107"/>
      <c r="X7552" s="225"/>
      <c r="Y7552" s="62"/>
      <c r="Z7552" s="108"/>
    </row>
    <row r="7553" spans="23:26" x14ac:dyDescent="0.25">
      <c r="W7553" s="107"/>
      <c r="X7553" s="225"/>
      <c r="Y7553" s="62"/>
      <c r="Z7553" s="108"/>
    </row>
    <row r="7554" spans="23:26" x14ac:dyDescent="0.25">
      <c r="W7554" s="107"/>
      <c r="X7554" s="225"/>
      <c r="Y7554" s="62"/>
      <c r="Z7554" s="108"/>
    </row>
    <row r="7555" spans="23:26" x14ac:dyDescent="0.25">
      <c r="W7555" s="107"/>
      <c r="X7555" s="225"/>
      <c r="Y7555" s="62"/>
      <c r="Z7555" s="108"/>
    </row>
    <row r="7556" spans="23:26" x14ac:dyDescent="0.25">
      <c r="W7556" s="107"/>
      <c r="X7556" s="225"/>
      <c r="Y7556" s="62"/>
      <c r="Z7556" s="108"/>
    </row>
    <row r="7557" spans="23:26" x14ac:dyDescent="0.25">
      <c r="W7557" s="107"/>
      <c r="X7557" s="225"/>
      <c r="Y7557" s="62"/>
      <c r="Z7557" s="108"/>
    </row>
    <row r="7558" spans="23:26" x14ac:dyDescent="0.25">
      <c r="W7558" s="107"/>
      <c r="X7558" s="225"/>
      <c r="Y7558" s="62"/>
      <c r="Z7558" s="108"/>
    </row>
    <row r="7559" spans="23:26" x14ac:dyDescent="0.25">
      <c r="W7559" s="107"/>
      <c r="X7559" s="225"/>
      <c r="Y7559" s="62"/>
      <c r="Z7559" s="108"/>
    </row>
    <row r="7560" spans="23:26" x14ac:dyDescent="0.25">
      <c r="W7560" s="107"/>
      <c r="X7560" s="225"/>
      <c r="Y7560" s="62"/>
      <c r="Z7560" s="108"/>
    </row>
    <row r="7561" spans="23:26" x14ac:dyDescent="0.25">
      <c r="W7561" s="107"/>
      <c r="X7561" s="225"/>
      <c r="Y7561" s="62"/>
      <c r="Z7561" s="108"/>
    </row>
    <row r="7562" spans="23:26" x14ac:dyDescent="0.25">
      <c r="W7562" s="107"/>
      <c r="X7562" s="225"/>
      <c r="Y7562" s="62"/>
      <c r="Z7562" s="108"/>
    </row>
    <row r="7563" spans="23:26" x14ac:dyDescent="0.25">
      <c r="W7563" s="107"/>
      <c r="X7563" s="225"/>
      <c r="Y7563" s="62"/>
      <c r="Z7563" s="108"/>
    </row>
    <row r="7564" spans="23:26" x14ac:dyDescent="0.25">
      <c r="W7564" s="107"/>
      <c r="X7564" s="225"/>
      <c r="Y7564" s="62"/>
      <c r="Z7564" s="108"/>
    </row>
    <row r="7565" spans="23:26" x14ac:dyDescent="0.25">
      <c r="W7565" s="107"/>
      <c r="X7565" s="225"/>
      <c r="Y7565" s="62"/>
      <c r="Z7565" s="108"/>
    </row>
    <row r="7566" spans="23:26" x14ac:dyDescent="0.25">
      <c r="W7566" s="107"/>
      <c r="X7566" s="225"/>
      <c r="Y7566" s="62"/>
      <c r="Z7566" s="108"/>
    </row>
    <row r="7567" spans="23:26" x14ac:dyDescent="0.25">
      <c r="W7567" s="107"/>
      <c r="X7567" s="225"/>
      <c r="Y7567" s="62"/>
      <c r="Z7567" s="108"/>
    </row>
    <row r="7568" spans="23:26" x14ac:dyDescent="0.25">
      <c r="W7568" s="107"/>
      <c r="X7568" s="225"/>
      <c r="Y7568" s="62"/>
      <c r="Z7568" s="108"/>
    </row>
    <row r="7569" spans="23:26" x14ac:dyDescent="0.25">
      <c r="W7569" s="107"/>
      <c r="X7569" s="225"/>
      <c r="Y7569" s="62"/>
      <c r="Z7569" s="108"/>
    </row>
    <row r="7570" spans="23:26" x14ac:dyDescent="0.25">
      <c r="W7570" s="107"/>
      <c r="X7570" s="225"/>
      <c r="Y7570" s="62"/>
      <c r="Z7570" s="108"/>
    </row>
    <row r="7571" spans="23:26" x14ac:dyDescent="0.25">
      <c r="W7571" s="107"/>
      <c r="X7571" s="225"/>
      <c r="Y7571" s="62"/>
      <c r="Z7571" s="108"/>
    </row>
    <row r="7572" spans="23:26" x14ac:dyDescent="0.25">
      <c r="W7572" s="107"/>
      <c r="X7572" s="225"/>
      <c r="Y7572" s="62"/>
      <c r="Z7572" s="108"/>
    </row>
    <row r="7573" spans="23:26" x14ac:dyDescent="0.25">
      <c r="W7573" s="107"/>
      <c r="X7573" s="225"/>
      <c r="Y7573" s="62"/>
      <c r="Z7573" s="108"/>
    </row>
    <row r="7574" spans="23:26" x14ac:dyDescent="0.25">
      <c r="W7574" s="107"/>
      <c r="X7574" s="225"/>
      <c r="Y7574" s="62"/>
      <c r="Z7574" s="108"/>
    </row>
    <row r="7575" spans="23:26" x14ac:dyDescent="0.25">
      <c r="W7575" s="107"/>
      <c r="X7575" s="225"/>
      <c r="Y7575" s="62"/>
      <c r="Z7575" s="108"/>
    </row>
    <row r="7576" spans="23:26" x14ac:dyDescent="0.25">
      <c r="W7576" s="107"/>
      <c r="X7576" s="225"/>
      <c r="Y7576" s="62"/>
      <c r="Z7576" s="108"/>
    </row>
    <row r="7577" spans="23:26" x14ac:dyDescent="0.25">
      <c r="W7577" s="107"/>
      <c r="X7577" s="225"/>
      <c r="Y7577" s="62"/>
      <c r="Z7577" s="108"/>
    </row>
    <row r="7578" spans="23:26" x14ac:dyDescent="0.25">
      <c r="W7578" s="107"/>
      <c r="X7578" s="225"/>
      <c r="Y7578" s="62"/>
      <c r="Z7578" s="108"/>
    </row>
    <row r="7579" spans="23:26" x14ac:dyDescent="0.25">
      <c r="W7579" s="107"/>
      <c r="X7579" s="225"/>
      <c r="Y7579" s="62"/>
      <c r="Z7579" s="108"/>
    </row>
    <row r="7580" spans="23:26" x14ac:dyDescent="0.25">
      <c r="W7580" s="107"/>
      <c r="X7580" s="225"/>
      <c r="Y7580" s="62"/>
      <c r="Z7580" s="108"/>
    </row>
    <row r="7581" spans="23:26" x14ac:dyDescent="0.25">
      <c r="W7581" s="107"/>
      <c r="X7581" s="225"/>
      <c r="Y7581" s="62"/>
      <c r="Z7581" s="108"/>
    </row>
    <row r="7582" spans="23:26" x14ac:dyDescent="0.25">
      <c r="W7582" s="107"/>
      <c r="X7582" s="225"/>
      <c r="Y7582" s="62"/>
      <c r="Z7582" s="108"/>
    </row>
    <row r="7583" spans="23:26" x14ac:dyDescent="0.25">
      <c r="W7583" s="107"/>
      <c r="X7583" s="225"/>
      <c r="Y7583" s="62"/>
      <c r="Z7583" s="108"/>
    </row>
    <row r="7584" spans="23:26" x14ac:dyDescent="0.25">
      <c r="W7584" s="107"/>
      <c r="X7584" s="225"/>
      <c r="Y7584" s="62"/>
      <c r="Z7584" s="108"/>
    </row>
    <row r="7585" spans="23:26" x14ac:dyDescent="0.25">
      <c r="W7585" s="107"/>
      <c r="X7585" s="225"/>
      <c r="Y7585" s="62"/>
      <c r="Z7585" s="108"/>
    </row>
    <row r="7586" spans="23:26" x14ac:dyDescent="0.25">
      <c r="W7586" s="107"/>
      <c r="X7586" s="225"/>
      <c r="Y7586" s="62"/>
      <c r="Z7586" s="108"/>
    </row>
    <row r="7587" spans="23:26" x14ac:dyDescent="0.25">
      <c r="W7587" s="107"/>
      <c r="X7587" s="225"/>
      <c r="Y7587" s="62"/>
      <c r="Z7587" s="108"/>
    </row>
    <row r="7588" spans="23:26" x14ac:dyDescent="0.25">
      <c r="W7588" s="107"/>
      <c r="X7588" s="225"/>
      <c r="Y7588" s="62"/>
      <c r="Z7588" s="108"/>
    </row>
    <row r="7589" spans="23:26" x14ac:dyDescent="0.25">
      <c r="W7589" s="107"/>
      <c r="X7589" s="225"/>
      <c r="Y7589" s="62"/>
      <c r="Z7589" s="108"/>
    </row>
    <row r="7590" spans="23:26" x14ac:dyDescent="0.25">
      <c r="W7590" s="107"/>
      <c r="X7590" s="225"/>
      <c r="Y7590" s="62"/>
      <c r="Z7590" s="108"/>
    </row>
    <row r="7591" spans="23:26" x14ac:dyDescent="0.25">
      <c r="W7591" s="107"/>
      <c r="X7591" s="225"/>
      <c r="Y7591" s="62"/>
      <c r="Z7591" s="108"/>
    </row>
    <row r="7592" spans="23:26" x14ac:dyDescent="0.25">
      <c r="W7592" s="107"/>
      <c r="X7592" s="225"/>
      <c r="Y7592" s="62"/>
      <c r="Z7592" s="108"/>
    </row>
    <row r="7593" spans="23:26" x14ac:dyDescent="0.25">
      <c r="W7593" s="107"/>
      <c r="X7593" s="225"/>
      <c r="Y7593" s="62"/>
      <c r="Z7593" s="108"/>
    </row>
    <row r="7594" spans="23:26" x14ac:dyDescent="0.25">
      <c r="W7594" s="107"/>
      <c r="X7594" s="225"/>
      <c r="Y7594" s="62"/>
      <c r="Z7594" s="108"/>
    </row>
    <row r="7595" spans="23:26" x14ac:dyDescent="0.25">
      <c r="W7595" s="107"/>
      <c r="X7595" s="225"/>
      <c r="Y7595" s="62"/>
      <c r="Z7595" s="108"/>
    </row>
    <row r="7596" spans="23:26" x14ac:dyDescent="0.25">
      <c r="W7596" s="107"/>
      <c r="X7596" s="225"/>
      <c r="Y7596" s="62"/>
      <c r="Z7596" s="108"/>
    </row>
    <row r="7597" spans="23:26" x14ac:dyDescent="0.25">
      <c r="W7597" s="107"/>
      <c r="X7597" s="225"/>
      <c r="Y7597" s="62"/>
      <c r="Z7597" s="108"/>
    </row>
    <row r="7598" spans="23:26" x14ac:dyDescent="0.25">
      <c r="W7598" s="107"/>
      <c r="X7598" s="225"/>
      <c r="Y7598" s="62"/>
      <c r="Z7598" s="108"/>
    </row>
    <row r="7599" spans="23:26" x14ac:dyDescent="0.25">
      <c r="W7599" s="107"/>
      <c r="X7599" s="225"/>
      <c r="Y7599" s="62"/>
      <c r="Z7599" s="108"/>
    </row>
    <row r="7600" spans="23:26" x14ac:dyDescent="0.25">
      <c r="W7600" s="107"/>
      <c r="X7600" s="225"/>
      <c r="Y7600" s="62"/>
      <c r="Z7600" s="108"/>
    </row>
    <row r="7601" spans="23:26" x14ac:dyDescent="0.25">
      <c r="W7601" s="107"/>
      <c r="X7601" s="225"/>
      <c r="Y7601" s="62"/>
      <c r="Z7601" s="108"/>
    </row>
    <row r="7602" spans="23:26" x14ac:dyDescent="0.25">
      <c r="W7602" s="107"/>
      <c r="X7602" s="225"/>
      <c r="Y7602" s="62"/>
      <c r="Z7602" s="108"/>
    </row>
    <row r="7603" spans="23:26" x14ac:dyDescent="0.25">
      <c r="W7603" s="107"/>
      <c r="X7603" s="225"/>
      <c r="Y7603" s="62"/>
      <c r="Z7603" s="108"/>
    </row>
    <row r="7604" spans="23:26" x14ac:dyDescent="0.25">
      <c r="W7604" s="107"/>
      <c r="X7604" s="225"/>
      <c r="Y7604" s="62"/>
      <c r="Z7604" s="108"/>
    </row>
    <row r="7605" spans="23:26" x14ac:dyDescent="0.25">
      <c r="W7605" s="107"/>
      <c r="X7605" s="225"/>
      <c r="Y7605" s="62"/>
      <c r="Z7605" s="108"/>
    </row>
    <row r="7606" spans="23:26" x14ac:dyDescent="0.25">
      <c r="W7606" s="107"/>
      <c r="X7606" s="225"/>
      <c r="Y7606" s="62"/>
      <c r="Z7606" s="108"/>
    </row>
    <row r="7607" spans="23:26" x14ac:dyDescent="0.25">
      <c r="W7607" s="107"/>
      <c r="X7607" s="225"/>
      <c r="Y7607" s="62"/>
      <c r="Z7607" s="108"/>
    </row>
    <row r="7608" spans="23:26" x14ac:dyDescent="0.25">
      <c r="W7608" s="107"/>
      <c r="X7608" s="225"/>
      <c r="Y7608" s="62"/>
      <c r="Z7608" s="108"/>
    </row>
    <row r="7609" spans="23:26" x14ac:dyDescent="0.25">
      <c r="W7609" s="107"/>
      <c r="X7609" s="225"/>
      <c r="Y7609" s="62"/>
      <c r="Z7609" s="108"/>
    </row>
    <row r="7610" spans="23:26" x14ac:dyDescent="0.25">
      <c r="W7610" s="107"/>
      <c r="X7610" s="225"/>
      <c r="Y7610" s="62"/>
      <c r="Z7610" s="108"/>
    </row>
    <row r="7611" spans="23:26" x14ac:dyDescent="0.25">
      <c r="W7611" s="107"/>
      <c r="X7611" s="225"/>
      <c r="Y7611" s="62"/>
      <c r="Z7611" s="108"/>
    </row>
    <row r="7612" spans="23:26" x14ac:dyDescent="0.25">
      <c r="W7612" s="107"/>
      <c r="X7612" s="225"/>
      <c r="Y7612" s="62"/>
      <c r="Z7612" s="108"/>
    </row>
    <row r="7613" spans="23:26" x14ac:dyDescent="0.25">
      <c r="W7613" s="107"/>
      <c r="X7613" s="225"/>
      <c r="Y7613" s="62"/>
      <c r="Z7613" s="108"/>
    </row>
    <row r="7614" spans="23:26" x14ac:dyDescent="0.25">
      <c r="W7614" s="107"/>
      <c r="X7614" s="225"/>
      <c r="Y7614" s="62"/>
      <c r="Z7614" s="108"/>
    </row>
    <row r="7615" spans="23:26" x14ac:dyDescent="0.25">
      <c r="W7615" s="107"/>
      <c r="X7615" s="225"/>
      <c r="Y7615" s="62"/>
      <c r="Z7615" s="108"/>
    </row>
    <row r="7616" spans="23:26" x14ac:dyDescent="0.25">
      <c r="W7616" s="107"/>
      <c r="X7616" s="225"/>
      <c r="Y7616" s="62"/>
      <c r="Z7616" s="108"/>
    </row>
    <row r="7617" spans="23:26" x14ac:dyDescent="0.25">
      <c r="W7617" s="107"/>
      <c r="X7617" s="225"/>
      <c r="Y7617" s="62"/>
      <c r="Z7617" s="108"/>
    </row>
    <row r="7618" spans="23:26" x14ac:dyDescent="0.25">
      <c r="W7618" s="107"/>
      <c r="X7618" s="225"/>
      <c r="Y7618" s="62"/>
      <c r="Z7618" s="108"/>
    </row>
    <row r="7619" spans="23:26" x14ac:dyDescent="0.25">
      <c r="W7619" s="107"/>
      <c r="X7619" s="225"/>
      <c r="Y7619" s="62"/>
      <c r="Z7619" s="108"/>
    </row>
    <row r="7620" spans="23:26" x14ac:dyDescent="0.25">
      <c r="W7620" s="107"/>
      <c r="X7620" s="225"/>
      <c r="Y7620" s="62"/>
      <c r="Z7620" s="108"/>
    </row>
    <row r="7621" spans="23:26" x14ac:dyDescent="0.25">
      <c r="W7621" s="107"/>
      <c r="X7621" s="225"/>
      <c r="Y7621" s="62"/>
      <c r="Z7621" s="108"/>
    </row>
    <row r="7622" spans="23:26" x14ac:dyDescent="0.25">
      <c r="W7622" s="107"/>
      <c r="X7622" s="225"/>
      <c r="Y7622" s="62"/>
      <c r="Z7622" s="108"/>
    </row>
    <row r="7623" spans="23:26" x14ac:dyDescent="0.25">
      <c r="W7623" s="107"/>
      <c r="X7623" s="225"/>
      <c r="Y7623" s="62"/>
      <c r="Z7623" s="108"/>
    </row>
    <row r="7624" spans="23:26" x14ac:dyDescent="0.25">
      <c r="W7624" s="107"/>
      <c r="X7624" s="225"/>
      <c r="Y7624" s="62"/>
      <c r="Z7624" s="108"/>
    </row>
    <row r="7625" spans="23:26" x14ac:dyDescent="0.25">
      <c r="W7625" s="107"/>
      <c r="X7625" s="225"/>
      <c r="Y7625" s="62"/>
      <c r="Z7625" s="108"/>
    </row>
    <row r="7626" spans="23:26" x14ac:dyDescent="0.25">
      <c r="W7626" s="107"/>
      <c r="X7626" s="225"/>
      <c r="Y7626" s="62"/>
      <c r="Z7626" s="108"/>
    </row>
    <row r="7627" spans="23:26" x14ac:dyDescent="0.25">
      <c r="W7627" s="107"/>
      <c r="X7627" s="225"/>
      <c r="Y7627" s="62"/>
      <c r="Z7627" s="108"/>
    </row>
    <row r="7628" spans="23:26" x14ac:dyDescent="0.25">
      <c r="W7628" s="107"/>
      <c r="X7628" s="225"/>
      <c r="Y7628" s="62"/>
      <c r="Z7628" s="108"/>
    </row>
    <row r="7629" spans="23:26" x14ac:dyDescent="0.25">
      <c r="W7629" s="107"/>
      <c r="X7629" s="225"/>
      <c r="Y7629" s="62"/>
      <c r="Z7629" s="108"/>
    </row>
    <row r="7630" spans="23:26" x14ac:dyDescent="0.25">
      <c r="W7630" s="107"/>
      <c r="X7630" s="225"/>
      <c r="Y7630" s="62"/>
      <c r="Z7630" s="108"/>
    </row>
    <row r="7631" spans="23:26" x14ac:dyDescent="0.25">
      <c r="W7631" s="107"/>
      <c r="X7631" s="225"/>
      <c r="Y7631" s="62"/>
      <c r="Z7631" s="108"/>
    </row>
    <row r="7632" spans="23:26" x14ac:dyDescent="0.25">
      <c r="W7632" s="107"/>
      <c r="X7632" s="225"/>
      <c r="Y7632" s="62"/>
      <c r="Z7632" s="108"/>
    </row>
    <row r="7633" spans="23:26" x14ac:dyDescent="0.25">
      <c r="W7633" s="107"/>
      <c r="X7633" s="225"/>
      <c r="Y7633" s="62"/>
      <c r="Z7633" s="108"/>
    </row>
    <row r="7634" spans="23:26" x14ac:dyDescent="0.25">
      <c r="W7634" s="107"/>
      <c r="X7634" s="225"/>
      <c r="Y7634" s="62"/>
      <c r="Z7634" s="108"/>
    </row>
    <row r="7635" spans="23:26" x14ac:dyDescent="0.25">
      <c r="W7635" s="107"/>
      <c r="X7635" s="225"/>
      <c r="Y7635" s="62"/>
      <c r="Z7635" s="108"/>
    </row>
    <row r="7636" spans="23:26" x14ac:dyDescent="0.25">
      <c r="W7636" s="107"/>
      <c r="X7636" s="225"/>
      <c r="Y7636" s="62"/>
      <c r="Z7636" s="108"/>
    </row>
    <row r="7637" spans="23:26" x14ac:dyDescent="0.25">
      <c r="W7637" s="107"/>
      <c r="X7637" s="225"/>
      <c r="Y7637" s="62"/>
      <c r="Z7637" s="108"/>
    </row>
    <row r="7638" spans="23:26" x14ac:dyDescent="0.25">
      <c r="W7638" s="107"/>
      <c r="X7638" s="225"/>
      <c r="Y7638" s="62"/>
      <c r="Z7638" s="108"/>
    </row>
    <row r="7639" spans="23:26" x14ac:dyDescent="0.25">
      <c r="W7639" s="107"/>
      <c r="X7639" s="225"/>
      <c r="Y7639" s="62"/>
      <c r="Z7639" s="108"/>
    </row>
    <row r="7640" spans="23:26" x14ac:dyDescent="0.25">
      <c r="W7640" s="107"/>
      <c r="X7640" s="225"/>
      <c r="Y7640" s="62"/>
      <c r="Z7640" s="108"/>
    </row>
    <row r="7641" spans="23:26" x14ac:dyDescent="0.25">
      <c r="W7641" s="107"/>
      <c r="X7641" s="225"/>
      <c r="Y7641" s="62"/>
      <c r="Z7641" s="108"/>
    </row>
    <row r="7642" spans="23:26" x14ac:dyDescent="0.25">
      <c r="W7642" s="107"/>
      <c r="X7642" s="225"/>
      <c r="Y7642" s="62"/>
      <c r="Z7642" s="108"/>
    </row>
    <row r="7643" spans="23:26" x14ac:dyDescent="0.25">
      <c r="W7643" s="107"/>
      <c r="X7643" s="225"/>
      <c r="Y7643" s="62"/>
      <c r="Z7643" s="108"/>
    </row>
    <row r="7644" spans="23:26" x14ac:dyDescent="0.25">
      <c r="W7644" s="107"/>
      <c r="X7644" s="225"/>
      <c r="Y7644" s="62"/>
      <c r="Z7644" s="108"/>
    </row>
    <row r="7645" spans="23:26" x14ac:dyDescent="0.25">
      <c r="W7645" s="107"/>
      <c r="X7645" s="225"/>
      <c r="Y7645" s="62"/>
      <c r="Z7645" s="108"/>
    </row>
    <row r="7646" spans="23:26" x14ac:dyDescent="0.25">
      <c r="W7646" s="107"/>
      <c r="X7646" s="225"/>
      <c r="Y7646" s="62"/>
      <c r="Z7646" s="108"/>
    </row>
    <row r="7647" spans="23:26" x14ac:dyDescent="0.25">
      <c r="W7647" s="107"/>
      <c r="X7647" s="225"/>
      <c r="Y7647" s="62"/>
      <c r="Z7647" s="108"/>
    </row>
    <row r="7648" spans="23:26" x14ac:dyDescent="0.25">
      <c r="W7648" s="107"/>
      <c r="X7648" s="225"/>
      <c r="Y7648" s="62"/>
      <c r="Z7648" s="108"/>
    </row>
    <row r="7649" spans="23:26" x14ac:dyDescent="0.25">
      <c r="W7649" s="107"/>
      <c r="X7649" s="225"/>
      <c r="Y7649" s="62"/>
      <c r="Z7649" s="108"/>
    </row>
    <row r="7650" spans="23:26" x14ac:dyDescent="0.25">
      <c r="W7650" s="107"/>
      <c r="X7650" s="225"/>
      <c r="Y7650" s="62"/>
      <c r="Z7650" s="108"/>
    </row>
    <row r="7651" spans="23:26" x14ac:dyDescent="0.25">
      <c r="W7651" s="107"/>
      <c r="X7651" s="225"/>
      <c r="Y7651" s="62"/>
      <c r="Z7651" s="108"/>
    </row>
    <row r="7652" spans="23:26" x14ac:dyDescent="0.25">
      <c r="W7652" s="107"/>
      <c r="X7652" s="225"/>
      <c r="Y7652" s="62"/>
      <c r="Z7652" s="108"/>
    </row>
    <row r="7653" spans="23:26" x14ac:dyDescent="0.25">
      <c r="W7653" s="107"/>
      <c r="X7653" s="225"/>
      <c r="Y7653" s="62"/>
      <c r="Z7653" s="108"/>
    </row>
    <row r="7654" spans="23:26" x14ac:dyDescent="0.25">
      <c r="W7654" s="107"/>
      <c r="X7654" s="225"/>
      <c r="Y7654" s="62"/>
      <c r="Z7654" s="108"/>
    </row>
    <row r="7655" spans="23:26" x14ac:dyDescent="0.25">
      <c r="W7655" s="107"/>
      <c r="X7655" s="225"/>
      <c r="Y7655" s="62"/>
      <c r="Z7655" s="108"/>
    </row>
    <row r="7656" spans="23:26" x14ac:dyDescent="0.25">
      <c r="W7656" s="107"/>
      <c r="X7656" s="225"/>
      <c r="Y7656" s="62"/>
      <c r="Z7656" s="108"/>
    </row>
    <row r="7657" spans="23:26" x14ac:dyDescent="0.25">
      <c r="W7657" s="107"/>
      <c r="X7657" s="225"/>
      <c r="Y7657" s="62"/>
      <c r="Z7657" s="108"/>
    </row>
    <row r="7658" spans="23:26" x14ac:dyDescent="0.25">
      <c r="W7658" s="107"/>
      <c r="X7658" s="225"/>
      <c r="Y7658" s="62"/>
      <c r="Z7658" s="108"/>
    </row>
    <row r="7659" spans="23:26" x14ac:dyDescent="0.25">
      <c r="W7659" s="107"/>
      <c r="X7659" s="225"/>
      <c r="Y7659" s="62"/>
      <c r="Z7659" s="108"/>
    </row>
    <row r="7660" spans="23:26" x14ac:dyDescent="0.25">
      <c r="W7660" s="107"/>
      <c r="X7660" s="225"/>
      <c r="Y7660" s="62"/>
      <c r="Z7660" s="108"/>
    </row>
    <row r="7661" spans="23:26" x14ac:dyDescent="0.25">
      <c r="W7661" s="107"/>
      <c r="X7661" s="225"/>
      <c r="Y7661" s="62"/>
      <c r="Z7661" s="108"/>
    </row>
    <row r="7662" spans="23:26" x14ac:dyDescent="0.25">
      <c r="W7662" s="107"/>
      <c r="X7662" s="225"/>
      <c r="Y7662" s="62"/>
      <c r="Z7662" s="108"/>
    </row>
    <row r="7663" spans="23:26" x14ac:dyDescent="0.25">
      <c r="W7663" s="107"/>
      <c r="X7663" s="225"/>
      <c r="Y7663" s="62"/>
      <c r="Z7663" s="108"/>
    </row>
    <row r="7664" spans="23:26" x14ac:dyDescent="0.25">
      <c r="W7664" s="107"/>
      <c r="X7664" s="225"/>
      <c r="Y7664" s="62"/>
      <c r="Z7664" s="108"/>
    </row>
    <row r="7665" spans="23:26" x14ac:dyDescent="0.25">
      <c r="W7665" s="107"/>
      <c r="X7665" s="225"/>
      <c r="Y7665" s="62"/>
      <c r="Z7665" s="108"/>
    </row>
    <row r="7666" spans="23:26" x14ac:dyDescent="0.25">
      <c r="W7666" s="107"/>
      <c r="X7666" s="225"/>
      <c r="Y7666" s="62"/>
      <c r="Z7666" s="108"/>
    </row>
    <row r="7667" spans="23:26" x14ac:dyDescent="0.25">
      <c r="W7667" s="107"/>
      <c r="X7667" s="225"/>
      <c r="Y7667" s="62"/>
      <c r="Z7667" s="108"/>
    </row>
    <row r="7668" spans="23:26" x14ac:dyDescent="0.25">
      <c r="W7668" s="107"/>
      <c r="X7668" s="225"/>
      <c r="Y7668" s="62"/>
      <c r="Z7668" s="108"/>
    </row>
    <row r="7669" spans="23:26" x14ac:dyDescent="0.25">
      <c r="W7669" s="107"/>
      <c r="X7669" s="225"/>
      <c r="Y7669" s="62"/>
      <c r="Z7669" s="108"/>
    </row>
    <row r="7670" spans="23:26" x14ac:dyDescent="0.25">
      <c r="W7670" s="107"/>
      <c r="X7670" s="225"/>
      <c r="Y7670" s="62"/>
      <c r="Z7670" s="108"/>
    </row>
    <row r="7671" spans="23:26" x14ac:dyDescent="0.25">
      <c r="W7671" s="107"/>
      <c r="X7671" s="225"/>
      <c r="Y7671" s="62"/>
      <c r="Z7671" s="108"/>
    </row>
    <row r="7672" spans="23:26" x14ac:dyDescent="0.25">
      <c r="W7672" s="107"/>
      <c r="X7672" s="225"/>
      <c r="Y7672" s="62"/>
      <c r="Z7672" s="108"/>
    </row>
    <row r="7673" spans="23:26" x14ac:dyDescent="0.25">
      <c r="W7673" s="107"/>
      <c r="X7673" s="225"/>
      <c r="Y7673" s="62"/>
      <c r="Z7673" s="108"/>
    </row>
    <row r="7674" spans="23:26" x14ac:dyDescent="0.25">
      <c r="W7674" s="107"/>
      <c r="X7674" s="225"/>
      <c r="Y7674" s="62"/>
      <c r="Z7674" s="108"/>
    </row>
    <row r="7675" spans="23:26" x14ac:dyDescent="0.25">
      <c r="W7675" s="107"/>
      <c r="X7675" s="225"/>
      <c r="Y7675" s="62"/>
      <c r="Z7675" s="108"/>
    </row>
    <row r="7676" spans="23:26" x14ac:dyDescent="0.25">
      <c r="W7676" s="107"/>
      <c r="X7676" s="225"/>
      <c r="Y7676" s="62"/>
      <c r="Z7676" s="108"/>
    </row>
    <row r="7677" spans="23:26" x14ac:dyDescent="0.25">
      <c r="W7677" s="107"/>
      <c r="X7677" s="225"/>
      <c r="Y7677" s="62"/>
      <c r="Z7677" s="108"/>
    </row>
    <row r="7678" spans="23:26" x14ac:dyDescent="0.25">
      <c r="W7678" s="107"/>
      <c r="X7678" s="225"/>
      <c r="Y7678" s="62"/>
      <c r="Z7678" s="108"/>
    </row>
    <row r="7679" spans="23:26" x14ac:dyDescent="0.25">
      <c r="W7679" s="107"/>
      <c r="X7679" s="225"/>
      <c r="Y7679" s="62"/>
      <c r="Z7679" s="108"/>
    </row>
    <row r="7680" spans="23:26" x14ac:dyDescent="0.25">
      <c r="W7680" s="107"/>
      <c r="X7680" s="225"/>
      <c r="Y7680" s="62"/>
      <c r="Z7680" s="108"/>
    </row>
    <row r="7681" spans="23:26" x14ac:dyDescent="0.25">
      <c r="W7681" s="107"/>
      <c r="X7681" s="225"/>
      <c r="Y7681" s="62"/>
      <c r="Z7681" s="108"/>
    </row>
    <row r="7682" spans="23:26" x14ac:dyDescent="0.25">
      <c r="W7682" s="107"/>
      <c r="X7682" s="225"/>
      <c r="Y7682" s="62"/>
      <c r="Z7682" s="108"/>
    </row>
    <row r="7683" spans="23:26" x14ac:dyDescent="0.25">
      <c r="W7683" s="107"/>
      <c r="X7683" s="225"/>
      <c r="Y7683" s="62"/>
      <c r="Z7683" s="108"/>
    </row>
    <row r="7684" spans="23:26" x14ac:dyDescent="0.25">
      <c r="W7684" s="107"/>
      <c r="X7684" s="225"/>
      <c r="Y7684" s="62"/>
      <c r="Z7684" s="108"/>
    </row>
    <row r="7685" spans="23:26" x14ac:dyDescent="0.25">
      <c r="W7685" s="107"/>
      <c r="X7685" s="225"/>
      <c r="Y7685" s="62"/>
      <c r="Z7685" s="108"/>
    </row>
    <row r="7686" spans="23:26" x14ac:dyDescent="0.25">
      <c r="W7686" s="107"/>
      <c r="X7686" s="225"/>
      <c r="Y7686" s="62"/>
      <c r="Z7686" s="108"/>
    </row>
    <row r="7687" spans="23:26" x14ac:dyDescent="0.25">
      <c r="W7687" s="107"/>
      <c r="X7687" s="225"/>
      <c r="Y7687" s="62"/>
      <c r="Z7687" s="108"/>
    </row>
    <row r="7688" spans="23:26" x14ac:dyDescent="0.25">
      <c r="W7688" s="107"/>
      <c r="X7688" s="225"/>
      <c r="Y7688" s="62"/>
      <c r="Z7688" s="108"/>
    </row>
    <row r="7689" spans="23:26" x14ac:dyDescent="0.25">
      <c r="W7689" s="107"/>
      <c r="X7689" s="225"/>
      <c r="Y7689" s="62"/>
      <c r="Z7689" s="108"/>
    </row>
    <row r="7690" spans="23:26" x14ac:dyDescent="0.25">
      <c r="W7690" s="107"/>
      <c r="X7690" s="225"/>
      <c r="Y7690" s="62"/>
      <c r="Z7690" s="108"/>
    </row>
    <row r="7691" spans="23:26" x14ac:dyDescent="0.25">
      <c r="W7691" s="107"/>
      <c r="X7691" s="225"/>
      <c r="Y7691" s="62"/>
      <c r="Z7691" s="108"/>
    </row>
    <row r="7692" spans="23:26" x14ac:dyDescent="0.25">
      <c r="W7692" s="107"/>
      <c r="X7692" s="225"/>
      <c r="Y7692" s="62"/>
      <c r="Z7692" s="108"/>
    </row>
    <row r="7693" spans="23:26" x14ac:dyDescent="0.25">
      <c r="W7693" s="107"/>
      <c r="X7693" s="225"/>
      <c r="Y7693" s="62"/>
      <c r="Z7693" s="108"/>
    </row>
    <row r="7694" spans="23:26" x14ac:dyDescent="0.25">
      <c r="W7694" s="107"/>
      <c r="X7694" s="225"/>
      <c r="Y7694" s="62"/>
      <c r="Z7694" s="108"/>
    </row>
    <row r="7695" spans="23:26" x14ac:dyDescent="0.25">
      <c r="W7695" s="107"/>
      <c r="X7695" s="225"/>
      <c r="Y7695" s="62"/>
      <c r="Z7695" s="108"/>
    </row>
    <row r="7696" spans="23:26" x14ac:dyDescent="0.25">
      <c r="W7696" s="107"/>
      <c r="X7696" s="225"/>
      <c r="Y7696" s="62"/>
      <c r="Z7696" s="108"/>
    </row>
    <row r="7697" spans="23:26" x14ac:dyDescent="0.25">
      <c r="W7697" s="107"/>
      <c r="X7697" s="225"/>
      <c r="Y7697" s="62"/>
      <c r="Z7697" s="108"/>
    </row>
    <row r="7698" spans="23:26" x14ac:dyDescent="0.25">
      <c r="W7698" s="107"/>
      <c r="X7698" s="225"/>
      <c r="Y7698" s="62"/>
      <c r="Z7698" s="108"/>
    </row>
    <row r="7699" spans="23:26" x14ac:dyDescent="0.25">
      <c r="W7699" s="107"/>
      <c r="X7699" s="225"/>
      <c r="Y7699" s="62"/>
      <c r="Z7699" s="108"/>
    </row>
    <row r="7700" spans="23:26" x14ac:dyDescent="0.25">
      <c r="W7700" s="107"/>
      <c r="X7700" s="225"/>
      <c r="Y7700" s="62"/>
      <c r="Z7700" s="108"/>
    </row>
    <row r="7701" spans="23:26" x14ac:dyDescent="0.25">
      <c r="W7701" s="107"/>
      <c r="X7701" s="225"/>
      <c r="Y7701" s="62"/>
      <c r="Z7701" s="108"/>
    </row>
    <row r="7702" spans="23:26" x14ac:dyDescent="0.25">
      <c r="W7702" s="107"/>
      <c r="X7702" s="225"/>
      <c r="Y7702" s="62"/>
      <c r="Z7702" s="108"/>
    </row>
    <row r="7703" spans="23:26" x14ac:dyDescent="0.25">
      <c r="W7703" s="107"/>
      <c r="X7703" s="225"/>
      <c r="Y7703" s="62"/>
      <c r="Z7703" s="108"/>
    </row>
    <row r="7704" spans="23:26" x14ac:dyDescent="0.25">
      <c r="W7704" s="107"/>
      <c r="X7704" s="225"/>
      <c r="Y7704" s="62"/>
      <c r="Z7704" s="108"/>
    </row>
    <row r="7705" spans="23:26" x14ac:dyDescent="0.25">
      <c r="W7705" s="107"/>
      <c r="X7705" s="225"/>
      <c r="Y7705" s="62"/>
      <c r="Z7705" s="108"/>
    </row>
    <row r="7706" spans="23:26" x14ac:dyDescent="0.25">
      <c r="W7706" s="107"/>
      <c r="X7706" s="225"/>
      <c r="Y7706" s="62"/>
      <c r="Z7706" s="108"/>
    </row>
    <row r="7707" spans="23:26" x14ac:dyDescent="0.25">
      <c r="W7707" s="107"/>
      <c r="X7707" s="225"/>
      <c r="Y7707" s="62"/>
      <c r="Z7707" s="108"/>
    </row>
    <row r="7708" spans="23:26" x14ac:dyDescent="0.25">
      <c r="W7708" s="107"/>
      <c r="X7708" s="225"/>
      <c r="Y7708" s="62"/>
      <c r="Z7708" s="108"/>
    </row>
    <row r="7709" spans="23:26" x14ac:dyDescent="0.25">
      <c r="W7709" s="107"/>
      <c r="X7709" s="225"/>
      <c r="Y7709" s="62"/>
      <c r="Z7709" s="108"/>
    </row>
    <row r="7710" spans="23:26" x14ac:dyDescent="0.25">
      <c r="W7710" s="107"/>
      <c r="X7710" s="225"/>
      <c r="Y7710" s="62"/>
      <c r="Z7710" s="108"/>
    </row>
    <row r="7711" spans="23:26" x14ac:dyDescent="0.25">
      <c r="W7711" s="107"/>
      <c r="X7711" s="225"/>
      <c r="Y7711" s="62"/>
      <c r="Z7711" s="108"/>
    </row>
    <row r="7712" spans="23:26" x14ac:dyDescent="0.25">
      <c r="W7712" s="107"/>
      <c r="X7712" s="225"/>
      <c r="Y7712" s="62"/>
      <c r="Z7712" s="108"/>
    </row>
    <row r="7713" spans="23:26" x14ac:dyDescent="0.25">
      <c r="W7713" s="107"/>
      <c r="X7713" s="225"/>
      <c r="Y7713" s="62"/>
      <c r="Z7713" s="108"/>
    </row>
    <row r="7714" spans="23:26" x14ac:dyDescent="0.25">
      <c r="W7714" s="107"/>
      <c r="X7714" s="225"/>
      <c r="Y7714" s="62"/>
      <c r="Z7714" s="108"/>
    </row>
    <row r="7715" spans="23:26" x14ac:dyDescent="0.25">
      <c r="W7715" s="107"/>
      <c r="X7715" s="225"/>
      <c r="Y7715" s="62"/>
      <c r="Z7715" s="108"/>
    </row>
    <row r="7716" spans="23:26" x14ac:dyDescent="0.25">
      <c r="W7716" s="107"/>
      <c r="X7716" s="225"/>
      <c r="Y7716" s="62"/>
      <c r="Z7716" s="108"/>
    </row>
    <row r="7717" spans="23:26" x14ac:dyDescent="0.25">
      <c r="W7717" s="107"/>
      <c r="X7717" s="225"/>
      <c r="Y7717" s="62"/>
      <c r="Z7717" s="108"/>
    </row>
    <row r="7718" spans="23:26" x14ac:dyDescent="0.25">
      <c r="W7718" s="107"/>
      <c r="X7718" s="225"/>
      <c r="Y7718" s="62"/>
      <c r="Z7718" s="108"/>
    </row>
    <row r="7719" spans="23:26" x14ac:dyDescent="0.25">
      <c r="W7719" s="107"/>
      <c r="X7719" s="225"/>
      <c r="Y7719" s="62"/>
      <c r="Z7719" s="108"/>
    </row>
    <row r="7720" spans="23:26" x14ac:dyDescent="0.25">
      <c r="W7720" s="107"/>
      <c r="X7720" s="225"/>
      <c r="Y7720" s="62"/>
      <c r="Z7720" s="108"/>
    </row>
    <row r="7721" spans="23:26" x14ac:dyDescent="0.25">
      <c r="W7721" s="107"/>
      <c r="X7721" s="225"/>
      <c r="Y7721" s="62"/>
      <c r="Z7721" s="108"/>
    </row>
    <row r="7722" spans="23:26" x14ac:dyDescent="0.25">
      <c r="W7722" s="107"/>
      <c r="X7722" s="225"/>
      <c r="Y7722" s="62"/>
      <c r="Z7722" s="108"/>
    </row>
    <row r="7723" spans="23:26" x14ac:dyDescent="0.25">
      <c r="W7723" s="107"/>
      <c r="X7723" s="225"/>
      <c r="Y7723" s="62"/>
      <c r="Z7723" s="108"/>
    </row>
    <row r="7724" spans="23:26" x14ac:dyDescent="0.25">
      <c r="W7724" s="107"/>
      <c r="X7724" s="225"/>
      <c r="Y7724" s="62"/>
      <c r="Z7724" s="108"/>
    </row>
    <row r="7725" spans="23:26" x14ac:dyDescent="0.25">
      <c r="W7725" s="107"/>
      <c r="X7725" s="225"/>
      <c r="Y7725" s="62"/>
      <c r="Z7725" s="108"/>
    </row>
    <row r="7726" spans="23:26" x14ac:dyDescent="0.25">
      <c r="W7726" s="107"/>
      <c r="X7726" s="225"/>
      <c r="Y7726" s="62"/>
      <c r="Z7726" s="108"/>
    </row>
    <row r="7727" spans="23:26" x14ac:dyDescent="0.25">
      <c r="W7727" s="107"/>
      <c r="X7727" s="225"/>
      <c r="Y7727" s="62"/>
      <c r="Z7727" s="108"/>
    </row>
    <row r="7728" spans="23:26" x14ac:dyDescent="0.25">
      <c r="W7728" s="107"/>
      <c r="X7728" s="225"/>
      <c r="Y7728" s="62"/>
      <c r="Z7728" s="108"/>
    </row>
    <row r="7729" spans="23:26" x14ac:dyDescent="0.25">
      <c r="W7729" s="107"/>
      <c r="X7729" s="225"/>
      <c r="Y7729" s="62"/>
      <c r="Z7729" s="108"/>
    </row>
    <row r="7730" spans="23:26" x14ac:dyDescent="0.25">
      <c r="W7730" s="107"/>
      <c r="X7730" s="225"/>
      <c r="Y7730" s="62"/>
      <c r="Z7730" s="108"/>
    </row>
    <row r="7731" spans="23:26" x14ac:dyDescent="0.25">
      <c r="W7731" s="107"/>
      <c r="X7731" s="225"/>
      <c r="Y7731" s="62"/>
      <c r="Z7731" s="108"/>
    </row>
    <row r="7732" spans="23:26" x14ac:dyDescent="0.25">
      <c r="W7732" s="107"/>
      <c r="X7732" s="225"/>
      <c r="Y7732" s="62"/>
      <c r="Z7732" s="108"/>
    </row>
    <row r="7733" spans="23:26" x14ac:dyDescent="0.25">
      <c r="W7733" s="107"/>
      <c r="X7733" s="225"/>
      <c r="Y7733" s="62"/>
      <c r="Z7733" s="108"/>
    </row>
    <row r="7734" spans="23:26" x14ac:dyDescent="0.25">
      <c r="W7734" s="107"/>
      <c r="X7734" s="225"/>
      <c r="Y7734" s="62"/>
      <c r="Z7734" s="108"/>
    </row>
    <row r="7735" spans="23:26" x14ac:dyDescent="0.25">
      <c r="W7735" s="107"/>
      <c r="X7735" s="225"/>
      <c r="Y7735" s="62"/>
      <c r="Z7735" s="108"/>
    </row>
    <row r="7736" spans="23:26" x14ac:dyDescent="0.25">
      <c r="W7736" s="107"/>
      <c r="X7736" s="225"/>
      <c r="Y7736" s="62"/>
      <c r="Z7736" s="108"/>
    </row>
    <row r="7737" spans="23:26" x14ac:dyDescent="0.25">
      <c r="W7737" s="107"/>
      <c r="X7737" s="225"/>
      <c r="Y7737" s="62"/>
      <c r="Z7737" s="108"/>
    </row>
    <row r="7738" spans="23:26" x14ac:dyDescent="0.25">
      <c r="W7738" s="107"/>
      <c r="X7738" s="225"/>
      <c r="Y7738" s="62"/>
      <c r="Z7738" s="108"/>
    </row>
    <row r="7739" spans="23:26" x14ac:dyDescent="0.25">
      <c r="W7739" s="107"/>
      <c r="X7739" s="225"/>
      <c r="Y7739" s="62"/>
      <c r="Z7739" s="108"/>
    </row>
    <row r="7740" spans="23:26" x14ac:dyDescent="0.25">
      <c r="W7740" s="107"/>
      <c r="X7740" s="225"/>
      <c r="Y7740" s="62"/>
      <c r="Z7740" s="108"/>
    </row>
    <row r="7741" spans="23:26" x14ac:dyDescent="0.25">
      <c r="W7741" s="107"/>
      <c r="X7741" s="225"/>
      <c r="Y7741" s="62"/>
      <c r="Z7741" s="108"/>
    </row>
    <row r="7742" spans="23:26" x14ac:dyDescent="0.25">
      <c r="W7742" s="107"/>
      <c r="X7742" s="225"/>
      <c r="Y7742" s="62"/>
      <c r="Z7742" s="108"/>
    </row>
    <row r="7743" spans="23:26" x14ac:dyDescent="0.25">
      <c r="W7743" s="107"/>
      <c r="X7743" s="225"/>
      <c r="Y7743" s="62"/>
      <c r="Z7743" s="108"/>
    </row>
    <row r="7744" spans="23:26" x14ac:dyDescent="0.25">
      <c r="W7744" s="107"/>
      <c r="X7744" s="225"/>
      <c r="Y7744" s="62"/>
      <c r="Z7744" s="108"/>
    </row>
    <row r="7745" spans="23:26" x14ac:dyDescent="0.25">
      <c r="W7745" s="107"/>
      <c r="X7745" s="225"/>
      <c r="Y7745" s="62"/>
      <c r="Z7745" s="108"/>
    </row>
    <row r="7746" spans="23:26" x14ac:dyDescent="0.25">
      <c r="W7746" s="107"/>
      <c r="X7746" s="225"/>
      <c r="Y7746" s="62"/>
      <c r="Z7746" s="108"/>
    </row>
    <row r="7747" spans="23:26" x14ac:dyDescent="0.25">
      <c r="W7747" s="107"/>
      <c r="X7747" s="225"/>
      <c r="Y7747" s="62"/>
      <c r="Z7747" s="108"/>
    </row>
    <row r="7748" spans="23:26" x14ac:dyDescent="0.25">
      <c r="W7748" s="107"/>
      <c r="X7748" s="225"/>
      <c r="Y7748" s="62"/>
      <c r="Z7748" s="108"/>
    </row>
    <row r="7749" spans="23:26" x14ac:dyDescent="0.25">
      <c r="W7749" s="107"/>
      <c r="X7749" s="225"/>
      <c r="Y7749" s="62"/>
      <c r="Z7749" s="108"/>
    </row>
    <row r="7750" spans="23:26" x14ac:dyDescent="0.25">
      <c r="W7750" s="107"/>
      <c r="X7750" s="225"/>
      <c r="Y7750" s="62"/>
      <c r="Z7750" s="108"/>
    </row>
    <row r="7751" spans="23:26" x14ac:dyDescent="0.25">
      <c r="W7751" s="107"/>
      <c r="X7751" s="225"/>
      <c r="Y7751" s="62"/>
      <c r="Z7751" s="108"/>
    </row>
    <row r="7752" spans="23:26" x14ac:dyDescent="0.25">
      <c r="W7752" s="107"/>
      <c r="X7752" s="225"/>
      <c r="Y7752" s="62"/>
      <c r="Z7752" s="108"/>
    </row>
    <row r="7753" spans="23:26" x14ac:dyDescent="0.25">
      <c r="W7753" s="107"/>
      <c r="X7753" s="225"/>
      <c r="Y7753" s="62"/>
      <c r="Z7753" s="108"/>
    </row>
    <row r="7754" spans="23:26" x14ac:dyDescent="0.25">
      <c r="W7754" s="107"/>
      <c r="X7754" s="225"/>
      <c r="Y7754" s="62"/>
      <c r="Z7754" s="108"/>
    </row>
    <row r="7755" spans="23:26" x14ac:dyDescent="0.25">
      <c r="W7755" s="107"/>
      <c r="X7755" s="225"/>
      <c r="Y7755" s="62"/>
      <c r="Z7755" s="108"/>
    </row>
    <row r="7756" spans="23:26" x14ac:dyDescent="0.25">
      <c r="W7756" s="107"/>
      <c r="X7756" s="225"/>
      <c r="Y7756" s="62"/>
      <c r="Z7756" s="108"/>
    </row>
    <row r="7757" spans="23:26" x14ac:dyDescent="0.25">
      <c r="W7757" s="107"/>
      <c r="X7757" s="225"/>
      <c r="Y7757" s="62"/>
      <c r="Z7757" s="108"/>
    </row>
    <row r="7758" spans="23:26" x14ac:dyDescent="0.25">
      <c r="W7758" s="107"/>
      <c r="X7758" s="225"/>
      <c r="Y7758" s="62"/>
      <c r="Z7758" s="108"/>
    </row>
    <row r="7759" spans="23:26" x14ac:dyDescent="0.25">
      <c r="W7759" s="107"/>
      <c r="X7759" s="225"/>
      <c r="Y7759" s="62"/>
      <c r="Z7759" s="108"/>
    </row>
    <row r="7760" spans="23:26" x14ac:dyDescent="0.25">
      <c r="W7760" s="107"/>
      <c r="X7760" s="225"/>
      <c r="Y7760" s="62"/>
      <c r="Z7760" s="108"/>
    </row>
    <row r="7761" spans="23:26" x14ac:dyDescent="0.25">
      <c r="W7761" s="107"/>
      <c r="X7761" s="225"/>
      <c r="Y7761" s="62"/>
      <c r="Z7761" s="108"/>
    </row>
    <row r="7762" spans="23:26" x14ac:dyDescent="0.25">
      <c r="W7762" s="107"/>
      <c r="X7762" s="225"/>
      <c r="Y7762" s="62"/>
      <c r="Z7762" s="108"/>
    </row>
    <row r="7763" spans="23:26" x14ac:dyDescent="0.25">
      <c r="W7763" s="107"/>
      <c r="X7763" s="225"/>
      <c r="Y7763" s="62"/>
      <c r="Z7763" s="108"/>
    </row>
    <row r="7764" spans="23:26" x14ac:dyDescent="0.25">
      <c r="W7764" s="107"/>
      <c r="X7764" s="225"/>
      <c r="Y7764" s="62"/>
      <c r="Z7764" s="108"/>
    </row>
    <row r="7765" spans="23:26" x14ac:dyDescent="0.25">
      <c r="W7765" s="107"/>
      <c r="X7765" s="225"/>
      <c r="Y7765" s="62"/>
      <c r="Z7765" s="108"/>
    </row>
    <row r="7766" spans="23:26" x14ac:dyDescent="0.25">
      <c r="W7766" s="107"/>
      <c r="X7766" s="225"/>
      <c r="Y7766" s="62"/>
      <c r="Z7766" s="108"/>
    </row>
    <row r="7767" spans="23:26" x14ac:dyDescent="0.25">
      <c r="W7767" s="107"/>
      <c r="X7767" s="225"/>
      <c r="Y7767" s="62"/>
      <c r="Z7767" s="108"/>
    </row>
    <row r="7768" spans="23:26" x14ac:dyDescent="0.25">
      <c r="W7768" s="107"/>
      <c r="X7768" s="225"/>
      <c r="Y7768" s="62"/>
      <c r="Z7768" s="108"/>
    </row>
    <row r="7769" spans="23:26" x14ac:dyDescent="0.25">
      <c r="W7769" s="107"/>
      <c r="X7769" s="225"/>
      <c r="Y7769" s="62"/>
      <c r="Z7769" s="108"/>
    </row>
    <row r="7770" spans="23:26" x14ac:dyDescent="0.25">
      <c r="W7770" s="107"/>
      <c r="X7770" s="225"/>
      <c r="Y7770" s="62"/>
      <c r="Z7770" s="108"/>
    </row>
    <row r="7771" spans="23:26" x14ac:dyDescent="0.25">
      <c r="W7771" s="107"/>
      <c r="X7771" s="225"/>
      <c r="Y7771" s="62"/>
      <c r="Z7771" s="108"/>
    </row>
    <row r="7772" spans="23:26" x14ac:dyDescent="0.25">
      <c r="W7772" s="107"/>
      <c r="X7772" s="225"/>
      <c r="Y7772" s="62"/>
      <c r="Z7772" s="108"/>
    </row>
    <row r="7773" spans="23:26" x14ac:dyDescent="0.25">
      <c r="W7773" s="107"/>
      <c r="X7773" s="225"/>
      <c r="Y7773" s="62"/>
      <c r="Z7773" s="108"/>
    </row>
    <row r="7774" spans="23:26" x14ac:dyDescent="0.25">
      <c r="W7774" s="107"/>
      <c r="X7774" s="225"/>
      <c r="Y7774" s="62"/>
      <c r="Z7774" s="108"/>
    </row>
    <row r="7775" spans="23:26" x14ac:dyDescent="0.25">
      <c r="W7775" s="107"/>
      <c r="X7775" s="225"/>
      <c r="Y7775" s="62"/>
      <c r="Z7775" s="108"/>
    </row>
    <row r="7776" spans="23:26" x14ac:dyDescent="0.25">
      <c r="W7776" s="107"/>
      <c r="X7776" s="225"/>
      <c r="Y7776" s="62"/>
      <c r="Z7776" s="108"/>
    </row>
    <row r="7777" spans="23:26" x14ac:dyDescent="0.25">
      <c r="W7777" s="107"/>
      <c r="X7777" s="225"/>
      <c r="Y7777" s="62"/>
      <c r="Z7777" s="108"/>
    </row>
    <row r="7778" spans="23:26" x14ac:dyDescent="0.25">
      <c r="W7778" s="107"/>
      <c r="X7778" s="225"/>
      <c r="Y7778" s="62"/>
      <c r="Z7778" s="108"/>
    </row>
    <row r="7779" spans="23:26" x14ac:dyDescent="0.25">
      <c r="W7779" s="107"/>
      <c r="X7779" s="225"/>
      <c r="Y7779" s="62"/>
      <c r="Z7779" s="108"/>
    </row>
    <row r="7780" spans="23:26" x14ac:dyDescent="0.25">
      <c r="W7780" s="107"/>
      <c r="X7780" s="225"/>
      <c r="Y7780" s="62"/>
      <c r="Z7780" s="108"/>
    </row>
    <row r="7781" spans="23:26" x14ac:dyDescent="0.25">
      <c r="W7781" s="107"/>
      <c r="X7781" s="225"/>
      <c r="Y7781" s="62"/>
      <c r="Z7781" s="108"/>
    </row>
    <row r="7782" spans="23:26" x14ac:dyDescent="0.25">
      <c r="W7782" s="107"/>
      <c r="X7782" s="225"/>
      <c r="Y7782" s="62"/>
      <c r="Z7782" s="108"/>
    </row>
    <row r="7783" spans="23:26" x14ac:dyDescent="0.25">
      <c r="W7783" s="107"/>
      <c r="X7783" s="225"/>
      <c r="Y7783" s="62"/>
      <c r="Z7783" s="108"/>
    </row>
    <row r="7784" spans="23:26" x14ac:dyDescent="0.25">
      <c r="W7784" s="107"/>
      <c r="X7784" s="225"/>
      <c r="Y7784" s="62"/>
      <c r="Z7784" s="108"/>
    </row>
    <row r="7785" spans="23:26" x14ac:dyDescent="0.25">
      <c r="W7785" s="107"/>
      <c r="X7785" s="225"/>
      <c r="Y7785" s="62"/>
      <c r="Z7785" s="108"/>
    </row>
    <row r="7786" spans="23:26" x14ac:dyDescent="0.25">
      <c r="W7786" s="107"/>
      <c r="X7786" s="225"/>
      <c r="Y7786" s="62"/>
      <c r="Z7786" s="108"/>
    </row>
    <row r="7787" spans="23:26" x14ac:dyDescent="0.25">
      <c r="W7787" s="107"/>
      <c r="X7787" s="225"/>
      <c r="Y7787" s="62"/>
      <c r="Z7787" s="108"/>
    </row>
    <row r="7788" spans="23:26" x14ac:dyDescent="0.25">
      <c r="W7788" s="107"/>
      <c r="X7788" s="225"/>
      <c r="Y7788" s="62"/>
      <c r="Z7788" s="108"/>
    </row>
    <row r="7789" spans="23:26" x14ac:dyDescent="0.25">
      <c r="W7789" s="107"/>
      <c r="X7789" s="225"/>
      <c r="Y7789" s="62"/>
      <c r="Z7789" s="108"/>
    </row>
    <row r="7790" spans="23:26" x14ac:dyDescent="0.25">
      <c r="W7790" s="107"/>
      <c r="X7790" s="225"/>
      <c r="Y7790" s="62"/>
      <c r="Z7790" s="108"/>
    </row>
    <row r="7791" spans="23:26" x14ac:dyDescent="0.25">
      <c r="W7791" s="107"/>
      <c r="X7791" s="225"/>
      <c r="Y7791" s="62"/>
      <c r="Z7791" s="108"/>
    </row>
    <row r="7792" spans="23:26" x14ac:dyDescent="0.25">
      <c r="W7792" s="107"/>
      <c r="X7792" s="225"/>
      <c r="Y7792" s="62"/>
      <c r="Z7792" s="108"/>
    </row>
    <row r="7793" spans="23:26" x14ac:dyDescent="0.25">
      <c r="W7793" s="107"/>
      <c r="X7793" s="225"/>
      <c r="Y7793" s="62"/>
      <c r="Z7793" s="108"/>
    </row>
    <row r="7794" spans="23:26" x14ac:dyDescent="0.25">
      <c r="W7794" s="107"/>
      <c r="X7794" s="225"/>
      <c r="Y7794" s="62"/>
      <c r="Z7794" s="108"/>
    </row>
    <row r="7795" spans="23:26" x14ac:dyDescent="0.25">
      <c r="W7795" s="107"/>
      <c r="X7795" s="225"/>
      <c r="Y7795" s="62"/>
      <c r="Z7795" s="108"/>
    </row>
    <row r="7796" spans="23:26" x14ac:dyDescent="0.25">
      <c r="W7796" s="107"/>
      <c r="X7796" s="225"/>
      <c r="Y7796" s="62"/>
      <c r="Z7796" s="108"/>
    </row>
    <row r="7797" spans="23:26" x14ac:dyDescent="0.25">
      <c r="W7797" s="107"/>
      <c r="X7797" s="225"/>
      <c r="Y7797" s="62"/>
      <c r="Z7797" s="108"/>
    </row>
    <row r="7798" spans="23:26" x14ac:dyDescent="0.25">
      <c r="W7798" s="107"/>
      <c r="X7798" s="225"/>
      <c r="Y7798" s="62"/>
      <c r="Z7798" s="108"/>
    </row>
    <row r="7799" spans="23:26" x14ac:dyDescent="0.25">
      <c r="W7799" s="107"/>
      <c r="X7799" s="225"/>
      <c r="Y7799" s="62"/>
      <c r="Z7799" s="108"/>
    </row>
    <row r="7800" spans="23:26" x14ac:dyDescent="0.25">
      <c r="W7800" s="107"/>
      <c r="X7800" s="225"/>
      <c r="Y7800" s="62"/>
      <c r="Z7800" s="108"/>
    </row>
    <row r="7801" spans="23:26" x14ac:dyDescent="0.25">
      <c r="W7801" s="107"/>
      <c r="X7801" s="225"/>
      <c r="Y7801" s="62"/>
      <c r="Z7801" s="108"/>
    </row>
    <row r="7802" spans="23:26" x14ac:dyDescent="0.25">
      <c r="W7802" s="107"/>
      <c r="X7802" s="225"/>
      <c r="Y7802" s="62"/>
      <c r="Z7802" s="108"/>
    </row>
    <row r="7803" spans="23:26" x14ac:dyDescent="0.25">
      <c r="W7803" s="107"/>
      <c r="X7803" s="225"/>
      <c r="Y7803" s="62"/>
      <c r="Z7803" s="108"/>
    </row>
    <row r="7804" spans="23:26" x14ac:dyDescent="0.25">
      <c r="W7804" s="107"/>
      <c r="X7804" s="225"/>
      <c r="Y7804" s="62"/>
      <c r="Z7804" s="108"/>
    </row>
    <row r="7805" spans="23:26" x14ac:dyDescent="0.25">
      <c r="W7805" s="107"/>
      <c r="X7805" s="225"/>
      <c r="Y7805" s="62"/>
      <c r="Z7805" s="108"/>
    </row>
    <row r="7806" spans="23:26" x14ac:dyDescent="0.25">
      <c r="W7806" s="107"/>
      <c r="X7806" s="225"/>
      <c r="Y7806" s="62"/>
      <c r="Z7806" s="108"/>
    </row>
    <row r="7807" spans="23:26" x14ac:dyDescent="0.25">
      <c r="W7807" s="107"/>
      <c r="X7807" s="225"/>
      <c r="Y7807" s="62"/>
      <c r="Z7807" s="108"/>
    </row>
    <row r="7808" spans="23:26" x14ac:dyDescent="0.25">
      <c r="W7808" s="107"/>
      <c r="X7808" s="225"/>
      <c r="Y7808" s="62"/>
      <c r="Z7808" s="108"/>
    </row>
    <row r="7809" spans="23:26" x14ac:dyDescent="0.25">
      <c r="W7809" s="107"/>
      <c r="X7809" s="225"/>
      <c r="Y7809" s="62"/>
      <c r="Z7809" s="108"/>
    </row>
    <row r="7810" spans="23:26" x14ac:dyDescent="0.25">
      <c r="W7810" s="107"/>
      <c r="X7810" s="225"/>
      <c r="Y7810" s="62"/>
      <c r="Z7810" s="108"/>
    </row>
    <row r="7811" spans="23:26" x14ac:dyDescent="0.25">
      <c r="W7811" s="107"/>
      <c r="X7811" s="225"/>
      <c r="Y7811" s="62"/>
      <c r="Z7811" s="108"/>
    </row>
    <row r="7812" spans="23:26" x14ac:dyDescent="0.25">
      <c r="W7812" s="107"/>
      <c r="X7812" s="225"/>
      <c r="Y7812" s="62"/>
      <c r="Z7812" s="108"/>
    </row>
    <row r="7813" spans="23:26" x14ac:dyDescent="0.25">
      <c r="W7813" s="107"/>
      <c r="X7813" s="225"/>
      <c r="Y7813" s="62"/>
      <c r="Z7813" s="108"/>
    </row>
    <row r="7814" spans="23:26" x14ac:dyDescent="0.25">
      <c r="W7814" s="107"/>
      <c r="X7814" s="225"/>
      <c r="Y7814" s="62"/>
      <c r="Z7814" s="108"/>
    </row>
    <row r="7815" spans="23:26" x14ac:dyDescent="0.25">
      <c r="W7815" s="107"/>
      <c r="X7815" s="225"/>
      <c r="Y7815" s="62"/>
      <c r="Z7815" s="108"/>
    </row>
    <row r="7816" spans="23:26" x14ac:dyDescent="0.25">
      <c r="W7816" s="107"/>
      <c r="X7816" s="225"/>
      <c r="Y7816" s="62"/>
      <c r="Z7816" s="108"/>
    </row>
    <row r="7817" spans="23:26" x14ac:dyDescent="0.25">
      <c r="W7817" s="107"/>
      <c r="X7817" s="225"/>
      <c r="Y7817" s="62"/>
      <c r="Z7817" s="108"/>
    </row>
    <row r="7818" spans="23:26" x14ac:dyDescent="0.25">
      <c r="W7818" s="107"/>
      <c r="X7818" s="225"/>
      <c r="Y7818" s="62"/>
      <c r="Z7818" s="108"/>
    </row>
    <row r="7819" spans="23:26" x14ac:dyDescent="0.25">
      <c r="W7819" s="107"/>
      <c r="X7819" s="225"/>
      <c r="Y7819" s="62"/>
      <c r="Z7819" s="108"/>
    </row>
    <row r="7820" spans="23:26" x14ac:dyDescent="0.25">
      <c r="W7820" s="107"/>
      <c r="X7820" s="225"/>
      <c r="Y7820" s="62"/>
      <c r="Z7820" s="108"/>
    </row>
    <row r="7821" spans="23:26" x14ac:dyDescent="0.25">
      <c r="W7821" s="107"/>
      <c r="X7821" s="225"/>
      <c r="Y7821" s="62"/>
      <c r="Z7821" s="108"/>
    </row>
    <row r="7822" spans="23:26" x14ac:dyDescent="0.25">
      <c r="W7822" s="107"/>
      <c r="X7822" s="225"/>
      <c r="Y7822" s="62"/>
      <c r="Z7822" s="108"/>
    </row>
    <row r="7823" spans="23:26" x14ac:dyDescent="0.25">
      <c r="W7823" s="107"/>
      <c r="X7823" s="225"/>
      <c r="Y7823" s="62"/>
      <c r="Z7823" s="108"/>
    </row>
    <row r="7824" spans="23:26" x14ac:dyDescent="0.25">
      <c r="W7824" s="107"/>
      <c r="X7824" s="225"/>
      <c r="Y7824" s="62"/>
      <c r="Z7824" s="108"/>
    </row>
    <row r="7825" spans="23:26" x14ac:dyDescent="0.25">
      <c r="W7825" s="107"/>
      <c r="X7825" s="225"/>
      <c r="Y7825" s="62"/>
      <c r="Z7825" s="108"/>
    </row>
    <row r="7826" spans="23:26" x14ac:dyDescent="0.25">
      <c r="W7826" s="107"/>
      <c r="X7826" s="225"/>
      <c r="Y7826" s="62"/>
      <c r="Z7826" s="108"/>
    </row>
    <row r="7827" spans="23:26" x14ac:dyDescent="0.25">
      <c r="W7827" s="107"/>
      <c r="X7827" s="225"/>
      <c r="Y7827" s="62"/>
      <c r="Z7827" s="108"/>
    </row>
    <row r="7828" spans="23:26" x14ac:dyDescent="0.25">
      <c r="W7828" s="107"/>
      <c r="X7828" s="225"/>
      <c r="Y7828" s="62"/>
      <c r="Z7828" s="108"/>
    </row>
    <row r="7829" spans="23:26" x14ac:dyDescent="0.25">
      <c r="W7829" s="107"/>
      <c r="X7829" s="225"/>
      <c r="Y7829" s="62"/>
      <c r="Z7829" s="108"/>
    </row>
    <row r="7830" spans="23:26" x14ac:dyDescent="0.25">
      <c r="W7830" s="107"/>
      <c r="X7830" s="225"/>
      <c r="Y7830" s="62"/>
      <c r="Z7830" s="108"/>
    </row>
    <row r="7831" spans="23:26" x14ac:dyDescent="0.25">
      <c r="W7831" s="107"/>
      <c r="X7831" s="225"/>
      <c r="Y7831" s="62"/>
      <c r="Z7831" s="108"/>
    </row>
    <row r="7832" spans="23:26" x14ac:dyDescent="0.25">
      <c r="W7832" s="107"/>
      <c r="X7832" s="225"/>
      <c r="Y7832" s="62"/>
      <c r="Z7832" s="108"/>
    </row>
    <row r="7833" spans="23:26" x14ac:dyDescent="0.25">
      <c r="W7833" s="107"/>
      <c r="X7833" s="225"/>
      <c r="Y7833" s="62"/>
      <c r="Z7833" s="108"/>
    </row>
    <row r="7834" spans="23:26" x14ac:dyDescent="0.25">
      <c r="W7834" s="107"/>
      <c r="X7834" s="225"/>
      <c r="Y7834" s="62"/>
      <c r="Z7834" s="108"/>
    </row>
    <row r="7835" spans="23:26" x14ac:dyDescent="0.25">
      <c r="W7835" s="107"/>
      <c r="X7835" s="225"/>
      <c r="Y7835" s="62"/>
      <c r="Z7835" s="108"/>
    </row>
    <row r="7836" spans="23:26" x14ac:dyDescent="0.25">
      <c r="W7836" s="107"/>
      <c r="X7836" s="225"/>
      <c r="Y7836" s="62"/>
      <c r="Z7836" s="108"/>
    </row>
    <row r="7837" spans="23:26" x14ac:dyDescent="0.25">
      <c r="W7837" s="107"/>
      <c r="X7837" s="225"/>
      <c r="Y7837" s="62"/>
      <c r="Z7837" s="108"/>
    </row>
    <row r="7838" spans="23:26" x14ac:dyDescent="0.25">
      <c r="W7838" s="107"/>
      <c r="X7838" s="225"/>
      <c r="Y7838" s="62"/>
      <c r="Z7838" s="108"/>
    </row>
    <row r="7839" spans="23:26" x14ac:dyDescent="0.25">
      <c r="W7839" s="107"/>
      <c r="X7839" s="225"/>
      <c r="Y7839" s="62"/>
      <c r="Z7839" s="108"/>
    </row>
    <row r="7840" spans="23:26" x14ac:dyDescent="0.25">
      <c r="W7840" s="107"/>
      <c r="X7840" s="225"/>
      <c r="Y7840" s="62"/>
      <c r="Z7840" s="108"/>
    </row>
    <row r="7841" spans="23:26" x14ac:dyDescent="0.25">
      <c r="W7841" s="107"/>
      <c r="X7841" s="225"/>
      <c r="Y7841" s="62"/>
      <c r="Z7841" s="108"/>
    </row>
    <row r="7842" spans="23:26" x14ac:dyDescent="0.25">
      <c r="W7842" s="107"/>
      <c r="X7842" s="225"/>
      <c r="Y7842" s="62"/>
      <c r="Z7842" s="108"/>
    </row>
    <row r="7843" spans="23:26" x14ac:dyDescent="0.25">
      <c r="W7843" s="107"/>
      <c r="X7843" s="225"/>
      <c r="Y7843" s="62"/>
      <c r="Z7843" s="108"/>
    </row>
    <row r="7844" spans="23:26" x14ac:dyDescent="0.25">
      <c r="W7844" s="107"/>
      <c r="X7844" s="225"/>
      <c r="Y7844" s="62"/>
      <c r="Z7844" s="108"/>
    </row>
    <row r="7845" spans="23:26" x14ac:dyDescent="0.25">
      <c r="W7845" s="107"/>
      <c r="X7845" s="225"/>
      <c r="Y7845" s="62"/>
      <c r="Z7845" s="108"/>
    </row>
    <row r="7846" spans="23:26" x14ac:dyDescent="0.25">
      <c r="W7846" s="107"/>
      <c r="X7846" s="225"/>
      <c r="Y7846" s="62"/>
      <c r="Z7846" s="108"/>
    </row>
    <row r="7847" spans="23:26" x14ac:dyDescent="0.25">
      <c r="W7847" s="107"/>
      <c r="X7847" s="225"/>
      <c r="Y7847" s="62"/>
      <c r="Z7847" s="108"/>
    </row>
    <row r="7848" spans="23:26" x14ac:dyDescent="0.25">
      <c r="W7848" s="107"/>
      <c r="X7848" s="225"/>
      <c r="Y7848" s="62"/>
      <c r="Z7848" s="108"/>
    </row>
    <row r="7849" spans="23:26" x14ac:dyDescent="0.25">
      <c r="W7849" s="107"/>
      <c r="X7849" s="225"/>
      <c r="Y7849" s="62"/>
      <c r="Z7849" s="108"/>
    </row>
    <row r="7850" spans="23:26" x14ac:dyDescent="0.25">
      <c r="W7850" s="107"/>
      <c r="X7850" s="225"/>
      <c r="Y7850" s="62"/>
      <c r="Z7850" s="108"/>
    </row>
    <row r="7851" spans="23:26" x14ac:dyDescent="0.25">
      <c r="W7851" s="107"/>
      <c r="X7851" s="225"/>
      <c r="Y7851" s="62"/>
      <c r="Z7851" s="108"/>
    </row>
    <row r="7852" spans="23:26" x14ac:dyDescent="0.25">
      <c r="W7852" s="107"/>
      <c r="X7852" s="225"/>
      <c r="Y7852" s="62"/>
      <c r="Z7852" s="108"/>
    </row>
    <row r="7853" spans="23:26" x14ac:dyDescent="0.25">
      <c r="W7853" s="107"/>
      <c r="X7853" s="225"/>
      <c r="Y7853" s="62"/>
      <c r="Z7853" s="108"/>
    </row>
    <row r="7854" spans="23:26" x14ac:dyDescent="0.25">
      <c r="W7854" s="107"/>
      <c r="X7854" s="225"/>
      <c r="Y7854" s="62"/>
      <c r="Z7854" s="108"/>
    </row>
    <row r="7855" spans="23:26" x14ac:dyDescent="0.25">
      <c r="W7855" s="107"/>
      <c r="X7855" s="225"/>
      <c r="Y7855" s="62"/>
      <c r="Z7855" s="108"/>
    </row>
    <row r="7856" spans="23:26" x14ac:dyDescent="0.25">
      <c r="W7856" s="107"/>
      <c r="X7856" s="225"/>
      <c r="Y7856" s="62"/>
      <c r="Z7856" s="108"/>
    </row>
    <row r="7857" spans="23:26" x14ac:dyDescent="0.25">
      <c r="W7857" s="107"/>
      <c r="X7857" s="225"/>
      <c r="Y7857" s="62"/>
      <c r="Z7857" s="108"/>
    </row>
    <row r="7858" spans="23:26" x14ac:dyDescent="0.25">
      <c r="W7858" s="107"/>
      <c r="X7858" s="225"/>
      <c r="Y7858" s="62"/>
      <c r="Z7858" s="108"/>
    </row>
    <row r="7859" spans="23:26" x14ac:dyDescent="0.25">
      <c r="W7859" s="107"/>
      <c r="X7859" s="225"/>
      <c r="Y7859" s="62"/>
      <c r="Z7859" s="108"/>
    </row>
    <row r="7860" spans="23:26" x14ac:dyDescent="0.25">
      <c r="W7860" s="107"/>
      <c r="X7860" s="225"/>
      <c r="Y7860" s="62"/>
      <c r="Z7860" s="108"/>
    </row>
    <row r="7861" spans="23:26" x14ac:dyDescent="0.25">
      <c r="W7861" s="107"/>
      <c r="X7861" s="225"/>
      <c r="Y7861" s="62"/>
      <c r="Z7861" s="108"/>
    </row>
    <row r="7862" spans="23:26" x14ac:dyDescent="0.25">
      <c r="W7862" s="107"/>
      <c r="X7862" s="225"/>
      <c r="Y7862" s="62"/>
      <c r="Z7862" s="108"/>
    </row>
    <row r="7863" spans="23:26" x14ac:dyDescent="0.25">
      <c r="W7863" s="107"/>
      <c r="X7863" s="225"/>
      <c r="Y7863" s="62"/>
      <c r="Z7863" s="108"/>
    </row>
    <row r="7864" spans="23:26" x14ac:dyDescent="0.25">
      <c r="W7864" s="107"/>
      <c r="X7864" s="225"/>
      <c r="Y7864" s="62"/>
      <c r="Z7864" s="108"/>
    </row>
    <row r="7865" spans="23:26" x14ac:dyDescent="0.25">
      <c r="W7865" s="107"/>
      <c r="X7865" s="225"/>
      <c r="Y7865" s="62"/>
      <c r="Z7865" s="108"/>
    </row>
    <row r="7866" spans="23:26" x14ac:dyDescent="0.25">
      <c r="W7866" s="107"/>
      <c r="X7866" s="225"/>
      <c r="Y7866" s="62"/>
      <c r="Z7866" s="108"/>
    </row>
    <row r="7867" spans="23:26" x14ac:dyDescent="0.25">
      <c r="W7867" s="107"/>
      <c r="X7867" s="225"/>
      <c r="Y7867" s="62"/>
      <c r="Z7867" s="108"/>
    </row>
    <row r="7868" spans="23:26" x14ac:dyDescent="0.25">
      <c r="W7868" s="107"/>
      <c r="X7868" s="225"/>
      <c r="Y7868" s="62"/>
      <c r="Z7868" s="108"/>
    </row>
    <row r="7869" spans="23:26" x14ac:dyDescent="0.25">
      <c r="W7869" s="107"/>
      <c r="X7869" s="225"/>
      <c r="Y7869" s="62"/>
      <c r="Z7869" s="108"/>
    </row>
    <row r="7870" spans="23:26" x14ac:dyDescent="0.25">
      <c r="W7870" s="107"/>
      <c r="X7870" s="225"/>
      <c r="Y7870" s="62"/>
      <c r="Z7870" s="108"/>
    </row>
    <row r="7871" spans="23:26" x14ac:dyDescent="0.25">
      <c r="W7871" s="107"/>
      <c r="X7871" s="225"/>
      <c r="Y7871" s="62"/>
      <c r="Z7871" s="108"/>
    </row>
    <row r="7872" spans="23:26" x14ac:dyDescent="0.25">
      <c r="W7872" s="107"/>
      <c r="X7872" s="225"/>
      <c r="Y7872" s="62"/>
      <c r="Z7872" s="108"/>
    </row>
    <row r="7873" spans="23:26" x14ac:dyDescent="0.25">
      <c r="W7873" s="107"/>
      <c r="X7873" s="225"/>
      <c r="Y7873" s="62"/>
      <c r="Z7873" s="108"/>
    </row>
    <row r="7874" spans="23:26" x14ac:dyDescent="0.25">
      <c r="W7874" s="107"/>
      <c r="X7874" s="225"/>
      <c r="Y7874" s="62"/>
      <c r="Z7874" s="108"/>
    </row>
    <row r="7875" spans="23:26" x14ac:dyDescent="0.25">
      <c r="W7875" s="107"/>
      <c r="X7875" s="225"/>
      <c r="Y7875" s="62"/>
      <c r="Z7875" s="108"/>
    </row>
    <row r="7876" spans="23:26" x14ac:dyDescent="0.25">
      <c r="W7876" s="107"/>
      <c r="X7876" s="225"/>
      <c r="Y7876" s="62"/>
      <c r="Z7876" s="108"/>
    </row>
    <row r="7877" spans="23:26" x14ac:dyDescent="0.25">
      <c r="W7877" s="107"/>
      <c r="X7877" s="225"/>
      <c r="Y7877" s="62"/>
      <c r="Z7877" s="108"/>
    </row>
    <row r="7878" spans="23:26" x14ac:dyDescent="0.25">
      <c r="W7878" s="107"/>
      <c r="X7878" s="225"/>
      <c r="Y7878" s="62"/>
      <c r="Z7878" s="108"/>
    </row>
    <row r="7879" spans="23:26" x14ac:dyDescent="0.25">
      <c r="W7879" s="107"/>
      <c r="X7879" s="225"/>
      <c r="Y7879" s="62"/>
      <c r="Z7879" s="108"/>
    </row>
    <row r="7880" spans="23:26" x14ac:dyDescent="0.25">
      <c r="W7880" s="107"/>
      <c r="X7880" s="225"/>
      <c r="Y7880" s="62"/>
      <c r="Z7880" s="108"/>
    </row>
    <row r="7881" spans="23:26" x14ac:dyDescent="0.25">
      <c r="W7881" s="107"/>
      <c r="X7881" s="225"/>
      <c r="Y7881" s="62"/>
      <c r="Z7881" s="108"/>
    </row>
    <row r="7882" spans="23:26" x14ac:dyDescent="0.25">
      <c r="W7882" s="107"/>
      <c r="X7882" s="225"/>
      <c r="Y7882" s="62"/>
      <c r="Z7882" s="108"/>
    </row>
    <row r="7883" spans="23:26" x14ac:dyDescent="0.25">
      <c r="W7883" s="107"/>
      <c r="X7883" s="225"/>
      <c r="Y7883" s="62"/>
      <c r="Z7883" s="108"/>
    </row>
    <row r="7884" spans="23:26" x14ac:dyDescent="0.25">
      <c r="W7884" s="107"/>
      <c r="X7884" s="225"/>
      <c r="Y7884" s="62"/>
      <c r="Z7884" s="108"/>
    </row>
    <row r="7885" spans="23:26" x14ac:dyDescent="0.25">
      <c r="W7885" s="107"/>
      <c r="X7885" s="225"/>
      <c r="Y7885" s="62"/>
      <c r="Z7885" s="108"/>
    </row>
    <row r="7886" spans="23:26" x14ac:dyDescent="0.25">
      <c r="W7886" s="107"/>
      <c r="X7886" s="225"/>
      <c r="Y7886" s="62"/>
      <c r="Z7886" s="108"/>
    </row>
    <row r="7887" spans="23:26" x14ac:dyDescent="0.25">
      <c r="W7887" s="107"/>
      <c r="X7887" s="225"/>
      <c r="Y7887" s="62"/>
      <c r="Z7887" s="108"/>
    </row>
    <row r="7888" spans="23:26" x14ac:dyDescent="0.25">
      <c r="W7888" s="107"/>
      <c r="X7888" s="225"/>
      <c r="Y7888" s="62"/>
      <c r="Z7888" s="108"/>
    </row>
    <row r="7889" spans="23:26" x14ac:dyDescent="0.25">
      <c r="W7889" s="107"/>
      <c r="X7889" s="225"/>
      <c r="Y7889" s="62"/>
      <c r="Z7889" s="108"/>
    </row>
    <row r="7890" spans="23:26" x14ac:dyDescent="0.25">
      <c r="W7890" s="107"/>
      <c r="X7890" s="225"/>
      <c r="Y7890" s="62"/>
      <c r="Z7890" s="108"/>
    </row>
    <row r="7891" spans="23:26" x14ac:dyDescent="0.25">
      <c r="W7891" s="107"/>
      <c r="X7891" s="225"/>
      <c r="Y7891" s="62"/>
      <c r="Z7891" s="108"/>
    </row>
    <row r="7892" spans="23:26" x14ac:dyDescent="0.25">
      <c r="W7892" s="107"/>
      <c r="X7892" s="225"/>
      <c r="Y7892" s="62"/>
      <c r="Z7892" s="108"/>
    </row>
    <row r="7893" spans="23:26" x14ac:dyDescent="0.25">
      <c r="W7893" s="107"/>
      <c r="X7893" s="225"/>
      <c r="Y7893" s="62"/>
      <c r="Z7893" s="108"/>
    </row>
    <row r="7894" spans="23:26" x14ac:dyDescent="0.25">
      <c r="W7894" s="107"/>
      <c r="X7894" s="225"/>
      <c r="Y7894" s="62"/>
      <c r="Z7894" s="108"/>
    </row>
    <row r="7895" spans="23:26" x14ac:dyDescent="0.25">
      <c r="W7895" s="107"/>
      <c r="X7895" s="225"/>
      <c r="Y7895" s="62"/>
      <c r="Z7895" s="108"/>
    </row>
    <row r="7896" spans="23:26" x14ac:dyDescent="0.25">
      <c r="W7896" s="107"/>
      <c r="X7896" s="225"/>
      <c r="Y7896" s="62"/>
      <c r="Z7896" s="108"/>
    </row>
    <row r="7897" spans="23:26" x14ac:dyDescent="0.25">
      <c r="W7897" s="107"/>
      <c r="X7897" s="225"/>
      <c r="Y7897" s="62"/>
      <c r="Z7897" s="108"/>
    </row>
    <row r="7898" spans="23:26" x14ac:dyDescent="0.25">
      <c r="W7898" s="107"/>
      <c r="X7898" s="225"/>
      <c r="Y7898" s="62"/>
      <c r="Z7898" s="108"/>
    </row>
    <row r="7899" spans="23:26" x14ac:dyDescent="0.25">
      <c r="W7899" s="107"/>
      <c r="X7899" s="225"/>
      <c r="Y7899" s="62"/>
      <c r="Z7899" s="108"/>
    </row>
    <row r="7900" spans="23:26" x14ac:dyDescent="0.25">
      <c r="W7900" s="107"/>
      <c r="X7900" s="225"/>
      <c r="Y7900" s="62"/>
      <c r="Z7900" s="108"/>
    </row>
    <row r="7901" spans="23:26" x14ac:dyDescent="0.25">
      <c r="W7901" s="107"/>
      <c r="X7901" s="225"/>
      <c r="Y7901" s="62"/>
      <c r="Z7901" s="108"/>
    </row>
    <row r="7902" spans="23:26" x14ac:dyDescent="0.25">
      <c r="W7902" s="107"/>
      <c r="X7902" s="225"/>
      <c r="Y7902" s="62"/>
      <c r="Z7902" s="108"/>
    </row>
    <row r="7903" spans="23:26" x14ac:dyDescent="0.25">
      <c r="W7903" s="107"/>
      <c r="X7903" s="225"/>
      <c r="Y7903" s="62"/>
      <c r="Z7903" s="108"/>
    </row>
    <row r="7904" spans="23:26" x14ac:dyDescent="0.25">
      <c r="W7904" s="107"/>
      <c r="X7904" s="225"/>
      <c r="Y7904" s="62"/>
      <c r="Z7904" s="108"/>
    </row>
    <row r="7905" spans="23:26" x14ac:dyDescent="0.25">
      <c r="W7905" s="107"/>
      <c r="X7905" s="225"/>
      <c r="Y7905" s="62"/>
      <c r="Z7905" s="108"/>
    </row>
    <row r="7906" spans="23:26" x14ac:dyDescent="0.25">
      <c r="W7906" s="107"/>
      <c r="X7906" s="225"/>
      <c r="Y7906" s="62"/>
      <c r="Z7906" s="108"/>
    </row>
    <row r="7907" spans="23:26" x14ac:dyDescent="0.25">
      <c r="W7907" s="107"/>
      <c r="X7907" s="225"/>
      <c r="Y7907" s="62"/>
      <c r="Z7907" s="108"/>
    </row>
    <row r="7908" spans="23:26" x14ac:dyDescent="0.25">
      <c r="W7908" s="107"/>
      <c r="X7908" s="225"/>
      <c r="Y7908" s="62"/>
      <c r="Z7908" s="108"/>
    </row>
    <row r="7909" spans="23:26" x14ac:dyDescent="0.25">
      <c r="W7909" s="107"/>
      <c r="X7909" s="225"/>
      <c r="Y7909" s="62"/>
      <c r="Z7909" s="108"/>
    </row>
    <row r="7910" spans="23:26" x14ac:dyDescent="0.25">
      <c r="W7910" s="107"/>
      <c r="X7910" s="225"/>
      <c r="Y7910" s="62"/>
      <c r="Z7910" s="108"/>
    </row>
    <row r="7911" spans="23:26" x14ac:dyDescent="0.25">
      <c r="W7911" s="107"/>
      <c r="X7911" s="225"/>
      <c r="Y7911" s="62"/>
      <c r="Z7911" s="108"/>
    </row>
    <row r="7912" spans="23:26" x14ac:dyDescent="0.25">
      <c r="W7912" s="107"/>
      <c r="X7912" s="225"/>
      <c r="Y7912" s="62"/>
      <c r="Z7912" s="108"/>
    </row>
    <row r="7913" spans="23:26" x14ac:dyDescent="0.25">
      <c r="W7913" s="107"/>
      <c r="X7913" s="225"/>
      <c r="Y7913" s="62"/>
      <c r="Z7913" s="108"/>
    </row>
    <row r="7914" spans="23:26" x14ac:dyDescent="0.25">
      <c r="W7914" s="107"/>
      <c r="X7914" s="225"/>
      <c r="Y7914" s="62"/>
      <c r="Z7914" s="108"/>
    </row>
    <row r="7915" spans="23:26" x14ac:dyDescent="0.25">
      <c r="W7915" s="107"/>
      <c r="X7915" s="225"/>
      <c r="Y7915" s="62"/>
      <c r="Z7915" s="108"/>
    </row>
    <row r="7916" spans="23:26" x14ac:dyDescent="0.25">
      <c r="W7916" s="107"/>
      <c r="X7916" s="225"/>
      <c r="Y7916" s="62"/>
      <c r="Z7916" s="108"/>
    </row>
    <row r="7917" spans="23:26" x14ac:dyDescent="0.25">
      <c r="W7917" s="107"/>
      <c r="X7917" s="225"/>
      <c r="Y7917" s="62"/>
      <c r="Z7917" s="108"/>
    </row>
    <row r="7918" spans="23:26" x14ac:dyDescent="0.25">
      <c r="W7918" s="107"/>
      <c r="X7918" s="225"/>
      <c r="Y7918" s="62"/>
      <c r="Z7918" s="108"/>
    </row>
    <row r="7919" spans="23:26" x14ac:dyDescent="0.25">
      <c r="W7919" s="107"/>
      <c r="X7919" s="225"/>
      <c r="Y7919" s="62"/>
      <c r="Z7919" s="108"/>
    </row>
    <row r="7920" spans="23:26" x14ac:dyDescent="0.25">
      <c r="W7920" s="107"/>
      <c r="X7920" s="225"/>
      <c r="Y7920" s="62"/>
      <c r="Z7920" s="108"/>
    </row>
    <row r="7921" spans="23:26" x14ac:dyDescent="0.25">
      <c r="W7921" s="107"/>
      <c r="X7921" s="225"/>
      <c r="Y7921" s="62"/>
      <c r="Z7921" s="108"/>
    </row>
    <row r="7922" spans="23:26" x14ac:dyDescent="0.25">
      <c r="W7922" s="107"/>
      <c r="X7922" s="225"/>
      <c r="Y7922" s="62"/>
      <c r="Z7922" s="108"/>
    </row>
    <row r="7923" spans="23:26" x14ac:dyDescent="0.25">
      <c r="W7923" s="107"/>
      <c r="X7923" s="225"/>
      <c r="Y7923" s="62"/>
      <c r="Z7923" s="108"/>
    </row>
    <row r="7924" spans="23:26" x14ac:dyDescent="0.25">
      <c r="W7924" s="107"/>
      <c r="X7924" s="225"/>
      <c r="Y7924" s="62"/>
      <c r="Z7924" s="108"/>
    </row>
    <row r="7925" spans="23:26" x14ac:dyDescent="0.25">
      <c r="W7925" s="107"/>
      <c r="X7925" s="225"/>
      <c r="Y7925" s="62"/>
      <c r="Z7925" s="108"/>
    </row>
    <row r="7926" spans="23:26" x14ac:dyDescent="0.25">
      <c r="W7926" s="107"/>
      <c r="X7926" s="225"/>
      <c r="Y7926" s="62"/>
      <c r="Z7926" s="108"/>
    </row>
    <row r="7927" spans="23:26" x14ac:dyDescent="0.25">
      <c r="W7927" s="107"/>
      <c r="X7927" s="225"/>
      <c r="Y7927" s="62"/>
      <c r="Z7927" s="108"/>
    </row>
    <row r="7928" spans="23:26" x14ac:dyDescent="0.25">
      <c r="W7928" s="107"/>
      <c r="X7928" s="225"/>
      <c r="Y7928" s="62"/>
      <c r="Z7928" s="108"/>
    </row>
    <row r="7929" spans="23:26" x14ac:dyDescent="0.25">
      <c r="W7929" s="107"/>
      <c r="X7929" s="225"/>
      <c r="Y7929" s="62"/>
      <c r="Z7929" s="108"/>
    </row>
    <row r="7930" spans="23:26" x14ac:dyDescent="0.25">
      <c r="W7930" s="107"/>
      <c r="X7930" s="225"/>
      <c r="Y7930" s="62"/>
      <c r="Z7930" s="108"/>
    </row>
    <row r="7931" spans="23:26" x14ac:dyDescent="0.25">
      <c r="W7931" s="107"/>
      <c r="X7931" s="225"/>
      <c r="Y7931" s="62"/>
      <c r="Z7931" s="108"/>
    </row>
    <row r="7932" spans="23:26" x14ac:dyDescent="0.25">
      <c r="W7932" s="107"/>
      <c r="X7932" s="225"/>
      <c r="Y7932" s="62"/>
      <c r="Z7932" s="108"/>
    </row>
    <row r="7933" spans="23:26" x14ac:dyDescent="0.25">
      <c r="W7933" s="107"/>
      <c r="X7933" s="225"/>
      <c r="Y7933" s="62"/>
      <c r="Z7933" s="108"/>
    </row>
    <row r="7934" spans="23:26" x14ac:dyDescent="0.25">
      <c r="W7934" s="107"/>
      <c r="X7934" s="225"/>
      <c r="Y7934" s="62"/>
      <c r="Z7934" s="108"/>
    </row>
    <row r="7935" spans="23:26" x14ac:dyDescent="0.25">
      <c r="W7935" s="107"/>
      <c r="X7935" s="225"/>
      <c r="Y7935" s="62"/>
      <c r="Z7935" s="108"/>
    </row>
    <row r="7936" spans="23:26" x14ac:dyDescent="0.25">
      <c r="W7936" s="107"/>
      <c r="X7936" s="225"/>
      <c r="Y7936" s="62"/>
      <c r="Z7936" s="108"/>
    </row>
    <row r="7937" spans="23:26" x14ac:dyDescent="0.25">
      <c r="W7937" s="107"/>
      <c r="X7937" s="225"/>
      <c r="Y7937" s="62"/>
      <c r="Z7937" s="108"/>
    </row>
    <row r="7938" spans="23:26" x14ac:dyDescent="0.25">
      <c r="W7938" s="107"/>
      <c r="X7938" s="225"/>
      <c r="Y7938" s="62"/>
      <c r="Z7938" s="108"/>
    </row>
    <row r="7939" spans="23:26" x14ac:dyDescent="0.25">
      <c r="W7939" s="107"/>
      <c r="X7939" s="225"/>
      <c r="Y7939" s="62"/>
      <c r="Z7939" s="108"/>
    </row>
    <row r="7940" spans="23:26" x14ac:dyDescent="0.25">
      <c r="W7940" s="107"/>
      <c r="X7940" s="225"/>
      <c r="Y7940" s="62"/>
      <c r="Z7940" s="108"/>
    </row>
    <row r="7941" spans="23:26" x14ac:dyDescent="0.25">
      <c r="W7941" s="107"/>
      <c r="X7941" s="225"/>
      <c r="Y7941" s="62"/>
      <c r="Z7941" s="108"/>
    </row>
    <row r="7942" spans="23:26" x14ac:dyDescent="0.25">
      <c r="W7942" s="107"/>
      <c r="X7942" s="225"/>
      <c r="Y7942" s="62"/>
      <c r="Z7942" s="108"/>
    </row>
    <row r="7943" spans="23:26" x14ac:dyDescent="0.25">
      <c r="W7943" s="107"/>
      <c r="X7943" s="225"/>
      <c r="Y7943" s="62"/>
      <c r="Z7943" s="108"/>
    </row>
    <row r="7944" spans="23:26" x14ac:dyDescent="0.25">
      <c r="W7944" s="107"/>
      <c r="X7944" s="225"/>
      <c r="Y7944" s="62"/>
      <c r="Z7944" s="108"/>
    </row>
    <row r="7945" spans="23:26" x14ac:dyDescent="0.25">
      <c r="W7945" s="107"/>
      <c r="X7945" s="225"/>
      <c r="Y7945" s="62"/>
      <c r="Z7945" s="108"/>
    </row>
    <row r="7946" spans="23:26" x14ac:dyDescent="0.25">
      <c r="W7946" s="107"/>
      <c r="X7946" s="225"/>
      <c r="Y7946" s="62"/>
      <c r="Z7946" s="108"/>
    </row>
    <row r="7947" spans="23:26" x14ac:dyDescent="0.25">
      <c r="W7947" s="107"/>
      <c r="X7947" s="225"/>
      <c r="Y7947" s="62"/>
      <c r="Z7947" s="108"/>
    </row>
    <row r="7948" spans="23:26" x14ac:dyDescent="0.25">
      <c r="W7948" s="107"/>
      <c r="X7948" s="225"/>
      <c r="Y7948" s="62"/>
      <c r="Z7948" s="108"/>
    </row>
    <row r="7949" spans="23:26" x14ac:dyDescent="0.25">
      <c r="W7949" s="107"/>
      <c r="X7949" s="225"/>
      <c r="Y7949" s="62"/>
      <c r="Z7949" s="108"/>
    </row>
    <row r="7950" spans="23:26" x14ac:dyDescent="0.25">
      <c r="W7950" s="107"/>
      <c r="X7950" s="225"/>
      <c r="Y7950" s="62"/>
      <c r="Z7950" s="108"/>
    </row>
    <row r="7951" spans="23:26" x14ac:dyDescent="0.25">
      <c r="W7951" s="107"/>
      <c r="X7951" s="225"/>
      <c r="Y7951" s="62"/>
      <c r="Z7951" s="108"/>
    </row>
    <row r="7952" spans="23:26" x14ac:dyDescent="0.25">
      <c r="W7952" s="107"/>
      <c r="X7952" s="225"/>
      <c r="Y7952" s="62"/>
      <c r="Z7952" s="108"/>
    </row>
    <row r="7953" spans="23:26" x14ac:dyDescent="0.25">
      <c r="W7953" s="107"/>
      <c r="X7953" s="225"/>
      <c r="Y7953" s="62"/>
      <c r="Z7953" s="108"/>
    </row>
    <row r="7954" spans="23:26" x14ac:dyDescent="0.25">
      <c r="W7954" s="107"/>
      <c r="X7954" s="225"/>
      <c r="Y7954" s="62"/>
      <c r="Z7954" s="108"/>
    </row>
    <row r="7955" spans="23:26" x14ac:dyDescent="0.25">
      <c r="W7955" s="107"/>
      <c r="X7955" s="225"/>
      <c r="Y7955" s="62"/>
      <c r="Z7955" s="108"/>
    </row>
    <row r="7956" spans="23:26" x14ac:dyDescent="0.25">
      <c r="W7956" s="107"/>
      <c r="X7956" s="225"/>
      <c r="Y7956" s="62"/>
      <c r="Z7956" s="108"/>
    </row>
    <row r="7957" spans="23:26" x14ac:dyDescent="0.25">
      <c r="W7957" s="107"/>
      <c r="X7957" s="225"/>
      <c r="Y7957" s="62"/>
      <c r="Z7957" s="108"/>
    </row>
    <row r="7958" spans="23:26" x14ac:dyDescent="0.25">
      <c r="W7958" s="107"/>
      <c r="X7958" s="225"/>
      <c r="Y7958" s="62"/>
      <c r="Z7958" s="108"/>
    </row>
    <row r="7959" spans="23:26" x14ac:dyDescent="0.25">
      <c r="W7959" s="107"/>
      <c r="X7959" s="225"/>
      <c r="Y7959" s="62"/>
      <c r="Z7959" s="108"/>
    </row>
    <row r="7960" spans="23:26" x14ac:dyDescent="0.25">
      <c r="W7960" s="107"/>
      <c r="X7960" s="225"/>
      <c r="Y7960" s="62"/>
      <c r="Z7960" s="108"/>
    </row>
    <row r="7961" spans="23:26" x14ac:dyDescent="0.25">
      <c r="W7961" s="107"/>
      <c r="X7961" s="225"/>
      <c r="Y7961" s="62"/>
      <c r="Z7961" s="108"/>
    </row>
    <row r="7962" spans="23:26" x14ac:dyDescent="0.25">
      <c r="W7962" s="107"/>
      <c r="X7962" s="225"/>
      <c r="Y7962" s="62"/>
      <c r="Z7962" s="108"/>
    </row>
    <row r="7963" spans="23:26" x14ac:dyDescent="0.25">
      <c r="W7963" s="107"/>
      <c r="X7963" s="225"/>
      <c r="Y7963" s="62"/>
      <c r="Z7963" s="108"/>
    </row>
    <row r="7964" spans="23:26" x14ac:dyDescent="0.25">
      <c r="W7964" s="107"/>
      <c r="X7964" s="225"/>
      <c r="Y7964" s="62"/>
      <c r="Z7964" s="108"/>
    </row>
    <row r="7965" spans="23:26" x14ac:dyDescent="0.25">
      <c r="W7965" s="107"/>
      <c r="X7965" s="225"/>
      <c r="Y7965" s="62"/>
      <c r="Z7965" s="108"/>
    </row>
    <row r="7966" spans="23:26" x14ac:dyDescent="0.25">
      <c r="W7966" s="107"/>
      <c r="X7966" s="225"/>
      <c r="Y7966" s="62"/>
      <c r="Z7966" s="108"/>
    </row>
    <row r="7967" spans="23:26" x14ac:dyDescent="0.25">
      <c r="W7967" s="107"/>
      <c r="X7967" s="225"/>
      <c r="Y7967" s="62"/>
      <c r="Z7967" s="108"/>
    </row>
    <row r="7968" spans="23:26" x14ac:dyDescent="0.25">
      <c r="W7968" s="107"/>
      <c r="X7968" s="225"/>
      <c r="Y7968" s="62"/>
      <c r="Z7968" s="108"/>
    </row>
    <row r="7969" spans="23:26" x14ac:dyDescent="0.25">
      <c r="W7969" s="107"/>
      <c r="X7969" s="225"/>
      <c r="Y7969" s="62"/>
      <c r="Z7969" s="108"/>
    </row>
    <row r="7970" spans="23:26" x14ac:dyDescent="0.25">
      <c r="W7970" s="107"/>
      <c r="X7970" s="225"/>
      <c r="Y7970" s="62"/>
      <c r="Z7970" s="108"/>
    </row>
    <row r="7971" spans="23:26" x14ac:dyDescent="0.25">
      <c r="W7971" s="107"/>
      <c r="X7971" s="225"/>
      <c r="Y7971" s="62"/>
      <c r="Z7971" s="108"/>
    </row>
    <row r="7972" spans="23:26" x14ac:dyDescent="0.25">
      <c r="W7972" s="107"/>
      <c r="X7972" s="225"/>
      <c r="Y7972" s="62"/>
      <c r="Z7972" s="108"/>
    </row>
    <row r="7973" spans="23:26" x14ac:dyDescent="0.25">
      <c r="W7973" s="107"/>
      <c r="X7973" s="225"/>
      <c r="Y7973" s="62"/>
      <c r="Z7973" s="108"/>
    </row>
    <row r="7974" spans="23:26" x14ac:dyDescent="0.25">
      <c r="W7974" s="107"/>
      <c r="X7974" s="225"/>
      <c r="Y7974" s="62"/>
      <c r="Z7974" s="108"/>
    </row>
    <row r="7975" spans="23:26" x14ac:dyDescent="0.25">
      <c r="W7975" s="107"/>
      <c r="X7975" s="225"/>
      <c r="Y7975" s="62"/>
      <c r="Z7975" s="108"/>
    </row>
    <row r="7976" spans="23:26" x14ac:dyDescent="0.25">
      <c r="W7976" s="107"/>
      <c r="X7976" s="225"/>
      <c r="Y7976" s="62"/>
      <c r="Z7976" s="108"/>
    </row>
    <row r="7977" spans="23:26" x14ac:dyDescent="0.25">
      <c r="W7977" s="107"/>
      <c r="X7977" s="225"/>
      <c r="Y7977" s="62"/>
      <c r="Z7977" s="108"/>
    </row>
    <row r="7978" spans="23:26" x14ac:dyDescent="0.25">
      <c r="W7978" s="107"/>
      <c r="X7978" s="225"/>
      <c r="Y7978" s="62"/>
      <c r="Z7978" s="108"/>
    </row>
    <row r="7979" spans="23:26" x14ac:dyDescent="0.25">
      <c r="W7979" s="107"/>
      <c r="X7979" s="225"/>
      <c r="Y7979" s="62"/>
      <c r="Z7979" s="108"/>
    </row>
    <row r="7980" spans="23:26" x14ac:dyDescent="0.25">
      <c r="W7980" s="107"/>
      <c r="X7980" s="225"/>
      <c r="Y7980" s="62"/>
      <c r="Z7980" s="108"/>
    </row>
    <row r="7981" spans="23:26" x14ac:dyDescent="0.25">
      <c r="W7981" s="107"/>
      <c r="X7981" s="225"/>
      <c r="Y7981" s="62"/>
      <c r="Z7981" s="108"/>
    </row>
    <row r="7982" spans="23:26" x14ac:dyDescent="0.25">
      <c r="W7982" s="107"/>
      <c r="X7982" s="225"/>
      <c r="Y7982" s="62"/>
      <c r="Z7982" s="108"/>
    </row>
    <row r="7983" spans="23:26" x14ac:dyDescent="0.25">
      <c r="W7983" s="107"/>
      <c r="X7983" s="225"/>
      <c r="Y7983" s="62"/>
      <c r="Z7983" s="108"/>
    </row>
    <row r="7984" spans="23:26" x14ac:dyDescent="0.25">
      <c r="W7984" s="107"/>
      <c r="X7984" s="225"/>
      <c r="Y7984" s="62"/>
      <c r="Z7984" s="108"/>
    </row>
    <row r="7985" spans="23:26" x14ac:dyDescent="0.25">
      <c r="W7985" s="107"/>
      <c r="X7985" s="225"/>
      <c r="Y7985" s="62"/>
      <c r="Z7985" s="108"/>
    </row>
    <row r="7986" spans="23:26" x14ac:dyDescent="0.25">
      <c r="W7986" s="107"/>
      <c r="X7986" s="225"/>
      <c r="Y7986" s="62"/>
      <c r="Z7986" s="108"/>
    </row>
    <row r="7987" spans="23:26" x14ac:dyDescent="0.25">
      <c r="W7987" s="107"/>
      <c r="X7987" s="225"/>
      <c r="Y7987" s="62"/>
      <c r="Z7987" s="108"/>
    </row>
    <row r="7988" spans="23:26" x14ac:dyDescent="0.25">
      <c r="W7988" s="107"/>
      <c r="X7988" s="225"/>
      <c r="Y7988" s="62"/>
      <c r="Z7988" s="108"/>
    </row>
    <row r="7989" spans="23:26" x14ac:dyDescent="0.25">
      <c r="W7989" s="107"/>
      <c r="X7989" s="225"/>
      <c r="Y7989" s="62"/>
      <c r="Z7989" s="108"/>
    </row>
    <row r="7990" spans="23:26" x14ac:dyDescent="0.25">
      <c r="W7990" s="107"/>
      <c r="X7990" s="225"/>
      <c r="Y7990" s="62"/>
      <c r="Z7990" s="108"/>
    </row>
    <row r="7991" spans="23:26" x14ac:dyDescent="0.25">
      <c r="W7991" s="107"/>
      <c r="X7991" s="225"/>
      <c r="Y7991" s="62"/>
      <c r="Z7991" s="108"/>
    </row>
    <row r="7992" spans="23:26" x14ac:dyDescent="0.25">
      <c r="W7992" s="107"/>
      <c r="X7992" s="225"/>
      <c r="Y7992" s="62"/>
      <c r="Z7992" s="108"/>
    </row>
    <row r="7993" spans="23:26" x14ac:dyDescent="0.25">
      <c r="W7993" s="107"/>
      <c r="X7993" s="225"/>
      <c r="Y7993" s="62"/>
      <c r="Z7993" s="108"/>
    </row>
    <row r="7994" spans="23:26" x14ac:dyDescent="0.25">
      <c r="W7994" s="107"/>
      <c r="X7994" s="225"/>
      <c r="Y7994" s="62"/>
      <c r="Z7994" s="108"/>
    </row>
    <row r="7995" spans="23:26" x14ac:dyDescent="0.25">
      <c r="W7995" s="107"/>
      <c r="X7995" s="225"/>
      <c r="Y7995" s="62"/>
      <c r="Z7995" s="108"/>
    </row>
    <row r="7996" spans="23:26" x14ac:dyDescent="0.25">
      <c r="W7996" s="107"/>
      <c r="X7996" s="225"/>
      <c r="Y7996" s="62"/>
      <c r="Z7996" s="108"/>
    </row>
    <row r="7997" spans="23:26" x14ac:dyDescent="0.25">
      <c r="W7997" s="107"/>
      <c r="X7997" s="225"/>
      <c r="Y7997" s="62"/>
      <c r="Z7997" s="108"/>
    </row>
    <row r="7998" spans="23:26" x14ac:dyDescent="0.25">
      <c r="W7998" s="107"/>
      <c r="X7998" s="225"/>
      <c r="Y7998" s="62"/>
      <c r="Z7998" s="108"/>
    </row>
    <row r="7999" spans="23:26" x14ac:dyDescent="0.25">
      <c r="W7999" s="107"/>
      <c r="X7999" s="225"/>
      <c r="Y7999" s="62"/>
      <c r="Z7999" s="108"/>
    </row>
    <row r="8000" spans="23:26" x14ac:dyDescent="0.25">
      <c r="W8000" s="107"/>
      <c r="X8000" s="225"/>
      <c r="Y8000" s="62"/>
      <c r="Z8000" s="108"/>
    </row>
    <row r="8001" spans="23:26" x14ac:dyDescent="0.25">
      <c r="W8001" s="107"/>
      <c r="X8001" s="225"/>
      <c r="Y8001" s="62"/>
      <c r="Z8001" s="108"/>
    </row>
    <row r="8002" spans="23:26" x14ac:dyDescent="0.25">
      <c r="W8002" s="107"/>
      <c r="X8002" s="225"/>
      <c r="Y8002" s="62"/>
      <c r="Z8002" s="108"/>
    </row>
    <row r="8003" spans="23:26" x14ac:dyDescent="0.25">
      <c r="W8003" s="107"/>
      <c r="X8003" s="225"/>
      <c r="Y8003" s="62"/>
      <c r="Z8003" s="108"/>
    </row>
    <row r="8004" spans="23:26" x14ac:dyDescent="0.25">
      <c r="W8004" s="107"/>
      <c r="X8004" s="225"/>
      <c r="Y8004" s="62"/>
      <c r="Z8004" s="108"/>
    </row>
    <row r="8005" spans="23:26" x14ac:dyDescent="0.25">
      <c r="W8005" s="107"/>
      <c r="X8005" s="225"/>
      <c r="Y8005" s="62"/>
      <c r="Z8005" s="108"/>
    </row>
    <row r="8006" spans="23:26" x14ac:dyDescent="0.25">
      <c r="W8006" s="107"/>
      <c r="X8006" s="225"/>
      <c r="Y8006" s="62"/>
      <c r="Z8006" s="108"/>
    </row>
    <row r="8007" spans="23:26" x14ac:dyDescent="0.25">
      <c r="W8007" s="107"/>
      <c r="X8007" s="225"/>
      <c r="Y8007" s="62"/>
      <c r="Z8007" s="108"/>
    </row>
    <row r="8008" spans="23:26" x14ac:dyDescent="0.25">
      <c r="W8008" s="107"/>
      <c r="X8008" s="225"/>
      <c r="Y8008" s="62"/>
      <c r="Z8008" s="108"/>
    </row>
    <row r="8009" spans="23:26" x14ac:dyDescent="0.25">
      <c r="W8009" s="107"/>
      <c r="X8009" s="225"/>
      <c r="Y8009" s="62"/>
      <c r="Z8009" s="108"/>
    </row>
    <row r="8010" spans="23:26" x14ac:dyDescent="0.25">
      <c r="W8010" s="107"/>
      <c r="X8010" s="225"/>
      <c r="Y8010" s="62"/>
      <c r="Z8010" s="108"/>
    </row>
    <row r="8011" spans="23:26" x14ac:dyDescent="0.25">
      <c r="W8011" s="107"/>
      <c r="X8011" s="225"/>
      <c r="Y8011" s="62"/>
      <c r="Z8011" s="108"/>
    </row>
    <row r="8012" spans="23:26" x14ac:dyDescent="0.25">
      <c r="W8012" s="107"/>
      <c r="X8012" s="225"/>
      <c r="Y8012" s="62"/>
      <c r="Z8012" s="108"/>
    </row>
    <row r="8013" spans="23:26" x14ac:dyDescent="0.25">
      <c r="W8013" s="107"/>
      <c r="X8013" s="225"/>
      <c r="Y8013" s="62"/>
      <c r="Z8013" s="108"/>
    </row>
    <row r="8014" spans="23:26" x14ac:dyDescent="0.25">
      <c r="W8014" s="107"/>
      <c r="X8014" s="225"/>
      <c r="Y8014" s="62"/>
      <c r="Z8014" s="108"/>
    </row>
    <row r="8015" spans="23:26" x14ac:dyDescent="0.25">
      <c r="W8015" s="107"/>
      <c r="X8015" s="225"/>
      <c r="Y8015" s="62"/>
      <c r="Z8015" s="108"/>
    </row>
    <row r="8016" spans="23:26" x14ac:dyDescent="0.25">
      <c r="W8016" s="107"/>
      <c r="X8016" s="225"/>
      <c r="Y8016" s="62"/>
      <c r="Z8016" s="108"/>
    </row>
    <row r="8017" spans="23:26" x14ac:dyDescent="0.25">
      <c r="W8017" s="107"/>
      <c r="X8017" s="225"/>
      <c r="Y8017" s="62"/>
      <c r="Z8017" s="108"/>
    </row>
    <row r="8018" spans="23:26" x14ac:dyDescent="0.25">
      <c r="W8018" s="107"/>
      <c r="X8018" s="225"/>
      <c r="Y8018" s="62"/>
      <c r="Z8018" s="108"/>
    </row>
    <row r="8019" spans="23:26" x14ac:dyDescent="0.25">
      <c r="W8019" s="107"/>
      <c r="X8019" s="225"/>
      <c r="Y8019" s="62"/>
      <c r="Z8019" s="108"/>
    </row>
    <row r="8020" spans="23:26" x14ac:dyDescent="0.25">
      <c r="W8020" s="107"/>
      <c r="X8020" s="225"/>
      <c r="Y8020" s="62"/>
      <c r="Z8020" s="108"/>
    </row>
    <row r="8021" spans="23:26" x14ac:dyDescent="0.25">
      <c r="W8021" s="107"/>
      <c r="X8021" s="225"/>
      <c r="Y8021" s="62"/>
      <c r="Z8021" s="108"/>
    </row>
    <row r="8022" spans="23:26" x14ac:dyDescent="0.25">
      <c r="W8022" s="107"/>
      <c r="X8022" s="225"/>
      <c r="Y8022" s="62"/>
      <c r="Z8022" s="108"/>
    </row>
    <row r="8023" spans="23:26" x14ac:dyDescent="0.25">
      <c r="W8023" s="107"/>
      <c r="X8023" s="225"/>
      <c r="Y8023" s="62"/>
      <c r="Z8023" s="108"/>
    </row>
    <row r="8024" spans="23:26" x14ac:dyDescent="0.25">
      <c r="W8024" s="107"/>
      <c r="X8024" s="225"/>
      <c r="Y8024" s="62"/>
      <c r="Z8024" s="108"/>
    </row>
    <row r="8025" spans="23:26" x14ac:dyDescent="0.25">
      <c r="W8025" s="107"/>
      <c r="X8025" s="225"/>
      <c r="Y8025" s="62"/>
      <c r="Z8025" s="108"/>
    </row>
    <row r="8026" spans="23:26" x14ac:dyDescent="0.25">
      <c r="W8026" s="107"/>
      <c r="X8026" s="225"/>
      <c r="Y8026" s="62"/>
      <c r="Z8026" s="108"/>
    </row>
    <row r="8027" spans="23:26" x14ac:dyDescent="0.25">
      <c r="W8027" s="107"/>
      <c r="X8027" s="225"/>
      <c r="Y8027" s="62"/>
      <c r="Z8027" s="108"/>
    </row>
    <row r="8028" spans="23:26" x14ac:dyDescent="0.25">
      <c r="W8028" s="107"/>
      <c r="X8028" s="225"/>
      <c r="Y8028" s="62"/>
      <c r="Z8028" s="108"/>
    </row>
    <row r="8029" spans="23:26" x14ac:dyDescent="0.25">
      <c r="W8029" s="107"/>
      <c r="X8029" s="225"/>
      <c r="Y8029" s="62"/>
      <c r="Z8029" s="108"/>
    </row>
    <row r="8030" spans="23:26" x14ac:dyDescent="0.25">
      <c r="W8030" s="107"/>
      <c r="X8030" s="225"/>
      <c r="Y8030" s="62"/>
      <c r="Z8030" s="108"/>
    </row>
    <row r="8031" spans="23:26" x14ac:dyDescent="0.25">
      <c r="W8031" s="107"/>
      <c r="X8031" s="225"/>
      <c r="Y8031" s="62"/>
      <c r="Z8031" s="108"/>
    </row>
    <row r="8032" spans="23:26" x14ac:dyDescent="0.25">
      <c r="W8032" s="107"/>
      <c r="X8032" s="225"/>
      <c r="Y8032" s="62"/>
      <c r="Z8032" s="108"/>
    </row>
    <row r="8033" spans="23:26" x14ac:dyDescent="0.25">
      <c r="W8033" s="107"/>
      <c r="X8033" s="225"/>
      <c r="Y8033" s="62"/>
      <c r="Z8033" s="108"/>
    </row>
    <row r="8034" spans="23:26" x14ac:dyDescent="0.25">
      <c r="W8034" s="107"/>
      <c r="X8034" s="225"/>
      <c r="Y8034" s="62"/>
      <c r="Z8034" s="108"/>
    </row>
    <row r="8035" spans="23:26" x14ac:dyDescent="0.25">
      <c r="W8035" s="107"/>
      <c r="X8035" s="225"/>
      <c r="Y8035" s="62"/>
      <c r="Z8035" s="108"/>
    </row>
    <row r="8036" spans="23:26" x14ac:dyDescent="0.25">
      <c r="W8036" s="107"/>
      <c r="X8036" s="225"/>
      <c r="Y8036" s="62"/>
      <c r="Z8036" s="108"/>
    </row>
    <row r="8037" spans="23:26" x14ac:dyDescent="0.25">
      <c r="W8037" s="107"/>
      <c r="X8037" s="225"/>
      <c r="Y8037" s="62"/>
      <c r="Z8037" s="108"/>
    </row>
    <row r="8038" spans="23:26" x14ac:dyDescent="0.25">
      <c r="W8038" s="107"/>
      <c r="X8038" s="225"/>
      <c r="Y8038" s="62"/>
      <c r="Z8038" s="108"/>
    </row>
    <row r="8039" spans="23:26" x14ac:dyDescent="0.25">
      <c r="W8039" s="107"/>
      <c r="X8039" s="225"/>
      <c r="Y8039" s="62"/>
      <c r="Z8039" s="108"/>
    </row>
    <row r="8040" spans="23:26" x14ac:dyDescent="0.25">
      <c r="W8040" s="107"/>
      <c r="X8040" s="225"/>
      <c r="Y8040" s="62"/>
      <c r="Z8040" s="108"/>
    </row>
    <row r="8041" spans="23:26" x14ac:dyDescent="0.25">
      <c r="W8041" s="107"/>
      <c r="X8041" s="225"/>
      <c r="Y8041" s="62"/>
      <c r="Z8041" s="108"/>
    </row>
    <row r="8042" spans="23:26" x14ac:dyDescent="0.25">
      <c r="W8042" s="107"/>
      <c r="X8042" s="225"/>
      <c r="Y8042" s="62"/>
      <c r="Z8042" s="108"/>
    </row>
    <row r="8043" spans="23:26" x14ac:dyDescent="0.25">
      <c r="W8043" s="107"/>
      <c r="X8043" s="225"/>
      <c r="Y8043" s="62"/>
      <c r="Z8043" s="108"/>
    </row>
    <row r="8044" spans="23:26" x14ac:dyDescent="0.25">
      <c r="W8044" s="107"/>
      <c r="X8044" s="225"/>
      <c r="Y8044" s="62"/>
      <c r="Z8044" s="108"/>
    </row>
    <row r="8045" spans="23:26" x14ac:dyDescent="0.25">
      <c r="W8045" s="107"/>
      <c r="X8045" s="225"/>
      <c r="Y8045" s="62"/>
      <c r="Z8045" s="108"/>
    </row>
    <row r="8046" spans="23:26" x14ac:dyDescent="0.25">
      <c r="W8046" s="107"/>
      <c r="X8046" s="225"/>
      <c r="Y8046" s="62"/>
      <c r="Z8046" s="108"/>
    </row>
    <row r="8047" spans="23:26" x14ac:dyDescent="0.25">
      <c r="W8047" s="107"/>
      <c r="X8047" s="225"/>
      <c r="Y8047" s="62"/>
      <c r="Z8047" s="108"/>
    </row>
    <row r="8048" spans="23:26" x14ac:dyDescent="0.25">
      <c r="W8048" s="107"/>
      <c r="X8048" s="225"/>
      <c r="Y8048" s="62"/>
      <c r="Z8048" s="108"/>
    </row>
    <row r="8049" spans="23:26" x14ac:dyDescent="0.25">
      <c r="W8049" s="107"/>
      <c r="X8049" s="225"/>
      <c r="Y8049" s="62"/>
      <c r="Z8049" s="108"/>
    </row>
    <row r="8050" spans="23:26" x14ac:dyDescent="0.25">
      <c r="W8050" s="107"/>
      <c r="X8050" s="225"/>
      <c r="Y8050" s="62"/>
      <c r="Z8050" s="108"/>
    </row>
    <row r="8051" spans="23:26" x14ac:dyDescent="0.25">
      <c r="W8051" s="107"/>
      <c r="X8051" s="225"/>
      <c r="Y8051" s="62"/>
      <c r="Z8051" s="108"/>
    </row>
    <row r="8052" spans="23:26" x14ac:dyDescent="0.25">
      <c r="W8052" s="107"/>
      <c r="X8052" s="225"/>
      <c r="Y8052" s="62"/>
      <c r="Z8052" s="108"/>
    </row>
    <row r="8053" spans="23:26" x14ac:dyDescent="0.25">
      <c r="W8053" s="107"/>
      <c r="X8053" s="225"/>
      <c r="Y8053" s="62"/>
      <c r="Z8053" s="108"/>
    </row>
    <row r="8054" spans="23:26" x14ac:dyDescent="0.25">
      <c r="W8054" s="107"/>
      <c r="X8054" s="225"/>
      <c r="Y8054" s="62"/>
      <c r="Z8054" s="108"/>
    </row>
    <row r="8055" spans="23:26" x14ac:dyDescent="0.25">
      <c r="W8055" s="107"/>
      <c r="X8055" s="225"/>
      <c r="Y8055" s="62"/>
      <c r="Z8055" s="108"/>
    </row>
    <row r="8056" spans="23:26" x14ac:dyDescent="0.25">
      <c r="W8056" s="107"/>
      <c r="X8056" s="225"/>
      <c r="Y8056" s="62"/>
      <c r="Z8056" s="108"/>
    </row>
    <row r="8057" spans="23:26" x14ac:dyDescent="0.25">
      <c r="W8057" s="107"/>
      <c r="X8057" s="225"/>
      <c r="Y8057" s="62"/>
      <c r="Z8057" s="108"/>
    </row>
    <row r="8058" spans="23:26" x14ac:dyDescent="0.25">
      <c r="W8058" s="107"/>
      <c r="X8058" s="225"/>
      <c r="Y8058" s="62"/>
      <c r="Z8058" s="108"/>
    </row>
    <row r="8059" spans="23:26" x14ac:dyDescent="0.25">
      <c r="W8059" s="107"/>
      <c r="X8059" s="225"/>
      <c r="Y8059" s="62"/>
      <c r="Z8059" s="108"/>
    </row>
    <row r="8060" spans="23:26" x14ac:dyDescent="0.25">
      <c r="W8060" s="107"/>
      <c r="X8060" s="225"/>
      <c r="Y8060" s="62"/>
      <c r="Z8060" s="108"/>
    </row>
    <row r="8061" spans="23:26" x14ac:dyDescent="0.25">
      <c r="W8061" s="107"/>
      <c r="X8061" s="225"/>
      <c r="Y8061" s="62"/>
      <c r="Z8061" s="108"/>
    </row>
    <row r="8062" spans="23:26" x14ac:dyDescent="0.25">
      <c r="W8062" s="107"/>
      <c r="X8062" s="225"/>
      <c r="Y8062" s="62"/>
      <c r="Z8062" s="108"/>
    </row>
    <row r="8063" spans="23:26" x14ac:dyDescent="0.25">
      <c r="W8063" s="107"/>
      <c r="X8063" s="225"/>
      <c r="Y8063" s="62"/>
      <c r="Z8063" s="108"/>
    </row>
    <row r="8064" spans="23:26" x14ac:dyDescent="0.25">
      <c r="W8064" s="107"/>
      <c r="X8064" s="225"/>
      <c r="Y8064" s="62"/>
      <c r="Z8064" s="108"/>
    </row>
    <row r="8065" spans="23:26" x14ac:dyDescent="0.25">
      <c r="W8065" s="107"/>
      <c r="X8065" s="225"/>
      <c r="Y8065" s="62"/>
      <c r="Z8065" s="108"/>
    </row>
    <row r="8066" spans="23:26" x14ac:dyDescent="0.25">
      <c r="W8066" s="107"/>
      <c r="X8066" s="225"/>
      <c r="Y8066" s="62"/>
      <c r="Z8066" s="108"/>
    </row>
    <row r="8067" spans="23:26" x14ac:dyDescent="0.25">
      <c r="W8067" s="107"/>
      <c r="X8067" s="225"/>
      <c r="Y8067" s="62"/>
      <c r="Z8067" s="108"/>
    </row>
    <row r="8068" spans="23:26" x14ac:dyDescent="0.25">
      <c r="W8068" s="107"/>
      <c r="X8068" s="225"/>
      <c r="Y8068" s="62"/>
      <c r="Z8068" s="108"/>
    </row>
    <row r="8069" spans="23:26" x14ac:dyDescent="0.25">
      <c r="W8069" s="107"/>
      <c r="X8069" s="225"/>
      <c r="Y8069" s="62"/>
      <c r="Z8069" s="108"/>
    </row>
    <row r="8070" spans="23:26" x14ac:dyDescent="0.25">
      <c r="W8070" s="107"/>
      <c r="X8070" s="225"/>
      <c r="Y8070" s="62"/>
      <c r="Z8070" s="108"/>
    </row>
    <row r="8071" spans="23:26" x14ac:dyDescent="0.25">
      <c r="W8071" s="107"/>
      <c r="X8071" s="225"/>
      <c r="Y8071" s="62"/>
      <c r="Z8071" s="108"/>
    </row>
    <row r="8072" spans="23:26" x14ac:dyDescent="0.25">
      <c r="W8072" s="107"/>
      <c r="X8072" s="225"/>
      <c r="Y8072" s="62"/>
      <c r="Z8072" s="108"/>
    </row>
    <row r="8073" spans="23:26" x14ac:dyDescent="0.25">
      <c r="W8073" s="107"/>
      <c r="X8073" s="225"/>
      <c r="Y8073" s="62"/>
      <c r="Z8073" s="108"/>
    </row>
    <row r="8074" spans="23:26" x14ac:dyDescent="0.25">
      <c r="W8074" s="107"/>
      <c r="X8074" s="225"/>
      <c r="Y8074" s="62"/>
      <c r="Z8074" s="108"/>
    </row>
    <row r="8075" spans="23:26" x14ac:dyDescent="0.25">
      <c r="W8075" s="107"/>
      <c r="X8075" s="225"/>
      <c r="Y8075" s="62"/>
      <c r="Z8075" s="108"/>
    </row>
    <row r="8076" spans="23:26" x14ac:dyDescent="0.25">
      <c r="W8076" s="107"/>
      <c r="X8076" s="225"/>
      <c r="Y8076" s="62"/>
      <c r="Z8076" s="108"/>
    </row>
    <row r="8077" spans="23:26" x14ac:dyDescent="0.25">
      <c r="W8077" s="107"/>
      <c r="X8077" s="225"/>
      <c r="Y8077" s="62"/>
      <c r="Z8077" s="108"/>
    </row>
    <row r="8078" spans="23:26" x14ac:dyDescent="0.25">
      <c r="W8078" s="107"/>
      <c r="X8078" s="225"/>
      <c r="Y8078" s="62"/>
      <c r="Z8078" s="108"/>
    </row>
    <row r="8079" spans="23:26" x14ac:dyDescent="0.25">
      <c r="W8079" s="107"/>
      <c r="X8079" s="225"/>
      <c r="Y8079" s="62"/>
      <c r="Z8079" s="108"/>
    </row>
    <row r="8080" spans="23:26" x14ac:dyDescent="0.25">
      <c r="W8080" s="107"/>
      <c r="X8080" s="225"/>
      <c r="Y8080" s="62"/>
      <c r="Z8080" s="108"/>
    </row>
    <row r="8081" spans="23:26" x14ac:dyDescent="0.25">
      <c r="W8081" s="107"/>
      <c r="X8081" s="225"/>
      <c r="Y8081" s="62"/>
      <c r="Z8081" s="108"/>
    </row>
    <row r="8082" spans="23:26" x14ac:dyDescent="0.25">
      <c r="W8082" s="107"/>
      <c r="X8082" s="225"/>
      <c r="Y8082" s="62"/>
      <c r="Z8082" s="108"/>
    </row>
    <row r="8083" spans="23:26" x14ac:dyDescent="0.25">
      <c r="W8083" s="107"/>
      <c r="X8083" s="225"/>
      <c r="Y8083" s="62"/>
      <c r="Z8083" s="108"/>
    </row>
    <row r="8084" spans="23:26" x14ac:dyDescent="0.25">
      <c r="W8084" s="107"/>
      <c r="X8084" s="225"/>
      <c r="Y8084" s="62"/>
      <c r="Z8084" s="108"/>
    </row>
    <row r="8085" spans="23:26" x14ac:dyDescent="0.25">
      <c r="W8085" s="107"/>
      <c r="X8085" s="225"/>
      <c r="Y8085" s="62"/>
      <c r="Z8085" s="108"/>
    </row>
    <row r="8086" spans="23:26" x14ac:dyDescent="0.25">
      <c r="W8086" s="107"/>
      <c r="X8086" s="225"/>
      <c r="Y8086" s="62"/>
      <c r="Z8086" s="108"/>
    </row>
    <row r="8087" spans="23:26" x14ac:dyDescent="0.25">
      <c r="W8087" s="107"/>
      <c r="X8087" s="225"/>
      <c r="Y8087" s="62"/>
      <c r="Z8087" s="108"/>
    </row>
    <row r="8088" spans="23:26" x14ac:dyDescent="0.25">
      <c r="W8088" s="107"/>
      <c r="X8088" s="225"/>
      <c r="Y8088" s="62"/>
      <c r="Z8088" s="108"/>
    </row>
    <row r="8089" spans="23:26" x14ac:dyDescent="0.25">
      <c r="W8089" s="107"/>
      <c r="X8089" s="225"/>
      <c r="Y8089" s="62"/>
      <c r="Z8089" s="108"/>
    </row>
    <row r="8090" spans="23:26" x14ac:dyDescent="0.25">
      <c r="W8090" s="107"/>
      <c r="X8090" s="225"/>
      <c r="Y8090" s="62"/>
      <c r="Z8090" s="108"/>
    </row>
    <row r="8091" spans="23:26" x14ac:dyDescent="0.25">
      <c r="W8091" s="107"/>
      <c r="X8091" s="225"/>
      <c r="Y8091" s="62"/>
      <c r="Z8091" s="108"/>
    </row>
    <row r="8092" spans="23:26" x14ac:dyDescent="0.25">
      <c r="W8092" s="107"/>
      <c r="X8092" s="225"/>
      <c r="Y8092" s="62"/>
      <c r="Z8092" s="108"/>
    </row>
    <row r="8093" spans="23:26" x14ac:dyDescent="0.25">
      <c r="W8093" s="107"/>
      <c r="X8093" s="225"/>
      <c r="Y8093" s="62"/>
      <c r="Z8093" s="108"/>
    </row>
    <row r="8094" spans="23:26" x14ac:dyDescent="0.25">
      <c r="W8094" s="107"/>
      <c r="X8094" s="225"/>
      <c r="Y8094" s="62"/>
      <c r="Z8094" s="108"/>
    </row>
    <row r="8095" spans="23:26" x14ac:dyDescent="0.25">
      <c r="W8095" s="107"/>
      <c r="X8095" s="225"/>
      <c r="Y8095" s="62"/>
      <c r="Z8095" s="108"/>
    </row>
    <row r="8096" spans="23:26" x14ac:dyDescent="0.25">
      <c r="W8096" s="107"/>
      <c r="X8096" s="225"/>
      <c r="Y8096" s="62"/>
      <c r="Z8096" s="108"/>
    </row>
    <row r="8097" spans="23:26" x14ac:dyDescent="0.25">
      <c r="W8097" s="107"/>
      <c r="X8097" s="225"/>
      <c r="Y8097" s="62"/>
      <c r="Z8097" s="108"/>
    </row>
    <row r="8098" spans="23:26" x14ac:dyDescent="0.25">
      <c r="W8098" s="107"/>
      <c r="X8098" s="225"/>
      <c r="Y8098" s="62"/>
      <c r="Z8098" s="108"/>
    </row>
    <row r="8099" spans="23:26" x14ac:dyDescent="0.25">
      <c r="W8099" s="107"/>
      <c r="X8099" s="225"/>
      <c r="Y8099" s="62"/>
      <c r="Z8099" s="108"/>
    </row>
    <row r="8100" spans="23:26" x14ac:dyDescent="0.25">
      <c r="W8100" s="107"/>
      <c r="X8100" s="225"/>
      <c r="Y8100" s="62"/>
      <c r="Z8100" s="108"/>
    </row>
    <row r="8101" spans="23:26" x14ac:dyDescent="0.25">
      <c r="W8101" s="107"/>
      <c r="X8101" s="225"/>
      <c r="Y8101" s="62"/>
      <c r="Z8101" s="108"/>
    </row>
    <row r="8102" spans="23:26" x14ac:dyDescent="0.25">
      <c r="W8102" s="107"/>
      <c r="X8102" s="225"/>
      <c r="Y8102" s="62"/>
      <c r="Z8102" s="108"/>
    </row>
    <row r="8103" spans="23:26" x14ac:dyDescent="0.25">
      <c r="W8103" s="107"/>
      <c r="X8103" s="225"/>
      <c r="Y8103" s="62"/>
      <c r="Z8103" s="108"/>
    </row>
    <row r="8104" spans="23:26" x14ac:dyDescent="0.25">
      <c r="W8104" s="107"/>
      <c r="X8104" s="225"/>
      <c r="Y8104" s="62"/>
      <c r="Z8104" s="108"/>
    </row>
    <row r="8105" spans="23:26" x14ac:dyDescent="0.25">
      <c r="W8105" s="107"/>
      <c r="X8105" s="225"/>
      <c r="Y8105" s="62"/>
      <c r="Z8105" s="108"/>
    </row>
    <row r="8106" spans="23:26" x14ac:dyDescent="0.25">
      <c r="W8106" s="107"/>
      <c r="X8106" s="225"/>
      <c r="Y8106" s="62"/>
      <c r="Z8106" s="108"/>
    </row>
    <row r="8107" spans="23:26" x14ac:dyDescent="0.25">
      <c r="W8107" s="107"/>
      <c r="X8107" s="225"/>
      <c r="Y8107" s="62"/>
      <c r="Z8107" s="108"/>
    </row>
    <row r="8108" spans="23:26" x14ac:dyDescent="0.25">
      <c r="W8108" s="107"/>
      <c r="X8108" s="225"/>
      <c r="Y8108" s="62"/>
      <c r="Z8108" s="108"/>
    </row>
    <row r="8109" spans="23:26" x14ac:dyDescent="0.25">
      <c r="W8109" s="107"/>
      <c r="X8109" s="225"/>
      <c r="Y8109" s="62"/>
      <c r="Z8109" s="108"/>
    </row>
    <row r="8110" spans="23:26" x14ac:dyDescent="0.25">
      <c r="W8110" s="107"/>
      <c r="X8110" s="225"/>
      <c r="Y8110" s="62"/>
      <c r="Z8110" s="108"/>
    </row>
    <row r="8111" spans="23:26" x14ac:dyDescent="0.25">
      <c r="W8111" s="107"/>
      <c r="X8111" s="225"/>
      <c r="Y8111" s="62"/>
      <c r="Z8111" s="108"/>
    </row>
    <row r="8112" spans="23:26" x14ac:dyDescent="0.25">
      <c r="W8112" s="107"/>
      <c r="X8112" s="225"/>
      <c r="Y8112" s="62"/>
      <c r="Z8112" s="108"/>
    </row>
    <row r="8113" spans="23:26" x14ac:dyDescent="0.25">
      <c r="W8113" s="107"/>
      <c r="X8113" s="225"/>
      <c r="Y8113" s="62"/>
      <c r="Z8113" s="108"/>
    </row>
    <row r="8114" spans="23:26" x14ac:dyDescent="0.25">
      <c r="W8114" s="107"/>
      <c r="X8114" s="225"/>
      <c r="Y8114" s="62"/>
      <c r="Z8114" s="108"/>
    </row>
    <row r="8115" spans="23:26" x14ac:dyDescent="0.25">
      <c r="W8115" s="107"/>
      <c r="X8115" s="225"/>
      <c r="Y8115" s="62"/>
      <c r="Z8115" s="108"/>
    </row>
    <row r="8116" spans="23:26" x14ac:dyDescent="0.25">
      <c r="W8116" s="107"/>
      <c r="X8116" s="225"/>
      <c r="Y8116" s="62"/>
      <c r="Z8116" s="108"/>
    </row>
    <row r="8117" spans="23:26" x14ac:dyDescent="0.25">
      <c r="W8117" s="107"/>
      <c r="X8117" s="225"/>
      <c r="Y8117" s="62"/>
      <c r="Z8117" s="108"/>
    </row>
    <row r="8118" spans="23:26" x14ac:dyDescent="0.25">
      <c r="W8118" s="107"/>
      <c r="X8118" s="225"/>
      <c r="Y8118" s="62"/>
      <c r="Z8118" s="108"/>
    </row>
    <row r="8119" spans="23:26" x14ac:dyDescent="0.25">
      <c r="W8119" s="107"/>
      <c r="X8119" s="225"/>
      <c r="Y8119" s="62"/>
      <c r="Z8119" s="108"/>
    </row>
    <row r="8120" spans="23:26" x14ac:dyDescent="0.25">
      <c r="W8120" s="107"/>
      <c r="X8120" s="225"/>
      <c r="Y8120" s="62"/>
      <c r="Z8120" s="108"/>
    </row>
    <row r="8121" spans="23:26" x14ac:dyDescent="0.25">
      <c r="W8121" s="107"/>
      <c r="X8121" s="225"/>
      <c r="Y8121" s="62"/>
      <c r="Z8121" s="108"/>
    </row>
    <row r="8122" spans="23:26" x14ac:dyDescent="0.25">
      <c r="W8122" s="107"/>
      <c r="X8122" s="225"/>
      <c r="Y8122" s="62"/>
      <c r="Z8122" s="108"/>
    </row>
    <row r="8123" spans="23:26" x14ac:dyDescent="0.25">
      <c r="W8123" s="107"/>
      <c r="X8123" s="225"/>
      <c r="Y8123" s="62"/>
      <c r="Z8123" s="108"/>
    </row>
    <row r="8124" spans="23:26" x14ac:dyDescent="0.25">
      <c r="W8124" s="107"/>
      <c r="X8124" s="225"/>
      <c r="Y8124" s="62"/>
      <c r="Z8124" s="108"/>
    </row>
    <row r="8125" spans="23:26" x14ac:dyDescent="0.25">
      <c r="W8125" s="107"/>
      <c r="X8125" s="225"/>
      <c r="Y8125" s="62"/>
      <c r="Z8125" s="108"/>
    </row>
    <row r="8126" spans="23:26" x14ac:dyDescent="0.25">
      <c r="W8126" s="107"/>
      <c r="X8126" s="225"/>
      <c r="Y8126" s="62"/>
      <c r="Z8126" s="108"/>
    </row>
    <row r="8127" spans="23:26" x14ac:dyDescent="0.25">
      <c r="W8127" s="107"/>
      <c r="X8127" s="225"/>
      <c r="Y8127" s="62"/>
      <c r="Z8127" s="108"/>
    </row>
    <row r="8128" spans="23:26" x14ac:dyDescent="0.25">
      <c r="W8128" s="107"/>
      <c r="X8128" s="225"/>
      <c r="Y8128" s="62"/>
      <c r="Z8128" s="108"/>
    </row>
    <row r="8129" spans="23:26" x14ac:dyDescent="0.25">
      <c r="W8129" s="107"/>
      <c r="X8129" s="225"/>
      <c r="Y8129" s="62"/>
      <c r="Z8129" s="108"/>
    </row>
    <row r="8130" spans="23:26" x14ac:dyDescent="0.25">
      <c r="W8130" s="107"/>
      <c r="X8130" s="225"/>
      <c r="Y8130" s="62"/>
      <c r="Z8130" s="108"/>
    </row>
    <row r="8131" spans="23:26" x14ac:dyDescent="0.25">
      <c r="W8131" s="107"/>
      <c r="X8131" s="225"/>
      <c r="Y8131" s="62"/>
      <c r="Z8131" s="108"/>
    </row>
    <row r="8132" spans="23:26" x14ac:dyDescent="0.25">
      <c r="W8132" s="107"/>
      <c r="X8132" s="225"/>
      <c r="Y8132" s="62"/>
      <c r="Z8132" s="108"/>
    </row>
    <row r="8133" spans="23:26" x14ac:dyDescent="0.25">
      <c r="W8133" s="107"/>
      <c r="X8133" s="225"/>
      <c r="Y8133" s="62"/>
      <c r="Z8133" s="108"/>
    </row>
    <row r="8134" spans="23:26" x14ac:dyDescent="0.25">
      <c r="W8134" s="107"/>
      <c r="X8134" s="225"/>
      <c r="Y8134" s="62"/>
      <c r="Z8134" s="108"/>
    </row>
    <row r="8135" spans="23:26" x14ac:dyDescent="0.25">
      <c r="W8135" s="107"/>
      <c r="X8135" s="225"/>
      <c r="Y8135" s="62"/>
      <c r="Z8135" s="108"/>
    </row>
    <row r="8136" spans="23:26" x14ac:dyDescent="0.25">
      <c r="W8136" s="107"/>
      <c r="X8136" s="225"/>
      <c r="Y8136" s="62"/>
      <c r="Z8136" s="108"/>
    </row>
    <row r="8137" spans="23:26" x14ac:dyDescent="0.25">
      <c r="W8137" s="107"/>
      <c r="X8137" s="225"/>
      <c r="Y8137" s="62"/>
      <c r="Z8137" s="108"/>
    </row>
    <row r="8138" spans="23:26" x14ac:dyDescent="0.25">
      <c r="W8138" s="107"/>
      <c r="X8138" s="225"/>
      <c r="Y8138" s="62"/>
      <c r="Z8138" s="108"/>
    </row>
    <row r="8139" spans="23:26" x14ac:dyDescent="0.25">
      <c r="W8139" s="107"/>
      <c r="X8139" s="225"/>
      <c r="Y8139" s="62"/>
      <c r="Z8139" s="108"/>
    </row>
    <row r="8140" spans="23:26" x14ac:dyDescent="0.25">
      <c r="W8140" s="107"/>
      <c r="X8140" s="225"/>
      <c r="Y8140" s="62"/>
      <c r="Z8140" s="108"/>
    </row>
    <row r="8141" spans="23:26" x14ac:dyDescent="0.25">
      <c r="W8141" s="107"/>
      <c r="X8141" s="225"/>
      <c r="Y8141" s="62"/>
      <c r="Z8141" s="108"/>
    </row>
    <row r="8142" spans="23:26" x14ac:dyDescent="0.25">
      <c r="W8142" s="107"/>
      <c r="X8142" s="225"/>
      <c r="Y8142" s="62"/>
      <c r="Z8142" s="108"/>
    </row>
    <row r="8143" spans="23:26" x14ac:dyDescent="0.25">
      <c r="W8143" s="107"/>
      <c r="X8143" s="225"/>
      <c r="Y8143" s="62"/>
      <c r="Z8143" s="108"/>
    </row>
    <row r="8144" spans="23:26" x14ac:dyDescent="0.25">
      <c r="W8144" s="107"/>
      <c r="X8144" s="225"/>
      <c r="Y8144" s="62"/>
      <c r="Z8144" s="108"/>
    </row>
    <row r="8145" spans="23:26" x14ac:dyDescent="0.25">
      <c r="W8145" s="107"/>
      <c r="X8145" s="225"/>
      <c r="Y8145" s="62"/>
      <c r="Z8145" s="108"/>
    </row>
    <row r="8146" spans="23:26" x14ac:dyDescent="0.25">
      <c r="W8146" s="107"/>
      <c r="X8146" s="225"/>
      <c r="Y8146" s="62"/>
      <c r="Z8146" s="108"/>
    </row>
    <row r="8147" spans="23:26" x14ac:dyDescent="0.25">
      <c r="W8147" s="107"/>
      <c r="X8147" s="225"/>
      <c r="Y8147" s="62"/>
      <c r="Z8147" s="108"/>
    </row>
    <row r="8148" spans="23:26" x14ac:dyDescent="0.25">
      <c r="W8148" s="107"/>
      <c r="X8148" s="225"/>
      <c r="Y8148" s="62"/>
      <c r="Z8148" s="108"/>
    </row>
    <row r="8149" spans="23:26" x14ac:dyDescent="0.25">
      <c r="W8149" s="107"/>
      <c r="X8149" s="225"/>
      <c r="Y8149" s="62"/>
      <c r="Z8149" s="108"/>
    </row>
    <row r="8150" spans="23:26" x14ac:dyDescent="0.25">
      <c r="W8150" s="107"/>
      <c r="X8150" s="225"/>
      <c r="Y8150" s="62"/>
      <c r="Z8150" s="108"/>
    </row>
    <row r="8151" spans="23:26" x14ac:dyDescent="0.25">
      <c r="W8151" s="107"/>
      <c r="X8151" s="225"/>
      <c r="Y8151" s="62"/>
      <c r="Z8151" s="108"/>
    </row>
    <row r="8152" spans="23:26" x14ac:dyDescent="0.25">
      <c r="W8152" s="107"/>
      <c r="X8152" s="225"/>
      <c r="Y8152" s="62"/>
      <c r="Z8152" s="108"/>
    </row>
    <row r="8153" spans="23:26" x14ac:dyDescent="0.25">
      <c r="W8153" s="107"/>
      <c r="X8153" s="225"/>
      <c r="Y8153" s="62"/>
      <c r="Z8153" s="108"/>
    </row>
    <row r="8154" spans="23:26" x14ac:dyDescent="0.25">
      <c r="W8154" s="107"/>
      <c r="X8154" s="225"/>
      <c r="Y8154" s="62"/>
      <c r="Z8154" s="108"/>
    </row>
    <row r="8155" spans="23:26" x14ac:dyDescent="0.25">
      <c r="W8155" s="107"/>
      <c r="X8155" s="225"/>
      <c r="Y8155" s="62"/>
      <c r="Z8155" s="108"/>
    </row>
    <row r="8156" spans="23:26" x14ac:dyDescent="0.25">
      <c r="W8156" s="107"/>
      <c r="X8156" s="225"/>
      <c r="Y8156" s="62"/>
      <c r="Z8156" s="108"/>
    </row>
    <row r="8157" spans="23:26" x14ac:dyDescent="0.25">
      <c r="W8157" s="107"/>
      <c r="X8157" s="225"/>
      <c r="Y8157" s="62"/>
      <c r="Z8157" s="108"/>
    </row>
    <row r="8158" spans="23:26" x14ac:dyDescent="0.25">
      <c r="W8158" s="107"/>
      <c r="X8158" s="225"/>
      <c r="Y8158" s="62"/>
      <c r="Z8158" s="108"/>
    </row>
    <row r="8159" spans="23:26" x14ac:dyDescent="0.25">
      <c r="W8159" s="107"/>
      <c r="X8159" s="225"/>
      <c r="Y8159" s="62"/>
      <c r="Z8159" s="108"/>
    </row>
    <row r="8160" spans="23:26" x14ac:dyDescent="0.25">
      <c r="W8160" s="107"/>
      <c r="X8160" s="225"/>
      <c r="Y8160" s="62"/>
      <c r="Z8160" s="108"/>
    </row>
    <row r="8161" spans="23:26" x14ac:dyDescent="0.25">
      <c r="W8161" s="107"/>
      <c r="X8161" s="225"/>
      <c r="Y8161" s="62"/>
      <c r="Z8161" s="108"/>
    </row>
    <row r="8162" spans="23:26" x14ac:dyDescent="0.25">
      <c r="W8162" s="107"/>
      <c r="X8162" s="225"/>
      <c r="Y8162" s="62"/>
      <c r="Z8162" s="108"/>
    </row>
    <row r="8163" spans="23:26" x14ac:dyDescent="0.25">
      <c r="W8163" s="107"/>
      <c r="X8163" s="225"/>
      <c r="Y8163" s="62"/>
      <c r="Z8163" s="108"/>
    </row>
    <row r="8164" spans="23:26" x14ac:dyDescent="0.25">
      <c r="W8164" s="107"/>
      <c r="X8164" s="225"/>
      <c r="Y8164" s="62"/>
      <c r="Z8164" s="108"/>
    </row>
    <row r="8165" spans="23:26" x14ac:dyDescent="0.25">
      <c r="W8165" s="107"/>
      <c r="X8165" s="225"/>
      <c r="Y8165" s="62"/>
      <c r="Z8165" s="108"/>
    </row>
    <row r="8166" spans="23:26" x14ac:dyDescent="0.25">
      <c r="W8166" s="107"/>
      <c r="X8166" s="225"/>
      <c r="Y8166" s="62"/>
      <c r="Z8166" s="108"/>
    </row>
    <row r="8167" spans="23:26" x14ac:dyDescent="0.25">
      <c r="W8167" s="107"/>
      <c r="X8167" s="225"/>
      <c r="Y8167" s="62"/>
      <c r="Z8167" s="108"/>
    </row>
    <row r="8168" spans="23:26" x14ac:dyDescent="0.25">
      <c r="W8168" s="107"/>
      <c r="X8168" s="225"/>
      <c r="Y8168" s="62"/>
      <c r="Z8168" s="108"/>
    </row>
    <row r="8169" spans="23:26" x14ac:dyDescent="0.25">
      <c r="W8169" s="107"/>
      <c r="X8169" s="225"/>
      <c r="Y8169" s="62"/>
      <c r="Z8169" s="108"/>
    </row>
    <row r="8170" spans="23:26" x14ac:dyDescent="0.25">
      <c r="W8170" s="107"/>
      <c r="X8170" s="225"/>
      <c r="Y8170" s="62"/>
      <c r="Z8170" s="108"/>
    </row>
    <row r="8171" spans="23:26" x14ac:dyDescent="0.25">
      <c r="W8171" s="107"/>
      <c r="X8171" s="225"/>
      <c r="Y8171" s="62"/>
      <c r="Z8171" s="108"/>
    </row>
    <row r="8172" spans="23:26" x14ac:dyDescent="0.25">
      <c r="W8172" s="107"/>
      <c r="X8172" s="225"/>
      <c r="Y8172" s="62"/>
      <c r="Z8172" s="108"/>
    </row>
    <row r="8173" spans="23:26" x14ac:dyDescent="0.25">
      <c r="W8173" s="107"/>
      <c r="X8173" s="225"/>
      <c r="Y8173" s="62"/>
      <c r="Z8173" s="108"/>
    </row>
    <row r="8174" spans="23:26" x14ac:dyDescent="0.25">
      <c r="W8174" s="107"/>
      <c r="X8174" s="225"/>
      <c r="Y8174" s="62"/>
      <c r="Z8174" s="108"/>
    </row>
    <row r="8175" spans="23:26" x14ac:dyDescent="0.25">
      <c r="W8175" s="107"/>
      <c r="X8175" s="225"/>
      <c r="Y8175" s="62"/>
      <c r="Z8175" s="108"/>
    </row>
    <row r="8176" spans="23:26" x14ac:dyDescent="0.25">
      <c r="W8176" s="107"/>
      <c r="X8176" s="225"/>
      <c r="Y8176" s="62"/>
      <c r="Z8176" s="108"/>
    </row>
    <row r="8177" spans="23:26" x14ac:dyDescent="0.25">
      <c r="W8177" s="107"/>
      <c r="X8177" s="225"/>
      <c r="Y8177" s="62"/>
      <c r="Z8177" s="108"/>
    </row>
    <row r="8178" spans="23:26" x14ac:dyDescent="0.25">
      <c r="W8178" s="107"/>
      <c r="X8178" s="225"/>
      <c r="Y8178" s="62"/>
      <c r="Z8178" s="108"/>
    </row>
    <row r="8179" spans="23:26" x14ac:dyDescent="0.25">
      <c r="W8179" s="107"/>
      <c r="X8179" s="225"/>
      <c r="Y8179" s="62"/>
      <c r="Z8179" s="108"/>
    </row>
    <row r="8180" spans="23:26" x14ac:dyDescent="0.25">
      <c r="W8180" s="107"/>
      <c r="X8180" s="225"/>
      <c r="Y8180" s="62"/>
      <c r="Z8180" s="108"/>
    </row>
    <row r="8181" spans="23:26" x14ac:dyDescent="0.25">
      <c r="W8181" s="107"/>
      <c r="X8181" s="225"/>
      <c r="Y8181" s="62"/>
      <c r="Z8181" s="108"/>
    </row>
    <row r="8182" spans="23:26" x14ac:dyDescent="0.25">
      <c r="W8182" s="107"/>
      <c r="X8182" s="225"/>
      <c r="Y8182" s="62"/>
      <c r="Z8182" s="108"/>
    </row>
    <row r="8183" spans="23:26" x14ac:dyDescent="0.25">
      <c r="W8183" s="107"/>
      <c r="X8183" s="225"/>
      <c r="Y8183" s="62"/>
      <c r="Z8183" s="108"/>
    </row>
    <row r="8184" spans="23:26" x14ac:dyDescent="0.25">
      <c r="W8184" s="107"/>
      <c r="X8184" s="225"/>
      <c r="Y8184" s="62"/>
      <c r="Z8184" s="108"/>
    </row>
    <row r="8185" spans="23:26" x14ac:dyDescent="0.25">
      <c r="W8185" s="107"/>
      <c r="X8185" s="225"/>
      <c r="Y8185" s="62"/>
      <c r="Z8185" s="108"/>
    </row>
    <row r="8186" spans="23:26" x14ac:dyDescent="0.25">
      <c r="W8186" s="107"/>
      <c r="X8186" s="225"/>
      <c r="Y8186" s="62"/>
      <c r="Z8186" s="108"/>
    </row>
    <row r="8187" spans="23:26" x14ac:dyDescent="0.25">
      <c r="W8187" s="107"/>
      <c r="X8187" s="225"/>
      <c r="Y8187" s="62"/>
      <c r="Z8187" s="108"/>
    </row>
    <row r="8188" spans="23:26" x14ac:dyDescent="0.25">
      <c r="W8188" s="107"/>
      <c r="X8188" s="225"/>
      <c r="Y8188" s="62"/>
      <c r="Z8188" s="108"/>
    </row>
    <row r="8189" spans="23:26" x14ac:dyDescent="0.25">
      <c r="W8189" s="107"/>
      <c r="X8189" s="225"/>
      <c r="Y8189" s="62"/>
      <c r="Z8189" s="108"/>
    </row>
    <row r="8190" spans="23:26" x14ac:dyDescent="0.25">
      <c r="W8190" s="107"/>
      <c r="X8190" s="225"/>
      <c r="Y8190" s="62"/>
      <c r="Z8190" s="108"/>
    </row>
    <row r="8191" spans="23:26" x14ac:dyDescent="0.25">
      <c r="W8191" s="107"/>
      <c r="X8191" s="225"/>
      <c r="Y8191" s="62"/>
      <c r="Z8191" s="108"/>
    </row>
    <row r="8192" spans="23:26" x14ac:dyDescent="0.25">
      <c r="W8192" s="107"/>
      <c r="X8192" s="225"/>
      <c r="Y8192" s="62"/>
      <c r="Z8192" s="108"/>
    </row>
    <row r="8193" spans="23:26" x14ac:dyDescent="0.25">
      <c r="W8193" s="107"/>
      <c r="X8193" s="225"/>
      <c r="Y8193" s="62"/>
      <c r="Z8193" s="108"/>
    </row>
    <row r="8194" spans="23:26" x14ac:dyDescent="0.25">
      <c r="W8194" s="107"/>
      <c r="X8194" s="225"/>
      <c r="Y8194" s="62"/>
      <c r="Z8194" s="108"/>
    </row>
    <row r="8195" spans="23:26" x14ac:dyDescent="0.25">
      <c r="W8195" s="107"/>
      <c r="X8195" s="225"/>
      <c r="Y8195" s="62"/>
      <c r="Z8195" s="108"/>
    </row>
    <row r="8196" spans="23:26" x14ac:dyDescent="0.25">
      <c r="W8196" s="107"/>
      <c r="X8196" s="225"/>
      <c r="Y8196" s="62"/>
      <c r="Z8196" s="108"/>
    </row>
    <row r="8197" spans="23:26" x14ac:dyDescent="0.25">
      <c r="W8197" s="107"/>
      <c r="X8197" s="225"/>
      <c r="Y8197" s="62"/>
      <c r="Z8197" s="108"/>
    </row>
    <row r="8198" spans="23:26" x14ac:dyDescent="0.25">
      <c r="W8198" s="107"/>
      <c r="X8198" s="225"/>
      <c r="Y8198" s="62"/>
      <c r="Z8198" s="108"/>
    </row>
    <row r="8199" spans="23:26" x14ac:dyDescent="0.25">
      <c r="W8199" s="107"/>
      <c r="X8199" s="225"/>
      <c r="Y8199" s="62"/>
      <c r="Z8199" s="108"/>
    </row>
    <row r="8200" spans="23:26" x14ac:dyDescent="0.25">
      <c r="W8200" s="107"/>
      <c r="X8200" s="225"/>
      <c r="Y8200" s="62"/>
      <c r="Z8200" s="108"/>
    </row>
    <row r="8201" spans="23:26" x14ac:dyDescent="0.25">
      <c r="W8201" s="107"/>
      <c r="X8201" s="225"/>
      <c r="Y8201" s="62"/>
      <c r="Z8201" s="108"/>
    </row>
    <row r="8202" spans="23:26" x14ac:dyDescent="0.25">
      <c r="W8202" s="107"/>
      <c r="X8202" s="225"/>
      <c r="Y8202" s="62"/>
      <c r="Z8202" s="108"/>
    </row>
    <row r="8203" spans="23:26" x14ac:dyDescent="0.25">
      <c r="W8203" s="107"/>
      <c r="X8203" s="225"/>
      <c r="Y8203" s="62"/>
      <c r="Z8203" s="108"/>
    </row>
    <row r="8204" spans="23:26" x14ac:dyDescent="0.25">
      <c r="W8204" s="107"/>
      <c r="X8204" s="225"/>
      <c r="Y8204" s="62"/>
      <c r="Z8204" s="108"/>
    </row>
    <row r="8205" spans="23:26" x14ac:dyDescent="0.25">
      <c r="W8205" s="107"/>
      <c r="X8205" s="225"/>
      <c r="Y8205" s="62"/>
      <c r="Z8205" s="108"/>
    </row>
    <row r="8206" spans="23:26" x14ac:dyDescent="0.25">
      <c r="W8206" s="107"/>
      <c r="X8206" s="225"/>
      <c r="Y8206" s="62"/>
      <c r="Z8206" s="108"/>
    </row>
    <row r="8207" spans="23:26" x14ac:dyDescent="0.25">
      <c r="W8207" s="107"/>
      <c r="X8207" s="225"/>
      <c r="Y8207" s="62"/>
      <c r="Z8207" s="108"/>
    </row>
    <row r="8208" spans="23:26" x14ac:dyDescent="0.25">
      <c r="W8208" s="107"/>
      <c r="X8208" s="225"/>
      <c r="Y8208" s="62"/>
      <c r="Z8208" s="108"/>
    </row>
    <row r="8209" spans="23:26" x14ac:dyDescent="0.25">
      <c r="W8209" s="107"/>
      <c r="X8209" s="225"/>
      <c r="Y8209" s="62"/>
      <c r="Z8209" s="108"/>
    </row>
    <row r="8210" spans="23:26" x14ac:dyDescent="0.25">
      <c r="W8210" s="107"/>
      <c r="X8210" s="225"/>
      <c r="Y8210" s="62"/>
      <c r="Z8210" s="108"/>
    </row>
    <row r="8211" spans="23:26" x14ac:dyDescent="0.25">
      <c r="W8211" s="107"/>
      <c r="X8211" s="225"/>
      <c r="Y8211" s="62"/>
      <c r="Z8211" s="108"/>
    </row>
    <row r="8212" spans="23:26" x14ac:dyDescent="0.25">
      <c r="W8212" s="107"/>
      <c r="X8212" s="225"/>
      <c r="Y8212" s="62"/>
      <c r="Z8212" s="108"/>
    </row>
    <row r="8213" spans="23:26" x14ac:dyDescent="0.25">
      <c r="W8213" s="107"/>
      <c r="X8213" s="225"/>
      <c r="Y8213" s="62"/>
      <c r="Z8213" s="108"/>
    </row>
    <row r="8214" spans="23:26" x14ac:dyDescent="0.25">
      <c r="W8214" s="107"/>
      <c r="X8214" s="225"/>
      <c r="Y8214" s="62"/>
      <c r="Z8214" s="108"/>
    </row>
    <row r="8215" spans="23:26" x14ac:dyDescent="0.25">
      <c r="W8215" s="107"/>
      <c r="X8215" s="225"/>
      <c r="Y8215" s="62"/>
      <c r="Z8215" s="108"/>
    </row>
    <row r="8216" spans="23:26" x14ac:dyDescent="0.25">
      <c r="W8216" s="107"/>
      <c r="X8216" s="225"/>
      <c r="Y8216" s="62"/>
      <c r="Z8216" s="108"/>
    </row>
    <row r="8217" spans="23:26" x14ac:dyDescent="0.25">
      <c r="W8217" s="107"/>
      <c r="X8217" s="225"/>
      <c r="Y8217" s="62"/>
      <c r="Z8217" s="108"/>
    </row>
    <row r="8218" spans="23:26" x14ac:dyDescent="0.25">
      <c r="W8218" s="107"/>
      <c r="X8218" s="225"/>
      <c r="Y8218" s="62"/>
      <c r="Z8218" s="108"/>
    </row>
    <row r="8219" spans="23:26" x14ac:dyDescent="0.25">
      <c r="W8219" s="107"/>
      <c r="X8219" s="225"/>
      <c r="Y8219" s="62"/>
      <c r="Z8219" s="108"/>
    </row>
    <row r="8220" spans="23:26" x14ac:dyDescent="0.25">
      <c r="W8220" s="107"/>
      <c r="X8220" s="225"/>
      <c r="Y8220" s="62"/>
      <c r="Z8220" s="108"/>
    </row>
    <row r="8221" spans="23:26" x14ac:dyDescent="0.25">
      <c r="W8221" s="107"/>
      <c r="X8221" s="225"/>
      <c r="Y8221" s="62"/>
      <c r="Z8221" s="108"/>
    </row>
    <row r="8222" spans="23:26" x14ac:dyDescent="0.25">
      <c r="W8222" s="107"/>
      <c r="X8222" s="225"/>
      <c r="Y8222" s="62"/>
      <c r="Z8222" s="108"/>
    </row>
    <row r="8223" spans="23:26" x14ac:dyDescent="0.25">
      <c r="W8223" s="107"/>
      <c r="X8223" s="225"/>
      <c r="Y8223" s="62"/>
      <c r="Z8223" s="108"/>
    </row>
    <row r="8224" spans="23:26" x14ac:dyDescent="0.25">
      <c r="W8224" s="107"/>
      <c r="X8224" s="225"/>
      <c r="Y8224" s="62"/>
      <c r="Z8224" s="108"/>
    </row>
    <row r="8225" spans="23:26" x14ac:dyDescent="0.25">
      <c r="W8225" s="107"/>
      <c r="X8225" s="225"/>
      <c r="Y8225" s="62"/>
      <c r="Z8225" s="108"/>
    </row>
    <row r="8226" spans="23:26" x14ac:dyDescent="0.25">
      <c r="W8226" s="107"/>
      <c r="X8226" s="225"/>
      <c r="Y8226" s="62"/>
      <c r="Z8226" s="108"/>
    </row>
    <row r="8227" spans="23:26" x14ac:dyDescent="0.25">
      <c r="W8227" s="107"/>
      <c r="X8227" s="225"/>
      <c r="Y8227" s="62"/>
      <c r="Z8227" s="108"/>
    </row>
    <row r="8228" spans="23:26" x14ac:dyDescent="0.25">
      <c r="W8228" s="107"/>
      <c r="X8228" s="225"/>
      <c r="Y8228" s="62"/>
      <c r="Z8228" s="108"/>
    </row>
    <row r="8229" spans="23:26" x14ac:dyDescent="0.25">
      <c r="W8229" s="107"/>
      <c r="X8229" s="225"/>
      <c r="Y8229" s="62"/>
      <c r="Z8229" s="108"/>
    </row>
    <row r="8230" spans="23:26" x14ac:dyDescent="0.25">
      <c r="W8230" s="107"/>
      <c r="X8230" s="225"/>
      <c r="Y8230" s="62"/>
      <c r="Z8230" s="108"/>
    </row>
    <row r="8231" spans="23:26" x14ac:dyDescent="0.25">
      <c r="W8231" s="107"/>
      <c r="X8231" s="225"/>
      <c r="Y8231" s="62"/>
      <c r="Z8231" s="108"/>
    </row>
    <row r="8232" spans="23:26" x14ac:dyDescent="0.25">
      <c r="W8232" s="107"/>
      <c r="X8232" s="225"/>
      <c r="Y8232" s="62"/>
      <c r="Z8232" s="108"/>
    </row>
    <row r="8233" spans="23:26" x14ac:dyDescent="0.25">
      <c r="W8233" s="107"/>
      <c r="X8233" s="225"/>
      <c r="Y8233" s="62"/>
      <c r="Z8233" s="108"/>
    </row>
    <row r="8234" spans="23:26" x14ac:dyDescent="0.25">
      <c r="W8234" s="107"/>
      <c r="X8234" s="225"/>
      <c r="Y8234" s="62"/>
      <c r="Z8234" s="108"/>
    </row>
    <row r="8235" spans="23:26" x14ac:dyDescent="0.25">
      <c r="W8235" s="107"/>
      <c r="X8235" s="225"/>
      <c r="Y8235" s="62"/>
      <c r="Z8235" s="108"/>
    </row>
    <row r="8236" spans="23:26" x14ac:dyDescent="0.25">
      <c r="W8236" s="107"/>
      <c r="X8236" s="225"/>
      <c r="Y8236" s="62"/>
      <c r="Z8236" s="108"/>
    </row>
    <row r="8237" spans="23:26" x14ac:dyDescent="0.25">
      <c r="W8237" s="107"/>
      <c r="X8237" s="225"/>
      <c r="Y8237" s="62"/>
      <c r="Z8237" s="108"/>
    </row>
    <row r="8238" spans="23:26" x14ac:dyDescent="0.25">
      <c r="W8238" s="107"/>
      <c r="X8238" s="225"/>
      <c r="Y8238" s="62"/>
      <c r="Z8238" s="108"/>
    </row>
    <row r="8239" spans="23:26" x14ac:dyDescent="0.25">
      <c r="W8239" s="107"/>
      <c r="X8239" s="225"/>
      <c r="Y8239" s="62"/>
      <c r="Z8239" s="108"/>
    </row>
    <row r="8240" spans="23:26" x14ac:dyDescent="0.25">
      <c r="W8240" s="107"/>
      <c r="X8240" s="225"/>
      <c r="Y8240" s="62"/>
      <c r="Z8240" s="108"/>
    </row>
    <row r="8241" spans="23:26" x14ac:dyDescent="0.25">
      <c r="W8241" s="107"/>
      <c r="X8241" s="225"/>
      <c r="Y8241" s="62"/>
      <c r="Z8241" s="108"/>
    </row>
    <row r="8242" spans="23:26" x14ac:dyDescent="0.25">
      <c r="W8242" s="107"/>
      <c r="X8242" s="225"/>
      <c r="Y8242" s="62"/>
      <c r="Z8242" s="108"/>
    </row>
    <row r="8243" spans="23:26" x14ac:dyDescent="0.25">
      <c r="W8243" s="107"/>
      <c r="X8243" s="225"/>
      <c r="Y8243" s="62"/>
      <c r="Z8243" s="108"/>
    </row>
    <row r="8244" spans="23:26" x14ac:dyDescent="0.25">
      <c r="W8244" s="107"/>
      <c r="X8244" s="225"/>
      <c r="Y8244" s="62"/>
      <c r="Z8244" s="108"/>
    </row>
    <row r="8245" spans="23:26" x14ac:dyDescent="0.25">
      <c r="W8245" s="107"/>
      <c r="X8245" s="225"/>
      <c r="Y8245" s="62"/>
      <c r="Z8245" s="108"/>
    </row>
    <row r="8246" spans="23:26" x14ac:dyDescent="0.25">
      <c r="W8246" s="107"/>
      <c r="X8246" s="225"/>
      <c r="Y8246" s="62"/>
      <c r="Z8246" s="108"/>
    </row>
    <row r="8247" spans="23:26" x14ac:dyDescent="0.25">
      <c r="W8247" s="107"/>
      <c r="X8247" s="225"/>
      <c r="Y8247" s="62"/>
      <c r="Z8247" s="108"/>
    </row>
    <row r="8248" spans="23:26" x14ac:dyDescent="0.25">
      <c r="W8248" s="107"/>
      <c r="X8248" s="225"/>
      <c r="Y8248" s="62"/>
      <c r="Z8248" s="108"/>
    </row>
    <row r="8249" spans="23:26" x14ac:dyDescent="0.25">
      <c r="W8249" s="107"/>
      <c r="X8249" s="225"/>
      <c r="Y8249" s="62"/>
      <c r="Z8249" s="108"/>
    </row>
    <row r="8250" spans="23:26" x14ac:dyDescent="0.25">
      <c r="W8250" s="107"/>
      <c r="X8250" s="225"/>
      <c r="Y8250" s="62"/>
      <c r="Z8250" s="108"/>
    </row>
    <row r="8251" spans="23:26" x14ac:dyDescent="0.25">
      <c r="W8251" s="107"/>
      <c r="X8251" s="225"/>
      <c r="Y8251" s="62"/>
      <c r="Z8251" s="108"/>
    </row>
    <row r="8252" spans="23:26" x14ac:dyDescent="0.25">
      <c r="W8252" s="107"/>
      <c r="X8252" s="225"/>
      <c r="Y8252" s="62"/>
      <c r="Z8252" s="108"/>
    </row>
    <row r="8253" spans="23:26" x14ac:dyDescent="0.25">
      <c r="W8253" s="107"/>
      <c r="X8253" s="225"/>
      <c r="Y8253" s="62"/>
      <c r="Z8253" s="108"/>
    </row>
    <row r="8254" spans="23:26" x14ac:dyDescent="0.25">
      <c r="W8254" s="107"/>
      <c r="X8254" s="225"/>
      <c r="Y8254" s="62"/>
      <c r="Z8254" s="108"/>
    </row>
    <row r="8255" spans="23:26" x14ac:dyDescent="0.25">
      <c r="W8255" s="107"/>
      <c r="X8255" s="225"/>
      <c r="Y8255" s="62"/>
      <c r="Z8255" s="108"/>
    </row>
    <row r="8256" spans="23:26" x14ac:dyDescent="0.25">
      <c r="W8256" s="107"/>
      <c r="X8256" s="225"/>
      <c r="Y8256" s="62"/>
      <c r="Z8256" s="108"/>
    </row>
    <row r="8257" spans="23:26" x14ac:dyDescent="0.25">
      <c r="W8257" s="107"/>
      <c r="X8257" s="225"/>
      <c r="Y8257" s="62"/>
      <c r="Z8257" s="108"/>
    </row>
    <row r="8258" spans="23:26" x14ac:dyDescent="0.25">
      <c r="W8258" s="107"/>
      <c r="X8258" s="225"/>
      <c r="Y8258" s="62"/>
      <c r="Z8258" s="108"/>
    </row>
    <row r="8259" spans="23:26" x14ac:dyDescent="0.25">
      <c r="W8259" s="107"/>
      <c r="X8259" s="225"/>
      <c r="Y8259" s="62"/>
      <c r="Z8259" s="108"/>
    </row>
    <row r="8260" spans="23:26" x14ac:dyDescent="0.25">
      <c r="W8260" s="107"/>
      <c r="X8260" s="225"/>
      <c r="Y8260" s="62"/>
      <c r="Z8260" s="108"/>
    </row>
    <row r="8261" spans="23:26" x14ac:dyDescent="0.25">
      <c r="W8261" s="107"/>
      <c r="X8261" s="225"/>
      <c r="Y8261" s="62"/>
      <c r="Z8261" s="108"/>
    </row>
    <row r="8262" spans="23:26" x14ac:dyDescent="0.25">
      <c r="W8262" s="107"/>
      <c r="X8262" s="225"/>
      <c r="Y8262" s="62"/>
      <c r="Z8262" s="108"/>
    </row>
    <row r="8263" spans="23:26" x14ac:dyDescent="0.25">
      <c r="W8263" s="107"/>
      <c r="X8263" s="225"/>
      <c r="Y8263" s="62"/>
      <c r="Z8263" s="108"/>
    </row>
    <row r="8264" spans="23:26" x14ac:dyDescent="0.25">
      <c r="W8264" s="107"/>
      <c r="X8264" s="225"/>
      <c r="Y8264" s="62"/>
      <c r="Z8264" s="108"/>
    </row>
    <row r="8265" spans="23:26" x14ac:dyDescent="0.25">
      <c r="W8265" s="107"/>
      <c r="X8265" s="225"/>
      <c r="Y8265" s="62"/>
      <c r="Z8265" s="108"/>
    </row>
    <row r="8266" spans="23:26" x14ac:dyDescent="0.25">
      <c r="W8266" s="107"/>
      <c r="X8266" s="225"/>
      <c r="Y8266" s="62"/>
      <c r="Z8266" s="108"/>
    </row>
    <row r="8267" spans="23:26" x14ac:dyDescent="0.25">
      <c r="W8267" s="107"/>
      <c r="X8267" s="225"/>
      <c r="Y8267" s="62"/>
      <c r="Z8267" s="108"/>
    </row>
    <row r="8268" spans="23:26" x14ac:dyDescent="0.25">
      <c r="W8268" s="107"/>
      <c r="X8268" s="225"/>
      <c r="Y8268" s="62"/>
      <c r="Z8268" s="108"/>
    </row>
    <row r="8269" spans="23:26" x14ac:dyDescent="0.25">
      <c r="W8269" s="107"/>
      <c r="X8269" s="225"/>
      <c r="Y8269" s="62"/>
      <c r="Z8269" s="108"/>
    </row>
    <row r="8270" spans="23:26" x14ac:dyDescent="0.25">
      <c r="W8270" s="107"/>
      <c r="X8270" s="225"/>
      <c r="Y8270" s="62"/>
      <c r="Z8270" s="108"/>
    </row>
    <row r="8271" spans="23:26" x14ac:dyDescent="0.25">
      <c r="W8271" s="107"/>
      <c r="X8271" s="225"/>
      <c r="Y8271" s="62"/>
      <c r="Z8271" s="108"/>
    </row>
    <row r="8272" spans="23:26" x14ac:dyDescent="0.25">
      <c r="W8272" s="107"/>
      <c r="X8272" s="225"/>
      <c r="Y8272" s="62"/>
      <c r="Z8272" s="108"/>
    </row>
    <row r="8273" spans="23:26" x14ac:dyDescent="0.25">
      <c r="W8273" s="107"/>
      <c r="X8273" s="225"/>
      <c r="Y8273" s="62"/>
      <c r="Z8273" s="108"/>
    </row>
    <row r="8274" spans="23:26" x14ac:dyDescent="0.25">
      <c r="W8274" s="107"/>
      <c r="X8274" s="225"/>
      <c r="Y8274" s="62"/>
      <c r="Z8274" s="108"/>
    </row>
    <row r="8275" spans="23:26" x14ac:dyDescent="0.25">
      <c r="W8275" s="107"/>
      <c r="X8275" s="225"/>
      <c r="Y8275" s="62"/>
      <c r="Z8275" s="108"/>
    </row>
    <row r="8276" spans="23:26" x14ac:dyDescent="0.25">
      <c r="W8276" s="107"/>
      <c r="X8276" s="225"/>
      <c r="Y8276" s="62"/>
      <c r="Z8276" s="108"/>
    </row>
    <row r="8277" spans="23:26" x14ac:dyDescent="0.25">
      <c r="W8277" s="107"/>
      <c r="X8277" s="225"/>
      <c r="Y8277" s="62"/>
      <c r="Z8277" s="108"/>
    </row>
    <row r="8278" spans="23:26" x14ac:dyDescent="0.25">
      <c r="W8278" s="107"/>
      <c r="X8278" s="225"/>
      <c r="Y8278" s="62"/>
      <c r="Z8278" s="108"/>
    </row>
    <row r="8279" spans="23:26" x14ac:dyDescent="0.25">
      <c r="W8279" s="107"/>
      <c r="X8279" s="225"/>
      <c r="Y8279" s="62"/>
      <c r="Z8279" s="108"/>
    </row>
    <row r="8280" spans="23:26" x14ac:dyDescent="0.25">
      <c r="W8280" s="107"/>
      <c r="X8280" s="225"/>
      <c r="Y8280" s="62"/>
      <c r="Z8280" s="108"/>
    </row>
    <row r="8281" spans="23:26" x14ac:dyDescent="0.25">
      <c r="W8281" s="107"/>
      <c r="X8281" s="225"/>
      <c r="Y8281" s="62"/>
      <c r="Z8281" s="108"/>
    </row>
    <row r="8282" spans="23:26" x14ac:dyDescent="0.25">
      <c r="W8282" s="107"/>
      <c r="X8282" s="225"/>
      <c r="Y8282" s="62"/>
      <c r="Z8282" s="108"/>
    </row>
    <row r="8283" spans="23:26" x14ac:dyDescent="0.25">
      <c r="W8283" s="107"/>
      <c r="X8283" s="225"/>
      <c r="Y8283" s="62"/>
      <c r="Z8283" s="108"/>
    </row>
    <row r="8284" spans="23:26" x14ac:dyDescent="0.25">
      <c r="W8284" s="107"/>
      <c r="X8284" s="225"/>
      <c r="Y8284" s="62"/>
      <c r="Z8284" s="108"/>
    </row>
    <row r="8285" spans="23:26" x14ac:dyDescent="0.25">
      <c r="W8285" s="107"/>
      <c r="X8285" s="225"/>
      <c r="Y8285" s="62"/>
      <c r="Z8285" s="108"/>
    </row>
    <row r="8286" spans="23:26" x14ac:dyDescent="0.25">
      <c r="W8286" s="107"/>
      <c r="X8286" s="225"/>
      <c r="Y8286" s="62"/>
      <c r="Z8286" s="108"/>
    </row>
    <row r="8287" spans="23:26" x14ac:dyDescent="0.25">
      <c r="W8287" s="107"/>
      <c r="X8287" s="225"/>
      <c r="Y8287" s="62"/>
      <c r="Z8287" s="108"/>
    </row>
    <row r="8288" spans="23:26" x14ac:dyDescent="0.25">
      <c r="W8288" s="107"/>
      <c r="X8288" s="225"/>
      <c r="Y8288" s="62"/>
      <c r="Z8288" s="108"/>
    </row>
    <row r="8289" spans="23:26" x14ac:dyDescent="0.25">
      <c r="W8289" s="107"/>
      <c r="X8289" s="225"/>
      <c r="Y8289" s="62"/>
      <c r="Z8289" s="108"/>
    </row>
    <row r="8290" spans="23:26" x14ac:dyDescent="0.25">
      <c r="W8290" s="107"/>
      <c r="X8290" s="225"/>
      <c r="Y8290" s="62"/>
      <c r="Z8290" s="108"/>
    </row>
    <row r="8291" spans="23:26" x14ac:dyDescent="0.25">
      <c r="W8291" s="107"/>
      <c r="X8291" s="225"/>
      <c r="Y8291" s="62"/>
      <c r="Z8291" s="108"/>
    </row>
    <row r="8292" spans="23:26" x14ac:dyDescent="0.25">
      <c r="W8292" s="107"/>
      <c r="X8292" s="225"/>
      <c r="Y8292" s="62"/>
      <c r="Z8292" s="108"/>
    </row>
    <row r="8293" spans="23:26" x14ac:dyDescent="0.25">
      <c r="W8293" s="107"/>
      <c r="X8293" s="225"/>
      <c r="Y8293" s="62"/>
      <c r="Z8293" s="108"/>
    </row>
    <row r="8294" spans="23:26" x14ac:dyDescent="0.25">
      <c r="W8294" s="107"/>
      <c r="X8294" s="225"/>
      <c r="Y8294" s="62"/>
      <c r="Z8294" s="108"/>
    </row>
    <row r="8295" spans="23:26" x14ac:dyDescent="0.25">
      <c r="W8295" s="107"/>
      <c r="X8295" s="225"/>
      <c r="Y8295" s="62"/>
      <c r="Z8295" s="108"/>
    </row>
    <row r="8296" spans="23:26" x14ac:dyDescent="0.25">
      <c r="W8296" s="107"/>
      <c r="X8296" s="225"/>
      <c r="Y8296" s="62"/>
      <c r="Z8296" s="108"/>
    </row>
    <row r="8297" spans="23:26" x14ac:dyDescent="0.25">
      <c r="W8297" s="107"/>
      <c r="X8297" s="225"/>
      <c r="Y8297" s="62"/>
      <c r="Z8297" s="108"/>
    </row>
    <row r="8298" spans="23:26" x14ac:dyDescent="0.25">
      <c r="W8298" s="107"/>
      <c r="X8298" s="225"/>
      <c r="Y8298" s="62"/>
      <c r="Z8298" s="108"/>
    </row>
    <row r="8299" spans="23:26" x14ac:dyDescent="0.25">
      <c r="W8299" s="107"/>
      <c r="X8299" s="225"/>
      <c r="Y8299" s="62"/>
      <c r="Z8299" s="108"/>
    </row>
    <row r="8300" spans="23:26" x14ac:dyDescent="0.25">
      <c r="W8300" s="107"/>
      <c r="X8300" s="225"/>
      <c r="Y8300" s="62"/>
      <c r="Z8300" s="108"/>
    </row>
    <row r="8301" spans="23:26" x14ac:dyDescent="0.25">
      <c r="W8301" s="107"/>
      <c r="X8301" s="225"/>
      <c r="Y8301" s="62"/>
      <c r="Z8301" s="108"/>
    </row>
    <row r="8302" spans="23:26" x14ac:dyDescent="0.25">
      <c r="W8302" s="107"/>
      <c r="X8302" s="225"/>
      <c r="Y8302" s="62"/>
      <c r="Z8302" s="108"/>
    </row>
    <row r="8303" spans="23:26" x14ac:dyDescent="0.25">
      <c r="W8303" s="107"/>
      <c r="X8303" s="225"/>
      <c r="Y8303" s="62"/>
      <c r="Z8303" s="108"/>
    </row>
    <row r="8304" spans="23:26" x14ac:dyDescent="0.25">
      <c r="W8304" s="107"/>
      <c r="X8304" s="225"/>
      <c r="Y8304" s="62"/>
      <c r="Z8304" s="108"/>
    </row>
    <row r="8305" spans="23:26" x14ac:dyDescent="0.25">
      <c r="W8305" s="107"/>
      <c r="X8305" s="225"/>
      <c r="Y8305" s="62"/>
      <c r="Z8305" s="108"/>
    </row>
    <row r="8306" spans="23:26" x14ac:dyDescent="0.25">
      <c r="W8306" s="107"/>
      <c r="X8306" s="225"/>
      <c r="Y8306" s="62"/>
      <c r="Z8306" s="108"/>
    </row>
    <row r="8307" spans="23:26" x14ac:dyDescent="0.25">
      <c r="W8307" s="107"/>
      <c r="X8307" s="225"/>
      <c r="Y8307" s="62"/>
      <c r="Z8307" s="108"/>
    </row>
    <row r="8308" spans="23:26" x14ac:dyDescent="0.25">
      <c r="W8308" s="107"/>
      <c r="X8308" s="225"/>
      <c r="Y8308" s="62"/>
      <c r="Z8308" s="108"/>
    </row>
    <row r="8309" spans="23:26" x14ac:dyDescent="0.25">
      <c r="W8309" s="107"/>
      <c r="X8309" s="225"/>
      <c r="Y8309" s="62"/>
      <c r="Z8309" s="108"/>
    </row>
    <row r="8310" spans="23:26" x14ac:dyDescent="0.25">
      <c r="W8310" s="107"/>
      <c r="X8310" s="225"/>
      <c r="Y8310" s="62"/>
      <c r="Z8310" s="108"/>
    </row>
    <row r="8311" spans="23:26" x14ac:dyDescent="0.25">
      <c r="W8311" s="107"/>
      <c r="X8311" s="225"/>
      <c r="Y8311" s="62"/>
      <c r="Z8311" s="108"/>
    </row>
    <row r="8312" spans="23:26" x14ac:dyDescent="0.25">
      <c r="W8312" s="107"/>
      <c r="X8312" s="225"/>
      <c r="Y8312" s="62"/>
      <c r="Z8312" s="108"/>
    </row>
    <row r="8313" spans="23:26" x14ac:dyDescent="0.25">
      <c r="W8313" s="107"/>
      <c r="X8313" s="225"/>
      <c r="Y8313" s="62"/>
      <c r="Z8313" s="108"/>
    </row>
    <row r="8314" spans="23:26" x14ac:dyDescent="0.25">
      <c r="W8314" s="107"/>
      <c r="X8314" s="225"/>
      <c r="Y8314" s="62"/>
      <c r="Z8314" s="108"/>
    </row>
    <row r="8315" spans="23:26" x14ac:dyDescent="0.25">
      <c r="W8315" s="107"/>
      <c r="X8315" s="225"/>
      <c r="Y8315" s="62"/>
      <c r="Z8315" s="108"/>
    </row>
    <row r="8316" spans="23:26" x14ac:dyDescent="0.25">
      <c r="W8316" s="107"/>
      <c r="X8316" s="225"/>
      <c r="Y8316" s="62"/>
      <c r="Z8316" s="108"/>
    </row>
    <row r="8317" spans="23:26" x14ac:dyDescent="0.25">
      <c r="W8317" s="107"/>
      <c r="X8317" s="225"/>
      <c r="Y8317" s="62"/>
      <c r="Z8317" s="108"/>
    </row>
    <row r="8318" spans="23:26" x14ac:dyDescent="0.25">
      <c r="W8318" s="107"/>
      <c r="X8318" s="225"/>
      <c r="Y8318" s="62"/>
      <c r="Z8318" s="108"/>
    </row>
    <row r="8319" spans="23:26" x14ac:dyDescent="0.25">
      <c r="W8319" s="107"/>
      <c r="X8319" s="225"/>
      <c r="Y8319" s="62"/>
      <c r="Z8319" s="108"/>
    </row>
    <row r="8320" spans="23:26" x14ac:dyDescent="0.25">
      <c r="W8320" s="107"/>
      <c r="X8320" s="225"/>
      <c r="Y8320" s="62"/>
      <c r="Z8320" s="108"/>
    </row>
    <row r="8321" spans="23:26" x14ac:dyDescent="0.25">
      <c r="W8321" s="107"/>
      <c r="X8321" s="225"/>
      <c r="Y8321" s="62"/>
      <c r="Z8321" s="108"/>
    </row>
    <row r="8322" spans="23:26" x14ac:dyDescent="0.25">
      <c r="W8322" s="107"/>
      <c r="X8322" s="225"/>
      <c r="Y8322" s="62"/>
      <c r="Z8322" s="108"/>
    </row>
    <row r="8323" spans="23:26" x14ac:dyDescent="0.25">
      <c r="W8323" s="107"/>
      <c r="X8323" s="225"/>
      <c r="Y8323" s="62"/>
      <c r="Z8323" s="108"/>
    </row>
    <row r="8324" spans="23:26" x14ac:dyDescent="0.25">
      <c r="W8324" s="107"/>
      <c r="X8324" s="225"/>
      <c r="Y8324" s="62"/>
      <c r="Z8324" s="108"/>
    </row>
    <row r="8325" spans="23:26" x14ac:dyDescent="0.25">
      <c r="W8325" s="107"/>
      <c r="X8325" s="225"/>
      <c r="Y8325" s="62"/>
      <c r="Z8325" s="108"/>
    </row>
    <row r="8326" spans="23:26" x14ac:dyDescent="0.25">
      <c r="W8326" s="107"/>
      <c r="X8326" s="225"/>
      <c r="Y8326" s="62"/>
      <c r="Z8326" s="108"/>
    </row>
    <row r="8327" spans="23:26" x14ac:dyDescent="0.25">
      <c r="W8327" s="107"/>
      <c r="X8327" s="225"/>
      <c r="Y8327" s="62"/>
      <c r="Z8327" s="108"/>
    </row>
    <row r="8328" spans="23:26" x14ac:dyDescent="0.25">
      <c r="W8328" s="107"/>
      <c r="X8328" s="225"/>
      <c r="Y8328" s="62"/>
      <c r="Z8328" s="108"/>
    </row>
    <row r="8329" spans="23:26" x14ac:dyDescent="0.25">
      <c r="W8329" s="107"/>
      <c r="X8329" s="225"/>
      <c r="Y8329" s="62"/>
      <c r="Z8329" s="108"/>
    </row>
    <row r="8330" spans="23:26" x14ac:dyDescent="0.25">
      <c r="W8330" s="107"/>
      <c r="X8330" s="225"/>
      <c r="Y8330" s="62"/>
      <c r="Z8330" s="108"/>
    </row>
    <row r="8331" spans="23:26" x14ac:dyDescent="0.25">
      <c r="W8331" s="107"/>
      <c r="X8331" s="225"/>
      <c r="Y8331" s="62"/>
      <c r="Z8331" s="108"/>
    </row>
    <row r="8332" spans="23:26" x14ac:dyDescent="0.25">
      <c r="W8332" s="107"/>
      <c r="X8332" s="225"/>
      <c r="Y8332" s="62"/>
      <c r="Z8332" s="108"/>
    </row>
    <row r="8333" spans="23:26" x14ac:dyDescent="0.25">
      <c r="W8333" s="107"/>
      <c r="X8333" s="225"/>
      <c r="Y8333" s="62"/>
      <c r="Z8333" s="108"/>
    </row>
    <row r="8334" spans="23:26" x14ac:dyDescent="0.25">
      <c r="W8334" s="107"/>
      <c r="X8334" s="225"/>
      <c r="Y8334" s="62"/>
      <c r="Z8334" s="108"/>
    </row>
    <row r="8335" spans="23:26" x14ac:dyDescent="0.25">
      <c r="W8335" s="107"/>
      <c r="X8335" s="225"/>
      <c r="Y8335" s="62"/>
      <c r="Z8335" s="108"/>
    </row>
    <row r="8336" spans="23:26" x14ac:dyDescent="0.25">
      <c r="W8336" s="107"/>
      <c r="X8336" s="225"/>
      <c r="Y8336" s="62"/>
      <c r="Z8336" s="108"/>
    </row>
    <row r="8337" spans="23:26" x14ac:dyDescent="0.25">
      <c r="W8337" s="107"/>
      <c r="X8337" s="225"/>
      <c r="Y8337" s="62"/>
      <c r="Z8337" s="108"/>
    </row>
    <row r="8338" spans="23:26" x14ac:dyDescent="0.25">
      <c r="W8338" s="107"/>
      <c r="X8338" s="225"/>
      <c r="Y8338" s="62"/>
      <c r="Z8338" s="108"/>
    </row>
    <row r="8339" spans="23:26" x14ac:dyDescent="0.25">
      <c r="W8339" s="107"/>
      <c r="X8339" s="225"/>
      <c r="Y8339" s="62"/>
      <c r="Z8339" s="108"/>
    </row>
    <row r="8340" spans="23:26" x14ac:dyDescent="0.25">
      <c r="W8340" s="107"/>
      <c r="X8340" s="225"/>
      <c r="Y8340" s="62"/>
      <c r="Z8340" s="108"/>
    </row>
    <row r="8341" spans="23:26" x14ac:dyDescent="0.25">
      <c r="W8341" s="107"/>
      <c r="X8341" s="225"/>
      <c r="Y8341" s="62"/>
      <c r="Z8341" s="108"/>
    </row>
    <row r="8342" spans="23:26" x14ac:dyDescent="0.25">
      <c r="W8342" s="107"/>
      <c r="X8342" s="225"/>
      <c r="Y8342" s="62"/>
      <c r="Z8342" s="108"/>
    </row>
    <row r="8343" spans="23:26" x14ac:dyDescent="0.25">
      <c r="W8343" s="107"/>
      <c r="X8343" s="225"/>
      <c r="Y8343" s="62"/>
      <c r="Z8343" s="108"/>
    </row>
    <row r="8344" spans="23:26" x14ac:dyDescent="0.25">
      <c r="W8344" s="107"/>
      <c r="X8344" s="225"/>
      <c r="Y8344" s="62"/>
      <c r="Z8344" s="108"/>
    </row>
    <row r="8345" spans="23:26" x14ac:dyDescent="0.25">
      <c r="W8345" s="107"/>
      <c r="X8345" s="225"/>
      <c r="Y8345" s="62"/>
      <c r="Z8345" s="108"/>
    </row>
    <row r="8346" spans="23:26" x14ac:dyDescent="0.25">
      <c r="W8346" s="107"/>
      <c r="X8346" s="225"/>
      <c r="Y8346" s="62"/>
      <c r="Z8346" s="108"/>
    </row>
    <row r="8347" spans="23:26" x14ac:dyDescent="0.25">
      <c r="W8347" s="107"/>
      <c r="X8347" s="225"/>
      <c r="Y8347" s="62"/>
      <c r="Z8347" s="108"/>
    </row>
    <row r="8348" spans="23:26" x14ac:dyDescent="0.25">
      <c r="W8348" s="107"/>
      <c r="X8348" s="225"/>
      <c r="Y8348" s="62"/>
      <c r="Z8348" s="108"/>
    </row>
    <row r="8349" spans="23:26" x14ac:dyDescent="0.25">
      <c r="W8349" s="107"/>
      <c r="X8349" s="225"/>
      <c r="Y8349" s="62"/>
      <c r="Z8349" s="108"/>
    </row>
    <row r="8350" spans="23:26" x14ac:dyDescent="0.25">
      <c r="W8350" s="107"/>
      <c r="X8350" s="225"/>
      <c r="Y8350" s="62"/>
      <c r="Z8350" s="108"/>
    </row>
    <row r="8351" spans="23:26" x14ac:dyDescent="0.25">
      <c r="W8351" s="107"/>
      <c r="X8351" s="225"/>
      <c r="Y8351" s="62"/>
      <c r="Z8351" s="108"/>
    </row>
    <row r="8352" spans="23:26" x14ac:dyDescent="0.25">
      <c r="W8352" s="107"/>
      <c r="X8352" s="225"/>
      <c r="Y8352" s="62"/>
      <c r="Z8352" s="108"/>
    </row>
    <row r="8353" spans="23:26" x14ac:dyDescent="0.25">
      <c r="W8353" s="107"/>
      <c r="X8353" s="225"/>
      <c r="Y8353" s="62"/>
      <c r="Z8353" s="108"/>
    </row>
    <row r="8354" spans="23:26" x14ac:dyDescent="0.25">
      <c r="W8354" s="107"/>
      <c r="X8354" s="225"/>
      <c r="Y8354" s="62"/>
      <c r="Z8354" s="108"/>
    </row>
    <row r="8355" spans="23:26" x14ac:dyDescent="0.25">
      <c r="W8355" s="107"/>
      <c r="X8355" s="225"/>
      <c r="Y8355" s="62"/>
      <c r="Z8355" s="108"/>
    </row>
    <row r="8356" spans="23:26" x14ac:dyDescent="0.25">
      <c r="W8356" s="107"/>
      <c r="X8356" s="225"/>
      <c r="Y8356" s="62"/>
      <c r="Z8356" s="108"/>
    </row>
    <row r="8357" spans="23:26" x14ac:dyDescent="0.25">
      <c r="W8357" s="107"/>
      <c r="X8357" s="225"/>
      <c r="Y8357" s="62"/>
      <c r="Z8357" s="108"/>
    </row>
    <row r="8358" spans="23:26" x14ac:dyDescent="0.25">
      <c r="W8358" s="107"/>
      <c r="X8358" s="225"/>
      <c r="Y8358" s="62"/>
      <c r="Z8358" s="108"/>
    </row>
    <row r="8359" spans="23:26" x14ac:dyDescent="0.25">
      <c r="W8359" s="107"/>
      <c r="X8359" s="225"/>
      <c r="Y8359" s="62"/>
      <c r="Z8359" s="108"/>
    </row>
    <row r="8360" spans="23:26" x14ac:dyDescent="0.25">
      <c r="W8360" s="107"/>
      <c r="X8360" s="225"/>
      <c r="Y8360" s="62"/>
      <c r="Z8360" s="108"/>
    </row>
    <row r="8361" spans="23:26" x14ac:dyDescent="0.25">
      <c r="W8361" s="107"/>
      <c r="X8361" s="225"/>
      <c r="Y8361" s="62"/>
      <c r="Z8361" s="108"/>
    </row>
    <row r="8362" spans="23:26" x14ac:dyDescent="0.25">
      <c r="W8362" s="107"/>
      <c r="X8362" s="225"/>
      <c r="Y8362" s="62"/>
      <c r="Z8362" s="108"/>
    </row>
    <row r="8363" spans="23:26" x14ac:dyDescent="0.25">
      <c r="W8363" s="107"/>
      <c r="X8363" s="225"/>
      <c r="Y8363" s="62"/>
      <c r="Z8363" s="108"/>
    </row>
    <row r="8364" spans="23:26" x14ac:dyDescent="0.25">
      <c r="W8364" s="107"/>
      <c r="X8364" s="225"/>
      <c r="Y8364" s="62"/>
      <c r="Z8364" s="108"/>
    </row>
    <row r="8365" spans="23:26" x14ac:dyDescent="0.25">
      <c r="W8365" s="107"/>
      <c r="X8365" s="225"/>
      <c r="Y8365" s="62"/>
      <c r="Z8365" s="108"/>
    </row>
    <row r="8366" spans="23:26" x14ac:dyDescent="0.25">
      <c r="W8366" s="107"/>
      <c r="X8366" s="225"/>
      <c r="Y8366" s="62"/>
      <c r="Z8366" s="108"/>
    </row>
    <row r="8367" spans="23:26" x14ac:dyDescent="0.25">
      <c r="W8367" s="107"/>
      <c r="X8367" s="225"/>
      <c r="Y8367" s="62"/>
      <c r="Z8367" s="108"/>
    </row>
    <row r="8368" spans="23:26" x14ac:dyDescent="0.25">
      <c r="W8368" s="107"/>
      <c r="X8368" s="225"/>
      <c r="Y8368" s="62"/>
      <c r="Z8368" s="108"/>
    </row>
    <row r="8369" spans="23:26" x14ac:dyDescent="0.25">
      <c r="W8369" s="107"/>
      <c r="X8369" s="225"/>
      <c r="Y8369" s="62"/>
      <c r="Z8369" s="108"/>
    </row>
    <row r="8370" spans="23:26" x14ac:dyDescent="0.25">
      <c r="W8370" s="107"/>
      <c r="X8370" s="225"/>
      <c r="Y8370" s="62"/>
      <c r="Z8370" s="108"/>
    </row>
    <row r="8371" spans="23:26" x14ac:dyDescent="0.25">
      <c r="W8371" s="107"/>
      <c r="X8371" s="225"/>
      <c r="Y8371" s="62"/>
      <c r="Z8371" s="108"/>
    </row>
    <row r="8372" spans="23:26" x14ac:dyDescent="0.25">
      <c r="W8372" s="107"/>
      <c r="X8372" s="225"/>
      <c r="Y8372" s="62"/>
      <c r="Z8372" s="108"/>
    </row>
    <row r="8373" spans="23:26" x14ac:dyDescent="0.25">
      <c r="W8373" s="107"/>
      <c r="X8373" s="225"/>
      <c r="Y8373" s="62"/>
      <c r="Z8373" s="108"/>
    </row>
    <row r="8374" spans="23:26" x14ac:dyDescent="0.25">
      <c r="W8374" s="107"/>
      <c r="X8374" s="225"/>
      <c r="Y8374" s="62"/>
      <c r="Z8374" s="108"/>
    </row>
    <row r="8375" spans="23:26" x14ac:dyDescent="0.25">
      <c r="W8375" s="107"/>
      <c r="X8375" s="225"/>
      <c r="Y8375" s="62"/>
      <c r="Z8375" s="108"/>
    </row>
    <row r="8376" spans="23:26" x14ac:dyDescent="0.25">
      <c r="W8376" s="107"/>
      <c r="X8376" s="225"/>
      <c r="Y8376" s="62"/>
      <c r="Z8376" s="108"/>
    </row>
    <row r="8377" spans="23:26" x14ac:dyDescent="0.25">
      <c r="W8377" s="107"/>
      <c r="X8377" s="225"/>
      <c r="Y8377" s="62"/>
      <c r="Z8377" s="108"/>
    </row>
    <row r="8378" spans="23:26" x14ac:dyDescent="0.25">
      <c r="W8378" s="107"/>
      <c r="X8378" s="225"/>
      <c r="Y8378" s="62"/>
      <c r="Z8378" s="108"/>
    </row>
    <row r="8379" spans="23:26" x14ac:dyDescent="0.25">
      <c r="W8379" s="107"/>
      <c r="X8379" s="225"/>
      <c r="Y8379" s="62"/>
      <c r="Z8379" s="108"/>
    </row>
    <row r="8380" spans="23:26" x14ac:dyDescent="0.25">
      <c r="W8380" s="107"/>
      <c r="X8380" s="225"/>
      <c r="Y8380" s="62"/>
      <c r="Z8380" s="108"/>
    </row>
    <row r="8381" spans="23:26" x14ac:dyDescent="0.25">
      <c r="W8381" s="107"/>
      <c r="X8381" s="225"/>
      <c r="Y8381" s="62"/>
      <c r="Z8381" s="108"/>
    </row>
    <row r="8382" spans="23:26" x14ac:dyDescent="0.25">
      <c r="W8382" s="107"/>
      <c r="X8382" s="225"/>
      <c r="Y8382" s="62"/>
      <c r="Z8382" s="108"/>
    </row>
    <row r="8383" spans="23:26" x14ac:dyDescent="0.25">
      <c r="W8383" s="107"/>
      <c r="X8383" s="225"/>
      <c r="Y8383" s="62"/>
      <c r="Z8383" s="108"/>
    </row>
    <row r="8384" spans="23:26" x14ac:dyDescent="0.25">
      <c r="W8384" s="107"/>
      <c r="X8384" s="225"/>
      <c r="Y8384" s="62"/>
      <c r="Z8384" s="108"/>
    </row>
    <row r="8385" spans="23:26" x14ac:dyDescent="0.25">
      <c r="W8385" s="107"/>
      <c r="X8385" s="225"/>
      <c r="Y8385" s="62"/>
      <c r="Z8385" s="108"/>
    </row>
    <row r="8386" spans="23:26" x14ac:dyDescent="0.25">
      <c r="W8386" s="107"/>
      <c r="X8386" s="225"/>
      <c r="Y8386" s="62"/>
      <c r="Z8386" s="108"/>
    </row>
    <row r="8387" spans="23:26" x14ac:dyDescent="0.25">
      <c r="W8387" s="107"/>
      <c r="X8387" s="225"/>
      <c r="Y8387" s="62"/>
      <c r="Z8387" s="108"/>
    </row>
    <row r="8388" spans="23:26" x14ac:dyDescent="0.25">
      <c r="W8388" s="107"/>
      <c r="X8388" s="225"/>
      <c r="Y8388" s="62"/>
      <c r="Z8388" s="108"/>
    </row>
    <row r="8389" spans="23:26" x14ac:dyDescent="0.25">
      <c r="W8389" s="107"/>
      <c r="X8389" s="225"/>
      <c r="Y8389" s="62"/>
      <c r="Z8389" s="108"/>
    </row>
    <row r="8390" spans="23:26" x14ac:dyDescent="0.25">
      <c r="W8390" s="107"/>
      <c r="X8390" s="225"/>
      <c r="Y8390" s="62"/>
      <c r="Z8390" s="108"/>
    </row>
    <row r="8391" spans="23:26" x14ac:dyDescent="0.25">
      <c r="W8391" s="107"/>
      <c r="X8391" s="225"/>
      <c r="Y8391" s="62"/>
      <c r="Z8391" s="108"/>
    </row>
    <row r="8392" spans="23:26" x14ac:dyDescent="0.25">
      <c r="W8392" s="107"/>
      <c r="X8392" s="225"/>
      <c r="Y8392" s="62"/>
      <c r="Z8392" s="108"/>
    </row>
    <row r="8393" spans="23:26" x14ac:dyDescent="0.25">
      <c r="W8393" s="107"/>
      <c r="X8393" s="225"/>
      <c r="Y8393" s="62"/>
      <c r="Z8393" s="108"/>
    </row>
    <row r="8394" spans="23:26" x14ac:dyDescent="0.25">
      <c r="W8394" s="107"/>
      <c r="X8394" s="225"/>
      <c r="Y8394" s="62"/>
      <c r="Z8394" s="108"/>
    </row>
    <row r="8395" spans="23:26" x14ac:dyDescent="0.25">
      <c r="W8395" s="107"/>
      <c r="X8395" s="225"/>
      <c r="Y8395" s="62"/>
      <c r="Z8395" s="108"/>
    </row>
    <row r="8396" spans="23:26" x14ac:dyDescent="0.25">
      <c r="W8396" s="107"/>
      <c r="X8396" s="225"/>
      <c r="Y8396" s="62"/>
      <c r="Z8396" s="108"/>
    </row>
    <row r="8397" spans="23:26" x14ac:dyDescent="0.25">
      <c r="W8397" s="107"/>
      <c r="X8397" s="225"/>
      <c r="Y8397" s="62"/>
      <c r="Z8397" s="108"/>
    </row>
    <row r="8398" spans="23:26" x14ac:dyDescent="0.25">
      <c r="W8398" s="107"/>
      <c r="X8398" s="225"/>
      <c r="Y8398" s="62"/>
      <c r="Z8398" s="108"/>
    </row>
    <row r="8399" spans="23:26" x14ac:dyDescent="0.25">
      <c r="W8399" s="107"/>
      <c r="X8399" s="225"/>
      <c r="Y8399" s="62"/>
      <c r="Z8399" s="108"/>
    </row>
    <row r="8400" spans="23:26" x14ac:dyDescent="0.25">
      <c r="W8400" s="107"/>
      <c r="X8400" s="225"/>
      <c r="Y8400" s="62"/>
      <c r="Z8400" s="108"/>
    </row>
    <row r="8401" spans="23:26" x14ac:dyDescent="0.25">
      <c r="W8401" s="107"/>
      <c r="X8401" s="225"/>
      <c r="Y8401" s="62"/>
      <c r="Z8401" s="108"/>
    </row>
    <row r="8402" spans="23:26" x14ac:dyDescent="0.25">
      <c r="W8402" s="107"/>
      <c r="X8402" s="225"/>
      <c r="Y8402" s="62"/>
      <c r="Z8402" s="108"/>
    </row>
    <row r="8403" spans="23:26" x14ac:dyDescent="0.25">
      <c r="W8403" s="107"/>
      <c r="X8403" s="225"/>
      <c r="Y8403" s="62"/>
      <c r="Z8403" s="108"/>
    </row>
    <row r="8404" spans="23:26" x14ac:dyDescent="0.25">
      <c r="W8404" s="107"/>
      <c r="X8404" s="225"/>
      <c r="Y8404" s="62"/>
      <c r="Z8404" s="108"/>
    </row>
    <row r="8405" spans="23:26" x14ac:dyDescent="0.25">
      <c r="W8405" s="107"/>
      <c r="X8405" s="225"/>
      <c r="Y8405" s="62"/>
      <c r="Z8405" s="108"/>
    </row>
    <row r="8406" spans="23:26" x14ac:dyDescent="0.25">
      <c r="W8406" s="107"/>
      <c r="X8406" s="225"/>
      <c r="Y8406" s="62"/>
      <c r="Z8406" s="108"/>
    </row>
    <row r="8407" spans="23:26" x14ac:dyDescent="0.25">
      <c r="W8407" s="107"/>
      <c r="X8407" s="225"/>
      <c r="Y8407" s="62"/>
      <c r="Z8407" s="108"/>
    </row>
    <row r="8408" spans="23:26" x14ac:dyDescent="0.25">
      <c r="W8408" s="107"/>
      <c r="X8408" s="225"/>
      <c r="Y8408" s="62"/>
      <c r="Z8408" s="108"/>
    </row>
    <row r="8409" spans="23:26" x14ac:dyDescent="0.25">
      <c r="W8409" s="107"/>
      <c r="X8409" s="225"/>
      <c r="Y8409" s="62"/>
      <c r="Z8409" s="108"/>
    </row>
    <row r="8410" spans="23:26" x14ac:dyDescent="0.25">
      <c r="W8410" s="107"/>
      <c r="X8410" s="225"/>
      <c r="Y8410" s="62"/>
      <c r="Z8410" s="108"/>
    </row>
    <row r="8411" spans="23:26" x14ac:dyDescent="0.25">
      <c r="W8411" s="107"/>
      <c r="X8411" s="225"/>
      <c r="Y8411" s="62"/>
      <c r="Z8411" s="108"/>
    </row>
    <row r="8412" spans="23:26" x14ac:dyDescent="0.25">
      <c r="W8412" s="107"/>
      <c r="X8412" s="225"/>
      <c r="Y8412" s="62"/>
      <c r="Z8412" s="108"/>
    </row>
    <row r="8413" spans="23:26" x14ac:dyDescent="0.25">
      <c r="W8413" s="107"/>
      <c r="X8413" s="225"/>
      <c r="Y8413" s="62"/>
      <c r="Z8413" s="108"/>
    </row>
    <row r="8414" spans="23:26" x14ac:dyDescent="0.25">
      <c r="W8414" s="107"/>
      <c r="X8414" s="225"/>
      <c r="Y8414" s="62"/>
      <c r="Z8414" s="108"/>
    </row>
    <row r="8415" spans="23:26" x14ac:dyDescent="0.25">
      <c r="W8415" s="107"/>
      <c r="X8415" s="225"/>
      <c r="Y8415" s="62"/>
      <c r="Z8415" s="108"/>
    </row>
    <row r="8416" spans="23:26" x14ac:dyDescent="0.25">
      <c r="W8416" s="107"/>
      <c r="X8416" s="225"/>
      <c r="Y8416" s="62"/>
      <c r="Z8416" s="108"/>
    </row>
    <row r="8417" spans="23:26" x14ac:dyDescent="0.25">
      <c r="W8417" s="107"/>
      <c r="X8417" s="225"/>
      <c r="Y8417" s="62"/>
      <c r="Z8417" s="108"/>
    </row>
    <row r="8418" spans="23:26" x14ac:dyDescent="0.25">
      <c r="W8418" s="107"/>
      <c r="X8418" s="225"/>
      <c r="Y8418" s="62"/>
      <c r="Z8418" s="108"/>
    </row>
    <row r="8419" spans="23:26" x14ac:dyDescent="0.25">
      <c r="W8419" s="107"/>
      <c r="X8419" s="225"/>
      <c r="Y8419" s="62"/>
      <c r="Z8419" s="108"/>
    </row>
    <row r="8420" spans="23:26" x14ac:dyDescent="0.25">
      <c r="W8420" s="107"/>
      <c r="X8420" s="225"/>
      <c r="Y8420" s="62"/>
      <c r="Z8420" s="108"/>
    </row>
    <row r="8421" spans="23:26" x14ac:dyDescent="0.25">
      <c r="W8421" s="107"/>
      <c r="X8421" s="225"/>
      <c r="Y8421" s="62"/>
      <c r="Z8421" s="108"/>
    </row>
    <row r="8422" spans="23:26" x14ac:dyDescent="0.25">
      <c r="W8422" s="107"/>
      <c r="X8422" s="225"/>
      <c r="Y8422" s="62"/>
      <c r="Z8422" s="108"/>
    </row>
    <row r="8423" spans="23:26" x14ac:dyDescent="0.25">
      <c r="W8423" s="107"/>
      <c r="X8423" s="225"/>
      <c r="Y8423" s="62"/>
      <c r="Z8423" s="108"/>
    </row>
    <row r="8424" spans="23:26" x14ac:dyDescent="0.25">
      <c r="W8424" s="107"/>
      <c r="X8424" s="225"/>
      <c r="Y8424" s="62"/>
      <c r="Z8424" s="108"/>
    </row>
    <row r="8425" spans="23:26" x14ac:dyDescent="0.25">
      <c r="W8425" s="107"/>
      <c r="X8425" s="225"/>
      <c r="Y8425" s="62"/>
      <c r="Z8425" s="108"/>
    </row>
    <row r="8426" spans="23:26" x14ac:dyDescent="0.25">
      <c r="W8426" s="107"/>
      <c r="X8426" s="225"/>
      <c r="Y8426" s="62"/>
      <c r="Z8426" s="108"/>
    </row>
    <row r="8427" spans="23:26" x14ac:dyDescent="0.25">
      <c r="W8427" s="107"/>
      <c r="X8427" s="225"/>
      <c r="Y8427" s="62"/>
      <c r="Z8427" s="108"/>
    </row>
    <row r="8428" spans="23:26" x14ac:dyDescent="0.25">
      <c r="W8428" s="107"/>
      <c r="X8428" s="225"/>
      <c r="Y8428" s="62"/>
      <c r="Z8428" s="108"/>
    </row>
    <row r="8429" spans="23:26" x14ac:dyDescent="0.25">
      <c r="W8429" s="107"/>
      <c r="X8429" s="225"/>
      <c r="Y8429" s="62"/>
      <c r="Z8429" s="108"/>
    </row>
    <row r="8430" spans="23:26" x14ac:dyDescent="0.25">
      <c r="W8430" s="107"/>
      <c r="X8430" s="225"/>
      <c r="Y8430" s="62"/>
      <c r="Z8430" s="108"/>
    </row>
    <row r="8431" spans="23:26" x14ac:dyDescent="0.25">
      <c r="W8431" s="107"/>
      <c r="X8431" s="225"/>
      <c r="Y8431" s="62"/>
      <c r="Z8431" s="108"/>
    </row>
    <row r="8432" spans="23:26" x14ac:dyDescent="0.25">
      <c r="W8432" s="107"/>
      <c r="X8432" s="225"/>
      <c r="Y8432" s="62"/>
      <c r="Z8432" s="108"/>
    </row>
    <row r="8433" spans="23:26" x14ac:dyDescent="0.25">
      <c r="W8433" s="107"/>
      <c r="X8433" s="225"/>
      <c r="Y8433" s="62"/>
      <c r="Z8433" s="108"/>
    </row>
    <row r="8434" spans="23:26" x14ac:dyDescent="0.25">
      <c r="W8434" s="107"/>
      <c r="X8434" s="225"/>
      <c r="Y8434" s="62"/>
      <c r="Z8434" s="108"/>
    </row>
    <row r="8435" spans="23:26" x14ac:dyDescent="0.25">
      <c r="W8435" s="107"/>
      <c r="X8435" s="225"/>
      <c r="Y8435" s="62"/>
      <c r="Z8435" s="108"/>
    </row>
    <row r="8436" spans="23:26" x14ac:dyDescent="0.25">
      <c r="W8436" s="107"/>
      <c r="X8436" s="225"/>
      <c r="Y8436" s="62"/>
      <c r="Z8436" s="108"/>
    </row>
    <row r="8437" spans="23:26" x14ac:dyDescent="0.25">
      <c r="W8437" s="107"/>
      <c r="X8437" s="225"/>
      <c r="Y8437" s="62"/>
      <c r="Z8437" s="108"/>
    </row>
    <row r="8438" spans="23:26" x14ac:dyDescent="0.25">
      <c r="W8438" s="107"/>
      <c r="X8438" s="225"/>
      <c r="Y8438" s="62"/>
      <c r="Z8438" s="108"/>
    </row>
    <row r="8439" spans="23:26" x14ac:dyDescent="0.25">
      <c r="W8439" s="107"/>
      <c r="X8439" s="225"/>
      <c r="Y8439" s="62"/>
      <c r="Z8439" s="108"/>
    </row>
    <row r="8440" spans="23:26" x14ac:dyDescent="0.25">
      <c r="W8440" s="107"/>
      <c r="X8440" s="225"/>
      <c r="Y8440" s="62"/>
      <c r="Z8440" s="108"/>
    </row>
    <row r="8441" spans="23:26" x14ac:dyDescent="0.25">
      <c r="W8441" s="107"/>
      <c r="X8441" s="225"/>
      <c r="Y8441" s="62"/>
      <c r="Z8441" s="108"/>
    </row>
    <row r="8442" spans="23:26" x14ac:dyDescent="0.25">
      <c r="W8442" s="107"/>
      <c r="X8442" s="225"/>
      <c r="Y8442" s="62"/>
      <c r="Z8442" s="108"/>
    </row>
    <row r="8443" spans="23:26" x14ac:dyDescent="0.25">
      <c r="W8443" s="107"/>
      <c r="X8443" s="225"/>
      <c r="Y8443" s="62"/>
      <c r="Z8443" s="108"/>
    </row>
    <row r="8444" spans="23:26" x14ac:dyDescent="0.25">
      <c r="W8444" s="107"/>
      <c r="X8444" s="225"/>
      <c r="Y8444" s="62"/>
      <c r="Z8444" s="108"/>
    </row>
    <row r="8445" spans="23:26" x14ac:dyDescent="0.25">
      <c r="W8445" s="107"/>
      <c r="X8445" s="225"/>
      <c r="Y8445" s="62"/>
      <c r="Z8445" s="108"/>
    </row>
    <row r="8446" spans="23:26" x14ac:dyDescent="0.25">
      <c r="W8446" s="107"/>
      <c r="X8446" s="225"/>
      <c r="Y8446" s="62"/>
      <c r="Z8446" s="108"/>
    </row>
    <row r="8447" spans="23:26" x14ac:dyDescent="0.25">
      <c r="W8447" s="107"/>
      <c r="X8447" s="225"/>
      <c r="Y8447" s="62"/>
      <c r="Z8447" s="108"/>
    </row>
    <row r="8448" spans="23:26" x14ac:dyDescent="0.25">
      <c r="W8448" s="107"/>
      <c r="X8448" s="225"/>
      <c r="Y8448" s="62"/>
      <c r="Z8448" s="108"/>
    </row>
    <row r="8449" spans="23:26" x14ac:dyDescent="0.25">
      <c r="W8449" s="107"/>
      <c r="X8449" s="225"/>
      <c r="Y8449" s="62"/>
      <c r="Z8449" s="108"/>
    </row>
    <row r="8450" spans="23:26" x14ac:dyDescent="0.25">
      <c r="W8450" s="107"/>
      <c r="X8450" s="225"/>
      <c r="Y8450" s="62"/>
      <c r="Z8450" s="108"/>
    </row>
    <row r="8451" spans="23:26" x14ac:dyDescent="0.25">
      <c r="W8451" s="107"/>
      <c r="X8451" s="225"/>
      <c r="Y8451" s="62"/>
      <c r="Z8451" s="108"/>
    </row>
    <row r="8452" spans="23:26" x14ac:dyDescent="0.25">
      <c r="W8452" s="107"/>
      <c r="X8452" s="225"/>
      <c r="Y8452" s="62"/>
      <c r="Z8452" s="108"/>
    </row>
    <row r="8453" spans="23:26" x14ac:dyDescent="0.25">
      <c r="W8453" s="107"/>
      <c r="X8453" s="225"/>
      <c r="Y8453" s="62"/>
      <c r="Z8453" s="108"/>
    </row>
    <row r="8454" spans="23:26" x14ac:dyDescent="0.25">
      <c r="W8454" s="107"/>
      <c r="X8454" s="225"/>
      <c r="Y8454" s="62"/>
      <c r="Z8454" s="108"/>
    </row>
    <row r="8455" spans="23:26" x14ac:dyDescent="0.25">
      <c r="W8455" s="107"/>
      <c r="X8455" s="225"/>
      <c r="Y8455" s="62"/>
      <c r="Z8455" s="108"/>
    </row>
    <row r="8456" spans="23:26" x14ac:dyDescent="0.25">
      <c r="W8456" s="107"/>
      <c r="X8456" s="225"/>
      <c r="Y8456" s="62"/>
      <c r="Z8456" s="108"/>
    </row>
    <row r="8457" spans="23:26" x14ac:dyDescent="0.25">
      <c r="W8457" s="107"/>
      <c r="X8457" s="225"/>
      <c r="Y8457" s="62"/>
      <c r="Z8457" s="108"/>
    </row>
    <row r="8458" spans="23:26" x14ac:dyDescent="0.25">
      <c r="W8458" s="107"/>
      <c r="X8458" s="225"/>
      <c r="Y8458" s="62"/>
      <c r="Z8458" s="108"/>
    </row>
    <row r="8459" spans="23:26" x14ac:dyDescent="0.25">
      <c r="W8459" s="107"/>
      <c r="X8459" s="225"/>
      <c r="Y8459" s="62"/>
      <c r="Z8459" s="108"/>
    </row>
    <row r="8460" spans="23:26" x14ac:dyDescent="0.25">
      <c r="W8460" s="107"/>
      <c r="X8460" s="225"/>
      <c r="Y8460" s="62"/>
      <c r="Z8460" s="108"/>
    </row>
    <row r="8461" spans="23:26" x14ac:dyDescent="0.25">
      <c r="W8461" s="107"/>
      <c r="X8461" s="225"/>
      <c r="Y8461" s="62"/>
      <c r="Z8461" s="108"/>
    </row>
    <row r="8462" spans="23:26" x14ac:dyDescent="0.25">
      <c r="W8462" s="107"/>
      <c r="X8462" s="225"/>
      <c r="Y8462" s="62"/>
      <c r="Z8462" s="108"/>
    </row>
    <row r="8463" spans="23:26" x14ac:dyDescent="0.25">
      <c r="W8463" s="107"/>
      <c r="X8463" s="225"/>
      <c r="Y8463" s="62"/>
      <c r="Z8463" s="108"/>
    </row>
    <row r="8464" spans="23:26" x14ac:dyDescent="0.25">
      <c r="W8464" s="107"/>
      <c r="X8464" s="225"/>
      <c r="Y8464" s="62"/>
      <c r="Z8464" s="108"/>
    </row>
    <row r="8465" spans="23:26" x14ac:dyDescent="0.25">
      <c r="W8465" s="107"/>
      <c r="X8465" s="225"/>
      <c r="Y8465" s="62"/>
      <c r="Z8465" s="108"/>
    </row>
    <row r="8466" spans="23:26" x14ac:dyDescent="0.25">
      <c r="W8466" s="107"/>
      <c r="X8466" s="225"/>
      <c r="Y8466" s="62"/>
      <c r="Z8466" s="108"/>
    </row>
    <row r="8467" spans="23:26" x14ac:dyDescent="0.25">
      <c r="W8467" s="107"/>
      <c r="X8467" s="225"/>
      <c r="Y8467" s="62"/>
      <c r="Z8467" s="108"/>
    </row>
    <row r="8468" spans="23:26" x14ac:dyDescent="0.25">
      <c r="W8468" s="107"/>
      <c r="X8468" s="225"/>
      <c r="Y8468" s="62"/>
      <c r="Z8468" s="108"/>
    </row>
    <row r="8469" spans="23:26" x14ac:dyDescent="0.25">
      <c r="W8469" s="107"/>
      <c r="X8469" s="225"/>
      <c r="Y8469" s="62"/>
      <c r="Z8469" s="108"/>
    </row>
    <row r="8470" spans="23:26" x14ac:dyDescent="0.25">
      <c r="W8470" s="107"/>
      <c r="X8470" s="225"/>
      <c r="Y8470" s="62"/>
      <c r="Z8470" s="108"/>
    </row>
    <row r="8471" spans="23:26" x14ac:dyDescent="0.25">
      <c r="W8471" s="107"/>
      <c r="X8471" s="225"/>
      <c r="Y8471" s="62"/>
      <c r="Z8471" s="108"/>
    </row>
    <row r="8472" spans="23:26" x14ac:dyDescent="0.25">
      <c r="W8472" s="107"/>
      <c r="X8472" s="225"/>
      <c r="Y8472" s="62"/>
      <c r="Z8472" s="108"/>
    </row>
    <row r="8473" spans="23:26" x14ac:dyDescent="0.25">
      <c r="W8473" s="107"/>
      <c r="X8473" s="225"/>
      <c r="Y8473" s="62"/>
      <c r="Z8473" s="108"/>
    </row>
    <row r="8474" spans="23:26" x14ac:dyDescent="0.25">
      <c r="W8474" s="107"/>
      <c r="X8474" s="225"/>
      <c r="Y8474" s="62"/>
      <c r="Z8474" s="108"/>
    </row>
    <row r="8475" spans="23:26" x14ac:dyDescent="0.25">
      <c r="W8475" s="107"/>
      <c r="X8475" s="225"/>
      <c r="Y8475" s="62"/>
      <c r="Z8475" s="108"/>
    </row>
    <row r="8476" spans="23:26" x14ac:dyDescent="0.25">
      <c r="W8476" s="107"/>
      <c r="X8476" s="225"/>
      <c r="Y8476" s="62"/>
      <c r="Z8476" s="108"/>
    </row>
    <row r="8477" spans="23:26" x14ac:dyDescent="0.25">
      <c r="W8477" s="107"/>
      <c r="X8477" s="225"/>
      <c r="Y8477" s="62"/>
      <c r="Z8477" s="108"/>
    </row>
    <row r="8478" spans="23:26" x14ac:dyDescent="0.25">
      <c r="W8478" s="107"/>
      <c r="X8478" s="225"/>
      <c r="Y8478" s="62"/>
      <c r="Z8478" s="108"/>
    </row>
    <row r="8479" spans="23:26" x14ac:dyDescent="0.25">
      <c r="W8479" s="107"/>
      <c r="X8479" s="225"/>
      <c r="Y8479" s="62"/>
      <c r="Z8479" s="108"/>
    </row>
    <row r="8480" spans="23:26" x14ac:dyDescent="0.25">
      <c r="W8480" s="107"/>
      <c r="X8480" s="225"/>
      <c r="Y8480" s="62"/>
      <c r="Z8480" s="108"/>
    </row>
    <row r="8481" spans="23:26" x14ac:dyDescent="0.25">
      <c r="W8481" s="107"/>
      <c r="X8481" s="225"/>
      <c r="Y8481" s="62"/>
      <c r="Z8481" s="108"/>
    </row>
    <row r="8482" spans="23:26" x14ac:dyDescent="0.25">
      <c r="W8482" s="107"/>
      <c r="X8482" s="225"/>
      <c r="Y8482" s="62"/>
      <c r="Z8482" s="108"/>
    </row>
    <row r="8483" spans="23:26" x14ac:dyDescent="0.25">
      <c r="W8483" s="107"/>
      <c r="X8483" s="225"/>
      <c r="Y8483" s="62"/>
      <c r="Z8483" s="108"/>
    </row>
    <row r="8484" spans="23:26" x14ac:dyDescent="0.25">
      <c r="W8484" s="107"/>
      <c r="X8484" s="225"/>
      <c r="Y8484" s="62"/>
      <c r="Z8484" s="108"/>
    </row>
    <row r="8485" spans="23:26" x14ac:dyDescent="0.25">
      <c r="W8485" s="107"/>
      <c r="X8485" s="225"/>
      <c r="Y8485" s="62"/>
      <c r="Z8485" s="108"/>
    </row>
    <row r="8486" spans="23:26" x14ac:dyDescent="0.25">
      <c r="W8486" s="107"/>
      <c r="X8486" s="225"/>
      <c r="Y8486" s="62"/>
      <c r="Z8486" s="108"/>
    </row>
    <row r="8487" spans="23:26" x14ac:dyDescent="0.25">
      <c r="W8487" s="107"/>
      <c r="X8487" s="225"/>
      <c r="Y8487" s="62"/>
      <c r="Z8487" s="108"/>
    </row>
    <row r="8488" spans="23:26" x14ac:dyDescent="0.25">
      <c r="W8488" s="107"/>
      <c r="X8488" s="225"/>
      <c r="Y8488" s="62"/>
      <c r="Z8488" s="108"/>
    </row>
    <row r="8489" spans="23:26" x14ac:dyDescent="0.25">
      <c r="W8489" s="107"/>
      <c r="X8489" s="225"/>
      <c r="Y8489" s="62"/>
      <c r="Z8489" s="108"/>
    </row>
    <row r="8490" spans="23:26" x14ac:dyDescent="0.25">
      <c r="W8490" s="107"/>
      <c r="X8490" s="225"/>
      <c r="Y8490" s="62"/>
      <c r="Z8490" s="108"/>
    </row>
    <row r="8491" spans="23:26" x14ac:dyDescent="0.25">
      <c r="W8491" s="107"/>
      <c r="X8491" s="225"/>
      <c r="Y8491" s="62"/>
      <c r="Z8491" s="108"/>
    </row>
    <row r="8492" spans="23:26" x14ac:dyDescent="0.25">
      <c r="W8492" s="107"/>
      <c r="X8492" s="225"/>
      <c r="Y8492" s="62"/>
      <c r="Z8492" s="108"/>
    </row>
    <row r="8493" spans="23:26" x14ac:dyDescent="0.25">
      <c r="W8493" s="107"/>
      <c r="X8493" s="225"/>
      <c r="Y8493" s="62"/>
      <c r="Z8493" s="108"/>
    </row>
    <row r="8494" spans="23:26" x14ac:dyDescent="0.25">
      <c r="W8494" s="107"/>
      <c r="X8494" s="225"/>
      <c r="Y8494" s="62"/>
      <c r="Z8494" s="108"/>
    </row>
    <row r="8495" spans="23:26" x14ac:dyDescent="0.25">
      <c r="W8495" s="107"/>
      <c r="X8495" s="225"/>
      <c r="Y8495" s="62"/>
      <c r="Z8495" s="108"/>
    </row>
    <row r="8496" spans="23:26" x14ac:dyDescent="0.25">
      <c r="W8496" s="107"/>
      <c r="X8496" s="225"/>
      <c r="Y8496" s="62"/>
      <c r="Z8496" s="108"/>
    </row>
    <row r="8497" spans="23:26" x14ac:dyDescent="0.25">
      <c r="W8497" s="107"/>
      <c r="X8497" s="225"/>
      <c r="Y8497" s="62"/>
      <c r="Z8497" s="108"/>
    </row>
    <row r="8498" spans="23:26" x14ac:dyDescent="0.25">
      <c r="W8498" s="107"/>
      <c r="X8498" s="225"/>
      <c r="Y8498" s="62"/>
      <c r="Z8498" s="108"/>
    </row>
    <row r="8499" spans="23:26" x14ac:dyDescent="0.25">
      <c r="W8499" s="107"/>
      <c r="X8499" s="225"/>
      <c r="Y8499" s="62"/>
      <c r="Z8499" s="108"/>
    </row>
    <row r="8500" spans="23:26" x14ac:dyDescent="0.25">
      <c r="W8500" s="107"/>
      <c r="X8500" s="225"/>
      <c r="Y8500" s="62"/>
      <c r="Z8500" s="108"/>
    </row>
    <row r="8501" spans="23:26" x14ac:dyDescent="0.25">
      <c r="W8501" s="107"/>
      <c r="X8501" s="225"/>
      <c r="Y8501" s="62"/>
      <c r="Z8501" s="108"/>
    </row>
    <row r="8502" spans="23:26" x14ac:dyDescent="0.25">
      <c r="W8502" s="107"/>
      <c r="X8502" s="225"/>
      <c r="Y8502" s="62"/>
      <c r="Z8502" s="108"/>
    </row>
    <row r="8503" spans="23:26" x14ac:dyDescent="0.25">
      <c r="W8503" s="107"/>
      <c r="X8503" s="225"/>
      <c r="Y8503" s="62"/>
      <c r="Z8503" s="108"/>
    </row>
    <row r="8504" spans="23:26" x14ac:dyDescent="0.25">
      <c r="W8504" s="107"/>
      <c r="X8504" s="225"/>
      <c r="Y8504" s="62"/>
      <c r="Z8504" s="108"/>
    </row>
    <row r="8505" spans="23:26" x14ac:dyDescent="0.25">
      <c r="W8505" s="107"/>
      <c r="X8505" s="225"/>
      <c r="Y8505" s="62"/>
      <c r="Z8505" s="108"/>
    </row>
    <row r="8506" spans="23:26" x14ac:dyDescent="0.25">
      <c r="W8506" s="107"/>
      <c r="X8506" s="225"/>
      <c r="Y8506" s="62"/>
      <c r="Z8506" s="108"/>
    </row>
    <row r="8507" spans="23:26" x14ac:dyDescent="0.25">
      <c r="W8507" s="107"/>
      <c r="X8507" s="225"/>
      <c r="Y8507" s="62"/>
      <c r="Z8507" s="108"/>
    </row>
    <row r="8508" spans="23:26" x14ac:dyDescent="0.25">
      <c r="W8508" s="107"/>
      <c r="X8508" s="225"/>
      <c r="Y8508" s="62"/>
      <c r="Z8508" s="108"/>
    </row>
    <row r="8509" spans="23:26" x14ac:dyDescent="0.25">
      <c r="W8509" s="107"/>
      <c r="X8509" s="225"/>
      <c r="Y8509" s="62"/>
      <c r="Z8509" s="108"/>
    </row>
    <row r="8510" spans="23:26" x14ac:dyDescent="0.25">
      <c r="W8510" s="107"/>
      <c r="X8510" s="225"/>
      <c r="Y8510" s="62"/>
      <c r="Z8510" s="108"/>
    </row>
    <row r="8511" spans="23:26" x14ac:dyDescent="0.25">
      <c r="W8511" s="107"/>
      <c r="X8511" s="225"/>
      <c r="Y8511" s="62"/>
      <c r="Z8511" s="108"/>
    </row>
    <row r="8512" spans="23:26" x14ac:dyDescent="0.25">
      <c r="W8512" s="107"/>
      <c r="X8512" s="225"/>
      <c r="Y8512" s="62"/>
      <c r="Z8512" s="108"/>
    </row>
    <row r="8513" spans="23:26" x14ac:dyDescent="0.25">
      <c r="W8513" s="107"/>
      <c r="X8513" s="225"/>
      <c r="Y8513" s="62"/>
      <c r="Z8513" s="108"/>
    </row>
    <row r="8514" spans="23:26" x14ac:dyDescent="0.25">
      <c r="W8514" s="107"/>
      <c r="X8514" s="225"/>
      <c r="Y8514" s="62"/>
      <c r="Z8514" s="108"/>
    </row>
    <row r="8515" spans="23:26" x14ac:dyDescent="0.25">
      <c r="W8515" s="107"/>
      <c r="X8515" s="225"/>
      <c r="Y8515" s="62"/>
      <c r="Z8515" s="108"/>
    </row>
    <row r="8516" spans="23:26" x14ac:dyDescent="0.25">
      <c r="W8516" s="107"/>
      <c r="X8516" s="225"/>
      <c r="Y8516" s="62"/>
      <c r="Z8516" s="108"/>
    </row>
    <row r="8517" spans="23:26" x14ac:dyDescent="0.25">
      <c r="W8517" s="107"/>
      <c r="X8517" s="225"/>
      <c r="Y8517" s="62"/>
      <c r="Z8517" s="108"/>
    </row>
    <row r="8518" spans="23:26" x14ac:dyDescent="0.25">
      <c r="W8518" s="107"/>
      <c r="X8518" s="225"/>
      <c r="Y8518" s="62"/>
      <c r="Z8518" s="108"/>
    </row>
    <row r="8519" spans="23:26" x14ac:dyDescent="0.25">
      <c r="W8519" s="107"/>
      <c r="X8519" s="225"/>
      <c r="Y8519" s="62"/>
      <c r="Z8519" s="108"/>
    </row>
    <row r="8520" spans="23:26" x14ac:dyDescent="0.25">
      <c r="W8520" s="107"/>
      <c r="X8520" s="225"/>
      <c r="Y8520" s="62"/>
      <c r="Z8520" s="108"/>
    </row>
    <row r="8521" spans="23:26" x14ac:dyDescent="0.25">
      <c r="W8521" s="107"/>
      <c r="X8521" s="225"/>
      <c r="Y8521" s="62"/>
      <c r="Z8521" s="108"/>
    </row>
    <row r="8522" spans="23:26" x14ac:dyDescent="0.25">
      <c r="W8522" s="107"/>
      <c r="X8522" s="225"/>
      <c r="Y8522" s="62"/>
      <c r="Z8522" s="108"/>
    </row>
    <row r="8523" spans="23:26" x14ac:dyDescent="0.25">
      <c r="W8523" s="107"/>
      <c r="X8523" s="225"/>
      <c r="Y8523" s="62"/>
      <c r="Z8523" s="108"/>
    </row>
    <row r="8524" spans="23:26" x14ac:dyDescent="0.25">
      <c r="W8524" s="107"/>
      <c r="X8524" s="225"/>
      <c r="Y8524" s="62"/>
      <c r="Z8524" s="108"/>
    </row>
    <row r="8525" spans="23:26" x14ac:dyDescent="0.25">
      <c r="W8525" s="107"/>
      <c r="X8525" s="225"/>
      <c r="Y8525" s="62"/>
      <c r="Z8525" s="108"/>
    </row>
    <row r="8526" spans="23:26" x14ac:dyDescent="0.25">
      <c r="W8526" s="107"/>
      <c r="X8526" s="225"/>
      <c r="Y8526" s="62"/>
      <c r="Z8526" s="108"/>
    </row>
    <row r="8527" spans="23:26" x14ac:dyDescent="0.25">
      <c r="W8527" s="107"/>
      <c r="X8527" s="225"/>
      <c r="Y8527" s="62"/>
      <c r="Z8527" s="108"/>
    </row>
    <row r="8528" spans="23:26" x14ac:dyDescent="0.25">
      <c r="W8528" s="107"/>
      <c r="X8528" s="225"/>
      <c r="Y8528" s="62"/>
      <c r="Z8528" s="108"/>
    </row>
    <row r="8529" spans="23:26" x14ac:dyDescent="0.25">
      <c r="W8529" s="107"/>
      <c r="X8529" s="225"/>
      <c r="Y8529" s="62"/>
      <c r="Z8529" s="108"/>
    </row>
    <row r="8530" spans="23:26" x14ac:dyDescent="0.25">
      <c r="W8530" s="107"/>
      <c r="X8530" s="225"/>
      <c r="Y8530" s="62"/>
      <c r="Z8530" s="108"/>
    </row>
    <row r="8531" spans="23:26" x14ac:dyDescent="0.25">
      <c r="W8531" s="107"/>
      <c r="X8531" s="225"/>
      <c r="Y8531" s="62"/>
      <c r="Z8531" s="108"/>
    </row>
    <row r="8532" spans="23:26" x14ac:dyDescent="0.25">
      <c r="W8532" s="107"/>
      <c r="X8532" s="225"/>
      <c r="Y8532" s="62"/>
      <c r="Z8532" s="108"/>
    </row>
    <row r="8533" spans="23:26" x14ac:dyDescent="0.25">
      <c r="W8533" s="107"/>
      <c r="X8533" s="225"/>
      <c r="Y8533" s="62"/>
      <c r="Z8533" s="108"/>
    </row>
    <row r="8534" spans="23:26" x14ac:dyDescent="0.25">
      <c r="W8534" s="107"/>
      <c r="X8534" s="225"/>
      <c r="Y8534" s="62"/>
      <c r="Z8534" s="108"/>
    </row>
    <row r="8535" spans="23:26" x14ac:dyDescent="0.25">
      <c r="W8535" s="107"/>
      <c r="X8535" s="225"/>
      <c r="Y8535" s="62"/>
      <c r="Z8535" s="108"/>
    </row>
    <row r="8536" spans="23:26" x14ac:dyDescent="0.25">
      <c r="W8536" s="107"/>
      <c r="X8536" s="225"/>
      <c r="Y8536" s="62"/>
      <c r="Z8536" s="108"/>
    </row>
    <row r="8537" spans="23:26" x14ac:dyDescent="0.25">
      <c r="W8537" s="107"/>
      <c r="X8537" s="225"/>
      <c r="Y8537" s="62"/>
      <c r="Z8537" s="108"/>
    </row>
    <row r="8538" spans="23:26" x14ac:dyDescent="0.25">
      <c r="W8538" s="107"/>
      <c r="X8538" s="225"/>
      <c r="Y8538" s="62"/>
      <c r="Z8538" s="108"/>
    </row>
    <row r="8539" spans="23:26" x14ac:dyDescent="0.25">
      <c r="W8539" s="107"/>
      <c r="X8539" s="225"/>
      <c r="Y8539" s="62"/>
      <c r="Z8539" s="108"/>
    </row>
    <row r="8540" spans="23:26" x14ac:dyDescent="0.25">
      <c r="W8540" s="107"/>
      <c r="X8540" s="225"/>
      <c r="Y8540" s="62"/>
      <c r="Z8540" s="108"/>
    </row>
    <row r="8541" spans="23:26" x14ac:dyDescent="0.25">
      <c r="W8541" s="107"/>
      <c r="X8541" s="225"/>
      <c r="Y8541" s="62"/>
      <c r="Z8541" s="108"/>
    </row>
    <row r="8542" spans="23:26" x14ac:dyDescent="0.25">
      <c r="W8542" s="107"/>
      <c r="X8542" s="225"/>
      <c r="Y8542" s="62"/>
      <c r="Z8542" s="108"/>
    </row>
    <row r="8543" spans="23:26" x14ac:dyDescent="0.25">
      <c r="W8543" s="107"/>
      <c r="X8543" s="225"/>
      <c r="Y8543" s="62"/>
      <c r="Z8543" s="108"/>
    </row>
    <row r="8544" spans="23:26" x14ac:dyDescent="0.25">
      <c r="W8544" s="107"/>
      <c r="X8544" s="225"/>
      <c r="Y8544" s="62"/>
      <c r="Z8544" s="108"/>
    </row>
    <row r="8545" spans="23:26" x14ac:dyDescent="0.25">
      <c r="W8545" s="107"/>
      <c r="X8545" s="225"/>
      <c r="Y8545" s="62"/>
      <c r="Z8545" s="108"/>
    </row>
    <row r="8546" spans="23:26" x14ac:dyDescent="0.25">
      <c r="W8546" s="107"/>
      <c r="X8546" s="225"/>
      <c r="Y8546" s="62"/>
      <c r="Z8546" s="108"/>
    </row>
    <row r="8547" spans="23:26" x14ac:dyDescent="0.25">
      <c r="W8547" s="107"/>
      <c r="X8547" s="225"/>
      <c r="Y8547" s="62"/>
      <c r="Z8547" s="108"/>
    </row>
    <row r="8548" spans="23:26" x14ac:dyDescent="0.25">
      <c r="W8548" s="107"/>
      <c r="X8548" s="225"/>
      <c r="Y8548" s="62"/>
      <c r="Z8548" s="108"/>
    </row>
    <row r="8549" spans="23:26" x14ac:dyDescent="0.25">
      <c r="W8549" s="107"/>
      <c r="X8549" s="225"/>
      <c r="Y8549" s="62"/>
      <c r="Z8549" s="108"/>
    </row>
    <row r="8550" spans="23:26" x14ac:dyDescent="0.25">
      <c r="W8550" s="107"/>
      <c r="X8550" s="225"/>
      <c r="Y8550" s="62"/>
      <c r="Z8550" s="108"/>
    </row>
    <row r="8551" spans="23:26" x14ac:dyDescent="0.25">
      <c r="W8551" s="107"/>
      <c r="X8551" s="225"/>
      <c r="Y8551" s="62"/>
      <c r="Z8551" s="108"/>
    </row>
    <row r="8552" spans="23:26" x14ac:dyDescent="0.25">
      <c r="W8552" s="107"/>
      <c r="X8552" s="225"/>
      <c r="Y8552" s="62"/>
      <c r="Z8552" s="108"/>
    </row>
    <row r="8553" spans="23:26" x14ac:dyDescent="0.25">
      <c r="W8553" s="107"/>
      <c r="X8553" s="225"/>
      <c r="Y8553" s="62"/>
      <c r="Z8553" s="108"/>
    </row>
    <row r="8554" spans="23:26" x14ac:dyDescent="0.25">
      <c r="W8554" s="107"/>
      <c r="X8554" s="225"/>
      <c r="Y8554" s="62"/>
      <c r="Z8554" s="108"/>
    </row>
    <row r="8555" spans="23:26" x14ac:dyDescent="0.25">
      <c r="W8555" s="107"/>
      <c r="X8555" s="225"/>
      <c r="Y8555" s="62"/>
      <c r="Z8555" s="108"/>
    </row>
    <row r="8556" spans="23:26" x14ac:dyDescent="0.25">
      <c r="W8556" s="107"/>
      <c r="X8556" s="225"/>
      <c r="Y8556" s="62"/>
      <c r="Z8556" s="108"/>
    </row>
    <row r="8557" spans="23:26" x14ac:dyDescent="0.25">
      <c r="W8557" s="107"/>
      <c r="X8557" s="225"/>
      <c r="Y8557" s="62"/>
      <c r="Z8557" s="108"/>
    </row>
    <row r="8558" spans="23:26" x14ac:dyDescent="0.25">
      <c r="W8558" s="107"/>
      <c r="X8558" s="225"/>
      <c r="Y8558" s="62"/>
      <c r="Z8558" s="108"/>
    </row>
    <row r="8559" spans="23:26" x14ac:dyDescent="0.25">
      <c r="W8559" s="107"/>
      <c r="X8559" s="225"/>
      <c r="Y8559" s="62"/>
      <c r="Z8559" s="108"/>
    </row>
    <row r="8560" spans="23:26" x14ac:dyDescent="0.25">
      <c r="W8560" s="107"/>
      <c r="X8560" s="225"/>
      <c r="Y8560" s="62"/>
      <c r="Z8560" s="108"/>
    </row>
    <row r="8561" spans="23:26" x14ac:dyDescent="0.25">
      <c r="W8561" s="107"/>
      <c r="X8561" s="225"/>
      <c r="Y8561" s="62"/>
      <c r="Z8561" s="108"/>
    </row>
    <row r="8562" spans="23:26" x14ac:dyDescent="0.25">
      <c r="W8562" s="107"/>
      <c r="X8562" s="225"/>
      <c r="Y8562" s="62"/>
      <c r="Z8562" s="108"/>
    </row>
    <row r="8563" spans="23:26" x14ac:dyDescent="0.25">
      <c r="W8563" s="107"/>
      <c r="X8563" s="225"/>
      <c r="Y8563" s="62"/>
      <c r="Z8563" s="108"/>
    </row>
    <row r="8564" spans="23:26" x14ac:dyDescent="0.25">
      <c r="W8564" s="107"/>
      <c r="X8564" s="225"/>
      <c r="Y8564" s="62"/>
      <c r="Z8564" s="108"/>
    </row>
    <row r="8565" spans="23:26" x14ac:dyDescent="0.25">
      <c r="W8565" s="107"/>
      <c r="X8565" s="225"/>
      <c r="Y8565" s="62"/>
      <c r="Z8565" s="108"/>
    </row>
    <row r="8566" spans="23:26" x14ac:dyDescent="0.25">
      <c r="W8566" s="107"/>
      <c r="X8566" s="225"/>
      <c r="Y8566" s="62"/>
      <c r="Z8566" s="108"/>
    </row>
    <row r="8567" spans="23:26" x14ac:dyDescent="0.25">
      <c r="W8567" s="107"/>
      <c r="X8567" s="225"/>
      <c r="Y8567" s="62"/>
      <c r="Z8567" s="108"/>
    </row>
    <row r="8568" spans="23:26" x14ac:dyDescent="0.25">
      <c r="W8568" s="107"/>
      <c r="X8568" s="225"/>
      <c r="Y8568" s="62"/>
      <c r="Z8568" s="108"/>
    </row>
    <row r="8569" spans="23:26" x14ac:dyDescent="0.25">
      <c r="W8569" s="107"/>
      <c r="X8569" s="225"/>
      <c r="Y8569" s="62"/>
      <c r="Z8569" s="108"/>
    </row>
    <row r="8570" spans="23:26" x14ac:dyDescent="0.25">
      <c r="W8570" s="107"/>
      <c r="X8570" s="225"/>
      <c r="Y8570" s="62"/>
      <c r="Z8570" s="108"/>
    </row>
    <row r="8571" spans="23:26" x14ac:dyDescent="0.25">
      <c r="W8571" s="107"/>
      <c r="X8571" s="225"/>
      <c r="Y8571" s="62"/>
      <c r="Z8571" s="108"/>
    </row>
    <row r="8572" spans="23:26" x14ac:dyDescent="0.25">
      <c r="W8572" s="107"/>
      <c r="X8572" s="225"/>
      <c r="Y8572" s="62"/>
      <c r="Z8572" s="108"/>
    </row>
    <row r="8573" spans="23:26" x14ac:dyDescent="0.25">
      <c r="W8573" s="107"/>
      <c r="X8573" s="225"/>
      <c r="Y8573" s="62"/>
      <c r="Z8573" s="108"/>
    </row>
    <row r="8574" spans="23:26" x14ac:dyDescent="0.25">
      <c r="W8574" s="107"/>
      <c r="X8574" s="225"/>
      <c r="Y8574" s="62"/>
      <c r="Z8574" s="108"/>
    </row>
    <row r="8575" spans="23:26" x14ac:dyDescent="0.25">
      <c r="W8575" s="107"/>
      <c r="X8575" s="225"/>
      <c r="Y8575" s="62"/>
      <c r="Z8575" s="108"/>
    </row>
    <row r="8576" spans="23:26" x14ac:dyDescent="0.25">
      <c r="W8576" s="107"/>
      <c r="X8576" s="225"/>
      <c r="Y8576" s="62"/>
      <c r="Z8576" s="108"/>
    </row>
    <row r="8577" spans="23:26" x14ac:dyDescent="0.25">
      <c r="W8577" s="107"/>
      <c r="X8577" s="225"/>
      <c r="Y8577" s="62"/>
      <c r="Z8577" s="108"/>
    </row>
    <row r="8578" spans="23:26" x14ac:dyDescent="0.25">
      <c r="W8578" s="107"/>
      <c r="X8578" s="225"/>
      <c r="Y8578" s="62"/>
      <c r="Z8578" s="108"/>
    </row>
    <row r="8579" spans="23:26" x14ac:dyDescent="0.25">
      <c r="W8579" s="107"/>
      <c r="X8579" s="225"/>
      <c r="Y8579" s="62"/>
      <c r="Z8579" s="108"/>
    </row>
    <row r="8580" spans="23:26" x14ac:dyDescent="0.25">
      <c r="W8580" s="107"/>
      <c r="X8580" s="225"/>
      <c r="Y8580" s="62"/>
      <c r="Z8580" s="108"/>
    </row>
    <row r="8581" spans="23:26" x14ac:dyDescent="0.25">
      <c r="W8581" s="107"/>
      <c r="X8581" s="225"/>
      <c r="Y8581" s="62"/>
      <c r="Z8581" s="108"/>
    </row>
    <row r="8582" spans="23:26" x14ac:dyDescent="0.25">
      <c r="W8582" s="107"/>
      <c r="X8582" s="225"/>
      <c r="Y8582" s="62"/>
      <c r="Z8582" s="108"/>
    </row>
    <row r="8583" spans="23:26" x14ac:dyDescent="0.25">
      <c r="W8583" s="107"/>
      <c r="X8583" s="225"/>
      <c r="Y8583" s="62"/>
      <c r="Z8583" s="108"/>
    </row>
    <row r="8584" spans="23:26" x14ac:dyDescent="0.25">
      <c r="W8584" s="107"/>
      <c r="X8584" s="225"/>
      <c r="Y8584" s="62"/>
      <c r="Z8584" s="108"/>
    </row>
    <row r="8585" spans="23:26" x14ac:dyDescent="0.25">
      <c r="W8585" s="107"/>
      <c r="X8585" s="225"/>
      <c r="Y8585" s="62"/>
      <c r="Z8585" s="108"/>
    </row>
    <row r="8586" spans="23:26" x14ac:dyDescent="0.25">
      <c r="W8586" s="107"/>
      <c r="X8586" s="225"/>
      <c r="Y8586" s="62"/>
      <c r="Z8586" s="108"/>
    </row>
    <row r="8587" spans="23:26" x14ac:dyDescent="0.25">
      <c r="W8587" s="107"/>
      <c r="X8587" s="225"/>
      <c r="Y8587" s="62"/>
      <c r="Z8587" s="108"/>
    </row>
    <row r="8588" spans="23:26" x14ac:dyDescent="0.25">
      <c r="W8588" s="107"/>
      <c r="X8588" s="225"/>
      <c r="Y8588" s="62"/>
      <c r="Z8588" s="108"/>
    </row>
    <row r="8589" spans="23:26" x14ac:dyDescent="0.25">
      <c r="W8589" s="107"/>
      <c r="X8589" s="225"/>
      <c r="Y8589" s="62"/>
      <c r="Z8589" s="108"/>
    </row>
    <row r="8590" spans="23:26" x14ac:dyDescent="0.25">
      <c r="W8590" s="107"/>
      <c r="X8590" s="225"/>
      <c r="Y8590" s="62"/>
      <c r="Z8590" s="108"/>
    </row>
    <row r="8591" spans="23:26" x14ac:dyDescent="0.25">
      <c r="W8591" s="107"/>
      <c r="X8591" s="225"/>
      <c r="Y8591" s="62"/>
      <c r="Z8591" s="108"/>
    </row>
    <row r="8592" spans="23:26" x14ac:dyDescent="0.25">
      <c r="W8592" s="107"/>
      <c r="X8592" s="225"/>
      <c r="Y8592" s="62"/>
      <c r="Z8592" s="108"/>
    </row>
    <row r="8593" spans="23:26" x14ac:dyDescent="0.25">
      <c r="W8593" s="107"/>
      <c r="X8593" s="225"/>
      <c r="Y8593" s="62"/>
      <c r="Z8593" s="108"/>
    </row>
    <row r="8594" spans="23:26" x14ac:dyDescent="0.25">
      <c r="W8594" s="107"/>
      <c r="X8594" s="225"/>
      <c r="Y8594" s="62"/>
      <c r="Z8594" s="108"/>
    </row>
    <row r="8595" spans="23:26" x14ac:dyDescent="0.25">
      <c r="W8595" s="107"/>
      <c r="X8595" s="225"/>
      <c r="Y8595" s="62"/>
      <c r="Z8595" s="108"/>
    </row>
    <row r="8596" spans="23:26" x14ac:dyDescent="0.25">
      <c r="W8596" s="107"/>
      <c r="X8596" s="225"/>
      <c r="Y8596" s="62"/>
      <c r="Z8596" s="108"/>
    </row>
    <row r="8597" spans="23:26" x14ac:dyDescent="0.25">
      <c r="W8597" s="107"/>
      <c r="X8597" s="225"/>
      <c r="Y8597" s="62"/>
      <c r="Z8597" s="108"/>
    </row>
    <row r="8598" spans="23:26" x14ac:dyDescent="0.25">
      <c r="W8598" s="107"/>
      <c r="X8598" s="225"/>
      <c r="Y8598" s="62"/>
      <c r="Z8598" s="108"/>
    </row>
    <row r="8599" spans="23:26" x14ac:dyDescent="0.25">
      <c r="W8599" s="107"/>
      <c r="X8599" s="225"/>
      <c r="Y8599" s="62"/>
      <c r="Z8599" s="108"/>
    </row>
    <row r="8600" spans="23:26" x14ac:dyDescent="0.25">
      <c r="W8600" s="107"/>
      <c r="X8600" s="225"/>
      <c r="Y8600" s="62"/>
      <c r="Z8600" s="108"/>
    </row>
    <row r="8601" spans="23:26" x14ac:dyDescent="0.25">
      <c r="W8601" s="107"/>
      <c r="X8601" s="225"/>
      <c r="Y8601" s="62"/>
      <c r="Z8601" s="108"/>
    </row>
    <row r="8602" spans="23:26" x14ac:dyDescent="0.25">
      <c r="W8602" s="107"/>
      <c r="X8602" s="225"/>
      <c r="Y8602" s="62"/>
      <c r="Z8602" s="108"/>
    </row>
    <row r="8603" spans="23:26" x14ac:dyDescent="0.25">
      <c r="W8603" s="107"/>
      <c r="X8603" s="225"/>
      <c r="Y8603" s="62"/>
      <c r="Z8603" s="108"/>
    </row>
    <row r="8604" spans="23:26" x14ac:dyDescent="0.25">
      <c r="W8604" s="107"/>
      <c r="X8604" s="225"/>
      <c r="Y8604" s="62"/>
      <c r="Z8604" s="108"/>
    </row>
    <row r="8605" spans="23:26" x14ac:dyDescent="0.25">
      <c r="W8605" s="107"/>
      <c r="X8605" s="225"/>
      <c r="Y8605" s="62"/>
      <c r="Z8605" s="108"/>
    </row>
    <row r="8606" spans="23:26" x14ac:dyDescent="0.25">
      <c r="W8606" s="107"/>
      <c r="X8606" s="225"/>
      <c r="Y8606" s="62"/>
      <c r="Z8606" s="108"/>
    </row>
    <row r="8607" spans="23:26" x14ac:dyDescent="0.25">
      <c r="W8607" s="107"/>
      <c r="X8607" s="225"/>
      <c r="Y8607" s="62"/>
      <c r="Z8607" s="108"/>
    </row>
    <row r="8608" spans="23:26" x14ac:dyDescent="0.25">
      <c r="W8608" s="107"/>
      <c r="X8608" s="225"/>
      <c r="Y8608" s="62"/>
      <c r="Z8608" s="108"/>
    </row>
    <row r="8609" spans="23:26" x14ac:dyDescent="0.25">
      <c r="W8609" s="107"/>
      <c r="X8609" s="225"/>
      <c r="Y8609" s="62"/>
      <c r="Z8609" s="108"/>
    </row>
    <row r="8610" spans="23:26" x14ac:dyDescent="0.25">
      <c r="W8610" s="107"/>
      <c r="X8610" s="225"/>
      <c r="Y8610" s="62"/>
      <c r="Z8610" s="108"/>
    </row>
    <row r="8611" spans="23:26" x14ac:dyDescent="0.25">
      <c r="W8611" s="107"/>
      <c r="X8611" s="225"/>
      <c r="Y8611" s="62"/>
      <c r="Z8611" s="108"/>
    </row>
    <row r="8612" spans="23:26" x14ac:dyDescent="0.25">
      <c r="W8612" s="107"/>
      <c r="X8612" s="225"/>
      <c r="Y8612" s="62"/>
      <c r="Z8612" s="108"/>
    </row>
    <row r="8613" spans="23:26" x14ac:dyDescent="0.25">
      <c r="W8613" s="107"/>
      <c r="X8613" s="225"/>
      <c r="Y8613" s="62"/>
      <c r="Z8613" s="108"/>
    </row>
    <row r="8614" spans="23:26" x14ac:dyDescent="0.25">
      <c r="W8614" s="107"/>
      <c r="X8614" s="225"/>
      <c r="Y8614" s="62"/>
      <c r="Z8614" s="108"/>
    </row>
    <row r="8615" spans="23:26" x14ac:dyDescent="0.25">
      <c r="W8615" s="107"/>
      <c r="X8615" s="225"/>
      <c r="Y8615" s="62"/>
      <c r="Z8615" s="108"/>
    </row>
    <row r="8616" spans="23:26" x14ac:dyDescent="0.25">
      <c r="W8616" s="107"/>
      <c r="X8616" s="225"/>
      <c r="Y8616" s="62"/>
      <c r="Z8616" s="108"/>
    </row>
    <row r="8617" spans="23:26" x14ac:dyDescent="0.25">
      <c r="W8617" s="107"/>
      <c r="X8617" s="225"/>
      <c r="Y8617" s="62"/>
      <c r="Z8617" s="108"/>
    </row>
    <row r="8618" spans="23:26" x14ac:dyDescent="0.25">
      <c r="W8618" s="107"/>
      <c r="X8618" s="225"/>
      <c r="Y8618" s="62"/>
      <c r="Z8618" s="108"/>
    </row>
    <row r="8619" spans="23:26" x14ac:dyDescent="0.25">
      <c r="W8619" s="107"/>
      <c r="X8619" s="225"/>
      <c r="Y8619" s="62"/>
      <c r="Z8619" s="108"/>
    </row>
    <row r="8620" spans="23:26" x14ac:dyDescent="0.25">
      <c r="W8620" s="107"/>
      <c r="X8620" s="225"/>
      <c r="Y8620" s="62"/>
      <c r="Z8620" s="108"/>
    </row>
    <row r="8621" spans="23:26" x14ac:dyDescent="0.25">
      <c r="W8621" s="107"/>
      <c r="X8621" s="225"/>
      <c r="Y8621" s="62"/>
      <c r="Z8621" s="108"/>
    </row>
    <row r="8622" spans="23:26" x14ac:dyDescent="0.25">
      <c r="W8622" s="107"/>
      <c r="X8622" s="225"/>
      <c r="Y8622" s="62"/>
      <c r="Z8622" s="108"/>
    </row>
    <row r="8623" spans="23:26" x14ac:dyDescent="0.25">
      <c r="W8623" s="107"/>
      <c r="X8623" s="225"/>
      <c r="Y8623" s="62"/>
      <c r="Z8623" s="108"/>
    </row>
    <row r="8624" spans="23:26" x14ac:dyDescent="0.25">
      <c r="W8624" s="107"/>
      <c r="X8624" s="225"/>
      <c r="Y8624" s="62"/>
      <c r="Z8624" s="108"/>
    </row>
    <row r="8625" spans="23:26" x14ac:dyDescent="0.25">
      <c r="W8625" s="107"/>
      <c r="X8625" s="225"/>
      <c r="Y8625" s="62"/>
      <c r="Z8625" s="108"/>
    </row>
    <row r="8626" spans="23:26" x14ac:dyDescent="0.25">
      <c r="W8626" s="107"/>
      <c r="X8626" s="225"/>
      <c r="Y8626" s="62"/>
      <c r="Z8626" s="108"/>
    </row>
    <row r="8627" spans="23:26" x14ac:dyDescent="0.25">
      <c r="W8627" s="107"/>
      <c r="X8627" s="225"/>
      <c r="Y8627" s="62"/>
      <c r="Z8627" s="108"/>
    </row>
    <row r="8628" spans="23:26" x14ac:dyDescent="0.25">
      <c r="W8628" s="107"/>
      <c r="X8628" s="225"/>
      <c r="Y8628" s="62"/>
      <c r="Z8628" s="108"/>
    </row>
    <row r="8629" spans="23:26" x14ac:dyDescent="0.25">
      <c r="W8629" s="107"/>
      <c r="X8629" s="225"/>
      <c r="Y8629" s="62"/>
      <c r="Z8629" s="108"/>
    </row>
    <row r="8630" spans="23:26" x14ac:dyDescent="0.25">
      <c r="W8630" s="107"/>
      <c r="X8630" s="225"/>
      <c r="Y8630" s="62"/>
      <c r="Z8630" s="108"/>
    </row>
    <row r="8631" spans="23:26" x14ac:dyDescent="0.25">
      <c r="W8631" s="107"/>
      <c r="X8631" s="225"/>
      <c r="Y8631" s="62"/>
      <c r="Z8631" s="108"/>
    </row>
    <row r="8632" spans="23:26" x14ac:dyDescent="0.25">
      <c r="W8632" s="107"/>
      <c r="X8632" s="225"/>
      <c r="Y8632" s="62"/>
      <c r="Z8632" s="108"/>
    </row>
    <row r="8633" spans="23:26" x14ac:dyDescent="0.25">
      <c r="W8633" s="107"/>
      <c r="X8633" s="225"/>
      <c r="Y8633" s="62"/>
      <c r="Z8633" s="108"/>
    </row>
    <row r="8634" spans="23:26" x14ac:dyDescent="0.25">
      <c r="W8634" s="107"/>
      <c r="X8634" s="225"/>
      <c r="Y8634" s="62"/>
      <c r="Z8634" s="108"/>
    </row>
    <row r="8635" spans="23:26" x14ac:dyDescent="0.25">
      <c r="W8635" s="107"/>
      <c r="X8635" s="225"/>
      <c r="Y8635" s="62"/>
      <c r="Z8635" s="108"/>
    </row>
    <row r="8636" spans="23:26" x14ac:dyDescent="0.25">
      <c r="W8636" s="107"/>
      <c r="X8636" s="225"/>
      <c r="Y8636" s="62"/>
      <c r="Z8636" s="108"/>
    </row>
    <row r="8637" spans="23:26" x14ac:dyDescent="0.25">
      <c r="W8637" s="107"/>
      <c r="X8637" s="225"/>
      <c r="Y8637" s="62"/>
      <c r="Z8637" s="108"/>
    </row>
    <row r="8638" spans="23:26" x14ac:dyDescent="0.25">
      <c r="W8638" s="107"/>
      <c r="X8638" s="225"/>
      <c r="Y8638" s="62"/>
      <c r="Z8638" s="108"/>
    </row>
    <row r="8639" spans="23:26" x14ac:dyDescent="0.25">
      <c r="W8639" s="107"/>
      <c r="X8639" s="225"/>
      <c r="Y8639" s="62"/>
      <c r="Z8639" s="108"/>
    </row>
    <row r="8640" spans="23:26" x14ac:dyDescent="0.25">
      <c r="W8640" s="107"/>
      <c r="X8640" s="225"/>
      <c r="Y8640" s="62"/>
      <c r="Z8640" s="108"/>
    </row>
    <row r="8641" spans="23:26" x14ac:dyDescent="0.25">
      <c r="W8641" s="107"/>
      <c r="X8641" s="225"/>
      <c r="Y8641" s="62"/>
      <c r="Z8641" s="108"/>
    </row>
    <row r="8642" spans="23:26" x14ac:dyDescent="0.25">
      <c r="W8642" s="107"/>
      <c r="X8642" s="225"/>
      <c r="Y8642" s="62"/>
      <c r="Z8642" s="108"/>
    </row>
    <row r="8643" spans="23:26" x14ac:dyDescent="0.25">
      <c r="W8643" s="107"/>
      <c r="X8643" s="225"/>
      <c r="Y8643" s="62"/>
      <c r="Z8643" s="108"/>
    </row>
    <row r="8644" spans="23:26" x14ac:dyDescent="0.25">
      <c r="W8644" s="107"/>
      <c r="X8644" s="225"/>
      <c r="Y8644" s="62"/>
      <c r="Z8644" s="108"/>
    </row>
    <row r="8645" spans="23:26" x14ac:dyDescent="0.25">
      <c r="W8645" s="107"/>
      <c r="X8645" s="225"/>
      <c r="Y8645" s="62"/>
      <c r="Z8645" s="108"/>
    </row>
    <row r="8646" spans="23:26" x14ac:dyDescent="0.25">
      <c r="W8646" s="107"/>
      <c r="X8646" s="225"/>
      <c r="Y8646" s="62"/>
      <c r="Z8646" s="108"/>
    </row>
    <row r="8647" spans="23:26" x14ac:dyDescent="0.25">
      <c r="W8647" s="107"/>
      <c r="X8647" s="225"/>
      <c r="Y8647" s="62"/>
      <c r="Z8647" s="108"/>
    </row>
    <row r="8648" spans="23:26" x14ac:dyDescent="0.25">
      <c r="W8648" s="107"/>
      <c r="X8648" s="225"/>
      <c r="Y8648" s="62"/>
      <c r="Z8648" s="108"/>
    </row>
    <row r="8649" spans="23:26" x14ac:dyDescent="0.25">
      <c r="W8649" s="107"/>
      <c r="X8649" s="225"/>
      <c r="Y8649" s="62"/>
      <c r="Z8649" s="108"/>
    </row>
    <row r="8650" spans="23:26" x14ac:dyDescent="0.25">
      <c r="W8650" s="107"/>
      <c r="X8650" s="225"/>
      <c r="Y8650" s="62"/>
      <c r="Z8650" s="108"/>
    </row>
    <row r="8651" spans="23:26" x14ac:dyDescent="0.25">
      <c r="W8651" s="107"/>
      <c r="X8651" s="225"/>
      <c r="Y8651" s="62"/>
      <c r="Z8651" s="108"/>
    </row>
    <row r="8652" spans="23:26" x14ac:dyDescent="0.25">
      <c r="W8652" s="107"/>
      <c r="X8652" s="225"/>
      <c r="Y8652" s="62"/>
      <c r="Z8652" s="108"/>
    </row>
    <row r="8653" spans="23:26" x14ac:dyDescent="0.25">
      <c r="W8653" s="107"/>
      <c r="X8653" s="225"/>
      <c r="Y8653" s="62"/>
      <c r="Z8653" s="108"/>
    </row>
    <row r="8654" spans="23:26" x14ac:dyDescent="0.25">
      <c r="W8654" s="107"/>
      <c r="X8654" s="225"/>
      <c r="Y8654" s="62"/>
      <c r="Z8654" s="108"/>
    </row>
    <row r="8655" spans="23:26" x14ac:dyDescent="0.25">
      <c r="W8655" s="107"/>
      <c r="X8655" s="225"/>
      <c r="Y8655" s="62"/>
      <c r="Z8655" s="108"/>
    </row>
    <row r="8656" spans="23:26" x14ac:dyDescent="0.25">
      <c r="W8656" s="107"/>
      <c r="X8656" s="225"/>
      <c r="Y8656" s="62"/>
      <c r="Z8656" s="108"/>
    </row>
    <row r="8657" spans="23:26" x14ac:dyDescent="0.25">
      <c r="W8657" s="107"/>
      <c r="X8657" s="225"/>
      <c r="Y8657" s="62"/>
      <c r="Z8657" s="108"/>
    </row>
    <row r="8658" spans="23:26" x14ac:dyDescent="0.25">
      <c r="W8658" s="107"/>
      <c r="X8658" s="225"/>
      <c r="Y8658" s="62"/>
      <c r="Z8658" s="108"/>
    </row>
    <row r="8659" spans="23:26" x14ac:dyDescent="0.25">
      <c r="W8659" s="107"/>
      <c r="X8659" s="225"/>
      <c r="Y8659" s="62"/>
      <c r="Z8659" s="108"/>
    </row>
    <row r="8660" spans="23:26" x14ac:dyDescent="0.25">
      <c r="W8660" s="107"/>
      <c r="X8660" s="225"/>
      <c r="Y8660" s="62"/>
      <c r="Z8660" s="108"/>
    </row>
    <row r="8661" spans="23:26" x14ac:dyDescent="0.25">
      <c r="W8661" s="107"/>
      <c r="X8661" s="225"/>
      <c r="Y8661" s="62"/>
      <c r="Z8661" s="108"/>
    </row>
    <row r="8662" spans="23:26" x14ac:dyDescent="0.25">
      <c r="W8662" s="107"/>
      <c r="X8662" s="225"/>
      <c r="Y8662" s="62"/>
      <c r="Z8662" s="108"/>
    </row>
    <row r="8663" spans="23:26" x14ac:dyDescent="0.25">
      <c r="W8663" s="107"/>
      <c r="X8663" s="225"/>
      <c r="Y8663" s="62"/>
      <c r="Z8663" s="108"/>
    </row>
    <row r="8664" spans="23:26" x14ac:dyDescent="0.25">
      <c r="W8664" s="107"/>
      <c r="X8664" s="225"/>
      <c r="Y8664" s="62"/>
      <c r="Z8664" s="108"/>
    </row>
    <row r="8665" spans="23:26" x14ac:dyDescent="0.25">
      <c r="W8665" s="107"/>
      <c r="X8665" s="225"/>
      <c r="Y8665" s="62"/>
      <c r="Z8665" s="108"/>
    </row>
    <row r="8666" spans="23:26" x14ac:dyDescent="0.25">
      <c r="W8666" s="107"/>
      <c r="X8666" s="225"/>
      <c r="Y8666" s="62"/>
      <c r="Z8666" s="108"/>
    </row>
    <row r="8667" spans="23:26" x14ac:dyDescent="0.25">
      <c r="W8667" s="107"/>
      <c r="X8667" s="225"/>
      <c r="Y8667" s="62"/>
      <c r="Z8667" s="108"/>
    </row>
    <row r="8668" spans="23:26" x14ac:dyDescent="0.25">
      <c r="W8668" s="107"/>
      <c r="X8668" s="225"/>
      <c r="Y8668" s="62"/>
      <c r="Z8668" s="108"/>
    </row>
    <row r="8669" spans="23:26" x14ac:dyDescent="0.25">
      <c r="W8669" s="107"/>
      <c r="X8669" s="225"/>
      <c r="Y8669" s="62"/>
      <c r="Z8669" s="108"/>
    </row>
    <row r="8670" spans="23:26" x14ac:dyDescent="0.25">
      <c r="W8670" s="107"/>
      <c r="X8670" s="225"/>
      <c r="Y8670" s="62"/>
      <c r="Z8670" s="108"/>
    </row>
    <row r="8671" spans="23:26" x14ac:dyDescent="0.25">
      <c r="W8671" s="107"/>
      <c r="X8671" s="225"/>
      <c r="Y8671" s="62"/>
      <c r="Z8671" s="108"/>
    </row>
    <row r="8672" spans="23:26" x14ac:dyDescent="0.25">
      <c r="W8672" s="107"/>
      <c r="X8672" s="225"/>
      <c r="Y8672" s="62"/>
      <c r="Z8672" s="108"/>
    </row>
    <row r="8673" spans="23:26" x14ac:dyDescent="0.25">
      <c r="W8673" s="107"/>
      <c r="X8673" s="225"/>
      <c r="Y8673" s="62"/>
      <c r="Z8673" s="108"/>
    </row>
    <row r="8674" spans="23:26" x14ac:dyDescent="0.25">
      <c r="W8674" s="107"/>
      <c r="X8674" s="225"/>
      <c r="Y8674" s="62"/>
      <c r="Z8674" s="108"/>
    </row>
    <row r="8675" spans="23:26" x14ac:dyDescent="0.25">
      <c r="W8675" s="107"/>
      <c r="X8675" s="225"/>
      <c r="Y8675" s="62"/>
      <c r="Z8675" s="108"/>
    </row>
    <row r="8676" spans="23:26" x14ac:dyDescent="0.25">
      <c r="W8676" s="107"/>
      <c r="X8676" s="225"/>
      <c r="Y8676" s="62"/>
      <c r="Z8676" s="108"/>
    </row>
    <row r="8677" spans="23:26" x14ac:dyDescent="0.25">
      <c r="W8677" s="107"/>
      <c r="X8677" s="225"/>
      <c r="Y8677" s="62"/>
      <c r="Z8677" s="108"/>
    </row>
    <row r="8678" spans="23:26" x14ac:dyDescent="0.25">
      <c r="W8678" s="107"/>
      <c r="X8678" s="225"/>
      <c r="Y8678" s="62"/>
      <c r="Z8678" s="108"/>
    </row>
    <row r="8679" spans="23:26" x14ac:dyDescent="0.25">
      <c r="W8679" s="107"/>
      <c r="X8679" s="225"/>
      <c r="Y8679" s="62"/>
      <c r="Z8679" s="108"/>
    </row>
    <row r="8680" spans="23:26" x14ac:dyDescent="0.25">
      <c r="W8680" s="107"/>
      <c r="X8680" s="225"/>
      <c r="Y8680" s="62"/>
      <c r="Z8680" s="108"/>
    </row>
    <row r="8681" spans="23:26" x14ac:dyDescent="0.25">
      <c r="W8681" s="107"/>
      <c r="X8681" s="225"/>
      <c r="Y8681" s="62"/>
      <c r="Z8681" s="108"/>
    </row>
    <row r="8682" spans="23:26" x14ac:dyDescent="0.25">
      <c r="W8682" s="107"/>
      <c r="X8682" s="225"/>
      <c r="Y8682" s="62"/>
      <c r="Z8682" s="108"/>
    </row>
    <row r="8683" spans="23:26" x14ac:dyDescent="0.25">
      <c r="W8683" s="107"/>
      <c r="X8683" s="225"/>
      <c r="Y8683" s="62"/>
      <c r="Z8683" s="108"/>
    </row>
    <row r="8684" spans="23:26" x14ac:dyDescent="0.25">
      <c r="W8684" s="107"/>
      <c r="X8684" s="225"/>
      <c r="Y8684" s="62"/>
      <c r="Z8684" s="108"/>
    </row>
    <row r="8685" spans="23:26" x14ac:dyDescent="0.25">
      <c r="W8685" s="107"/>
      <c r="X8685" s="225"/>
      <c r="Y8685" s="62"/>
      <c r="Z8685" s="108"/>
    </row>
    <row r="8686" spans="23:26" x14ac:dyDescent="0.25">
      <c r="W8686" s="107"/>
      <c r="X8686" s="225"/>
      <c r="Y8686" s="62"/>
      <c r="Z8686" s="108"/>
    </row>
    <row r="8687" spans="23:26" x14ac:dyDescent="0.25">
      <c r="W8687" s="107"/>
      <c r="X8687" s="225"/>
      <c r="Y8687" s="62"/>
      <c r="Z8687" s="108"/>
    </row>
    <row r="8688" spans="23:26" x14ac:dyDescent="0.25">
      <c r="W8688" s="107"/>
      <c r="X8688" s="225"/>
      <c r="Y8688" s="62"/>
      <c r="Z8688" s="108"/>
    </row>
    <row r="8689" spans="23:26" x14ac:dyDescent="0.25">
      <c r="W8689" s="107"/>
      <c r="X8689" s="225"/>
      <c r="Y8689" s="62"/>
      <c r="Z8689" s="108"/>
    </row>
    <row r="8690" spans="23:26" x14ac:dyDescent="0.25">
      <c r="W8690" s="107"/>
      <c r="X8690" s="225"/>
      <c r="Y8690" s="62"/>
      <c r="Z8690" s="108"/>
    </row>
    <row r="8691" spans="23:26" x14ac:dyDescent="0.25">
      <c r="W8691" s="107"/>
      <c r="X8691" s="225"/>
      <c r="Y8691" s="62"/>
      <c r="Z8691" s="108"/>
    </row>
    <row r="8692" spans="23:26" x14ac:dyDescent="0.25">
      <c r="W8692" s="107"/>
      <c r="X8692" s="225"/>
      <c r="Y8692" s="62"/>
      <c r="Z8692" s="108"/>
    </row>
    <row r="8693" spans="23:26" x14ac:dyDescent="0.25">
      <c r="W8693" s="107"/>
      <c r="X8693" s="225"/>
      <c r="Y8693" s="62"/>
      <c r="Z8693" s="108"/>
    </row>
    <row r="8694" spans="23:26" x14ac:dyDescent="0.25">
      <c r="W8694" s="107"/>
      <c r="X8694" s="225"/>
      <c r="Y8694" s="62"/>
      <c r="Z8694" s="108"/>
    </row>
    <row r="8695" spans="23:26" x14ac:dyDescent="0.25">
      <c r="W8695" s="107"/>
      <c r="X8695" s="225"/>
      <c r="Y8695" s="62"/>
      <c r="Z8695" s="108"/>
    </row>
    <row r="8696" spans="23:26" x14ac:dyDescent="0.25">
      <c r="W8696" s="107"/>
      <c r="X8696" s="225"/>
      <c r="Y8696" s="62"/>
      <c r="Z8696" s="108"/>
    </row>
    <row r="8697" spans="23:26" x14ac:dyDescent="0.25">
      <c r="W8697" s="107"/>
      <c r="X8697" s="225"/>
      <c r="Y8697" s="62"/>
      <c r="Z8697" s="108"/>
    </row>
    <row r="8698" spans="23:26" x14ac:dyDescent="0.25">
      <c r="W8698" s="107"/>
      <c r="X8698" s="225"/>
      <c r="Y8698" s="62"/>
      <c r="Z8698" s="108"/>
    </row>
    <row r="8699" spans="23:26" x14ac:dyDescent="0.25">
      <c r="W8699" s="107"/>
      <c r="X8699" s="225"/>
      <c r="Y8699" s="62"/>
      <c r="Z8699" s="108"/>
    </row>
    <row r="8700" spans="23:26" x14ac:dyDescent="0.25">
      <c r="W8700" s="107"/>
      <c r="X8700" s="225"/>
      <c r="Y8700" s="62"/>
      <c r="Z8700" s="108"/>
    </row>
    <row r="8701" spans="23:26" x14ac:dyDescent="0.25">
      <c r="W8701" s="107"/>
      <c r="X8701" s="225"/>
      <c r="Y8701" s="62"/>
      <c r="Z8701" s="108"/>
    </row>
    <row r="8702" spans="23:26" x14ac:dyDescent="0.25">
      <c r="W8702" s="107"/>
      <c r="X8702" s="225"/>
      <c r="Y8702" s="62"/>
      <c r="Z8702" s="108"/>
    </row>
    <row r="8703" spans="23:26" x14ac:dyDescent="0.25">
      <c r="W8703" s="107"/>
      <c r="X8703" s="225"/>
      <c r="Y8703" s="62"/>
      <c r="Z8703" s="108"/>
    </row>
    <row r="8704" spans="23:26" x14ac:dyDescent="0.25">
      <c r="W8704" s="107"/>
      <c r="X8704" s="225"/>
      <c r="Y8704" s="62"/>
      <c r="Z8704" s="108"/>
    </row>
    <row r="8705" spans="23:26" x14ac:dyDescent="0.25">
      <c r="W8705" s="107"/>
      <c r="X8705" s="225"/>
      <c r="Y8705" s="62"/>
      <c r="Z8705" s="108"/>
    </row>
    <row r="8706" spans="23:26" x14ac:dyDescent="0.25">
      <c r="W8706" s="107"/>
      <c r="X8706" s="225"/>
      <c r="Y8706" s="62"/>
      <c r="Z8706" s="108"/>
    </row>
    <row r="8707" spans="23:26" x14ac:dyDescent="0.25">
      <c r="W8707" s="107"/>
      <c r="X8707" s="225"/>
      <c r="Y8707" s="62"/>
      <c r="Z8707" s="108"/>
    </row>
    <row r="8708" spans="23:26" x14ac:dyDescent="0.25">
      <c r="W8708" s="107"/>
      <c r="X8708" s="225"/>
      <c r="Y8708" s="62"/>
      <c r="Z8708" s="108"/>
    </row>
    <row r="8709" spans="23:26" x14ac:dyDescent="0.25">
      <c r="W8709" s="107"/>
      <c r="X8709" s="225"/>
      <c r="Y8709" s="62"/>
      <c r="Z8709" s="108"/>
    </row>
    <row r="8710" spans="23:26" x14ac:dyDescent="0.25">
      <c r="W8710" s="107"/>
      <c r="X8710" s="225"/>
      <c r="Y8710" s="62"/>
      <c r="Z8710" s="108"/>
    </row>
    <row r="8711" spans="23:26" x14ac:dyDescent="0.25">
      <c r="W8711" s="107"/>
      <c r="X8711" s="225"/>
      <c r="Y8711" s="62"/>
      <c r="Z8711" s="108"/>
    </row>
    <row r="8712" spans="23:26" x14ac:dyDescent="0.25">
      <c r="W8712" s="107"/>
      <c r="X8712" s="225"/>
      <c r="Y8712" s="62"/>
      <c r="Z8712" s="108"/>
    </row>
    <row r="8713" spans="23:26" x14ac:dyDescent="0.25">
      <c r="W8713" s="107"/>
      <c r="X8713" s="225"/>
      <c r="Y8713" s="62"/>
      <c r="Z8713" s="108"/>
    </row>
    <row r="8714" spans="23:26" x14ac:dyDescent="0.25">
      <c r="W8714" s="107"/>
      <c r="X8714" s="225"/>
      <c r="Y8714" s="62"/>
      <c r="Z8714" s="108"/>
    </row>
    <row r="8715" spans="23:26" x14ac:dyDescent="0.25">
      <c r="W8715" s="107"/>
      <c r="X8715" s="225"/>
      <c r="Y8715" s="62"/>
      <c r="Z8715" s="108"/>
    </row>
    <row r="8716" spans="23:26" x14ac:dyDescent="0.25">
      <c r="W8716" s="107"/>
      <c r="X8716" s="225"/>
      <c r="Y8716" s="62"/>
      <c r="Z8716" s="108"/>
    </row>
    <row r="8717" spans="23:26" x14ac:dyDescent="0.25">
      <c r="W8717" s="107"/>
      <c r="X8717" s="225"/>
      <c r="Y8717" s="62"/>
      <c r="Z8717" s="108"/>
    </row>
    <row r="8718" spans="23:26" x14ac:dyDescent="0.25">
      <c r="W8718" s="107"/>
      <c r="X8718" s="225"/>
      <c r="Y8718" s="62"/>
      <c r="Z8718" s="108"/>
    </row>
    <row r="8719" spans="23:26" x14ac:dyDescent="0.25">
      <c r="W8719" s="107"/>
      <c r="X8719" s="225"/>
      <c r="Y8719" s="62"/>
      <c r="Z8719" s="108"/>
    </row>
    <row r="8720" spans="23:26" x14ac:dyDescent="0.25">
      <c r="W8720" s="107"/>
      <c r="X8720" s="225"/>
      <c r="Y8720" s="62"/>
      <c r="Z8720" s="108"/>
    </row>
    <row r="8721" spans="23:26" x14ac:dyDescent="0.25">
      <c r="W8721" s="107"/>
      <c r="X8721" s="225"/>
      <c r="Y8721" s="62"/>
      <c r="Z8721" s="108"/>
    </row>
    <row r="8722" spans="23:26" x14ac:dyDescent="0.25">
      <c r="W8722" s="107"/>
      <c r="X8722" s="225"/>
      <c r="Y8722" s="62"/>
      <c r="Z8722" s="108"/>
    </row>
    <row r="8723" spans="23:26" x14ac:dyDescent="0.25">
      <c r="W8723" s="107"/>
      <c r="X8723" s="225"/>
      <c r="Y8723" s="62"/>
      <c r="Z8723" s="108"/>
    </row>
    <row r="8724" spans="23:26" x14ac:dyDescent="0.25">
      <c r="W8724" s="107"/>
      <c r="X8724" s="225"/>
      <c r="Y8724" s="62"/>
      <c r="Z8724" s="108"/>
    </row>
    <row r="8725" spans="23:26" x14ac:dyDescent="0.25">
      <c r="W8725" s="107"/>
      <c r="X8725" s="225"/>
      <c r="Y8725" s="62"/>
      <c r="Z8725" s="108"/>
    </row>
    <row r="8726" spans="23:26" x14ac:dyDescent="0.25">
      <c r="W8726" s="107"/>
      <c r="X8726" s="225"/>
      <c r="Y8726" s="62"/>
      <c r="Z8726" s="108"/>
    </row>
    <row r="8727" spans="23:26" x14ac:dyDescent="0.25">
      <c r="W8727" s="107"/>
      <c r="X8727" s="225"/>
      <c r="Y8727" s="62"/>
      <c r="Z8727" s="108"/>
    </row>
    <row r="8728" spans="23:26" x14ac:dyDescent="0.25">
      <c r="W8728" s="107"/>
      <c r="X8728" s="225"/>
      <c r="Y8728" s="62"/>
      <c r="Z8728" s="108"/>
    </row>
    <row r="8729" spans="23:26" x14ac:dyDescent="0.25">
      <c r="W8729" s="107"/>
      <c r="X8729" s="225"/>
      <c r="Y8729" s="62"/>
      <c r="Z8729" s="108"/>
    </row>
    <row r="8730" spans="23:26" x14ac:dyDescent="0.25">
      <c r="W8730" s="107"/>
      <c r="X8730" s="225"/>
      <c r="Y8730" s="62"/>
      <c r="Z8730" s="108"/>
    </row>
    <row r="8731" spans="23:26" x14ac:dyDescent="0.25">
      <c r="W8731" s="107"/>
      <c r="X8731" s="225"/>
      <c r="Y8731" s="62"/>
      <c r="Z8731" s="108"/>
    </row>
    <row r="8732" spans="23:26" x14ac:dyDescent="0.25">
      <c r="W8732" s="107"/>
      <c r="X8732" s="225"/>
      <c r="Y8732" s="62"/>
      <c r="Z8732" s="108"/>
    </row>
    <row r="8733" spans="23:26" x14ac:dyDescent="0.25">
      <c r="W8733" s="107"/>
      <c r="X8733" s="225"/>
      <c r="Y8733" s="62"/>
      <c r="Z8733" s="108"/>
    </row>
    <row r="8734" spans="23:26" x14ac:dyDescent="0.25">
      <c r="W8734" s="107"/>
      <c r="X8734" s="225"/>
      <c r="Y8734" s="62"/>
      <c r="Z8734" s="108"/>
    </row>
    <row r="8735" spans="23:26" x14ac:dyDescent="0.25">
      <c r="W8735" s="107"/>
      <c r="X8735" s="225"/>
      <c r="Y8735" s="62"/>
      <c r="Z8735" s="108"/>
    </row>
    <row r="8736" spans="23:26" x14ac:dyDescent="0.25">
      <c r="W8736" s="107"/>
      <c r="X8736" s="225"/>
      <c r="Y8736" s="62"/>
      <c r="Z8736" s="108"/>
    </row>
    <row r="8737" spans="23:26" x14ac:dyDescent="0.25">
      <c r="W8737" s="107"/>
      <c r="X8737" s="225"/>
      <c r="Y8737" s="62"/>
      <c r="Z8737" s="108"/>
    </row>
    <row r="8738" spans="23:26" x14ac:dyDescent="0.25">
      <c r="W8738" s="107"/>
      <c r="X8738" s="225"/>
      <c r="Y8738" s="62"/>
      <c r="Z8738" s="108"/>
    </row>
    <row r="8739" spans="23:26" x14ac:dyDescent="0.25">
      <c r="W8739" s="107"/>
      <c r="X8739" s="225"/>
      <c r="Y8739" s="62"/>
      <c r="Z8739" s="108"/>
    </row>
    <row r="8740" spans="23:26" x14ac:dyDescent="0.25">
      <c r="W8740" s="107"/>
      <c r="X8740" s="225"/>
      <c r="Y8740" s="62"/>
      <c r="Z8740" s="108"/>
    </row>
    <row r="8741" spans="23:26" x14ac:dyDescent="0.25">
      <c r="W8741" s="107"/>
      <c r="X8741" s="225"/>
      <c r="Y8741" s="62"/>
      <c r="Z8741" s="108"/>
    </row>
    <row r="8742" spans="23:26" x14ac:dyDescent="0.25">
      <c r="W8742" s="107"/>
      <c r="X8742" s="225"/>
      <c r="Y8742" s="62"/>
      <c r="Z8742" s="108"/>
    </row>
    <row r="8743" spans="23:26" x14ac:dyDescent="0.25">
      <c r="W8743" s="107"/>
      <c r="X8743" s="225"/>
      <c r="Y8743" s="62"/>
      <c r="Z8743" s="108"/>
    </row>
    <row r="8744" spans="23:26" x14ac:dyDescent="0.25">
      <c r="W8744" s="107"/>
      <c r="X8744" s="225"/>
      <c r="Y8744" s="62"/>
      <c r="Z8744" s="108"/>
    </row>
    <row r="8745" spans="23:26" x14ac:dyDescent="0.25">
      <c r="W8745" s="107"/>
      <c r="X8745" s="225"/>
      <c r="Y8745" s="62"/>
      <c r="Z8745" s="108"/>
    </row>
    <row r="8746" spans="23:26" x14ac:dyDescent="0.25">
      <c r="W8746" s="107"/>
      <c r="X8746" s="225"/>
      <c r="Y8746" s="62"/>
      <c r="Z8746" s="108"/>
    </row>
    <row r="8747" spans="23:26" x14ac:dyDescent="0.25">
      <c r="W8747" s="107"/>
      <c r="X8747" s="225"/>
      <c r="Y8747" s="62"/>
      <c r="Z8747" s="108"/>
    </row>
    <row r="8748" spans="23:26" x14ac:dyDescent="0.25">
      <c r="W8748" s="107"/>
      <c r="X8748" s="225"/>
      <c r="Y8748" s="62"/>
      <c r="Z8748" s="108"/>
    </row>
    <row r="8749" spans="23:26" x14ac:dyDescent="0.25">
      <c r="W8749" s="107"/>
      <c r="X8749" s="225"/>
      <c r="Y8749" s="62"/>
      <c r="Z8749" s="108"/>
    </row>
    <row r="8750" spans="23:26" x14ac:dyDescent="0.25">
      <c r="W8750" s="107"/>
      <c r="X8750" s="225"/>
      <c r="Y8750" s="62"/>
      <c r="Z8750" s="108"/>
    </row>
    <row r="8751" spans="23:26" x14ac:dyDescent="0.25">
      <c r="W8751" s="107"/>
      <c r="X8751" s="225"/>
      <c r="Y8751" s="62"/>
      <c r="Z8751" s="108"/>
    </row>
    <row r="8752" spans="23:26" x14ac:dyDescent="0.25">
      <c r="W8752" s="107"/>
      <c r="X8752" s="225"/>
      <c r="Y8752" s="62"/>
      <c r="Z8752" s="108"/>
    </row>
    <row r="8753" spans="23:26" x14ac:dyDescent="0.25">
      <c r="W8753" s="107"/>
      <c r="X8753" s="225"/>
      <c r="Y8753" s="62"/>
      <c r="Z8753" s="108"/>
    </row>
    <row r="8754" spans="23:26" x14ac:dyDescent="0.25">
      <c r="W8754" s="107"/>
      <c r="X8754" s="225"/>
      <c r="Y8754" s="62"/>
      <c r="Z8754" s="108"/>
    </row>
    <row r="8755" spans="23:26" x14ac:dyDescent="0.25">
      <c r="W8755" s="107"/>
      <c r="X8755" s="225"/>
      <c r="Y8755" s="62"/>
      <c r="Z8755" s="108"/>
    </row>
    <row r="8756" spans="23:26" x14ac:dyDescent="0.25">
      <c r="W8756" s="107"/>
      <c r="X8756" s="225"/>
      <c r="Y8756" s="62"/>
      <c r="Z8756" s="108"/>
    </row>
    <row r="8757" spans="23:26" x14ac:dyDescent="0.25">
      <c r="W8757" s="107"/>
      <c r="X8757" s="225"/>
      <c r="Y8757" s="62"/>
      <c r="Z8757" s="108"/>
    </row>
    <row r="8758" spans="23:26" x14ac:dyDescent="0.25">
      <c r="W8758" s="107"/>
      <c r="X8758" s="225"/>
      <c r="Y8758" s="62"/>
      <c r="Z8758" s="108"/>
    </row>
    <row r="8759" spans="23:26" x14ac:dyDescent="0.25">
      <c r="W8759" s="107"/>
      <c r="X8759" s="225"/>
      <c r="Y8759" s="62"/>
      <c r="Z8759" s="108"/>
    </row>
    <row r="8760" spans="23:26" x14ac:dyDescent="0.25">
      <c r="W8760" s="107"/>
      <c r="X8760" s="225"/>
      <c r="Y8760" s="62"/>
      <c r="Z8760" s="108"/>
    </row>
    <row r="8761" spans="23:26" x14ac:dyDescent="0.25">
      <c r="W8761" s="107"/>
      <c r="X8761" s="225"/>
      <c r="Y8761" s="62"/>
      <c r="Z8761" s="108"/>
    </row>
    <row r="8762" spans="23:26" x14ac:dyDescent="0.25">
      <c r="W8762" s="107"/>
      <c r="X8762" s="225"/>
      <c r="Y8762" s="62"/>
      <c r="Z8762" s="108"/>
    </row>
    <row r="8763" spans="23:26" x14ac:dyDescent="0.25">
      <c r="W8763" s="107"/>
      <c r="X8763" s="225"/>
      <c r="Y8763" s="62"/>
      <c r="Z8763" s="108"/>
    </row>
    <row r="8764" spans="23:26" x14ac:dyDescent="0.25">
      <c r="W8764" s="107"/>
      <c r="X8764" s="225"/>
      <c r="Y8764" s="62"/>
      <c r="Z8764" s="108"/>
    </row>
    <row r="8765" spans="23:26" x14ac:dyDescent="0.25">
      <c r="W8765" s="107"/>
      <c r="X8765" s="225"/>
      <c r="Y8765" s="62"/>
      <c r="Z8765" s="108"/>
    </row>
    <row r="8766" spans="23:26" x14ac:dyDescent="0.25">
      <c r="W8766" s="107"/>
      <c r="X8766" s="225"/>
      <c r="Y8766" s="62"/>
      <c r="Z8766" s="108"/>
    </row>
    <row r="8767" spans="23:26" x14ac:dyDescent="0.25">
      <c r="W8767" s="107"/>
      <c r="X8767" s="225"/>
      <c r="Y8767" s="62"/>
      <c r="Z8767" s="108"/>
    </row>
    <row r="8768" spans="23:26" x14ac:dyDescent="0.25">
      <c r="W8768" s="107"/>
      <c r="X8768" s="225"/>
      <c r="Y8768" s="62"/>
      <c r="Z8768" s="108"/>
    </row>
    <row r="8769" spans="23:26" x14ac:dyDescent="0.25">
      <c r="W8769" s="107"/>
      <c r="X8769" s="225"/>
      <c r="Y8769" s="62"/>
      <c r="Z8769" s="108"/>
    </row>
    <row r="8770" spans="23:26" x14ac:dyDescent="0.25">
      <c r="W8770" s="107"/>
      <c r="X8770" s="225"/>
      <c r="Y8770" s="62"/>
      <c r="Z8770" s="108"/>
    </row>
    <row r="8771" spans="23:26" x14ac:dyDescent="0.25">
      <c r="W8771" s="107"/>
      <c r="X8771" s="225"/>
      <c r="Y8771" s="62"/>
      <c r="Z8771" s="108"/>
    </row>
    <row r="8772" spans="23:26" x14ac:dyDescent="0.25">
      <c r="W8772" s="107"/>
      <c r="X8772" s="225"/>
      <c r="Y8772" s="62"/>
      <c r="Z8772" s="108"/>
    </row>
    <row r="8773" spans="23:26" x14ac:dyDescent="0.25">
      <c r="W8773" s="107"/>
      <c r="X8773" s="225"/>
      <c r="Y8773" s="62"/>
      <c r="Z8773" s="108"/>
    </row>
    <row r="8774" spans="23:26" x14ac:dyDescent="0.25">
      <c r="W8774" s="107"/>
      <c r="X8774" s="225"/>
      <c r="Y8774" s="62"/>
      <c r="Z8774" s="108"/>
    </row>
    <row r="8775" spans="23:26" x14ac:dyDescent="0.25">
      <c r="W8775" s="107"/>
      <c r="X8775" s="225"/>
      <c r="Y8775" s="62"/>
      <c r="Z8775" s="108"/>
    </row>
    <row r="8776" spans="23:26" x14ac:dyDescent="0.25">
      <c r="W8776" s="107"/>
      <c r="X8776" s="225"/>
      <c r="Y8776" s="62"/>
      <c r="Z8776" s="108"/>
    </row>
    <row r="8777" spans="23:26" x14ac:dyDescent="0.25">
      <c r="W8777" s="107"/>
      <c r="X8777" s="225"/>
      <c r="Y8777" s="62"/>
      <c r="Z8777" s="108"/>
    </row>
    <row r="8778" spans="23:26" x14ac:dyDescent="0.25">
      <c r="W8778" s="107"/>
      <c r="X8778" s="225"/>
      <c r="Y8778" s="62"/>
      <c r="Z8778" s="108"/>
    </row>
    <row r="8779" spans="23:26" x14ac:dyDescent="0.25">
      <c r="W8779" s="107"/>
      <c r="X8779" s="225"/>
      <c r="Y8779" s="62"/>
      <c r="Z8779" s="108"/>
    </row>
    <row r="8780" spans="23:26" x14ac:dyDescent="0.25">
      <c r="W8780" s="107"/>
      <c r="X8780" s="225"/>
      <c r="Y8780" s="62"/>
      <c r="Z8780" s="108"/>
    </row>
    <row r="8781" spans="23:26" x14ac:dyDescent="0.25">
      <c r="W8781" s="107"/>
      <c r="X8781" s="225"/>
      <c r="Y8781" s="62"/>
      <c r="Z8781" s="108"/>
    </row>
    <row r="8782" spans="23:26" x14ac:dyDescent="0.25">
      <c r="W8782" s="107"/>
      <c r="X8782" s="225"/>
      <c r="Y8782" s="62"/>
      <c r="Z8782" s="108"/>
    </row>
    <row r="8783" spans="23:26" x14ac:dyDescent="0.25">
      <c r="W8783" s="107"/>
      <c r="X8783" s="225"/>
      <c r="Y8783" s="62"/>
      <c r="Z8783" s="108"/>
    </row>
    <row r="8784" spans="23:26" x14ac:dyDescent="0.25">
      <c r="W8784" s="107"/>
      <c r="X8784" s="225"/>
      <c r="Y8784" s="62"/>
      <c r="Z8784" s="108"/>
    </row>
    <row r="8785" spans="23:26" x14ac:dyDescent="0.25">
      <c r="W8785" s="107"/>
      <c r="X8785" s="225"/>
      <c r="Y8785" s="62"/>
      <c r="Z8785" s="108"/>
    </row>
    <row r="8786" spans="23:26" x14ac:dyDescent="0.25">
      <c r="W8786" s="107"/>
      <c r="X8786" s="225"/>
      <c r="Y8786" s="62"/>
      <c r="Z8786" s="108"/>
    </row>
    <row r="8787" spans="23:26" x14ac:dyDescent="0.25">
      <c r="W8787" s="107"/>
      <c r="X8787" s="225"/>
      <c r="Y8787" s="62"/>
      <c r="Z8787" s="108"/>
    </row>
    <row r="8788" spans="23:26" x14ac:dyDescent="0.25">
      <c r="W8788" s="107"/>
      <c r="X8788" s="225"/>
      <c r="Y8788" s="62"/>
      <c r="Z8788" s="108"/>
    </row>
    <row r="8789" spans="23:26" x14ac:dyDescent="0.25">
      <c r="W8789" s="107"/>
      <c r="X8789" s="225"/>
      <c r="Y8789" s="62"/>
      <c r="Z8789" s="108"/>
    </row>
    <row r="8790" spans="23:26" x14ac:dyDescent="0.25">
      <c r="W8790" s="107"/>
      <c r="X8790" s="225"/>
      <c r="Y8790" s="62"/>
      <c r="Z8790" s="108"/>
    </row>
    <row r="8791" spans="23:26" x14ac:dyDescent="0.25">
      <c r="W8791" s="107"/>
      <c r="X8791" s="225"/>
      <c r="Y8791" s="62"/>
      <c r="Z8791" s="108"/>
    </row>
    <row r="8792" spans="23:26" x14ac:dyDescent="0.25">
      <c r="W8792" s="107"/>
      <c r="X8792" s="225"/>
      <c r="Y8792" s="62"/>
      <c r="Z8792" s="108"/>
    </row>
    <row r="8793" spans="23:26" x14ac:dyDescent="0.25">
      <c r="W8793" s="107"/>
      <c r="X8793" s="225"/>
      <c r="Y8793" s="62"/>
      <c r="Z8793" s="108"/>
    </row>
    <row r="8794" spans="23:26" x14ac:dyDescent="0.25">
      <c r="W8794" s="107"/>
      <c r="X8794" s="225"/>
      <c r="Y8794" s="62"/>
      <c r="Z8794" s="108"/>
    </row>
    <row r="8795" spans="23:26" x14ac:dyDescent="0.25">
      <c r="W8795" s="107"/>
      <c r="X8795" s="225"/>
      <c r="Y8795" s="62"/>
      <c r="Z8795" s="108"/>
    </row>
    <row r="8796" spans="23:26" x14ac:dyDescent="0.25">
      <c r="W8796" s="107"/>
      <c r="X8796" s="225"/>
      <c r="Y8796" s="62"/>
      <c r="Z8796" s="108"/>
    </row>
    <row r="8797" spans="23:26" x14ac:dyDescent="0.25">
      <c r="W8797" s="107"/>
      <c r="X8797" s="225"/>
      <c r="Y8797" s="62"/>
      <c r="Z8797" s="108"/>
    </row>
    <row r="8798" spans="23:26" x14ac:dyDescent="0.25">
      <c r="W8798" s="107"/>
      <c r="X8798" s="225"/>
      <c r="Y8798" s="62"/>
      <c r="Z8798" s="108"/>
    </row>
    <row r="8799" spans="23:26" x14ac:dyDescent="0.25">
      <c r="W8799" s="107"/>
      <c r="X8799" s="225"/>
      <c r="Y8799" s="62"/>
      <c r="Z8799" s="108"/>
    </row>
    <row r="8800" spans="23:26" x14ac:dyDescent="0.25">
      <c r="W8800" s="107"/>
      <c r="X8800" s="225"/>
      <c r="Y8800" s="62"/>
      <c r="Z8800" s="108"/>
    </row>
    <row r="8801" spans="23:26" x14ac:dyDescent="0.25">
      <c r="W8801" s="107"/>
      <c r="X8801" s="225"/>
      <c r="Y8801" s="62"/>
      <c r="Z8801" s="108"/>
    </row>
    <row r="8802" spans="23:26" x14ac:dyDescent="0.25">
      <c r="W8802" s="107"/>
      <c r="X8802" s="225"/>
      <c r="Y8802" s="62"/>
      <c r="Z8802" s="108"/>
    </row>
    <row r="8803" spans="23:26" x14ac:dyDescent="0.25">
      <c r="W8803" s="107"/>
      <c r="X8803" s="225"/>
      <c r="Y8803" s="62"/>
      <c r="Z8803" s="108"/>
    </row>
    <row r="8804" spans="23:26" x14ac:dyDescent="0.25">
      <c r="W8804" s="107"/>
      <c r="X8804" s="225"/>
      <c r="Y8804" s="62"/>
      <c r="Z8804" s="108"/>
    </row>
    <row r="8805" spans="23:26" x14ac:dyDescent="0.25">
      <c r="W8805" s="107"/>
      <c r="X8805" s="225"/>
      <c r="Y8805" s="62"/>
      <c r="Z8805" s="108"/>
    </row>
    <row r="8806" spans="23:26" x14ac:dyDescent="0.25">
      <c r="W8806" s="107"/>
      <c r="X8806" s="225"/>
      <c r="Y8806" s="62"/>
      <c r="Z8806" s="108"/>
    </row>
    <row r="8807" spans="23:26" x14ac:dyDescent="0.25">
      <c r="W8807" s="107"/>
      <c r="X8807" s="225"/>
      <c r="Y8807" s="62"/>
      <c r="Z8807" s="108"/>
    </row>
    <row r="8808" spans="23:26" x14ac:dyDescent="0.25">
      <c r="W8808" s="107"/>
      <c r="X8808" s="225"/>
      <c r="Y8808" s="62"/>
      <c r="Z8808" s="108"/>
    </row>
    <row r="8809" spans="23:26" x14ac:dyDescent="0.25">
      <c r="W8809" s="107"/>
      <c r="X8809" s="225"/>
      <c r="Y8809" s="62"/>
      <c r="Z8809" s="108"/>
    </row>
    <row r="8810" spans="23:26" x14ac:dyDescent="0.25">
      <c r="W8810" s="107"/>
      <c r="X8810" s="225"/>
      <c r="Y8810" s="62"/>
      <c r="Z8810" s="108"/>
    </row>
    <row r="8811" spans="23:26" x14ac:dyDescent="0.25">
      <c r="W8811" s="107"/>
      <c r="X8811" s="225"/>
      <c r="Y8811" s="62"/>
      <c r="Z8811" s="108"/>
    </row>
    <row r="8812" spans="23:26" x14ac:dyDescent="0.25">
      <c r="W8812" s="107"/>
      <c r="X8812" s="225"/>
      <c r="Y8812" s="62"/>
      <c r="Z8812" s="108"/>
    </row>
    <row r="8813" spans="23:26" x14ac:dyDescent="0.25">
      <c r="W8813" s="107"/>
      <c r="X8813" s="225"/>
      <c r="Y8813" s="62"/>
      <c r="Z8813" s="108"/>
    </row>
    <row r="8814" spans="23:26" x14ac:dyDescent="0.25">
      <c r="W8814" s="107"/>
      <c r="X8814" s="225"/>
      <c r="Y8814" s="62"/>
      <c r="Z8814" s="108"/>
    </row>
    <row r="8815" spans="23:26" x14ac:dyDescent="0.25">
      <c r="W8815" s="107"/>
      <c r="X8815" s="225"/>
      <c r="Y8815" s="62"/>
      <c r="Z8815" s="108"/>
    </row>
    <row r="8816" spans="23:26" x14ac:dyDescent="0.25">
      <c r="W8816" s="107"/>
      <c r="X8816" s="225"/>
      <c r="Y8816" s="62"/>
      <c r="Z8816" s="108"/>
    </row>
    <row r="8817" spans="23:26" x14ac:dyDescent="0.25">
      <c r="W8817" s="107"/>
      <c r="X8817" s="225"/>
      <c r="Y8817" s="62"/>
      <c r="Z8817" s="108"/>
    </row>
    <row r="8818" spans="23:26" x14ac:dyDescent="0.25">
      <c r="W8818" s="107"/>
      <c r="X8818" s="225"/>
      <c r="Y8818" s="62"/>
      <c r="Z8818" s="108"/>
    </row>
    <row r="8819" spans="23:26" x14ac:dyDescent="0.25">
      <c r="W8819" s="107"/>
      <c r="X8819" s="225"/>
      <c r="Y8819" s="62"/>
      <c r="Z8819" s="108"/>
    </row>
    <row r="8820" spans="23:26" x14ac:dyDescent="0.25">
      <c r="W8820" s="107"/>
      <c r="X8820" s="225"/>
      <c r="Y8820" s="62"/>
      <c r="Z8820" s="108"/>
    </row>
    <row r="8821" spans="23:26" x14ac:dyDescent="0.25">
      <c r="W8821" s="107"/>
      <c r="X8821" s="225"/>
      <c r="Y8821" s="62"/>
      <c r="Z8821" s="108"/>
    </row>
    <row r="8822" spans="23:26" x14ac:dyDescent="0.25">
      <c r="W8822" s="107"/>
      <c r="X8822" s="225"/>
      <c r="Y8822" s="62"/>
      <c r="Z8822" s="108"/>
    </row>
    <row r="8823" spans="23:26" x14ac:dyDescent="0.25">
      <c r="W8823" s="107"/>
      <c r="X8823" s="225"/>
      <c r="Y8823" s="62"/>
      <c r="Z8823" s="108"/>
    </row>
    <row r="8824" spans="23:26" x14ac:dyDescent="0.25">
      <c r="W8824" s="107"/>
      <c r="X8824" s="225"/>
      <c r="Y8824" s="62"/>
      <c r="Z8824" s="108"/>
    </row>
    <row r="8825" spans="23:26" x14ac:dyDescent="0.25">
      <c r="W8825" s="107"/>
      <c r="X8825" s="225"/>
      <c r="Y8825" s="62"/>
      <c r="Z8825" s="108"/>
    </row>
    <row r="8826" spans="23:26" x14ac:dyDescent="0.25">
      <c r="W8826" s="107"/>
      <c r="X8826" s="225"/>
      <c r="Y8826" s="62"/>
      <c r="Z8826" s="108"/>
    </row>
    <row r="8827" spans="23:26" x14ac:dyDescent="0.25">
      <c r="W8827" s="107"/>
      <c r="X8827" s="225"/>
      <c r="Y8827" s="62"/>
      <c r="Z8827" s="108"/>
    </row>
    <row r="8828" spans="23:26" x14ac:dyDescent="0.25">
      <c r="W8828" s="107"/>
      <c r="X8828" s="225"/>
      <c r="Y8828" s="62"/>
      <c r="Z8828" s="108"/>
    </row>
    <row r="8829" spans="23:26" x14ac:dyDescent="0.25">
      <c r="W8829" s="107"/>
      <c r="X8829" s="225"/>
      <c r="Y8829" s="62"/>
      <c r="Z8829" s="108"/>
    </row>
    <row r="8830" spans="23:26" x14ac:dyDescent="0.25">
      <c r="W8830" s="107"/>
      <c r="X8830" s="225"/>
      <c r="Y8830" s="62"/>
      <c r="Z8830" s="108"/>
    </row>
    <row r="8831" spans="23:26" x14ac:dyDescent="0.25">
      <c r="W8831" s="107"/>
      <c r="X8831" s="225"/>
      <c r="Y8831" s="62"/>
      <c r="Z8831" s="108"/>
    </row>
    <row r="8832" spans="23:26" x14ac:dyDescent="0.25">
      <c r="W8832" s="107"/>
      <c r="X8832" s="225"/>
      <c r="Y8832" s="62"/>
      <c r="Z8832" s="108"/>
    </row>
    <row r="8833" spans="23:26" x14ac:dyDescent="0.25">
      <c r="W8833" s="107"/>
      <c r="X8833" s="225"/>
      <c r="Y8833" s="62"/>
      <c r="Z8833" s="108"/>
    </row>
    <row r="8834" spans="23:26" x14ac:dyDescent="0.25">
      <c r="W8834" s="107"/>
      <c r="X8834" s="225"/>
      <c r="Y8834" s="62"/>
      <c r="Z8834" s="108"/>
    </row>
    <row r="8835" spans="23:26" x14ac:dyDescent="0.25">
      <c r="W8835" s="107"/>
      <c r="X8835" s="225"/>
      <c r="Y8835" s="62"/>
      <c r="Z8835" s="108"/>
    </row>
    <row r="8836" spans="23:26" x14ac:dyDescent="0.25">
      <c r="W8836" s="107"/>
      <c r="X8836" s="225"/>
      <c r="Y8836" s="62"/>
      <c r="Z8836" s="108"/>
    </row>
    <row r="8837" spans="23:26" x14ac:dyDescent="0.25">
      <c r="W8837" s="107"/>
      <c r="X8837" s="225"/>
      <c r="Y8837" s="62"/>
      <c r="Z8837" s="108"/>
    </row>
    <row r="8838" spans="23:26" x14ac:dyDescent="0.25">
      <c r="W8838" s="107"/>
      <c r="X8838" s="225"/>
      <c r="Y8838" s="62"/>
      <c r="Z8838" s="108"/>
    </row>
    <row r="8839" spans="23:26" x14ac:dyDescent="0.25">
      <c r="W8839" s="107"/>
      <c r="X8839" s="225"/>
      <c r="Y8839" s="62"/>
      <c r="Z8839" s="108"/>
    </row>
    <row r="8840" spans="23:26" x14ac:dyDescent="0.25">
      <c r="W8840" s="107"/>
      <c r="X8840" s="225"/>
      <c r="Y8840" s="62"/>
      <c r="Z8840" s="108"/>
    </row>
    <row r="8841" spans="23:26" x14ac:dyDescent="0.25">
      <c r="W8841" s="107"/>
      <c r="X8841" s="225"/>
      <c r="Y8841" s="62"/>
      <c r="Z8841" s="108"/>
    </row>
    <row r="8842" spans="23:26" x14ac:dyDescent="0.25">
      <c r="W8842" s="107"/>
      <c r="X8842" s="225"/>
      <c r="Y8842" s="62"/>
      <c r="Z8842" s="108"/>
    </row>
    <row r="8843" spans="23:26" x14ac:dyDescent="0.25">
      <c r="W8843" s="107"/>
      <c r="X8843" s="225"/>
      <c r="Y8843" s="62"/>
      <c r="Z8843" s="108"/>
    </row>
    <row r="8844" spans="23:26" x14ac:dyDescent="0.25">
      <c r="W8844" s="107"/>
      <c r="X8844" s="225"/>
      <c r="Y8844" s="62"/>
      <c r="Z8844" s="108"/>
    </row>
    <row r="8845" spans="23:26" x14ac:dyDescent="0.25">
      <c r="W8845" s="107"/>
      <c r="X8845" s="225"/>
      <c r="Y8845" s="62"/>
      <c r="Z8845" s="108"/>
    </row>
    <row r="8846" spans="23:26" x14ac:dyDescent="0.25">
      <c r="W8846" s="107"/>
      <c r="X8846" s="225"/>
      <c r="Y8846" s="62"/>
      <c r="Z8846" s="108"/>
    </row>
    <row r="8847" spans="23:26" x14ac:dyDescent="0.25">
      <c r="W8847" s="107"/>
      <c r="X8847" s="225"/>
      <c r="Y8847" s="62"/>
      <c r="Z8847" s="108"/>
    </row>
    <row r="8848" spans="23:26" x14ac:dyDescent="0.25">
      <c r="W8848" s="107"/>
      <c r="X8848" s="225"/>
      <c r="Y8848" s="62"/>
      <c r="Z8848" s="108"/>
    </row>
    <row r="8849" spans="23:26" x14ac:dyDescent="0.25">
      <c r="W8849" s="107"/>
      <c r="X8849" s="225"/>
      <c r="Y8849" s="62"/>
      <c r="Z8849" s="108"/>
    </row>
    <row r="8850" spans="23:26" x14ac:dyDescent="0.25">
      <c r="W8850" s="107"/>
      <c r="X8850" s="225"/>
      <c r="Y8850" s="62"/>
      <c r="Z8850" s="108"/>
    </row>
    <row r="8851" spans="23:26" x14ac:dyDescent="0.25">
      <c r="W8851" s="107"/>
      <c r="X8851" s="225"/>
      <c r="Y8851" s="62"/>
      <c r="Z8851" s="108"/>
    </row>
    <row r="8852" spans="23:26" x14ac:dyDescent="0.25">
      <c r="W8852" s="107"/>
      <c r="X8852" s="225"/>
      <c r="Y8852" s="62"/>
      <c r="Z8852" s="108"/>
    </row>
    <row r="8853" spans="23:26" x14ac:dyDescent="0.25">
      <c r="W8853" s="107"/>
      <c r="X8853" s="225"/>
      <c r="Y8853" s="62"/>
      <c r="Z8853" s="108"/>
    </row>
    <row r="8854" spans="23:26" x14ac:dyDescent="0.25">
      <c r="W8854" s="107"/>
      <c r="X8854" s="225"/>
      <c r="Y8854" s="62"/>
      <c r="Z8854" s="108"/>
    </row>
    <row r="8855" spans="23:26" x14ac:dyDescent="0.25">
      <c r="W8855" s="107"/>
      <c r="X8855" s="225"/>
      <c r="Y8855" s="62"/>
      <c r="Z8855" s="108"/>
    </row>
    <row r="8856" spans="23:26" x14ac:dyDescent="0.25">
      <c r="W8856" s="107"/>
      <c r="X8856" s="225"/>
      <c r="Y8856" s="62"/>
      <c r="Z8856" s="108"/>
    </row>
    <row r="8857" spans="23:26" x14ac:dyDescent="0.25">
      <c r="W8857" s="107"/>
      <c r="X8857" s="225"/>
      <c r="Y8857" s="62"/>
      <c r="Z8857" s="108"/>
    </row>
    <row r="8858" spans="23:26" x14ac:dyDescent="0.25">
      <c r="W8858" s="107"/>
      <c r="X8858" s="225"/>
      <c r="Y8858" s="62"/>
      <c r="Z8858" s="108"/>
    </row>
    <row r="8859" spans="23:26" x14ac:dyDescent="0.25">
      <c r="W8859" s="107"/>
      <c r="X8859" s="225"/>
      <c r="Y8859" s="62"/>
      <c r="Z8859" s="108"/>
    </row>
    <row r="8860" spans="23:26" x14ac:dyDescent="0.25">
      <c r="W8860" s="107"/>
      <c r="X8860" s="225"/>
      <c r="Y8860" s="62"/>
      <c r="Z8860" s="108"/>
    </row>
    <row r="8861" spans="23:26" x14ac:dyDescent="0.25">
      <c r="W8861" s="107"/>
      <c r="X8861" s="225"/>
      <c r="Y8861" s="62"/>
      <c r="Z8861" s="108"/>
    </row>
    <row r="8862" spans="23:26" x14ac:dyDescent="0.25">
      <c r="W8862" s="107"/>
      <c r="X8862" s="225"/>
      <c r="Y8862" s="62"/>
      <c r="Z8862" s="108"/>
    </row>
    <row r="8863" spans="23:26" x14ac:dyDescent="0.25">
      <c r="W8863" s="107"/>
      <c r="X8863" s="225"/>
      <c r="Y8863" s="62"/>
      <c r="Z8863" s="108"/>
    </row>
    <row r="8864" spans="23:26" x14ac:dyDescent="0.25">
      <c r="W8864" s="107"/>
      <c r="X8864" s="225"/>
      <c r="Y8864" s="62"/>
      <c r="Z8864" s="108"/>
    </row>
    <row r="8865" spans="23:26" x14ac:dyDescent="0.25">
      <c r="W8865" s="107"/>
      <c r="X8865" s="225"/>
      <c r="Y8865" s="62"/>
      <c r="Z8865" s="108"/>
    </row>
    <row r="8866" spans="23:26" x14ac:dyDescent="0.25">
      <c r="W8866" s="107"/>
      <c r="X8866" s="225"/>
      <c r="Y8866" s="62"/>
      <c r="Z8866" s="108"/>
    </row>
    <row r="8867" spans="23:26" x14ac:dyDescent="0.25">
      <c r="W8867" s="107"/>
      <c r="X8867" s="225"/>
      <c r="Y8867" s="62"/>
      <c r="Z8867" s="108"/>
    </row>
    <row r="8868" spans="23:26" x14ac:dyDescent="0.25">
      <c r="W8868" s="107"/>
      <c r="X8868" s="225"/>
      <c r="Y8868" s="62"/>
      <c r="Z8868" s="108"/>
    </row>
    <row r="8869" spans="23:26" x14ac:dyDescent="0.25">
      <c r="W8869" s="107"/>
      <c r="X8869" s="225"/>
      <c r="Y8869" s="62"/>
      <c r="Z8869" s="108"/>
    </row>
    <row r="8870" spans="23:26" x14ac:dyDescent="0.25">
      <c r="W8870" s="107"/>
      <c r="X8870" s="225"/>
      <c r="Y8870" s="62"/>
      <c r="Z8870" s="108"/>
    </row>
    <row r="8871" spans="23:26" x14ac:dyDescent="0.25">
      <c r="W8871" s="107"/>
      <c r="X8871" s="225"/>
      <c r="Y8871" s="62"/>
      <c r="Z8871" s="108"/>
    </row>
    <row r="8872" spans="23:26" x14ac:dyDescent="0.25">
      <c r="W8872" s="107"/>
      <c r="X8872" s="225"/>
      <c r="Y8872" s="62"/>
      <c r="Z8872" s="108"/>
    </row>
    <row r="8873" spans="23:26" x14ac:dyDescent="0.25">
      <c r="W8873" s="107"/>
      <c r="X8873" s="225"/>
      <c r="Y8873" s="62"/>
      <c r="Z8873" s="108"/>
    </row>
    <row r="8874" spans="23:26" x14ac:dyDescent="0.25">
      <c r="W8874" s="107"/>
      <c r="X8874" s="225"/>
      <c r="Y8874" s="62"/>
      <c r="Z8874" s="108"/>
    </row>
    <row r="8875" spans="23:26" x14ac:dyDescent="0.25">
      <c r="W8875" s="107"/>
      <c r="X8875" s="225"/>
      <c r="Y8875" s="62"/>
      <c r="Z8875" s="108"/>
    </row>
    <row r="8876" spans="23:26" x14ac:dyDescent="0.25">
      <c r="W8876" s="107"/>
      <c r="X8876" s="225"/>
      <c r="Y8876" s="62"/>
      <c r="Z8876" s="108"/>
    </row>
    <row r="8877" spans="23:26" x14ac:dyDescent="0.25">
      <c r="W8877" s="107"/>
      <c r="X8877" s="225"/>
      <c r="Y8877" s="62"/>
      <c r="Z8877" s="108"/>
    </row>
    <row r="8878" spans="23:26" x14ac:dyDescent="0.25">
      <c r="W8878" s="107"/>
      <c r="X8878" s="225"/>
      <c r="Y8878" s="62"/>
      <c r="Z8878" s="108"/>
    </row>
    <row r="8879" spans="23:26" x14ac:dyDescent="0.25">
      <c r="W8879" s="107"/>
      <c r="X8879" s="225"/>
      <c r="Y8879" s="62"/>
      <c r="Z8879" s="108"/>
    </row>
    <row r="8880" spans="23:26" x14ac:dyDescent="0.25">
      <c r="W8880" s="107"/>
      <c r="X8880" s="225"/>
      <c r="Y8880" s="62"/>
      <c r="Z8880" s="108"/>
    </row>
    <row r="8881" spans="23:26" x14ac:dyDescent="0.25">
      <c r="W8881" s="107"/>
      <c r="X8881" s="225"/>
      <c r="Y8881" s="62"/>
      <c r="Z8881" s="108"/>
    </row>
    <row r="8882" spans="23:26" x14ac:dyDescent="0.25">
      <c r="W8882" s="107"/>
      <c r="X8882" s="225"/>
      <c r="Y8882" s="62"/>
      <c r="Z8882" s="108"/>
    </row>
    <row r="8883" spans="23:26" x14ac:dyDescent="0.25">
      <c r="W8883" s="107"/>
      <c r="X8883" s="225"/>
      <c r="Y8883" s="62"/>
      <c r="Z8883" s="108"/>
    </row>
    <row r="8884" spans="23:26" x14ac:dyDescent="0.25">
      <c r="W8884" s="107"/>
      <c r="X8884" s="225"/>
      <c r="Y8884" s="62"/>
      <c r="Z8884" s="108"/>
    </row>
    <row r="8885" spans="23:26" x14ac:dyDescent="0.25">
      <c r="W8885" s="107"/>
      <c r="X8885" s="225"/>
      <c r="Y8885" s="62"/>
      <c r="Z8885" s="108"/>
    </row>
    <row r="8886" spans="23:26" x14ac:dyDescent="0.25">
      <c r="W8886" s="107"/>
      <c r="X8886" s="225"/>
      <c r="Y8886" s="62"/>
      <c r="Z8886" s="108"/>
    </row>
    <row r="8887" spans="23:26" x14ac:dyDescent="0.25">
      <c r="W8887" s="107"/>
      <c r="X8887" s="225"/>
      <c r="Y8887" s="62"/>
      <c r="Z8887" s="108"/>
    </row>
    <row r="8888" spans="23:26" x14ac:dyDescent="0.25">
      <c r="W8888" s="107"/>
      <c r="X8888" s="225"/>
      <c r="Y8888" s="62"/>
      <c r="Z8888" s="108"/>
    </row>
    <row r="8889" spans="23:26" x14ac:dyDescent="0.25">
      <c r="W8889" s="107"/>
      <c r="X8889" s="225"/>
      <c r="Y8889" s="62"/>
      <c r="Z8889" s="108"/>
    </row>
    <row r="8890" spans="23:26" x14ac:dyDescent="0.25">
      <c r="W8890" s="107"/>
      <c r="X8890" s="225"/>
      <c r="Y8890" s="62"/>
      <c r="Z8890" s="108"/>
    </row>
    <row r="8891" spans="23:26" x14ac:dyDescent="0.25">
      <c r="W8891" s="107"/>
      <c r="X8891" s="225"/>
      <c r="Y8891" s="62"/>
      <c r="Z8891" s="108"/>
    </row>
    <row r="8892" spans="23:26" x14ac:dyDescent="0.25">
      <c r="W8892" s="107"/>
      <c r="X8892" s="225"/>
      <c r="Y8892" s="62"/>
      <c r="Z8892" s="108"/>
    </row>
    <row r="8893" spans="23:26" x14ac:dyDescent="0.25">
      <c r="W8893" s="107"/>
      <c r="X8893" s="225"/>
      <c r="Y8893" s="62"/>
      <c r="Z8893" s="108"/>
    </row>
    <row r="8894" spans="23:26" x14ac:dyDescent="0.25">
      <c r="W8894" s="107"/>
      <c r="X8894" s="225"/>
      <c r="Y8894" s="62"/>
      <c r="Z8894" s="108"/>
    </row>
    <row r="8895" spans="23:26" x14ac:dyDescent="0.25">
      <c r="W8895" s="107"/>
      <c r="X8895" s="225"/>
      <c r="Y8895" s="62"/>
      <c r="Z8895" s="108"/>
    </row>
    <row r="8896" spans="23:26" x14ac:dyDescent="0.25">
      <c r="W8896" s="107"/>
      <c r="X8896" s="225"/>
      <c r="Y8896" s="62"/>
      <c r="Z8896" s="108"/>
    </row>
    <row r="8897" spans="23:26" x14ac:dyDescent="0.25">
      <c r="W8897" s="107"/>
      <c r="X8897" s="225"/>
      <c r="Y8897" s="62"/>
      <c r="Z8897" s="108"/>
    </row>
    <row r="8898" spans="23:26" x14ac:dyDescent="0.25">
      <c r="W8898" s="107"/>
      <c r="X8898" s="225"/>
      <c r="Y8898" s="62"/>
      <c r="Z8898" s="108"/>
    </row>
    <row r="8899" spans="23:26" x14ac:dyDescent="0.25">
      <c r="W8899" s="107"/>
      <c r="X8899" s="225"/>
      <c r="Y8899" s="62"/>
      <c r="Z8899" s="108"/>
    </row>
    <row r="8900" spans="23:26" x14ac:dyDescent="0.25">
      <c r="W8900" s="107"/>
      <c r="X8900" s="225"/>
      <c r="Y8900" s="62"/>
      <c r="Z8900" s="108"/>
    </row>
    <row r="8901" spans="23:26" x14ac:dyDescent="0.25">
      <c r="W8901" s="107"/>
      <c r="X8901" s="225"/>
      <c r="Y8901" s="62"/>
      <c r="Z8901" s="108"/>
    </row>
    <row r="8902" spans="23:26" x14ac:dyDescent="0.25">
      <c r="W8902" s="107"/>
      <c r="X8902" s="225"/>
      <c r="Y8902" s="62"/>
      <c r="Z8902" s="108"/>
    </row>
    <row r="8903" spans="23:26" x14ac:dyDescent="0.25">
      <c r="W8903" s="107"/>
      <c r="X8903" s="225"/>
      <c r="Y8903" s="62"/>
      <c r="Z8903" s="108"/>
    </row>
    <row r="8904" spans="23:26" x14ac:dyDescent="0.25">
      <c r="W8904" s="107"/>
      <c r="X8904" s="225"/>
      <c r="Y8904" s="62"/>
      <c r="Z8904" s="108"/>
    </row>
    <row r="8905" spans="23:26" x14ac:dyDescent="0.25">
      <c r="W8905" s="107"/>
      <c r="X8905" s="225"/>
      <c r="Y8905" s="62"/>
      <c r="Z8905" s="108"/>
    </row>
    <row r="8906" spans="23:26" x14ac:dyDescent="0.25">
      <c r="W8906" s="107"/>
      <c r="X8906" s="225"/>
      <c r="Y8906" s="62"/>
      <c r="Z8906" s="108"/>
    </row>
    <row r="8907" spans="23:26" x14ac:dyDescent="0.25">
      <c r="W8907" s="107"/>
      <c r="X8907" s="225"/>
      <c r="Y8907" s="62"/>
      <c r="Z8907" s="108"/>
    </row>
    <row r="8908" spans="23:26" x14ac:dyDescent="0.25">
      <c r="W8908" s="107"/>
      <c r="X8908" s="225"/>
      <c r="Y8908" s="62"/>
      <c r="Z8908" s="108"/>
    </row>
    <row r="8909" spans="23:26" x14ac:dyDescent="0.25">
      <c r="W8909" s="107"/>
      <c r="X8909" s="225"/>
      <c r="Y8909" s="62"/>
      <c r="Z8909" s="108"/>
    </row>
    <row r="8910" spans="23:26" x14ac:dyDescent="0.25">
      <c r="W8910" s="107"/>
      <c r="X8910" s="225"/>
      <c r="Y8910" s="62"/>
      <c r="Z8910" s="108"/>
    </row>
    <row r="8911" spans="23:26" x14ac:dyDescent="0.25">
      <c r="W8911" s="107"/>
      <c r="X8911" s="225"/>
      <c r="Y8911" s="62"/>
      <c r="Z8911" s="108"/>
    </row>
    <row r="8912" spans="23:26" x14ac:dyDescent="0.25">
      <c r="W8912" s="107"/>
      <c r="X8912" s="225"/>
      <c r="Y8912" s="62"/>
      <c r="Z8912" s="108"/>
    </row>
    <row r="8913" spans="23:26" x14ac:dyDescent="0.25">
      <c r="W8913" s="107"/>
      <c r="X8913" s="225"/>
      <c r="Y8913" s="62"/>
      <c r="Z8913" s="108"/>
    </row>
    <row r="8914" spans="23:26" x14ac:dyDescent="0.25">
      <c r="W8914" s="107"/>
      <c r="X8914" s="225"/>
      <c r="Y8914" s="62"/>
      <c r="Z8914" s="108"/>
    </row>
    <row r="8915" spans="23:26" x14ac:dyDescent="0.25">
      <c r="W8915" s="107"/>
      <c r="X8915" s="225"/>
      <c r="Y8915" s="62"/>
      <c r="Z8915" s="108"/>
    </row>
    <row r="8916" spans="23:26" x14ac:dyDescent="0.25">
      <c r="W8916" s="107"/>
      <c r="X8916" s="225"/>
      <c r="Y8916" s="62"/>
      <c r="Z8916" s="108"/>
    </row>
    <row r="8917" spans="23:26" x14ac:dyDescent="0.25">
      <c r="W8917" s="107"/>
      <c r="X8917" s="225"/>
      <c r="Y8917" s="62"/>
      <c r="Z8917" s="108"/>
    </row>
    <row r="8918" spans="23:26" x14ac:dyDescent="0.25">
      <c r="W8918" s="107"/>
      <c r="X8918" s="225"/>
      <c r="Y8918" s="62"/>
      <c r="Z8918" s="108"/>
    </row>
    <row r="8919" spans="23:26" x14ac:dyDescent="0.25">
      <c r="W8919" s="107"/>
      <c r="X8919" s="225"/>
      <c r="Y8919" s="62"/>
      <c r="Z8919" s="108"/>
    </row>
    <row r="8920" spans="23:26" x14ac:dyDescent="0.25">
      <c r="W8920" s="107"/>
      <c r="X8920" s="225"/>
      <c r="Y8920" s="62"/>
      <c r="Z8920" s="108"/>
    </row>
    <row r="8921" spans="23:26" x14ac:dyDescent="0.25">
      <c r="W8921" s="107"/>
      <c r="X8921" s="225"/>
      <c r="Y8921" s="62"/>
      <c r="Z8921" s="108"/>
    </row>
    <row r="8922" spans="23:26" x14ac:dyDescent="0.25">
      <c r="W8922" s="107"/>
      <c r="X8922" s="225"/>
      <c r="Y8922" s="62"/>
      <c r="Z8922" s="108"/>
    </row>
    <row r="8923" spans="23:26" x14ac:dyDescent="0.25">
      <c r="W8923" s="107"/>
      <c r="X8923" s="225"/>
      <c r="Y8923" s="62"/>
      <c r="Z8923" s="108"/>
    </row>
    <row r="8924" spans="23:26" x14ac:dyDescent="0.25">
      <c r="W8924" s="107"/>
      <c r="X8924" s="225"/>
      <c r="Y8924" s="62"/>
      <c r="Z8924" s="108"/>
    </row>
    <row r="8925" spans="23:26" x14ac:dyDescent="0.25">
      <c r="W8925" s="107"/>
      <c r="X8925" s="225"/>
      <c r="Y8925" s="62"/>
      <c r="Z8925" s="108"/>
    </row>
    <row r="8926" spans="23:26" x14ac:dyDescent="0.25">
      <c r="W8926" s="107"/>
      <c r="X8926" s="225"/>
      <c r="Y8926" s="62"/>
      <c r="Z8926" s="108"/>
    </row>
    <row r="8927" spans="23:26" x14ac:dyDescent="0.25">
      <c r="W8927" s="107"/>
      <c r="X8927" s="225"/>
      <c r="Y8927" s="62"/>
      <c r="Z8927" s="108"/>
    </row>
    <row r="8928" spans="23:26" x14ac:dyDescent="0.25">
      <c r="W8928" s="107"/>
      <c r="X8928" s="225"/>
      <c r="Y8928" s="62"/>
      <c r="Z8928" s="108"/>
    </row>
    <row r="8929" spans="23:26" x14ac:dyDescent="0.25">
      <c r="W8929" s="107"/>
      <c r="X8929" s="225"/>
      <c r="Y8929" s="62"/>
      <c r="Z8929" s="108"/>
    </row>
    <row r="8930" spans="23:26" x14ac:dyDescent="0.25">
      <c r="W8930" s="107"/>
      <c r="X8930" s="225"/>
      <c r="Y8930" s="62"/>
      <c r="Z8930" s="108"/>
    </row>
    <row r="8931" spans="23:26" x14ac:dyDescent="0.25">
      <c r="W8931" s="107"/>
      <c r="X8931" s="225"/>
      <c r="Y8931" s="62"/>
      <c r="Z8931" s="108"/>
    </row>
    <row r="8932" spans="23:26" x14ac:dyDescent="0.25">
      <c r="W8932" s="107"/>
      <c r="X8932" s="225"/>
      <c r="Y8932" s="62"/>
      <c r="Z8932" s="108"/>
    </row>
    <row r="8933" spans="23:26" x14ac:dyDescent="0.25">
      <c r="W8933" s="107"/>
      <c r="X8933" s="225"/>
      <c r="Y8933" s="62"/>
      <c r="Z8933" s="108"/>
    </row>
    <row r="8934" spans="23:26" x14ac:dyDescent="0.25">
      <c r="W8934" s="107"/>
      <c r="X8934" s="225"/>
      <c r="Y8934" s="62"/>
      <c r="Z8934" s="108"/>
    </row>
    <row r="8935" spans="23:26" x14ac:dyDescent="0.25">
      <c r="W8935" s="107"/>
      <c r="X8935" s="225"/>
      <c r="Y8935" s="62"/>
      <c r="Z8935" s="108"/>
    </row>
    <row r="8936" spans="23:26" x14ac:dyDescent="0.25">
      <c r="W8936" s="107"/>
      <c r="X8936" s="225"/>
      <c r="Y8936" s="62"/>
      <c r="Z8936" s="108"/>
    </row>
    <row r="8937" spans="23:26" x14ac:dyDescent="0.25">
      <c r="W8937" s="107"/>
      <c r="X8937" s="225"/>
      <c r="Y8937" s="62"/>
      <c r="Z8937" s="108"/>
    </row>
    <row r="8938" spans="23:26" x14ac:dyDescent="0.25">
      <c r="W8938" s="107"/>
      <c r="X8938" s="225"/>
      <c r="Y8938" s="62"/>
      <c r="Z8938" s="108"/>
    </row>
    <row r="8939" spans="23:26" x14ac:dyDescent="0.25">
      <c r="W8939" s="107"/>
      <c r="X8939" s="225"/>
      <c r="Y8939" s="62"/>
      <c r="Z8939" s="108"/>
    </row>
    <row r="8940" spans="23:26" x14ac:dyDescent="0.25">
      <c r="W8940" s="107"/>
      <c r="X8940" s="225"/>
      <c r="Y8940" s="62"/>
      <c r="Z8940" s="108"/>
    </row>
    <row r="8941" spans="23:26" x14ac:dyDescent="0.25">
      <c r="W8941" s="107"/>
      <c r="X8941" s="225"/>
      <c r="Y8941" s="62"/>
      <c r="Z8941" s="108"/>
    </row>
    <row r="8942" spans="23:26" x14ac:dyDescent="0.25">
      <c r="W8942" s="107"/>
      <c r="X8942" s="225"/>
      <c r="Y8942" s="62"/>
      <c r="Z8942" s="108"/>
    </row>
    <row r="8943" spans="23:26" x14ac:dyDescent="0.25">
      <c r="W8943" s="107"/>
      <c r="X8943" s="225"/>
      <c r="Y8943" s="62"/>
      <c r="Z8943" s="108"/>
    </row>
    <row r="8944" spans="23:26" x14ac:dyDescent="0.25">
      <c r="W8944" s="107"/>
      <c r="X8944" s="225"/>
      <c r="Y8944" s="62"/>
      <c r="Z8944" s="108"/>
    </row>
    <row r="8945" spans="23:26" x14ac:dyDescent="0.25">
      <c r="W8945" s="107"/>
      <c r="X8945" s="225"/>
      <c r="Y8945" s="62"/>
      <c r="Z8945" s="108"/>
    </row>
    <row r="8946" spans="23:26" x14ac:dyDescent="0.25">
      <c r="W8946" s="107"/>
      <c r="X8946" s="225"/>
      <c r="Y8946" s="62"/>
      <c r="Z8946" s="108"/>
    </row>
    <row r="8947" spans="23:26" x14ac:dyDescent="0.25">
      <c r="W8947" s="107"/>
      <c r="X8947" s="225"/>
      <c r="Y8947" s="62"/>
      <c r="Z8947" s="108"/>
    </row>
    <row r="8948" spans="23:26" x14ac:dyDescent="0.25">
      <c r="W8948" s="107"/>
      <c r="X8948" s="225"/>
      <c r="Y8948" s="62"/>
      <c r="Z8948" s="108"/>
    </row>
    <row r="8949" spans="23:26" x14ac:dyDescent="0.25">
      <c r="W8949" s="107"/>
      <c r="X8949" s="225"/>
      <c r="Y8949" s="62"/>
      <c r="Z8949" s="108"/>
    </row>
    <row r="8950" spans="23:26" x14ac:dyDescent="0.25">
      <c r="W8950" s="107"/>
      <c r="X8950" s="225"/>
      <c r="Y8950" s="62"/>
      <c r="Z8950" s="108"/>
    </row>
    <row r="8951" spans="23:26" x14ac:dyDescent="0.25">
      <c r="W8951" s="107"/>
      <c r="X8951" s="225"/>
      <c r="Y8951" s="62"/>
      <c r="Z8951" s="108"/>
    </row>
    <row r="8952" spans="23:26" x14ac:dyDescent="0.25">
      <c r="W8952" s="107"/>
      <c r="X8952" s="225"/>
      <c r="Y8952" s="62"/>
      <c r="Z8952" s="108"/>
    </row>
    <row r="8953" spans="23:26" x14ac:dyDescent="0.25">
      <c r="W8953" s="107"/>
      <c r="X8953" s="225"/>
      <c r="Y8953" s="62"/>
      <c r="Z8953" s="108"/>
    </row>
    <row r="8954" spans="23:26" x14ac:dyDescent="0.25">
      <c r="W8954" s="107"/>
      <c r="X8954" s="225"/>
      <c r="Y8954" s="62"/>
      <c r="Z8954" s="108"/>
    </row>
    <row r="8955" spans="23:26" x14ac:dyDescent="0.25">
      <c r="W8955" s="107"/>
      <c r="X8955" s="225"/>
      <c r="Y8955" s="62"/>
      <c r="Z8955" s="108"/>
    </row>
    <row r="8956" spans="23:26" x14ac:dyDescent="0.25">
      <c r="W8956" s="107"/>
      <c r="X8956" s="225"/>
      <c r="Y8956" s="62"/>
      <c r="Z8956" s="108"/>
    </row>
    <row r="8957" spans="23:26" x14ac:dyDescent="0.25">
      <c r="W8957" s="107"/>
      <c r="X8957" s="225"/>
      <c r="Y8957" s="62"/>
      <c r="Z8957" s="108"/>
    </row>
    <row r="8958" spans="23:26" x14ac:dyDescent="0.25">
      <c r="W8958" s="107"/>
      <c r="X8958" s="225"/>
      <c r="Y8958" s="62"/>
      <c r="Z8958" s="108"/>
    </row>
    <row r="8959" spans="23:26" x14ac:dyDescent="0.25">
      <c r="W8959" s="107"/>
      <c r="X8959" s="225"/>
      <c r="Y8959" s="62"/>
      <c r="Z8959" s="108"/>
    </row>
    <row r="8960" spans="23:26" x14ac:dyDescent="0.25">
      <c r="W8960" s="107"/>
      <c r="X8960" s="225"/>
      <c r="Y8960" s="62"/>
      <c r="Z8960" s="108"/>
    </row>
    <row r="8961" spans="23:26" x14ac:dyDescent="0.25">
      <c r="W8961" s="107"/>
      <c r="X8961" s="225"/>
      <c r="Y8961" s="62"/>
      <c r="Z8961" s="108"/>
    </row>
    <row r="8962" spans="23:26" x14ac:dyDescent="0.25">
      <c r="W8962" s="107"/>
      <c r="X8962" s="225"/>
      <c r="Y8962" s="62"/>
      <c r="Z8962" s="108"/>
    </row>
    <row r="8963" spans="23:26" x14ac:dyDescent="0.25">
      <c r="W8963" s="107"/>
      <c r="X8963" s="225"/>
      <c r="Y8963" s="62"/>
      <c r="Z8963" s="108"/>
    </row>
    <row r="8964" spans="23:26" x14ac:dyDescent="0.25">
      <c r="W8964" s="107"/>
      <c r="X8964" s="225"/>
      <c r="Y8964" s="62"/>
      <c r="Z8964" s="108"/>
    </row>
    <row r="8965" spans="23:26" x14ac:dyDescent="0.25">
      <c r="W8965" s="107"/>
      <c r="X8965" s="225"/>
      <c r="Y8965" s="62"/>
      <c r="Z8965" s="108"/>
    </row>
    <row r="8966" spans="23:26" x14ac:dyDescent="0.25">
      <c r="W8966" s="107"/>
      <c r="X8966" s="225"/>
      <c r="Y8966" s="62"/>
      <c r="Z8966" s="108"/>
    </row>
    <row r="8967" spans="23:26" x14ac:dyDescent="0.25">
      <c r="W8967" s="107"/>
      <c r="X8967" s="225"/>
      <c r="Y8967" s="62"/>
      <c r="Z8967" s="108"/>
    </row>
    <row r="8968" spans="23:26" x14ac:dyDescent="0.25">
      <c r="W8968" s="107"/>
      <c r="X8968" s="225"/>
      <c r="Y8968" s="62"/>
      <c r="Z8968" s="108"/>
    </row>
    <row r="8969" spans="23:26" x14ac:dyDescent="0.25">
      <c r="W8969" s="107"/>
      <c r="X8969" s="225"/>
      <c r="Y8969" s="62"/>
      <c r="Z8969" s="108"/>
    </row>
    <row r="8970" spans="23:26" x14ac:dyDescent="0.25">
      <c r="W8970" s="107"/>
      <c r="X8970" s="225"/>
      <c r="Y8970" s="62"/>
      <c r="Z8970" s="108"/>
    </row>
    <row r="8971" spans="23:26" x14ac:dyDescent="0.25">
      <c r="W8971" s="107"/>
      <c r="X8971" s="225"/>
      <c r="Y8971" s="62"/>
      <c r="Z8971" s="108"/>
    </row>
    <row r="8972" spans="23:26" x14ac:dyDescent="0.25">
      <c r="W8972" s="107"/>
      <c r="X8972" s="225"/>
      <c r="Y8972" s="62"/>
      <c r="Z8972" s="108"/>
    </row>
    <row r="8973" spans="23:26" x14ac:dyDescent="0.25">
      <c r="W8973" s="107"/>
      <c r="X8973" s="225"/>
      <c r="Y8973" s="62"/>
      <c r="Z8973" s="108"/>
    </row>
    <row r="8974" spans="23:26" x14ac:dyDescent="0.25">
      <c r="W8974" s="107"/>
      <c r="X8974" s="225"/>
      <c r="Y8974" s="62"/>
      <c r="Z8974" s="108"/>
    </row>
    <row r="8975" spans="23:26" x14ac:dyDescent="0.25">
      <c r="W8975" s="107"/>
      <c r="X8975" s="225"/>
      <c r="Y8975" s="62"/>
      <c r="Z8975" s="108"/>
    </row>
    <row r="8976" spans="23:26" x14ac:dyDescent="0.25">
      <c r="W8976" s="107"/>
      <c r="X8976" s="225"/>
      <c r="Y8976" s="62"/>
      <c r="Z8976" s="108"/>
    </row>
    <row r="8977" spans="23:26" x14ac:dyDescent="0.25">
      <c r="W8977" s="107"/>
      <c r="X8977" s="225"/>
      <c r="Y8977" s="62"/>
      <c r="Z8977" s="108"/>
    </row>
    <row r="8978" spans="23:26" x14ac:dyDescent="0.25">
      <c r="W8978" s="107"/>
      <c r="X8978" s="225"/>
      <c r="Y8978" s="62"/>
      <c r="Z8978" s="108"/>
    </row>
    <row r="8979" spans="23:26" x14ac:dyDescent="0.25">
      <c r="W8979" s="107"/>
      <c r="X8979" s="225"/>
      <c r="Y8979" s="62"/>
      <c r="Z8979" s="108"/>
    </row>
    <row r="8980" spans="23:26" x14ac:dyDescent="0.25">
      <c r="W8980" s="107"/>
      <c r="X8980" s="225"/>
      <c r="Y8980" s="62"/>
      <c r="Z8980" s="108"/>
    </row>
    <row r="8981" spans="23:26" x14ac:dyDescent="0.25">
      <c r="W8981" s="107"/>
      <c r="X8981" s="225"/>
      <c r="Y8981" s="62"/>
      <c r="Z8981" s="108"/>
    </row>
    <row r="8982" spans="23:26" x14ac:dyDescent="0.25">
      <c r="W8982" s="107"/>
      <c r="X8982" s="225"/>
      <c r="Y8982" s="62"/>
      <c r="Z8982" s="108"/>
    </row>
    <row r="8983" spans="23:26" x14ac:dyDescent="0.25">
      <c r="W8983" s="107"/>
      <c r="X8983" s="225"/>
      <c r="Y8983" s="62"/>
      <c r="Z8983" s="108"/>
    </row>
    <row r="8984" spans="23:26" x14ac:dyDescent="0.25">
      <c r="W8984" s="107"/>
      <c r="X8984" s="225"/>
      <c r="Y8984" s="62"/>
      <c r="Z8984" s="108"/>
    </row>
    <row r="8985" spans="23:26" x14ac:dyDescent="0.25">
      <c r="W8985" s="107"/>
      <c r="X8985" s="225"/>
      <c r="Y8985" s="62"/>
      <c r="Z8985" s="108"/>
    </row>
    <row r="8986" spans="23:26" x14ac:dyDescent="0.25">
      <c r="W8986" s="107"/>
      <c r="X8986" s="225"/>
      <c r="Y8986" s="62"/>
      <c r="Z8986" s="108"/>
    </row>
    <row r="8987" spans="23:26" x14ac:dyDescent="0.25">
      <c r="W8987" s="107"/>
      <c r="X8987" s="225"/>
      <c r="Y8987" s="62"/>
      <c r="Z8987" s="108"/>
    </row>
    <row r="8988" spans="23:26" x14ac:dyDescent="0.25">
      <c r="W8988" s="107"/>
      <c r="X8988" s="225"/>
      <c r="Y8988" s="62"/>
      <c r="Z8988" s="108"/>
    </row>
    <row r="8989" spans="23:26" x14ac:dyDescent="0.25">
      <c r="W8989" s="107"/>
      <c r="X8989" s="225"/>
      <c r="Y8989" s="62"/>
      <c r="Z8989" s="108"/>
    </row>
    <row r="8990" spans="23:26" x14ac:dyDescent="0.25">
      <c r="W8990" s="107"/>
      <c r="X8990" s="225"/>
      <c r="Y8990" s="62"/>
      <c r="Z8990" s="108"/>
    </row>
    <row r="8991" spans="23:26" x14ac:dyDescent="0.25">
      <c r="W8991" s="107"/>
      <c r="X8991" s="225"/>
      <c r="Y8991" s="62"/>
      <c r="Z8991" s="108"/>
    </row>
    <row r="8992" spans="23:26" x14ac:dyDescent="0.25">
      <c r="W8992" s="107"/>
      <c r="X8992" s="225"/>
      <c r="Y8992" s="62"/>
      <c r="Z8992" s="108"/>
    </row>
    <row r="8993" spans="23:26" x14ac:dyDescent="0.25">
      <c r="W8993" s="107"/>
      <c r="X8993" s="225"/>
      <c r="Y8993" s="62"/>
      <c r="Z8993" s="108"/>
    </row>
    <row r="8994" spans="23:26" x14ac:dyDescent="0.25">
      <c r="W8994" s="107"/>
      <c r="X8994" s="225"/>
      <c r="Y8994" s="62"/>
      <c r="Z8994" s="108"/>
    </row>
    <row r="8995" spans="23:26" x14ac:dyDescent="0.25">
      <c r="W8995" s="107"/>
      <c r="X8995" s="225"/>
      <c r="Y8995" s="62"/>
      <c r="Z8995" s="108"/>
    </row>
    <row r="8996" spans="23:26" x14ac:dyDescent="0.25">
      <c r="W8996" s="107"/>
      <c r="X8996" s="225"/>
      <c r="Y8996" s="62"/>
      <c r="Z8996" s="108"/>
    </row>
    <row r="8997" spans="23:26" x14ac:dyDescent="0.25">
      <c r="W8997" s="107"/>
      <c r="X8997" s="225"/>
      <c r="Y8997" s="62"/>
      <c r="Z8997" s="108"/>
    </row>
    <row r="8998" spans="23:26" x14ac:dyDescent="0.25">
      <c r="W8998" s="107"/>
      <c r="X8998" s="225"/>
      <c r="Y8998" s="62"/>
      <c r="Z8998" s="108"/>
    </row>
    <row r="8999" spans="23:26" x14ac:dyDescent="0.25">
      <c r="W8999" s="107"/>
      <c r="X8999" s="225"/>
      <c r="Y8999" s="62"/>
      <c r="Z8999" s="108"/>
    </row>
    <row r="9000" spans="23:26" x14ac:dyDescent="0.25">
      <c r="W9000" s="107"/>
      <c r="X9000" s="225"/>
      <c r="Y9000" s="62"/>
      <c r="Z9000" s="108"/>
    </row>
    <row r="9001" spans="23:26" x14ac:dyDescent="0.25">
      <c r="W9001" s="107"/>
      <c r="X9001" s="225"/>
      <c r="Y9001" s="62"/>
      <c r="Z9001" s="108"/>
    </row>
    <row r="9002" spans="23:26" x14ac:dyDescent="0.25">
      <c r="W9002" s="107"/>
      <c r="X9002" s="225"/>
      <c r="Y9002" s="62"/>
      <c r="Z9002" s="108"/>
    </row>
    <row r="9003" spans="23:26" x14ac:dyDescent="0.25">
      <c r="W9003" s="107"/>
      <c r="X9003" s="225"/>
      <c r="Y9003" s="62"/>
      <c r="Z9003" s="108"/>
    </row>
    <row r="9004" spans="23:26" x14ac:dyDescent="0.25">
      <c r="W9004" s="107"/>
      <c r="X9004" s="225"/>
      <c r="Y9004" s="62"/>
      <c r="Z9004" s="108"/>
    </row>
    <row r="9005" spans="23:26" x14ac:dyDescent="0.25">
      <c r="W9005" s="107"/>
      <c r="X9005" s="225"/>
      <c r="Y9005" s="62"/>
      <c r="Z9005" s="108"/>
    </row>
    <row r="9006" spans="23:26" x14ac:dyDescent="0.25">
      <c r="W9006" s="107"/>
      <c r="X9006" s="225"/>
      <c r="Y9006" s="62"/>
      <c r="Z9006" s="108"/>
    </row>
    <row r="9007" spans="23:26" x14ac:dyDescent="0.25">
      <c r="W9007" s="107"/>
      <c r="X9007" s="225"/>
      <c r="Y9007" s="62"/>
      <c r="Z9007" s="108"/>
    </row>
    <row r="9008" spans="23:26" x14ac:dyDescent="0.25">
      <c r="W9008" s="107"/>
      <c r="X9008" s="225"/>
      <c r="Y9008" s="62"/>
      <c r="Z9008" s="108"/>
    </row>
    <row r="9009" spans="23:26" x14ac:dyDescent="0.25">
      <c r="W9009" s="107"/>
      <c r="X9009" s="225"/>
      <c r="Y9009" s="62"/>
      <c r="Z9009" s="108"/>
    </row>
    <row r="9010" spans="23:26" x14ac:dyDescent="0.25">
      <c r="W9010" s="107"/>
      <c r="X9010" s="225"/>
      <c r="Y9010" s="62"/>
      <c r="Z9010" s="108"/>
    </row>
    <row r="9011" spans="23:26" x14ac:dyDescent="0.25">
      <c r="W9011" s="107"/>
      <c r="X9011" s="225"/>
      <c r="Y9011" s="62"/>
      <c r="Z9011" s="108"/>
    </row>
    <row r="9012" spans="23:26" x14ac:dyDescent="0.25">
      <c r="W9012" s="107"/>
      <c r="X9012" s="225"/>
      <c r="Y9012" s="62"/>
      <c r="Z9012" s="108"/>
    </row>
    <row r="9013" spans="23:26" x14ac:dyDescent="0.25">
      <c r="W9013" s="107"/>
      <c r="X9013" s="225"/>
      <c r="Y9013" s="62"/>
      <c r="Z9013" s="108"/>
    </row>
    <row r="9014" spans="23:26" x14ac:dyDescent="0.25">
      <c r="W9014" s="107"/>
      <c r="X9014" s="225"/>
      <c r="Y9014" s="62"/>
      <c r="Z9014" s="108"/>
    </row>
    <row r="9015" spans="23:26" x14ac:dyDescent="0.25">
      <c r="W9015" s="107"/>
      <c r="X9015" s="225"/>
      <c r="Y9015" s="62"/>
      <c r="Z9015" s="108"/>
    </row>
    <row r="9016" spans="23:26" x14ac:dyDescent="0.25">
      <c r="W9016" s="107"/>
      <c r="X9016" s="225"/>
      <c r="Y9016" s="62"/>
      <c r="Z9016" s="108"/>
    </row>
    <row r="9017" spans="23:26" x14ac:dyDescent="0.25">
      <c r="W9017" s="107"/>
      <c r="X9017" s="225"/>
      <c r="Y9017" s="62"/>
      <c r="Z9017" s="108"/>
    </row>
    <row r="9018" spans="23:26" x14ac:dyDescent="0.25">
      <c r="W9018" s="107"/>
      <c r="X9018" s="225"/>
      <c r="Y9018" s="62"/>
      <c r="Z9018" s="108"/>
    </row>
    <row r="9019" spans="23:26" x14ac:dyDescent="0.25">
      <c r="W9019" s="107"/>
      <c r="X9019" s="225"/>
      <c r="Y9019" s="62"/>
      <c r="Z9019" s="108"/>
    </row>
    <row r="9020" spans="23:26" x14ac:dyDescent="0.25">
      <c r="W9020" s="107"/>
      <c r="X9020" s="225"/>
      <c r="Y9020" s="62"/>
      <c r="Z9020" s="108"/>
    </row>
    <row r="9021" spans="23:26" x14ac:dyDescent="0.25">
      <c r="W9021" s="107"/>
      <c r="X9021" s="225"/>
      <c r="Y9021" s="62"/>
      <c r="Z9021" s="108"/>
    </row>
    <row r="9022" spans="23:26" x14ac:dyDescent="0.25">
      <c r="W9022" s="107"/>
      <c r="X9022" s="225"/>
      <c r="Y9022" s="62"/>
      <c r="Z9022" s="108"/>
    </row>
    <row r="9023" spans="23:26" x14ac:dyDescent="0.25">
      <c r="W9023" s="107"/>
      <c r="X9023" s="225"/>
      <c r="Y9023" s="62"/>
      <c r="Z9023" s="108"/>
    </row>
    <row r="9024" spans="23:26" x14ac:dyDescent="0.25">
      <c r="W9024" s="107"/>
      <c r="X9024" s="225"/>
      <c r="Y9024" s="62"/>
      <c r="Z9024" s="108"/>
    </row>
    <row r="9025" spans="23:26" x14ac:dyDescent="0.25">
      <c r="W9025" s="107"/>
      <c r="X9025" s="225"/>
      <c r="Y9025" s="62"/>
      <c r="Z9025" s="108"/>
    </row>
    <row r="9026" spans="23:26" x14ac:dyDescent="0.25">
      <c r="W9026" s="107"/>
      <c r="X9026" s="225"/>
      <c r="Y9026" s="62"/>
      <c r="Z9026" s="108"/>
    </row>
    <row r="9027" spans="23:26" x14ac:dyDescent="0.25">
      <c r="W9027" s="107"/>
      <c r="X9027" s="225"/>
      <c r="Y9027" s="62"/>
      <c r="Z9027" s="108"/>
    </row>
    <row r="9028" spans="23:26" x14ac:dyDescent="0.25">
      <c r="W9028" s="107"/>
      <c r="X9028" s="225"/>
      <c r="Y9028" s="62"/>
      <c r="Z9028" s="108"/>
    </row>
    <row r="9029" spans="23:26" x14ac:dyDescent="0.25">
      <c r="W9029" s="107"/>
      <c r="X9029" s="225"/>
      <c r="Y9029" s="62"/>
      <c r="Z9029" s="108"/>
    </row>
    <row r="9030" spans="23:26" x14ac:dyDescent="0.25">
      <c r="W9030" s="107"/>
      <c r="X9030" s="225"/>
      <c r="Y9030" s="62"/>
      <c r="Z9030" s="108"/>
    </row>
    <row r="9031" spans="23:26" x14ac:dyDescent="0.25">
      <c r="W9031" s="107"/>
      <c r="X9031" s="225"/>
      <c r="Y9031" s="62"/>
      <c r="Z9031" s="108"/>
    </row>
    <row r="9032" spans="23:26" x14ac:dyDescent="0.25">
      <c r="W9032" s="107"/>
      <c r="X9032" s="225"/>
      <c r="Y9032" s="62"/>
      <c r="Z9032" s="108"/>
    </row>
    <row r="9033" spans="23:26" x14ac:dyDescent="0.25">
      <c r="W9033" s="107"/>
      <c r="X9033" s="225"/>
      <c r="Y9033" s="62"/>
      <c r="Z9033" s="108"/>
    </row>
    <row r="9034" spans="23:26" x14ac:dyDescent="0.25">
      <c r="W9034" s="107"/>
      <c r="X9034" s="225"/>
      <c r="Y9034" s="62"/>
      <c r="Z9034" s="108"/>
    </row>
    <row r="9035" spans="23:26" x14ac:dyDescent="0.25">
      <c r="W9035" s="107"/>
      <c r="X9035" s="225"/>
      <c r="Y9035" s="62"/>
      <c r="Z9035" s="108"/>
    </row>
    <row r="9036" spans="23:26" x14ac:dyDescent="0.25">
      <c r="W9036" s="107"/>
      <c r="X9036" s="225"/>
      <c r="Y9036" s="62"/>
      <c r="Z9036" s="108"/>
    </row>
    <row r="9037" spans="23:26" x14ac:dyDescent="0.25">
      <c r="W9037" s="107"/>
      <c r="X9037" s="225"/>
      <c r="Y9037" s="62"/>
      <c r="Z9037" s="108"/>
    </row>
    <row r="9038" spans="23:26" x14ac:dyDescent="0.25">
      <c r="W9038" s="107"/>
      <c r="X9038" s="225"/>
      <c r="Y9038" s="62"/>
      <c r="Z9038" s="108"/>
    </row>
    <row r="9039" spans="23:26" x14ac:dyDescent="0.25">
      <c r="W9039" s="107"/>
      <c r="X9039" s="225"/>
      <c r="Y9039" s="62"/>
      <c r="Z9039" s="108"/>
    </row>
    <row r="9040" spans="23:26" x14ac:dyDescent="0.25">
      <c r="W9040" s="107"/>
      <c r="X9040" s="225"/>
      <c r="Y9040" s="62"/>
      <c r="Z9040" s="108"/>
    </row>
    <row r="9041" spans="23:26" x14ac:dyDescent="0.25">
      <c r="W9041" s="107"/>
      <c r="X9041" s="225"/>
      <c r="Y9041" s="62"/>
      <c r="Z9041" s="108"/>
    </row>
    <row r="9042" spans="23:26" x14ac:dyDescent="0.25">
      <c r="W9042" s="107"/>
      <c r="X9042" s="225"/>
      <c r="Y9042" s="62"/>
      <c r="Z9042" s="108"/>
    </row>
    <row r="9043" spans="23:26" x14ac:dyDescent="0.25">
      <c r="W9043" s="107"/>
      <c r="X9043" s="225"/>
      <c r="Y9043" s="62"/>
      <c r="Z9043" s="108"/>
    </row>
    <row r="9044" spans="23:26" x14ac:dyDescent="0.25">
      <c r="W9044" s="107"/>
      <c r="X9044" s="225"/>
      <c r="Y9044" s="62"/>
      <c r="Z9044" s="108"/>
    </row>
    <row r="9045" spans="23:26" x14ac:dyDescent="0.25">
      <c r="W9045" s="107"/>
      <c r="X9045" s="225"/>
      <c r="Y9045" s="62"/>
      <c r="Z9045" s="108"/>
    </row>
    <row r="9046" spans="23:26" x14ac:dyDescent="0.25">
      <c r="W9046" s="107"/>
      <c r="X9046" s="225"/>
      <c r="Y9046" s="62"/>
      <c r="Z9046" s="108"/>
    </row>
    <row r="9047" spans="23:26" x14ac:dyDescent="0.25">
      <c r="W9047" s="107"/>
      <c r="X9047" s="225"/>
      <c r="Y9047" s="62"/>
      <c r="Z9047" s="108"/>
    </row>
    <row r="9048" spans="23:26" x14ac:dyDescent="0.25">
      <c r="W9048" s="107"/>
      <c r="X9048" s="225"/>
      <c r="Y9048" s="62"/>
      <c r="Z9048" s="108"/>
    </row>
    <row r="9049" spans="23:26" x14ac:dyDescent="0.25">
      <c r="W9049" s="107"/>
      <c r="X9049" s="225"/>
      <c r="Y9049" s="62"/>
      <c r="Z9049" s="108"/>
    </row>
    <row r="9050" spans="23:26" x14ac:dyDescent="0.25">
      <c r="W9050" s="107"/>
      <c r="X9050" s="225"/>
      <c r="Y9050" s="62"/>
      <c r="Z9050" s="108"/>
    </row>
    <row r="9051" spans="23:26" x14ac:dyDescent="0.25">
      <c r="W9051" s="107"/>
      <c r="X9051" s="225"/>
      <c r="Y9051" s="62"/>
      <c r="Z9051" s="108"/>
    </row>
    <row r="9052" spans="23:26" x14ac:dyDescent="0.25">
      <c r="W9052" s="107"/>
      <c r="X9052" s="225"/>
      <c r="Y9052" s="62"/>
      <c r="Z9052" s="108"/>
    </row>
    <row r="9053" spans="23:26" x14ac:dyDescent="0.25">
      <c r="W9053" s="107"/>
      <c r="X9053" s="225"/>
      <c r="Y9053" s="62"/>
      <c r="Z9053" s="108"/>
    </row>
    <row r="9054" spans="23:26" x14ac:dyDescent="0.25">
      <c r="W9054" s="107"/>
      <c r="X9054" s="225"/>
      <c r="Y9054" s="62"/>
      <c r="Z9054" s="108"/>
    </row>
    <row r="9055" spans="23:26" x14ac:dyDescent="0.25">
      <c r="W9055" s="107"/>
      <c r="X9055" s="225"/>
      <c r="Y9055" s="62"/>
      <c r="Z9055" s="108"/>
    </row>
    <row r="9056" spans="23:26" x14ac:dyDescent="0.25">
      <c r="W9056" s="107"/>
      <c r="X9056" s="225"/>
      <c r="Y9056" s="62"/>
      <c r="Z9056" s="108"/>
    </row>
    <row r="9057" spans="23:26" x14ac:dyDescent="0.25">
      <c r="W9057" s="107"/>
      <c r="X9057" s="225"/>
      <c r="Y9057" s="62"/>
      <c r="Z9057" s="108"/>
    </row>
    <row r="9058" spans="23:26" x14ac:dyDescent="0.25">
      <c r="W9058" s="107"/>
      <c r="X9058" s="225"/>
      <c r="Y9058" s="62"/>
      <c r="Z9058" s="108"/>
    </row>
    <row r="9059" spans="23:26" x14ac:dyDescent="0.25">
      <c r="W9059" s="107"/>
      <c r="X9059" s="225"/>
      <c r="Y9059" s="62"/>
      <c r="Z9059" s="108"/>
    </row>
    <row r="9060" spans="23:26" x14ac:dyDescent="0.25">
      <c r="W9060" s="107"/>
      <c r="X9060" s="225"/>
      <c r="Y9060" s="62"/>
      <c r="Z9060" s="108"/>
    </row>
    <row r="9061" spans="23:26" x14ac:dyDescent="0.25">
      <c r="W9061" s="107"/>
      <c r="X9061" s="225"/>
      <c r="Y9061" s="62"/>
      <c r="Z9061" s="108"/>
    </row>
    <row r="9062" spans="23:26" x14ac:dyDescent="0.25">
      <c r="W9062" s="107"/>
      <c r="X9062" s="225"/>
      <c r="Y9062" s="62"/>
      <c r="Z9062" s="108"/>
    </row>
    <row r="9063" spans="23:26" x14ac:dyDescent="0.25">
      <c r="W9063" s="107"/>
      <c r="X9063" s="225"/>
      <c r="Y9063" s="62"/>
      <c r="Z9063" s="108"/>
    </row>
    <row r="9064" spans="23:26" x14ac:dyDescent="0.25">
      <c r="W9064" s="107"/>
      <c r="X9064" s="225"/>
      <c r="Y9064" s="62"/>
      <c r="Z9064" s="108"/>
    </row>
    <row r="9065" spans="23:26" x14ac:dyDescent="0.25">
      <c r="W9065" s="107"/>
      <c r="X9065" s="225"/>
      <c r="Y9065" s="62"/>
      <c r="Z9065" s="108"/>
    </row>
    <row r="9066" spans="23:26" x14ac:dyDescent="0.25">
      <c r="W9066" s="107"/>
      <c r="X9066" s="225"/>
      <c r="Y9066" s="62"/>
      <c r="Z9066" s="108"/>
    </row>
    <row r="9067" spans="23:26" x14ac:dyDescent="0.25">
      <c r="W9067" s="107"/>
      <c r="X9067" s="225"/>
      <c r="Y9067" s="62"/>
      <c r="Z9067" s="108"/>
    </row>
    <row r="9068" spans="23:26" x14ac:dyDescent="0.25">
      <c r="W9068" s="107"/>
      <c r="X9068" s="225"/>
      <c r="Y9068" s="62"/>
      <c r="Z9068" s="108"/>
    </row>
    <row r="9069" spans="23:26" x14ac:dyDescent="0.25">
      <c r="W9069" s="107"/>
      <c r="X9069" s="225"/>
      <c r="Y9069" s="62"/>
      <c r="Z9069" s="108"/>
    </row>
    <row r="9070" spans="23:26" x14ac:dyDescent="0.25">
      <c r="W9070" s="107"/>
      <c r="X9070" s="225"/>
      <c r="Y9070" s="62"/>
      <c r="Z9070" s="108"/>
    </row>
    <row r="9071" spans="23:26" x14ac:dyDescent="0.25">
      <c r="W9071" s="107"/>
      <c r="X9071" s="225"/>
      <c r="Y9071" s="62"/>
      <c r="Z9071" s="108"/>
    </row>
    <row r="9072" spans="23:26" x14ac:dyDescent="0.25">
      <c r="W9072" s="107"/>
      <c r="X9072" s="225"/>
      <c r="Y9072" s="62"/>
      <c r="Z9072" s="108"/>
    </row>
    <row r="9073" spans="23:26" x14ac:dyDescent="0.25">
      <c r="W9073" s="107"/>
      <c r="X9073" s="225"/>
      <c r="Y9073" s="62"/>
      <c r="Z9073" s="108"/>
    </row>
    <row r="9074" spans="23:26" x14ac:dyDescent="0.25">
      <c r="W9074" s="107"/>
      <c r="X9074" s="225"/>
      <c r="Y9074" s="62"/>
      <c r="Z9074" s="108"/>
    </row>
    <row r="9075" spans="23:26" x14ac:dyDescent="0.25">
      <c r="W9075" s="107"/>
      <c r="X9075" s="225"/>
      <c r="Y9075" s="62"/>
      <c r="Z9075" s="108"/>
    </row>
    <row r="9076" spans="23:26" x14ac:dyDescent="0.25">
      <c r="W9076" s="107"/>
      <c r="X9076" s="225"/>
      <c r="Y9076" s="62"/>
      <c r="Z9076" s="108"/>
    </row>
    <row r="9077" spans="23:26" x14ac:dyDescent="0.25">
      <c r="W9077" s="107"/>
      <c r="X9077" s="225"/>
      <c r="Y9077" s="62"/>
      <c r="Z9077" s="108"/>
    </row>
    <row r="9078" spans="23:26" x14ac:dyDescent="0.25">
      <c r="W9078" s="107"/>
      <c r="X9078" s="225"/>
      <c r="Y9078" s="62"/>
      <c r="Z9078" s="108"/>
    </row>
    <row r="9079" spans="23:26" x14ac:dyDescent="0.25">
      <c r="W9079" s="107"/>
      <c r="X9079" s="225"/>
      <c r="Y9079" s="62"/>
      <c r="Z9079" s="108"/>
    </row>
    <row r="9080" spans="23:26" x14ac:dyDescent="0.25">
      <c r="W9080" s="107"/>
      <c r="X9080" s="225"/>
      <c r="Y9080" s="62"/>
      <c r="Z9080" s="108"/>
    </row>
    <row r="9081" spans="23:26" x14ac:dyDescent="0.25">
      <c r="W9081" s="107"/>
      <c r="X9081" s="225"/>
      <c r="Y9081" s="62"/>
      <c r="Z9081" s="108"/>
    </row>
    <row r="9082" spans="23:26" x14ac:dyDescent="0.25">
      <c r="W9082" s="107"/>
      <c r="X9082" s="225"/>
      <c r="Y9082" s="62"/>
      <c r="Z9082" s="108"/>
    </row>
    <row r="9083" spans="23:26" x14ac:dyDescent="0.25">
      <c r="W9083" s="107"/>
      <c r="X9083" s="225"/>
      <c r="Y9083" s="62"/>
      <c r="Z9083" s="108"/>
    </row>
    <row r="9084" spans="23:26" x14ac:dyDescent="0.25">
      <c r="W9084" s="107"/>
      <c r="X9084" s="225"/>
      <c r="Y9084" s="62"/>
      <c r="Z9084" s="108"/>
    </row>
    <row r="9085" spans="23:26" x14ac:dyDescent="0.25">
      <c r="W9085" s="107"/>
      <c r="X9085" s="225"/>
      <c r="Y9085" s="62"/>
      <c r="Z9085" s="108"/>
    </row>
    <row r="9086" spans="23:26" x14ac:dyDescent="0.25">
      <c r="W9086" s="107"/>
      <c r="X9086" s="225"/>
      <c r="Y9086" s="62"/>
      <c r="Z9086" s="108"/>
    </row>
    <row r="9087" spans="23:26" x14ac:dyDescent="0.25">
      <c r="W9087" s="107"/>
      <c r="X9087" s="225"/>
      <c r="Y9087" s="62"/>
      <c r="Z9087" s="108"/>
    </row>
    <row r="9088" spans="23:26" x14ac:dyDescent="0.25">
      <c r="W9088" s="107"/>
      <c r="X9088" s="225"/>
      <c r="Y9088" s="62"/>
      <c r="Z9088" s="108"/>
    </row>
    <row r="9089" spans="23:26" x14ac:dyDescent="0.25">
      <c r="W9089" s="107"/>
      <c r="X9089" s="225"/>
      <c r="Y9089" s="62"/>
      <c r="Z9089" s="108"/>
    </row>
    <row r="9090" spans="23:26" x14ac:dyDescent="0.25">
      <c r="W9090" s="107"/>
      <c r="X9090" s="225"/>
      <c r="Y9090" s="62"/>
      <c r="Z9090" s="108"/>
    </row>
    <row r="9091" spans="23:26" x14ac:dyDescent="0.25">
      <c r="W9091" s="107"/>
      <c r="X9091" s="225"/>
      <c r="Y9091" s="62"/>
      <c r="Z9091" s="108"/>
    </row>
    <row r="9092" spans="23:26" x14ac:dyDescent="0.25">
      <c r="W9092" s="107"/>
      <c r="X9092" s="225"/>
      <c r="Y9092" s="62"/>
      <c r="Z9092" s="108"/>
    </row>
    <row r="9093" spans="23:26" x14ac:dyDescent="0.25">
      <c r="W9093" s="107"/>
      <c r="X9093" s="225"/>
      <c r="Y9093" s="62"/>
      <c r="Z9093" s="108"/>
    </row>
    <row r="9094" spans="23:26" x14ac:dyDescent="0.25">
      <c r="W9094" s="107"/>
      <c r="X9094" s="225"/>
      <c r="Y9094" s="62"/>
      <c r="Z9094" s="108"/>
    </row>
    <row r="9095" spans="23:26" x14ac:dyDescent="0.25">
      <c r="W9095" s="107"/>
      <c r="X9095" s="225"/>
      <c r="Y9095" s="62"/>
      <c r="Z9095" s="108"/>
    </row>
    <row r="9096" spans="23:26" x14ac:dyDescent="0.25">
      <c r="W9096" s="107"/>
      <c r="X9096" s="225"/>
      <c r="Y9096" s="62"/>
      <c r="Z9096" s="108"/>
    </row>
    <row r="9097" spans="23:26" x14ac:dyDescent="0.25">
      <c r="W9097" s="107"/>
      <c r="X9097" s="225"/>
      <c r="Y9097" s="62"/>
      <c r="Z9097" s="108"/>
    </row>
    <row r="9098" spans="23:26" x14ac:dyDescent="0.25">
      <c r="W9098" s="107"/>
      <c r="X9098" s="225"/>
      <c r="Y9098" s="62"/>
      <c r="Z9098" s="108"/>
    </row>
    <row r="9099" spans="23:26" x14ac:dyDescent="0.25">
      <c r="W9099" s="107"/>
      <c r="X9099" s="225"/>
      <c r="Y9099" s="62"/>
      <c r="Z9099" s="108"/>
    </row>
    <row r="9100" spans="23:26" x14ac:dyDescent="0.25">
      <c r="W9100" s="107"/>
      <c r="X9100" s="225"/>
      <c r="Y9100" s="62"/>
      <c r="Z9100" s="108"/>
    </row>
    <row r="9101" spans="23:26" x14ac:dyDescent="0.25">
      <c r="W9101" s="107"/>
      <c r="X9101" s="225"/>
      <c r="Y9101" s="62"/>
      <c r="Z9101" s="108"/>
    </row>
    <row r="9102" spans="23:26" x14ac:dyDescent="0.25">
      <c r="W9102" s="107"/>
      <c r="X9102" s="225"/>
      <c r="Y9102" s="62"/>
      <c r="Z9102" s="108"/>
    </row>
    <row r="9103" spans="23:26" x14ac:dyDescent="0.25">
      <c r="W9103" s="107"/>
      <c r="X9103" s="225"/>
      <c r="Y9103" s="62"/>
      <c r="Z9103" s="108"/>
    </row>
    <row r="9104" spans="23:26" x14ac:dyDescent="0.25">
      <c r="W9104" s="107"/>
      <c r="X9104" s="225"/>
      <c r="Y9104" s="62"/>
      <c r="Z9104" s="108"/>
    </row>
    <row r="9105" spans="23:26" x14ac:dyDescent="0.25">
      <c r="W9105" s="107"/>
      <c r="X9105" s="225"/>
      <c r="Y9105" s="62"/>
      <c r="Z9105" s="108"/>
    </row>
    <row r="9106" spans="23:26" x14ac:dyDescent="0.25">
      <c r="W9106" s="107"/>
      <c r="X9106" s="225"/>
      <c r="Y9106" s="62"/>
      <c r="Z9106" s="108"/>
    </row>
    <row r="9107" spans="23:26" x14ac:dyDescent="0.25">
      <c r="W9107" s="107"/>
      <c r="X9107" s="225"/>
      <c r="Y9107" s="62"/>
      <c r="Z9107" s="108"/>
    </row>
    <row r="9108" spans="23:26" x14ac:dyDescent="0.25">
      <c r="W9108" s="107"/>
      <c r="X9108" s="225"/>
      <c r="Y9108" s="62"/>
      <c r="Z9108" s="108"/>
    </row>
    <row r="9109" spans="23:26" x14ac:dyDescent="0.25">
      <c r="W9109" s="107"/>
      <c r="X9109" s="225"/>
      <c r="Y9109" s="62"/>
      <c r="Z9109" s="108"/>
    </row>
    <row r="9110" spans="23:26" x14ac:dyDescent="0.25">
      <c r="W9110" s="107"/>
      <c r="X9110" s="225"/>
      <c r="Y9110" s="62"/>
      <c r="Z9110" s="108"/>
    </row>
    <row r="9111" spans="23:26" x14ac:dyDescent="0.25">
      <c r="W9111" s="107"/>
      <c r="X9111" s="225"/>
      <c r="Y9111" s="62"/>
      <c r="Z9111" s="108"/>
    </row>
    <row r="9112" spans="23:26" x14ac:dyDescent="0.25">
      <c r="W9112" s="107"/>
      <c r="X9112" s="225"/>
      <c r="Y9112" s="62"/>
      <c r="Z9112" s="108"/>
    </row>
    <row r="9113" spans="23:26" x14ac:dyDescent="0.25">
      <c r="W9113" s="107"/>
      <c r="X9113" s="225"/>
      <c r="Y9113" s="62"/>
      <c r="Z9113" s="108"/>
    </row>
    <row r="9114" spans="23:26" x14ac:dyDescent="0.25">
      <c r="W9114" s="107"/>
      <c r="X9114" s="225"/>
      <c r="Y9114" s="62"/>
      <c r="Z9114" s="108"/>
    </row>
    <row r="9115" spans="23:26" x14ac:dyDescent="0.25">
      <c r="W9115" s="107"/>
      <c r="X9115" s="225"/>
      <c r="Y9115" s="62"/>
      <c r="Z9115" s="108"/>
    </row>
    <row r="9116" spans="23:26" x14ac:dyDescent="0.25">
      <c r="W9116" s="107"/>
      <c r="X9116" s="225"/>
      <c r="Y9116" s="62"/>
      <c r="Z9116" s="108"/>
    </row>
    <row r="9117" spans="23:26" x14ac:dyDescent="0.25">
      <c r="W9117" s="107"/>
      <c r="X9117" s="225"/>
      <c r="Y9117" s="62"/>
      <c r="Z9117" s="108"/>
    </row>
    <row r="9118" spans="23:26" x14ac:dyDescent="0.25">
      <c r="W9118" s="107"/>
      <c r="X9118" s="225"/>
      <c r="Y9118" s="62"/>
      <c r="Z9118" s="108"/>
    </row>
    <row r="9119" spans="23:26" x14ac:dyDescent="0.25">
      <c r="W9119" s="107"/>
      <c r="X9119" s="225"/>
      <c r="Y9119" s="62"/>
      <c r="Z9119" s="108"/>
    </row>
    <row r="9120" spans="23:26" x14ac:dyDescent="0.25">
      <c r="W9120" s="107"/>
      <c r="X9120" s="225"/>
      <c r="Y9120" s="62"/>
      <c r="Z9120" s="108"/>
    </row>
    <row r="9121" spans="23:26" x14ac:dyDescent="0.25">
      <c r="W9121" s="107"/>
      <c r="X9121" s="225"/>
      <c r="Y9121" s="62"/>
      <c r="Z9121" s="108"/>
    </row>
    <row r="9122" spans="23:26" x14ac:dyDescent="0.25">
      <c r="W9122" s="107"/>
      <c r="X9122" s="225"/>
      <c r="Y9122" s="62"/>
      <c r="Z9122" s="108"/>
    </row>
    <row r="9123" spans="23:26" x14ac:dyDescent="0.25">
      <c r="W9123" s="107"/>
      <c r="X9123" s="225"/>
      <c r="Y9123" s="62"/>
      <c r="Z9123" s="108"/>
    </row>
    <row r="9124" spans="23:26" x14ac:dyDescent="0.25">
      <c r="W9124" s="107"/>
      <c r="X9124" s="225"/>
      <c r="Y9124" s="62"/>
      <c r="Z9124" s="108"/>
    </row>
    <row r="9125" spans="23:26" x14ac:dyDescent="0.25">
      <c r="W9125" s="107"/>
      <c r="X9125" s="225"/>
      <c r="Y9125" s="62"/>
      <c r="Z9125" s="108"/>
    </row>
    <row r="9126" spans="23:26" x14ac:dyDescent="0.25">
      <c r="W9126" s="107"/>
      <c r="X9126" s="225"/>
      <c r="Y9126" s="62"/>
      <c r="Z9126" s="108"/>
    </row>
    <row r="9127" spans="23:26" x14ac:dyDescent="0.25">
      <c r="W9127" s="107"/>
      <c r="X9127" s="225"/>
      <c r="Y9127" s="62"/>
      <c r="Z9127" s="108"/>
    </row>
    <row r="9128" spans="23:26" x14ac:dyDescent="0.25">
      <c r="W9128" s="107"/>
      <c r="X9128" s="225"/>
      <c r="Y9128" s="62"/>
      <c r="Z9128" s="108"/>
    </row>
    <row r="9129" spans="23:26" x14ac:dyDescent="0.25">
      <c r="W9129" s="107"/>
      <c r="X9129" s="225"/>
      <c r="Y9129" s="62"/>
      <c r="Z9129" s="108"/>
    </row>
    <row r="9130" spans="23:26" x14ac:dyDescent="0.25">
      <c r="W9130" s="107"/>
      <c r="X9130" s="225"/>
      <c r="Y9130" s="62"/>
      <c r="Z9130" s="108"/>
    </row>
    <row r="9131" spans="23:26" x14ac:dyDescent="0.25">
      <c r="W9131" s="107"/>
      <c r="X9131" s="225"/>
      <c r="Y9131" s="62"/>
      <c r="Z9131" s="108"/>
    </row>
    <row r="9132" spans="23:26" x14ac:dyDescent="0.25">
      <c r="W9132" s="107"/>
      <c r="X9132" s="225"/>
      <c r="Y9132" s="62"/>
      <c r="Z9132" s="108"/>
    </row>
    <row r="9133" spans="23:26" x14ac:dyDescent="0.25">
      <c r="W9133" s="107"/>
      <c r="X9133" s="225"/>
      <c r="Y9133" s="62"/>
      <c r="Z9133" s="108"/>
    </row>
    <row r="9134" spans="23:26" x14ac:dyDescent="0.25">
      <c r="W9134" s="107"/>
      <c r="X9134" s="225"/>
      <c r="Y9134" s="62"/>
      <c r="Z9134" s="108"/>
    </row>
    <row r="9135" spans="23:26" x14ac:dyDescent="0.25">
      <c r="W9135" s="107"/>
      <c r="X9135" s="225"/>
      <c r="Y9135" s="62"/>
      <c r="Z9135" s="108"/>
    </row>
    <row r="9136" spans="23:26" x14ac:dyDescent="0.25">
      <c r="W9136" s="107"/>
      <c r="X9136" s="225"/>
      <c r="Y9136" s="62"/>
      <c r="Z9136" s="108"/>
    </row>
    <row r="9137" spans="23:26" x14ac:dyDescent="0.25">
      <c r="W9137" s="107"/>
      <c r="X9137" s="225"/>
      <c r="Y9137" s="62"/>
      <c r="Z9137" s="108"/>
    </row>
    <row r="9138" spans="23:26" x14ac:dyDescent="0.25">
      <c r="W9138" s="107"/>
      <c r="X9138" s="225"/>
      <c r="Y9138" s="62"/>
      <c r="Z9138" s="108"/>
    </row>
    <row r="9139" spans="23:26" x14ac:dyDescent="0.25">
      <c r="W9139" s="107"/>
      <c r="X9139" s="225"/>
      <c r="Y9139" s="62"/>
      <c r="Z9139" s="108"/>
    </row>
    <row r="9140" spans="23:26" x14ac:dyDescent="0.25">
      <c r="W9140" s="107"/>
      <c r="X9140" s="225"/>
      <c r="Y9140" s="62"/>
      <c r="Z9140" s="108"/>
    </row>
    <row r="9141" spans="23:26" x14ac:dyDescent="0.25">
      <c r="W9141" s="107"/>
      <c r="X9141" s="225"/>
      <c r="Y9141" s="62"/>
      <c r="Z9141" s="108"/>
    </row>
    <row r="9142" spans="23:26" x14ac:dyDescent="0.25">
      <c r="W9142" s="107"/>
      <c r="X9142" s="225"/>
      <c r="Y9142" s="62"/>
      <c r="Z9142" s="108"/>
    </row>
    <row r="9143" spans="23:26" x14ac:dyDescent="0.25">
      <c r="W9143" s="107"/>
      <c r="X9143" s="225"/>
      <c r="Y9143" s="62"/>
      <c r="Z9143" s="108"/>
    </row>
    <row r="9144" spans="23:26" x14ac:dyDescent="0.25">
      <c r="W9144" s="107"/>
      <c r="X9144" s="225"/>
      <c r="Y9144" s="62"/>
      <c r="Z9144" s="108"/>
    </row>
    <row r="9145" spans="23:26" x14ac:dyDescent="0.25">
      <c r="W9145" s="107"/>
      <c r="X9145" s="225"/>
      <c r="Y9145" s="62"/>
      <c r="Z9145" s="108"/>
    </row>
    <row r="9146" spans="23:26" x14ac:dyDescent="0.25">
      <c r="W9146" s="107"/>
      <c r="X9146" s="225"/>
      <c r="Y9146" s="62"/>
      <c r="Z9146" s="108"/>
    </row>
    <row r="9147" spans="23:26" x14ac:dyDescent="0.25">
      <c r="W9147" s="107"/>
      <c r="X9147" s="225"/>
      <c r="Y9147" s="62"/>
      <c r="Z9147" s="108"/>
    </row>
    <row r="9148" spans="23:26" x14ac:dyDescent="0.25">
      <c r="W9148" s="107"/>
      <c r="X9148" s="225"/>
      <c r="Y9148" s="62"/>
      <c r="Z9148" s="108"/>
    </row>
    <row r="9149" spans="23:26" x14ac:dyDescent="0.25">
      <c r="W9149" s="107"/>
      <c r="X9149" s="225"/>
      <c r="Y9149" s="62"/>
      <c r="Z9149" s="108"/>
    </row>
    <row r="9150" spans="23:26" x14ac:dyDescent="0.25">
      <c r="W9150" s="107"/>
      <c r="X9150" s="225"/>
      <c r="Y9150" s="62"/>
      <c r="Z9150" s="108"/>
    </row>
    <row r="9151" spans="23:26" x14ac:dyDescent="0.25">
      <c r="W9151" s="107"/>
      <c r="X9151" s="225"/>
      <c r="Y9151" s="62"/>
      <c r="Z9151" s="108"/>
    </row>
    <row r="9152" spans="23:26" x14ac:dyDescent="0.25">
      <c r="W9152" s="107"/>
      <c r="X9152" s="225"/>
      <c r="Y9152" s="62"/>
      <c r="Z9152" s="108"/>
    </row>
    <row r="9153" spans="23:26" x14ac:dyDescent="0.25">
      <c r="W9153" s="107"/>
      <c r="X9153" s="225"/>
      <c r="Y9153" s="62"/>
      <c r="Z9153" s="108"/>
    </row>
    <row r="9154" spans="23:26" x14ac:dyDescent="0.25">
      <c r="W9154" s="107"/>
      <c r="X9154" s="225"/>
      <c r="Y9154" s="62"/>
      <c r="Z9154" s="108"/>
    </row>
    <row r="9155" spans="23:26" x14ac:dyDescent="0.25">
      <c r="W9155" s="107"/>
      <c r="X9155" s="225"/>
      <c r="Y9155" s="62"/>
      <c r="Z9155" s="108"/>
    </row>
    <row r="9156" spans="23:26" x14ac:dyDescent="0.25">
      <c r="W9156" s="107"/>
      <c r="X9156" s="225"/>
      <c r="Y9156" s="62"/>
      <c r="Z9156" s="108"/>
    </row>
    <row r="9157" spans="23:26" x14ac:dyDescent="0.25">
      <c r="W9157" s="107"/>
      <c r="X9157" s="225"/>
      <c r="Y9157" s="62"/>
      <c r="Z9157" s="108"/>
    </row>
    <row r="9158" spans="23:26" x14ac:dyDescent="0.25">
      <c r="W9158" s="107"/>
      <c r="X9158" s="225"/>
      <c r="Y9158" s="62"/>
      <c r="Z9158" s="108"/>
    </row>
    <row r="9159" spans="23:26" x14ac:dyDescent="0.25">
      <c r="W9159" s="107"/>
      <c r="X9159" s="225"/>
      <c r="Y9159" s="62"/>
      <c r="Z9159" s="108"/>
    </row>
    <row r="9160" spans="23:26" x14ac:dyDescent="0.25">
      <c r="W9160" s="107"/>
      <c r="X9160" s="225"/>
      <c r="Y9160" s="62"/>
      <c r="Z9160" s="108"/>
    </row>
    <row r="9161" spans="23:26" x14ac:dyDescent="0.25">
      <c r="W9161" s="107"/>
      <c r="X9161" s="225"/>
      <c r="Y9161" s="62"/>
      <c r="Z9161" s="108"/>
    </row>
    <row r="9162" spans="23:26" x14ac:dyDescent="0.25">
      <c r="W9162" s="107"/>
      <c r="X9162" s="225"/>
      <c r="Y9162" s="62"/>
      <c r="Z9162" s="108"/>
    </row>
    <row r="9163" spans="23:26" x14ac:dyDescent="0.25">
      <c r="W9163" s="107"/>
      <c r="X9163" s="225"/>
      <c r="Y9163" s="62"/>
      <c r="Z9163" s="108"/>
    </row>
    <row r="9164" spans="23:26" x14ac:dyDescent="0.25">
      <c r="W9164" s="107"/>
      <c r="X9164" s="225"/>
      <c r="Y9164" s="62"/>
      <c r="Z9164" s="108"/>
    </row>
    <row r="9165" spans="23:26" x14ac:dyDescent="0.25">
      <c r="W9165" s="107"/>
      <c r="X9165" s="225"/>
      <c r="Y9165" s="62"/>
      <c r="Z9165" s="108"/>
    </row>
    <row r="9166" spans="23:26" x14ac:dyDescent="0.25">
      <c r="W9166" s="107"/>
      <c r="X9166" s="225"/>
      <c r="Y9166" s="62"/>
      <c r="Z9166" s="108"/>
    </row>
    <row r="9167" spans="23:26" x14ac:dyDescent="0.25">
      <c r="W9167" s="107"/>
      <c r="X9167" s="225"/>
      <c r="Y9167" s="62"/>
      <c r="Z9167" s="108"/>
    </row>
    <row r="9168" spans="23:26" x14ac:dyDescent="0.25">
      <c r="W9168" s="107"/>
      <c r="X9168" s="225"/>
      <c r="Y9168" s="62"/>
      <c r="Z9168" s="108"/>
    </row>
    <row r="9169" spans="23:26" x14ac:dyDescent="0.25">
      <c r="W9169" s="107"/>
      <c r="X9169" s="225"/>
      <c r="Y9169" s="62"/>
      <c r="Z9169" s="108"/>
    </row>
    <row r="9170" spans="23:26" x14ac:dyDescent="0.25">
      <c r="W9170" s="107"/>
      <c r="X9170" s="225"/>
      <c r="Y9170" s="62"/>
      <c r="Z9170" s="108"/>
    </row>
    <row r="9171" spans="23:26" x14ac:dyDescent="0.25">
      <c r="W9171" s="107"/>
      <c r="X9171" s="225"/>
      <c r="Y9171" s="62"/>
      <c r="Z9171" s="108"/>
    </row>
    <row r="9172" spans="23:26" x14ac:dyDescent="0.25">
      <c r="W9172" s="107"/>
      <c r="X9172" s="225"/>
      <c r="Y9172" s="62"/>
      <c r="Z9172" s="108"/>
    </row>
    <row r="9173" spans="23:26" x14ac:dyDescent="0.25">
      <c r="W9173" s="107"/>
      <c r="X9173" s="225"/>
      <c r="Y9173" s="62"/>
      <c r="Z9173" s="108"/>
    </row>
    <row r="9174" spans="23:26" x14ac:dyDescent="0.25">
      <c r="W9174" s="107"/>
      <c r="X9174" s="225"/>
      <c r="Y9174" s="62"/>
      <c r="Z9174" s="108"/>
    </row>
    <row r="9175" spans="23:26" x14ac:dyDescent="0.25">
      <c r="W9175" s="107"/>
      <c r="X9175" s="225"/>
      <c r="Y9175" s="62"/>
      <c r="Z9175" s="108"/>
    </row>
    <row r="9176" spans="23:26" x14ac:dyDescent="0.25">
      <c r="W9176" s="107"/>
      <c r="X9176" s="225"/>
      <c r="Y9176" s="62"/>
      <c r="Z9176" s="108"/>
    </row>
    <row r="9177" spans="23:26" x14ac:dyDescent="0.25">
      <c r="W9177" s="107"/>
      <c r="X9177" s="225"/>
      <c r="Y9177" s="62"/>
      <c r="Z9177" s="108"/>
    </row>
    <row r="9178" spans="23:26" x14ac:dyDescent="0.25">
      <c r="W9178" s="107"/>
      <c r="X9178" s="225"/>
      <c r="Y9178" s="62"/>
      <c r="Z9178" s="108"/>
    </row>
    <row r="9179" spans="23:26" x14ac:dyDescent="0.25">
      <c r="W9179" s="107"/>
      <c r="X9179" s="225"/>
      <c r="Y9179" s="62"/>
      <c r="Z9179" s="108"/>
    </row>
    <row r="9180" spans="23:26" x14ac:dyDescent="0.25">
      <c r="W9180" s="107"/>
      <c r="X9180" s="225"/>
      <c r="Y9180" s="62"/>
      <c r="Z9180" s="108"/>
    </row>
    <row r="9181" spans="23:26" x14ac:dyDescent="0.25">
      <c r="W9181" s="107"/>
      <c r="X9181" s="225"/>
      <c r="Y9181" s="62"/>
      <c r="Z9181" s="108"/>
    </row>
    <row r="9182" spans="23:26" x14ac:dyDescent="0.25">
      <c r="W9182" s="107"/>
      <c r="X9182" s="225"/>
      <c r="Y9182" s="62"/>
      <c r="Z9182" s="108"/>
    </row>
    <row r="9183" spans="23:26" x14ac:dyDescent="0.25">
      <c r="W9183" s="107"/>
      <c r="X9183" s="225"/>
      <c r="Y9183" s="62"/>
      <c r="Z9183" s="108"/>
    </row>
    <row r="9184" spans="23:26" x14ac:dyDescent="0.25">
      <c r="W9184" s="107"/>
      <c r="X9184" s="225"/>
      <c r="Y9184" s="62"/>
      <c r="Z9184" s="108"/>
    </row>
    <row r="9185" spans="23:26" x14ac:dyDescent="0.25">
      <c r="W9185" s="107"/>
      <c r="X9185" s="225"/>
      <c r="Y9185" s="62"/>
      <c r="Z9185" s="108"/>
    </row>
    <row r="9186" spans="23:26" x14ac:dyDescent="0.25">
      <c r="W9186" s="107"/>
      <c r="X9186" s="225"/>
      <c r="Y9186" s="62"/>
      <c r="Z9186" s="108"/>
    </row>
    <row r="9187" spans="23:26" x14ac:dyDescent="0.25">
      <c r="W9187" s="107"/>
      <c r="X9187" s="225"/>
      <c r="Y9187" s="62"/>
      <c r="Z9187" s="108"/>
    </row>
    <row r="9188" spans="23:26" x14ac:dyDescent="0.25">
      <c r="W9188" s="107"/>
      <c r="X9188" s="225"/>
      <c r="Y9188" s="62"/>
      <c r="Z9188" s="108"/>
    </row>
    <row r="9189" spans="23:26" x14ac:dyDescent="0.25">
      <c r="W9189" s="107"/>
      <c r="X9189" s="225"/>
      <c r="Y9189" s="62"/>
      <c r="Z9189" s="108"/>
    </row>
    <row r="9190" spans="23:26" x14ac:dyDescent="0.25">
      <c r="W9190" s="107"/>
      <c r="X9190" s="225"/>
      <c r="Y9190" s="62"/>
      <c r="Z9190" s="108"/>
    </row>
    <row r="9191" spans="23:26" x14ac:dyDescent="0.25">
      <c r="W9191" s="107"/>
      <c r="X9191" s="225"/>
      <c r="Y9191" s="62"/>
      <c r="Z9191" s="108"/>
    </row>
    <row r="9192" spans="23:26" x14ac:dyDescent="0.25">
      <c r="W9192" s="107"/>
      <c r="X9192" s="225"/>
      <c r="Y9192" s="62"/>
      <c r="Z9192" s="108"/>
    </row>
    <row r="9193" spans="23:26" x14ac:dyDescent="0.25">
      <c r="W9193" s="107"/>
      <c r="X9193" s="225"/>
      <c r="Y9193" s="62"/>
      <c r="Z9193" s="108"/>
    </row>
    <row r="9194" spans="23:26" x14ac:dyDescent="0.25">
      <c r="W9194" s="107"/>
      <c r="X9194" s="225"/>
      <c r="Y9194" s="62"/>
      <c r="Z9194" s="108"/>
    </row>
    <row r="9195" spans="23:26" x14ac:dyDescent="0.25">
      <c r="W9195" s="107"/>
      <c r="X9195" s="225"/>
      <c r="Y9195" s="62"/>
      <c r="Z9195" s="108"/>
    </row>
    <row r="9196" spans="23:26" x14ac:dyDescent="0.25">
      <c r="W9196" s="107"/>
      <c r="X9196" s="225"/>
      <c r="Y9196" s="62"/>
      <c r="Z9196" s="108"/>
    </row>
    <row r="9197" spans="23:26" x14ac:dyDescent="0.25">
      <c r="W9197" s="107"/>
      <c r="X9197" s="225"/>
      <c r="Y9197" s="62"/>
      <c r="Z9197" s="108"/>
    </row>
    <row r="9198" spans="23:26" x14ac:dyDescent="0.25">
      <c r="W9198" s="107"/>
      <c r="X9198" s="225"/>
      <c r="Y9198" s="62"/>
      <c r="Z9198" s="108"/>
    </row>
    <row r="9199" spans="23:26" x14ac:dyDescent="0.25">
      <c r="W9199" s="107"/>
      <c r="X9199" s="225"/>
      <c r="Y9199" s="62"/>
      <c r="Z9199" s="108"/>
    </row>
    <row r="9200" spans="23:26" x14ac:dyDescent="0.25">
      <c r="W9200" s="107"/>
      <c r="X9200" s="225"/>
      <c r="Y9200" s="62"/>
      <c r="Z9200" s="108"/>
    </row>
    <row r="9201" spans="23:26" x14ac:dyDescent="0.25">
      <c r="W9201" s="107"/>
      <c r="X9201" s="225"/>
      <c r="Y9201" s="62"/>
      <c r="Z9201" s="108"/>
    </row>
    <row r="9202" spans="23:26" x14ac:dyDescent="0.25">
      <c r="W9202" s="107"/>
      <c r="X9202" s="225"/>
      <c r="Y9202" s="62"/>
      <c r="Z9202" s="108"/>
    </row>
    <row r="9203" spans="23:26" x14ac:dyDescent="0.25">
      <c r="W9203" s="107"/>
      <c r="X9203" s="225"/>
      <c r="Y9203" s="62"/>
      <c r="Z9203" s="108"/>
    </row>
    <row r="9204" spans="23:26" x14ac:dyDescent="0.25">
      <c r="W9204" s="107"/>
      <c r="X9204" s="225"/>
      <c r="Y9204" s="62"/>
      <c r="Z9204" s="108"/>
    </row>
    <row r="9205" spans="23:26" x14ac:dyDescent="0.25">
      <c r="W9205" s="107"/>
      <c r="X9205" s="225"/>
      <c r="Y9205" s="62"/>
      <c r="Z9205" s="108"/>
    </row>
    <row r="9206" spans="23:26" x14ac:dyDescent="0.25">
      <c r="W9206" s="107"/>
      <c r="X9206" s="225"/>
      <c r="Y9206" s="62"/>
      <c r="Z9206" s="108"/>
    </row>
    <row r="9207" spans="23:26" x14ac:dyDescent="0.25">
      <c r="W9207" s="107"/>
      <c r="X9207" s="225"/>
      <c r="Y9207" s="62"/>
      <c r="Z9207" s="108"/>
    </row>
    <row r="9208" spans="23:26" x14ac:dyDescent="0.25">
      <c r="W9208" s="107"/>
      <c r="X9208" s="225"/>
      <c r="Y9208" s="62"/>
      <c r="Z9208" s="108"/>
    </row>
    <row r="9209" spans="23:26" x14ac:dyDescent="0.25">
      <c r="W9209" s="107"/>
      <c r="X9209" s="225"/>
      <c r="Y9209" s="62"/>
      <c r="Z9209" s="108"/>
    </row>
    <row r="9210" spans="23:26" x14ac:dyDescent="0.25">
      <c r="W9210" s="107"/>
      <c r="X9210" s="225"/>
      <c r="Y9210" s="62"/>
      <c r="Z9210" s="108"/>
    </row>
    <row r="9211" spans="23:26" x14ac:dyDescent="0.25">
      <c r="W9211" s="107"/>
      <c r="X9211" s="225"/>
      <c r="Y9211" s="62"/>
      <c r="Z9211" s="108"/>
    </row>
    <row r="9212" spans="23:26" x14ac:dyDescent="0.25">
      <c r="W9212" s="107"/>
      <c r="X9212" s="225"/>
      <c r="Y9212" s="62"/>
      <c r="Z9212" s="108"/>
    </row>
    <row r="9213" spans="23:26" x14ac:dyDescent="0.25">
      <c r="W9213" s="107"/>
      <c r="X9213" s="225"/>
      <c r="Y9213" s="62"/>
      <c r="Z9213" s="108"/>
    </row>
    <row r="9214" spans="23:26" x14ac:dyDescent="0.25">
      <c r="W9214" s="107"/>
      <c r="X9214" s="225"/>
      <c r="Y9214" s="62"/>
      <c r="Z9214" s="108"/>
    </row>
    <row r="9215" spans="23:26" x14ac:dyDescent="0.25">
      <c r="W9215" s="107"/>
      <c r="X9215" s="225"/>
      <c r="Y9215" s="62"/>
      <c r="Z9215" s="108"/>
    </row>
    <row r="9216" spans="23:26" x14ac:dyDescent="0.25">
      <c r="W9216" s="107"/>
      <c r="X9216" s="225"/>
      <c r="Y9216" s="62"/>
      <c r="Z9216" s="108"/>
    </row>
    <row r="9217" spans="23:26" x14ac:dyDescent="0.25">
      <c r="W9217" s="107"/>
      <c r="X9217" s="225"/>
      <c r="Y9217" s="62"/>
      <c r="Z9217" s="108"/>
    </row>
    <row r="9218" spans="23:26" x14ac:dyDescent="0.25">
      <c r="W9218" s="107"/>
      <c r="X9218" s="225"/>
      <c r="Y9218" s="62"/>
      <c r="Z9218" s="108"/>
    </row>
    <row r="9219" spans="23:26" x14ac:dyDescent="0.25">
      <c r="W9219" s="107"/>
      <c r="X9219" s="225"/>
      <c r="Y9219" s="62"/>
      <c r="Z9219" s="108"/>
    </row>
    <row r="9220" spans="23:26" x14ac:dyDescent="0.25">
      <c r="W9220" s="107"/>
      <c r="X9220" s="225"/>
      <c r="Y9220" s="62"/>
      <c r="Z9220" s="108"/>
    </row>
    <row r="9221" spans="23:26" x14ac:dyDescent="0.25">
      <c r="W9221" s="107"/>
      <c r="X9221" s="225"/>
      <c r="Y9221" s="62"/>
      <c r="Z9221" s="108"/>
    </row>
    <row r="9222" spans="23:26" x14ac:dyDescent="0.25">
      <c r="W9222" s="107"/>
      <c r="X9222" s="225"/>
      <c r="Y9222" s="62"/>
      <c r="Z9222" s="108"/>
    </row>
    <row r="9223" spans="23:26" x14ac:dyDescent="0.25">
      <c r="W9223" s="107"/>
      <c r="X9223" s="225"/>
      <c r="Y9223" s="62"/>
      <c r="Z9223" s="108"/>
    </row>
    <row r="9224" spans="23:26" x14ac:dyDescent="0.25">
      <c r="W9224" s="107"/>
      <c r="X9224" s="225"/>
      <c r="Y9224" s="62"/>
      <c r="Z9224" s="108"/>
    </row>
    <row r="9225" spans="23:26" x14ac:dyDescent="0.25">
      <c r="W9225" s="107"/>
      <c r="X9225" s="225"/>
      <c r="Y9225" s="62"/>
      <c r="Z9225" s="108"/>
    </row>
    <row r="9226" spans="23:26" x14ac:dyDescent="0.25">
      <c r="W9226" s="107"/>
      <c r="X9226" s="225"/>
      <c r="Y9226" s="62"/>
      <c r="Z9226" s="108"/>
    </row>
    <row r="9227" spans="23:26" x14ac:dyDescent="0.25">
      <c r="W9227" s="107"/>
      <c r="X9227" s="225"/>
      <c r="Y9227" s="62"/>
      <c r="Z9227" s="108"/>
    </row>
    <row r="9228" spans="23:26" x14ac:dyDescent="0.25">
      <c r="W9228" s="107"/>
      <c r="X9228" s="225"/>
      <c r="Y9228" s="62"/>
      <c r="Z9228" s="108"/>
    </row>
    <row r="9229" spans="23:26" x14ac:dyDescent="0.25">
      <c r="W9229" s="107"/>
      <c r="X9229" s="225"/>
      <c r="Y9229" s="62"/>
      <c r="Z9229" s="108"/>
    </row>
    <row r="9230" spans="23:26" x14ac:dyDescent="0.25">
      <c r="W9230" s="107"/>
      <c r="X9230" s="225"/>
      <c r="Y9230" s="62"/>
      <c r="Z9230" s="108"/>
    </row>
    <row r="9231" spans="23:26" x14ac:dyDescent="0.25">
      <c r="W9231" s="107"/>
      <c r="X9231" s="225"/>
      <c r="Y9231" s="62"/>
      <c r="Z9231" s="108"/>
    </row>
    <row r="9232" spans="23:26" x14ac:dyDescent="0.25">
      <c r="W9232" s="107"/>
      <c r="X9232" s="225"/>
      <c r="Y9232" s="62"/>
      <c r="Z9232" s="108"/>
    </row>
    <row r="9233" spans="23:26" x14ac:dyDescent="0.25">
      <c r="W9233" s="107"/>
      <c r="X9233" s="225"/>
      <c r="Y9233" s="62"/>
      <c r="Z9233" s="108"/>
    </row>
    <row r="9234" spans="23:26" x14ac:dyDescent="0.25">
      <c r="W9234" s="107"/>
      <c r="X9234" s="225"/>
      <c r="Y9234" s="62"/>
      <c r="Z9234" s="108"/>
    </row>
    <row r="9235" spans="23:26" x14ac:dyDescent="0.25">
      <c r="W9235" s="107"/>
      <c r="X9235" s="225"/>
      <c r="Y9235" s="62"/>
      <c r="Z9235" s="108"/>
    </row>
    <row r="9236" spans="23:26" x14ac:dyDescent="0.25">
      <c r="W9236" s="107"/>
      <c r="X9236" s="225"/>
      <c r="Y9236" s="62"/>
      <c r="Z9236" s="108"/>
    </row>
    <row r="9237" spans="23:26" x14ac:dyDescent="0.25">
      <c r="W9237" s="107"/>
      <c r="X9237" s="225"/>
      <c r="Y9237" s="62"/>
      <c r="Z9237" s="108"/>
    </row>
    <row r="9238" spans="23:26" x14ac:dyDescent="0.25">
      <c r="W9238" s="107"/>
      <c r="X9238" s="225"/>
      <c r="Y9238" s="62"/>
      <c r="Z9238" s="108"/>
    </row>
    <row r="9239" spans="23:26" x14ac:dyDescent="0.25">
      <c r="W9239" s="107"/>
      <c r="X9239" s="225"/>
      <c r="Y9239" s="62"/>
      <c r="Z9239" s="108"/>
    </row>
    <row r="9240" spans="23:26" x14ac:dyDescent="0.25">
      <c r="W9240" s="107"/>
      <c r="X9240" s="225"/>
      <c r="Y9240" s="62"/>
      <c r="Z9240" s="108"/>
    </row>
    <row r="9241" spans="23:26" x14ac:dyDescent="0.25">
      <c r="W9241" s="107"/>
      <c r="X9241" s="225"/>
      <c r="Y9241" s="62"/>
      <c r="Z9241" s="108"/>
    </row>
    <row r="9242" spans="23:26" x14ac:dyDescent="0.25">
      <c r="W9242" s="107"/>
      <c r="X9242" s="225"/>
      <c r="Y9242" s="62"/>
      <c r="Z9242" s="108"/>
    </row>
    <row r="9243" spans="23:26" x14ac:dyDescent="0.25">
      <c r="W9243" s="107"/>
      <c r="X9243" s="225"/>
      <c r="Y9243" s="62"/>
      <c r="Z9243" s="108"/>
    </row>
    <row r="9244" spans="23:26" x14ac:dyDescent="0.25">
      <c r="W9244" s="107"/>
      <c r="X9244" s="225"/>
      <c r="Y9244" s="62"/>
      <c r="Z9244" s="108"/>
    </row>
    <row r="9245" spans="23:26" x14ac:dyDescent="0.25">
      <c r="W9245" s="107"/>
      <c r="X9245" s="225"/>
      <c r="Y9245" s="62"/>
      <c r="Z9245" s="108"/>
    </row>
    <row r="9246" spans="23:26" x14ac:dyDescent="0.25">
      <c r="W9246" s="107"/>
      <c r="X9246" s="225"/>
      <c r="Y9246" s="62"/>
      <c r="Z9246" s="108"/>
    </row>
    <row r="9247" spans="23:26" x14ac:dyDescent="0.25">
      <c r="W9247" s="107"/>
      <c r="X9247" s="225"/>
      <c r="Y9247" s="62"/>
      <c r="Z9247" s="108"/>
    </row>
    <row r="9248" spans="23:26" x14ac:dyDescent="0.25">
      <c r="W9248" s="107"/>
      <c r="X9248" s="225"/>
      <c r="Y9248" s="62"/>
      <c r="Z9248" s="108"/>
    </row>
    <row r="9249" spans="23:26" x14ac:dyDescent="0.25">
      <c r="W9249" s="107"/>
      <c r="X9249" s="225"/>
      <c r="Y9249" s="62"/>
      <c r="Z9249" s="108"/>
    </row>
    <row r="9250" spans="23:26" x14ac:dyDescent="0.25">
      <c r="W9250" s="107"/>
      <c r="X9250" s="225"/>
      <c r="Y9250" s="62"/>
      <c r="Z9250" s="108"/>
    </row>
    <row r="9251" spans="23:26" x14ac:dyDescent="0.25">
      <c r="W9251" s="107"/>
      <c r="X9251" s="225"/>
      <c r="Y9251" s="62"/>
      <c r="Z9251" s="108"/>
    </row>
    <row r="9252" spans="23:26" x14ac:dyDescent="0.25">
      <c r="W9252" s="107"/>
      <c r="X9252" s="225"/>
      <c r="Y9252" s="62"/>
      <c r="Z9252" s="108"/>
    </row>
    <row r="9253" spans="23:26" x14ac:dyDescent="0.25">
      <c r="W9253" s="107"/>
      <c r="X9253" s="225"/>
      <c r="Y9253" s="62"/>
      <c r="Z9253" s="108"/>
    </row>
    <row r="9254" spans="23:26" x14ac:dyDescent="0.25">
      <c r="W9254" s="107"/>
      <c r="X9254" s="225"/>
      <c r="Y9254" s="62"/>
      <c r="Z9254" s="108"/>
    </row>
    <row r="9255" spans="23:26" x14ac:dyDescent="0.25">
      <c r="W9255" s="107"/>
      <c r="X9255" s="225"/>
      <c r="Y9255" s="62"/>
      <c r="Z9255" s="108"/>
    </row>
    <row r="9256" spans="23:26" x14ac:dyDescent="0.25">
      <c r="W9256" s="107"/>
      <c r="X9256" s="225"/>
      <c r="Y9256" s="62"/>
      <c r="Z9256" s="108"/>
    </row>
    <row r="9257" spans="23:26" x14ac:dyDescent="0.25">
      <c r="W9257" s="107"/>
      <c r="X9257" s="225"/>
      <c r="Y9257" s="62"/>
      <c r="Z9257" s="108"/>
    </row>
    <row r="9258" spans="23:26" x14ac:dyDescent="0.25">
      <c r="W9258" s="107"/>
      <c r="X9258" s="225"/>
      <c r="Y9258" s="62"/>
      <c r="Z9258" s="108"/>
    </row>
    <row r="9259" spans="23:26" x14ac:dyDescent="0.25">
      <c r="W9259" s="107"/>
      <c r="X9259" s="225"/>
      <c r="Y9259" s="62"/>
      <c r="Z9259" s="108"/>
    </row>
    <row r="9260" spans="23:26" x14ac:dyDescent="0.25">
      <c r="W9260" s="107"/>
      <c r="X9260" s="225"/>
      <c r="Y9260" s="62"/>
      <c r="Z9260" s="108"/>
    </row>
    <row r="9261" spans="23:26" x14ac:dyDescent="0.25">
      <c r="W9261" s="107"/>
      <c r="X9261" s="225"/>
      <c r="Y9261" s="62"/>
      <c r="Z9261" s="108"/>
    </row>
    <row r="9262" spans="23:26" x14ac:dyDescent="0.25">
      <c r="W9262" s="107"/>
      <c r="X9262" s="225"/>
      <c r="Y9262" s="62"/>
      <c r="Z9262" s="108"/>
    </row>
    <row r="9263" spans="23:26" x14ac:dyDescent="0.25">
      <c r="W9263" s="107"/>
      <c r="X9263" s="225"/>
      <c r="Y9263" s="62"/>
      <c r="Z9263" s="108"/>
    </row>
    <row r="9264" spans="23:26" x14ac:dyDescent="0.25">
      <c r="W9264" s="107"/>
      <c r="X9264" s="225"/>
      <c r="Y9264" s="62"/>
      <c r="Z9264" s="108"/>
    </row>
    <row r="9265" spans="23:26" x14ac:dyDescent="0.25">
      <c r="W9265" s="107"/>
      <c r="X9265" s="225"/>
      <c r="Y9265" s="62"/>
      <c r="Z9265" s="108"/>
    </row>
    <row r="9266" spans="23:26" x14ac:dyDescent="0.25">
      <c r="W9266" s="107"/>
      <c r="X9266" s="225"/>
      <c r="Y9266" s="62"/>
      <c r="Z9266" s="108"/>
    </row>
    <row r="9267" spans="23:26" x14ac:dyDescent="0.25">
      <c r="W9267" s="107"/>
      <c r="X9267" s="225"/>
      <c r="Y9267" s="62"/>
      <c r="Z9267" s="108"/>
    </row>
    <row r="9268" spans="23:26" x14ac:dyDescent="0.25">
      <c r="W9268" s="107"/>
      <c r="X9268" s="225"/>
      <c r="Y9268" s="62"/>
      <c r="Z9268" s="108"/>
    </row>
    <row r="9269" spans="23:26" x14ac:dyDescent="0.25">
      <c r="W9269" s="107"/>
      <c r="X9269" s="225"/>
      <c r="Y9269" s="62"/>
      <c r="Z9269" s="108"/>
    </row>
    <row r="9270" spans="23:26" x14ac:dyDescent="0.25">
      <c r="W9270" s="107"/>
      <c r="X9270" s="225"/>
      <c r="Y9270" s="62"/>
      <c r="Z9270" s="108"/>
    </row>
    <row r="9271" spans="23:26" x14ac:dyDescent="0.25">
      <c r="W9271" s="107"/>
      <c r="X9271" s="225"/>
      <c r="Y9271" s="62"/>
      <c r="Z9271" s="108"/>
    </row>
    <row r="9272" spans="23:26" x14ac:dyDescent="0.25">
      <c r="W9272" s="107"/>
      <c r="X9272" s="225"/>
      <c r="Y9272" s="62"/>
      <c r="Z9272" s="108"/>
    </row>
    <row r="9273" spans="23:26" x14ac:dyDescent="0.25">
      <c r="W9273" s="107"/>
      <c r="X9273" s="225"/>
      <c r="Y9273" s="62"/>
      <c r="Z9273" s="108"/>
    </row>
    <row r="9274" spans="23:26" x14ac:dyDescent="0.25">
      <c r="W9274" s="107"/>
      <c r="X9274" s="225"/>
      <c r="Y9274" s="62"/>
      <c r="Z9274" s="108"/>
    </row>
    <row r="9275" spans="23:26" x14ac:dyDescent="0.25">
      <c r="W9275" s="107"/>
      <c r="X9275" s="225"/>
      <c r="Y9275" s="62"/>
      <c r="Z9275" s="108"/>
    </row>
    <row r="9276" spans="23:26" x14ac:dyDescent="0.25">
      <c r="W9276" s="107"/>
      <c r="X9276" s="225"/>
      <c r="Y9276" s="62"/>
      <c r="Z9276" s="108"/>
    </row>
    <row r="9277" spans="23:26" x14ac:dyDescent="0.25">
      <c r="W9277" s="107"/>
      <c r="X9277" s="225"/>
      <c r="Y9277" s="62"/>
      <c r="Z9277" s="108"/>
    </row>
    <row r="9278" spans="23:26" x14ac:dyDescent="0.25">
      <c r="W9278" s="107"/>
      <c r="X9278" s="225"/>
      <c r="Y9278" s="62"/>
      <c r="Z9278" s="108"/>
    </row>
    <row r="9279" spans="23:26" x14ac:dyDescent="0.25">
      <c r="W9279" s="107"/>
      <c r="X9279" s="225"/>
      <c r="Y9279" s="62"/>
      <c r="Z9279" s="108"/>
    </row>
    <row r="9280" spans="23:26" x14ac:dyDescent="0.25">
      <c r="W9280" s="107"/>
      <c r="X9280" s="225"/>
      <c r="Y9280" s="62"/>
      <c r="Z9280" s="108"/>
    </row>
    <row r="9281" spans="23:26" x14ac:dyDescent="0.25">
      <c r="W9281" s="107"/>
      <c r="X9281" s="225"/>
      <c r="Y9281" s="62"/>
      <c r="Z9281" s="108"/>
    </row>
    <row r="9282" spans="23:26" x14ac:dyDescent="0.25">
      <c r="W9282" s="107"/>
      <c r="X9282" s="225"/>
      <c r="Y9282" s="62"/>
      <c r="Z9282" s="108"/>
    </row>
    <row r="9283" spans="23:26" x14ac:dyDescent="0.25">
      <c r="W9283" s="107"/>
      <c r="X9283" s="225"/>
      <c r="Y9283" s="62"/>
      <c r="Z9283" s="108"/>
    </row>
    <row r="9284" spans="23:26" x14ac:dyDescent="0.25">
      <c r="W9284" s="107"/>
      <c r="X9284" s="225"/>
      <c r="Y9284" s="62"/>
      <c r="Z9284" s="108"/>
    </row>
    <row r="9285" spans="23:26" x14ac:dyDescent="0.25">
      <c r="W9285" s="107"/>
      <c r="X9285" s="225"/>
      <c r="Y9285" s="62"/>
      <c r="Z9285" s="108"/>
    </row>
    <row r="9286" spans="23:26" x14ac:dyDescent="0.25">
      <c r="W9286" s="107"/>
      <c r="X9286" s="225"/>
      <c r="Y9286" s="62"/>
      <c r="Z9286" s="108"/>
    </row>
    <row r="9287" spans="23:26" x14ac:dyDescent="0.25">
      <c r="W9287" s="107"/>
      <c r="X9287" s="225"/>
      <c r="Y9287" s="62"/>
      <c r="Z9287" s="108"/>
    </row>
    <row r="9288" spans="23:26" x14ac:dyDescent="0.25">
      <c r="W9288" s="107"/>
      <c r="X9288" s="225"/>
      <c r="Y9288" s="62"/>
      <c r="Z9288" s="108"/>
    </row>
    <row r="9289" spans="23:26" x14ac:dyDescent="0.25">
      <c r="W9289" s="107"/>
      <c r="X9289" s="225"/>
      <c r="Y9289" s="62"/>
      <c r="Z9289" s="108"/>
    </row>
    <row r="9290" spans="23:26" x14ac:dyDescent="0.25">
      <c r="W9290" s="107"/>
      <c r="X9290" s="225"/>
      <c r="Y9290" s="62"/>
      <c r="Z9290" s="108"/>
    </row>
    <row r="9291" spans="23:26" x14ac:dyDescent="0.25">
      <c r="W9291" s="107"/>
      <c r="X9291" s="225"/>
      <c r="Y9291" s="62"/>
      <c r="Z9291" s="108"/>
    </row>
    <row r="9292" spans="23:26" x14ac:dyDescent="0.25">
      <c r="W9292" s="107"/>
      <c r="X9292" s="225"/>
      <c r="Y9292" s="62"/>
      <c r="Z9292" s="108"/>
    </row>
    <row r="9293" spans="23:26" x14ac:dyDescent="0.25">
      <c r="W9293" s="107"/>
      <c r="X9293" s="225"/>
      <c r="Y9293" s="62"/>
      <c r="Z9293" s="108"/>
    </row>
    <row r="9294" spans="23:26" x14ac:dyDescent="0.25">
      <c r="W9294" s="107"/>
      <c r="X9294" s="225"/>
      <c r="Y9294" s="62"/>
      <c r="Z9294" s="108"/>
    </row>
    <row r="9295" spans="23:26" x14ac:dyDescent="0.25">
      <c r="W9295" s="107"/>
      <c r="X9295" s="225"/>
      <c r="Y9295" s="62"/>
      <c r="Z9295" s="108"/>
    </row>
    <row r="9296" spans="23:26" x14ac:dyDescent="0.25">
      <c r="W9296" s="107"/>
      <c r="X9296" s="225"/>
      <c r="Y9296" s="62"/>
      <c r="Z9296" s="108"/>
    </row>
    <row r="9297" spans="23:26" x14ac:dyDescent="0.25">
      <c r="W9297" s="107"/>
      <c r="X9297" s="225"/>
      <c r="Y9297" s="62"/>
      <c r="Z9297" s="108"/>
    </row>
    <row r="9298" spans="23:26" x14ac:dyDescent="0.25">
      <c r="W9298" s="107"/>
      <c r="X9298" s="225"/>
      <c r="Y9298" s="62"/>
      <c r="Z9298" s="108"/>
    </row>
    <row r="9299" spans="23:26" x14ac:dyDescent="0.25">
      <c r="W9299" s="107"/>
      <c r="X9299" s="225"/>
      <c r="Y9299" s="62"/>
      <c r="Z9299" s="108"/>
    </row>
    <row r="9300" spans="23:26" x14ac:dyDescent="0.25">
      <c r="W9300" s="107"/>
      <c r="X9300" s="225"/>
      <c r="Y9300" s="62"/>
      <c r="Z9300" s="108"/>
    </row>
    <row r="9301" spans="23:26" x14ac:dyDescent="0.25">
      <c r="W9301" s="107"/>
      <c r="X9301" s="225"/>
      <c r="Y9301" s="62"/>
      <c r="Z9301" s="108"/>
    </row>
    <row r="9302" spans="23:26" x14ac:dyDescent="0.25">
      <c r="W9302" s="107"/>
      <c r="X9302" s="225"/>
      <c r="Y9302" s="62"/>
      <c r="Z9302" s="108"/>
    </row>
    <row r="9303" spans="23:26" x14ac:dyDescent="0.25">
      <c r="W9303" s="107"/>
      <c r="X9303" s="225"/>
      <c r="Y9303" s="62"/>
      <c r="Z9303" s="108"/>
    </row>
    <row r="9304" spans="23:26" x14ac:dyDescent="0.25">
      <c r="W9304" s="107"/>
      <c r="X9304" s="225"/>
      <c r="Y9304" s="62"/>
      <c r="Z9304" s="108"/>
    </row>
    <row r="9305" spans="23:26" x14ac:dyDescent="0.25">
      <c r="W9305" s="107"/>
      <c r="X9305" s="225"/>
      <c r="Y9305" s="62"/>
      <c r="Z9305" s="108"/>
    </row>
    <row r="9306" spans="23:26" x14ac:dyDescent="0.25">
      <c r="W9306" s="107"/>
      <c r="X9306" s="225"/>
      <c r="Y9306" s="62"/>
      <c r="Z9306" s="108"/>
    </row>
    <row r="9307" spans="23:26" x14ac:dyDescent="0.25">
      <c r="W9307" s="107"/>
      <c r="X9307" s="225"/>
      <c r="Y9307" s="62"/>
      <c r="Z9307" s="108"/>
    </row>
    <row r="9308" spans="23:26" x14ac:dyDescent="0.25">
      <c r="W9308" s="107"/>
      <c r="X9308" s="225"/>
      <c r="Y9308" s="62"/>
      <c r="Z9308" s="108"/>
    </row>
    <row r="9309" spans="23:26" x14ac:dyDescent="0.25">
      <c r="W9309" s="107"/>
      <c r="X9309" s="225"/>
      <c r="Y9309" s="62"/>
      <c r="Z9309" s="108"/>
    </row>
    <row r="9310" spans="23:26" x14ac:dyDescent="0.25">
      <c r="W9310" s="107"/>
      <c r="X9310" s="225"/>
      <c r="Y9310" s="62"/>
      <c r="Z9310" s="108"/>
    </row>
    <row r="9311" spans="23:26" x14ac:dyDescent="0.25">
      <c r="W9311" s="107"/>
      <c r="X9311" s="225"/>
      <c r="Y9311" s="62"/>
      <c r="Z9311" s="108"/>
    </row>
    <row r="9312" spans="23:26" x14ac:dyDescent="0.25">
      <c r="W9312" s="107"/>
      <c r="X9312" s="225"/>
      <c r="Y9312" s="62"/>
      <c r="Z9312" s="108"/>
    </row>
    <row r="9313" spans="23:26" x14ac:dyDescent="0.25">
      <c r="W9313" s="107"/>
      <c r="X9313" s="225"/>
      <c r="Y9313" s="62"/>
      <c r="Z9313" s="108"/>
    </row>
    <row r="9314" spans="23:26" x14ac:dyDescent="0.25">
      <c r="W9314" s="107"/>
      <c r="X9314" s="225"/>
      <c r="Y9314" s="62"/>
      <c r="Z9314" s="108"/>
    </row>
    <row r="9315" spans="23:26" x14ac:dyDescent="0.25">
      <c r="W9315" s="107"/>
      <c r="X9315" s="225"/>
      <c r="Y9315" s="62"/>
      <c r="Z9315" s="108"/>
    </row>
    <row r="9316" spans="23:26" x14ac:dyDescent="0.25">
      <c r="W9316" s="107"/>
      <c r="X9316" s="225"/>
      <c r="Y9316" s="62"/>
      <c r="Z9316" s="108"/>
    </row>
    <row r="9317" spans="23:26" x14ac:dyDescent="0.25">
      <c r="W9317" s="107"/>
      <c r="X9317" s="225"/>
      <c r="Y9317" s="62"/>
      <c r="Z9317" s="108"/>
    </row>
    <row r="9318" spans="23:26" x14ac:dyDescent="0.25">
      <c r="W9318" s="107"/>
      <c r="X9318" s="225"/>
      <c r="Y9318" s="62"/>
      <c r="Z9318" s="108"/>
    </row>
    <row r="9319" spans="23:26" x14ac:dyDescent="0.25">
      <c r="W9319" s="107"/>
      <c r="X9319" s="225"/>
      <c r="Y9319" s="62"/>
      <c r="Z9319" s="108"/>
    </row>
    <row r="9320" spans="23:26" x14ac:dyDescent="0.25">
      <c r="W9320" s="107"/>
      <c r="X9320" s="225"/>
      <c r="Y9320" s="62"/>
      <c r="Z9320" s="108"/>
    </row>
    <row r="9321" spans="23:26" x14ac:dyDescent="0.25">
      <c r="W9321" s="107"/>
      <c r="X9321" s="225"/>
      <c r="Y9321" s="62"/>
      <c r="Z9321" s="108"/>
    </row>
    <row r="9322" spans="23:26" x14ac:dyDescent="0.25">
      <c r="W9322" s="107"/>
      <c r="X9322" s="225"/>
      <c r="Y9322" s="62"/>
      <c r="Z9322" s="108"/>
    </row>
    <row r="9323" spans="23:26" x14ac:dyDescent="0.25">
      <c r="W9323" s="107"/>
      <c r="X9323" s="225"/>
      <c r="Y9323" s="62"/>
      <c r="Z9323" s="108"/>
    </row>
    <row r="9324" spans="23:26" x14ac:dyDescent="0.25">
      <c r="W9324" s="107"/>
      <c r="X9324" s="225"/>
      <c r="Y9324" s="62"/>
      <c r="Z9324" s="108"/>
    </row>
    <row r="9325" spans="23:26" x14ac:dyDescent="0.25">
      <c r="W9325" s="107"/>
      <c r="X9325" s="225"/>
      <c r="Y9325" s="62"/>
      <c r="Z9325" s="108"/>
    </row>
    <row r="9326" spans="23:26" x14ac:dyDescent="0.25">
      <c r="W9326" s="107"/>
      <c r="X9326" s="225"/>
      <c r="Y9326" s="62"/>
      <c r="Z9326" s="108"/>
    </row>
    <row r="9327" spans="23:26" x14ac:dyDescent="0.25">
      <c r="W9327" s="107"/>
      <c r="X9327" s="225"/>
      <c r="Y9327" s="62"/>
      <c r="Z9327" s="108"/>
    </row>
    <row r="9328" spans="23:26" x14ac:dyDescent="0.25">
      <c r="W9328" s="107"/>
      <c r="X9328" s="225"/>
      <c r="Y9328" s="62"/>
      <c r="Z9328" s="108"/>
    </row>
    <row r="9329" spans="23:26" x14ac:dyDescent="0.25">
      <c r="W9329" s="107"/>
      <c r="X9329" s="225"/>
      <c r="Y9329" s="62"/>
      <c r="Z9329" s="108"/>
    </row>
    <row r="9330" spans="23:26" x14ac:dyDescent="0.25">
      <c r="W9330" s="107"/>
      <c r="X9330" s="225"/>
      <c r="Y9330" s="62"/>
      <c r="Z9330" s="108"/>
    </row>
    <row r="9331" spans="23:26" x14ac:dyDescent="0.25">
      <c r="W9331" s="107"/>
      <c r="X9331" s="225"/>
      <c r="Y9331" s="62"/>
      <c r="Z9331" s="108"/>
    </row>
    <row r="9332" spans="23:26" x14ac:dyDescent="0.25">
      <c r="W9332" s="107"/>
      <c r="X9332" s="225"/>
      <c r="Y9332" s="62"/>
      <c r="Z9332" s="108"/>
    </row>
    <row r="9333" spans="23:26" x14ac:dyDescent="0.25">
      <c r="W9333" s="107"/>
      <c r="X9333" s="225"/>
      <c r="Y9333" s="62"/>
      <c r="Z9333" s="108"/>
    </row>
    <row r="9334" spans="23:26" x14ac:dyDescent="0.25">
      <c r="W9334" s="107"/>
      <c r="X9334" s="225"/>
      <c r="Y9334" s="62"/>
      <c r="Z9334" s="108"/>
    </row>
    <row r="9335" spans="23:26" x14ac:dyDescent="0.25">
      <c r="W9335" s="107"/>
      <c r="X9335" s="225"/>
      <c r="Y9335" s="62"/>
      <c r="Z9335" s="108"/>
    </row>
    <row r="9336" spans="23:26" x14ac:dyDescent="0.25">
      <c r="W9336" s="107"/>
      <c r="X9336" s="225"/>
      <c r="Y9336" s="62"/>
      <c r="Z9336" s="108"/>
    </row>
    <row r="9337" spans="23:26" x14ac:dyDescent="0.25">
      <c r="W9337" s="107"/>
      <c r="X9337" s="225"/>
      <c r="Y9337" s="62"/>
      <c r="Z9337" s="108"/>
    </row>
    <row r="9338" spans="23:26" x14ac:dyDescent="0.25">
      <c r="W9338" s="107"/>
      <c r="X9338" s="225"/>
      <c r="Y9338" s="62"/>
      <c r="Z9338" s="108"/>
    </row>
    <row r="9339" spans="23:26" x14ac:dyDescent="0.25">
      <c r="W9339" s="107"/>
      <c r="X9339" s="225"/>
      <c r="Y9339" s="62"/>
      <c r="Z9339" s="108"/>
    </row>
    <row r="9340" spans="23:26" x14ac:dyDescent="0.25">
      <c r="W9340" s="107"/>
      <c r="X9340" s="225"/>
      <c r="Y9340" s="62"/>
      <c r="Z9340" s="108"/>
    </row>
    <row r="9341" spans="23:26" x14ac:dyDescent="0.25">
      <c r="W9341" s="107"/>
      <c r="X9341" s="225"/>
      <c r="Y9341" s="62"/>
      <c r="Z9341" s="108"/>
    </row>
    <row r="9342" spans="23:26" x14ac:dyDescent="0.25">
      <c r="W9342" s="107"/>
      <c r="X9342" s="225"/>
      <c r="Y9342" s="62"/>
      <c r="Z9342" s="108"/>
    </row>
    <row r="9343" spans="23:26" x14ac:dyDescent="0.25">
      <c r="W9343" s="107"/>
      <c r="X9343" s="225"/>
      <c r="Y9343" s="62"/>
      <c r="Z9343" s="108"/>
    </row>
    <row r="9344" spans="23:26" x14ac:dyDescent="0.25">
      <c r="W9344" s="107"/>
      <c r="X9344" s="225"/>
      <c r="Y9344" s="62"/>
      <c r="Z9344" s="108"/>
    </row>
    <row r="9345" spans="23:26" x14ac:dyDescent="0.25">
      <c r="W9345" s="107"/>
      <c r="X9345" s="225"/>
      <c r="Y9345" s="62"/>
      <c r="Z9345" s="108"/>
    </row>
    <row r="9346" spans="23:26" x14ac:dyDescent="0.25">
      <c r="W9346" s="107"/>
      <c r="X9346" s="225"/>
      <c r="Y9346" s="62"/>
      <c r="Z9346" s="108"/>
    </row>
    <row r="9347" spans="23:26" x14ac:dyDescent="0.25">
      <c r="W9347" s="107"/>
      <c r="X9347" s="225"/>
      <c r="Y9347" s="62"/>
      <c r="Z9347" s="108"/>
    </row>
    <row r="9348" spans="23:26" x14ac:dyDescent="0.25">
      <c r="W9348" s="107"/>
      <c r="X9348" s="225"/>
      <c r="Y9348" s="62"/>
      <c r="Z9348" s="108"/>
    </row>
    <row r="9349" spans="23:26" x14ac:dyDescent="0.25">
      <c r="W9349" s="107"/>
      <c r="X9349" s="225"/>
      <c r="Y9349" s="62"/>
      <c r="Z9349" s="108"/>
    </row>
    <row r="9350" spans="23:26" x14ac:dyDescent="0.25">
      <c r="W9350" s="107"/>
      <c r="X9350" s="225"/>
      <c r="Y9350" s="62"/>
      <c r="Z9350" s="108"/>
    </row>
    <row r="9351" spans="23:26" x14ac:dyDescent="0.25">
      <c r="W9351" s="107"/>
      <c r="X9351" s="225"/>
      <c r="Y9351" s="62"/>
      <c r="Z9351" s="108"/>
    </row>
    <row r="9352" spans="23:26" x14ac:dyDescent="0.25">
      <c r="W9352" s="107"/>
      <c r="X9352" s="225"/>
      <c r="Y9352" s="62"/>
      <c r="Z9352" s="108"/>
    </row>
    <row r="9353" spans="23:26" x14ac:dyDescent="0.25">
      <c r="W9353" s="107"/>
      <c r="X9353" s="225"/>
      <c r="Y9353" s="62"/>
      <c r="Z9353" s="108"/>
    </row>
    <row r="9354" spans="23:26" x14ac:dyDescent="0.25">
      <c r="W9354" s="107"/>
      <c r="X9354" s="225"/>
      <c r="Y9354" s="62"/>
      <c r="Z9354" s="108"/>
    </row>
    <row r="9355" spans="23:26" x14ac:dyDescent="0.25">
      <c r="W9355" s="107"/>
      <c r="X9355" s="225"/>
      <c r="Y9355" s="62"/>
      <c r="Z9355" s="108"/>
    </row>
    <row r="9356" spans="23:26" x14ac:dyDescent="0.25">
      <c r="W9356" s="107"/>
      <c r="X9356" s="225"/>
      <c r="Y9356" s="62"/>
      <c r="Z9356" s="108"/>
    </row>
    <row r="9357" spans="23:26" x14ac:dyDescent="0.25">
      <c r="W9357" s="107"/>
      <c r="X9357" s="225"/>
      <c r="Y9357" s="62"/>
      <c r="Z9357" s="108"/>
    </row>
    <row r="9358" spans="23:26" x14ac:dyDescent="0.25">
      <c r="W9358" s="107"/>
      <c r="X9358" s="225"/>
      <c r="Y9358" s="62"/>
      <c r="Z9358" s="108"/>
    </row>
    <row r="9359" spans="23:26" x14ac:dyDescent="0.25">
      <c r="W9359" s="107"/>
      <c r="X9359" s="225"/>
      <c r="Y9359" s="62"/>
      <c r="Z9359" s="108"/>
    </row>
    <row r="9360" spans="23:26" x14ac:dyDescent="0.25">
      <c r="W9360" s="107"/>
      <c r="X9360" s="225"/>
      <c r="Y9360" s="62"/>
      <c r="Z9360" s="108"/>
    </row>
    <row r="9361" spans="23:26" x14ac:dyDescent="0.25">
      <c r="W9361" s="107"/>
      <c r="X9361" s="225"/>
      <c r="Y9361" s="62"/>
      <c r="Z9361" s="108"/>
    </row>
    <row r="9362" spans="23:26" x14ac:dyDescent="0.25">
      <c r="W9362" s="107"/>
      <c r="X9362" s="225"/>
      <c r="Y9362" s="62"/>
      <c r="Z9362" s="108"/>
    </row>
    <row r="9363" spans="23:26" x14ac:dyDescent="0.25">
      <c r="W9363" s="107"/>
      <c r="X9363" s="225"/>
      <c r="Y9363" s="62"/>
      <c r="Z9363" s="108"/>
    </row>
    <row r="9364" spans="23:26" x14ac:dyDescent="0.25">
      <c r="W9364" s="107"/>
      <c r="X9364" s="225"/>
      <c r="Y9364" s="62"/>
      <c r="Z9364" s="108"/>
    </row>
    <row r="9365" spans="23:26" x14ac:dyDescent="0.25">
      <c r="W9365" s="107"/>
      <c r="X9365" s="225"/>
      <c r="Y9365" s="62"/>
      <c r="Z9365" s="108"/>
    </row>
    <row r="9366" spans="23:26" x14ac:dyDescent="0.25">
      <c r="W9366" s="107"/>
      <c r="X9366" s="225"/>
      <c r="Y9366" s="62"/>
      <c r="Z9366" s="108"/>
    </row>
    <row r="9367" spans="23:26" x14ac:dyDescent="0.25">
      <c r="W9367" s="107"/>
      <c r="X9367" s="225"/>
      <c r="Y9367" s="62"/>
      <c r="Z9367" s="108"/>
    </row>
    <row r="9368" spans="23:26" x14ac:dyDescent="0.25">
      <c r="W9368" s="107"/>
      <c r="X9368" s="225"/>
      <c r="Y9368" s="62"/>
      <c r="Z9368" s="108"/>
    </row>
    <row r="9369" spans="23:26" x14ac:dyDescent="0.25">
      <c r="W9369" s="107"/>
      <c r="X9369" s="225"/>
      <c r="Y9369" s="62"/>
      <c r="Z9369" s="108"/>
    </row>
    <row r="9370" spans="23:26" x14ac:dyDescent="0.25">
      <c r="W9370" s="107"/>
      <c r="X9370" s="225"/>
      <c r="Y9370" s="62"/>
      <c r="Z9370" s="108"/>
    </row>
    <row r="9371" spans="23:26" x14ac:dyDescent="0.25">
      <c r="W9371" s="107"/>
      <c r="X9371" s="225"/>
      <c r="Y9371" s="62"/>
      <c r="Z9371" s="108"/>
    </row>
    <row r="9372" spans="23:26" x14ac:dyDescent="0.25">
      <c r="W9372" s="107"/>
      <c r="X9372" s="225"/>
      <c r="Y9372" s="62"/>
      <c r="Z9372" s="108"/>
    </row>
    <row r="9373" spans="23:26" x14ac:dyDescent="0.25">
      <c r="W9373" s="107"/>
      <c r="X9373" s="225"/>
      <c r="Y9373" s="62"/>
      <c r="Z9373" s="108"/>
    </row>
    <row r="9374" spans="23:26" x14ac:dyDescent="0.25">
      <c r="W9374" s="107"/>
      <c r="X9374" s="225"/>
      <c r="Y9374" s="62"/>
      <c r="Z9374" s="108"/>
    </row>
    <row r="9375" spans="23:26" x14ac:dyDescent="0.25">
      <c r="W9375" s="107"/>
      <c r="X9375" s="225"/>
      <c r="Y9375" s="62"/>
      <c r="Z9375" s="108"/>
    </row>
    <row r="9376" spans="23:26" x14ac:dyDescent="0.25">
      <c r="W9376" s="107"/>
      <c r="X9376" s="225"/>
      <c r="Y9376" s="62"/>
      <c r="Z9376" s="108"/>
    </row>
    <row r="9377" spans="23:26" x14ac:dyDescent="0.25">
      <c r="W9377" s="107"/>
      <c r="X9377" s="225"/>
      <c r="Y9377" s="62"/>
      <c r="Z9377" s="108"/>
    </row>
    <row r="9378" spans="23:26" x14ac:dyDescent="0.25">
      <c r="W9378" s="107"/>
      <c r="X9378" s="225"/>
      <c r="Y9378" s="62"/>
      <c r="Z9378" s="108"/>
    </row>
    <row r="9379" spans="23:26" x14ac:dyDescent="0.25">
      <c r="W9379" s="107"/>
      <c r="X9379" s="225"/>
      <c r="Y9379" s="62"/>
      <c r="Z9379" s="108"/>
    </row>
    <row r="9380" spans="23:26" x14ac:dyDescent="0.25">
      <c r="W9380" s="107"/>
      <c r="X9380" s="225"/>
      <c r="Y9380" s="62"/>
      <c r="Z9380" s="108"/>
    </row>
    <row r="9381" spans="23:26" x14ac:dyDescent="0.25">
      <c r="W9381" s="107"/>
      <c r="X9381" s="225"/>
      <c r="Y9381" s="62"/>
      <c r="Z9381" s="108"/>
    </row>
    <row r="9382" spans="23:26" x14ac:dyDescent="0.25">
      <c r="W9382" s="107"/>
      <c r="X9382" s="225"/>
      <c r="Y9382" s="62"/>
      <c r="Z9382" s="108"/>
    </row>
    <row r="9383" spans="23:26" x14ac:dyDescent="0.25">
      <c r="W9383" s="107"/>
      <c r="X9383" s="225"/>
      <c r="Y9383" s="62"/>
      <c r="Z9383" s="108"/>
    </row>
    <row r="9384" spans="23:26" x14ac:dyDescent="0.25">
      <c r="W9384" s="107"/>
      <c r="X9384" s="225"/>
      <c r="Y9384" s="62"/>
      <c r="Z9384" s="108"/>
    </row>
    <row r="9385" spans="23:26" x14ac:dyDescent="0.25">
      <c r="W9385" s="107"/>
      <c r="X9385" s="225"/>
      <c r="Y9385" s="62"/>
      <c r="Z9385" s="108"/>
    </row>
    <row r="9386" spans="23:26" x14ac:dyDescent="0.25">
      <c r="W9386" s="107"/>
      <c r="X9386" s="225"/>
      <c r="Y9386" s="62"/>
      <c r="Z9386" s="108"/>
    </row>
    <row r="9387" spans="23:26" x14ac:dyDescent="0.25">
      <c r="W9387" s="107"/>
      <c r="X9387" s="225"/>
      <c r="Y9387" s="62"/>
      <c r="Z9387" s="108"/>
    </row>
    <row r="9388" spans="23:26" x14ac:dyDescent="0.25">
      <c r="W9388" s="107"/>
      <c r="X9388" s="225"/>
      <c r="Y9388" s="62"/>
      <c r="Z9388" s="108"/>
    </row>
    <row r="9389" spans="23:26" x14ac:dyDescent="0.25">
      <c r="W9389" s="107"/>
      <c r="X9389" s="225"/>
      <c r="Y9389" s="62"/>
      <c r="Z9389" s="108"/>
    </row>
    <row r="9390" spans="23:26" x14ac:dyDescent="0.25">
      <c r="W9390" s="107"/>
      <c r="X9390" s="225"/>
      <c r="Y9390" s="62"/>
      <c r="Z9390" s="108"/>
    </row>
    <row r="9391" spans="23:26" x14ac:dyDescent="0.25">
      <c r="W9391" s="107"/>
      <c r="X9391" s="225"/>
      <c r="Y9391" s="62"/>
      <c r="Z9391" s="108"/>
    </row>
    <row r="9392" spans="23:26" x14ac:dyDescent="0.25">
      <c r="W9392" s="107"/>
      <c r="X9392" s="225"/>
      <c r="Y9392" s="62"/>
      <c r="Z9392" s="108"/>
    </row>
    <row r="9393" spans="23:26" x14ac:dyDescent="0.25">
      <c r="W9393" s="107"/>
      <c r="X9393" s="225"/>
      <c r="Y9393" s="62"/>
      <c r="Z9393" s="108"/>
    </row>
    <row r="9394" spans="23:26" x14ac:dyDescent="0.25">
      <c r="W9394" s="107"/>
      <c r="X9394" s="225"/>
      <c r="Y9394" s="62"/>
      <c r="Z9394" s="108"/>
    </row>
    <row r="9395" spans="23:26" x14ac:dyDescent="0.25">
      <c r="W9395" s="107"/>
      <c r="X9395" s="225"/>
      <c r="Y9395" s="62"/>
      <c r="Z9395" s="108"/>
    </row>
    <row r="9396" spans="23:26" x14ac:dyDescent="0.25">
      <c r="W9396" s="107"/>
      <c r="X9396" s="225"/>
      <c r="Y9396" s="62"/>
      <c r="Z9396" s="108"/>
    </row>
    <row r="9397" spans="23:26" x14ac:dyDescent="0.25">
      <c r="W9397" s="107"/>
      <c r="X9397" s="225"/>
      <c r="Y9397" s="62"/>
      <c r="Z9397" s="108"/>
    </row>
    <row r="9398" spans="23:26" x14ac:dyDescent="0.25">
      <c r="W9398" s="107"/>
      <c r="X9398" s="225"/>
      <c r="Y9398" s="62"/>
      <c r="Z9398" s="108"/>
    </row>
    <row r="9399" spans="23:26" x14ac:dyDescent="0.25">
      <c r="W9399" s="107"/>
      <c r="X9399" s="225"/>
      <c r="Y9399" s="62"/>
      <c r="Z9399" s="108"/>
    </row>
    <row r="9400" spans="23:26" x14ac:dyDescent="0.25">
      <c r="W9400" s="107"/>
      <c r="X9400" s="225"/>
      <c r="Y9400" s="62"/>
      <c r="Z9400" s="108"/>
    </row>
    <row r="9401" spans="23:26" x14ac:dyDescent="0.25">
      <c r="W9401" s="107"/>
      <c r="X9401" s="225"/>
      <c r="Y9401" s="62"/>
      <c r="Z9401" s="108"/>
    </row>
    <row r="9402" spans="23:26" x14ac:dyDescent="0.25">
      <c r="W9402" s="107"/>
      <c r="X9402" s="225"/>
      <c r="Y9402" s="62"/>
      <c r="Z9402" s="108"/>
    </row>
    <row r="9403" spans="23:26" x14ac:dyDescent="0.25">
      <c r="W9403" s="107"/>
      <c r="X9403" s="225"/>
      <c r="Y9403" s="62"/>
      <c r="Z9403" s="108"/>
    </row>
    <row r="9404" spans="23:26" x14ac:dyDescent="0.25">
      <c r="W9404" s="107"/>
      <c r="X9404" s="225"/>
      <c r="Y9404" s="62"/>
      <c r="Z9404" s="108"/>
    </row>
    <row r="9405" spans="23:26" x14ac:dyDescent="0.25">
      <c r="W9405" s="107"/>
      <c r="X9405" s="225"/>
      <c r="Y9405" s="62"/>
      <c r="Z9405" s="108"/>
    </row>
    <row r="9406" spans="23:26" x14ac:dyDescent="0.25">
      <c r="W9406" s="107"/>
      <c r="X9406" s="225"/>
      <c r="Y9406" s="62"/>
      <c r="Z9406" s="108"/>
    </row>
    <row r="9407" spans="23:26" x14ac:dyDescent="0.25">
      <c r="W9407" s="107"/>
      <c r="X9407" s="225"/>
      <c r="Y9407" s="62"/>
      <c r="Z9407" s="108"/>
    </row>
    <row r="9408" spans="23:26" x14ac:dyDescent="0.25">
      <c r="W9408" s="107"/>
      <c r="X9408" s="225"/>
      <c r="Y9408" s="62"/>
      <c r="Z9408" s="108"/>
    </row>
    <row r="9409" spans="23:26" x14ac:dyDescent="0.25">
      <c r="W9409" s="107"/>
      <c r="X9409" s="225"/>
      <c r="Y9409" s="62"/>
      <c r="Z9409" s="108"/>
    </row>
    <row r="9410" spans="23:26" x14ac:dyDescent="0.25">
      <c r="W9410" s="107"/>
      <c r="X9410" s="225"/>
      <c r="Y9410" s="62"/>
      <c r="Z9410" s="108"/>
    </row>
    <row r="9411" spans="23:26" x14ac:dyDescent="0.25">
      <c r="W9411" s="107"/>
      <c r="X9411" s="225"/>
      <c r="Y9411" s="62"/>
      <c r="Z9411" s="108"/>
    </row>
    <row r="9412" spans="23:26" x14ac:dyDescent="0.25">
      <c r="W9412" s="107"/>
      <c r="X9412" s="225"/>
      <c r="Y9412" s="62"/>
      <c r="Z9412" s="108"/>
    </row>
    <row r="9413" spans="23:26" x14ac:dyDescent="0.25">
      <c r="W9413" s="107"/>
      <c r="X9413" s="225"/>
      <c r="Y9413" s="62"/>
      <c r="Z9413" s="108"/>
    </row>
    <row r="9414" spans="23:26" x14ac:dyDescent="0.25">
      <c r="W9414" s="107"/>
      <c r="X9414" s="225"/>
      <c r="Y9414" s="62"/>
      <c r="Z9414" s="108"/>
    </row>
    <row r="9415" spans="23:26" x14ac:dyDescent="0.25">
      <c r="W9415" s="107"/>
      <c r="X9415" s="225"/>
      <c r="Y9415" s="62"/>
      <c r="Z9415" s="108"/>
    </row>
    <row r="9416" spans="23:26" x14ac:dyDescent="0.25">
      <c r="W9416" s="107"/>
      <c r="X9416" s="225"/>
      <c r="Y9416" s="62"/>
      <c r="Z9416" s="108"/>
    </row>
    <row r="9417" spans="23:26" x14ac:dyDescent="0.25">
      <c r="W9417" s="107"/>
      <c r="X9417" s="225"/>
      <c r="Y9417" s="62"/>
      <c r="Z9417" s="108"/>
    </row>
    <row r="9418" spans="23:26" x14ac:dyDescent="0.25">
      <c r="W9418" s="107"/>
      <c r="X9418" s="225"/>
      <c r="Y9418" s="62"/>
      <c r="Z9418" s="108"/>
    </row>
    <row r="9419" spans="23:26" x14ac:dyDescent="0.25">
      <c r="W9419" s="107"/>
      <c r="X9419" s="225"/>
      <c r="Y9419" s="62"/>
      <c r="Z9419" s="108"/>
    </row>
    <row r="9420" spans="23:26" x14ac:dyDescent="0.25">
      <c r="W9420" s="107"/>
      <c r="X9420" s="225"/>
      <c r="Y9420" s="62"/>
      <c r="Z9420" s="108"/>
    </row>
    <row r="9421" spans="23:26" x14ac:dyDescent="0.25">
      <c r="W9421" s="107"/>
      <c r="X9421" s="225"/>
      <c r="Y9421" s="62"/>
      <c r="Z9421" s="108"/>
    </row>
    <row r="9422" spans="23:26" x14ac:dyDescent="0.25">
      <c r="W9422" s="107"/>
      <c r="X9422" s="225"/>
      <c r="Y9422" s="62"/>
      <c r="Z9422" s="108"/>
    </row>
    <row r="9423" spans="23:26" x14ac:dyDescent="0.25">
      <c r="W9423" s="107"/>
      <c r="X9423" s="225"/>
      <c r="Y9423" s="62"/>
      <c r="Z9423" s="108"/>
    </row>
    <row r="9424" spans="23:26" x14ac:dyDescent="0.25">
      <c r="W9424" s="107"/>
      <c r="X9424" s="225"/>
      <c r="Y9424" s="62"/>
      <c r="Z9424" s="108"/>
    </row>
    <row r="9425" spans="23:26" x14ac:dyDescent="0.25">
      <c r="W9425" s="107"/>
      <c r="X9425" s="225"/>
      <c r="Y9425" s="62"/>
      <c r="Z9425" s="108"/>
    </row>
    <row r="9426" spans="23:26" x14ac:dyDescent="0.25">
      <c r="W9426" s="107"/>
      <c r="X9426" s="225"/>
      <c r="Y9426" s="62"/>
      <c r="Z9426" s="108"/>
    </row>
    <row r="9427" spans="23:26" x14ac:dyDescent="0.25">
      <c r="W9427" s="107"/>
      <c r="X9427" s="225"/>
      <c r="Y9427" s="62"/>
      <c r="Z9427" s="108"/>
    </row>
    <row r="9428" spans="23:26" x14ac:dyDescent="0.25">
      <c r="W9428" s="107"/>
      <c r="X9428" s="225"/>
      <c r="Y9428" s="62"/>
      <c r="Z9428" s="108"/>
    </row>
    <row r="9429" spans="23:26" x14ac:dyDescent="0.25">
      <c r="W9429" s="107"/>
      <c r="X9429" s="225"/>
      <c r="Y9429" s="62"/>
      <c r="Z9429" s="108"/>
    </row>
    <row r="9430" spans="23:26" x14ac:dyDescent="0.25">
      <c r="W9430" s="107"/>
      <c r="X9430" s="225"/>
      <c r="Y9430" s="62"/>
      <c r="Z9430" s="108"/>
    </row>
    <row r="9431" spans="23:26" x14ac:dyDescent="0.25">
      <c r="W9431" s="107"/>
      <c r="X9431" s="225"/>
      <c r="Y9431" s="62"/>
      <c r="Z9431" s="108"/>
    </row>
    <row r="9432" spans="23:26" x14ac:dyDescent="0.25">
      <c r="W9432" s="107"/>
      <c r="X9432" s="225"/>
      <c r="Y9432" s="62"/>
      <c r="Z9432" s="108"/>
    </row>
    <row r="9433" spans="23:26" x14ac:dyDescent="0.25">
      <c r="W9433" s="107"/>
      <c r="X9433" s="225"/>
      <c r="Y9433" s="62"/>
      <c r="Z9433" s="108"/>
    </row>
    <row r="9434" spans="23:26" x14ac:dyDescent="0.25">
      <c r="W9434" s="107"/>
      <c r="X9434" s="225"/>
      <c r="Y9434" s="62"/>
      <c r="Z9434" s="108"/>
    </row>
    <row r="9435" spans="23:26" x14ac:dyDescent="0.25">
      <c r="W9435" s="107"/>
      <c r="X9435" s="225"/>
      <c r="Y9435" s="62"/>
      <c r="Z9435" s="108"/>
    </row>
    <row r="9436" spans="23:26" x14ac:dyDescent="0.25">
      <c r="W9436" s="107"/>
      <c r="X9436" s="225"/>
      <c r="Y9436" s="62"/>
      <c r="Z9436" s="108"/>
    </row>
    <row r="9437" spans="23:26" x14ac:dyDescent="0.25">
      <c r="W9437" s="107"/>
      <c r="X9437" s="225"/>
      <c r="Y9437" s="62"/>
      <c r="Z9437" s="108"/>
    </row>
    <row r="9438" spans="23:26" x14ac:dyDescent="0.25">
      <c r="W9438" s="107"/>
      <c r="X9438" s="225"/>
      <c r="Y9438" s="62"/>
      <c r="Z9438" s="108"/>
    </row>
    <row r="9439" spans="23:26" x14ac:dyDescent="0.25">
      <c r="W9439" s="107"/>
      <c r="X9439" s="225"/>
      <c r="Y9439" s="62"/>
      <c r="Z9439" s="108"/>
    </row>
    <row r="9440" spans="23:26" x14ac:dyDescent="0.25">
      <c r="W9440" s="107"/>
      <c r="X9440" s="225"/>
      <c r="Y9440" s="62"/>
      <c r="Z9440" s="108"/>
    </row>
    <row r="9441" spans="23:26" x14ac:dyDescent="0.25">
      <c r="W9441" s="107"/>
      <c r="X9441" s="225"/>
      <c r="Y9441" s="62"/>
      <c r="Z9441" s="108"/>
    </row>
    <row r="9442" spans="23:26" x14ac:dyDescent="0.25">
      <c r="W9442" s="107"/>
      <c r="X9442" s="225"/>
      <c r="Y9442" s="62"/>
      <c r="Z9442" s="108"/>
    </row>
    <row r="9443" spans="23:26" x14ac:dyDescent="0.25">
      <c r="W9443" s="107"/>
      <c r="X9443" s="225"/>
      <c r="Y9443" s="62"/>
      <c r="Z9443" s="108"/>
    </row>
    <row r="9444" spans="23:26" x14ac:dyDescent="0.25">
      <c r="W9444" s="107"/>
      <c r="X9444" s="225"/>
      <c r="Y9444" s="62"/>
      <c r="Z9444" s="108"/>
    </row>
    <row r="9445" spans="23:26" x14ac:dyDescent="0.25">
      <c r="W9445" s="107"/>
      <c r="X9445" s="225"/>
      <c r="Y9445" s="62"/>
      <c r="Z9445" s="108"/>
    </row>
    <row r="9446" spans="23:26" x14ac:dyDescent="0.25">
      <c r="W9446" s="107"/>
      <c r="X9446" s="225"/>
      <c r="Y9446" s="62"/>
      <c r="Z9446" s="108"/>
    </row>
    <row r="9447" spans="23:26" x14ac:dyDescent="0.25">
      <c r="W9447" s="107"/>
      <c r="X9447" s="225"/>
      <c r="Y9447" s="62"/>
      <c r="Z9447" s="108"/>
    </row>
    <row r="9448" spans="23:26" x14ac:dyDescent="0.25">
      <c r="W9448" s="107"/>
      <c r="X9448" s="225"/>
      <c r="Y9448" s="62"/>
      <c r="Z9448" s="108"/>
    </row>
    <row r="9449" spans="23:26" x14ac:dyDescent="0.25">
      <c r="W9449" s="107"/>
      <c r="X9449" s="225"/>
      <c r="Y9449" s="62"/>
      <c r="Z9449" s="108"/>
    </row>
    <row r="9450" spans="23:26" x14ac:dyDescent="0.25">
      <c r="W9450" s="107"/>
      <c r="X9450" s="225"/>
      <c r="Y9450" s="62"/>
      <c r="Z9450" s="108"/>
    </row>
    <row r="9451" spans="23:26" x14ac:dyDescent="0.25">
      <c r="W9451" s="107"/>
      <c r="X9451" s="225"/>
      <c r="Y9451" s="62"/>
      <c r="Z9451" s="108"/>
    </row>
    <row r="9452" spans="23:26" x14ac:dyDescent="0.25">
      <c r="W9452" s="107"/>
      <c r="X9452" s="225"/>
      <c r="Y9452" s="62"/>
      <c r="Z9452" s="108"/>
    </row>
    <row r="9453" spans="23:26" x14ac:dyDescent="0.25">
      <c r="W9453" s="107"/>
      <c r="X9453" s="225"/>
      <c r="Y9453" s="62"/>
      <c r="Z9453" s="108"/>
    </row>
    <row r="9454" spans="23:26" x14ac:dyDescent="0.25">
      <c r="W9454" s="107"/>
      <c r="X9454" s="225"/>
      <c r="Y9454" s="62"/>
      <c r="Z9454" s="108"/>
    </row>
    <row r="9455" spans="23:26" x14ac:dyDescent="0.25">
      <c r="W9455" s="107"/>
      <c r="X9455" s="225"/>
      <c r="Y9455" s="62"/>
      <c r="Z9455" s="108"/>
    </row>
    <row r="9456" spans="23:26" x14ac:dyDescent="0.25">
      <c r="W9456" s="107"/>
      <c r="X9456" s="225"/>
      <c r="Y9456" s="62"/>
      <c r="Z9456" s="108"/>
    </row>
    <row r="9457" spans="23:26" x14ac:dyDescent="0.25">
      <c r="W9457" s="107"/>
      <c r="X9457" s="225"/>
      <c r="Y9457" s="62"/>
      <c r="Z9457" s="108"/>
    </row>
    <row r="9458" spans="23:26" x14ac:dyDescent="0.25">
      <c r="W9458" s="107"/>
      <c r="X9458" s="225"/>
      <c r="Y9458" s="62"/>
      <c r="Z9458" s="108"/>
    </row>
    <row r="9459" spans="23:26" x14ac:dyDescent="0.25">
      <c r="W9459" s="107"/>
      <c r="X9459" s="225"/>
      <c r="Y9459" s="62"/>
      <c r="Z9459" s="108"/>
    </row>
    <row r="9460" spans="23:26" x14ac:dyDescent="0.25">
      <c r="W9460" s="107"/>
      <c r="X9460" s="225"/>
      <c r="Y9460" s="62"/>
      <c r="Z9460" s="108"/>
    </row>
    <row r="9461" spans="23:26" x14ac:dyDescent="0.25">
      <c r="W9461" s="107"/>
      <c r="X9461" s="225"/>
      <c r="Y9461" s="62"/>
      <c r="Z9461" s="108"/>
    </row>
    <row r="9462" spans="23:26" x14ac:dyDescent="0.25">
      <c r="W9462" s="107"/>
      <c r="X9462" s="225"/>
      <c r="Y9462" s="62"/>
      <c r="Z9462" s="108"/>
    </row>
    <row r="9463" spans="23:26" x14ac:dyDescent="0.25">
      <c r="W9463" s="107"/>
      <c r="X9463" s="225"/>
      <c r="Y9463" s="62"/>
      <c r="Z9463" s="108"/>
    </row>
    <row r="9464" spans="23:26" x14ac:dyDescent="0.25">
      <c r="W9464" s="107"/>
      <c r="X9464" s="225"/>
      <c r="Y9464" s="62"/>
      <c r="Z9464" s="108"/>
    </row>
    <row r="9465" spans="23:26" x14ac:dyDescent="0.25">
      <c r="W9465" s="107"/>
      <c r="X9465" s="225"/>
      <c r="Y9465" s="62"/>
      <c r="Z9465" s="108"/>
    </row>
    <row r="9466" spans="23:26" x14ac:dyDescent="0.25">
      <c r="W9466" s="107"/>
      <c r="X9466" s="225"/>
      <c r="Y9466" s="62"/>
      <c r="Z9466" s="108"/>
    </row>
    <row r="9467" spans="23:26" x14ac:dyDescent="0.25">
      <c r="W9467" s="107"/>
      <c r="X9467" s="225"/>
      <c r="Y9467" s="62"/>
      <c r="Z9467" s="108"/>
    </row>
    <row r="9468" spans="23:26" x14ac:dyDescent="0.25">
      <c r="W9468" s="107"/>
      <c r="X9468" s="225"/>
      <c r="Y9468" s="62"/>
      <c r="Z9468" s="108"/>
    </row>
    <row r="9469" spans="23:26" x14ac:dyDescent="0.25">
      <c r="W9469" s="107"/>
      <c r="X9469" s="225"/>
      <c r="Y9469" s="62"/>
      <c r="Z9469" s="108"/>
    </row>
    <row r="9470" spans="23:26" x14ac:dyDescent="0.25">
      <c r="W9470" s="107"/>
      <c r="X9470" s="225"/>
      <c r="Y9470" s="62"/>
      <c r="Z9470" s="108"/>
    </row>
    <row r="9471" spans="23:26" x14ac:dyDescent="0.25">
      <c r="W9471" s="107"/>
      <c r="X9471" s="225"/>
      <c r="Y9471" s="62"/>
      <c r="Z9471" s="108"/>
    </row>
    <row r="9472" spans="23:26" x14ac:dyDescent="0.25">
      <c r="W9472" s="107"/>
      <c r="X9472" s="225"/>
      <c r="Y9472" s="62"/>
      <c r="Z9472" s="108"/>
    </row>
    <row r="9473" spans="23:26" x14ac:dyDescent="0.25">
      <c r="W9473" s="107"/>
      <c r="X9473" s="225"/>
      <c r="Y9473" s="62"/>
      <c r="Z9473" s="108"/>
    </row>
    <row r="9474" spans="23:26" x14ac:dyDescent="0.25">
      <c r="W9474" s="107"/>
      <c r="X9474" s="225"/>
      <c r="Y9474" s="62"/>
      <c r="Z9474" s="108"/>
    </row>
    <row r="9475" spans="23:26" x14ac:dyDescent="0.25">
      <c r="W9475" s="107"/>
      <c r="X9475" s="225"/>
      <c r="Y9475" s="62"/>
      <c r="Z9475" s="108"/>
    </row>
    <row r="9476" spans="23:26" x14ac:dyDescent="0.25">
      <c r="W9476" s="107"/>
      <c r="X9476" s="225"/>
      <c r="Y9476" s="62"/>
      <c r="Z9476" s="108"/>
    </row>
    <row r="9477" spans="23:26" x14ac:dyDescent="0.25">
      <c r="W9477" s="107"/>
      <c r="X9477" s="225"/>
      <c r="Y9477" s="62"/>
      <c r="Z9477" s="108"/>
    </row>
    <row r="9478" spans="23:26" x14ac:dyDescent="0.25">
      <c r="W9478" s="107"/>
      <c r="X9478" s="225"/>
      <c r="Y9478" s="62"/>
      <c r="Z9478" s="108"/>
    </row>
    <row r="9479" spans="23:26" x14ac:dyDescent="0.25">
      <c r="W9479" s="107"/>
      <c r="X9479" s="225"/>
      <c r="Y9479" s="62"/>
      <c r="Z9479" s="108"/>
    </row>
    <row r="9480" spans="23:26" x14ac:dyDescent="0.25">
      <c r="W9480" s="107"/>
      <c r="X9480" s="225"/>
      <c r="Y9480" s="62"/>
      <c r="Z9480" s="108"/>
    </row>
    <row r="9481" spans="23:26" x14ac:dyDescent="0.25">
      <c r="W9481" s="107"/>
      <c r="X9481" s="225"/>
      <c r="Y9481" s="62"/>
      <c r="Z9481" s="108"/>
    </row>
    <row r="9482" spans="23:26" x14ac:dyDescent="0.25">
      <c r="W9482" s="107"/>
      <c r="X9482" s="225"/>
      <c r="Y9482" s="62"/>
      <c r="Z9482" s="108"/>
    </row>
    <row r="9483" spans="23:26" x14ac:dyDescent="0.25">
      <c r="W9483" s="107"/>
      <c r="X9483" s="225"/>
      <c r="Y9483" s="62"/>
      <c r="Z9483" s="108"/>
    </row>
    <row r="9484" spans="23:26" x14ac:dyDescent="0.25">
      <c r="W9484" s="107"/>
      <c r="X9484" s="225"/>
      <c r="Y9484" s="62"/>
      <c r="Z9484" s="108"/>
    </row>
    <row r="9485" spans="23:26" x14ac:dyDescent="0.25">
      <c r="W9485" s="107"/>
      <c r="X9485" s="225"/>
      <c r="Y9485" s="62"/>
      <c r="Z9485" s="108"/>
    </row>
    <row r="9486" spans="23:26" x14ac:dyDescent="0.25">
      <c r="W9486" s="107"/>
      <c r="X9486" s="225"/>
      <c r="Y9486" s="62"/>
      <c r="Z9486" s="108"/>
    </row>
    <row r="9487" spans="23:26" x14ac:dyDescent="0.25">
      <c r="W9487" s="107"/>
      <c r="X9487" s="225"/>
      <c r="Y9487" s="62"/>
      <c r="Z9487" s="108"/>
    </row>
    <row r="9488" spans="23:26" x14ac:dyDescent="0.25">
      <c r="W9488" s="107"/>
      <c r="X9488" s="225"/>
      <c r="Y9488" s="62"/>
      <c r="Z9488" s="108"/>
    </row>
    <row r="9489" spans="23:26" x14ac:dyDescent="0.25">
      <c r="W9489" s="107"/>
      <c r="X9489" s="225"/>
      <c r="Y9489" s="62"/>
      <c r="Z9489" s="108"/>
    </row>
    <row r="9490" spans="23:26" x14ac:dyDescent="0.25">
      <c r="W9490" s="107"/>
      <c r="X9490" s="225"/>
      <c r="Y9490" s="62"/>
      <c r="Z9490" s="108"/>
    </row>
    <row r="9491" spans="23:26" x14ac:dyDescent="0.25">
      <c r="W9491" s="107"/>
      <c r="X9491" s="225"/>
      <c r="Y9491" s="62"/>
      <c r="Z9491" s="108"/>
    </row>
    <row r="9492" spans="23:26" x14ac:dyDescent="0.25">
      <c r="W9492" s="107"/>
      <c r="X9492" s="225"/>
      <c r="Y9492" s="62"/>
      <c r="Z9492" s="108"/>
    </row>
    <row r="9493" spans="23:26" x14ac:dyDescent="0.25">
      <c r="W9493" s="107"/>
      <c r="X9493" s="225"/>
      <c r="Y9493" s="62"/>
      <c r="Z9493" s="108"/>
    </row>
    <row r="9494" spans="23:26" x14ac:dyDescent="0.25">
      <c r="W9494" s="107"/>
      <c r="X9494" s="225"/>
      <c r="Y9494" s="62"/>
      <c r="Z9494" s="108"/>
    </row>
    <row r="9495" spans="23:26" x14ac:dyDescent="0.25">
      <c r="W9495" s="107"/>
      <c r="X9495" s="225"/>
      <c r="Y9495" s="62"/>
      <c r="Z9495" s="108"/>
    </row>
    <row r="9496" spans="23:26" x14ac:dyDescent="0.25">
      <c r="W9496" s="107"/>
      <c r="X9496" s="225"/>
      <c r="Y9496" s="62"/>
      <c r="Z9496" s="108"/>
    </row>
    <row r="9497" spans="23:26" x14ac:dyDescent="0.25">
      <c r="W9497" s="107"/>
      <c r="X9497" s="225"/>
      <c r="Y9497" s="62"/>
      <c r="Z9497" s="108"/>
    </row>
    <row r="9498" spans="23:26" x14ac:dyDescent="0.25">
      <c r="W9498" s="107"/>
      <c r="X9498" s="225"/>
      <c r="Y9498" s="62"/>
      <c r="Z9498" s="108"/>
    </row>
    <row r="9499" spans="23:26" x14ac:dyDescent="0.25">
      <c r="W9499" s="107"/>
      <c r="X9499" s="225"/>
      <c r="Y9499" s="62"/>
      <c r="Z9499" s="108"/>
    </row>
    <row r="9500" spans="23:26" x14ac:dyDescent="0.25">
      <c r="W9500" s="107"/>
      <c r="X9500" s="225"/>
      <c r="Y9500" s="62"/>
      <c r="Z9500" s="108"/>
    </row>
    <row r="9501" spans="23:26" x14ac:dyDescent="0.25">
      <c r="W9501" s="107"/>
      <c r="X9501" s="225"/>
      <c r="Y9501" s="62"/>
      <c r="Z9501" s="108"/>
    </row>
    <row r="9502" spans="23:26" x14ac:dyDescent="0.25">
      <c r="W9502" s="107"/>
      <c r="X9502" s="225"/>
      <c r="Y9502" s="62"/>
      <c r="Z9502" s="108"/>
    </row>
    <row r="9503" spans="23:26" x14ac:dyDescent="0.25">
      <c r="W9503" s="107"/>
      <c r="X9503" s="225"/>
      <c r="Y9503" s="62"/>
      <c r="Z9503" s="108"/>
    </row>
    <row r="9504" spans="23:26" x14ac:dyDescent="0.25">
      <c r="W9504" s="107"/>
      <c r="X9504" s="225"/>
      <c r="Y9504" s="62"/>
      <c r="Z9504" s="108"/>
    </row>
    <row r="9505" spans="23:26" x14ac:dyDescent="0.25">
      <c r="W9505" s="107"/>
      <c r="X9505" s="225"/>
      <c r="Y9505" s="62"/>
      <c r="Z9505" s="108"/>
    </row>
    <row r="9506" spans="23:26" x14ac:dyDescent="0.25">
      <c r="W9506" s="107"/>
      <c r="X9506" s="225"/>
      <c r="Y9506" s="62"/>
      <c r="Z9506" s="108"/>
    </row>
    <row r="9507" spans="23:26" x14ac:dyDescent="0.25">
      <c r="W9507" s="107"/>
      <c r="X9507" s="225"/>
      <c r="Y9507" s="62"/>
      <c r="Z9507" s="108"/>
    </row>
    <row r="9508" spans="23:26" x14ac:dyDescent="0.25">
      <c r="W9508" s="107"/>
      <c r="X9508" s="225"/>
      <c r="Y9508" s="62"/>
      <c r="Z9508" s="108"/>
    </row>
    <row r="9509" spans="23:26" x14ac:dyDescent="0.25">
      <c r="W9509" s="107"/>
      <c r="X9509" s="225"/>
      <c r="Y9509" s="62"/>
      <c r="Z9509" s="108"/>
    </row>
    <row r="9510" spans="23:26" x14ac:dyDescent="0.25">
      <c r="W9510" s="107"/>
      <c r="X9510" s="225"/>
      <c r="Y9510" s="62"/>
      <c r="Z9510" s="108"/>
    </row>
    <row r="9511" spans="23:26" x14ac:dyDescent="0.25">
      <c r="W9511" s="107"/>
      <c r="X9511" s="225"/>
      <c r="Y9511" s="62"/>
      <c r="Z9511" s="108"/>
    </row>
    <row r="9512" spans="23:26" x14ac:dyDescent="0.25">
      <c r="W9512" s="107"/>
      <c r="X9512" s="225"/>
      <c r="Y9512" s="62"/>
      <c r="Z9512" s="108"/>
    </row>
    <row r="9513" spans="23:26" x14ac:dyDescent="0.25">
      <c r="W9513" s="107"/>
      <c r="X9513" s="225"/>
      <c r="Y9513" s="62"/>
      <c r="Z9513" s="108"/>
    </row>
    <row r="9514" spans="23:26" x14ac:dyDescent="0.25">
      <c r="W9514" s="107"/>
      <c r="X9514" s="225"/>
      <c r="Y9514" s="62"/>
      <c r="Z9514" s="108"/>
    </row>
    <row r="9515" spans="23:26" x14ac:dyDescent="0.25">
      <c r="W9515" s="107"/>
      <c r="X9515" s="225"/>
      <c r="Y9515" s="62"/>
      <c r="Z9515" s="108"/>
    </row>
    <row r="9516" spans="23:26" x14ac:dyDescent="0.25">
      <c r="W9516" s="107"/>
      <c r="X9516" s="225"/>
      <c r="Y9516" s="62"/>
      <c r="Z9516" s="108"/>
    </row>
    <row r="9517" spans="23:26" x14ac:dyDescent="0.25">
      <c r="W9517" s="107"/>
      <c r="X9517" s="225"/>
      <c r="Y9517" s="62"/>
      <c r="Z9517" s="108"/>
    </row>
    <row r="9518" spans="23:26" x14ac:dyDescent="0.25">
      <c r="W9518" s="107"/>
      <c r="X9518" s="225"/>
      <c r="Y9518" s="62"/>
      <c r="Z9518" s="108"/>
    </row>
    <row r="9519" spans="23:26" x14ac:dyDescent="0.25">
      <c r="W9519" s="107"/>
      <c r="X9519" s="225"/>
      <c r="Y9519" s="62"/>
      <c r="Z9519" s="108"/>
    </row>
    <row r="9520" spans="23:26" x14ac:dyDescent="0.25">
      <c r="W9520" s="107"/>
      <c r="X9520" s="225"/>
      <c r="Y9520" s="62"/>
      <c r="Z9520" s="108"/>
    </row>
    <row r="9521" spans="23:26" x14ac:dyDescent="0.25">
      <c r="W9521" s="107"/>
      <c r="X9521" s="225"/>
      <c r="Y9521" s="62"/>
      <c r="Z9521" s="108"/>
    </row>
    <row r="9522" spans="23:26" x14ac:dyDescent="0.25">
      <c r="W9522" s="107"/>
      <c r="X9522" s="225"/>
      <c r="Y9522" s="62"/>
      <c r="Z9522" s="108"/>
    </row>
    <row r="9523" spans="23:26" x14ac:dyDescent="0.25">
      <c r="W9523" s="107"/>
      <c r="X9523" s="225"/>
      <c r="Y9523" s="62"/>
      <c r="Z9523" s="108"/>
    </row>
    <row r="9524" spans="23:26" x14ac:dyDescent="0.25">
      <c r="W9524" s="107"/>
      <c r="X9524" s="225"/>
      <c r="Y9524" s="62"/>
      <c r="Z9524" s="108"/>
    </row>
    <row r="9525" spans="23:26" x14ac:dyDescent="0.25">
      <c r="W9525" s="107"/>
      <c r="X9525" s="225"/>
      <c r="Y9525" s="62"/>
      <c r="Z9525" s="108"/>
    </row>
    <row r="9526" spans="23:26" x14ac:dyDescent="0.25">
      <c r="W9526" s="107"/>
      <c r="X9526" s="225"/>
      <c r="Y9526" s="62"/>
      <c r="Z9526" s="108"/>
    </row>
    <row r="9527" spans="23:26" x14ac:dyDescent="0.25">
      <c r="W9527" s="107"/>
      <c r="X9527" s="225"/>
      <c r="Y9527" s="62"/>
      <c r="Z9527" s="108"/>
    </row>
    <row r="9528" spans="23:26" x14ac:dyDescent="0.25">
      <c r="W9528" s="107"/>
      <c r="X9528" s="225"/>
      <c r="Y9528" s="62"/>
      <c r="Z9528" s="108"/>
    </row>
    <row r="9529" spans="23:26" x14ac:dyDescent="0.25">
      <c r="W9529" s="107"/>
      <c r="X9529" s="225"/>
      <c r="Y9529" s="62"/>
      <c r="Z9529" s="108"/>
    </row>
    <row r="9530" spans="23:26" x14ac:dyDescent="0.25">
      <c r="W9530" s="107"/>
      <c r="X9530" s="225"/>
      <c r="Y9530" s="62"/>
      <c r="Z9530" s="108"/>
    </row>
    <row r="9531" spans="23:26" x14ac:dyDescent="0.25">
      <c r="W9531" s="107"/>
      <c r="X9531" s="225"/>
      <c r="Y9531" s="62"/>
      <c r="Z9531" s="108"/>
    </row>
    <row r="9532" spans="23:26" x14ac:dyDescent="0.25">
      <c r="W9532" s="107"/>
      <c r="X9532" s="225"/>
      <c r="Y9532" s="62"/>
      <c r="Z9532" s="108"/>
    </row>
    <row r="9533" spans="23:26" x14ac:dyDescent="0.25">
      <c r="W9533" s="107"/>
      <c r="X9533" s="225"/>
      <c r="Y9533" s="62"/>
      <c r="Z9533" s="108"/>
    </row>
    <row r="9534" spans="23:26" x14ac:dyDescent="0.25">
      <c r="W9534" s="107"/>
      <c r="X9534" s="225"/>
      <c r="Y9534" s="62"/>
      <c r="Z9534" s="108"/>
    </row>
    <row r="9535" spans="23:26" x14ac:dyDescent="0.25">
      <c r="W9535" s="107"/>
      <c r="X9535" s="225"/>
      <c r="Y9535" s="62"/>
      <c r="Z9535" s="108"/>
    </row>
    <row r="9536" spans="23:26" x14ac:dyDescent="0.25">
      <c r="W9536" s="107"/>
      <c r="X9536" s="225"/>
      <c r="Y9536" s="62"/>
      <c r="Z9536" s="108"/>
    </row>
    <row r="9537" spans="23:26" x14ac:dyDescent="0.25">
      <c r="W9537" s="107"/>
      <c r="X9537" s="225"/>
      <c r="Y9537" s="62"/>
      <c r="Z9537" s="108"/>
    </row>
    <row r="9538" spans="23:26" x14ac:dyDescent="0.25">
      <c r="W9538" s="107"/>
      <c r="X9538" s="225"/>
      <c r="Y9538" s="62"/>
      <c r="Z9538" s="108"/>
    </row>
    <row r="9539" spans="23:26" x14ac:dyDescent="0.25">
      <c r="W9539" s="107"/>
      <c r="X9539" s="225"/>
      <c r="Y9539" s="62"/>
      <c r="Z9539" s="108"/>
    </row>
    <row r="9540" spans="23:26" x14ac:dyDescent="0.25">
      <c r="W9540" s="107"/>
      <c r="X9540" s="225"/>
      <c r="Y9540" s="62"/>
      <c r="Z9540" s="108"/>
    </row>
    <row r="9541" spans="23:26" x14ac:dyDescent="0.25">
      <c r="W9541" s="107"/>
      <c r="X9541" s="225"/>
      <c r="Y9541" s="62"/>
      <c r="Z9541" s="108"/>
    </row>
    <row r="9542" spans="23:26" x14ac:dyDescent="0.25">
      <c r="W9542" s="107"/>
      <c r="X9542" s="225"/>
      <c r="Y9542" s="62"/>
      <c r="Z9542" s="108"/>
    </row>
    <row r="9543" spans="23:26" x14ac:dyDescent="0.25">
      <c r="W9543" s="107"/>
      <c r="X9543" s="225"/>
      <c r="Y9543" s="62"/>
      <c r="Z9543" s="108"/>
    </row>
    <row r="9544" spans="23:26" x14ac:dyDescent="0.25">
      <c r="W9544" s="107"/>
      <c r="X9544" s="225"/>
      <c r="Y9544" s="62"/>
      <c r="Z9544" s="108"/>
    </row>
    <row r="9545" spans="23:26" x14ac:dyDescent="0.25">
      <c r="W9545" s="107"/>
      <c r="X9545" s="225"/>
      <c r="Y9545" s="62"/>
      <c r="Z9545" s="108"/>
    </row>
    <row r="9546" spans="23:26" x14ac:dyDescent="0.25">
      <c r="W9546" s="107"/>
      <c r="X9546" s="225"/>
      <c r="Y9546" s="62"/>
      <c r="Z9546" s="108"/>
    </row>
    <row r="9547" spans="23:26" x14ac:dyDescent="0.25">
      <c r="W9547" s="107"/>
      <c r="X9547" s="225"/>
      <c r="Y9547" s="62"/>
      <c r="Z9547" s="108"/>
    </row>
    <row r="9548" spans="23:26" x14ac:dyDescent="0.25">
      <c r="W9548" s="107"/>
      <c r="X9548" s="225"/>
      <c r="Y9548" s="62"/>
      <c r="Z9548" s="108"/>
    </row>
    <row r="9549" spans="23:26" x14ac:dyDescent="0.25">
      <c r="W9549" s="107"/>
      <c r="X9549" s="225"/>
      <c r="Y9549" s="62"/>
      <c r="Z9549" s="108"/>
    </row>
    <row r="9550" spans="23:26" x14ac:dyDescent="0.25">
      <c r="W9550" s="107"/>
      <c r="X9550" s="225"/>
      <c r="Y9550" s="62"/>
      <c r="Z9550" s="108"/>
    </row>
    <row r="9551" spans="23:26" x14ac:dyDescent="0.25">
      <c r="W9551" s="107"/>
      <c r="X9551" s="225"/>
      <c r="Y9551" s="62"/>
      <c r="Z9551" s="108"/>
    </row>
    <row r="9552" spans="23:26" x14ac:dyDescent="0.25">
      <c r="W9552" s="107"/>
      <c r="X9552" s="225"/>
      <c r="Y9552" s="62"/>
      <c r="Z9552" s="108"/>
    </row>
    <row r="9553" spans="23:26" x14ac:dyDescent="0.25">
      <c r="W9553" s="107"/>
      <c r="X9553" s="225"/>
      <c r="Y9553" s="62"/>
      <c r="Z9553" s="108"/>
    </row>
    <row r="9554" spans="23:26" x14ac:dyDescent="0.25">
      <c r="W9554" s="107"/>
      <c r="X9554" s="225"/>
      <c r="Y9554" s="62"/>
      <c r="Z9554" s="108"/>
    </row>
    <row r="9555" spans="23:26" x14ac:dyDescent="0.25">
      <c r="W9555" s="107"/>
      <c r="X9555" s="225"/>
      <c r="Y9555" s="62"/>
      <c r="Z9555" s="108"/>
    </row>
    <row r="9556" spans="23:26" x14ac:dyDescent="0.25">
      <c r="W9556" s="107"/>
      <c r="X9556" s="225"/>
      <c r="Y9556" s="62"/>
      <c r="Z9556" s="108"/>
    </row>
    <row r="9557" spans="23:26" x14ac:dyDescent="0.25">
      <c r="W9557" s="107"/>
      <c r="X9557" s="225"/>
      <c r="Y9557" s="62"/>
      <c r="Z9557" s="108"/>
    </row>
    <row r="9558" spans="23:26" x14ac:dyDescent="0.25">
      <c r="W9558" s="107"/>
      <c r="X9558" s="225"/>
      <c r="Y9558" s="62"/>
      <c r="Z9558" s="108"/>
    </row>
    <row r="9559" spans="23:26" x14ac:dyDescent="0.25">
      <c r="W9559" s="107"/>
      <c r="X9559" s="225"/>
      <c r="Y9559" s="62"/>
      <c r="Z9559" s="108"/>
    </row>
    <row r="9560" spans="23:26" x14ac:dyDescent="0.25">
      <c r="W9560" s="107"/>
      <c r="X9560" s="225"/>
      <c r="Y9560" s="62"/>
      <c r="Z9560" s="108"/>
    </row>
    <row r="9561" spans="23:26" x14ac:dyDescent="0.25">
      <c r="W9561" s="107"/>
      <c r="X9561" s="225"/>
      <c r="Y9561" s="62"/>
      <c r="Z9561" s="108"/>
    </row>
    <row r="9562" spans="23:26" x14ac:dyDescent="0.25">
      <c r="W9562" s="107"/>
      <c r="X9562" s="225"/>
      <c r="Y9562" s="62"/>
      <c r="Z9562" s="108"/>
    </row>
    <row r="9563" spans="23:26" x14ac:dyDescent="0.25">
      <c r="W9563" s="107"/>
      <c r="X9563" s="225"/>
      <c r="Y9563" s="62"/>
      <c r="Z9563" s="108"/>
    </row>
    <row r="9564" spans="23:26" x14ac:dyDescent="0.25">
      <c r="W9564" s="107"/>
      <c r="X9564" s="225"/>
      <c r="Y9564" s="62"/>
      <c r="Z9564" s="108"/>
    </row>
    <row r="9565" spans="23:26" x14ac:dyDescent="0.25">
      <c r="W9565" s="107"/>
      <c r="X9565" s="225"/>
      <c r="Y9565" s="62"/>
      <c r="Z9565" s="108"/>
    </row>
    <row r="9566" spans="23:26" x14ac:dyDescent="0.25">
      <c r="W9566" s="107"/>
      <c r="X9566" s="225"/>
      <c r="Y9566" s="62"/>
      <c r="Z9566" s="108"/>
    </row>
    <row r="9567" spans="23:26" x14ac:dyDescent="0.25">
      <c r="W9567" s="107"/>
      <c r="X9567" s="225"/>
      <c r="Y9567" s="62"/>
      <c r="Z9567" s="108"/>
    </row>
    <row r="9568" spans="23:26" x14ac:dyDescent="0.25">
      <c r="W9568" s="107"/>
      <c r="X9568" s="225"/>
      <c r="Y9568" s="62"/>
      <c r="Z9568" s="108"/>
    </row>
    <row r="9569" spans="23:26" x14ac:dyDescent="0.25">
      <c r="W9569" s="107"/>
      <c r="X9569" s="225"/>
      <c r="Y9569" s="62"/>
      <c r="Z9569" s="108"/>
    </row>
    <row r="9570" spans="23:26" x14ac:dyDescent="0.25">
      <c r="W9570" s="107"/>
      <c r="X9570" s="225"/>
      <c r="Y9570" s="62"/>
      <c r="Z9570" s="108"/>
    </row>
    <row r="9571" spans="23:26" x14ac:dyDescent="0.25">
      <c r="W9571" s="107"/>
      <c r="X9571" s="225"/>
      <c r="Y9571" s="62"/>
      <c r="Z9571" s="108"/>
    </row>
    <row r="9572" spans="23:26" x14ac:dyDescent="0.25">
      <c r="W9572" s="107"/>
      <c r="X9572" s="225"/>
      <c r="Y9572" s="62"/>
      <c r="Z9572" s="108"/>
    </row>
    <row r="9573" spans="23:26" x14ac:dyDescent="0.25">
      <c r="W9573" s="107"/>
      <c r="X9573" s="225"/>
      <c r="Y9573" s="62"/>
      <c r="Z9573" s="108"/>
    </row>
    <row r="9574" spans="23:26" x14ac:dyDescent="0.25">
      <c r="W9574" s="107"/>
      <c r="X9574" s="225"/>
      <c r="Y9574" s="62"/>
      <c r="Z9574" s="108"/>
    </row>
    <row r="9575" spans="23:26" x14ac:dyDescent="0.25">
      <c r="W9575" s="107"/>
      <c r="X9575" s="225"/>
      <c r="Y9575" s="62"/>
      <c r="Z9575" s="108"/>
    </row>
    <row r="9576" spans="23:26" x14ac:dyDescent="0.25">
      <c r="W9576" s="107"/>
      <c r="X9576" s="225"/>
      <c r="Y9576" s="62"/>
      <c r="Z9576" s="108"/>
    </row>
    <row r="9577" spans="23:26" x14ac:dyDescent="0.25">
      <c r="W9577" s="107"/>
      <c r="X9577" s="225"/>
      <c r="Y9577" s="62"/>
      <c r="Z9577" s="108"/>
    </row>
    <row r="9578" spans="23:26" x14ac:dyDescent="0.25">
      <c r="W9578" s="107"/>
      <c r="X9578" s="225"/>
      <c r="Y9578" s="62"/>
      <c r="Z9578" s="108"/>
    </row>
    <row r="9579" spans="23:26" x14ac:dyDescent="0.25">
      <c r="W9579" s="107"/>
      <c r="X9579" s="225"/>
      <c r="Y9579" s="62"/>
      <c r="Z9579" s="108"/>
    </row>
    <row r="9580" spans="23:26" x14ac:dyDescent="0.25">
      <c r="W9580" s="107"/>
      <c r="X9580" s="225"/>
      <c r="Y9580" s="62"/>
      <c r="Z9580" s="108"/>
    </row>
    <row r="9581" spans="23:26" x14ac:dyDescent="0.25">
      <c r="W9581" s="107"/>
      <c r="X9581" s="225"/>
      <c r="Y9581" s="62"/>
      <c r="Z9581" s="108"/>
    </row>
    <row r="9582" spans="23:26" x14ac:dyDescent="0.25">
      <c r="W9582" s="107"/>
      <c r="X9582" s="225"/>
      <c r="Y9582" s="62"/>
      <c r="Z9582" s="108"/>
    </row>
    <row r="9583" spans="23:26" x14ac:dyDescent="0.25">
      <c r="W9583" s="107"/>
      <c r="X9583" s="225"/>
      <c r="Y9583" s="62"/>
      <c r="Z9583" s="108"/>
    </row>
    <row r="9584" spans="23:26" x14ac:dyDescent="0.25">
      <c r="W9584" s="107"/>
      <c r="X9584" s="225"/>
      <c r="Y9584" s="62"/>
      <c r="Z9584" s="108"/>
    </row>
    <row r="9585" spans="23:26" x14ac:dyDescent="0.25">
      <c r="W9585" s="107"/>
      <c r="X9585" s="225"/>
      <c r="Y9585" s="62"/>
      <c r="Z9585" s="108"/>
    </row>
    <row r="9586" spans="23:26" x14ac:dyDescent="0.25">
      <c r="W9586" s="107"/>
      <c r="X9586" s="225"/>
      <c r="Y9586" s="62"/>
      <c r="Z9586" s="108"/>
    </row>
    <row r="9587" spans="23:26" x14ac:dyDescent="0.25">
      <c r="W9587" s="107"/>
      <c r="X9587" s="225"/>
      <c r="Y9587" s="62"/>
      <c r="Z9587" s="108"/>
    </row>
    <row r="9588" spans="23:26" x14ac:dyDescent="0.25">
      <c r="W9588" s="107"/>
      <c r="X9588" s="225"/>
      <c r="Y9588" s="62"/>
      <c r="Z9588" s="108"/>
    </row>
    <row r="9589" spans="23:26" x14ac:dyDescent="0.25">
      <c r="W9589" s="107"/>
      <c r="X9589" s="225"/>
      <c r="Y9589" s="62"/>
      <c r="Z9589" s="108"/>
    </row>
    <row r="9590" spans="23:26" x14ac:dyDescent="0.25">
      <c r="W9590" s="107"/>
      <c r="X9590" s="225"/>
      <c r="Y9590" s="62"/>
      <c r="Z9590" s="108"/>
    </row>
    <row r="9591" spans="23:26" x14ac:dyDescent="0.25">
      <c r="W9591" s="107"/>
      <c r="X9591" s="225"/>
      <c r="Y9591" s="62"/>
      <c r="Z9591" s="108"/>
    </row>
    <row r="9592" spans="23:26" x14ac:dyDescent="0.25">
      <c r="W9592" s="107"/>
      <c r="X9592" s="225"/>
      <c r="Y9592" s="62"/>
      <c r="Z9592" s="108"/>
    </row>
    <row r="9593" spans="23:26" x14ac:dyDescent="0.25">
      <c r="W9593" s="107"/>
      <c r="X9593" s="225"/>
      <c r="Y9593" s="62"/>
      <c r="Z9593" s="108"/>
    </row>
    <row r="9594" spans="23:26" x14ac:dyDescent="0.25">
      <c r="W9594" s="107"/>
      <c r="X9594" s="225"/>
      <c r="Y9594" s="62"/>
      <c r="Z9594" s="108"/>
    </row>
    <row r="9595" spans="23:26" x14ac:dyDescent="0.25">
      <c r="W9595" s="107"/>
      <c r="X9595" s="225"/>
      <c r="Y9595" s="62"/>
      <c r="Z9595" s="108"/>
    </row>
    <row r="9596" spans="23:26" x14ac:dyDescent="0.25">
      <c r="W9596" s="107"/>
      <c r="X9596" s="225"/>
      <c r="Y9596" s="62"/>
      <c r="Z9596" s="108"/>
    </row>
    <row r="9597" spans="23:26" x14ac:dyDescent="0.25">
      <c r="W9597" s="107"/>
      <c r="X9597" s="225"/>
      <c r="Y9597" s="62"/>
      <c r="Z9597" s="108"/>
    </row>
    <row r="9598" spans="23:26" x14ac:dyDescent="0.25">
      <c r="W9598" s="107"/>
      <c r="X9598" s="225"/>
      <c r="Y9598" s="62"/>
      <c r="Z9598" s="108"/>
    </row>
    <row r="9599" spans="23:26" x14ac:dyDescent="0.25">
      <c r="W9599" s="107"/>
      <c r="X9599" s="225"/>
      <c r="Y9599" s="62"/>
      <c r="Z9599" s="108"/>
    </row>
    <row r="9600" spans="23:26" x14ac:dyDescent="0.25">
      <c r="W9600" s="107"/>
      <c r="X9600" s="225"/>
      <c r="Y9600" s="62"/>
      <c r="Z9600" s="108"/>
    </row>
    <row r="9601" spans="23:26" x14ac:dyDescent="0.25">
      <c r="W9601" s="107"/>
      <c r="X9601" s="225"/>
      <c r="Y9601" s="62"/>
      <c r="Z9601" s="108"/>
    </row>
    <row r="9602" spans="23:26" x14ac:dyDescent="0.25">
      <c r="W9602" s="107"/>
      <c r="X9602" s="225"/>
      <c r="Y9602" s="62"/>
      <c r="Z9602" s="108"/>
    </row>
    <row r="9603" spans="23:26" x14ac:dyDescent="0.25">
      <c r="W9603" s="107"/>
      <c r="X9603" s="225"/>
      <c r="Y9603" s="62"/>
      <c r="Z9603" s="108"/>
    </row>
    <row r="9604" spans="23:26" x14ac:dyDescent="0.25">
      <c r="W9604" s="107"/>
      <c r="X9604" s="225"/>
      <c r="Y9604" s="62"/>
      <c r="Z9604" s="108"/>
    </row>
    <row r="9605" spans="23:26" x14ac:dyDescent="0.25">
      <c r="W9605" s="107"/>
      <c r="X9605" s="225"/>
      <c r="Y9605" s="62"/>
      <c r="Z9605" s="108"/>
    </row>
    <row r="9606" spans="23:26" x14ac:dyDescent="0.25">
      <c r="W9606" s="107"/>
      <c r="X9606" s="225"/>
      <c r="Y9606" s="62"/>
      <c r="Z9606" s="108"/>
    </row>
    <row r="9607" spans="23:26" x14ac:dyDescent="0.25">
      <c r="W9607" s="107"/>
      <c r="X9607" s="225"/>
      <c r="Y9607" s="62"/>
      <c r="Z9607" s="108"/>
    </row>
    <row r="9608" spans="23:26" x14ac:dyDescent="0.25">
      <c r="W9608" s="107"/>
      <c r="X9608" s="225"/>
      <c r="Y9608" s="62"/>
      <c r="Z9608" s="108"/>
    </row>
    <row r="9609" spans="23:26" x14ac:dyDescent="0.25">
      <c r="W9609" s="107"/>
      <c r="X9609" s="225"/>
      <c r="Y9609" s="62"/>
      <c r="Z9609" s="108"/>
    </row>
    <row r="9610" spans="23:26" x14ac:dyDescent="0.25">
      <c r="W9610" s="107"/>
      <c r="X9610" s="225"/>
      <c r="Y9610" s="62"/>
      <c r="Z9610" s="108"/>
    </row>
    <row r="9611" spans="23:26" x14ac:dyDescent="0.25">
      <c r="W9611" s="107"/>
      <c r="X9611" s="225"/>
      <c r="Y9611" s="62"/>
      <c r="Z9611" s="108"/>
    </row>
    <row r="9612" spans="23:26" x14ac:dyDescent="0.25">
      <c r="W9612" s="107"/>
      <c r="X9612" s="225"/>
      <c r="Y9612" s="62"/>
      <c r="Z9612" s="108"/>
    </row>
    <row r="9613" spans="23:26" x14ac:dyDescent="0.25">
      <c r="W9613" s="107"/>
      <c r="X9613" s="225"/>
      <c r="Y9613" s="62"/>
      <c r="Z9613" s="108"/>
    </row>
    <row r="9614" spans="23:26" x14ac:dyDescent="0.25">
      <c r="W9614" s="107"/>
      <c r="X9614" s="225"/>
      <c r="Y9614" s="62"/>
      <c r="Z9614" s="108"/>
    </row>
    <row r="9615" spans="23:26" x14ac:dyDescent="0.25">
      <c r="W9615" s="107"/>
      <c r="X9615" s="225"/>
      <c r="Y9615" s="62"/>
      <c r="Z9615" s="108"/>
    </row>
    <row r="9616" spans="23:26" x14ac:dyDescent="0.25">
      <c r="W9616" s="107"/>
      <c r="X9616" s="225"/>
      <c r="Y9616" s="62"/>
      <c r="Z9616" s="108"/>
    </row>
    <row r="9617" spans="23:26" x14ac:dyDescent="0.25">
      <c r="W9617" s="107"/>
      <c r="X9617" s="225"/>
      <c r="Y9617" s="62"/>
      <c r="Z9617" s="108"/>
    </row>
    <row r="9618" spans="23:26" x14ac:dyDescent="0.25">
      <c r="W9618" s="107"/>
      <c r="X9618" s="225"/>
      <c r="Y9618" s="62"/>
      <c r="Z9618" s="108"/>
    </row>
    <row r="9619" spans="23:26" x14ac:dyDescent="0.25">
      <c r="W9619" s="107"/>
      <c r="X9619" s="225"/>
      <c r="Y9619" s="62"/>
      <c r="Z9619" s="108"/>
    </row>
    <row r="9620" spans="23:26" x14ac:dyDescent="0.25">
      <c r="W9620" s="107"/>
      <c r="X9620" s="225"/>
      <c r="Y9620" s="62"/>
      <c r="Z9620" s="108"/>
    </row>
    <row r="9621" spans="23:26" x14ac:dyDescent="0.25">
      <c r="W9621" s="107"/>
      <c r="X9621" s="225"/>
      <c r="Y9621" s="62"/>
      <c r="Z9621" s="108"/>
    </row>
    <row r="9622" spans="23:26" x14ac:dyDescent="0.25">
      <c r="W9622" s="107"/>
      <c r="X9622" s="225"/>
      <c r="Y9622" s="62"/>
      <c r="Z9622" s="108"/>
    </row>
    <row r="9623" spans="23:26" x14ac:dyDescent="0.25">
      <c r="W9623" s="107"/>
      <c r="X9623" s="225"/>
      <c r="Y9623" s="62"/>
      <c r="Z9623" s="108"/>
    </row>
    <row r="9624" spans="23:26" x14ac:dyDescent="0.25">
      <c r="W9624" s="107"/>
      <c r="X9624" s="225"/>
      <c r="Y9624" s="62"/>
      <c r="Z9624" s="108"/>
    </row>
    <row r="9625" spans="23:26" x14ac:dyDescent="0.25">
      <c r="W9625" s="107"/>
      <c r="X9625" s="225"/>
      <c r="Y9625" s="62"/>
      <c r="Z9625" s="108"/>
    </row>
    <row r="9626" spans="23:26" x14ac:dyDescent="0.25">
      <c r="W9626" s="107"/>
      <c r="X9626" s="225"/>
      <c r="Y9626" s="62"/>
      <c r="Z9626" s="108"/>
    </row>
    <row r="9627" spans="23:26" x14ac:dyDescent="0.25">
      <c r="W9627" s="107"/>
      <c r="X9627" s="225"/>
      <c r="Y9627" s="62"/>
      <c r="Z9627" s="108"/>
    </row>
    <row r="9628" spans="23:26" x14ac:dyDescent="0.25">
      <c r="W9628" s="107"/>
      <c r="X9628" s="225"/>
      <c r="Y9628" s="62"/>
      <c r="Z9628" s="108"/>
    </row>
    <row r="9629" spans="23:26" x14ac:dyDescent="0.25">
      <c r="W9629" s="107"/>
      <c r="X9629" s="225"/>
      <c r="Y9629" s="62"/>
      <c r="Z9629" s="108"/>
    </row>
    <row r="9630" spans="23:26" x14ac:dyDescent="0.25">
      <c r="W9630" s="107"/>
      <c r="X9630" s="225"/>
      <c r="Y9630" s="62"/>
      <c r="Z9630" s="108"/>
    </row>
    <row r="9631" spans="23:26" x14ac:dyDescent="0.25">
      <c r="W9631" s="107"/>
      <c r="X9631" s="225"/>
      <c r="Y9631" s="62"/>
      <c r="Z9631" s="108"/>
    </row>
    <row r="9632" spans="23:26" x14ac:dyDescent="0.25">
      <c r="W9632" s="107"/>
      <c r="X9632" s="225"/>
      <c r="Y9632" s="62"/>
      <c r="Z9632" s="108"/>
    </row>
    <row r="9633" spans="23:26" x14ac:dyDescent="0.25">
      <c r="W9633" s="107"/>
      <c r="X9633" s="225"/>
      <c r="Y9633" s="62"/>
      <c r="Z9633" s="108"/>
    </row>
    <row r="9634" spans="23:26" x14ac:dyDescent="0.25">
      <c r="W9634" s="107"/>
      <c r="X9634" s="225"/>
      <c r="Y9634" s="62"/>
      <c r="Z9634" s="108"/>
    </row>
    <row r="9635" spans="23:26" x14ac:dyDescent="0.25">
      <c r="W9635" s="107"/>
      <c r="X9635" s="225"/>
      <c r="Y9635" s="62"/>
      <c r="Z9635" s="108"/>
    </row>
    <row r="9636" spans="23:26" x14ac:dyDescent="0.25">
      <c r="W9636" s="107"/>
      <c r="X9636" s="225"/>
      <c r="Y9636" s="62"/>
      <c r="Z9636" s="108"/>
    </row>
    <row r="9637" spans="23:26" x14ac:dyDescent="0.25">
      <c r="W9637" s="107"/>
      <c r="X9637" s="225"/>
      <c r="Y9637" s="62"/>
      <c r="Z9637" s="108"/>
    </row>
    <row r="9638" spans="23:26" x14ac:dyDescent="0.25">
      <c r="W9638" s="107"/>
      <c r="X9638" s="225"/>
      <c r="Y9638" s="62"/>
      <c r="Z9638" s="108"/>
    </row>
    <row r="9639" spans="23:26" x14ac:dyDescent="0.25">
      <c r="W9639" s="107"/>
      <c r="X9639" s="225"/>
      <c r="Y9639" s="62"/>
      <c r="Z9639" s="108"/>
    </row>
    <row r="9640" spans="23:26" x14ac:dyDescent="0.25">
      <c r="W9640" s="107"/>
      <c r="X9640" s="225"/>
      <c r="Y9640" s="62"/>
      <c r="Z9640" s="108"/>
    </row>
    <row r="9641" spans="23:26" x14ac:dyDescent="0.25">
      <c r="W9641" s="107"/>
      <c r="X9641" s="225"/>
      <c r="Y9641" s="62"/>
      <c r="Z9641" s="108"/>
    </row>
    <row r="9642" spans="23:26" x14ac:dyDescent="0.25">
      <c r="W9642" s="107"/>
      <c r="X9642" s="225"/>
      <c r="Y9642" s="62"/>
      <c r="Z9642" s="108"/>
    </row>
    <row r="9643" spans="23:26" x14ac:dyDescent="0.25">
      <c r="W9643" s="107"/>
      <c r="X9643" s="225"/>
      <c r="Y9643" s="62"/>
      <c r="Z9643" s="108"/>
    </row>
    <row r="9644" spans="23:26" x14ac:dyDescent="0.25">
      <c r="W9644" s="107"/>
      <c r="X9644" s="225"/>
      <c r="Y9644" s="62"/>
      <c r="Z9644" s="108"/>
    </row>
    <row r="9645" spans="23:26" x14ac:dyDescent="0.25">
      <c r="W9645" s="107"/>
      <c r="X9645" s="225"/>
      <c r="Y9645" s="62"/>
      <c r="Z9645" s="108"/>
    </row>
    <row r="9646" spans="23:26" x14ac:dyDescent="0.25">
      <c r="W9646" s="107"/>
      <c r="X9646" s="225"/>
      <c r="Y9646" s="62"/>
      <c r="Z9646" s="108"/>
    </row>
    <row r="9647" spans="23:26" x14ac:dyDescent="0.25">
      <c r="W9647" s="107"/>
      <c r="X9647" s="225"/>
      <c r="Y9647" s="62"/>
      <c r="Z9647" s="108"/>
    </row>
    <row r="9648" spans="23:26" x14ac:dyDescent="0.25">
      <c r="W9648" s="107"/>
      <c r="X9648" s="225"/>
      <c r="Y9648" s="62"/>
      <c r="Z9648" s="108"/>
    </row>
    <row r="9649" spans="23:26" x14ac:dyDescent="0.25">
      <c r="W9649" s="107"/>
      <c r="X9649" s="225"/>
      <c r="Y9649" s="62"/>
      <c r="Z9649" s="108"/>
    </row>
    <row r="9650" spans="23:26" x14ac:dyDescent="0.25">
      <c r="W9650" s="107"/>
      <c r="X9650" s="225"/>
      <c r="Y9650" s="62"/>
      <c r="Z9650" s="108"/>
    </row>
    <row r="9651" spans="23:26" x14ac:dyDescent="0.25">
      <c r="W9651" s="107"/>
      <c r="X9651" s="225"/>
      <c r="Y9651" s="62"/>
      <c r="Z9651" s="108"/>
    </row>
    <row r="9652" spans="23:26" x14ac:dyDescent="0.25">
      <c r="W9652" s="107"/>
      <c r="X9652" s="225"/>
      <c r="Y9652" s="62"/>
      <c r="Z9652" s="108"/>
    </row>
    <row r="9653" spans="23:26" x14ac:dyDescent="0.25">
      <c r="W9653" s="107"/>
      <c r="X9653" s="225"/>
      <c r="Y9653" s="62"/>
      <c r="Z9653" s="108"/>
    </row>
    <row r="9654" spans="23:26" x14ac:dyDescent="0.25">
      <c r="W9654" s="107"/>
      <c r="X9654" s="225"/>
      <c r="Y9654" s="62"/>
      <c r="Z9654" s="108"/>
    </row>
    <row r="9655" spans="23:26" x14ac:dyDescent="0.25">
      <c r="W9655" s="107"/>
      <c r="X9655" s="225"/>
      <c r="Y9655" s="62"/>
      <c r="Z9655" s="108"/>
    </row>
    <row r="9656" spans="23:26" x14ac:dyDescent="0.25">
      <c r="W9656" s="107"/>
      <c r="X9656" s="225"/>
      <c r="Y9656" s="62"/>
      <c r="Z9656" s="108"/>
    </row>
    <row r="9657" spans="23:26" x14ac:dyDescent="0.25">
      <c r="W9657" s="107"/>
      <c r="X9657" s="225"/>
      <c r="Y9657" s="62"/>
      <c r="Z9657" s="108"/>
    </row>
    <row r="9658" spans="23:26" x14ac:dyDescent="0.25">
      <c r="W9658" s="107"/>
      <c r="X9658" s="225"/>
      <c r="Y9658" s="62"/>
      <c r="Z9658" s="108"/>
    </row>
    <row r="9659" spans="23:26" x14ac:dyDescent="0.25">
      <c r="W9659" s="107"/>
      <c r="X9659" s="225"/>
      <c r="Y9659" s="62"/>
      <c r="Z9659" s="108"/>
    </row>
    <row r="9660" spans="23:26" x14ac:dyDescent="0.25">
      <c r="W9660" s="107"/>
      <c r="X9660" s="225"/>
      <c r="Y9660" s="62"/>
      <c r="Z9660" s="108"/>
    </row>
    <row r="9661" spans="23:26" x14ac:dyDescent="0.25">
      <c r="W9661" s="107"/>
      <c r="X9661" s="225"/>
      <c r="Y9661" s="62"/>
      <c r="Z9661" s="108"/>
    </row>
    <row r="9662" spans="23:26" x14ac:dyDescent="0.25">
      <c r="W9662" s="107"/>
      <c r="X9662" s="225"/>
      <c r="Y9662" s="62"/>
      <c r="Z9662" s="108"/>
    </row>
    <row r="9663" spans="23:26" x14ac:dyDescent="0.25">
      <c r="W9663" s="107"/>
      <c r="X9663" s="225"/>
      <c r="Y9663" s="62"/>
      <c r="Z9663" s="108"/>
    </row>
    <row r="9664" spans="23:26" x14ac:dyDescent="0.25">
      <c r="W9664" s="107"/>
      <c r="X9664" s="225"/>
      <c r="Y9664" s="62"/>
      <c r="Z9664" s="108"/>
    </row>
    <row r="9665" spans="23:26" x14ac:dyDescent="0.25">
      <c r="W9665" s="107"/>
      <c r="X9665" s="225"/>
      <c r="Y9665" s="62"/>
      <c r="Z9665" s="108"/>
    </row>
    <row r="9666" spans="23:26" x14ac:dyDescent="0.25">
      <c r="W9666" s="107"/>
      <c r="X9666" s="225"/>
      <c r="Y9666" s="62"/>
      <c r="Z9666" s="108"/>
    </row>
    <row r="9667" spans="23:26" x14ac:dyDescent="0.25">
      <c r="W9667" s="107"/>
      <c r="X9667" s="225"/>
      <c r="Y9667" s="62"/>
      <c r="Z9667" s="108"/>
    </row>
    <row r="9668" spans="23:26" x14ac:dyDescent="0.25">
      <c r="W9668" s="107"/>
      <c r="X9668" s="225"/>
      <c r="Y9668" s="62"/>
      <c r="Z9668" s="108"/>
    </row>
    <row r="9669" spans="23:26" x14ac:dyDescent="0.25">
      <c r="W9669" s="107"/>
      <c r="X9669" s="225"/>
      <c r="Y9669" s="62"/>
      <c r="Z9669" s="108"/>
    </row>
    <row r="9670" spans="23:26" x14ac:dyDescent="0.25">
      <c r="W9670" s="107"/>
      <c r="X9670" s="225"/>
      <c r="Y9670" s="62"/>
      <c r="Z9670" s="108"/>
    </row>
    <row r="9671" spans="23:26" x14ac:dyDescent="0.25">
      <c r="W9671" s="107"/>
      <c r="X9671" s="225"/>
      <c r="Y9671" s="62"/>
      <c r="Z9671" s="108"/>
    </row>
    <row r="9672" spans="23:26" x14ac:dyDescent="0.25">
      <c r="W9672" s="107"/>
      <c r="X9672" s="225"/>
      <c r="Y9672" s="62"/>
      <c r="Z9672" s="108"/>
    </row>
    <row r="9673" spans="23:26" x14ac:dyDescent="0.25">
      <c r="W9673" s="107"/>
      <c r="X9673" s="225"/>
      <c r="Y9673" s="62"/>
      <c r="Z9673" s="108"/>
    </row>
    <row r="9674" spans="23:26" x14ac:dyDescent="0.25">
      <c r="W9674" s="107"/>
      <c r="X9674" s="225"/>
      <c r="Y9674" s="62"/>
      <c r="Z9674" s="108"/>
    </row>
    <row r="9675" spans="23:26" x14ac:dyDescent="0.25">
      <c r="W9675" s="107"/>
      <c r="X9675" s="225"/>
      <c r="Y9675" s="62"/>
      <c r="Z9675" s="108"/>
    </row>
    <row r="9676" spans="23:26" x14ac:dyDescent="0.25">
      <c r="W9676" s="107"/>
      <c r="X9676" s="225"/>
      <c r="Y9676" s="62"/>
      <c r="Z9676" s="108"/>
    </row>
    <row r="9677" spans="23:26" x14ac:dyDescent="0.25">
      <c r="W9677" s="107"/>
      <c r="X9677" s="225"/>
      <c r="Y9677" s="62"/>
      <c r="Z9677" s="108"/>
    </row>
    <row r="9678" spans="23:26" x14ac:dyDescent="0.25">
      <c r="W9678" s="107"/>
      <c r="X9678" s="225"/>
      <c r="Y9678" s="62"/>
      <c r="Z9678" s="108"/>
    </row>
    <row r="9679" spans="23:26" x14ac:dyDescent="0.25">
      <c r="W9679" s="107"/>
      <c r="X9679" s="225"/>
      <c r="Y9679" s="62"/>
      <c r="Z9679" s="108"/>
    </row>
    <row r="9680" spans="23:26" x14ac:dyDescent="0.25">
      <c r="W9680" s="107"/>
      <c r="X9680" s="225"/>
      <c r="Y9680" s="62"/>
      <c r="Z9680" s="108"/>
    </row>
    <row r="9681" spans="23:26" x14ac:dyDescent="0.25">
      <c r="W9681" s="107"/>
      <c r="X9681" s="225"/>
      <c r="Y9681" s="62"/>
      <c r="Z9681" s="108"/>
    </row>
    <row r="9682" spans="23:26" x14ac:dyDescent="0.25">
      <c r="W9682" s="107"/>
      <c r="X9682" s="225"/>
      <c r="Y9682" s="62"/>
      <c r="Z9682" s="108"/>
    </row>
    <row r="9683" spans="23:26" x14ac:dyDescent="0.25">
      <c r="W9683" s="107"/>
      <c r="X9683" s="225"/>
      <c r="Y9683" s="62"/>
      <c r="Z9683" s="108"/>
    </row>
    <row r="9684" spans="23:26" x14ac:dyDescent="0.25">
      <c r="W9684" s="107"/>
      <c r="X9684" s="225"/>
      <c r="Y9684" s="62"/>
      <c r="Z9684" s="108"/>
    </row>
    <row r="9685" spans="23:26" x14ac:dyDescent="0.25">
      <c r="W9685" s="107"/>
      <c r="X9685" s="225"/>
      <c r="Y9685" s="62"/>
      <c r="Z9685" s="108"/>
    </row>
    <row r="9686" spans="23:26" x14ac:dyDescent="0.25">
      <c r="W9686" s="107"/>
      <c r="X9686" s="225"/>
      <c r="Y9686" s="62"/>
      <c r="Z9686" s="108"/>
    </row>
    <row r="9687" spans="23:26" x14ac:dyDescent="0.25">
      <c r="W9687" s="107"/>
      <c r="X9687" s="225"/>
      <c r="Y9687" s="62"/>
      <c r="Z9687" s="108"/>
    </row>
    <row r="9688" spans="23:26" x14ac:dyDescent="0.25">
      <c r="W9688" s="107"/>
      <c r="X9688" s="225"/>
      <c r="Y9688" s="62"/>
      <c r="Z9688" s="108"/>
    </row>
    <row r="9689" spans="23:26" x14ac:dyDescent="0.25">
      <c r="W9689" s="107"/>
      <c r="X9689" s="225"/>
      <c r="Y9689" s="62"/>
      <c r="Z9689" s="108"/>
    </row>
    <row r="9690" spans="23:26" x14ac:dyDescent="0.25">
      <c r="W9690" s="107"/>
      <c r="X9690" s="225"/>
      <c r="Y9690" s="62"/>
      <c r="Z9690" s="108"/>
    </row>
    <row r="9691" spans="23:26" x14ac:dyDescent="0.25">
      <c r="W9691" s="107"/>
      <c r="X9691" s="225"/>
      <c r="Y9691" s="62"/>
      <c r="Z9691" s="108"/>
    </row>
    <row r="9692" spans="23:26" x14ac:dyDescent="0.25">
      <c r="W9692" s="107"/>
      <c r="X9692" s="225"/>
      <c r="Y9692" s="62"/>
      <c r="Z9692" s="108"/>
    </row>
    <row r="9693" spans="23:26" x14ac:dyDescent="0.25">
      <c r="W9693" s="107"/>
      <c r="X9693" s="225"/>
      <c r="Y9693" s="62"/>
      <c r="Z9693" s="108"/>
    </row>
    <row r="9694" spans="23:26" x14ac:dyDescent="0.25">
      <c r="W9694" s="107"/>
      <c r="X9694" s="225"/>
      <c r="Y9694" s="62"/>
      <c r="Z9694" s="108"/>
    </row>
    <row r="9695" spans="23:26" x14ac:dyDescent="0.25">
      <c r="W9695" s="107"/>
      <c r="X9695" s="225"/>
      <c r="Y9695" s="62"/>
      <c r="Z9695" s="108"/>
    </row>
    <row r="9696" spans="23:26" x14ac:dyDescent="0.25">
      <c r="W9696" s="107"/>
      <c r="X9696" s="225"/>
      <c r="Y9696" s="62"/>
      <c r="Z9696" s="108"/>
    </row>
    <row r="9697" spans="23:26" x14ac:dyDescent="0.25">
      <c r="W9697" s="107"/>
      <c r="X9697" s="225"/>
      <c r="Y9697" s="62"/>
      <c r="Z9697" s="108"/>
    </row>
    <row r="9698" spans="23:26" x14ac:dyDescent="0.25">
      <c r="W9698" s="107"/>
      <c r="X9698" s="225"/>
      <c r="Y9698" s="62"/>
      <c r="Z9698" s="108"/>
    </row>
    <row r="9699" spans="23:26" x14ac:dyDescent="0.25">
      <c r="W9699" s="107"/>
      <c r="X9699" s="225"/>
      <c r="Y9699" s="62"/>
      <c r="Z9699" s="108"/>
    </row>
    <row r="9700" spans="23:26" x14ac:dyDescent="0.25">
      <c r="W9700" s="107"/>
      <c r="X9700" s="225"/>
      <c r="Y9700" s="62"/>
      <c r="Z9700" s="108"/>
    </row>
    <row r="9701" spans="23:26" x14ac:dyDescent="0.25">
      <c r="W9701" s="107"/>
      <c r="X9701" s="225"/>
      <c r="Y9701" s="62"/>
      <c r="Z9701" s="108"/>
    </row>
    <row r="9702" spans="23:26" x14ac:dyDescent="0.25">
      <c r="W9702" s="107"/>
      <c r="X9702" s="225"/>
      <c r="Y9702" s="62"/>
      <c r="Z9702" s="108"/>
    </row>
    <row r="9703" spans="23:26" x14ac:dyDescent="0.25">
      <c r="W9703" s="107"/>
      <c r="X9703" s="225"/>
      <c r="Y9703" s="62"/>
      <c r="Z9703" s="108"/>
    </row>
    <row r="9704" spans="23:26" x14ac:dyDescent="0.25">
      <c r="W9704" s="107"/>
      <c r="X9704" s="225"/>
      <c r="Y9704" s="62"/>
      <c r="Z9704" s="108"/>
    </row>
    <row r="9705" spans="23:26" x14ac:dyDescent="0.25">
      <c r="W9705" s="107"/>
      <c r="X9705" s="225"/>
      <c r="Y9705" s="62"/>
      <c r="Z9705" s="108"/>
    </row>
    <row r="9706" spans="23:26" x14ac:dyDescent="0.25">
      <c r="W9706" s="107"/>
      <c r="X9706" s="225"/>
      <c r="Y9706" s="62"/>
      <c r="Z9706" s="108"/>
    </row>
    <row r="9707" spans="23:26" x14ac:dyDescent="0.25">
      <c r="W9707" s="107"/>
      <c r="X9707" s="225"/>
      <c r="Y9707" s="62"/>
      <c r="Z9707" s="108"/>
    </row>
    <row r="9708" spans="23:26" x14ac:dyDescent="0.25">
      <c r="W9708" s="107"/>
      <c r="X9708" s="225"/>
      <c r="Y9708" s="62"/>
      <c r="Z9708" s="108"/>
    </row>
    <row r="9709" spans="23:26" x14ac:dyDescent="0.25">
      <c r="W9709" s="107"/>
      <c r="X9709" s="225"/>
      <c r="Y9709" s="62"/>
      <c r="Z9709" s="108"/>
    </row>
    <row r="9710" spans="23:26" x14ac:dyDescent="0.25">
      <c r="W9710" s="107"/>
      <c r="X9710" s="225"/>
      <c r="Y9710" s="62"/>
      <c r="Z9710" s="108"/>
    </row>
    <row r="9711" spans="23:26" x14ac:dyDescent="0.25">
      <c r="W9711" s="107"/>
      <c r="X9711" s="225"/>
      <c r="Y9711" s="62"/>
      <c r="Z9711" s="108"/>
    </row>
    <row r="9712" spans="23:26" x14ac:dyDescent="0.25">
      <c r="W9712" s="107"/>
      <c r="X9712" s="225"/>
      <c r="Y9712" s="62"/>
      <c r="Z9712" s="108"/>
    </row>
    <row r="9713" spans="23:26" x14ac:dyDescent="0.25">
      <c r="W9713" s="107"/>
      <c r="X9713" s="225"/>
      <c r="Y9713" s="62"/>
      <c r="Z9713" s="108"/>
    </row>
    <row r="9714" spans="23:26" x14ac:dyDescent="0.25">
      <c r="W9714" s="107"/>
      <c r="X9714" s="225"/>
      <c r="Y9714" s="62"/>
      <c r="Z9714" s="108"/>
    </row>
    <row r="9715" spans="23:26" x14ac:dyDescent="0.25">
      <c r="W9715" s="107"/>
      <c r="X9715" s="225"/>
      <c r="Y9715" s="62"/>
      <c r="Z9715" s="108"/>
    </row>
    <row r="9716" spans="23:26" x14ac:dyDescent="0.25">
      <c r="W9716" s="107"/>
      <c r="X9716" s="225"/>
      <c r="Y9716" s="62"/>
      <c r="Z9716" s="108"/>
    </row>
    <row r="9717" spans="23:26" x14ac:dyDescent="0.25">
      <c r="W9717" s="107"/>
      <c r="X9717" s="225"/>
      <c r="Y9717" s="62"/>
      <c r="Z9717" s="108"/>
    </row>
    <row r="9718" spans="23:26" x14ac:dyDescent="0.25">
      <c r="W9718" s="107"/>
      <c r="X9718" s="225"/>
      <c r="Y9718" s="62"/>
      <c r="Z9718" s="108"/>
    </row>
    <row r="9719" spans="23:26" x14ac:dyDescent="0.25">
      <c r="W9719" s="107"/>
      <c r="X9719" s="225"/>
      <c r="Y9719" s="62"/>
      <c r="Z9719" s="108"/>
    </row>
    <row r="9720" spans="23:26" x14ac:dyDescent="0.25">
      <c r="W9720" s="107"/>
      <c r="X9720" s="225"/>
      <c r="Y9720" s="62"/>
      <c r="Z9720" s="108"/>
    </row>
    <row r="9721" spans="23:26" x14ac:dyDescent="0.25">
      <c r="W9721" s="107"/>
      <c r="X9721" s="225"/>
      <c r="Y9721" s="62"/>
      <c r="Z9721" s="108"/>
    </row>
    <row r="9722" spans="23:26" x14ac:dyDescent="0.25">
      <c r="W9722" s="107"/>
      <c r="X9722" s="225"/>
      <c r="Y9722" s="62"/>
      <c r="Z9722" s="108"/>
    </row>
    <row r="9723" spans="23:26" x14ac:dyDescent="0.25">
      <c r="W9723" s="107"/>
      <c r="X9723" s="225"/>
      <c r="Y9723" s="62"/>
      <c r="Z9723" s="108"/>
    </row>
    <row r="9724" spans="23:26" x14ac:dyDescent="0.25">
      <c r="W9724" s="107"/>
      <c r="X9724" s="225"/>
      <c r="Y9724" s="62"/>
      <c r="Z9724" s="108"/>
    </row>
    <row r="9725" spans="23:26" x14ac:dyDescent="0.25">
      <c r="W9725" s="107"/>
      <c r="X9725" s="225"/>
      <c r="Y9725" s="62"/>
      <c r="Z9725" s="108"/>
    </row>
    <row r="9726" spans="23:26" x14ac:dyDescent="0.25">
      <c r="W9726" s="107"/>
      <c r="X9726" s="225"/>
      <c r="Y9726" s="62"/>
      <c r="Z9726" s="108"/>
    </row>
    <row r="9727" spans="23:26" x14ac:dyDescent="0.25">
      <c r="W9727" s="107"/>
      <c r="X9727" s="225"/>
      <c r="Y9727" s="62"/>
      <c r="Z9727" s="108"/>
    </row>
    <row r="9728" spans="23:26" x14ac:dyDescent="0.25">
      <c r="W9728" s="107"/>
      <c r="X9728" s="225"/>
      <c r="Y9728" s="62"/>
      <c r="Z9728" s="108"/>
    </row>
    <row r="9729" spans="23:26" x14ac:dyDescent="0.25">
      <c r="W9729" s="107"/>
      <c r="X9729" s="225"/>
      <c r="Y9729" s="62"/>
      <c r="Z9729" s="108"/>
    </row>
    <row r="9730" spans="23:26" x14ac:dyDescent="0.25">
      <c r="W9730" s="107"/>
      <c r="X9730" s="225"/>
      <c r="Y9730" s="62"/>
      <c r="Z9730" s="108"/>
    </row>
    <row r="9731" spans="23:26" x14ac:dyDescent="0.25">
      <c r="W9731" s="107"/>
      <c r="X9731" s="225"/>
      <c r="Y9731" s="62"/>
      <c r="Z9731" s="108"/>
    </row>
    <row r="9732" spans="23:26" x14ac:dyDescent="0.25">
      <c r="W9732" s="107"/>
      <c r="X9732" s="225"/>
      <c r="Y9732" s="62"/>
      <c r="Z9732" s="108"/>
    </row>
    <row r="9733" spans="23:26" x14ac:dyDescent="0.25">
      <c r="W9733" s="107"/>
      <c r="X9733" s="225"/>
      <c r="Y9733" s="62"/>
      <c r="Z9733" s="108"/>
    </row>
    <row r="9734" spans="23:26" x14ac:dyDescent="0.25">
      <c r="W9734" s="107"/>
      <c r="X9734" s="225"/>
      <c r="Y9734" s="62"/>
      <c r="Z9734" s="108"/>
    </row>
    <row r="9735" spans="23:26" x14ac:dyDescent="0.25">
      <c r="W9735" s="107"/>
      <c r="X9735" s="225"/>
      <c r="Y9735" s="62"/>
      <c r="Z9735" s="108"/>
    </row>
    <row r="9736" spans="23:26" x14ac:dyDescent="0.25">
      <c r="W9736" s="107"/>
      <c r="X9736" s="225"/>
      <c r="Y9736" s="62"/>
      <c r="Z9736" s="108"/>
    </row>
    <row r="9737" spans="23:26" x14ac:dyDescent="0.25">
      <c r="W9737" s="107"/>
      <c r="X9737" s="225"/>
      <c r="Y9737" s="62"/>
      <c r="Z9737" s="108"/>
    </row>
    <row r="9738" spans="23:26" x14ac:dyDescent="0.25">
      <c r="W9738" s="107"/>
      <c r="X9738" s="225"/>
      <c r="Y9738" s="62"/>
      <c r="Z9738" s="108"/>
    </row>
    <row r="9739" spans="23:26" x14ac:dyDescent="0.25">
      <c r="W9739" s="107"/>
      <c r="X9739" s="225"/>
      <c r="Y9739" s="62"/>
      <c r="Z9739" s="108"/>
    </row>
    <row r="9740" spans="23:26" x14ac:dyDescent="0.25">
      <c r="W9740" s="107"/>
      <c r="X9740" s="225"/>
      <c r="Y9740" s="62"/>
      <c r="Z9740" s="108"/>
    </row>
    <row r="9741" spans="23:26" x14ac:dyDescent="0.25">
      <c r="W9741" s="107"/>
      <c r="X9741" s="225"/>
      <c r="Y9741" s="62"/>
      <c r="Z9741" s="108"/>
    </row>
    <row r="9742" spans="23:26" x14ac:dyDescent="0.25">
      <c r="W9742" s="107"/>
      <c r="X9742" s="225"/>
      <c r="Y9742" s="62"/>
      <c r="Z9742" s="108"/>
    </row>
    <row r="9743" spans="23:26" x14ac:dyDescent="0.25">
      <c r="W9743" s="107"/>
      <c r="X9743" s="225"/>
      <c r="Y9743" s="62"/>
      <c r="Z9743" s="108"/>
    </row>
    <row r="9744" spans="23:26" x14ac:dyDescent="0.25">
      <c r="W9744" s="107"/>
      <c r="X9744" s="225"/>
      <c r="Y9744" s="62"/>
      <c r="Z9744" s="108"/>
    </row>
    <row r="9745" spans="23:26" x14ac:dyDescent="0.25">
      <c r="W9745" s="107"/>
      <c r="X9745" s="225"/>
      <c r="Y9745" s="62"/>
      <c r="Z9745" s="108"/>
    </row>
    <row r="9746" spans="23:26" x14ac:dyDescent="0.25">
      <c r="W9746" s="107"/>
      <c r="X9746" s="225"/>
      <c r="Y9746" s="62"/>
      <c r="Z9746" s="108"/>
    </row>
    <row r="9747" spans="23:26" x14ac:dyDescent="0.25">
      <c r="W9747" s="107"/>
      <c r="X9747" s="225"/>
      <c r="Y9747" s="62"/>
      <c r="Z9747" s="108"/>
    </row>
    <row r="9748" spans="23:26" x14ac:dyDescent="0.25">
      <c r="W9748" s="107"/>
      <c r="X9748" s="225"/>
      <c r="Y9748" s="62"/>
      <c r="Z9748" s="108"/>
    </row>
    <row r="9749" spans="23:26" x14ac:dyDescent="0.25">
      <c r="W9749" s="107"/>
      <c r="X9749" s="225"/>
      <c r="Y9749" s="62"/>
      <c r="Z9749" s="108"/>
    </row>
    <row r="9750" spans="23:26" x14ac:dyDescent="0.25">
      <c r="W9750" s="107"/>
      <c r="X9750" s="225"/>
      <c r="Y9750" s="62"/>
      <c r="Z9750" s="108"/>
    </row>
    <row r="9751" spans="23:26" x14ac:dyDescent="0.25">
      <c r="W9751" s="107"/>
      <c r="X9751" s="225"/>
      <c r="Y9751" s="62"/>
      <c r="Z9751" s="108"/>
    </row>
    <row r="9752" spans="23:26" x14ac:dyDescent="0.25">
      <c r="W9752" s="107"/>
      <c r="X9752" s="225"/>
      <c r="Y9752" s="62"/>
      <c r="Z9752" s="108"/>
    </row>
    <row r="9753" spans="23:26" x14ac:dyDescent="0.25">
      <c r="W9753" s="107"/>
      <c r="X9753" s="225"/>
      <c r="Y9753" s="62"/>
      <c r="Z9753" s="108"/>
    </row>
    <row r="9754" spans="23:26" x14ac:dyDescent="0.25">
      <c r="W9754" s="107"/>
      <c r="X9754" s="225"/>
      <c r="Y9754" s="62"/>
      <c r="Z9754" s="108"/>
    </row>
    <row r="9755" spans="23:26" x14ac:dyDescent="0.25">
      <c r="W9755" s="107"/>
      <c r="X9755" s="225"/>
      <c r="Y9755" s="62"/>
      <c r="Z9755" s="108"/>
    </row>
    <row r="9756" spans="23:26" x14ac:dyDescent="0.25">
      <c r="W9756" s="107"/>
      <c r="X9756" s="225"/>
      <c r="Y9756" s="62"/>
      <c r="Z9756" s="108"/>
    </row>
    <row r="9757" spans="23:26" x14ac:dyDescent="0.25">
      <c r="W9757" s="107"/>
      <c r="X9757" s="225"/>
      <c r="Y9757" s="62"/>
      <c r="Z9757" s="108"/>
    </row>
    <row r="9758" spans="23:26" x14ac:dyDescent="0.25">
      <c r="W9758" s="107"/>
      <c r="X9758" s="225"/>
      <c r="Y9758" s="62"/>
      <c r="Z9758" s="108"/>
    </row>
    <row r="9759" spans="23:26" x14ac:dyDescent="0.25">
      <c r="W9759" s="107"/>
      <c r="X9759" s="225"/>
      <c r="Y9759" s="62"/>
      <c r="Z9759" s="108"/>
    </row>
    <row r="9760" spans="23:26" x14ac:dyDescent="0.25">
      <c r="W9760" s="107"/>
      <c r="X9760" s="225"/>
      <c r="Y9760" s="62"/>
      <c r="Z9760" s="108"/>
    </row>
    <row r="9761" spans="23:26" x14ac:dyDescent="0.25">
      <c r="W9761" s="107"/>
      <c r="X9761" s="225"/>
      <c r="Y9761" s="62"/>
      <c r="Z9761" s="108"/>
    </row>
    <row r="9762" spans="23:26" x14ac:dyDescent="0.25">
      <c r="W9762" s="107"/>
      <c r="X9762" s="225"/>
      <c r="Y9762" s="62"/>
      <c r="Z9762" s="108"/>
    </row>
    <row r="9763" spans="23:26" x14ac:dyDescent="0.25">
      <c r="W9763" s="107"/>
      <c r="X9763" s="225"/>
      <c r="Y9763" s="62"/>
      <c r="Z9763" s="108"/>
    </row>
    <row r="9764" spans="23:26" x14ac:dyDescent="0.25">
      <c r="W9764" s="107"/>
      <c r="X9764" s="225"/>
      <c r="Y9764" s="62"/>
      <c r="Z9764" s="108"/>
    </row>
    <row r="9765" spans="23:26" x14ac:dyDescent="0.25">
      <c r="W9765" s="107"/>
      <c r="X9765" s="225"/>
      <c r="Y9765" s="62"/>
      <c r="Z9765" s="108"/>
    </row>
    <row r="9766" spans="23:26" x14ac:dyDescent="0.25">
      <c r="W9766" s="107"/>
      <c r="X9766" s="225"/>
      <c r="Y9766" s="62"/>
      <c r="Z9766" s="108"/>
    </row>
    <row r="9767" spans="23:26" x14ac:dyDescent="0.25">
      <c r="W9767" s="107"/>
      <c r="X9767" s="225"/>
      <c r="Y9767" s="62"/>
      <c r="Z9767" s="108"/>
    </row>
    <row r="9768" spans="23:26" x14ac:dyDescent="0.25">
      <c r="W9768" s="107"/>
      <c r="X9768" s="225"/>
      <c r="Y9768" s="62"/>
      <c r="Z9768" s="108"/>
    </row>
    <row r="9769" spans="23:26" x14ac:dyDescent="0.25">
      <c r="W9769" s="107"/>
      <c r="X9769" s="225"/>
      <c r="Y9769" s="62"/>
      <c r="Z9769" s="108"/>
    </row>
    <row r="9770" spans="23:26" x14ac:dyDescent="0.25">
      <c r="W9770" s="107"/>
      <c r="X9770" s="225"/>
      <c r="Y9770" s="62"/>
      <c r="Z9770" s="108"/>
    </row>
    <row r="9771" spans="23:26" x14ac:dyDescent="0.25">
      <c r="W9771" s="107"/>
      <c r="X9771" s="225"/>
      <c r="Y9771" s="62"/>
      <c r="Z9771" s="108"/>
    </row>
    <row r="9772" spans="23:26" x14ac:dyDescent="0.25">
      <c r="W9772" s="107"/>
      <c r="X9772" s="225"/>
      <c r="Y9772" s="62"/>
      <c r="Z9772" s="108"/>
    </row>
    <row r="9773" spans="23:26" x14ac:dyDescent="0.25">
      <c r="W9773" s="107"/>
      <c r="X9773" s="225"/>
      <c r="Y9773" s="62"/>
      <c r="Z9773" s="108"/>
    </row>
    <row r="9774" spans="23:26" x14ac:dyDescent="0.25">
      <c r="W9774" s="107"/>
      <c r="X9774" s="225"/>
      <c r="Y9774" s="62"/>
      <c r="Z9774" s="108"/>
    </row>
    <row r="9775" spans="23:26" x14ac:dyDescent="0.25">
      <c r="W9775" s="107"/>
      <c r="X9775" s="225"/>
      <c r="Y9775" s="62"/>
      <c r="Z9775" s="108"/>
    </row>
    <row r="9776" spans="23:26" x14ac:dyDescent="0.25">
      <c r="W9776" s="107"/>
      <c r="X9776" s="225"/>
      <c r="Y9776" s="62"/>
      <c r="Z9776" s="108"/>
    </row>
    <row r="9777" spans="23:26" x14ac:dyDescent="0.25">
      <c r="W9777" s="107"/>
      <c r="X9777" s="225"/>
      <c r="Y9777" s="62"/>
      <c r="Z9777" s="108"/>
    </row>
    <row r="9778" spans="23:26" x14ac:dyDescent="0.25">
      <c r="W9778" s="107"/>
      <c r="X9778" s="225"/>
      <c r="Y9778" s="62"/>
      <c r="Z9778" s="108"/>
    </row>
    <row r="9779" spans="23:26" x14ac:dyDescent="0.25">
      <c r="W9779" s="107"/>
      <c r="X9779" s="225"/>
      <c r="Y9779" s="62"/>
      <c r="Z9779" s="108"/>
    </row>
    <row r="9780" spans="23:26" x14ac:dyDescent="0.25">
      <c r="W9780" s="107"/>
      <c r="X9780" s="225"/>
      <c r="Y9780" s="62"/>
      <c r="Z9780" s="108"/>
    </row>
    <row r="9781" spans="23:26" x14ac:dyDescent="0.25">
      <c r="W9781" s="107"/>
      <c r="X9781" s="225"/>
      <c r="Y9781" s="62"/>
      <c r="Z9781" s="108"/>
    </row>
    <row r="9782" spans="23:26" x14ac:dyDescent="0.25">
      <c r="W9782" s="107"/>
      <c r="X9782" s="225"/>
      <c r="Y9782" s="62"/>
      <c r="Z9782" s="108"/>
    </row>
    <row r="9783" spans="23:26" x14ac:dyDescent="0.25">
      <c r="W9783" s="107"/>
      <c r="X9783" s="225"/>
      <c r="Y9783" s="62"/>
      <c r="Z9783" s="108"/>
    </row>
    <row r="9784" spans="23:26" x14ac:dyDescent="0.25">
      <c r="W9784" s="107"/>
      <c r="X9784" s="225"/>
      <c r="Y9784" s="62"/>
      <c r="Z9784" s="108"/>
    </row>
    <row r="9785" spans="23:26" x14ac:dyDescent="0.25">
      <c r="W9785" s="107"/>
      <c r="X9785" s="225"/>
      <c r="Y9785" s="62"/>
      <c r="Z9785" s="108"/>
    </row>
    <row r="9786" spans="23:26" x14ac:dyDescent="0.25">
      <c r="W9786" s="107"/>
      <c r="X9786" s="225"/>
      <c r="Y9786" s="62"/>
      <c r="Z9786" s="108"/>
    </row>
    <row r="9787" spans="23:26" x14ac:dyDescent="0.25">
      <c r="W9787" s="107"/>
      <c r="X9787" s="225"/>
      <c r="Y9787" s="62"/>
      <c r="Z9787" s="108"/>
    </row>
    <row r="9788" spans="23:26" x14ac:dyDescent="0.25">
      <c r="W9788" s="107"/>
      <c r="X9788" s="225"/>
      <c r="Y9788" s="62"/>
      <c r="Z9788" s="108"/>
    </row>
    <row r="9789" spans="23:26" x14ac:dyDescent="0.25">
      <c r="W9789" s="107"/>
      <c r="X9789" s="225"/>
      <c r="Y9789" s="62"/>
      <c r="Z9789" s="108"/>
    </row>
    <row r="9790" spans="23:26" x14ac:dyDescent="0.25">
      <c r="W9790" s="107"/>
      <c r="X9790" s="225"/>
      <c r="Y9790" s="62"/>
      <c r="Z9790" s="108"/>
    </row>
    <row r="9791" spans="23:26" x14ac:dyDescent="0.25">
      <c r="W9791" s="107"/>
      <c r="X9791" s="225"/>
      <c r="Y9791" s="62"/>
      <c r="Z9791" s="108"/>
    </row>
    <row r="9792" spans="23:26" x14ac:dyDescent="0.25">
      <c r="W9792" s="107"/>
      <c r="X9792" s="225"/>
      <c r="Y9792" s="62"/>
      <c r="Z9792" s="108"/>
    </row>
    <row r="9793" spans="23:26" x14ac:dyDescent="0.25">
      <c r="W9793" s="107"/>
      <c r="X9793" s="225"/>
      <c r="Y9793" s="62"/>
      <c r="Z9793" s="108"/>
    </row>
    <row r="9794" spans="23:26" x14ac:dyDescent="0.25">
      <c r="W9794" s="107"/>
      <c r="X9794" s="225"/>
      <c r="Y9794" s="62"/>
      <c r="Z9794" s="108"/>
    </row>
    <row r="9795" spans="23:26" x14ac:dyDescent="0.25">
      <c r="W9795" s="107"/>
      <c r="X9795" s="225"/>
      <c r="Y9795" s="62"/>
      <c r="Z9795" s="108"/>
    </row>
    <row r="9796" spans="23:26" x14ac:dyDescent="0.25">
      <c r="W9796" s="107"/>
      <c r="X9796" s="225"/>
      <c r="Y9796" s="62"/>
      <c r="Z9796" s="108"/>
    </row>
    <row r="9797" spans="23:26" x14ac:dyDescent="0.25">
      <c r="W9797" s="107"/>
      <c r="X9797" s="225"/>
      <c r="Y9797" s="62"/>
      <c r="Z9797" s="108"/>
    </row>
    <row r="9798" spans="23:26" x14ac:dyDescent="0.25">
      <c r="W9798" s="107"/>
      <c r="X9798" s="225"/>
      <c r="Y9798" s="62"/>
      <c r="Z9798" s="108"/>
    </row>
    <row r="9799" spans="23:26" x14ac:dyDescent="0.25">
      <c r="W9799" s="107"/>
      <c r="X9799" s="225"/>
      <c r="Y9799" s="62"/>
      <c r="Z9799" s="108"/>
    </row>
    <row r="9800" spans="23:26" x14ac:dyDescent="0.25">
      <c r="W9800" s="107"/>
      <c r="X9800" s="225"/>
      <c r="Y9800" s="62"/>
      <c r="Z9800" s="108"/>
    </row>
    <row r="9801" spans="23:26" x14ac:dyDescent="0.25">
      <c r="W9801" s="107"/>
      <c r="X9801" s="225"/>
      <c r="Y9801" s="62"/>
      <c r="Z9801" s="108"/>
    </row>
    <row r="9802" spans="23:26" x14ac:dyDescent="0.25">
      <c r="W9802" s="107"/>
      <c r="X9802" s="225"/>
      <c r="Y9802" s="62"/>
      <c r="Z9802" s="108"/>
    </row>
    <row r="9803" spans="23:26" x14ac:dyDescent="0.25">
      <c r="W9803" s="107"/>
      <c r="X9803" s="225"/>
      <c r="Y9803" s="62"/>
      <c r="Z9803" s="108"/>
    </row>
    <row r="9804" spans="23:26" x14ac:dyDescent="0.25">
      <c r="W9804" s="107"/>
      <c r="X9804" s="225"/>
      <c r="Y9804" s="62"/>
      <c r="Z9804" s="108"/>
    </row>
    <row r="9805" spans="23:26" x14ac:dyDescent="0.25">
      <c r="W9805" s="107"/>
      <c r="X9805" s="225"/>
      <c r="Y9805" s="62"/>
      <c r="Z9805" s="108"/>
    </row>
    <row r="9806" spans="23:26" x14ac:dyDescent="0.25">
      <c r="W9806" s="107"/>
      <c r="X9806" s="225"/>
      <c r="Y9806" s="62"/>
      <c r="Z9806" s="108"/>
    </row>
    <row r="9807" spans="23:26" x14ac:dyDescent="0.25">
      <c r="W9807" s="107"/>
      <c r="X9807" s="225"/>
      <c r="Y9807" s="62"/>
      <c r="Z9807" s="108"/>
    </row>
    <row r="9808" spans="23:26" x14ac:dyDescent="0.25">
      <c r="W9808" s="107"/>
      <c r="X9808" s="225"/>
      <c r="Y9808" s="62"/>
      <c r="Z9808" s="108"/>
    </row>
    <row r="9809" spans="23:26" x14ac:dyDescent="0.25">
      <c r="W9809" s="107"/>
      <c r="X9809" s="225"/>
      <c r="Y9809" s="62"/>
      <c r="Z9809" s="108"/>
    </row>
    <row r="9810" spans="23:26" x14ac:dyDescent="0.25">
      <c r="W9810" s="107"/>
      <c r="X9810" s="225"/>
      <c r="Y9810" s="62"/>
      <c r="Z9810" s="108"/>
    </row>
    <row r="9811" spans="23:26" x14ac:dyDescent="0.25">
      <c r="W9811" s="107"/>
      <c r="X9811" s="225"/>
      <c r="Y9811" s="62"/>
      <c r="Z9811" s="108"/>
    </row>
    <row r="9812" spans="23:26" x14ac:dyDescent="0.25">
      <c r="W9812" s="107"/>
      <c r="X9812" s="225"/>
      <c r="Y9812" s="62"/>
      <c r="Z9812" s="108"/>
    </row>
    <row r="9813" spans="23:26" x14ac:dyDescent="0.25">
      <c r="W9813" s="107"/>
      <c r="X9813" s="225"/>
      <c r="Y9813" s="62"/>
      <c r="Z9813" s="108"/>
    </row>
    <row r="9814" spans="23:26" x14ac:dyDescent="0.25">
      <c r="W9814" s="107"/>
      <c r="X9814" s="225"/>
      <c r="Y9814" s="62"/>
      <c r="Z9814" s="108"/>
    </row>
    <row r="9815" spans="23:26" x14ac:dyDescent="0.25">
      <c r="W9815" s="107"/>
      <c r="X9815" s="225"/>
      <c r="Y9815" s="62"/>
      <c r="Z9815" s="108"/>
    </row>
    <row r="9816" spans="23:26" x14ac:dyDescent="0.25">
      <c r="W9816" s="107"/>
      <c r="X9816" s="225"/>
      <c r="Y9816" s="62"/>
      <c r="Z9816" s="108"/>
    </row>
    <row r="9817" spans="23:26" x14ac:dyDescent="0.25">
      <c r="W9817" s="107"/>
      <c r="X9817" s="225"/>
      <c r="Y9817" s="62"/>
      <c r="Z9817" s="108"/>
    </row>
    <row r="9818" spans="23:26" x14ac:dyDescent="0.25">
      <c r="W9818" s="107"/>
      <c r="X9818" s="225"/>
      <c r="Y9818" s="62"/>
      <c r="Z9818" s="108"/>
    </row>
    <row r="9819" spans="23:26" x14ac:dyDescent="0.25">
      <c r="W9819" s="107"/>
      <c r="X9819" s="225"/>
      <c r="Y9819" s="62"/>
      <c r="Z9819" s="108"/>
    </row>
    <row r="9820" spans="23:26" x14ac:dyDescent="0.25">
      <c r="W9820" s="107"/>
      <c r="X9820" s="225"/>
      <c r="Y9820" s="62"/>
      <c r="Z9820" s="108"/>
    </row>
    <row r="9821" spans="23:26" x14ac:dyDescent="0.25">
      <c r="W9821" s="107"/>
      <c r="X9821" s="225"/>
      <c r="Y9821" s="62"/>
      <c r="Z9821" s="108"/>
    </row>
    <row r="9822" spans="23:26" x14ac:dyDescent="0.25">
      <c r="W9822" s="107"/>
      <c r="X9822" s="225"/>
      <c r="Y9822" s="62"/>
      <c r="Z9822" s="108"/>
    </row>
    <row r="9823" spans="23:26" x14ac:dyDescent="0.25">
      <c r="W9823" s="107"/>
      <c r="X9823" s="225"/>
      <c r="Y9823" s="62"/>
      <c r="Z9823" s="108"/>
    </row>
    <row r="9824" spans="23:26" x14ac:dyDescent="0.25">
      <c r="W9824" s="107"/>
      <c r="X9824" s="225"/>
      <c r="Y9824" s="62"/>
      <c r="Z9824" s="108"/>
    </row>
    <row r="9825" spans="23:26" x14ac:dyDescent="0.25">
      <c r="W9825" s="107"/>
      <c r="X9825" s="225"/>
      <c r="Y9825" s="62"/>
      <c r="Z9825" s="108"/>
    </row>
    <row r="9826" spans="23:26" x14ac:dyDescent="0.25">
      <c r="W9826" s="107"/>
      <c r="X9826" s="225"/>
      <c r="Y9826" s="62"/>
      <c r="Z9826" s="108"/>
    </row>
    <row r="9827" spans="23:26" x14ac:dyDescent="0.25">
      <c r="W9827" s="107"/>
      <c r="X9827" s="225"/>
      <c r="Y9827" s="62"/>
      <c r="Z9827" s="108"/>
    </row>
    <row r="9828" spans="23:26" x14ac:dyDescent="0.25">
      <c r="W9828" s="107"/>
      <c r="X9828" s="225"/>
      <c r="Y9828" s="62"/>
      <c r="Z9828" s="108"/>
    </row>
    <row r="9829" spans="23:26" x14ac:dyDescent="0.25">
      <c r="W9829" s="107"/>
      <c r="X9829" s="225"/>
      <c r="Y9829" s="62"/>
      <c r="Z9829" s="108"/>
    </row>
    <row r="9830" spans="23:26" x14ac:dyDescent="0.25">
      <c r="W9830" s="107"/>
      <c r="X9830" s="225"/>
      <c r="Y9830" s="62"/>
      <c r="Z9830" s="108"/>
    </row>
    <row r="9831" spans="23:26" x14ac:dyDescent="0.25">
      <c r="W9831" s="107"/>
      <c r="X9831" s="225"/>
      <c r="Y9831" s="62"/>
      <c r="Z9831" s="108"/>
    </row>
    <row r="9832" spans="23:26" x14ac:dyDescent="0.25">
      <c r="W9832" s="107"/>
      <c r="X9832" s="225"/>
      <c r="Y9832" s="62"/>
      <c r="Z9832" s="108"/>
    </row>
    <row r="9833" spans="23:26" x14ac:dyDescent="0.25">
      <c r="W9833" s="107"/>
      <c r="X9833" s="225"/>
      <c r="Y9833" s="62"/>
      <c r="Z9833" s="108"/>
    </row>
    <row r="9834" spans="23:26" x14ac:dyDescent="0.25">
      <c r="W9834" s="107"/>
      <c r="X9834" s="225"/>
      <c r="Y9834" s="62"/>
      <c r="Z9834" s="108"/>
    </row>
    <row r="9835" spans="23:26" x14ac:dyDescent="0.25">
      <c r="W9835" s="107"/>
      <c r="X9835" s="225"/>
      <c r="Y9835" s="62"/>
      <c r="Z9835" s="108"/>
    </row>
    <row r="9836" spans="23:26" x14ac:dyDescent="0.25">
      <c r="W9836" s="107"/>
      <c r="X9836" s="225"/>
      <c r="Y9836" s="62"/>
      <c r="Z9836" s="108"/>
    </row>
    <row r="9837" spans="23:26" x14ac:dyDescent="0.25">
      <c r="W9837" s="107"/>
      <c r="X9837" s="225"/>
      <c r="Y9837" s="62"/>
      <c r="Z9837" s="108"/>
    </row>
    <row r="9838" spans="23:26" x14ac:dyDescent="0.25">
      <c r="W9838" s="107"/>
      <c r="X9838" s="225"/>
      <c r="Y9838" s="62"/>
      <c r="Z9838" s="108"/>
    </row>
    <row r="9839" spans="23:26" x14ac:dyDescent="0.25">
      <c r="W9839" s="107"/>
      <c r="X9839" s="225"/>
      <c r="Y9839" s="62"/>
      <c r="Z9839" s="108"/>
    </row>
    <row r="9840" spans="23:26" x14ac:dyDescent="0.25">
      <c r="W9840" s="107"/>
      <c r="X9840" s="225"/>
      <c r="Y9840" s="62"/>
      <c r="Z9840" s="108"/>
    </row>
    <row r="9841" spans="23:26" x14ac:dyDescent="0.25">
      <c r="W9841" s="107"/>
      <c r="X9841" s="225"/>
      <c r="Y9841" s="62"/>
      <c r="Z9841" s="108"/>
    </row>
    <row r="9842" spans="23:26" x14ac:dyDescent="0.25">
      <c r="W9842" s="107"/>
      <c r="X9842" s="225"/>
      <c r="Y9842" s="62"/>
      <c r="Z9842" s="108"/>
    </row>
    <row r="9843" spans="23:26" x14ac:dyDescent="0.25">
      <c r="W9843" s="107"/>
      <c r="X9843" s="225"/>
      <c r="Y9843" s="62"/>
      <c r="Z9843" s="108"/>
    </row>
    <row r="9844" spans="23:26" x14ac:dyDescent="0.25">
      <c r="W9844" s="107"/>
      <c r="X9844" s="225"/>
      <c r="Y9844" s="62"/>
      <c r="Z9844" s="108"/>
    </row>
    <row r="9845" spans="23:26" x14ac:dyDescent="0.25">
      <c r="W9845" s="107"/>
      <c r="X9845" s="225"/>
      <c r="Y9845" s="62"/>
      <c r="Z9845" s="108"/>
    </row>
    <row r="9846" spans="23:26" x14ac:dyDescent="0.25">
      <c r="W9846" s="107"/>
      <c r="X9846" s="225"/>
      <c r="Y9846" s="62"/>
      <c r="Z9846" s="108"/>
    </row>
    <row r="9847" spans="23:26" x14ac:dyDescent="0.25">
      <c r="W9847" s="107"/>
      <c r="X9847" s="225"/>
      <c r="Y9847" s="62"/>
      <c r="Z9847" s="108"/>
    </row>
    <row r="9848" spans="23:26" x14ac:dyDescent="0.25">
      <c r="W9848" s="107"/>
      <c r="X9848" s="225"/>
      <c r="Y9848" s="62"/>
      <c r="Z9848" s="108"/>
    </row>
    <row r="9849" spans="23:26" x14ac:dyDescent="0.25">
      <c r="W9849" s="107"/>
      <c r="X9849" s="225"/>
      <c r="Y9849" s="62"/>
      <c r="Z9849" s="108"/>
    </row>
    <row r="9850" spans="23:26" x14ac:dyDescent="0.25">
      <c r="W9850" s="107"/>
      <c r="X9850" s="225"/>
      <c r="Y9850" s="62"/>
      <c r="Z9850" s="108"/>
    </row>
    <row r="9851" spans="23:26" x14ac:dyDescent="0.25">
      <c r="W9851" s="107"/>
      <c r="X9851" s="225"/>
      <c r="Y9851" s="62"/>
      <c r="Z9851" s="108"/>
    </row>
    <row r="9852" spans="23:26" x14ac:dyDescent="0.25">
      <c r="W9852" s="107"/>
      <c r="X9852" s="225"/>
      <c r="Y9852" s="62"/>
      <c r="Z9852" s="108"/>
    </row>
    <row r="9853" spans="23:26" x14ac:dyDescent="0.25">
      <c r="W9853" s="107"/>
      <c r="X9853" s="225"/>
      <c r="Y9853" s="62"/>
      <c r="Z9853" s="108"/>
    </row>
    <row r="9854" spans="23:26" x14ac:dyDescent="0.25">
      <c r="W9854" s="107"/>
      <c r="X9854" s="225"/>
      <c r="Y9854" s="62"/>
      <c r="Z9854" s="108"/>
    </row>
    <row r="9855" spans="23:26" x14ac:dyDescent="0.25">
      <c r="W9855" s="107"/>
      <c r="X9855" s="225"/>
      <c r="Y9855" s="62"/>
      <c r="Z9855" s="108"/>
    </row>
    <row r="9856" spans="23:26" x14ac:dyDescent="0.25">
      <c r="W9856" s="107"/>
      <c r="X9856" s="225"/>
      <c r="Y9856" s="62"/>
      <c r="Z9856" s="108"/>
    </row>
    <row r="9857" spans="23:26" x14ac:dyDescent="0.25">
      <c r="W9857" s="107"/>
      <c r="X9857" s="225"/>
      <c r="Y9857" s="62"/>
      <c r="Z9857" s="108"/>
    </row>
    <row r="9858" spans="23:26" x14ac:dyDescent="0.25">
      <c r="W9858" s="107"/>
      <c r="X9858" s="225"/>
      <c r="Y9858" s="62"/>
      <c r="Z9858" s="108"/>
    </row>
    <row r="9859" spans="23:26" x14ac:dyDescent="0.25">
      <c r="W9859" s="107"/>
      <c r="X9859" s="225"/>
      <c r="Y9859" s="62"/>
      <c r="Z9859" s="108"/>
    </row>
    <row r="9860" spans="23:26" x14ac:dyDescent="0.25">
      <c r="W9860" s="107"/>
      <c r="X9860" s="225"/>
      <c r="Y9860" s="62"/>
      <c r="Z9860" s="108"/>
    </row>
    <row r="9861" spans="23:26" x14ac:dyDescent="0.25">
      <c r="W9861" s="107"/>
      <c r="X9861" s="225"/>
      <c r="Y9861" s="62"/>
      <c r="Z9861" s="108"/>
    </row>
    <row r="9862" spans="23:26" x14ac:dyDescent="0.25">
      <c r="W9862" s="107"/>
      <c r="X9862" s="225"/>
      <c r="Y9862" s="62"/>
      <c r="Z9862" s="108"/>
    </row>
    <row r="9863" spans="23:26" x14ac:dyDescent="0.25">
      <c r="W9863" s="107"/>
      <c r="X9863" s="225"/>
      <c r="Y9863" s="62"/>
      <c r="Z9863" s="108"/>
    </row>
    <row r="9864" spans="23:26" x14ac:dyDescent="0.25">
      <c r="W9864" s="107"/>
      <c r="X9864" s="225"/>
      <c r="Y9864" s="62"/>
      <c r="Z9864" s="108"/>
    </row>
    <row r="9865" spans="23:26" x14ac:dyDescent="0.25">
      <c r="W9865" s="107"/>
      <c r="X9865" s="225"/>
      <c r="Y9865" s="62"/>
      <c r="Z9865" s="108"/>
    </row>
    <row r="9866" spans="23:26" x14ac:dyDescent="0.25">
      <c r="W9866" s="107"/>
      <c r="X9866" s="225"/>
      <c r="Y9866" s="62"/>
      <c r="Z9866" s="108"/>
    </row>
    <row r="9867" spans="23:26" x14ac:dyDescent="0.25">
      <c r="W9867" s="107"/>
      <c r="X9867" s="225"/>
      <c r="Y9867" s="62"/>
      <c r="Z9867" s="108"/>
    </row>
    <row r="9868" spans="23:26" x14ac:dyDescent="0.25">
      <c r="W9868" s="107"/>
      <c r="X9868" s="225"/>
      <c r="Y9868" s="62"/>
      <c r="Z9868" s="108"/>
    </row>
    <row r="9869" spans="23:26" x14ac:dyDescent="0.25">
      <c r="W9869" s="107"/>
      <c r="X9869" s="225"/>
      <c r="Y9869" s="62"/>
      <c r="Z9869" s="108"/>
    </row>
    <row r="9870" spans="23:26" x14ac:dyDescent="0.25">
      <c r="W9870" s="107"/>
      <c r="X9870" s="225"/>
      <c r="Y9870" s="62"/>
      <c r="Z9870" s="108"/>
    </row>
    <row r="9871" spans="23:26" x14ac:dyDescent="0.25">
      <c r="W9871" s="107"/>
      <c r="X9871" s="225"/>
      <c r="Y9871" s="62"/>
      <c r="Z9871" s="108"/>
    </row>
    <row r="9872" spans="23:26" x14ac:dyDescent="0.25">
      <c r="W9872" s="107"/>
      <c r="X9872" s="225"/>
      <c r="Y9872" s="62"/>
      <c r="Z9872" s="108"/>
    </row>
    <row r="9873" spans="23:26" x14ac:dyDescent="0.25">
      <c r="W9873" s="107"/>
      <c r="X9873" s="225"/>
      <c r="Y9873" s="62"/>
      <c r="Z9873" s="108"/>
    </row>
    <row r="9874" spans="23:26" x14ac:dyDescent="0.25">
      <c r="W9874" s="107"/>
      <c r="X9874" s="225"/>
      <c r="Y9874" s="62"/>
      <c r="Z9874" s="108"/>
    </row>
    <row r="9875" spans="23:26" x14ac:dyDescent="0.25">
      <c r="W9875" s="107"/>
      <c r="X9875" s="225"/>
      <c r="Y9875" s="62"/>
      <c r="Z9875" s="108"/>
    </row>
    <row r="9876" spans="23:26" x14ac:dyDescent="0.25">
      <c r="W9876" s="107"/>
      <c r="X9876" s="225"/>
      <c r="Y9876" s="62"/>
      <c r="Z9876" s="108"/>
    </row>
    <row r="9877" spans="23:26" x14ac:dyDescent="0.25">
      <c r="W9877" s="107"/>
      <c r="X9877" s="225"/>
      <c r="Y9877" s="62"/>
      <c r="Z9877" s="108"/>
    </row>
    <row r="9878" spans="23:26" x14ac:dyDescent="0.25">
      <c r="W9878" s="107"/>
      <c r="X9878" s="225"/>
      <c r="Y9878" s="62"/>
      <c r="Z9878" s="108"/>
    </row>
    <row r="9879" spans="23:26" x14ac:dyDescent="0.25">
      <c r="W9879" s="107"/>
      <c r="X9879" s="225"/>
      <c r="Y9879" s="62"/>
      <c r="Z9879" s="108"/>
    </row>
    <row r="9880" spans="23:26" x14ac:dyDescent="0.25">
      <c r="W9880" s="107"/>
      <c r="X9880" s="225"/>
      <c r="Y9880" s="62"/>
      <c r="Z9880" s="108"/>
    </row>
    <row r="9881" spans="23:26" x14ac:dyDescent="0.25">
      <c r="W9881" s="107"/>
      <c r="X9881" s="225"/>
      <c r="Y9881" s="62"/>
      <c r="Z9881" s="108"/>
    </row>
    <row r="9882" spans="23:26" x14ac:dyDescent="0.25">
      <c r="W9882" s="107"/>
      <c r="X9882" s="225"/>
      <c r="Y9882" s="62"/>
      <c r="Z9882" s="108"/>
    </row>
    <row r="9883" spans="23:26" x14ac:dyDescent="0.25">
      <c r="W9883" s="107"/>
      <c r="X9883" s="225"/>
      <c r="Y9883" s="62"/>
      <c r="Z9883" s="108"/>
    </row>
    <row r="9884" spans="23:26" x14ac:dyDescent="0.25">
      <c r="W9884" s="107"/>
      <c r="X9884" s="225"/>
      <c r="Y9884" s="62"/>
      <c r="Z9884" s="108"/>
    </row>
    <row r="9885" spans="23:26" x14ac:dyDescent="0.25">
      <c r="W9885" s="107"/>
      <c r="X9885" s="225"/>
      <c r="Y9885" s="62"/>
      <c r="Z9885" s="108"/>
    </row>
    <row r="9886" spans="23:26" x14ac:dyDescent="0.25">
      <c r="W9886" s="107"/>
      <c r="X9886" s="225"/>
      <c r="Y9886" s="62"/>
      <c r="Z9886" s="108"/>
    </row>
    <row r="9887" spans="23:26" x14ac:dyDescent="0.25">
      <c r="W9887" s="107"/>
      <c r="X9887" s="225"/>
      <c r="Y9887" s="62"/>
      <c r="Z9887" s="108"/>
    </row>
    <row r="9888" spans="23:26" x14ac:dyDescent="0.25">
      <c r="W9888" s="107"/>
      <c r="X9888" s="225"/>
      <c r="Y9888" s="62"/>
      <c r="Z9888" s="108"/>
    </row>
    <row r="9889" spans="23:26" x14ac:dyDescent="0.25">
      <c r="W9889" s="107"/>
      <c r="X9889" s="225"/>
      <c r="Y9889" s="62"/>
      <c r="Z9889" s="108"/>
    </row>
    <row r="9890" spans="23:26" x14ac:dyDescent="0.25">
      <c r="W9890" s="107"/>
      <c r="X9890" s="225"/>
      <c r="Y9890" s="62"/>
      <c r="Z9890" s="108"/>
    </row>
    <row r="9891" spans="23:26" x14ac:dyDescent="0.25">
      <c r="W9891" s="107"/>
      <c r="X9891" s="225"/>
      <c r="Y9891" s="62"/>
      <c r="Z9891" s="108"/>
    </row>
    <row r="9892" spans="23:26" x14ac:dyDescent="0.25">
      <c r="W9892" s="107"/>
      <c r="X9892" s="225"/>
      <c r="Y9892" s="62"/>
      <c r="Z9892" s="108"/>
    </row>
    <row r="9893" spans="23:26" x14ac:dyDescent="0.25">
      <c r="W9893" s="107"/>
      <c r="X9893" s="225"/>
      <c r="Y9893" s="62"/>
      <c r="Z9893" s="108"/>
    </row>
    <row r="9894" spans="23:26" x14ac:dyDescent="0.25">
      <c r="W9894" s="107"/>
      <c r="X9894" s="225"/>
      <c r="Y9894" s="62"/>
      <c r="Z9894" s="108"/>
    </row>
    <row r="9895" spans="23:26" x14ac:dyDescent="0.25">
      <c r="W9895" s="107"/>
      <c r="X9895" s="225"/>
      <c r="Y9895" s="62"/>
      <c r="Z9895" s="108"/>
    </row>
    <row r="9896" spans="23:26" x14ac:dyDescent="0.25">
      <c r="W9896" s="107"/>
      <c r="X9896" s="225"/>
      <c r="Y9896" s="62"/>
      <c r="Z9896" s="108"/>
    </row>
    <row r="9897" spans="23:26" x14ac:dyDescent="0.25">
      <c r="W9897" s="107"/>
      <c r="X9897" s="225"/>
      <c r="Y9897" s="62"/>
      <c r="Z9897" s="108"/>
    </row>
    <row r="9898" spans="23:26" x14ac:dyDescent="0.25">
      <c r="W9898" s="107"/>
      <c r="X9898" s="225"/>
      <c r="Y9898" s="62"/>
      <c r="Z9898" s="108"/>
    </row>
    <row r="9899" spans="23:26" x14ac:dyDescent="0.25">
      <c r="W9899" s="107"/>
      <c r="X9899" s="225"/>
      <c r="Y9899" s="62"/>
      <c r="Z9899" s="108"/>
    </row>
    <row r="9900" spans="23:26" x14ac:dyDescent="0.25">
      <c r="W9900" s="107"/>
      <c r="X9900" s="225"/>
      <c r="Y9900" s="62"/>
      <c r="Z9900" s="108"/>
    </row>
    <row r="9901" spans="23:26" x14ac:dyDescent="0.25">
      <c r="W9901" s="107"/>
      <c r="X9901" s="225"/>
      <c r="Y9901" s="62"/>
      <c r="Z9901" s="108"/>
    </row>
    <row r="9902" spans="23:26" x14ac:dyDescent="0.25">
      <c r="W9902" s="107"/>
      <c r="X9902" s="225"/>
      <c r="Y9902" s="62"/>
      <c r="Z9902" s="108"/>
    </row>
    <row r="9903" spans="23:26" x14ac:dyDescent="0.25">
      <c r="W9903" s="107"/>
      <c r="X9903" s="225"/>
      <c r="Y9903" s="62"/>
      <c r="Z9903" s="108"/>
    </row>
    <row r="9904" spans="23:26" x14ac:dyDescent="0.25">
      <c r="W9904" s="107"/>
      <c r="X9904" s="225"/>
      <c r="Y9904" s="62"/>
      <c r="Z9904" s="108"/>
    </row>
    <row r="9905" spans="23:26" x14ac:dyDescent="0.25">
      <c r="W9905" s="107"/>
      <c r="X9905" s="225"/>
      <c r="Y9905" s="62"/>
      <c r="Z9905" s="108"/>
    </row>
    <row r="9906" spans="23:26" x14ac:dyDescent="0.25">
      <c r="W9906" s="107"/>
      <c r="X9906" s="225"/>
      <c r="Y9906" s="62"/>
      <c r="Z9906" s="108"/>
    </row>
    <row r="9907" spans="23:26" x14ac:dyDescent="0.25">
      <c r="W9907" s="107"/>
      <c r="X9907" s="225"/>
      <c r="Y9907" s="62"/>
      <c r="Z9907" s="108"/>
    </row>
    <row r="9908" spans="23:26" x14ac:dyDescent="0.25">
      <c r="W9908" s="107"/>
      <c r="X9908" s="225"/>
      <c r="Y9908" s="62"/>
      <c r="Z9908" s="108"/>
    </row>
    <row r="9909" spans="23:26" x14ac:dyDescent="0.25">
      <c r="W9909" s="107"/>
      <c r="X9909" s="225"/>
      <c r="Y9909" s="62"/>
      <c r="Z9909" s="108"/>
    </row>
    <row r="9910" spans="23:26" x14ac:dyDescent="0.25">
      <c r="W9910" s="107"/>
      <c r="X9910" s="225"/>
      <c r="Y9910" s="62"/>
      <c r="Z9910" s="108"/>
    </row>
    <row r="9911" spans="23:26" x14ac:dyDescent="0.25">
      <c r="W9911" s="107"/>
      <c r="X9911" s="225"/>
      <c r="Y9911" s="62"/>
      <c r="Z9911" s="108"/>
    </row>
    <row r="9912" spans="23:26" x14ac:dyDescent="0.25">
      <c r="W9912" s="107"/>
      <c r="X9912" s="225"/>
      <c r="Y9912" s="62"/>
      <c r="Z9912" s="108"/>
    </row>
    <row r="9913" spans="23:26" x14ac:dyDescent="0.25">
      <c r="W9913" s="107"/>
      <c r="X9913" s="225"/>
      <c r="Y9913" s="62"/>
      <c r="Z9913" s="108"/>
    </row>
    <row r="9914" spans="23:26" x14ac:dyDescent="0.25">
      <c r="W9914" s="107"/>
      <c r="X9914" s="225"/>
      <c r="Y9914" s="62"/>
      <c r="Z9914" s="108"/>
    </row>
    <row r="9915" spans="23:26" x14ac:dyDescent="0.25">
      <c r="W9915" s="107"/>
      <c r="X9915" s="225"/>
      <c r="Y9915" s="62"/>
      <c r="Z9915" s="108"/>
    </row>
    <row r="9916" spans="23:26" x14ac:dyDescent="0.25">
      <c r="W9916" s="107"/>
      <c r="X9916" s="225"/>
      <c r="Y9916" s="62"/>
      <c r="Z9916" s="108"/>
    </row>
    <row r="9917" spans="23:26" x14ac:dyDescent="0.25">
      <c r="W9917" s="107"/>
      <c r="X9917" s="225"/>
      <c r="Y9917" s="62"/>
      <c r="Z9917" s="108"/>
    </row>
    <row r="9918" spans="23:26" x14ac:dyDescent="0.25">
      <c r="W9918" s="107"/>
      <c r="X9918" s="225"/>
      <c r="Y9918" s="62"/>
      <c r="Z9918" s="108"/>
    </row>
    <row r="9919" spans="23:26" x14ac:dyDescent="0.25">
      <c r="W9919" s="107"/>
      <c r="X9919" s="225"/>
      <c r="Y9919" s="62"/>
      <c r="Z9919" s="108"/>
    </row>
    <row r="9920" spans="23:26" x14ac:dyDescent="0.25">
      <c r="W9920" s="107"/>
      <c r="X9920" s="225"/>
      <c r="Y9920" s="62"/>
      <c r="Z9920" s="108"/>
    </row>
    <row r="9921" spans="23:26" x14ac:dyDescent="0.25">
      <c r="W9921" s="107"/>
      <c r="X9921" s="225"/>
      <c r="Y9921" s="62"/>
      <c r="Z9921" s="108"/>
    </row>
    <row r="9922" spans="23:26" x14ac:dyDescent="0.25">
      <c r="W9922" s="107"/>
      <c r="X9922" s="225"/>
      <c r="Y9922" s="62"/>
      <c r="Z9922" s="108"/>
    </row>
    <row r="9923" spans="23:26" x14ac:dyDescent="0.25">
      <c r="W9923" s="107"/>
      <c r="X9923" s="225"/>
      <c r="Y9923" s="62"/>
      <c r="Z9923" s="108"/>
    </row>
    <row r="9924" spans="23:26" x14ac:dyDescent="0.25">
      <c r="W9924" s="107"/>
      <c r="X9924" s="225"/>
      <c r="Y9924" s="62"/>
      <c r="Z9924" s="108"/>
    </row>
    <row r="9925" spans="23:26" x14ac:dyDescent="0.25">
      <c r="W9925" s="107"/>
      <c r="X9925" s="225"/>
      <c r="Y9925" s="62"/>
      <c r="Z9925" s="108"/>
    </row>
    <row r="9926" spans="23:26" x14ac:dyDescent="0.25">
      <c r="W9926" s="107"/>
      <c r="X9926" s="225"/>
      <c r="Y9926" s="62"/>
      <c r="Z9926" s="108"/>
    </row>
    <row r="9927" spans="23:26" x14ac:dyDescent="0.25">
      <c r="W9927" s="107"/>
      <c r="X9927" s="225"/>
      <c r="Y9927" s="62"/>
      <c r="Z9927" s="108"/>
    </row>
    <row r="9928" spans="23:26" x14ac:dyDescent="0.25">
      <c r="W9928" s="107"/>
      <c r="X9928" s="225"/>
      <c r="Y9928" s="62"/>
      <c r="Z9928" s="108"/>
    </row>
    <row r="9929" spans="23:26" x14ac:dyDescent="0.25">
      <c r="W9929" s="107"/>
      <c r="X9929" s="225"/>
      <c r="Y9929" s="62"/>
      <c r="Z9929" s="108"/>
    </row>
    <row r="9930" spans="23:26" x14ac:dyDescent="0.25">
      <c r="W9930" s="107"/>
      <c r="X9930" s="225"/>
      <c r="Y9930" s="62"/>
      <c r="Z9930" s="108"/>
    </row>
    <row r="9931" spans="23:26" x14ac:dyDescent="0.25">
      <c r="W9931" s="107"/>
      <c r="X9931" s="225"/>
      <c r="Y9931" s="62"/>
      <c r="Z9931" s="108"/>
    </row>
    <row r="9932" spans="23:26" x14ac:dyDescent="0.25">
      <c r="W9932" s="107"/>
      <c r="X9932" s="225"/>
      <c r="Y9932" s="62"/>
      <c r="Z9932" s="108"/>
    </row>
    <row r="9933" spans="23:26" x14ac:dyDescent="0.25">
      <c r="W9933" s="107"/>
      <c r="X9933" s="225"/>
      <c r="Y9933" s="62"/>
      <c r="Z9933" s="108"/>
    </row>
    <row r="9934" spans="23:26" x14ac:dyDescent="0.25">
      <c r="W9934" s="107"/>
      <c r="X9934" s="225"/>
      <c r="Y9934" s="62"/>
      <c r="Z9934" s="108"/>
    </row>
    <row r="9935" spans="23:26" x14ac:dyDescent="0.25">
      <c r="W9935" s="107"/>
      <c r="X9935" s="225"/>
      <c r="Y9935" s="62"/>
      <c r="Z9935" s="108"/>
    </row>
    <row r="9936" spans="23:26" x14ac:dyDescent="0.25">
      <c r="W9936" s="107"/>
      <c r="X9936" s="225"/>
      <c r="Y9936" s="62"/>
      <c r="Z9936" s="108"/>
    </row>
    <row r="9937" spans="23:26" x14ac:dyDescent="0.25">
      <c r="W9937" s="107"/>
      <c r="X9937" s="225"/>
      <c r="Y9937" s="62"/>
      <c r="Z9937" s="108"/>
    </row>
    <row r="9938" spans="23:26" x14ac:dyDescent="0.25">
      <c r="W9938" s="107"/>
      <c r="X9938" s="225"/>
      <c r="Y9938" s="62"/>
      <c r="Z9938" s="108"/>
    </row>
    <row r="9939" spans="23:26" x14ac:dyDescent="0.25">
      <c r="W9939" s="107"/>
      <c r="X9939" s="225"/>
      <c r="Y9939" s="62"/>
      <c r="Z9939" s="108"/>
    </row>
    <row r="9940" spans="23:26" x14ac:dyDescent="0.25">
      <c r="W9940" s="107"/>
      <c r="X9940" s="225"/>
      <c r="Y9940" s="62"/>
      <c r="Z9940" s="108"/>
    </row>
    <row r="9941" spans="23:26" x14ac:dyDescent="0.25">
      <c r="W9941" s="107"/>
      <c r="X9941" s="225"/>
      <c r="Y9941" s="62"/>
      <c r="Z9941" s="108"/>
    </row>
    <row r="9942" spans="23:26" x14ac:dyDescent="0.25">
      <c r="W9942" s="107"/>
      <c r="X9942" s="225"/>
      <c r="Y9942" s="62"/>
      <c r="Z9942" s="108"/>
    </row>
    <row r="9943" spans="23:26" x14ac:dyDescent="0.25">
      <c r="W9943" s="107"/>
      <c r="X9943" s="225"/>
      <c r="Y9943" s="62"/>
      <c r="Z9943" s="108"/>
    </row>
    <row r="9944" spans="23:26" x14ac:dyDescent="0.25">
      <c r="W9944" s="107"/>
      <c r="X9944" s="225"/>
      <c r="Y9944" s="62"/>
      <c r="Z9944" s="108"/>
    </row>
    <row r="9945" spans="23:26" x14ac:dyDescent="0.25">
      <c r="W9945" s="107"/>
      <c r="X9945" s="225"/>
      <c r="Y9945" s="62"/>
      <c r="Z9945" s="108"/>
    </row>
    <row r="9946" spans="23:26" x14ac:dyDescent="0.25">
      <c r="W9946" s="107"/>
      <c r="X9946" s="225"/>
      <c r="Y9946" s="62"/>
      <c r="Z9946" s="108"/>
    </row>
    <row r="9947" spans="23:26" x14ac:dyDescent="0.25">
      <c r="W9947" s="107"/>
      <c r="X9947" s="225"/>
      <c r="Y9947" s="62"/>
      <c r="Z9947" s="108"/>
    </row>
    <row r="9948" spans="23:26" x14ac:dyDescent="0.25">
      <c r="W9948" s="107"/>
      <c r="X9948" s="225"/>
      <c r="Y9948" s="62"/>
      <c r="Z9948" s="108"/>
    </row>
    <row r="9949" spans="23:26" x14ac:dyDescent="0.25">
      <c r="W9949" s="107"/>
      <c r="X9949" s="225"/>
      <c r="Y9949" s="62"/>
      <c r="Z9949" s="108"/>
    </row>
    <row r="9950" spans="23:26" x14ac:dyDescent="0.25">
      <c r="W9950" s="107"/>
      <c r="X9950" s="225"/>
      <c r="Y9950" s="62"/>
      <c r="Z9950" s="108"/>
    </row>
    <row r="9951" spans="23:26" x14ac:dyDescent="0.25">
      <c r="W9951" s="107"/>
      <c r="X9951" s="225"/>
      <c r="Y9951" s="62"/>
      <c r="Z9951" s="108"/>
    </row>
    <row r="9952" spans="23:26" x14ac:dyDescent="0.25">
      <c r="W9952" s="107"/>
      <c r="X9952" s="225"/>
      <c r="Y9952" s="62"/>
      <c r="Z9952" s="108"/>
    </row>
    <row r="9953" spans="23:26" x14ac:dyDescent="0.25">
      <c r="W9953" s="107"/>
      <c r="X9953" s="225"/>
      <c r="Y9953" s="62"/>
      <c r="Z9953" s="108"/>
    </row>
    <row r="9954" spans="23:26" x14ac:dyDescent="0.25">
      <c r="W9954" s="107"/>
      <c r="X9954" s="225"/>
      <c r="Y9954" s="62"/>
      <c r="Z9954" s="108"/>
    </row>
    <row r="9955" spans="23:26" x14ac:dyDescent="0.25">
      <c r="W9955" s="107"/>
      <c r="X9955" s="225"/>
      <c r="Y9955" s="62"/>
      <c r="Z9955" s="108"/>
    </row>
    <row r="9956" spans="23:26" x14ac:dyDescent="0.25">
      <c r="W9956" s="107"/>
      <c r="X9956" s="225"/>
      <c r="Y9956" s="62"/>
      <c r="Z9956" s="108"/>
    </row>
    <row r="9957" spans="23:26" x14ac:dyDescent="0.25">
      <c r="W9957" s="107"/>
      <c r="X9957" s="225"/>
      <c r="Y9957" s="62"/>
      <c r="Z9957" s="108"/>
    </row>
    <row r="9958" spans="23:26" x14ac:dyDescent="0.25">
      <c r="W9958" s="107"/>
      <c r="X9958" s="225"/>
      <c r="Y9958" s="62"/>
      <c r="Z9958" s="108"/>
    </row>
    <row r="9959" spans="23:26" x14ac:dyDescent="0.25">
      <c r="W9959" s="107"/>
      <c r="X9959" s="225"/>
      <c r="Y9959" s="62"/>
      <c r="Z9959" s="108"/>
    </row>
    <row r="9960" spans="23:26" x14ac:dyDescent="0.25">
      <c r="W9960" s="107"/>
      <c r="X9960" s="225"/>
      <c r="Y9960" s="62"/>
      <c r="Z9960" s="108"/>
    </row>
    <row r="9961" spans="23:26" x14ac:dyDescent="0.25">
      <c r="W9961" s="107"/>
      <c r="X9961" s="225"/>
      <c r="Y9961" s="62"/>
      <c r="Z9961" s="108"/>
    </row>
    <row r="9962" spans="23:26" x14ac:dyDescent="0.25">
      <c r="W9962" s="107"/>
      <c r="X9962" s="225"/>
      <c r="Y9962" s="62"/>
      <c r="Z9962" s="108"/>
    </row>
    <row r="9963" spans="23:26" x14ac:dyDescent="0.25">
      <c r="W9963" s="107"/>
      <c r="X9963" s="225"/>
      <c r="Y9963" s="62"/>
      <c r="Z9963" s="108"/>
    </row>
    <row r="9964" spans="23:26" x14ac:dyDescent="0.25">
      <c r="W9964" s="107"/>
      <c r="X9964" s="225"/>
      <c r="Y9964" s="62"/>
      <c r="Z9964" s="108"/>
    </row>
    <row r="9965" spans="23:26" x14ac:dyDescent="0.25">
      <c r="W9965" s="107"/>
      <c r="X9965" s="225"/>
      <c r="Y9965" s="62"/>
      <c r="Z9965" s="108"/>
    </row>
    <row r="9966" spans="23:26" x14ac:dyDescent="0.25">
      <c r="W9966" s="107"/>
      <c r="X9966" s="225"/>
      <c r="Y9966" s="62"/>
      <c r="Z9966" s="108"/>
    </row>
    <row r="9967" spans="23:26" x14ac:dyDescent="0.25">
      <c r="W9967" s="107"/>
      <c r="X9967" s="225"/>
      <c r="Y9967" s="62"/>
      <c r="Z9967" s="108"/>
    </row>
    <row r="9968" spans="23:26" x14ac:dyDescent="0.25">
      <c r="W9968" s="107"/>
      <c r="X9968" s="225"/>
      <c r="Y9968" s="62"/>
      <c r="Z9968" s="108"/>
    </row>
    <row r="9969" spans="23:26" x14ac:dyDescent="0.25">
      <c r="W9969" s="107"/>
      <c r="X9969" s="225"/>
      <c r="Y9969" s="62"/>
      <c r="Z9969" s="108"/>
    </row>
    <row r="9970" spans="23:26" x14ac:dyDescent="0.25">
      <c r="W9970" s="107"/>
      <c r="X9970" s="225"/>
      <c r="Y9970" s="62"/>
      <c r="Z9970" s="108"/>
    </row>
    <row r="9971" spans="23:26" x14ac:dyDescent="0.25">
      <c r="W9971" s="107"/>
      <c r="X9971" s="225"/>
      <c r="Y9971" s="62"/>
      <c r="Z9971" s="108"/>
    </row>
    <row r="9972" spans="23:26" x14ac:dyDescent="0.25">
      <c r="W9972" s="107"/>
      <c r="X9972" s="225"/>
      <c r="Y9972" s="62"/>
      <c r="Z9972" s="108"/>
    </row>
    <row r="9973" spans="23:26" x14ac:dyDescent="0.25">
      <c r="W9973" s="107"/>
      <c r="X9973" s="225"/>
      <c r="Y9973" s="62"/>
      <c r="Z9973" s="108"/>
    </row>
    <row r="9974" spans="23:26" x14ac:dyDescent="0.25">
      <c r="W9974" s="107"/>
      <c r="X9974" s="225"/>
      <c r="Y9974" s="62"/>
      <c r="Z9974" s="108"/>
    </row>
    <row r="9975" spans="23:26" x14ac:dyDescent="0.25">
      <c r="W9975" s="107"/>
      <c r="X9975" s="225"/>
      <c r="Y9975" s="62"/>
      <c r="Z9975" s="108"/>
    </row>
    <row r="9976" spans="23:26" x14ac:dyDescent="0.25">
      <c r="W9976" s="107"/>
      <c r="X9976" s="225"/>
      <c r="Y9976" s="62"/>
      <c r="Z9976" s="108"/>
    </row>
    <row r="9977" spans="23:26" x14ac:dyDescent="0.25">
      <c r="W9977" s="107"/>
      <c r="X9977" s="225"/>
      <c r="Y9977" s="62"/>
      <c r="Z9977" s="108"/>
    </row>
    <row r="9978" spans="23:26" x14ac:dyDescent="0.25">
      <c r="W9978" s="107"/>
      <c r="X9978" s="225"/>
      <c r="Y9978" s="62"/>
      <c r="Z9978" s="108"/>
    </row>
    <row r="9979" spans="23:26" x14ac:dyDescent="0.25">
      <c r="W9979" s="107"/>
      <c r="X9979" s="225"/>
      <c r="Y9979" s="62"/>
      <c r="Z9979" s="108"/>
    </row>
    <row r="9980" spans="23:26" x14ac:dyDescent="0.25">
      <c r="W9980" s="107"/>
      <c r="X9980" s="225"/>
      <c r="Y9980" s="62"/>
      <c r="Z9980" s="108"/>
    </row>
    <row r="9981" spans="23:26" x14ac:dyDescent="0.25">
      <c r="W9981" s="107"/>
      <c r="X9981" s="225"/>
      <c r="Y9981" s="62"/>
      <c r="Z9981" s="108"/>
    </row>
    <row r="9982" spans="23:26" x14ac:dyDescent="0.25">
      <c r="W9982" s="107"/>
      <c r="X9982" s="225"/>
      <c r="Y9982" s="62"/>
      <c r="Z9982" s="108"/>
    </row>
    <row r="9983" spans="23:26" x14ac:dyDescent="0.25">
      <c r="W9983" s="107"/>
      <c r="X9983" s="225"/>
      <c r="Y9983" s="62"/>
      <c r="Z9983" s="108"/>
    </row>
    <row r="9984" spans="23:26" x14ac:dyDescent="0.25">
      <c r="W9984" s="107"/>
      <c r="X9984" s="225"/>
      <c r="Y9984" s="62"/>
      <c r="Z9984" s="108"/>
    </row>
    <row r="9985" spans="23:26" x14ac:dyDescent="0.25">
      <c r="W9985" s="107"/>
      <c r="X9985" s="225"/>
      <c r="Y9985" s="62"/>
      <c r="Z9985" s="108"/>
    </row>
    <row r="9986" spans="23:26" x14ac:dyDescent="0.25">
      <c r="W9986" s="107"/>
      <c r="X9986" s="225"/>
      <c r="Y9986" s="62"/>
      <c r="Z9986" s="108"/>
    </row>
    <row r="9987" spans="23:26" x14ac:dyDescent="0.25">
      <c r="W9987" s="107"/>
      <c r="X9987" s="225"/>
      <c r="Y9987" s="62"/>
      <c r="Z9987" s="108"/>
    </row>
    <row r="9988" spans="23:26" x14ac:dyDescent="0.25">
      <c r="W9988" s="107"/>
      <c r="X9988" s="225"/>
      <c r="Y9988" s="62"/>
      <c r="Z9988" s="108"/>
    </row>
    <row r="9989" spans="23:26" x14ac:dyDescent="0.25">
      <c r="W9989" s="107"/>
      <c r="X9989" s="225"/>
      <c r="Y9989" s="62"/>
      <c r="Z9989" s="108"/>
    </row>
    <row r="9990" spans="23:26" x14ac:dyDescent="0.25">
      <c r="W9990" s="107"/>
      <c r="X9990" s="225"/>
      <c r="Y9990" s="62"/>
      <c r="Z9990" s="108"/>
    </row>
    <row r="9991" spans="23:26" x14ac:dyDescent="0.25">
      <c r="W9991" s="107"/>
      <c r="X9991" s="225"/>
      <c r="Y9991" s="62"/>
      <c r="Z9991" s="108"/>
    </row>
    <row r="9992" spans="23:26" x14ac:dyDescent="0.25">
      <c r="W9992" s="107"/>
      <c r="X9992" s="225"/>
      <c r="Y9992" s="62"/>
      <c r="Z9992" s="108"/>
    </row>
    <row r="9993" spans="23:26" x14ac:dyDescent="0.25">
      <c r="W9993" s="107"/>
      <c r="X9993" s="225"/>
      <c r="Y9993" s="62"/>
      <c r="Z9993" s="108"/>
    </row>
    <row r="9994" spans="23:26" x14ac:dyDescent="0.25">
      <c r="W9994" s="107"/>
      <c r="X9994" s="225"/>
      <c r="Y9994" s="62"/>
      <c r="Z9994" s="108"/>
    </row>
    <row r="9995" spans="23:26" x14ac:dyDescent="0.25">
      <c r="W9995" s="107"/>
      <c r="X9995" s="225"/>
      <c r="Y9995" s="62"/>
      <c r="Z9995" s="108"/>
    </row>
    <row r="9996" spans="23:26" x14ac:dyDescent="0.25">
      <c r="W9996" s="107"/>
      <c r="X9996" s="225"/>
      <c r="Y9996" s="62"/>
      <c r="Z9996" s="108"/>
    </row>
    <row r="9997" spans="23:26" x14ac:dyDescent="0.25">
      <c r="W9997" s="107"/>
      <c r="X9997" s="225"/>
      <c r="Y9997" s="62"/>
      <c r="Z9997" s="108"/>
    </row>
    <row r="9998" spans="23:26" x14ac:dyDescent="0.25">
      <c r="W9998" s="107"/>
      <c r="X9998" s="225"/>
      <c r="Y9998" s="62"/>
      <c r="Z9998" s="108"/>
    </row>
    <row r="9999" spans="23:26" x14ac:dyDescent="0.25">
      <c r="W9999" s="107"/>
      <c r="X9999" s="225"/>
      <c r="Y9999" s="62"/>
      <c r="Z9999" s="108"/>
    </row>
    <row r="10000" spans="23:26" x14ac:dyDescent="0.25">
      <c r="W10000" s="107"/>
      <c r="X10000" s="225"/>
      <c r="Y10000" s="62"/>
      <c r="Z10000" s="108"/>
    </row>
    <row r="10001" spans="23:26" x14ac:dyDescent="0.25">
      <c r="W10001" s="107"/>
      <c r="X10001" s="225"/>
      <c r="Y10001" s="62"/>
      <c r="Z10001" s="108"/>
    </row>
    <row r="10002" spans="23:26" x14ac:dyDescent="0.25">
      <c r="W10002" s="107"/>
      <c r="X10002" s="225"/>
      <c r="Y10002" s="62"/>
      <c r="Z10002" s="108"/>
    </row>
    <row r="10003" spans="23:26" x14ac:dyDescent="0.25">
      <c r="W10003" s="107"/>
      <c r="X10003" s="225"/>
      <c r="Y10003" s="62"/>
      <c r="Z10003" s="108"/>
    </row>
    <row r="10004" spans="23:26" x14ac:dyDescent="0.25">
      <c r="W10004" s="107"/>
      <c r="X10004" s="225"/>
      <c r="Y10004" s="62"/>
      <c r="Z10004" s="108"/>
    </row>
    <row r="10005" spans="23:26" x14ac:dyDescent="0.25">
      <c r="W10005" s="107"/>
      <c r="X10005" s="225"/>
      <c r="Y10005" s="62"/>
      <c r="Z10005" s="108"/>
    </row>
    <row r="10006" spans="23:26" x14ac:dyDescent="0.25">
      <c r="W10006" s="107"/>
      <c r="X10006" s="225"/>
      <c r="Y10006" s="62"/>
      <c r="Z10006" s="108"/>
    </row>
    <row r="10007" spans="23:26" x14ac:dyDescent="0.25">
      <c r="W10007" s="107"/>
      <c r="X10007" s="225"/>
      <c r="Y10007" s="62"/>
      <c r="Z10007" s="108"/>
    </row>
    <row r="10008" spans="23:26" x14ac:dyDescent="0.25">
      <c r="W10008" s="107"/>
      <c r="X10008" s="225"/>
      <c r="Y10008" s="62"/>
      <c r="Z10008" s="108"/>
    </row>
    <row r="10009" spans="23:26" x14ac:dyDescent="0.25">
      <c r="W10009" s="107"/>
      <c r="X10009" s="225"/>
      <c r="Y10009" s="62"/>
      <c r="Z10009" s="108"/>
    </row>
    <row r="10010" spans="23:26" x14ac:dyDescent="0.25">
      <c r="W10010" s="107"/>
      <c r="X10010" s="225"/>
      <c r="Y10010" s="62"/>
      <c r="Z10010" s="108"/>
    </row>
    <row r="10011" spans="23:26" x14ac:dyDescent="0.25">
      <c r="W10011" s="107"/>
      <c r="X10011" s="225"/>
      <c r="Y10011" s="62"/>
      <c r="Z10011" s="108"/>
    </row>
    <row r="10012" spans="23:26" x14ac:dyDescent="0.25">
      <c r="W10012" s="107"/>
      <c r="X10012" s="225"/>
      <c r="Y10012" s="62"/>
      <c r="Z10012" s="108"/>
    </row>
    <row r="10013" spans="23:26" x14ac:dyDescent="0.25">
      <c r="W10013" s="107"/>
      <c r="X10013" s="225"/>
      <c r="Y10013" s="62"/>
      <c r="Z10013" s="108"/>
    </row>
    <row r="10014" spans="23:26" x14ac:dyDescent="0.25">
      <c r="W10014" s="107"/>
      <c r="X10014" s="225"/>
      <c r="Y10014" s="62"/>
      <c r="Z10014" s="108"/>
    </row>
    <row r="10015" spans="23:26" x14ac:dyDescent="0.25">
      <c r="W10015" s="107"/>
      <c r="X10015" s="225"/>
      <c r="Y10015" s="62"/>
      <c r="Z10015" s="108"/>
    </row>
    <row r="10016" spans="23:26" x14ac:dyDescent="0.25">
      <c r="W10016" s="107"/>
      <c r="X10016" s="225"/>
      <c r="Y10016" s="62"/>
      <c r="Z10016" s="108"/>
    </row>
    <row r="10017" spans="23:26" x14ac:dyDescent="0.25">
      <c r="W10017" s="107"/>
      <c r="X10017" s="225"/>
      <c r="Y10017" s="62"/>
      <c r="Z10017" s="108"/>
    </row>
    <row r="10018" spans="23:26" x14ac:dyDescent="0.25">
      <c r="W10018" s="107"/>
      <c r="X10018" s="225"/>
      <c r="Y10018" s="62"/>
      <c r="Z10018" s="108"/>
    </row>
    <row r="10019" spans="23:26" x14ac:dyDescent="0.25">
      <c r="W10019" s="107"/>
      <c r="X10019" s="225"/>
      <c r="Y10019" s="62"/>
      <c r="Z10019" s="108"/>
    </row>
    <row r="10020" spans="23:26" x14ac:dyDescent="0.25">
      <c r="W10020" s="107"/>
      <c r="X10020" s="225"/>
      <c r="Y10020" s="62"/>
      <c r="Z10020" s="108"/>
    </row>
    <row r="10021" spans="23:26" x14ac:dyDescent="0.25">
      <c r="W10021" s="107"/>
      <c r="X10021" s="225"/>
      <c r="Y10021" s="62"/>
      <c r="Z10021" s="108"/>
    </row>
    <row r="10022" spans="23:26" x14ac:dyDescent="0.25">
      <c r="W10022" s="107"/>
      <c r="X10022" s="225"/>
      <c r="Y10022" s="62"/>
      <c r="Z10022" s="108"/>
    </row>
    <row r="10023" spans="23:26" x14ac:dyDescent="0.25">
      <c r="W10023" s="107"/>
      <c r="X10023" s="225"/>
      <c r="Y10023" s="62"/>
      <c r="Z10023" s="108"/>
    </row>
    <row r="10024" spans="23:26" x14ac:dyDescent="0.25">
      <c r="W10024" s="107"/>
      <c r="X10024" s="225"/>
      <c r="Y10024" s="62"/>
      <c r="Z10024" s="108"/>
    </row>
    <row r="10025" spans="23:26" x14ac:dyDescent="0.25">
      <c r="W10025" s="107"/>
      <c r="X10025" s="225"/>
      <c r="Y10025" s="62"/>
      <c r="Z10025" s="108"/>
    </row>
    <row r="10026" spans="23:26" x14ac:dyDescent="0.25">
      <c r="W10026" s="107"/>
      <c r="X10026" s="225"/>
      <c r="Y10026" s="62"/>
      <c r="Z10026" s="108"/>
    </row>
    <row r="10027" spans="23:26" x14ac:dyDescent="0.25">
      <c r="W10027" s="107"/>
      <c r="X10027" s="225"/>
      <c r="Y10027" s="62"/>
      <c r="Z10027" s="108"/>
    </row>
    <row r="10028" spans="23:26" x14ac:dyDescent="0.25">
      <c r="W10028" s="107"/>
      <c r="X10028" s="225"/>
      <c r="Y10028" s="62"/>
      <c r="Z10028" s="108"/>
    </row>
    <row r="10029" spans="23:26" x14ac:dyDescent="0.25">
      <c r="W10029" s="107"/>
      <c r="X10029" s="225"/>
      <c r="Y10029" s="62"/>
      <c r="Z10029" s="108"/>
    </row>
    <row r="10030" spans="23:26" x14ac:dyDescent="0.25">
      <c r="W10030" s="107"/>
      <c r="X10030" s="225"/>
      <c r="Y10030" s="62"/>
      <c r="Z10030" s="108"/>
    </row>
    <row r="10031" spans="23:26" x14ac:dyDescent="0.25">
      <c r="W10031" s="107"/>
      <c r="X10031" s="225"/>
      <c r="Y10031" s="62"/>
      <c r="Z10031" s="108"/>
    </row>
    <row r="10032" spans="23:26" x14ac:dyDescent="0.25">
      <c r="W10032" s="107"/>
      <c r="X10032" s="225"/>
      <c r="Y10032" s="62"/>
      <c r="Z10032" s="108"/>
    </row>
    <row r="10033" spans="23:26" x14ac:dyDescent="0.25">
      <c r="W10033" s="107"/>
      <c r="X10033" s="225"/>
      <c r="Y10033" s="62"/>
      <c r="Z10033" s="108"/>
    </row>
    <row r="10034" spans="23:26" x14ac:dyDescent="0.25">
      <c r="W10034" s="107"/>
      <c r="X10034" s="225"/>
      <c r="Y10034" s="62"/>
      <c r="Z10034" s="108"/>
    </row>
    <row r="10035" spans="23:26" x14ac:dyDescent="0.25">
      <c r="W10035" s="107"/>
      <c r="X10035" s="225"/>
      <c r="Y10035" s="62"/>
      <c r="Z10035" s="108"/>
    </row>
    <row r="10036" spans="23:26" x14ac:dyDescent="0.25">
      <c r="W10036" s="107"/>
      <c r="X10036" s="225"/>
      <c r="Y10036" s="62"/>
      <c r="Z10036" s="108"/>
    </row>
    <row r="10037" spans="23:26" x14ac:dyDescent="0.25">
      <c r="W10037" s="107"/>
      <c r="X10037" s="225"/>
      <c r="Y10037" s="62"/>
      <c r="Z10037" s="108"/>
    </row>
    <row r="10038" spans="23:26" x14ac:dyDescent="0.25">
      <c r="W10038" s="107"/>
      <c r="X10038" s="225"/>
      <c r="Y10038" s="62"/>
      <c r="Z10038" s="108"/>
    </row>
    <row r="10039" spans="23:26" x14ac:dyDescent="0.25">
      <c r="W10039" s="107"/>
      <c r="X10039" s="225"/>
      <c r="Y10039" s="62"/>
      <c r="Z10039" s="108"/>
    </row>
    <row r="10040" spans="23:26" x14ac:dyDescent="0.25">
      <c r="W10040" s="107"/>
      <c r="X10040" s="225"/>
      <c r="Y10040" s="62"/>
      <c r="Z10040" s="108"/>
    </row>
    <row r="10041" spans="23:26" x14ac:dyDescent="0.25">
      <c r="W10041" s="107"/>
      <c r="X10041" s="225"/>
      <c r="Y10041" s="62"/>
      <c r="Z10041" s="108"/>
    </row>
    <row r="10042" spans="23:26" x14ac:dyDescent="0.25">
      <c r="W10042" s="107"/>
      <c r="X10042" s="225"/>
      <c r="Y10042" s="62"/>
      <c r="Z10042" s="108"/>
    </row>
    <row r="10043" spans="23:26" x14ac:dyDescent="0.25">
      <c r="W10043" s="107"/>
      <c r="X10043" s="225"/>
      <c r="Y10043" s="62"/>
      <c r="Z10043" s="108"/>
    </row>
    <row r="10044" spans="23:26" x14ac:dyDescent="0.25">
      <c r="W10044" s="107"/>
      <c r="X10044" s="225"/>
      <c r="Y10044" s="62"/>
      <c r="Z10044" s="108"/>
    </row>
    <row r="10045" spans="23:26" x14ac:dyDescent="0.25">
      <c r="W10045" s="107"/>
      <c r="X10045" s="225"/>
      <c r="Y10045" s="62"/>
      <c r="Z10045" s="108"/>
    </row>
    <row r="10046" spans="23:26" x14ac:dyDescent="0.25">
      <c r="W10046" s="107"/>
      <c r="X10046" s="225"/>
      <c r="Y10046" s="62"/>
      <c r="Z10046" s="108"/>
    </row>
    <row r="10047" spans="23:26" x14ac:dyDescent="0.25">
      <c r="W10047" s="107"/>
      <c r="X10047" s="225"/>
      <c r="Y10047" s="62"/>
      <c r="Z10047" s="108"/>
    </row>
    <row r="10048" spans="23:26" x14ac:dyDescent="0.25">
      <c r="W10048" s="107"/>
      <c r="X10048" s="225"/>
      <c r="Y10048" s="62"/>
      <c r="Z10048" s="108"/>
    </row>
    <row r="10049" spans="23:26" x14ac:dyDescent="0.25">
      <c r="W10049" s="107"/>
      <c r="X10049" s="225"/>
      <c r="Y10049" s="62"/>
      <c r="Z10049" s="108"/>
    </row>
    <row r="10050" spans="23:26" x14ac:dyDescent="0.25">
      <c r="W10050" s="107"/>
      <c r="X10050" s="225"/>
      <c r="Y10050" s="62"/>
      <c r="Z10050" s="108"/>
    </row>
    <row r="10051" spans="23:26" x14ac:dyDescent="0.25">
      <c r="W10051" s="107"/>
      <c r="X10051" s="225"/>
      <c r="Y10051" s="62"/>
      <c r="Z10051" s="108"/>
    </row>
    <row r="10052" spans="23:26" x14ac:dyDescent="0.25">
      <c r="W10052" s="107"/>
      <c r="X10052" s="225"/>
      <c r="Y10052" s="62"/>
      <c r="Z10052" s="108"/>
    </row>
    <row r="10053" spans="23:26" x14ac:dyDescent="0.25">
      <c r="W10053" s="107"/>
      <c r="X10053" s="225"/>
      <c r="Y10053" s="62"/>
      <c r="Z10053" s="108"/>
    </row>
    <row r="10054" spans="23:26" x14ac:dyDescent="0.25">
      <c r="W10054" s="107"/>
      <c r="X10054" s="225"/>
      <c r="Y10054" s="62"/>
      <c r="Z10054" s="108"/>
    </row>
    <row r="10055" spans="23:26" x14ac:dyDescent="0.25">
      <c r="W10055" s="107"/>
      <c r="X10055" s="225"/>
      <c r="Y10055" s="62"/>
      <c r="Z10055" s="108"/>
    </row>
    <row r="10056" spans="23:26" x14ac:dyDescent="0.25">
      <c r="W10056" s="107"/>
      <c r="X10056" s="225"/>
      <c r="Y10056" s="62"/>
      <c r="Z10056" s="108"/>
    </row>
    <row r="10057" spans="23:26" x14ac:dyDescent="0.25">
      <c r="W10057" s="107"/>
      <c r="X10057" s="225"/>
      <c r="Y10057" s="62"/>
      <c r="Z10057" s="108"/>
    </row>
    <row r="10058" spans="23:26" x14ac:dyDescent="0.25">
      <c r="W10058" s="107"/>
      <c r="X10058" s="225"/>
      <c r="Y10058" s="62"/>
      <c r="Z10058" s="108"/>
    </row>
    <row r="10059" spans="23:26" x14ac:dyDescent="0.25">
      <c r="W10059" s="107"/>
      <c r="X10059" s="225"/>
      <c r="Y10059" s="62"/>
      <c r="Z10059" s="108"/>
    </row>
    <row r="10060" spans="23:26" x14ac:dyDescent="0.25">
      <c r="W10060" s="107"/>
      <c r="X10060" s="225"/>
      <c r="Y10060" s="62"/>
      <c r="Z10060" s="108"/>
    </row>
    <row r="10061" spans="23:26" x14ac:dyDescent="0.25">
      <c r="W10061" s="107"/>
      <c r="X10061" s="225"/>
      <c r="Y10061" s="62"/>
      <c r="Z10061" s="108"/>
    </row>
    <row r="10062" spans="23:26" x14ac:dyDescent="0.25">
      <c r="W10062" s="107"/>
      <c r="X10062" s="225"/>
      <c r="Y10062" s="62"/>
      <c r="Z10062" s="108"/>
    </row>
    <row r="10063" spans="23:26" x14ac:dyDescent="0.25">
      <c r="W10063" s="107"/>
      <c r="X10063" s="225"/>
      <c r="Y10063" s="62"/>
      <c r="Z10063" s="108"/>
    </row>
    <row r="10064" spans="23:26" x14ac:dyDescent="0.25">
      <c r="W10064" s="107"/>
      <c r="X10064" s="225"/>
      <c r="Y10064" s="62"/>
      <c r="Z10064" s="108"/>
    </row>
    <row r="10065" spans="23:26" x14ac:dyDescent="0.25">
      <c r="W10065" s="107"/>
      <c r="X10065" s="225"/>
      <c r="Y10065" s="62"/>
      <c r="Z10065" s="108"/>
    </row>
    <row r="10066" spans="23:26" x14ac:dyDescent="0.25">
      <c r="W10066" s="107"/>
      <c r="X10066" s="225"/>
      <c r="Y10066" s="62"/>
      <c r="Z10066" s="108"/>
    </row>
    <row r="10067" spans="23:26" x14ac:dyDescent="0.25">
      <c r="W10067" s="107"/>
      <c r="X10067" s="225"/>
      <c r="Y10067" s="62"/>
      <c r="Z10067" s="108"/>
    </row>
    <row r="10068" spans="23:26" x14ac:dyDescent="0.25">
      <c r="W10068" s="107"/>
      <c r="X10068" s="225"/>
      <c r="Y10068" s="62"/>
      <c r="Z10068" s="108"/>
    </row>
    <row r="10069" spans="23:26" x14ac:dyDescent="0.25">
      <c r="W10069" s="107"/>
      <c r="X10069" s="225"/>
      <c r="Y10069" s="62"/>
      <c r="Z10069" s="108"/>
    </row>
    <row r="10070" spans="23:26" x14ac:dyDescent="0.25">
      <c r="W10070" s="107"/>
      <c r="X10070" s="225"/>
      <c r="Y10070" s="62"/>
      <c r="Z10070" s="108"/>
    </row>
    <row r="10071" spans="23:26" x14ac:dyDescent="0.25">
      <c r="W10071" s="107"/>
      <c r="X10071" s="225"/>
      <c r="Y10071" s="62"/>
      <c r="Z10071" s="108"/>
    </row>
    <row r="10072" spans="23:26" x14ac:dyDescent="0.25">
      <c r="W10072" s="107"/>
      <c r="X10072" s="225"/>
      <c r="Y10072" s="62"/>
      <c r="Z10072" s="108"/>
    </row>
    <row r="10073" spans="23:26" x14ac:dyDescent="0.25">
      <c r="W10073" s="107"/>
      <c r="X10073" s="225"/>
      <c r="Y10073" s="62"/>
      <c r="Z10073" s="108"/>
    </row>
    <row r="10074" spans="23:26" x14ac:dyDescent="0.25">
      <c r="W10074" s="107"/>
      <c r="X10074" s="225"/>
      <c r="Y10074" s="62"/>
      <c r="Z10074" s="108"/>
    </row>
    <row r="10075" spans="23:26" x14ac:dyDescent="0.25">
      <c r="W10075" s="107"/>
      <c r="X10075" s="225"/>
      <c r="Y10075" s="62"/>
      <c r="Z10075" s="108"/>
    </row>
    <row r="10076" spans="23:26" x14ac:dyDescent="0.25">
      <c r="W10076" s="107"/>
      <c r="X10076" s="225"/>
      <c r="Y10076" s="62"/>
      <c r="Z10076" s="108"/>
    </row>
    <row r="10077" spans="23:26" x14ac:dyDescent="0.25">
      <c r="W10077" s="107"/>
      <c r="X10077" s="225"/>
      <c r="Y10077" s="62"/>
      <c r="Z10077" s="108"/>
    </row>
    <row r="10078" spans="23:26" x14ac:dyDescent="0.25">
      <c r="W10078" s="107"/>
      <c r="X10078" s="225"/>
      <c r="Y10078" s="62"/>
      <c r="Z10078" s="108"/>
    </row>
    <row r="10079" spans="23:26" x14ac:dyDescent="0.25">
      <c r="W10079" s="107"/>
      <c r="X10079" s="225"/>
      <c r="Y10079" s="62"/>
      <c r="Z10079" s="108"/>
    </row>
    <row r="10080" spans="23:26" x14ac:dyDescent="0.25">
      <c r="W10080" s="107"/>
      <c r="X10080" s="225"/>
      <c r="Y10080" s="62"/>
      <c r="Z10080" s="108"/>
    </row>
    <row r="10081" spans="23:26" x14ac:dyDescent="0.25">
      <c r="W10081" s="107"/>
      <c r="X10081" s="225"/>
      <c r="Y10081" s="62"/>
      <c r="Z10081" s="108"/>
    </row>
    <row r="10082" spans="23:26" x14ac:dyDescent="0.25">
      <c r="W10082" s="107"/>
      <c r="X10082" s="225"/>
      <c r="Y10082" s="62"/>
      <c r="Z10082" s="108"/>
    </row>
    <row r="10083" spans="23:26" x14ac:dyDescent="0.25">
      <c r="W10083" s="107"/>
      <c r="X10083" s="225"/>
      <c r="Y10083" s="62"/>
      <c r="Z10083" s="108"/>
    </row>
    <row r="10084" spans="23:26" x14ac:dyDescent="0.25">
      <c r="W10084" s="107"/>
      <c r="X10084" s="225"/>
      <c r="Y10084" s="62"/>
      <c r="Z10084" s="108"/>
    </row>
    <row r="10085" spans="23:26" x14ac:dyDescent="0.25">
      <c r="W10085" s="107"/>
      <c r="X10085" s="225"/>
      <c r="Y10085" s="62"/>
      <c r="Z10085" s="108"/>
    </row>
    <row r="10086" spans="23:26" x14ac:dyDescent="0.25">
      <c r="W10086" s="107"/>
      <c r="X10086" s="225"/>
      <c r="Y10086" s="62"/>
      <c r="Z10086" s="108"/>
    </row>
    <row r="10087" spans="23:26" x14ac:dyDescent="0.25">
      <c r="W10087" s="107"/>
      <c r="X10087" s="225"/>
      <c r="Y10087" s="62"/>
      <c r="Z10087" s="108"/>
    </row>
    <row r="10088" spans="23:26" x14ac:dyDescent="0.25">
      <c r="W10088" s="107"/>
      <c r="X10088" s="225"/>
      <c r="Y10088" s="62"/>
      <c r="Z10088" s="108"/>
    </row>
    <row r="10089" spans="23:26" x14ac:dyDescent="0.25">
      <c r="W10089" s="107"/>
      <c r="X10089" s="225"/>
      <c r="Y10089" s="62"/>
      <c r="Z10089" s="108"/>
    </row>
    <row r="10090" spans="23:26" x14ac:dyDescent="0.25">
      <c r="W10090" s="107"/>
      <c r="X10090" s="225"/>
      <c r="Y10090" s="62"/>
      <c r="Z10090" s="108"/>
    </row>
    <row r="10091" spans="23:26" x14ac:dyDescent="0.25">
      <c r="W10091" s="107"/>
      <c r="X10091" s="225"/>
      <c r="Y10091" s="62"/>
      <c r="Z10091" s="108"/>
    </row>
    <row r="10092" spans="23:26" x14ac:dyDescent="0.25">
      <c r="W10092" s="107"/>
      <c r="X10092" s="225"/>
      <c r="Y10092" s="62"/>
      <c r="Z10092" s="108"/>
    </row>
    <row r="10093" spans="23:26" x14ac:dyDescent="0.25">
      <c r="W10093" s="107"/>
      <c r="X10093" s="225"/>
      <c r="Y10093" s="62"/>
      <c r="Z10093" s="108"/>
    </row>
    <row r="10094" spans="23:26" x14ac:dyDescent="0.25">
      <c r="W10094" s="107"/>
      <c r="X10094" s="225"/>
      <c r="Y10094" s="62"/>
      <c r="Z10094" s="108"/>
    </row>
    <row r="10095" spans="23:26" x14ac:dyDescent="0.25">
      <c r="W10095" s="107"/>
      <c r="X10095" s="225"/>
      <c r="Y10095" s="62"/>
      <c r="Z10095" s="108"/>
    </row>
    <row r="10096" spans="23:26" x14ac:dyDescent="0.25">
      <c r="W10096" s="107"/>
      <c r="X10096" s="225"/>
      <c r="Y10096" s="62"/>
      <c r="Z10096" s="108"/>
    </row>
    <row r="10097" spans="23:26" x14ac:dyDescent="0.25">
      <c r="W10097" s="107"/>
      <c r="X10097" s="225"/>
      <c r="Y10097" s="62"/>
      <c r="Z10097" s="108"/>
    </row>
    <row r="10098" spans="23:26" x14ac:dyDescent="0.25">
      <c r="W10098" s="107"/>
      <c r="X10098" s="225"/>
      <c r="Y10098" s="62"/>
      <c r="Z10098" s="108"/>
    </row>
    <row r="10099" spans="23:26" x14ac:dyDescent="0.25">
      <c r="W10099" s="107"/>
      <c r="X10099" s="225"/>
      <c r="Y10099" s="62"/>
      <c r="Z10099" s="108"/>
    </row>
    <row r="10100" spans="23:26" x14ac:dyDescent="0.25">
      <c r="W10100" s="107"/>
      <c r="X10100" s="225"/>
      <c r="Y10100" s="62"/>
      <c r="Z10100" s="108"/>
    </row>
    <row r="10101" spans="23:26" x14ac:dyDescent="0.25">
      <c r="W10101" s="107"/>
      <c r="X10101" s="225"/>
      <c r="Y10101" s="62"/>
      <c r="Z10101" s="108"/>
    </row>
    <row r="10102" spans="23:26" x14ac:dyDescent="0.25">
      <c r="W10102" s="107"/>
      <c r="X10102" s="225"/>
      <c r="Y10102" s="62"/>
      <c r="Z10102" s="108"/>
    </row>
    <row r="10103" spans="23:26" x14ac:dyDescent="0.25">
      <c r="W10103" s="107"/>
      <c r="X10103" s="225"/>
      <c r="Y10103" s="62"/>
      <c r="Z10103" s="108"/>
    </row>
    <row r="10104" spans="23:26" x14ac:dyDescent="0.25">
      <c r="W10104" s="107"/>
      <c r="X10104" s="225"/>
      <c r="Y10104" s="62"/>
      <c r="Z10104" s="108"/>
    </row>
    <row r="10105" spans="23:26" x14ac:dyDescent="0.25">
      <c r="W10105" s="107"/>
      <c r="X10105" s="225"/>
      <c r="Y10105" s="62"/>
      <c r="Z10105" s="108"/>
    </row>
    <row r="10106" spans="23:26" x14ac:dyDescent="0.25">
      <c r="W10106" s="107"/>
      <c r="X10106" s="225"/>
      <c r="Y10106" s="62"/>
      <c r="Z10106" s="108"/>
    </row>
    <row r="10107" spans="23:26" x14ac:dyDescent="0.25">
      <c r="W10107" s="107"/>
      <c r="X10107" s="225"/>
      <c r="Y10107" s="62"/>
      <c r="Z10107" s="108"/>
    </row>
    <row r="10108" spans="23:26" x14ac:dyDescent="0.25">
      <c r="W10108" s="107"/>
      <c r="X10108" s="225"/>
      <c r="Y10108" s="62"/>
      <c r="Z10108" s="108"/>
    </row>
    <row r="10109" spans="23:26" x14ac:dyDescent="0.25">
      <c r="W10109" s="107"/>
      <c r="X10109" s="225"/>
      <c r="Y10109" s="62"/>
      <c r="Z10109" s="108"/>
    </row>
    <row r="10110" spans="23:26" x14ac:dyDescent="0.25">
      <c r="W10110" s="107"/>
      <c r="X10110" s="225"/>
      <c r="Y10110" s="62"/>
      <c r="Z10110" s="108"/>
    </row>
    <row r="10111" spans="23:26" x14ac:dyDescent="0.25">
      <c r="W10111" s="107"/>
      <c r="X10111" s="225"/>
      <c r="Y10111" s="62"/>
      <c r="Z10111" s="108"/>
    </row>
    <row r="10112" spans="23:26" x14ac:dyDescent="0.25">
      <c r="W10112" s="107"/>
      <c r="X10112" s="225"/>
      <c r="Y10112" s="62"/>
      <c r="Z10112" s="108"/>
    </row>
    <row r="10113" spans="23:26" x14ac:dyDescent="0.25">
      <c r="W10113" s="107"/>
      <c r="X10113" s="225"/>
      <c r="Y10113" s="62"/>
      <c r="Z10113" s="108"/>
    </row>
    <row r="10114" spans="23:26" x14ac:dyDescent="0.25">
      <c r="W10114" s="107"/>
      <c r="X10114" s="225"/>
      <c r="Y10114" s="62"/>
      <c r="Z10114" s="108"/>
    </row>
    <row r="10115" spans="23:26" x14ac:dyDescent="0.25">
      <c r="W10115" s="107"/>
      <c r="X10115" s="225"/>
      <c r="Y10115" s="62"/>
      <c r="Z10115" s="108"/>
    </row>
    <row r="10116" spans="23:26" x14ac:dyDescent="0.25">
      <c r="W10116" s="107"/>
      <c r="X10116" s="225"/>
      <c r="Y10116" s="62"/>
      <c r="Z10116" s="108"/>
    </row>
    <row r="10117" spans="23:26" x14ac:dyDescent="0.25">
      <c r="W10117" s="107"/>
      <c r="X10117" s="225"/>
      <c r="Y10117" s="62"/>
      <c r="Z10117" s="108"/>
    </row>
    <row r="10118" spans="23:26" x14ac:dyDescent="0.25">
      <c r="W10118" s="107"/>
      <c r="X10118" s="225"/>
      <c r="Y10118" s="62"/>
      <c r="Z10118" s="108"/>
    </row>
    <row r="10119" spans="23:26" x14ac:dyDescent="0.25">
      <c r="W10119" s="107"/>
      <c r="X10119" s="225"/>
      <c r="Y10119" s="62"/>
      <c r="Z10119" s="108"/>
    </row>
    <row r="10120" spans="23:26" x14ac:dyDescent="0.25">
      <c r="W10120" s="107"/>
      <c r="X10120" s="225"/>
      <c r="Y10120" s="62"/>
      <c r="Z10120" s="108"/>
    </row>
    <row r="10121" spans="23:26" x14ac:dyDescent="0.25">
      <c r="W10121" s="107"/>
      <c r="X10121" s="225"/>
      <c r="Y10121" s="62"/>
      <c r="Z10121" s="108"/>
    </row>
    <row r="10122" spans="23:26" x14ac:dyDescent="0.25">
      <c r="W10122" s="107"/>
      <c r="X10122" s="225"/>
      <c r="Y10122" s="62"/>
      <c r="Z10122" s="108"/>
    </row>
    <row r="10123" spans="23:26" x14ac:dyDescent="0.25">
      <c r="W10123" s="107"/>
      <c r="X10123" s="225"/>
      <c r="Y10123" s="62"/>
      <c r="Z10123" s="108"/>
    </row>
    <row r="10124" spans="23:26" x14ac:dyDescent="0.25">
      <c r="W10124" s="107"/>
      <c r="X10124" s="225"/>
      <c r="Y10124" s="62"/>
      <c r="Z10124" s="108"/>
    </row>
    <row r="10125" spans="23:26" x14ac:dyDescent="0.25">
      <c r="W10125" s="107"/>
      <c r="X10125" s="225"/>
      <c r="Y10125" s="62"/>
      <c r="Z10125" s="108"/>
    </row>
    <row r="10126" spans="23:26" x14ac:dyDescent="0.25">
      <c r="W10126" s="107"/>
      <c r="X10126" s="225"/>
      <c r="Y10126" s="62"/>
      <c r="Z10126" s="108"/>
    </row>
    <row r="10127" spans="23:26" x14ac:dyDescent="0.25">
      <c r="W10127" s="107"/>
      <c r="X10127" s="225"/>
      <c r="Y10127" s="62"/>
      <c r="Z10127" s="108"/>
    </row>
    <row r="10128" spans="23:26" x14ac:dyDescent="0.25">
      <c r="W10128" s="107"/>
      <c r="X10128" s="225"/>
      <c r="Y10128" s="62"/>
      <c r="Z10128" s="108"/>
    </row>
    <row r="10129" spans="23:26" x14ac:dyDescent="0.25">
      <c r="W10129" s="107"/>
      <c r="X10129" s="225"/>
      <c r="Y10129" s="62"/>
      <c r="Z10129" s="108"/>
    </row>
    <row r="10130" spans="23:26" x14ac:dyDescent="0.25">
      <c r="W10130" s="107"/>
      <c r="X10130" s="225"/>
      <c r="Y10130" s="62"/>
      <c r="Z10130" s="108"/>
    </row>
    <row r="10131" spans="23:26" x14ac:dyDescent="0.25">
      <c r="W10131" s="107"/>
      <c r="X10131" s="225"/>
      <c r="Y10131" s="62"/>
      <c r="Z10131" s="108"/>
    </row>
    <row r="10132" spans="23:26" x14ac:dyDescent="0.25">
      <c r="W10132" s="107"/>
      <c r="X10132" s="225"/>
      <c r="Y10132" s="62"/>
      <c r="Z10132" s="108"/>
    </row>
    <row r="10133" spans="23:26" x14ac:dyDescent="0.25">
      <c r="W10133" s="107"/>
      <c r="X10133" s="225"/>
      <c r="Y10133" s="62"/>
      <c r="Z10133" s="108"/>
    </row>
    <row r="10134" spans="23:26" x14ac:dyDescent="0.25">
      <c r="W10134" s="107"/>
      <c r="X10134" s="225"/>
      <c r="Y10134" s="62"/>
      <c r="Z10134" s="108"/>
    </row>
    <row r="10135" spans="23:26" x14ac:dyDescent="0.25">
      <c r="W10135" s="107"/>
      <c r="X10135" s="225"/>
      <c r="Y10135" s="62"/>
      <c r="Z10135" s="108"/>
    </row>
    <row r="10136" spans="23:26" x14ac:dyDescent="0.25">
      <c r="W10136" s="107"/>
      <c r="X10136" s="225"/>
      <c r="Y10136" s="62"/>
      <c r="Z10136" s="108"/>
    </row>
    <row r="10137" spans="23:26" x14ac:dyDescent="0.25">
      <c r="W10137" s="107"/>
      <c r="X10137" s="225"/>
      <c r="Y10137" s="62"/>
      <c r="Z10137" s="108"/>
    </row>
    <row r="10138" spans="23:26" x14ac:dyDescent="0.25">
      <c r="W10138" s="107"/>
      <c r="X10138" s="225"/>
      <c r="Y10138" s="62"/>
      <c r="Z10138" s="108"/>
    </row>
    <row r="10139" spans="23:26" x14ac:dyDescent="0.25">
      <c r="W10139" s="107"/>
      <c r="X10139" s="225"/>
      <c r="Y10139" s="62"/>
      <c r="Z10139" s="108"/>
    </row>
    <row r="10140" spans="23:26" x14ac:dyDescent="0.25">
      <c r="W10140" s="107"/>
      <c r="X10140" s="225"/>
      <c r="Y10140" s="62"/>
      <c r="Z10140" s="108"/>
    </row>
    <row r="10141" spans="23:26" x14ac:dyDescent="0.25">
      <c r="W10141" s="107"/>
      <c r="X10141" s="225"/>
      <c r="Y10141" s="62"/>
      <c r="Z10141" s="108"/>
    </row>
    <row r="10142" spans="23:26" x14ac:dyDescent="0.25">
      <c r="W10142" s="107"/>
      <c r="X10142" s="225"/>
      <c r="Y10142" s="62"/>
      <c r="Z10142" s="108"/>
    </row>
    <row r="10143" spans="23:26" x14ac:dyDescent="0.25">
      <c r="W10143" s="107"/>
      <c r="X10143" s="225"/>
      <c r="Y10143" s="62"/>
      <c r="Z10143" s="108"/>
    </row>
    <row r="10144" spans="23:26" x14ac:dyDescent="0.25">
      <c r="W10144" s="107"/>
      <c r="X10144" s="225"/>
      <c r="Y10144" s="62"/>
      <c r="Z10144" s="108"/>
    </row>
    <row r="10145" spans="23:26" x14ac:dyDescent="0.25">
      <c r="W10145" s="107"/>
      <c r="X10145" s="225"/>
      <c r="Y10145" s="62"/>
      <c r="Z10145" s="108"/>
    </row>
    <row r="10146" spans="23:26" x14ac:dyDescent="0.25">
      <c r="W10146" s="107"/>
      <c r="X10146" s="225"/>
      <c r="Y10146" s="62"/>
      <c r="Z10146" s="108"/>
    </row>
    <row r="10147" spans="23:26" x14ac:dyDescent="0.25">
      <c r="W10147" s="107"/>
      <c r="X10147" s="225"/>
      <c r="Y10147" s="62"/>
      <c r="Z10147" s="108"/>
    </row>
    <row r="10148" spans="23:26" x14ac:dyDescent="0.25">
      <c r="W10148" s="107"/>
      <c r="X10148" s="225"/>
      <c r="Y10148" s="62"/>
      <c r="Z10148" s="108"/>
    </row>
    <row r="10149" spans="23:26" x14ac:dyDescent="0.25">
      <c r="W10149" s="107"/>
      <c r="X10149" s="225"/>
      <c r="Y10149" s="62"/>
      <c r="Z10149" s="108"/>
    </row>
    <row r="10150" spans="23:26" x14ac:dyDescent="0.25">
      <c r="W10150" s="107"/>
      <c r="X10150" s="225"/>
      <c r="Y10150" s="62"/>
      <c r="Z10150" s="108"/>
    </row>
    <row r="10151" spans="23:26" x14ac:dyDescent="0.25">
      <c r="W10151" s="107"/>
      <c r="X10151" s="225"/>
      <c r="Y10151" s="62"/>
      <c r="Z10151" s="108"/>
    </row>
    <row r="10152" spans="23:26" x14ac:dyDescent="0.25">
      <c r="W10152" s="107"/>
      <c r="X10152" s="225"/>
      <c r="Y10152" s="62"/>
      <c r="Z10152" s="108"/>
    </row>
    <row r="10153" spans="23:26" x14ac:dyDescent="0.25">
      <c r="W10153" s="107"/>
      <c r="X10153" s="225"/>
      <c r="Y10153" s="62"/>
      <c r="Z10153" s="108"/>
    </row>
    <row r="10154" spans="23:26" x14ac:dyDescent="0.25">
      <c r="W10154" s="107"/>
      <c r="X10154" s="225"/>
      <c r="Y10154" s="62"/>
      <c r="Z10154" s="108"/>
    </row>
    <row r="10155" spans="23:26" x14ac:dyDescent="0.25">
      <c r="W10155" s="107"/>
      <c r="X10155" s="225"/>
      <c r="Y10155" s="62"/>
      <c r="Z10155" s="108"/>
    </row>
    <row r="10156" spans="23:26" x14ac:dyDescent="0.25">
      <c r="W10156" s="107"/>
      <c r="X10156" s="225"/>
      <c r="Y10156" s="62"/>
      <c r="Z10156" s="108"/>
    </row>
    <row r="10157" spans="23:26" x14ac:dyDescent="0.25">
      <c r="W10157" s="107"/>
      <c r="X10157" s="225"/>
      <c r="Y10157" s="62"/>
      <c r="Z10157" s="108"/>
    </row>
    <row r="10158" spans="23:26" x14ac:dyDescent="0.25">
      <c r="W10158" s="107"/>
      <c r="X10158" s="225"/>
      <c r="Y10158" s="62"/>
      <c r="Z10158" s="108"/>
    </row>
    <row r="10159" spans="23:26" x14ac:dyDescent="0.25">
      <c r="W10159" s="107"/>
      <c r="X10159" s="225"/>
      <c r="Y10159" s="62"/>
      <c r="Z10159" s="108"/>
    </row>
    <row r="10160" spans="23:26" x14ac:dyDescent="0.25">
      <c r="W10160" s="107"/>
      <c r="X10160" s="225"/>
      <c r="Y10160" s="62"/>
      <c r="Z10160" s="108"/>
    </row>
    <row r="10161" spans="23:26" x14ac:dyDescent="0.25">
      <c r="W10161" s="107"/>
      <c r="X10161" s="225"/>
      <c r="Y10161" s="62"/>
      <c r="Z10161" s="108"/>
    </row>
    <row r="10162" spans="23:26" x14ac:dyDescent="0.25">
      <c r="W10162" s="107"/>
      <c r="X10162" s="225"/>
      <c r="Y10162" s="62"/>
      <c r="Z10162" s="108"/>
    </row>
    <row r="10163" spans="23:26" x14ac:dyDescent="0.25">
      <c r="W10163" s="107"/>
      <c r="X10163" s="225"/>
      <c r="Y10163" s="62"/>
      <c r="Z10163" s="108"/>
    </row>
    <row r="10164" spans="23:26" x14ac:dyDescent="0.25">
      <c r="W10164" s="107"/>
      <c r="X10164" s="225"/>
      <c r="Y10164" s="62"/>
      <c r="Z10164" s="108"/>
    </row>
    <row r="10165" spans="23:26" x14ac:dyDescent="0.25">
      <c r="W10165" s="107"/>
      <c r="X10165" s="225"/>
      <c r="Y10165" s="62"/>
      <c r="Z10165" s="108"/>
    </row>
    <row r="10166" spans="23:26" x14ac:dyDescent="0.25">
      <c r="W10166" s="107"/>
      <c r="X10166" s="225"/>
      <c r="Y10166" s="62"/>
      <c r="Z10166" s="108"/>
    </row>
    <row r="10167" spans="23:26" x14ac:dyDescent="0.25">
      <c r="W10167" s="107"/>
      <c r="X10167" s="225"/>
      <c r="Y10167" s="62"/>
      <c r="Z10167" s="108"/>
    </row>
    <row r="10168" spans="23:26" x14ac:dyDescent="0.25">
      <c r="W10168" s="107"/>
      <c r="X10168" s="225"/>
      <c r="Y10168" s="62"/>
      <c r="Z10168" s="108"/>
    </row>
    <row r="10169" spans="23:26" x14ac:dyDescent="0.25">
      <c r="W10169" s="107"/>
      <c r="X10169" s="225"/>
      <c r="Y10169" s="62"/>
      <c r="Z10169" s="108"/>
    </row>
    <row r="10170" spans="23:26" x14ac:dyDescent="0.25">
      <c r="W10170" s="107"/>
      <c r="X10170" s="225"/>
      <c r="Y10170" s="62"/>
      <c r="Z10170" s="108"/>
    </row>
    <row r="10171" spans="23:26" x14ac:dyDescent="0.25">
      <c r="W10171" s="107"/>
      <c r="X10171" s="225"/>
      <c r="Y10171" s="62"/>
      <c r="Z10171" s="108"/>
    </row>
    <row r="10172" spans="23:26" x14ac:dyDescent="0.25">
      <c r="W10172" s="107"/>
      <c r="X10172" s="225"/>
      <c r="Y10172" s="62"/>
      <c r="Z10172" s="108"/>
    </row>
    <row r="10173" spans="23:26" x14ac:dyDescent="0.25">
      <c r="W10173" s="107"/>
      <c r="X10173" s="225"/>
      <c r="Y10173" s="62"/>
      <c r="Z10173" s="108"/>
    </row>
    <row r="10174" spans="23:26" x14ac:dyDescent="0.25">
      <c r="W10174" s="107"/>
      <c r="X10174" s="225"/>
      <c r="Y10174" s="62"/>
      <c r="Z10174" s="108"/>
    </row>
    <row r="10175" spans="23:26" x14ac:dyDescent="0.25">
      <c r="W10175" s="107"/>
      <c r="X10175" s="225"/>
      <c r="Y10175" s="62"/>
      <c r="Z10175" s="108"/>
    </row>
    <row r="10176" spans="23:26" x14ac:dyDescent="0.25">
      <c r="W10176" s="107"/>
      <c r="X10176" s="225"/>
      <c r="Y10176" s="62"/>
      <c r="Z10176" s="108"/>
    </row>
    <row r="10177" spans="23:26" x14ac:dyDescent="0.25">
      <c r="W10177" s="107"/>
      <c r="X10177" s="225"/>
      <c r="Y10177" s="62"/>
      <c r="Z10177" s="108"/>
    </row>
    <row r="10178" spans="23:26" x14ac:dyDescent="0.25">
      <c r="W10178" s="107"/>
      <c r="X10178" s="225"/>
      <c r="Y10178" s="62"/>
      <c r="Z10178" s="108"/>
    </row>
    <row r="10179" spans="23:26" x14ac:dyDescent="0.25">
      <c r="W10179" s="107"/>
      <c r="X10179" s="225"/>
      <c r="Y10179" s="62"/>
      <c r="Z10179" s="108"/>
    </row>
    <row r="10180" spans="23:26" x14ac:dyDescent="0.25">
      <c r="W10180" s="107"/>
      <c r="X10180" s="225"/>
      <c r="Y10180" s="62"/>
      <c r="Z10180" s="108"/>
    </row>
    <row r="10181" spans="23:26" x14ac:dyDescent="0.25">
      <c r="W10181" s="107"/>
      <c r="X10181" s="225"/>
      <c r="Y10181" s="62"/>
      <c r="Z10181" s="108"/>
    </row>
    <row r="10182" spans="23:26" x14ac:dyDescent="0.25">
      <c r="W10182" s="107"/>
      <c r="X10182" s="225"/>
      <c r="Y10182" s="62"/>
      <c r="Z10182" s="108"/>
    </row>
    <row r="10183" spans="23:26" x14ac:dyDescent="0.25">
      <c r="W10183" s="107"/>
      <c r="X10183" s="225"/>
      <c r="Y10183" s="62"/>
      <c r="Z10183" s="108"/>
    </row>
    <row r="10184" spans="23:26" x14ac:dyDescent="0.25">
      <c r="W10184" s="107"/>
      <c r="X10184" s="225"/>
      <c r="Y10184" s="62"/>
      <c r="Z10184" s="108"/>
    </row>
    <row r="10185" spans="23:26" x14ac:dyDescent="0.25">
      <c r="W10185" s="107"/>
      <c r="X10185" s="225"/>
      <c r="Y10185" s="62"/>
      <c r="Z10185" s="108"/>
    </row>
    <row r="10186" spans="23:26" x14ac:dyDescent="0.25">
      <c r="W10186" s="107"/>
      <c r="X10186" s="225"/>
      <c r="Y10186" s="62"/>
      <c r="Z10186" s="108"/>
    </row>
    <row r="10187" spans="23:26" x14ac:dyDescent="0.25">
      <c r="W10187" s="107"/>
      <c r="X10187" s="225"/>
      <c r="Y10187" s="62"/>
      <c r="Z10187" s="108"/>
    </row>
    <row r="10188" spans="23:26" x14ac:dyDescent="0.25">
      <c r="W10188" s="107"/>
      <c r="X10188" s="225"/>
      <c r="Y10188" s="62"/>
      <c r="Z10188" s="108"/>
    </row>
    <row r="10189" spans="23:26" x14ac:dyDescent="0.25">
      <c r="W10189" s="107"/>
      <c r="X10189" s="225"/>
      <c r="Y10189" s="62"/>
      <c r="Z10189" s="108"/>
    </row>
    <row r="10190" spans="23:26" x14ac:dyDescent="0.25">
      <c r="W10190" s="107"/>
      <c r="X10190" s="225"/>
      <c r="Y10190" s="62"/>
      <c r="Z10190" s="108"/>
    </row>
    <row r="10191" spans="23:26" x14ac:dyDescent="0.25">
      <c r="W10191" s="107"/>
      <c r="X10191" s="225"/>
      <c r="Y10191" s="62"/>
      <c r="Z10191" s="108"/>
    </row>
    <row r="10192" spans="23:26" x14ac:dyDescent="0.25">
      <c r="W10192" s="107"/>
      <c r="X10192" s="225"/>
      <c r="Y10192" s="62"/>
      <c r="Z10192" s="108"/>
    </row>
    <row r="10193" spans="23:26" x14ac:dyDescent="0.25">
      <c r="W10193" s="107"/>
      <c r="X10193" s="225"/>
      <c r="Y10193" s="62"/>
      <c r="Z10193" s="108"/>
    </row>
    <row r="10194" spans="23:26" x14ac:dyDescent="0.25">
      <c r="W10194" s="107"/>
      <c r="X10194" s="225"/>
      <c r="Y10194" s="62"/>
      <c r="Z10194" s="108"/>
    </row>
    <row r="10195" spans="23:26" x14ac:dyDescent="0.25">
      <c r="W10195" s="107"/>
      <c r="X10195" s="225"/>
      <c r="Y10195" s="62"/>
      <c r="Z10195" s="108"/>
    </row>
    <row r="10196" spans="23:26" x14ac:dyDescent="0.25">
      <c r="W10196" s="107"/>
      <c r="X10196" s="225"/>
      <c r="Y10196" s="62"/>
      <c r="Z10196" s="108"/>
    </row>
    <row r="10197" spans="23:26" x14ac:dyDescent="0.25">
      <c r="W10197" s="107"/>
      <c r="X10197" s="225"/>
      <c r="Y10197" s="62"/>
      <c r="Z10197" s="108"/>
    </row>
    <row r="10198" spans="23:26" x14ac:dyDescent="0.25">
      <c r="W10198" s="107"/>
      <c r="X10198" s="225"/>
      <c r="Y10198" s="62"/>
      <c r="Z10198" s="108"/>
    </row>
    <row r="10199" spans="23:26" x14ac:dyDescent="0.25">
      <c r="W10199" s="107"/>
      <c r="X10199" s="225"/>
      <c r="Y10199" s="62"/>
      <c r="Z10199" s="108"/>
    </row>
    <row r="10200" spans="23:26" x14ac:dyDescent="0.25">
      <c r="W10200" s="107"/>
      <c r="X10200" s="225"/>
      <c r="Y10200" s="62"/>
      <c r="Z10200" s="108"/>
    </row>
    <row r="10201" spans="23:26" x14ac:dyDescent="0.25">
      <c r="W10201" s="107"/>
      <c r="X10201" s="225"/>
      <c r="Y10201" s="62"/>
      <c r="Z10201" s="108"/>
    </row>
    <row r="10202" spans="23:26" x14ac:dyDescent="0.25">
      <c r="W10202" s="107"/>
      <c r="X10202" s="225"/>
      <c r="Y10202" s="62"/>
      <c r="Z10202" s="108"/>
    </row>
    <row r="10203" spans="23:26" x14ac:dyDescent="0.25">
      <c r="W10203" s="107"/>
      <c r="X10203" s="225"/>
      <c r="Y10203" s="62"/>
      <c r="Z10203" s="108"/>
    </row>
    <row r="10204" spans="23:26" x14ac:dyDescent="0.25">
      <c r="W10204" s="107"/>
      <c r="X10204" s="225"/>
      <c r="Y10204" s="62"/>
      <c r="Z10204" s="108"/>
    </row>
    <row r="10205" spans="23:26" x14ac:dyDescent="0.25">
      <c r="W10205" s="107"/>
      <c r="X10205" s="225"/>
      <c r="Y10205" s="62"/>
      <c r="Z10205" s="108"/>
    </row>
    <row r="10206" spans="23:26" x14ac:dyDescent="0.25">
      <c r="W10206" s="107"/>
      <c r="X10206" s="225"/>
      <c r="Y10206" s="62"/>
      <c r="Z10206" s="108"/>
    </row>
    <row r="10207" spans="23:26" x14ac:dyDescent="0.25">
      <c r="W10207" s="107"/>
      <c r="X10207" s="225"/>
      <c r="Y10207" s="62"/>
      <c r="Z10207" s="108"/>
    </row>
    <row r="10208" spans="23:26" x14ac:dyDescent="0.25">
      <c r="W10208" s="107"/>
      <c r="X10208" s="225"/>
      <c r="Y10208" s="62"/>
      <c r="Z10208" s="108"/>
    </row>
    <row r="10209" spans="23:26" x14ac:dyDescent="0.25">
      <c r="W10209" s="107"/>
      <c r="X10209" s="225"/>
      <c r="Y10209" s="62"/>
      <c r="Z10209" s="108"/>
    </row>
    <row r="10210" spans="23:26" x14ac:dyDescent="0.25">
      <c r="W10210" s="107"/>
      <c r="X10210" s="225"/>
      <c r="Y10210" s="62"/>
      <c r="Z10210" s="108"/>
    </row>
    <row r="10211" spans="23:26" x14ac:dyDescent="0.25">
      <c r="W10211" s="107"/>
      <c r="X10211" s="225"/>
      <c r="Y10211" s="62"/>
      <c r="Z10211" s="108"/>
    </row>
    <row r="10212" spans="23:26" x14ac:dyDescent="0.25">
      <c r="W10212" s="107"/>
      <c r="X10212" s="225"/>
      <c r="Y10212" s="62"/>
      <c r="Z10212" s="108"/>
    </row>
    <row r="10213" spans="23:26" x14ac:dyDescent="0.25">
      <c r="W10213" s="107"/>
      <c r="X10213" s="225"/>
      <c r="Y10213" s="62"/>
      <c r="Z10213" s="108"/>
    </row>
    <row r="10214" spans="23:26" x14ac:dyDescent="0.25">
      <c r="W10214" s="107"/>
      <c r="X10214" s="225"/>
      <c r="Y10214" s="62"/>
      <c r="Z10214" s="108"/>
    </row>
    <row r="10215" spans="23:26" x14ac:dyDescent="0.25">
      <c r="W10215" s="107"/>
      <c r="X10215" s="225"/>
      <c r="Y10215" s="62"/>
      <c r="Z10215" s="108"/>
    </row>
    <row r="10216" spans="23:26" x14ac:dyDescent="0.25">
      <c r="W10216" s="107"/>
      <c r="X10216" s="225"/>
      <c r="Y10216" s="62"/>
      <c r="Z10216" s="108"/>
    </row>
    <row r="10217" spans="23:26" x14ac:dyDescent="0.25">
      <c r="W10217" s="107"/>
      <c r="X10217" s="225"/>
      <c r="Y10217" s="62"/>
      <c r="Z10217" s="108"/>
    </row>
    <row r="10218" spans="23:26" x14ac:dyDescent="0.25">
      <c r="W10218" s="107"/>
      <c r="X10218" s="225"/>
      <c r="Y10218" s="62"/>
      <c r="Z10218" s="108"/>
    </row>
    <row r="10219" spans="23:26" x14ac:dyDescent="0.25">
      <c r="W10219" s="107"/>
      <c r="X10219" s="225"/>
      <c r="Y10219" s="62"/>
      <c r="Z10219" s="108"/>
    </row>
    <row r="10220" spans="23:26" x14ac:dyDescent="0.25">
      <c r="W10220" s="107"/>
      <c r="X10220" s="225"/>
      <c r="Y10220" s="62"/>
      <c r="Z10220" s="108"/>
    </row>
    <row r="10221" spans="23:26" x14ac:dyDescent="0.25">
      <c r="W10221" s="107"/>
      <c r="X10221" s="225"/>
      <c r="Y10221" s="62"/>
      <c r="Z10221" s="108"/>
    </row>
    <row r="10222" spans="23:26" x14ac:dyDescent="0.25">
      <c r="W10222" s="107"/>
      <c r="X10222" s="225"/>
      <c r="Y10222" s="62"/>
      <c r="Z10222" s="108"/>
    </row>
    <row r="10223" spans="23:26" x14ac:dyDescent="0.25">
      <c r="W10223" s="107"/>
      <c r="X10223" s="225"/>
      <c r="Y10223" s="62"/>
      <c r="Z10223" s="108"/>
    </row>
    <row r="10224" spans="23:26" x14ac:dyDescent="0.25">
      <c r="W10224" s="107"/>
      <c r="X10224" s="225"/>
      <c r="Y10224" s="62"/>
      <c r="Z10224" s="108"/>
    </row>
    <row r="10225" spans="23:26" x14ac:dyDescent="0.25">
      <c r="W10225" s="107"/>
      <c r="X10225" s="225"/>
      <c r="Y10225" s="62"/>
      <c r="Z10225" s="108"/>
    </row>
    <row r="10226" spans="23:26" x14ac:dyDescent="0.25">
      <c r="W10226" s="107"/>
      <c r="X10226" s="225"/>
      <c r="Y10226" s="62"/>
      <c r="Z10226" s="108"/>
    </row>
    <row r="10227" spans="23:26" x14ac:dyDescent="0.25">
      <c r="W10227" s="107"/>
      <c r="X10227" s="225"/>
      <c r="Y10227" s="62"/>
      <c r="Z10227" s="108"/>
    </row>
    <row r="10228" spans="23:26" x14ac:dyDescent="0.25">
      <c r="W10228" s="107"/>
      <c r="X10228" s="225"/>
      <c r="Y10228" s="62"/>
      <c r="Z10228" s="108"/>
    </row>
    <row r="10229" spans="23:26" x14ac:dyDescent="0.25">
      <c r="W10229" s="107"/>
      <c r="X10229" s="225"/>
      <c r="Y10229" s="62"/>
      <c r="Z10229" s="108"/>
    </row>
    <row r="10230" spans="23:26" x14ac:dyDescent="0.25">
      <c r="W10230" s="107"/>
      <c r="X10230" s="225"/>
      <c r="Y10230" s="62"/>
      <c r="Z10230" s="108"/>
    </row>
    <row r="10231" spans="23:26" x14ac:dyDescent="0.25">
      <c r="W10231" s="107"/>
      <c r="X10231" s="225"/>
      <c r="Y10231" s="62"/>
      <c r="Z10231" s="108"/>
    </row>
    <row r="10232" spans="23:26" x14ac:dyDescent="0.25">
      <c r="W10232" s="107"/>
      <c r="X10232" s="225"/>
      <c r="Y10232" s="62"/>
      <c r="Z10232" s="108"/>
    </row>
    <row r="10233" spans="23:26" x14ac:dyDescent="0.25">
      <c r="W10233" s="107"/>
      <c r="X10233" s="225"/>
      <c r="Y10233" s="62"/>
      <c r="Z10233" s="108"/>
    </row>
    <row r="10234" spans="23:26" x14ac:dyDescent="0.25">
      <c r="W10234" s="107"/>
      <c r="X10234" s="225"/>
      <c r="Y10234" s="62"/>
      <c r="Z10234" s="108"/>
    </row>
    <row r="10235" spans="23:26" x14ac:dyDescent="0.25">
      <c r="W10235" s="107"/>
      <c r="X10235" s="225"/>
      <c r="Y10235" s="62"/>
      <c r="Z10235" s="108"/>
    </row>
    <row r="10236" spans="23:26" x14ac:dyDescent="0.25">
      <c r="W10236" s="107"/>
      <c r="X10236" s="225"/>
      <c r="Y10236" s="62"/>
      <c r="Z10236" s="108"/>
    </row>
    <row r="10237" spans="23:26" x14ac:dyDescent="0.25">
      <c r="W10237" s="107"/>
      <c r="X10237" s="225"/>
      <c r="Y10237" s="62"/>
      <c r="Z10237" s="108"/>
    </row>
    <row r="10238" spans="23:26" x14ac:dyDescent="0.25">
      <c r="W10238" s="107"/>
      <c r="X10238" s="225"/>
      <c r="Y10238" s="62"/>
      <c r="Z10238" s="108"/>
    </row>
    <row r="10239" spans="23:26" x14ac:dyDescent="0.25">
      <c r="W10239" s="107"/>
      <c r="X10239" s="225"/>
      <c r="Y10239" s="62"/>
      <c r="Z10239" s="108"/>
    </row>
    <row r="10240" spans="23:26" x14ac:dyDescent="0.25">
      <c r="W10240" s="107"/>
      <c r="X10240" s="225"/>
      <c r="Y10240" s="62"/>
      <c r="Z10240" s="108"/>
    </row>
    <row r="10241" spans="23:26" x14ac:dyDescent="0.25">
      <c r="W10241" s="107"/>
      <c r="X10241" s="225"/>
      <c r="Y10241" s="62"/>
      <c r="Z10241" s="108"/>
    </row>
    <row r="10242" spans="23:26" x14ac:dyDescent="0.25">
      <c r="W10242" s="107"/>
      <c r="X10242" s="225"/>
      <c r="Y10242" s="62"/>
      <c r="Z10242" s="108"/>
    </row>
    <row r="10243" spans="23:26" x14ac:dyDescent="0.25">
      <c r="W10243" s="107"/>
      <c r="X10243" s="225"/>
      <c r="Y10243" s="62"/>
      <c r="Z10243" s="108"/>
    </row>
    <row r="10244" spans="23:26" x14ac:dyDescent="0.25">
      <c r="W10244" s="107"/>
      <c r="X10244" s="225"/>
      <c r="Y10244" s="62"/>
      <c r="Z10244" s="108"/>
    </row>
    <row r="10245" spans="23:26" x14ac:dyDescent="0.25">
      <c r="W10245" s="107"/>
      <c r="X10245" s="225"/>
      <c r="Y10245" s="62"/>
      <c r="Z10245" s="108"/>
    </row>
    <row r="10246" spans="23:26" x14ac:dyDescent="0.25">
      <c r="W10246" s="107"/>
      <c r="X10246" s="225"/>
      <c r="Y10246" s="62"/>
      <c r="Z10246" s="108"/>
    </row>
    <row r="10247" spans="23:26" x14ac:dyDescent="0.25">
      <c r="W10247" s="107"/>
      <c r="X10247" s="225"/>
      <c r="Y10247" s="62"/>
      <c r="Z10247" s="108"/>
    </row>
    <row r="10248" spans="23:26" x14ac:dyDescent="0.25">
      <c r="W10248" s="107"/>
      <c r="X10248" s="225"/>
      <c r="Y10248" s="62"/>
      <c r="Z10248" s="108"/>
    </row>
    <row r="10249" spans="23:26" x14ac:dyDescent="0.25">
      <c r="W10249" s="107"/>
      <c r="X10249" s="225"/>
      <c r="Y10249" s="62"/>
      <c r="Z10249" s="108"/>
    </row>
    <row r="10250" spans="23:26" x14ac:dyDescent="0.25">
      <c r="W10250" s="107"/>
      <c r="X10250" s="225"/>
      <c r="Y10250" s="62"/>
      <c r="Z10250" s="108"/>
    </row>
    <row r="10251" spans="23:26" x14ac:dyDescent="0.25">
      <c r="W10251" s="107"/>
      <c r="X10251" s="225"/>
      <c r="Y10251" s="62"/>
      <c r="Z10251" s="108"/>
    </row>
    <row r="10252" spans="23:26" x14ac:dyDescent="0.25">
      <c r="W10252" s="107"/>
      <c r="X10252" s="225"/>
      <c r="Y10252" s="62"/>
      <c r="Z10252" s="108"/>
    </row>
    <row r="10253" spans="23:26" x14ac:dyDescent="0.25">
      <c r="W10253" s="107"/>
      <c r="X10253" s="225"/>
      <c r="Y10253" s="62"/>
      <c r="Z10253" s="108"/>
    </row>
    <row r="10254" spans="23:26" x14ac:dyDescent="0.25">
      <c r="W10254" s="107"/>
      <c r="X10254" s="225"/>
      <c r="Y10254" s="62"/>
      <c r="Z10254" s="108"/>
    </row>
    <row r="10255" spans="23:26" x14ac:dyDescent="0.25">
      <c r="W10255" s="107"/>
      <c r="X10255" s="225"/>
      <c r="Y10255" s="62"/>
      <c r="Z10255" s="108"/>
    </row>
    <row r="10256" spans="23:26" x14ac:dyDescent="0.25">
      <c r="W10256" s="107"/>
      <c r="X10256" s="225"/>
      <c r="Y10256" s="62"/>
      <c r="Z10256" s="108"/>
    </row>
    <row r="10257" spans="23:26" x14ac:dyDescent="0.25">
      <c r="W10257" s="107"/>
      <c r="X10257" s="225"/>
      <c r="Y10257" s="62"/>
      <c r="Z10257" s="108"/>
    </row>
    <row r="10258" spans="23:26" x14ac:dyDescent="0.25">
      <c r="W10258" s="107"/>
      <c r="X10258" s="225"/>
      <c r="Y10258" s="62"/>
      <c r="Z10258" s="108"/>
    </row>
    <row r="10259" spans="23:26" x14ac:dyDescent="0.25">
      <c r="W10259" s="107"/>
      <c r="X10259" s="225"/>
      <c r="Y10259" s="62"/>
      <c r="Z10259" s="108"/>
    </row>
    <row r="10260" spans="23:26" x14ac:dyDescent="0.25">
      <c r="W10260" s="107"/>
      <c r="X10260" s="225"/>
      <c r="Y10260" s="62"/>
      <c r="Z10260" s="108"/>
    </row>
    <row r="10261" spans="23:26" x14ac:dyDescent="0.25">
      <c r="W10261" s="107"/>
      <c r="X10261" s="225"/>
      <c r="Y10261" s="62"/>
      <c r="Z10261" s="108"/>
    </row>
    <row r="10262" spans="23:26" x14ac:dyDescent="0.25">
      <c r="W10262" s="107"/>
      <c r="X10262" s="225"/>
      <c r="Y10262" s="62"/>
      <c r="Z10262" s="108"/>
    </row>
    <row r="10263" spans="23:26" x14ac:dyDescent="0.25">
      <c r="W10263" s="107"/>
      <c r="X10263" s="225"/>
      <c r="Y10263" s="62"/>
      <c r="Z10263" s="108"/>
    </row>
    <row r="10264" spans="23:26" x14ac:dyDescent="0.25">
      <c r="W10264" s="107"/>
      <c r="X10264" s="225"/>
      <c r="Y10264" s="62"/>
      <c r="Z10264" s="108"/>
    </row>
    <row r="10265" spans="23:26" x14ac:dyDescent="0.25">
      <c r="W10265" s="107"/>
      <c r="X10265" s="225"/>
      <c r="Y10265" s="62"/>
      <c r="Z10265" s="108"/>
    </row>
    <row r="10266" spans="23:26" x14ac:dyDescent="0.25">
      <c r="W10266" s="107"/>
      <c r="X10266" s="225"/>
      <c r="Y10266" s="62"/>
      <c r="Z10266" s="108"/>
    </row>
    <row r="10267" spans="23:26" x14ac:dyDescent="0.25">
      <c r="W10267" s="107"/>
      <c r="X10267" s="225"/>
      <c r="Y10267" s="62"/>
      <c r="Z10267" s="108"/>
    </row>
    <row r="10268" spans="23:26" x14ac:dyDescent="0.25">
      <c r="W10268" s="107"/>
      <c r="X10268" s="225"/>
      <c r="Y10268" s="62"/>
      <c r="Z10268" s="108"/>
    </row>
    <row r="10269" spans="23:26" x14ac:dyDescent="0.25">
      <c r="W10269" s="107"/>
      <c r="X10269" s="225"/>
      <c r="Y10269" s="62"/>
      <c r="Z10269" s="108"/>
    </row>
    <row r="10270" spans="23:26" x14ac:dyDescent="0.25">
      <c r="W10270" s="107"/>
      <c r="X10270" s="225"/>
      <c r="Y10270" s="62"/>
      <c r="Z10270" s="108"/>
    </row>
    <row r="10271" spans="23:26" x14ac:dyDescent="0.25">
      <c r="W10271" s="107"/>
      <c r="X10271" s="225"/>
      <c r="Y10271" s="62"/>
      <c r="Z10271" s="108"/>
    </row>
    <row r="10272" spans="23:26" x14ac:dyDescent="0.25">
      <c r="W10272" s="107"/>
      <c r="X10272" s="225"/>
      <c r="Y10272" s="62"/>
      <c r="Z10272" s="108"/>
    </row>
    <row r="10273" spans="23:26" x14ac:dyDescent="0.25">
      <c r="W10273" s="107"/>
      <c r="X10273" s="225"/>
      <c r="Y10273" s="62"/>
      <c r="Z10273" s="108"/>
    </row>
    <row r="10274" spans="23:26" x14ac:dyDescent="0.25">
      <c r="W10274" s="107"/>
      <c r="X10274" s="225"/>
      <c r="Y10274" s="62"/>
      <c r="Z10274" s="108"/>
    </row>
    <row r="10275" spans="23:26" x14ac:dyDescent="0.25">
      <c r="W10275" s="107"/>
      <c r="X10275" s="225"/>
      <c r="Y10275" s="62"/>
      <c r="Z10275" s="108"/>
    </row>
    <row r="10276" spans="23:26" x14ac:dyDescent="0.25">
      <c r="W10276" s="107"/>
      <c r="X10276" s="225"/>
      <c r="Y10276" s="62"/>
      <c r="Z10276" s="108"/>
    </row>
    <row r="10277" spans="23:26" x14ac:dyDescent="0.25">
      <c r="W10277" s="107"/>
      <c r="X10277" s="225"/>
      <c r="Y10277" s="62"/>
      <c r="Z10277" s="108"/>
    </row>
    <row r="10278" spans="23:26" x14ac:dyDescent="0.25">
      <c r="W10278" s="107"/>
      <c r="X10278" s="225"/>
      <c r="Y10278" s="62"/>
      <c r="Z10278" s="108"/>
    </row>
    <row r="10279" spans="23:26" x14ac:dyDescent="0.25">
      <c r="W10279" s="107"/>
      <c r="X10279" s="225"/>
      <c r="Y10279" s="62"/>
      <c r="Z10279" s="108"/>
    </row>
    <row r="10280" spans="23:26" x14ac:dyDescent="0.25">
      <c r="W10280" s="107"/>
      <c r="X10280" s="225"/>
      <c r="Y10280" s="62"/>
      <c r="Z10280" s="108"/>
    </row>
    <row r="10281" spans="23:26" x14ac:dyDescent="0.25">
      <c r="W10281" s="107"/>
      <c r="X10281" s="225"/>
      <c r="Y10281" s="62"/>
      <c r="Z10281" s="108"/>
    </row>
    <row r="10282" spans="23:26" x14ac:dyDescent="0.25">
      <c r="W10282" s="107"/>
      <c r="X10282" s="225"/>
      <c r="Y10282" s="62"/>
      <c r="Z10282" s="108"/>
    </row>
    <row r="10283" spans="23:26" x14ac:dyDescent="0.25">
      <c r="W10283" s="107"/>
      <c r="X10283" s="225"/>
      <c r="Y10283" s="62"/>
      <c r="Z10283" s="108"/>
    </row>
    <row r="10284" spans="23:26" x14ac:dyDescent="0.25">
      <c r="W10284" s="107"/>
      <c r="X10284" s="225"/>
      <c r="Y10284" s="62"/>
      <c r="Z10284" s="108"/>
    </row>
    <row r="10285" spans="23:26" x14ac:dyDescent="0.25">
      <c r="W10285" s="107"/>
      <c r="X10285" s="225"/>
      <c r="Y10285" s="62"/>
      <c r="Z10285" s="108"/>
    </row>
    <row r="10286" spans="23:26" x14ac:dyDescent="0.25">
      <c r="W10286" s="107"/>
      <c r="X10286" s="225"/>
      <c r="Y10286" s="62"/>
      <c r="Z10286" s="108"/>
    </row>
    <row r="10287" spans="23:26" x14ac:dyDescent="0.25">
      <c r="W10287" s="107"/>
      <c r="X10287" s="225"/>
      <c r="Y10287" s="62"/>
      <c r="Z10287" s="108"/>
    </row>
    <row r="10288" spans="23:26" x14ac:dyDescent="0.25">
      <c r="W10288" s="107"/>
      <c r="X10288" s="225"/>
      <c r="Y10288" s="62"/>
      <c r="Z10288" s="108"/>
    </row>
    <row r="10289" spans="23:26" x14ac:dyDescent="0.25">
      <c r="W10289" s="107"/>
      <c r="X10289" s="225"/>
      <c r="Y10289" s="62"/>
      <c r="Z10289" s="108"/>
    </row>
    <row r="10290" spans="23:26" x14ac:dyDescent="0.25">
      <c r="W10290" s="107"/>
      <c r="X10290" s="225"/>
      <c r="Y10290" s="62"/>
      <c r="Z10290" s="108"/>
    </row>
    <row r="10291" spans="23:26" x14ac:dyDescent="0.25">
      <c r="W10291" s="107"/>
      <c r="X10291" s="225"/>
      <c r="Y10291" s="62"/>
      <c r="Z10291" s="108"/>
    </row>
    <row r="10292" spans="23:26" x14ac:dyDescent="0.25">
      <c r="W10292" s="107"/>
      <c r="X10292" s="225"/>
      <c r="Y10292" s="62"/>
      <c r="Z10292" s="108"/>
    </row>
    <row r="10293" spans="23:26" x14ac:dyDescent="0.25">
      <c r="W10293" s="107"/>
      <c r="X10293" s="225"/>
      <c r="Y10293" s="62"/>
      <c r="Z10293" s="108"/>
    </row>
    <row r="10294" spans="23:26" x14ac:dyDescent="0.25">
      <c r="W10294" s="107"/>
      <c r="X10294" s="225"/>
      <c r="Y10294" s="62"/>
      <c r="Z10294" s="108"/>
    </row>
    <row r="10295" spans="23:26" x14ac:dyDescent="0.25">
      <c r="W10295" s="107"/>
      <c r="X10295" s="225"/>
      <c r="Y10295" s="62"/>
      <c r="Z10295" s="108"/>
    </row>
    <row r="10296" spans="23:26" x14ac:dyDescent="0.25">
      <c r="W10296" s="107"/>
      <c r="X10296" s="225"/>
      <c r="Y10296" s="62"/>
      <c r="Z10296" s="108"/>
    </row>
    <row r="10297" spans="23:26" x14ac:dyDescent="0.25">
      <c r="W10297" s="107"/>
      <c r="X10297" s="225"/>
      <c r="Y10297" s="62"/>
      <c r="Z10297" s="108"/>
    </row>
    <row r="10298" spans="23:26" x14ac:dyDescent="0.25">
      <c r="W10298" s="107"/>
      <c r="X10298" s="225"/>
      <c r="Y10298" s="62"/>
      <c r="Z10298" s="108"/>
    </row>
    <row r="10299" spans="23:26" x14ac:dyDescent="0.25">
      <c r="W10299" s="107"/>
      <c r="X10299" s="225"/>
      <c r="Y10299" s="62"/>
      <c r="Z10299" s="108"/>
    </row>
    <row r="10300" spans="23:26" x14ac:dyDescent="0.25">
      <c r="W10300" s="107"/>
      <c r="X10300" s="225"/>
      <c r="Y10300" s="62"/>
      <c r="Z10300" s="108"/>
    </row>
    <row r="10301" spans="23:26" x14ac:dyDescent="0.25">
      <c r="W10301" s="107"/>
      <c r="X10301" s="225"/>
      <c r="Y10301" s="62"/>
      <c r="Z10301" s="108"/>
    </row>
    <row r="10302" spans="23:26" x14ac:dyDescent="0.25">
      <c r="W10302" s="107"/>
      <c r="X10302" s="225"/>
      <c r="Y10302" s="62"/>
      <c r="Z10302" s="108"/>
    </row>
    <row r="10303" spans="23:26" x14ac:dyDescent="0.25">
      <c r="W10303" s="107"/>
      <c r="X10303" s="225"/>
      <c r="Y10303" s="62"/>
      <c r="Z10303" s="108"/>
    </row>
    <row r="10304" spans="23:26" x14ac:dyDescent="0.25">
      <c r="W10304" s="107"/>
      <c r="X10304" s="225"/>
      <c r="Y10304" s="62"/>
      <c r="Z10304" s="108"/>
    </row>
    <row r="10305" spans="23:26" x14ac:dyDescent="0.25">
      <c r="W10305" s="107"/>
      <c r="X10305" s="225"/>
      <c r="Y10305" s="62"/>
      <c r="Z10305" s="108"/>
    </row>
    <row r="10306" spans="23:26" x14ac:dyDescent="0.25">
      <c r="W10306" s="107"/>
      <c r="X10306" s="225"/>
      <c r="Y10306" s="62"/>
      <c r="Z10306" s="108"/>
    </row>
    <row r="10307" spans="23:26" x14ac:dyDescent="0.25">
      <c r="W10307" s="107"/>
      <c r="X10307" s="225"/>
      <c r="Y10307" s="62"/>
      <c r="Z10307" s="108"/>
    </row>
    <row r="10308" spans="23:26" x14ac:dyDescent="0.25">
      <c r="W10308" s="107"/>
      <c r="X10308" s="225"/>
      <c r="Y10308" s="62"/>
      <c r="Z10308" s="108"/>
    </row>
    <row r="10309" spans="23:26" x14ac:dyDescent="0.25">
      <c r="W10309" s="107"/>
      <c r="X10309" s="225"/>
      <c r="Y10309" s="62"/>
      <c r="Z10309" s="108"/>
    </row>
    <row r="10310" spans="23:26" x14ac:dyDescent="0.25">
      <c r="W10310" s="107"/>
      <c r="X10310" s="225"/>
      <c r="Y10310" s="62"/>
      <c r="Z10310" s="108"/>
    </row>
    <row r="10311" spans="23:26" x14ac:dyDescent="0.25">
      <c r="W10311" s="107"/>
      <c r="X10311" s="225"/>
      <c r="Y10311" s="62"/>
      <c r="Z10311" s="108"/>
    </row>
    <row r="10312" spans="23:26" x14ac:dyDescent="0.25">
      <c r="W10312" s="107"/>
      <c r="X10312" s="225"/>
      <c r="Y10312" s="62"/>
      <c r="Z10312" s="108"/>
    </row>
    <row r="10313" spans="23:26" x14ac:dyDescent="0.25">
      <c r="W10313" s="107"/>
      <c r="X10313" s="225"/>
      <c r="Y10313" s="62"/>
      <c r="Z10313" s="108"/>
    </row>
    <row r="10314" spans="23:26" x14ac:dyDescent="0.25">
      <c r="W10314" s="107"/>
      <c r="X10314" s="225"/>
      <c r="Y10314" s="62"/>
      <c r="Z10314" s="108"/>
    </row>
    <row r="10315" spans="23:26" x14ac:dyDescent="0.25">
      <c r="W10315" s="107"/>
      <c r="X10315" s="225"/>
      <c r="Y10315" s="62"/>
      <c r="Z10315" s="108"/>
    </row>
    <row r="10316" spans="23:26" x14ac:dyDescent="0.25">
      <c r="W10316" s="107"/>
      <c r="X10316" s="225"/>
      <c r="Y10316" s="62"/>
      <c r="Z10316" s="108"/>
    </row>
    <row r="10317" spans="23:26" x14ac:dyDescent="0.25">
      <c r="W10317" s="107"/>
      <c r="X10317" s="225"/>
      <c r="Y10317" s="62"/>
      <c r="Z10317" s="108"/>
    </row>
    <row r="10318" spans="23:26" x14ac:dyDescent="0.25">
      <c r="W10318" s="107"/>
      <c r="X10318" s="225"/>
      <c r="Y10318" s="62"/>
      <c r="Z10318" s="108"/>
    </row>
    <row r="10319" spans="23:26" x14ac:dyDescent="0.25">
      <c r="W10319" s="107"/>
      <c r="X10319" s="225"/>
      <c r="Y10319" s="62"/>
      <c r="Z10319" s="108"/>
    </row>
    <row r="10320" spans="23:26" x14ac:dyDescent="0.25">
      <c r="W10320" s="107"/>
      <c r="X10320" s="225"/>
      <c r="Y10320" s="62"/>
      <c r="Z10320" s="108"/>
    </row>
    <row r="10321" spans="23:26" x14ac:dyDescent="0.25">
      <c r="W10321" s="107"/>
      <c r="X10321" s="225"/>
      <c r="Y10321" s="62"/>
      <c r="Z10321" s="108"/>
    </row>
    <row r="10322" spans="23:26" x14ac:dyDescent="0.25">
      <c r="W10322" s="107"/>
      <c r="X10322" s="225"/>
      <c r="Y10322" s="62"/>
      <c r="Z10322" s="108"/>
    </row>
    <row r="10323" spans="23:26" x14ac:dyDescent="0.25">
      <c r="W10323" s="107"/>
      <c r="X10323" s="225"/>
      <c r="Y10323" s="62"/>
      <c r="Z10323" s="108"/>
    </row>
    <row r="10324" spans="23:26" x14ac:dyDescent="0.25">
      <c r="W10324" s="107"/>
      <c r="X10324" s="225"/>
      <c r="Y10324" s="62"/>
      <c r="Z10324" s="108"/>
    </row>
    <row r="10325" spans="23:26" x14ac:dyDescent="0.25">
      <c r="W10325" s="107"/>
      <c r="X10325" s="225"/>
      <c r="Y10325" s="62"/>
      <c r="Z10325" s="108"/>
    </row>
    <row r="10326" spans="23:26" x14ac:dyDescent="0.25">
      <c r="W10326" s="107"/>
      <c r="X10326" s="225"/>
      <c r="Y10326" s="62"/>
      <c r="Z10326" s="108"/>
    </row>
    <row r="10327" spans="23:26" x14ac:dyDescent="0.25">
      <c r="W10327" s="107"/>
      <c r="X10327" s="225"/>
      <c r="Y10327" s="62"/>
      <c r="Z10327" s="108"/>
    </row>
    <row r="10328" spans="23:26" x14ac:dyDescent="0.25">
      <c r="W10328" s="107"/>
      <c r="X10328" s="225"/>
      <c r="Y10328" s="62"/>
      <c r="Z10328" s="108"/>
    </row>
    <row r="10329" spans="23:26" x14ac:dyDescent="0.25">
      <c r="W10329" s="107"/>
      <c r="X10329" s="225"/>
      <c r="Y10329" s="62"/>
      <c r="Z10329" s="108"/>
    </row>
    <row r="10330" spans="23:26" x14ac:dyDescent="0.25">
      <c r="W10330" s="107"/>
      <c r="X10330" s="225"/>
      <c r="Y10330" s="62"/>
      <c r="Z10330" s="108"/>
    </row>
    <row r="10331" spans="23:26" x14ac:dyDescent="0.25">
      <c r="W10331" s="107"/>
      <c r="X10331" s="225"/>
      <c r="Y10331" s="62"/>
      <c r="Z10331" s="108"/>
    </row>
    <row r="10332" spans="23:26" x14ac:dyDescent="0.25">
      <c r="W10332" s="107"/>
      <c r="X10332" s="225"/>
      <c r="Y10332" s="62"/>
      <c r="Z10332" s="108"/>
    </row>
    <row r="10333" spans="23:26" x14ac:dyDescent="0.25">
      <c r="W10333" s="107"/>
      <c r="X10333" s="225"/>
      <c r="Y10333" s="62"/>
      <c r="Z10333" s="108"/>
    </row>
    <row r="10334" spans="23:26" x14ac:dyDescent="0.25">
      <c r="W10334" s="107"/>
      <c r="X10334" s="225"/>
      <c r="Y10334" s="62"/>
      <c r="Z10334" s="108"/>
    </row>
    <row r="10335" spans="23:26" x14ac:dyDescent="0.25">
      <c r="W10335" s="107"/>
      <c r="X10335" s="225"/>
      <c r="Y10335" s="62"/>
      <c r="Z10335" s="108"/>
    </row>
    <row r="10336" spans="23:26" x14ac:dyDescent="0.25">
      <c r="W10336" s="107"/>
      <c r="X10336" s="225"/>
      <c r="Y10336" s="62"/>
      <c r="Z10336" s="108"/>
    </row>
    <row r="10337" spans="23:26" x14ac:dyDescent="0.25">
      <c r="W10337" s="107"/>
      <c r="X10337" s="225"/>
      <c r="Y10337" s="62"/>
      <c r="Z10337" s="108"/>
    </row>
    <row r="10338" spans="23:26" x14ac:dyDescent="0.25">
      <c r="W10338" s="107"/>
      <c r="X10338" s="225"/>
      <c r="Y10338" s="62"/>
      <c r="Z10338" s="108"/>
    </row>
    <row r="10339" spans="23:26" x14ac:dyDescent="0.25">
      <c r="W10339" s="107"/>
      <c r="X10339" s="225"/>
      <c r="Y10339" s="62"/>
      <c r="Z10339" s="108"/>
    </row>
    <row r="10340" spans="23:26" x14ac:dyDescent="0.25">
      <c r="W10340" s="107"/>
      <c r="X10340" s="225"/>
      <c r="Y10340" s="62"/>
      <c r="Z10340" s="108"/>
    </row>
    <row r="10341" spans="23:26" x14ac:dyDescent="0.25">
      <c r="W10341" s="107"/>
      <c r="X10341" s="225"/>
      <c r="Y10341" s="62"/>
      <c r="Z10341" s="108"/>
    </row>
    <row r="10342" spans="23:26" x14ac:dyDescent="0.25">
      <c r="W10342" s="107"/>
      <c r="X10342" s="225"/>
      <c r="Y10342" s="62"/>
      <c r="Z10342" s="108"/>
    </row>
    <row r="10343" spans="23:26" x14ac:dyDescent="0.25">
      <c r="W10343" s="107"/>
      <c r="X10343" s="225"/>
      <c r="Y10343" s="62"/>
      <c r="Z10343" s="108"/>
    </row>
    <row r="10344" spans="23:26" x14ac:dyDescent="0.25">
      <c r="W10344" s="107"/>
      <c r="X10344" s="225"/>
      <c r="Y10344" s="62"/>
      <c r="Z10344" s="108"/>
    </row>
    <row r="10345" spans="23:26" x14ac:dyDescent="0.25">
      <c r="W10345" s="107"/>
      <c r="X10345" s="225"/>
      <c r="Y10345" s="62"/>
      <c r="Z10345" s="108"/>
    </row>
    <row r="10346" spans="23:26" x14ac:dyDescent="0.25">
      <c r="W10346" s="107"/>
      <c r="X10346" s="225"/>
      <c r="Y10346" s="62"/>
      <c r="Z10346" s="108"/>
    </row>
    <row r="10347" spans="23:26" x14ac:dyDescent="0.25">
      <c r="W10347" s="107"/>
      <c r="X10347" s="225"/>
      <c r="Y10347" s="62"/>
      <c r="Z10347" s="108"/>
    </row>
    <row r="10348" spans="23:26" x14ac:dyDescent="0.25">
      <c r="W10348" s="107"/>
      <c r="X10348" s="225"/>
      <c r="Y10348" s="62"/>
      <c r="Z10348" s="108"/>
    </row>
    <row r="10349" spans="23:26" x14ac:dyDescent="0.25">
      <c r="W10349" s="107"/>
      <c r="X10349" s="225"/>
      <c r="Y10349" s="62"/>
      <c r="Z10349" s="108"/>
    </row>
    <row r="10350" spans="23:26" x14ac:dyDescent="0.25">
      <c r="W10350" s="107"/>
      <c r="X10350" s="225"/>
      <c r="Y10350" s="62"/>
      <c r="Z10350" s="108"/>
    </row>
    <row r="10351" spans="23:26" x14ac:dyDescent="0.25">
      <c r="W10351" s="107"/>
      <c r="X10351" s="225"/>
      <c r="Y10351" s="62"/>
      <c r="Z10351" s="108"/>
    </row>
    <row r="10352" spans="23:26" x14ac:dyDescent="0.25">
      <c r="W10352" s="107"/>
      <c r="X10352" s="225"/>
      <c r="Y10352" s="62"/>
      <c r="Z10352" s="108"/>
    </row>
    <row r="10353" spans="23:26" x14ac:dyDescent="0.25">
      <c r="W10353" s="107"/>
      <c r="X10353" s="225"/>
      <c r="Y10353" s="62"/>
      <c r="Z10353" s="108"/>
    </row>
    <row r="10354" spans="23:26" x14ac:dyDescent="0.25">
      <c r="W10354" s="107"/>
      <c r="X10354" s="225"/>
      <c r="Y10354" s="62"/>
      <c r="Z10354" s="108"/>
    </row>
    <row r="10355" spans="23:26" x14ac:dyDescent="0.25">
      <c r="W10355" s="107"/>
      <c r="X10355" s="225"/>
      <c r="Y10355" s="62"/>
      <c r="Z10355" s="108"/>
    </row>
    <row r="10356" spans="23:26" x14ac:dyDescent="0.25">
      <c r="W10356" s="107"/>
      <c r="X10356" s="225"/>
      <c r="Y10356" s="62"/>
      <c r="Z10356" s="108"/>
    </row>
    <row r="10357" spans="23:26" x14ac:dyDescent="0.25">
      <c r="W10357" s="107"/>
      <c r="X10357" s="225"/>
      <c r="Y10357" s="62"/>
      <c r="Z10357" s="108"/>
    </row>
    <row r="10358" spans="23:26" x14ac:dyDescent="0.25">
      <c r="W10358" s="107"/>
      <c r="X10358" s="225"/>
      <c r="Y10358" s="62"/>
      <c r="Z10358" s="108"/>
    </row>
    <row r="10359" spans="23:26" x14ac:dyDescent="0.25">
      <c r="W10359" s="107"/>
      <c r="X10359" s="225"/>
      <c r="Y10359" s="62"/>
      <c r="Z10359" s="108"/>
    </row>
    <row r="10360" spans="23:26" x14ac:dyDescent="0.25">
      <c r="W10360" s="107"/>
      <c r="X10360" s="225"/>
      <c r="Y10360" s="62"/>
      <c r="Z10360" s="108"/>
    </row>
    <row r="10361" spans="23:26" x14ac:dyDescent="0.25">
      <c r="W10361" s="107"/>
      <c r="X10361" s="225"/>
      <c r="Y10361" s="62"/>
      <c r="Z10361" s="108"/>
    </row>
    <row r="10362" spans="23:26" x14ac:dyDescent="0.25">
      <c r="W10362" s="107"/>
      <c r="X10362" s="225"/>
      <c r="Y10362" s="62"/>
      <c r="Z10362" s="108"/>
    </row>
    <row r="10363" spans="23:26" x14ac:dyDescent="0.25">
      <c r="W10363" s="107"/>
      <c r="X10363" s="225"/>
      <c r="Y10363" s="62"/>
      <c r="Z10363" s="108"/>
    </row>
    <row r="10364" spans="23:26" x14ac:dyDescent="0.25">
      <c r="W10364" s="107"/>
      <c r="X10364" s="225"/>
      <c r="Y10364" s="62"/>
      <c r="Z10364" s="108"/>
    </row>
    <row r="10365" spans="23:26" x14ac:dyDescent="0.25">
      <c r="W10365" s="107"/>
      <c r="X10365" s="225"/>
      <c r="Y10365" s="62"/>
      <c r="Z10365" s="108"/>
    </row>
    <row r="10366" spans="23:26" x14ac:dyDescent="0.25">
      <c r="W10366" s="107"/>
      <c r="X10366" s="225"/>
      <c r="Y10366" s="62"/>
      <c r="Z10366" s="108"/>
    </row>
    <row r="10367" spans="23:26" x14ac:dyDescent="0.25">
      <c r="W10367" s="107"/>
      <c r="X10367" s="225"/>
      <c r="Y10367" s="62"/>
      <c r="Z10367" s="108"/>
    </row>
    <row r="10368" spans="23:26" x14ac:dyDescent="0.25">
      <c r="W10368" s="107"/>
      <c r="X10368" s="225"/>
      <c r="Y10368" s="62"/>
      <c r="Z10368" s="108"/>
    </row>
    <row r="10369" spans="23:26" x14ac:dyDescent="0.25">
      <c r="W10369" s="107"/>
      <c r="X10369" s="225"/>
      <c r="Y10369" s="62"/>
      <c r="Z10369" s="108"/>
    </row>
    <row r="10370" spans="23:26" x14ac:dyDescent="0.25">
      <c r="W10370" s="107"/>
      <c r="X10370" s="225"/>
      <c r="Y10370" s="62"/>
      <c r="Z10370" s="108"/>
    </row>
    <row r="10371" spans="23:26" x14ac:dyDescent="0.25">
      <c r="W10371" s="107"/>
      <c r="X10371" s="225"/>
      <c r="Y10371" s="62"/>
      <c r="Z10371" s="108"/>
    </row>
    <row r="10372" spans="23:26" x14ac:dyDescent="0.25">
      <c r="W10372" s="107"/>
      <c r="X10372" s="225"/>
      <c r="Y10372" s="62"/>
      <c r="Z10372" s="108"/>
    </row>
    <row r="10373" spans="23:26" x14ac:dyDescent="0.25">
      <c r="W10373" s="107"/>
      <c r="X10373" s="225"/>
      <c r="Y10373" s="62"/>
      <c r="Z10373" s="108"/>
    </row>
    <row r="10374" spans="23:26" x14ac:dyDescent="0.25">
      <c r="W10374" s="107"/>
      <c r="X10374" s="225"/>
      <c r="Y10374" s="62"/>
      <c r="Z10374" s="108"/>
    </row>
    <row r="10375" spans="23:26" x14ac:dyDescent="0.25">
      <c r="W10375" s="107"/>
      <c r="X10375" s="225"/>
      <c r="Y10375" s="62"/>
      <c r="Z10375" s="108"/>
    </row>
    <row r="10376" spans="23:26" x14ac:dyDescent="0.25">
      <c r="W10376" s="107"/>
      <c r="X10376" s="225"/>
      <c r="Y10376" s="62"/>
      <c r="Z10376" s="108"/>
    </row>
    <row r="10377" spans="23:26" x14ac:dyDescent="0.25">
      <c r="W10377" s="107"/>
      <c r="X10377" s="225"/>
      <c r="Y10377" s="62"/>
      <c r="Z10377" s="108"/>
    </row>
    <row r="10378" spans="23:26" x14ac:dyDescent="0.25">
      <c r="W10378" s="107"/>
      <c r="X10378" s="225"/>
      <c r="Y10378" s="62"/>
      <c r="Z10378" s="108"/>
    </row>
    <row r="10379" spans="23:26" x14ac:dyDescent="0.25">
      <c r="W10379" s="107"/>
      <c r="X10379" s="225"/>
      <c r="Y10379" s="62"/>
      <c r="Z10379" s="108"/>
    </row>
    <row r="10380" spans="23:26" x14ac:dyDescent="0.25">
      <c r="W10380" s="107"/>
      <c r="X10380" s="225"/>
      <c r="Y10380" s="62"/>
      <c r="Z10380" s="108"/>
    </row>
    <row r="10381" spans="23:26" x14ac:dyDescent="0.25">
      <c r="W10381" s="107"/>
      <c r="X10381" s="225"/>
      <c r="Y10381" s="62"/>
      <c r="Z10381" s="108"/>
    </row>
    <row r="10382" spans="23:26" x14ac:dyDescent="0.25">
      <c r="W10382" s="107"/>
      <c r="X10382" s="225"/>
      <c r="Y10382" s="62"/>
      <c r="Z10382" s="108"/>
    </row>
    <row r="10383" spans="23:26" x14ac:dyDescent="0.25">
      <c r="W10383" s="107"/>
      <c r="X10383" s="225"/>
      <c r="Y10383" s="62"/>
      <c r="Z10383" s="108"/>
    </row>
    <row r="10384" spans="23:26" x14ac:dyDescent="0.25">
      <c r="W10384" s="107"/>
      <c r="X10384" s="225"/>
      <c r="Y10384" s="62"/>
      <c r="Z10384" s="108"/>
    </row>
    <row r="10385" spans="23:26" x14ac:dyDescent="0.25">
      <c r="W10385" s="107"/>
      <c r="X10385" s="225"/>
      <c r="Y10385" s="62"/>
      <c r="Z10385" s="108"/>
    </row>
    <row r="10386" spans="23:26" x14ac:dyDescent="0.25">
      <c r="W10386" s="107"/>
      <c r="X10386" s="225"/>
      <c r="Y10386" s="62"/>
      <c r="Z10386" s="108"/>
    </row>
    <row r="10387" spans="23:26" x14ac:dyDescent="0.25">
      <c r="W10387" s="107"/>
      <c r="X10387" s="225"/>
      <c r="Y10387" s="62"/>
      <c r="Z10387" s="108"/>
    </row>
    <row r="10388" spans="23:26" x14ac:dyDescent="0.25">
      <c r="W10388" s="107"/>
      <c r="X10388" s="225"/>
      <c r="Y10388" s="62"/>
      <c r="Z10388" s="108"/>
    </row>
    <row r="10389" spans="23:26" x14ac:dyDescent="0.25">
      <c r="W10389" s="107"/>
      <c r="X10389" s="225"/>
      <c r="Y10389" s="62"/>
      <c r="Z10389" s="108"/>
    </row>
    <row r="10390" spans="23:26" x14ac:dyDescent="0.25">
      <c r="W10390" s="107"/>
      <c r="X10390" s="225"/>
      <c r="Y10390" s="62"/>
      <c r="Z10390" s="108"/>
    </row>
    <row r="10391" spans="23:26" x14ac:dyDescent="0.25">
      <c r="W10391" s="107"/>
      <c r="X10391" s="225"/>
      <c r="Y10391" s="62"/>
      <c r="Z10391" s="108"/>
    </row>
    <row r="10392" spans="23:26" x14ac:dyDescent="0.25">
      <c r="W10392" s="107"/>
      <c r="X10392" s="225"/>
      <c r="Y10392" s="62"/>
      <c r="Z10392" s="108"/>
    </row>
    <row r="10393" spans="23:26" x14ac:dyDescent="0.25">
      <c r="W10393" s="107"/>
      <c r="X10393" s="225"/>
      <c r="Y10393" s="62"/>
      <c r="Z10393" s="108"/>
    </row>
    <row r="10394" spans="23:26" x14ac:dyDescent="0.25">
      <c r="W10394" s="107"/>
      <c r="X10394" s="225"/>
      <c r="Y10394" s="62"/>
      <c r="Z10394" s="108"/>
    </row>
    <row r="10395" spans="23:26" x14ac:dyDescent="0.25">
      <c r="W10395" s="107"/>
      <c r="X10395" s="225"/>
      <c r="Y10395" s="62"/>
      <c r="Z10395" s="108"/>
    </row>
    <row r="10396" spans="23:26" x14ac:dyDescent="0.25">
      <c r="W10396" s="107"/>
      <c r="X10396" s="225"/>
      <c r="Y10396" s="62"/>
      <c r="Z10396" s="108"/>
    </row>
    <row r="10397" spans="23:26" x14ac:dyDescent="0.25">
      <c r="W10397" s="107"/>
      <c r="X10397" s="225"/>
      <c r="Y10397" s="62"/>
      <c r="Z10397" s="108"/>
    </row>
    <row r="10398" spans="23:26" x14ac:dyDescent="0.25">
      <c r="W10398" s="107"/>
      <c r="X10398" s="225"/>
      <c r="Y10398" s="62"/>
      <c r="Z10398" s="108"/>
    </row>
    <row r="10399" spans="23:26" x14ac:dyDescent="0.25">
      <c r="W10399" s="107"/>
      <c r="X10399" s="225"/>
      <c r="Y10399" s="62"/>
      <c r="Z10399" s="108"/>
    </row>
    <row r="10400" spans="23:26" x14ac:dyDescent="0.25">
      <c r="W10400" s="107"/>
      <c r="X10400" s="225"/>
      <c r="Y10400" s="62"/>
      <c r="Z10400" s="108"/>
    </row>
    <row r="10401" spans="23:26" x14ac:dyDescent="0.25">
      <c r="W10401" s="107"/>
      <c r="X10401" s="225"/>
      <c r="Y10401" s="62"/>
      <c r="Z10401" s="108"/>
    </row>
    <row r="10402" spans="23:26" x14ac:dyDescent="0.25">
      <c r="W10402" s="107"/>
      <c r="X10402" s="225"/>
      <c r="Y10402" s="62"/>
      <c r="Z10402" s="108"/>
    </row>
    <row r="10403" spans="23:26" x14ac:dyDescent="0.25">
      <c r="W10403" s="107"/>
      <c r="X10403" s="225"/>
      <c r="Y10403" s="62"/>
      <c r="Z10403" s="108"/>
    </row>
    <row r="10404" spans="23:26" x14ac:dyDescent="0.25">
      <c r="W10404" s="107"/>
      <c r="X10404" s="225"/>
      <c r="Y10404" s="62"/>
      <c r="Z10404" s="108"/>
    </row>
    <row r="10405" spans="23:26" x14ac:dyDescent="0.25">
      <c r="W10405" s="107"/>
      <c r="X10405" s="225"/>
      <c r="Y10405" s="62"/>
      <c r="Z10405" s="108"/>
    </row>
    <row r="10406" spans="23:26" x14ac:dyDescent="0.25">
      <c r="W10406" s="107"/>
      <c r="X10406" s="225"/>
      <c r="Y10406" s="62"/>
      <c r="Z10406" s="108"/>
    </row>
    <row r="10407" spans="23:26" x14ac:dyDescent="0.25">
      <c r="W10407" s="107"/>
      <c r="X10407" s="225"/>
      <c r="Y10407" s="62"/>
      <c r="Z10407" s="108"/>
    </row>
    <row r="10408" spans="23:26" x14ac:dyDescent="0.25">
      <c r="W10408" s="107"/>
      <c r="X10408" s="225"/>
      <c r="Y10408" s="62"/>
      <c r="Z10408" s="108"/>
    </row>
    <row r="10409" spans="23:26" x14ac:dyDescent="0.25">
      <c r="W10409" s="107"/>
      <c r="X10409" s="225"/>
      <c r="Y10409" s="62"/>
      <c r="Z10409" s="108"/>
    </row>
    <row r="10410" spans="23:26" x14ac:dyDescent="0.25">
      <c r="W10410" s="107"/>
      <c r="X10410" s="225"/>
      <c r="Y10410" s="62"/>
      <c r="Z10410" s="108"/>
    </row>
    <row r="10411" spans="23:26" x14ac:dyDescent="0.25">
      <c r="W10411" s="107"/>
      <c r="X10411" s="225"/>
      <c r="Y10411" s="62"/>
      <c r="Z10411" s="108"/>
    </row>
    <row r="10412" spans="23:26" x14ac:dyDescent="0.25">
      <c r="W10412" s="107"/>
      <c r="X10412" s="225"/>
      <c r="Y10412" s="62"/>
      <c r="Z10412" s="108"/>
    </row>
    <row r="10413" spans="23:26" x14ac:dyDescent="0.25">
      <c r="W10413" s="107"/>
      <c r="X10413" s="225"/>
      <c r="Y10413" s="62"/>
      <c r="Z10413" s="108"/>
    </row>
    <row r="10414" spans="23:26" x14ac:dyDescent="0.25">
      <c r="W10414" s="107"/>
      <c r="X10414" s="225"/>
      <c r="Y10414" s="62"/>
      <c r="Z10414" s="108"/>
    </row>
    <row r="10415" spans="23:26" x14ac:dyDescent="0.25">
      <c r="W10415" s="107"/>
      <c r="X10415" s="225"/>
      <c r="Y10415" s="62"/>
      <c r="Z10415" s="108"/>
    </row>
    <row r="10416" spans="23:26" x14ac:dyDescent="0.25">
      <c r="W10416" s="107"/>
      <c r="X10416" s="225"/>
      <c r="Y10416" s="62"/>
      <c r="Z10416" s="108"/>
    </row>
    <row r="10417" spans="23:26" x14ac:dyDescent="0.25">
      <c r="W10417" s="107"/>
      <c r="X10417" s="225"/>
      <c r="Y10417" s="62"/>
      <c r="Z10417" s="108"/>
    </row>
    <row r="10418" spans="23:26" x14ac:dyDescent="0.25">
      <c r="W10418" s="107"/>
      <c r="X10418" s="225"/>
      <c r="Y10418" s="62"/>
      <c r="Z10418" s="108"/>
    </row>
    <row r="10419" spans="23:26" x14ac:dyDescent="0.25">
      <c r="W10419" s="107"/>
      <c r="X10419" s="225"/>
      <c r="Y10419" s="62"/>
      <c r="Z10419" s="108"/>
    </row>
    <row r="10420" spans="23:26" x14ac:dyDescent="0.25">
      <c r="W10420" s="107"/>
      <c r="X10420" s="225"/>
      <c r="Y10420" s="62"/>
      <c r="Z10420" s="108"/>
    </row>
    <row r="10421" spans="23:26" x14ac:dyDescent="0.25">
      <c r="W10421" s="107"/>
      <c r="X10421" s="225"/>
      <c r="Y10421" s="62"/>
      <c r="Z10421" s="108"/>
    </row>
    <row r="10422" spans="23:26" x14ac:dyDescent="0.25">
      <c r="W10422" s="107"/>
      <c r="X10422" s="225"/>
      <c r="Y10422" s="62"/>
      <c r="Z10422" s="108"/>
    </row>
    <row r="10423" spans="23:26" x14ac:dyDescent="0.25">
      <c r="W10423" s="107"/>
      <c r="X10423" s="225"/>
      <c r="Y10423" s="62"/>
      <c r="Z10423" s="108"/>
    </row>
    <row r="10424" spans="23:26" x14ac:dyDescent="0.25">
      <c r="W10424" s="107"/>
      <c r="X10424" s="225"/>
      <c r="Y10424" s="62"/>
      <c r="Z10424" s="108"/>
    </row>
    <row r="10425" spans="23:26" x14ac:dyDescent="0.25">
      <c r="W10425" s="107"/>
      <c r="X10425" s="225"/>
      <c r="Y10425" s="62"/>
      <c r="Z10425" s="108"/>
    </row>
    <row r="10426" spans="23:26" x14ac:dyDescent="0.25">
      <c r="W10426" s="107"/>
      <c r="X10426" s="225"/>
      <c r="Y10426" s="62"/>
      <c r="Z10426" s="108"/>
    </row>
    <row r="10427" spans="23:26" x14ac:dyDescent="0.25">
      <c r="W10427" s="107"/>
      <c r="X10427" s="225"/>
      <c r="Y10427" s="62"/>
      <c r="Z10427" s="108"/>
    </row>
    <row r="10428" spans="23:26" x14ac:dyDescent="0.25">
      <c r="W10428" s="107"/>
      <c r="X10428" s="225"/>
      <c r="Y10428" s="62"/>
      <c r="Z10428" s="108"/>
    </row>
    <row r="10429" spans="23:26" x14ac:dyDescent="0.25">
      <c r="W10429" s="107"/>
      <c r="X10429" s="225"/>
      <c r="Y10429" s="62"/>
      <c r="Z10429" s="108"/>
    </row>
    <row r="10430" spans="23:26" x14ac:dyDescent="0.25">
      <c r="W10430" s="107"/>
      <c r="X10430" s="225"/>
      <c r="Y10430" s="62"/>
      <c r="Z10430" s="108"/>
    </row>
    <row r="10431" spans="23:26" x14ac:dyDescent="0.25">
      <c r="W10431" s="107"/>
      <c r="X10431" s="225"/>
      <c r="Y10431" s="62"/>
      <c r="Z10431" s="108"/>
    </row>
    <row r="10432" spans="23:26" x14ac:dyDescent="0.25">
      <c r="W10432" s="107"/>
      <c r="X10432" s="225"/>
      <c r="Y10432" s="62"/>
      <c r="Z10432" s="108"/>
    </row>
    <row r="10433" spans="23:26" x14ac:dyDescent="0.25">
      <c r="W10433" s="107"/>
      <c r="X10433" s="225"/>
      <c r="Y10433" s="62"/>
      <c r="Z10433" s="108"/>
    </row>
    <row r="10434" spans="23:26" x14ac:dyDescent="0.25">
      <c r="W10434" s="107"/>
      <c r="X10434" s="225"/>
      <c r="Y10434" s="62"/>
      <c r="Z10434" s="108"/>
    </row>
    <row r="10435" spans="23:26" x14ac:dyDescent="0.25">
      <c r="W10435" s="107"/>
      <c r="X10435" s="225"/>
      <c r="Y10435" s="62"/>
      <c r="Z10435" s="108"/>
    </row>
    <row r="10436" spans="23:26" x14ac:dyDescent="0.25">
      <c r="W10436" s="107"/>
      <c r="X10436" s="225"/>
      <c r="Y10436" s="62"/>
      <c r="Z10436" s="108"/>
    </row>
    <row r="10437" spans="23:26" x14ac:dyDescent="0.25">
      <c r="W10437" s="107"/>
      <c r="X10437" s="225"/>
      <c r="Y10437" s="62"/>
      <c r="Z10437" s="108"/>
    </row>
    <row r="10438" spans="23:26" x14ac:dyDescent="0.25">
      <c r="W10438" s="107"/>
      <c r="X10438" s="225"/>
      <c r="Y10438" s="62"/>
      <c r="Z10438" s="108"/>
    </row>
    <row r="10439" spans="23:26" x14ac:dyDescent="0.25">
      <c r="W10439" s="107"/>
      <c r="X10439" s="225"/>
      <c r="Y10439" s="62"/>
      <c r="Z10439" s="108"/>
    </row>
    <row r="10440" spans="23:26" x14ac:dyDescent="0.25">
      <c r="W10440" s="107"/>
      <c r="X10440" s="225"/>
      <c r="Y10440" s="62"/>
      <c r="Z10440" s="108"/>
    </row>
    <row r="10441" spans="23:26" x14ac:dyDescent="0.25">
      <c r="W10441" s="107"/>
      <c r="X10441" s="225"/>
      <c r="Y10441" s="62"/>
      <c r="Z10441" s="108"/>
    </row>
    <row r="10442" spans="23:26" x14ac:dyDescent="0.25">
      <c r="W10442" s="107"/>
      <c r="X10442" s="225"/>
      <c r="Y10442" s="62"/>
      <c r="Z10442" s="108"/>
    </row>
    <row r="10443" spans="23:26" x14ac:dyDescent="0.25">
      <c r="W10443" s="107"/>
      <c r="X10443" s="225"/>
      <c r="Y10443" s="62"/>
      <c r="Z10443" s="108"/>
    </row>
    <row r="10444" spans="23:26" x14ac:dyDescent="0.25">
      <c r="W10444" s="107"/>
      <c r="X10444" s="225"/>
      <c r="Y10444" s="62"/>
      <c r="Z10444" s="108"/>
    </row>
    <row r="10445" spans="23:26" x14ac:dyDescent="0.25">
      <c r="W10445" s="107"/>
      <c r="X10445" s="225"/>
      <c r="Y10445" s="62"/>
      <c r="Z10445" s="108"/>
    </row>
    <row r="10446" spans="23:26" x14ac:dyDescent="0.25">
      <c r="W10446" s="107"/>
      <c r="X10446" s="225"/>
      <c r="Y10446" s="62"/>
      <c r="Z10446" s="108"/>
    </row>
    <row r="10447" spans="23:26" x14ac:dyDescent="0.25">
      <c r="W10447" s="107"/>
      <c r="X10447" s="225"/>
      <c r="Y10447" s="62"/>
      <c r="Z10447" s="108"/>
    </row>
    <row r="10448" spans="23:26" x14ac:dyDescent="0.25">
      <c r="W10448" s="107"/>
      <c r="X10448" s="225"/>
      <c r="Y10448" s="62"/>
      <c r="Z10448" s="108"/>
    </row>
    <row r="10449" spans="23:26" x14ac:dyDescent="0.25">
      <c r="W10449" s="107"/>
      <c r="X10449" s="225"/>
      <c r="Y10449" s="62"/>
      <c r="Z10449" s="108"/>
    </row>
    <row r="10450" spans="23:26" x14ac:dyDescent="0.25">
      <c r="W10450" s="107"/>
      <c r="X10450" s="225"/>
      <c r="Y10450" s="62"/>
      <c r="Z10450" s="108"/>
    </row>
    <row r="10451" spans="23:26" x14ac:dyDescent="0.25">
      <c r="W10451" s="107"/>
      <c r="X10451" s="225"/>
      <c r="Y10451" s="62"/>
      <c r="Z10451" s="108"/>
    </row>
    <row r="10452" spans="23:26" x14ac:dyDescent="0.25">
      <c r="W10452" s="107"/>
      <c r="X10452" s="225"/>
      <c r="Y10452" s="62"/>
      <c r="Z10452" s="108"/>
    </row>
    <row r="10453" spans="23:26" x14ac:dyDescent="0.25">
      <c r="W10453" s="107"/>
      <c r="X10453" s="225"/>
      <c r="Y10453" s="62"/>
      <c r="Z10453" s="108"/>
    </row>
    <row r="10454" spans="23:26" x14ac:dyDescent="0.25">
      <c r="W10454" s="107"/>
      <c r="X10454" s="225"/>
      <c r="Y10454" s="62"/>
      <c r="Z10454" s="108"/>
    </row>
    <row r="10455" spans="23:26" x14ac:dyDescent="0.25">
      <c r="W10455" s="107"/>
      <c r="X10455" s="225"/>
      <c r="Y10455" s="62"/>
      <c r="Z10455" s="108"/>
    </row>
    <row r="10456" spans="23:26" x14ac:dyDescent="0.25">
      <c r="W10456" s="107"/>
      <c r="X10456" s="225"/>
      <c r="Y10456" s="62"/>
      <c r="Z10456" s="108"/>
    </row>
    <row r="10457" spans="23:26" x14ac:dyDescent="0.25">
      <c r="W10457" s="107"/>
      <c r="X10457" s="225"/>
      <c r="Y10457" s="62"/>
      <c r="Z10457" s="108"/>
    </row>
    <row r="10458" spans="23:26" x14ac:dyDescent="0.25">
      <c r="W10458" s="107"/>
      <c r="X10458" s="225"/>
      <c r="Y10458" s="62"/>
      <c r="Z10458" s="108"/>
    </row>
    <row r="10459" spans="23:26" x14ac:dyDescent="0.25">
      <c r="W10459" s="107"/>
      <c r="X10459" s="225"/>
      <c r="Y10459" s="62"/>
      <c r="Z10459" s="108"/>
    </row>
    <row r="10460" spans="23:26" x14ac:dyDescent="0.25">
      <c r="W10460" s="107"/>
      <c r="X10460" s="225"/>
      <c r="Y10460" s="62"/>
      <c r="Z10460" s="108"/>
    </row>
    <row r="10461" spans="23:26" x14ac:dyDescent="0.25">
      <c r="W10461" s="107"/>
      <c r="X10461" s="225"/>
      <c r="Y10461" s="62"/>
      <c r="Z10461" s="108"/>
    </row>
    <row r="10462" spans="23:26" x14ac:dyDescent="0.25">
      <c r="W10462" s="107"/>
      <c r="X10462" s="225"/>
      <c r="Y10462" s="62"/>
      <c r="Z10462" s="108"/>
    </row>
    <row r="10463" spans="23:26" x14ac:dyDescent="0.25">
      <c r="W10463" s="107"/>
      <c r="X10463" s="225"/>
      <c r="Y10463" s="62"/>
      <c r="Z10463" s="108"/>
    </row>
    <row r="10464" spans="23:26" x14ac:dyDescent="0.25">
      <c r="W10464" s="107"/>
      <c r="X10464" s="225"/>
      <c r="Y10464" s="62"/>
      <c r="Z10464" s="108"/>
    </row>
    <row r="10465" spans="23:26" x14ac:dyDescent="0.25">
      <c r="W10465" s="107"/>
      <c r="X10465" s="225"/>
      <c r="Y10465" s="62"/>
      <c r="Z10465" s="108"/>
    </row>
    <row r="10466" spans="23:26" x14ac:dyDescent="0.25">
      <c r="W10466" s="107"/>
      <c r="X10466" s="225"/>
      <c r="Y10466" s="62"/>
      <c r="Z10466" s="108"/>
    </row>
    <row r="10467" spans="23:26" x14ac:dyDescent="0.25">
      <c r="W10467" s="107"/>
      <c r="X10467" s="225"/>
      <c r="Y10467" s="62"/>
      <c r="Z10467" s="108"/>
    </row>
    <row r="10468" spans="23:26" x14ac:dyDescent="0.25">
      <c r="W10468" s="107"/>
      <c r="X10468" s="225"/>
      <c r="Y10468" s="62"/>
      <c r="Z10468" s="108"/>
    </row>
    <row r="10469" spans="23:26" x14ac:dyDescent="0.25">
      <c r="W10469" s="107"/>
      <c r="X10469" s="225"/>
      <c r="Y10469" s="62"/>
      <c r="Z10469" s="108"/>
    </row>
    <row r="10470" spans="23:26" x14ac:dyDescent="0.25">
      <c r="W10470" s="107"/>
      <c r="X10470" s="225"/>
      <c r="Y10470" s="62"/>
      <c r="Z10470" s="108"/>
    </row>
    <row r="10471" spans="23:26" x14ac:dyDescent="0.25">
      <c r="W10471" s="107"/>
      <c r="X10471" s="225"/>
      <c r="Y10471" s="62"/>
      <c r="Z10471" s="108"/>
    </row>
    <row r="10472" spans="23:26" x14ac:dyDescent="0.25">
      <c r="W10472" s="107"/>
      <c r="X10472" s="225"/>
      <c r="Y10472" s="62"/>
      <c r="Z10472" s="108"/>
    </row>
    <row r="10473" spans="23:26" x14ac:dyDescent="0.25">
      <c r="W10473" s="107"/>
      <c r="X10473" s="225"/>
      <c r="Y10473" s="62"/>
      <c r="Z10473" s="108"/>
    </row>
    <row r="10474" spans="23:26" x14ac:dyDescent="0.25">
      <c r="W10474" s="107"/>
      <c r="X10474" s="225"/>
      <c r="Y10474" s="62"/>
      <c r="Z10474" s="108"/>
    </row>
    <row r="10475" spans="23:26" x14ac:dyDescent="0.25">
      <c r="W10475" s="107"/>
      <c r="X10475" s="225"/>
      <c r="Y10475" s="62"/>
      <c r="Z10475" s="108"/>
    </row>
    <row r="10476" spans="23:26" x14ac:dyDescent="0.25">
      <c r="W10476" s="107"/>
      <c r="X10476" s="225"/>
      <c r="Y10476" s="62"/>
      <c r="Z10476" s="108"/>
    </row>
    <row r="10477" spans="23:26" x14ac:dyDescent="0.25">
      <c r="W10477" s="107"/>
      <c r="X10477" s="225"/>
      <c r="Y10477" s="62"/>
      <c r="Z10477" s="108"/>
    </row>
    <row r="10478" spans="23:26" x14ac:dyDescent="0.25">
      <c r="W10478" s="107"/>
      <c r="X10478" s="225"/>
      <c r="Y10478" s="62"/>
      <c r="Z10478" s="108"/>
    </row>
    <row r="10479" spans="23:26" x14ac:dyDescent="0.25">
      <c r="W10479" s="107"/>
      <c r="X10479" s="225"/>
      <c r="Y10479" s="62"/>
      <c r="Z10479" s="108"/>
    </row>
    <row r="10480" spans="23:26" x14ac:dyDescent="0.25">
      <c r="W10480" s="107"/>
      <c r="X10480" s="225"/>
      <c r="Y10480" s="62"/>
      <c r="Z10480" s="108"/>
    </row>
    <row r="10481" spans="23:26" x14ac:dyDescent="0.25">
      <c r="W10481" s="107"/>
      <c r="X10481" s="225"/>
      <c r="Y10481" s="62"/>
      <c r="Z10481" s="108"/>
    </row>
    <row r="10482" spans="23:26" x14ac:dyDescent="0.25">
      <c r="W10482" s="107"/>
      <c r="X10482" s="225"/>
      <c r="Y10482" s="62"/>
      <c r="Z10482" s="108"/>
    </row>
    <row r="10483" spans="23:26" x14ac:dyDescent="0.25">
      <c r="W10483" s="107"/>
      <c r="X10483" s="225"/>
      <c r="Y10483" s="62"/>
      <c r="Z10483" s="108"/>
    </row>
    <row r="10484" spans="23:26" x14ac:dyDescent="0.25">
      <c r="W10484" s="107"/>
      <c r="X10484" s="225"/>
      <c r="Y10484" s="62"/>
      <c r="Z10484" s="108"/>
    </row>
    <row r="10485" spans="23:26" x14ac:dyDescent="0.25">
      <c r="W10485" s="107"/>
      <c r="X10485" s="225"/>
      <c r="Y10485" s="62"/>
      <c r="Z10485" s="108"/>
    </row>
    <row r="10486" spans="23:26" x14ac:dyDescent="0.25">
      <c r="W10486" s="107"/>
      <c r="X10486" s="225"/>
      <c r="Y10486" s="62"/>
      <c r="Z10486" s="108"/>
    </row>
    <row r="10487" spans="23:26" x14ac:dyDescent="0.25">
      <c r="W10487" s="107"/>
      <c r="X10487" s="225"/>
      <c r="Y10487" s="62"/>
      <c r="Z10487" s="108"/>
    </row>
    <row r="10488" spans="23:26" x14ac:dyDescent="0.25">
      <c r="W10488" s="107"/>
      <c r="X10488" s="225"/>
      <c r="Y10488" s="62"/>
      <c r="Z10488" s="108"/>
    </row>
    <row r="10489" spans="23:26" x14ac:dyDescent="0.25">
      <c r="W10489" s="107"/>
      <c r="X10489" s="225"/>
      <c r="Y10489" s="62"/>
      <c r="Z10489" s="108"/>
    </row>
    <row r="10490" spans="23:26" x14ac:dyDescent="0.25">
      <c r="W10490" s="107"/>
      <c r="X10490" s="225"/>
      <c r="Y10490" s="62"/>
      <c r="Z10490" s="108"/>
    </row>
    <row r="10491" spans="23:26" x14ac:dyDescent="0.25">
      <c r="W10491" s="107"/>
      <c r="X10491" s="225"/>
      <c r="Y10491" s="62"/>
      <c r="Z10491" s="108"/>
    </row>
    <row r="10492" spans="23:26" x14ac:dyDescent="0.25">
      <c r="W10492" s="107"/>
      <c r="X10492" s="225"/>
      <c r="Y10492" s="62"/>
      <c r="Z10492" s="108"/>
    </row>
    <row r="10493" spans="23:26" x14ac:dyDescent="0.25">
      <c r="W10493" s="107"/>
      <c r="X10493" s="225"/>
      <c r="Y10493" s="62"/>
      <c r="Z10493" s="108"/>
    </row>
    <row r="10494" spans="23:26" x14ac:dyDescent="0.25">
      <c r="W10494" s="107"/>
      <c r="X10494" s="225"/>
      <c r="Y10494" s="62"/>
      <c r="Z10494" s="108"/>
    </row>
    <row r="10495" spans="23:26" x14ac:dyDescent="0.25">
      <c r="W10495" s="107"/>
      <c r="X10495" s="225"/>
      <c r="Y10495" s="62"/>
      <c r="Z10495" s="108"/>
    </row>
    <row r="10496" spans="23:26" x14ac:dyDescent="0.25">
      <c r="W10496" s="107"/>
      <c r="X10496" s="225"/>
      <c r="Y10496" s="62"/>
      <c r="Z10496" s="108"/>
    </row>
    <row r="10497" spans="23:26" x14ac:dyDescent="0.25">
      <c r="W10497" s="107"/>
      <c r="X10497" s="225"/>
      <c r="Y10497" s="62"/>
      <c r="Z10497" s="108"/>
    </row>
    <row r="10498" spans="23:26" x14ac:dyDescent="0.25">
      <c r="W10498" s="107"/>
      <c r="X10498" s="225"/>
      <c r="Y10498" s="62"/>
      <c r="Z10498" s="108"/>
    </row>
    <row r="10499" spans="23:26" x14ac:dyDescent="0.25">
      <c r="W10499" s="107"/>
      <c r="X10499" s="225"/>
      <c r="Y10499" s="62"/>
      <c r="Z10499" s="108"/>
    </row>
    <row r="10500" spans="23:26" x14ac:dyDescent="0.25">
      <c r="W10500" s="107"/>
      <c r="X10500" s="225"/>
      <c r="Y10500" s="62"/>
      <c r="Z10500" s="108"/>
    </row>
    <row r="10501" spans="23:26" x14ac:dyDescent="0.25">
      <c r="W10501" s="107"/>
      <c r="X10501" s="225"/>
      <c r="Y10501" s="62"/>
      <c r="Z10501" s="108"/>
    </row>
    <row r="10502" spans="23:26" x14ac:dyDescent="0.25">
      <c r="W10502" s="107"/>
      <c r="X10502" s="225"/>
      <c r="Y10502" s="62"/>
      <c r="Z10502" s="108"/>
    </row>
    <row r="10503" spans="23:26" x14ac:dyDescent="0.25">
      <c r="W10503" s="107"/>
      <c r="X10503" s="225"/>
      <c r="Y10503" s="62"/>
      <c r="Z10503" s="108"/>
    </row>
    <row r="10504" spans="23:26" x14ac:dyDescent="0.25">
      <c r="W10504" s="107"/>
      <c r="X10504" s="225"/>
      <c r="Y10504" s="62"/>
      <c r="Z10504" s="108"/>
    </row>
    <row r="10505" spans="23:26" x14ac:dyDescent="0.25">
      <c r="W10505" s="107"/>
      <c r="X10505" s="225"/>
      <c r="Y10505" s="62"/>
      <c r="Z10505" s="108"/>
    </row>
    <row r="10506" spans="23:26" x14ac:dyDescent="0.25">
      <c r="W10506" s="107"/>
      <c r="X10506" s="225"/>
      <c r="Y10506" s="62"/>
      <c r="Z10506" s="108"/>
    </row>
    <row r="10507" spans="23:26" x14ac:dyDescent="0.25">
      <c r="W10507" s="107"/>
      <c r="X10507" s="225"/>
      <c r="Y10507" s="62"/>
      <c r="Z10507" s="108"/>
    </row>
    <row r="10508" spans="23:26" x14ac:dyDescent="0.25">
      <c r="W10508" s="107"/>
      <c r="X10508" s="225"/>
      <c r="Y10508" s="62"/>
      <c r="Z10508" s="108"/>
    </row>
    <row r="10509" spans="23:26" x14ac:dyDescent="0.25">
      <c r="W10509" s="107"/>
      <c r="X10509" s="225"/>
      <c r="Y10509" s="62"/>
      <c r="Z10509" s="108"/>
    </row>
    <row r="10510" spans="23:26" x14ac:dyDescent="0.25">
      <c r="W10510" s="107"/>
      <c r="X10510" s="225"/>
      <c r="Y10510" s="62"/>
      <c r="Z10510" s="108"/>
    </row>
    <row r="10511" spans="23:26" x14ac:dyDescent="0.25">
      <c r="W10511" s="107"/>
      <c r="X10511" s="225"/>
      <c r="Y10511" s="62"/>
      <c r="Z10511" s="108"/>
    </row>
    <row r="10512" spans="23:26" x14ac:dyDescent="0.25">
      <c r="W10512" s="107"/>
      <c r="X10512" s="225"/>
      <c r="Y10512" s="62"/>
      <c r="Z10512" s="108"/>
    </row>
    <row r="10513" spans="23:26" x14ac:dyDescent="0.25">
      <c r="W10513" s="107"/>
      <c r="X10513" s="225"/>
      <c r="Y10513" s="62"/>
      <c r="Z10513" s="108"/>
    </row>
    <row r="10514" spans="23:26" x14ac:dyDescent="0.25">
      <c r="W10514" s="107"/>
      <c r="X10514" s="225"/>
      <c r="Y10514" s="62"/>
      <c r="Z10514" s="108"/>
    </row>
    <row r="10515" spans="23:26" x14ac:dyDescent="0.25">
      <c r="W10515" s="107"/>
      <c r="X10515" s="225"/>
      <c r="Y10515" s="62"/>
      <c r="Z10515" s="108"/>
    </row>
    <row r="10516" spans="23:26" x14ac:dyDescent="0.25">
      <c r="W10516" s="107"/>
      <c r="X10516" s="225"/>
      <c r="Y10516" s="62"/>
      <c r="Z10516" s="108"/>
    </row>
    <row r="10517" spans="23:26" x14ac:dyDescent="0.25">
      <c r="W10517" s="107"/>
      <c r="X10517" s="225"/>
      <c r="Y10517" s="62"/>
      <c r="Z10517" s="108"/>
    </row>
    <row r="10518" spans="23:26" x14ac:dyDescent="0.25">
      <c r="W10518" s="107"/>
      <c r="X10518" s="225"/>
      <c r="Y10518" s="62"/>
      <c r="Z10518" s="108"/>
    </row>
    <row r="10519" spans="23:26" x14ac:dyDescent="0.25">
      <c r="W10519" s="107"/>
      <c r="X10519" s="225"/>
      <c r="Y10519" s="62"/>
      <c r="Z10519" s="108"/>
    </row>
    <row r="10520" spans="23:26" x14ac:dyDescent="0.25">
      <c r="W10520" s="107"/>
      <c r="X10520" s="225"/>
      <c r="Y10520" s="62"/>
      <c r="Z10520" s="108"/>
    </row>
    <row r="10521" spans="23:26" x14ac:dyDescent="0.25">
      <c r="W10521" s="107"/>
      <c r="X10521" s="225"/>
      <c r="Y10521" s="62"/>
      <c r="Z10521" s="108"/>
    </row>
    <row r="10522" spans="23:26" x14ac:dyDescent="0.25">
      <c r="W10522" s="107"/>
      <c r="X10522" s="225"/>
      <c r="Y10522" s="62"/>
      <c r="Z10522" s="108"/>
    </row>
    <row r="10523" spans="23:26" x14ac:dyDescent="0.25">
      <c r="W10523" s="107"/>
      <c r="X10523" s="225"/>
      <c r="Y10523" s="62"/>
      <c r="Z10523" s="108"/>
    </row>
    <row r="10524" spans="23:26" x14ac:dyDescent="0.25">
      <c r="W10524" s="107"/>
      <c r="X10524" s="225"/>
      <c r="Y10524" s="62"/>
      <c r="Z10524" s="108"/>
    </row>
    <row r="10525" spans="23:26" x14ac:dyDescent="0.25">
      <c r="W10525" s="107"/>
      <c r="X10525" s="225"/>
      <c r="Y10525" s="62"/>
      <c r="Z10525" s="108"/>
    </row>
    <row r="10526" spans="23:26" x14ac:dyDescent="0.25">
      <c r="W10526" s="107"/>
      <c r="X10526" s="225"/>
      <c r="Y10526" s="62"/>
      <c r="Z10526" s="108"/>
    </row>
    <row r="10527" spans="23:26" x14ac:dyDescent="0.25">
      <c r="W10527" s="107"/>
      <c r="X10527" s="225"/>
      <c r="Y10527" s="62"/>
      <c r="Z10527" s="108"/>
    </row>
    <row r="10528" spans="23:26" x14ac:dyDescent="0.25">
      <c r="W10528" s="107"/>
      <c r="X10528" s="225"/>
      <c r="Y10528" s="62"/>
      <c r="Z10528" s="108"/>
    </row>
    <row r="10529" spans="23:26" x14ac:dyDescent="0.25">
      <c r="W10529" s="107"/>
      <c r="X10529" s="225"/>
      <c r="Y10529" s="62"/>
      <c r="Z10529" s="108"/>
    </row>
    <row r="10530" spans="23:26" x14ac:dyDescent="0.25">
      <c r="W10530" s="107"/>
      <c r="X10530" s="225"/>
      <c r="Y10530" s="62"/>
      <c r="Z10530" s="108"/>
    </row>
    <row r="10531" spans="23:26" x14ac:dyDescent="0.25">
      <c r="W10531" s="107"/>
      <c r="X10531" s="225"/>
      <c r="Y10531" s="62"/>
      <c r="Z10531" s="108"/>
    </row>
    <row r="10532" spans="23:26" x14ac:dyDescent="0.25">
      <c r="W10532" s="107"/>
      <c r="X10532" s="225"/>
      <c r="Y10532" s="62"/>
      <c r="Z10532" s="108"/>
    </row>
    <row r="10533" spans="23:26" x14ac:dyDescent="0.25">
      <c r="W10533" s="107"/>
      <c r="X10533" s="225"/>
      <c r="Y10533" s="62"/>
      <c r="Z10533" s="108"/>
    </row>
    <row r="10534" spans="23:26" x14ac:dyDescent="0.25">
      <c r="W10534" s="107"/>
      <c r="X10534" s="225"/>
      <c r="Y10534" s="62"/>
      <c r="Z10534" s="108"/>
    </row>
    <row r="10535" spans="23:26" x14ac:dyDescent="0.25">
      <c r="W10535" s="107"/>
      <c r="X10535" s="225"/>
      <c r="Y10535" s="62"/>
      <c r="Z10535" s="108"/>
    </row>
    <row r="10536" spans="23:26" x14ac:dyDescent="0.25">
      <c r="W10536" s="107"/>
      <c r="X10536" s="225"/>
      <c r="Y10536" s="62"/>
      <c r="Z10536" s="108"/>
    </row>
    <row r="10537" spans="23:26" x14ac:dyDescent="0.25">
      <c r="W10537" s="107"/>
      <c r="X10537" s="225"/>
      <c r="Y10537" s="62"/>
      <c r="Z10537" s="108"/>
    </row>
    <row r="10538" spans="23:26" x14ac:dyDescent="0.25">
      <c r="W10538" s="107"/>
      <c r="X10538" s="225"/>
      <c r="Y10538" s="62"/>
      <c r="Z10538" s="108"/>
    </row>
    <row r="10539" spans="23:26" x14ac:dyDescent="0.25">
      <c r="W10539" s="107"/>
      <c r="X10539" s="225"/>
      <c r="Y10539" s="62"/>
      <c r="Z10539" s="108"/>
    </row>
    <row r="10540" spans="23:26" x14ac:dyDescent="0.25">
      <c r="W10540" s="107"/>
      <c r="X10540" s="225"/>
      <c r="Y10540" s="62"/>
      <c r="Z10540" s="108"/>
    </row>
    <row r="10541" spans="23:26" x14ac:dyDescent="0.25">
      <c r="W10541" s="107"/>
      <c r="X10541" s="225"/>
      <c r="Y10541" s="62"/>
      <c r="Z10541" s="108"/>
    </row>
    <row r="10542" spans="23:26" x14ac:dyDescent="0.25">
      <c r="W10542" s="107"/>
      <c r="X10542" s="225"/>
      <c r="Y10542" s="62"/>
      <c r="Z10542" s="108"/>
    </row>
    <row r="10543" spans="23:26" x14ac:dyDescent="0.25">
      <c r="W10543" s="107"/>
      <c r="X10543" s="225"/>
      <c r="Y10543" s="62"/>
      <c r="Z10543" s="108"/>
    </row>
    <row r="10544" spans="23:26" x14ac:dyDescent="0.25">
      <c r="W10544" s="107"/>
      <c r="X10544" s="225"/>
      <c r="Y10544" s="62"/>
      <c r="Z10544" s="108"/>
    </row>
    <row r="10545" spans="23:26" x14ac:dyDescent="0.25">
      <c r="W10545" s="107"/>
      <c r="X10545" s="225"/>
      <c r="Y10545" s="62"/>
      <c r="Z10545" s="108"/>
    </row>
    <row r="10546" spans="23:26" x14ac:dyDescent="0.25">
      <c r="W10546" s="107"/>
      <c r="X10546" s="225"/>
      <c r="Y10546" s="62"/>
      <c r="Z10546" s="108"/>
    </row>
    <row r="10547" spans="23:26" x14ac:dyDescent="0.25">
      <c r="W10547" s="107"/>
      <c r="X10547" s="225"/>
      <c r="Y10547" s="62"/>
      <c r="Z10547" s="108"/>
    </row>
    <row r="10548" spans="23:26" x14ac:dyDescent="0.25">
      <c r="W10548" s="107"/>
      <c r="X10548" s="225"/>
      <c r="Y10548" s="62"/>
      <c r="Z10548" s="108"/>
    </row>
    <row r="10549" spans="23:26" x14ac:dyDescent="0.25">
      <c r="W10549" s="107"/>
      <c r="X10549" s="225"/>
      <c r="Y10549" s="62"/>
      <c r="Z10549" s="108"/>
    </row>
    <row r="10550" spans="23:26" x14ac:dyDescent="0.25">
      <c r="W10550" s="107"/>
      <c r="X10550" s="225"/>
      <c r="Y10550" s="62"/>
      <c r="Z10550" s="108"/>
    </row>
    <row r="10551" spans="23:26" x14ac:dyDescent="0.25">
      <c r="W10551" s="107"/>
      <c r="X10551" s="225"/>
      <c r="Y10551" s="62"/>
      <c r="Z10551" s="108"/>
    </row>
    <row r="10552" spans="23:26" x14ac:dyDescent="0.25">
      <c r="W10552" s="107"/>
      <c r="X10552" s="225"/>
      <c r="Y10552" s="62"/>
      <c r="Z10552" s="108"/>
    </row>
    <row r="10553" spans="23:26" x14ac:dyDescent="0.25">
      <c r="W10553" s="107"/>
      <c r="X10553" s="225"/>
      <c r="Y10553" s="62"/>
      <c r="Z10553" s="108"/>
    </row>
    <row r="10554" spans="23:26" x14ac:dyDescent="0.25">
      <c r="W10554" s="107"/>
      <c r="X10554" s="225"/>
      <c r="Y10554" s="62"/>
      <c r="Z10554" s="108"/>
    </row>
    <row r="10555" spans="23:26" x14ac:dyDescent="0.25">
      <c r="W10555" s="107"/>
      <c r="X10555" s="225"/>
      <c r="Y10555" s="62"/>
      <c r="Z10555" s="108"/>
    </row>
    <row r="10556" spans="23:26" x14ac:dyDescent="0.25">
      <c r="W10556" s="107"/>
      <c r="X10556" s="225"/>
      <c r="Y10556" s="62"/>
      <c r="Z10556" s="108"/>
    </row>
    <row r="10557" spans="23:26" x14ac:dyDescent="0.25">
      <c r="W10557" s="107"/>
      <c r="X10557" s="225"/>
      <c r="Y10557" s="62"/>
      <c r="Z10557" s="108"/>
    </row>
    <row r="10558" spans="23:26" x14ac:dyDescent="0.25">
      <c r="W10558" s="107"/>
      <c r="X10558" s="225"/>
      <c r="Y10558" s="62"/>
      <c r="Z10558" s="108"/>
    </row>
    <row r="10559" spans="23:26" x14ac:dyDescent="0.25">
      <c r="W10559" s="107"/>
      <c r="X10559" s="225"/>
      <c r="Y10559" s="62"/>
      <c r="Z10559" s="108"/>
    </row>
    <row r="10560" spans="23:26" x14ac:dyDescent="0.25">
      <c r="W10560" s="107"/>
      <c r="X10560" s="225"/>
      <c r="Y10560" s="62"/>
      <c r="Z10560" s="108"/>
    </row>
    <row r="10561" spans="23:26" x14ac:dyDescent="0.25">
      <c r="W10561" s="107"/>
      <c r="X10561" s="225"/>
      <c r="Y10561" s="62"/>
      <c r="Z10561" s="108"/>
    </row>
    <row r="10562" spans="23:26" x14ac:dyDescent="0.25">
      <c r="W10562" s="107"/>
      <c r="X10562" s="225"/>
      <c r="Y10562" s="62"/>
      <c r="Z10562" s="108"/>
    </row>
    <row r="10563" spans="23:26" x14ac:dyDescent="0.25">
      <c r="W10563" s="107"/>
      <c r="X10563" s="225"/>
      <c r="Y10563" s="62"/>
      <c r="Z10563" s="108"/>
    </row>
    <row r="10564" spans="23:26" x14ac:dyDescent="0.25">
      <c r="W10564" s="107"/>
      <c r="X10564" s="225"/>
      <c r="Y10564" s="62"/>
      <c r="Z10564" s="108"/>
    </row>
    <row r="10565" spans="23:26" x14ac:dyDescent="0.25">
      <c r="W10565" s="107"/>
      <c r="X10565" s="225"/>
      <c r="Y10565" s="62"/>
      <c r="Z10565" s="108"/>
    </row>
    <row r="10566" spans="23:26" x14ac:dyDescent="0.25">
      <c r="W10566" s="107"/>
      <c r="X10566" s="225"/>
      <c r="Y10566" s="62"/>
      <c r="Z10566" s="108"/>
    </row>
    <row r="10567" spans="23:26" x14ac:dyDescent="0.25">
      <c r="W10567" s="107"/>
      <c r="X10567" s="225"/>
      <c r="Y10567" s="62"/>
      <c r="Z10567" s="108"/>
    </row>
    <row r="10568" spans="23:26" x14ac:dyDescent="0.25">
      <c r="W10568" s="107"/>
      <c r="X10568" s="225"/>
      <c r="Y10568" s="62"/>
      <c r="Z10568" s="108"/>
    </row>
    <row r="10569" spans="23:26" x14ac:dyDescent="0.25">
      <c r="W10569" s="107"/>
      <c r="X10569" s="225"/>
      <c r="Y10569" s="62"/>
      <c r="Z10569" s="108"/>
    </row>
    <row r="10570" spans="23:26" x14ac:dyDescent="0.25">
      <c r="W10570" s="107"/>
      <c r="X10570" s="225"/>
      <c r="Y10570" s="62"/>
      <c r="Z10570" s="108"/>
    </row>
    <row r="10571" spans="23:26" x14ac:dyDescent="0.25">
      <c r="W10571" s="107"/>
      <c r="X10571" s="225"/>
      <c r="Y10571" s="62"/>
      <c r="Z10571" s="108"/>
    </row>
    <row r="10572" spans="23:26" x14ac:dyDescent="0.25">
      <c r="W10572" s="107"/>
      <c r="X10572" s="225"/>
      <c r="Y10572" s="62"/>
      <c r="Z10572" s="108"/>
    </row>
    <row r="10573" spans="23:26" x14ac:dyDescent="0.25">
      <c r="W10573" s="107"/>
      <c r="X10573" s="225"/>
      <c r="Y10573" s="62"/>
      <c r="Z10573" s="108"/>
    </row>
    <row r="10574" spans="23:26" x14ac:dyDescent="0.25">
      <c r="W10574" s="107"/>
      <c r="X10574" s="225"/>
      <c r="Y10574" s="62"/>
      <c r="Z10574" s="108"/>
    </row>
    <row r="10575" spans="23:26" x14ac:dyDescent="0.25">
      <c r="W10575" s="107"/>
      <c r="X10575" s="225"/>
      <c r="Y10575" s="62"/>
      <c r="Z10575" s="108"/>
    </row>
    <row r="10576" spans="23:26" x14ac:dyDescent="0.25">
      <c r="W10576" s="107"/>
      <c r="X10576" s="225"/>
      <c r="Y10576" s="62"/>
      <c r="Z10576" s="108"/>
    </row>
    <row r="10577" spans="23:26" x14ac:dyDescent="0.25">
      <c r="W10577" s="107"/>
      <c r="X10577" s="225"/>
      <c r="Y10577" s="62"/>
      <c r="Z10577" s="108"/>
    </row>
    <row r="10578" spans="23:26" x14ac:dyDescent="0.25">
      <c r="W10578" s="107"/>
      <c r="X10578" s="225"/>
      <c r="Y10578" s="62"/>
      <c r="Z10578" s="108"/>
    </row>
    <row r="10579" spans="23:26" x14ac:dyDescent="0.25">
      <c r="W10579" s="107"/>
      <c r="X10579" s="225"/>
      <c r="Y10579" s="62"/>
      <c r="Z10579" s="108"/>
    </row>
    <row r="10580" spans="23:26" x14ac:dyDescent="0.25">
      <c r="W10580" s="107"/>
      <c r="X10580" s="225"/>
      <c r="Y10580" s="62"/>
      <c r="Z10580" s="108"/>
    </row>
    <row r="10581" spans="23:26" x14ac:dyDescent="0.25">
      <c r="W10581" s="107"/>
      <c r="X10581" s="225"/>
      <c r="Y10581" s="62"/>
      <c r="Z10581" s="108"/>
    </row>
    <row r="10582" spans="23:26" x14ac:dyDescent="0.25">
      <c r="W10582" s="107"/>
      <c r="X10582" s="225"/>
      <c r="Y10582" s="62"/>
      <c r="Z10582" s="108"/>
    </row>
    <row r="10583" spans="23:26" x14ac:dyDescent="0.25">
      <c r="W10583" s="107"/>
      <c r="X10583" s="225"/>
      <c r="Y10583" s="62"/>
      <c r="Z10583" s="108"/>
    </row>
    <row r="10584" spans="23:26" x14ac:dyDescent="0.25">
      <c r="W10584" s="107"/>
      <c r="X10584" s="225"/>
      <c r="Y10584" s="62"/>
      <c r="Z10584" s="108"/>
    </row>
    <row r="10585" spans="23:26" x14ac:dyDescent="0.25">
      <c r="W10585" s="107"/>
      <c r="X10585" s="225"/>
      <c r="Y10585" s="62"/>
      <c r="Z10585" s="108"/>
    </row>
    <row r="10586" spans="23:26" x14ac:dyDescent="0.25">
      <c r="W10586" s="107"/>
      <c r="X10586" s="225"/>
      <c r="Y10586" s="62"/>
      <c r="Z10586" s="108"/>
    </row>
    <row r="10587" spans="23:26" x14ac:dyDescent="0.25">
      <c r="W10587" s="107"/>
      <c r="X10587" s="225"/>
      <c r="Y10587" s="62"/>
      <c r="Z10587" s="108"/>
    </row>
    <row r="10588" spans="23:26" x14ac:dyDescent="0.25">
      <c r="W10588" s="107"/>
      <c r="X10588" s="225"/>
      <c r="Y10588" s="62"/>
      <c r="Z10588" s="108"/>
    </row>
    <row r="10589" spans="23:26" x14ac:dyDescent="0.25">
      <c r="W10589" s="107"/>
      <c r="X10589" s="225"/>
      <c r="Y10589" s="62"/>
      <c r="Z10589" s="108"/>
    </row>
    <row r="10590" spans="23:26" x14ac:dyDescent="0.25">
      <c r="W10590" s="107"/>
      <c r="X10590" s="225"/>
      <c r="Y10590" s="62"/>
      <c r="Z10590" s="108"/>
    </row>
    <row r="10591" spans="23:26" x14ac:dyDescent="0.25">
      <c r="W10591" s="107"/>
      <c r="X10591" s="225"/>
      <c r="Y10591" s="62"/>
      <c r="Z10591" s="108"/>
    </row>
    <row r="10592" spans="23:26" x14ac:dyDescent="0.25">
      <c r="W10592" s="107"/>
      <c r="X10592" s="225"/>
      <c r="Y10592" s="62"/>
      <c r="Z10592" s="108"/>
    </row>
    <row r="10593" spans="23:26" x14ac:dyDescent="0.25">
      <c r="W10593" s="107"/>
      <c r="X10593" s="225"/>
      <c r="Y10593" s="62"/>
      <c r="Z10593" s="108"/>
    </row>
    <row r="10594" spans="23:26" x14ac:dyDescent="0.25">
      <c r="W10594" s="107"/>
      <c r="X10594" s="225"/>
      <c r="Y10594" s="62"/>
      <c r="Z10594" s="108"/>
    </row>
    <row r="10595" spans="23:26" x14ac:dyDescent="0.25">
      <c r="W10595" s="107"/>
      <c r="X10595" s="225"/>
      <c r="Y10595" s="62"/>
      <c r="Z10595" s="108"/>
    </row>
    <row r="10596" spans="23:26" x14ac:dyDescent="0.25">
      <c r="W10596" s="107"/>
      <c r="X10596" s="225"/>
      <c r="Y10596" s="62"/>
      <c r="Z10596" s="108"/>
    </row>
    <row r="10597" spans="23:26" x14ac:dyDescent="0.25">
      <c r="W10597" s="107"/>
      <c r="X10597" s="225"/>
      <c r="Y10597" s="62"/>
      <c r="Z10597" s="108"/>
    </row>
    <row r="10598" spans="23:26" x14ac:dyDescent="0.25">
      <c r="W10598" s="107"/>
      <c r="X10598" s="225"/>
      <c r="Y10598" s="62"/>
      <c r="Z10598" s="108"/>
    </row>
    <row r="10599" spans="23:26" x14ac:dyDescent="0.25">
      <c r="W10599" s="107"/>
      <c r="X10599" s="225"/>
      <c r="Y10599" s="62"/>
      <c r="Z10599" s="108"/>
    </row>
    <row r="10600" spans="23:26" x14ac:dyDescent="0.25">
      <c r="W10600" s="107"/>
      <c r="X10600" s="225"/>
      <c r="Y10600" s="62"/>
      <c r="Z10600" s="108"/>
    </row>
    <row r="10601" spans="23:26" x14ac:dyDescent="0.25">
      <c r="W10601" s="107"/>
      <c r="X10601" s="225"/>
      <c r="Y10601" s="62"/>
      <c r="Z10601" s="108"/>
    </row>
    <row r="10602" spans="23:26" x14ac:dyDescent="0.25">
      <c r="W10602" s="107"/>
      <c r="X10602" s="225"/>
      <c r="Y10602" s="62"/>
      <c r="Z10602" s="108"/>
    </row>
    <row r="10603" spans="23:26" x14ac:dyDescent="0.25">
      <c r="W10603" s="107"/>
      <c r="X10603" s="225"/>
      <c r="Y10603" s="62"/>
      <c r="Z10603" s="108"/>
    </row>
    <row r="10604" spans="23:26" x14ac:dyDescent="0.25">
      <c r="W10604" s="107"/>
      <c r="X10604" s="225"/>
      <c r="Y10604" s="62"/>
      <c r="Z10604" s="108"/>
    </row>
    <row r="10605" spans="23:26" x14ac:dyDescent="0.25">
      <c r="W10605" s="107"/>
      <c r="X10605" s="225"/>
      <c r="Y10605" s="62"/>
      <c r="Z10605" s="108"/>
    </row>
    <row r="10606" spans="23:26" x14ac:dyDescent="0.25">
      <c r="W10606" s="107"/>
      <c r="X10606" s="225"/>
      <c r="Y10606" s="62"/>
      <c r="Z10606" s="108"/>
    </row>
    <row r="10607" spans="23:26" x14ac:dyDescent="0.25">
      <c r="W10607" s="107"/>
      <c r="X10607" s="225"/>
      <c r="Y10607" s="62"/>
      <c r="Z10607" s="108"/>
    </row>
    <row r="10608" spans="23:26" x14ac:dyDescent="0.25">
      <c r="W10608" s="107"/>
      <c r="X10608" s="225"/>
      <c r="Y10608" s="62"/>
      <c r="Z10608" s="108"/>
    </row>
    <row r="10609" spans="23:26" x14ac:dyDescent="0.25">
      <c r="W10609" s="107"/>
      <c r="X10609" s="225"/>
      <c r="Y10609" s="62"/>
      <c r="Z10609" s="108"/>
    </row>
    <row r="10610" spans="23:26" x14ac:dyDescent="0.25">
      <c r="W10610" s="107"/>
      <c r="X10610" s="225"/>
      <c r="Y10610" s="62"/>
      <c r="Z10610" s="108"/>
    </row>
    <row r="10611" spans="23:26" x14ac:dyDescent="0.25">
      <c r="W10611" s="107"/>
      <c r="X10611" s="225"/>
      <c r="Y10611" s="62"/>
      <c r="Z10611" s="108"/>
    </row>
    <row r="10612" spans="23:26" x14ac:dyDescent="0.25">
      <c r="W10612" s="107"/>
      <c r="X10612" s="225"/>
      <c r="Y10612" s="62"/>
      <c r="Z10612" s="108"/>
    </row>
    <row r="10613" spans="23:26" x14ac:dyDescent="0.25">
      <c r="W10613" s="107"/>
      <c r="X10613" s="225"/>
      <c r="Y10613" s="62"/>
      <c r="Z10613" s="108"/>
    </row>
    <row r="10614" spans="23:26" x14ac:dyDescent="0.25">
      <c r="W10614" s="107"/>
      <c r="X10614" s="225"/>
      <c r="Y10614" s="62"/>
      <c r="Z10614" s="108"/>
    </row>
    <row r="10615" spans="23:26" x14ac:dyDescent="0.25">
      <c r="W10615" s="107"/>
      <c r="X10615" s="225"/>
      <c r="Y10615" s="62"/>
      <c r="Z10615" s="108"/>
    </row>
    <row r="10616" spans="23:26" x14ac:dyDescent="0.25">
      <c r="W10616" s="107"/>
      <c r="X10616" s="225"/>
      <c r="Y10616" s="62"/>
      <c r="Z10616" s="108"/>
    </row>
    <row r="10617" spans="23:26" x14ac:dyDescent="0.25">
      <c r="W10617" s="107"/>
      <c r="X10617" s="225"/>
      <c r="Y10617" s="62"/>
      <c r="Z10617" s="108"/>
    </row>
    <row r="10618" spans="23:26" x14ac:dyDescent="0.25">
      <c r="W10618" s="107"/>
      <c r="X10618" s="225"/>
      <c r="Y10618" s="62"/>
      <c r="Z10618" s="108"/>
    </row>
    <row r="10619" spans="23:26" x14ac:dyDescent="0.25">
      <c r="W10619" s="107"/>
      <c r="X10619" s="225"/>
      <c r="Y10619" s="62"/>
      <c r="Z10619" s="108"/>
    </row>
    <row r="10620" spans="23:26" x14ac:dyDescent="0.25">
      <c r="W10620" s="107"/>
      <c r="X10620" s="225"/>
      <c r="Y10620" s="62"/>
      <c r="Z10620" s="108"/>
    </row>
    <row r="10621" spans="23:26" x14ac:dyDescent="0.25">
      <c r="W10621" s="107"/>
      <c r="X10621" s="225"/>
      <c r="Y10621" s="62"/>
      <c r="Z10621" s="108"/>
    </row>
    <row r="10622" spans="23:26" x14ac:dyDescent="0.25">
      <c r="W10622" s="107"/>
      <c r="X10622" s="225"/>
      <c r="Y10622" s="62"/>
      <c r="Z10622" s="108"/>
    </row>
    <row r="10623" spans="23:26" x14ac:dyDescent="0.25">
      <c r="W10623" s="107"/>
      <c r="X10623" s="225"/>
      <c r="Y10623" s="62"/>
      <c r="Z10623" s="108"/>
    </row>
    <row r="10624" spans="23:26" x14ac:dyDescent="0.25">
      <c r="W10624" s="107"/>
      <c r="X10624" s="225"/>
      <c r="Y10624" s="62"/>
      <c r="Z10624" s="108"/>
    </row>
    <row r="10625" spans="23:26" x14ac:dyDescent="0.25">
      <c r="W10625" s="107"/>
      <c r="X10625" s="225"/>
      <c r="Y10625" s="62"/>
      <c r="Z10625" s="108"/>
    </row>
    <row r="10626" spans="23:26" x14ac:dyDescent="0.25">
      <c r="W10626" s="107"/>
      <c r="X10626" s="225"/>
      <c r="Y10626" s="62"/>
      <c r="Z10626" s="108"/>
    </row>
    <row r="10627" spans="23:26" x14ac:dyDescent="0.25">
      <c r="W10627" s="107"/>
      <c r="X10627" s="225"/>
      <c r="Y10627" s="62"/>
      <c r="Z10627" s="108"/>
    </row>
    <row r="10628" spans="23:26" x14ac:dyDescent="0.25">
      <c r="W10628" s="107"/>
      <c r="X10628" s="225"/>
      <c r="Y10628" s="62"/>
      <c r="Z10628" s="108"/>
    </row>
    <row r="10629" spans="23:26" x14ac:dyDescent="0.25">
      <c r="W10629" s="107"/>
      <c r="X10629" s="225"/>
      <c r="Y10629" s="62"/>
      <c r="Z10629" s="108"/>
    </row>
    <row r="10630" spans="23:26" x14ac:dyDescent="0.25">
      <c r="W10630" s="107"/>
      <c r="X10630" s="225"/>
      <c r="Y10630" s="62"/>
      <c r="Z10630" s="108"/>
    </row>
    <row r="10631" spans="23:26" x14ac:dyDescent="0.25">
      <c r="W10631" s="107"/>
      <c r="X10631" s="225"/>
      <c r="Y10631" s="62"/>
      <c r="Z10631" s="108"/>
    </row>
    <row r="10632" spans="23:26" x14ac:dyDescent="0.25">
      <c r="W10632" s="107"/>
      <c r="X10632" s="225"/>
      <c r="Y10632" s="62"/>
      <c r="Z10632" s="108"/>
    </row>
    <row r="10633" spans="23:26" x14ac:dyDescent="0.25">
      <c r="W10633" s="107"/>
      <c r="X10633" s="225"/>
      <c r="Y10633" s="62"/>
      <c r="Z10633" s="108"/>
    </row>
    <row r="10634" spans="23:26" x14ac:dyDescent="0.25">
      <c r="W10634" s="107"/>
      <c r="X10634" s="225"/>
      <c r="Y10634" s="62"/>
      <c r="Z10634" s="108"/>
    </row>
    <row r="10635" spans="23:26" x14ac:dyDescent="0.25">
      <c r="W10635" s="107"/>
      <c r="X10635" s="225"/>
      <c r="Y10635" s="62"/>
      <c r="Z10635" s="108"/>
    </row>
    <row r="10636" spans="23:26" x14ac:dyDescent="0.25">
      <c r="W10636" s="107"/>
      <c r="X10636" s="225"/>
      <c r="Y10636" s="62"/>
      <c r="Z10636" s="108"/>
    </row>
    <row r="10637" spans="23:26" x14ac:dyDescent="0.25">
      <c r="W10637" s="107"/>
      <c r="X10637" s="225"/>
      <c r="Y10637" s="62"/>
      <c r="Z10637" s="108"/>
    </row>
    <row r="10638" spans="23:26" x14ac:dyDescent="0.25">
      <c r="W10638" s="107"/>
      <c r="X10638" s="225"/>
      <c r="Y10638" s="62"/>
      <c r="Z10638" s="108"/>
    </row>
    <row r="10639" spans="23:26" x14ac:dyDescent="0.25">
      <c r="W10639" s="107"/>
      <c r="X10639" s="225"/>
      <c r="Y10639" s="62"/>
      <c r="Z10639" s="108"/>
    </row>
    <row r="10640" spans="23:26" x14ac:dyDescent="0.25">
      <c r="W10640" s="107"/>
      <c r="X10640" s="225"/>
      <c r="Y10640" s="62"/>
      <c r="Z10640" s="108"/>
    </row>
    <row r="10641" spans="23:26" x14ac:dyDescent="0.25">
      <c r="W10641" s="107"/>
      <c r="X10641" s="225"/>
      <c r="Y10641" s="62"/>
      <c r="Z10641" s="108"/>
    </row>
    <row r="10642" spans="23:26" x14ac:dyDescent="0.25">
      <c r="W10642" s="107"/>
      <c r="X10642" s="225"/>
      <c r="Y10642" s="62"/>
      <c r="Z10642" s="108"/>
    </row>
    <row r="10643" spans="23:26" x14ac:dyDescent="0.25">
      <c r="W10643" s="107"/>
      <c r="X10643" s="225"/>
      <c r="Y10643" s="62"/>
      <c r="Z10643" s="108"/>
    </row>
    <row r="10644" spans="23:26" x14ac:dyDescent="0.25">
      <c r="W10644" s="107"/>
      <c r="X10644" s="225"/>
      <c r="Y10644" s="62"/>
      <c r="Z10644" s="108"/>
    </row>
    <row r="10645" spans="23:26" x14ac:dyDescent="0.25">
      <c r="W10645" s="107"/>
      <c r="X10645" s="225"/>
      <c r="Y10645" s="62"/>
      <c r="Z10645" s="108"/>
    </row>
    <row r="10646" spans="23:26" x14ac:dyDescent="0.25">
      <c r="W10646" s="107"/>
      <c r="X10646" s="225"/>
      <c r="Y10646" s="62"/>
      <c r="Z10646" s="108"/>
    </row>
    <row r="10647" spans="23:26" x14ac:dyDescent="0.25">
      <c r="W10647" s="107"/>
      <c r="X10647" s="225"/>
      <c r="Y10647" s="62"/>
      <c r="Z10647" s="108"/>
    </row>
    <row r="10648" spans="23:26" x14ac:dyDescent="0.25">
      <c r="W10648" s="107"/>
      <c r="X10648" s="225"/>
      <c r="Y10648" s="62"/>
      <c r="Z10648" s="108"/>
    </row>
    <row r="10649" spans="23:26" x14ac:dyDescent="0.25">
      <c r="W10649" s="107"/>
      <c r="X10649" s="225"/>
      <c r="Y10649" s="62"/>
      <c r="Z10649" s="108"/>
    </row>
    <row r="10650" spans="23:26" x14ac:dyDescent="0.25">
      <c r="W10650" s="107"/>
      <c r="X10650" s="225"/>
      <c r="Y10650" s="62"/>
      <c r="Z10650" s="108"/>
    </row>
    <row r="10651" spans="23:26" x14ac:dyDescent="0.25">
      <c r="W10651" s="107"/>
      <c r="X10651" s="225"/>
      <c r="Y10651" s="62"/>
      <c r="Z10651" s="108"/>
    </row>
    <row r="10652" spans="23:26" x14ac:dyDescent="0.25">
      <c r="W10652" s="107"/>
      <c r="X10652" s="225"/>
      <c r="Y10652" s="62"/>
      <c r="Z10652" s="108"/>
    </row>
    <row r="10653" spans="23:26" x14ac:dyDescent="0.25">
      <c r="W10653" s="107"/>
      <c r="X10653" s="225"/>
      <c r="Y10653" s="62"/>
      <c r="Z10653" s="108"/>
    </row>
    <row r="10654" spans="23:26" x14ac:dyDescent="0.25">
      <c r="W10654" s="107"/>
      <c r="X10654" s="225"/>
      <c r="Y10654" s="62"/>
      <c r="Z10654" s="108"/>
    </row>
    <row r="10655" spans="23:26" x14ac:dyDescent="0.25">
      <c r="W10655" s="107"/>
      <c r="X10655" s="225"/>
      <c r="Y10655" s="62"/>
      <c r="Z10655" s="108"/>
    </row>
    <row r="10656" spans="23:26" x14ac:dyDescent="0.25">
      <c r="W10656" s="107"/>
      <c r="X10656" s="225"/>
      <c r="Y10656" s="62"/>
      <c r="Z10656" s="108"/>
    </row>
    <row r="10657" spans="23:26" x14ac:dyDescent="0.25">
      <c r="W10657" s="107"/>
      <c r="X10657" s="225"/>
      <c r="Y10657" s="62"/>
      <c r="Z10657" s="108"/>
    </row>
    <row r="10658" spans="23:26" x14ac:dyDescent="0.25">
      <c r="W10658" s="107"/>
      <c r="X10658" s="225"/>
      <c r="Y10658" s="62"/>
      <c r="Z10658" s="108"/>
    </row>
    <row r="10659" spans="23:26" x14ac:dyDescent="0.25">
      <c r="W10659" s="107"/>
      <c r="X10659" s="225"/>
      <c r="Y10659" s="62"/>
      <c r="Z10659" s="108"/>
    </row>
    <row r="10660" spans="23:26" x14ac:dyDescent="0.25">
      <c r="W10660" s="107"/>
      <c r="X10660" s="225"/>
      <c r="Y10660" s="62"/>
      <c r="Z10660" s="108"/>
    </row>
    <row r="10661" spans="23:26" x14ac:dyDescent="0.25">
      <c r="W10661" s="107"/>
      <c r="X10661" s="225"/>
      <c r="Y10661" s="62"/>
      <c r="Z10661" s="108"/>
    </row>
    <row r="10662" spans="23:26" x14ac:dyDescent="0.25">
      <c r="W10662" s="107"/>
      <c r="X10662" s="225"/>
      <c r="Y10662" s="62"/>
      <c r="Z10662" s="108"/>
    </row>
    <row r="10663" spans="23:26" x14ac:dyDescent="0.25">
      <c r="W10663" s="107"/>
      <c r="X10663" s="225"/>
      <c r="Y10663" s="62"/>
      <c r="Z10663" s="108"/>
    </row>
    <row r="10664" spans="23:26" x14ac:dyDescent="0.25">
      <c r="W10664" s="107"/>
      <c r="X10664" s="225"/>
      <c r="Y10664" s="62"/>
      <c r="Z10664" s="108"/>
    </row>
    <row r="10665" spans="23:26" x14ac:dyDescent="0.25">
      <c r="W10665" s="107"/>
      <c r="X10665" s="225"/>
      <c r="Y10665" s="62"/>
      <c r="Z10665" s="108"/>
    </row>
    <row r="10666" spans="23:26" x14ac:dyDescent="0.25">
      <c r="W10666" s="107"/>
      <c r="X10666" s="225"/>
      <c r="Y10666" s="62"/>
      <c r="Z10666" s="108"/>
    </row>
    <row r="10667" spans="23:26" x14ac:dyDescent="0.25">
      <c r="W10667" s="107"/>
      <c r="X10667" s="225"/>
      <c r="Y10667" s="62"/>
      <c r="Z10667" s="108"/>
    </row>
    <row r="10668" spans="23:26" x14ac:dyDescent="0.25">
      <c r="W10668" s="107"/>
      <c r="X10668" s="225"/>
      <c r="Y10668" s="62"/>
      <c r="Z10668" s="108"/>
    </row>
    <row r="10669" spans="23:26" x14ac:dyDescent="0.25">
      <c r="W10669" s="107"/>
      <c r="X10669" s="225"/>
      <c r="Y10669" s="62"/>
      <c r="Z10669" s="108"/>
    </row>
    <row r="10670" spans="23:26" x14ac:dyDescent="0.25">
      <c r="W10670" s="107"/>
      <c r="X10670" s="225"/>
      <c r="Y10670" s="62"/>
      <c r="Z10670" s="108"/>
    </row>
    <row r="10671" spans="23:26" x14ac:dyDescent="0.25">
      <c r="W10671" s="107"/>
      <c r="X10671" s="225"/>
      <c r="Y10671" s="62"/>
      <c r="Z10671" s="108"/>
    </row>
    <row r="10672" spans="23:26" x14ac:dyDescent="0.25">
      <c r="W10672" s="107"/>
      <c r="X10672" s="225"/>
      <c r="Y10672" s="62"/>
      <c r="Z10672" s="108"/>
    </row>
    <row r="10673" spans="23:26" x14ac:dyDescent="0.25">
      <c r="W10673" s="107"/>
      <c r="X10673" s="225"/>
      <c r="Y10673" s="62"/>
      <c r="Z10673" s="108"/>
    </row>
    <row r="10674" spans="23:26" x14ac:dyDescent="0.25">
      <c r="W10674" s="107"/>
      <c r="X10674" s="225"/>
      <c r="Y10674" s="62"/>
      <c r="Z10674" s="108"/>
    </row>
    <row r="10675" spans="23:26" x14ac:dyDescent="0.25">
      <c r="W10675" s="107"/>
      <c r="X10675" s="225"/>
      <c r="Y10675" s="62"/>
      <c r="Z10675" s="108"/>
    </row>
    <row r="10676" spans="23:26" x14ac:dyDescent="0.25">
      <c r="W10676" s="107"/>
      <c r="X10676" s="225"/>
      <c r="Y10676" s="62"/>
      <c r="Z10676" s="108"/>
    </row>
    <row r="10677" spans="23:26" x14ac:dyDescent="0.25">
      <c r="W10677" s="107"/>
      <c r="X10677" s="225"/>
      <c r="Y10677" s="62"/>
      <c r="Z10677" s="108"/>
    </row>
    <row r="10678" spans="23:26" x14ac:dyDescent="0.25">
      <c r="W10678" s="107"/>
      <c r="X10678" s="225"/>
      <c r="Y10678" s="62"/>
      <c r="Z10678" s="108"/>
    </row>
    <row r="10679" spans="23:26" x14ac:dyDescent="0.25">
      <c r="W10679" s="107"/>
      <c r="X10679" s="225"/>
      <c r="Y10679" s="62"/>
      <c r="Z10679" s="108"/>
    </row>
    <row r="10680" spans="23:26" x14ac:dyDescent="0.25">
      <c r="W10680" s="107"/>
      <c r="X10680" s="225"/>
      <c r="Y10680" s="62"/>
      <c r="Z10680" s="108"/>
    </row>
    <row r="10681" spans="23:26" x14ac:dyDescent="0.25">
      <c r="W10681" s="107"/>
      <c r="X10681" s="225"/>
      <c r="Y10681" s="62"/>
      <c r="Z10681" s="108"/>
    </row>
    <row r="10682" spans="23:26" x14ac:dyDescent="0.25">
      <c r="W10682" s="107"/>
      <c r="X10682" s="225"/>
      <c r="Y10682" s="62"/>
      <c r="Z10682" s="108"/>
    </row>
    <row r="10683" spans="23:26" x14ac:dyDescent="0.25">
      <c r="W10683" s="107"/>
      <c r="X10683" s="225"/>
      <c r="Y10683" s="62"/>
      <c r="Z10683" s="108"/>
    </row>
    <row r="10684" spans="23:26" x14ac:dyDescent="0.25">
      <c r="W10684" s="107"/>
      <c r="X10684" s="225"/>
      <c r="Y10684" s="62"/>
      <c r="Z10684" s="108"/>
    </row>
    <row r="10685" spans="23:26" x14ac:dyDescent="0.25">
      <c r="W10685" s="107"/>
      <c r="X10685" s="225"/>
      <c r="Y10685" s="62"/>
      <c r="Z10685" s="108"/>
    </row>
    <row r="10686" spans="23:26" x14ac:dyDescent="0.25">
      <c r="W10686" s="107"/>
      <c r="X10686" s="225"/>
      <c r="Y10686" s="62"/>
      <c r="Z10686" s="108"/>
    </row>
    <row r="10687" spans="23:26" x14ac:dyDescent="0.25">
      <c r="W10687" s="107"/>
      <c r="X10687" s="225"/>
      <c r="Y10687" s="62"/>
      <c r="Z10687" s="108"/>
    </row>
    <row r="10688" spans="23:26" x14ac:dyDescent="0.25">
      <c r="W10688" s="107"/>
      <c r="X10688" s="225"/>
      <c r="Y10688" s="62"/>
      <c r="Z10688" s="108"/>
    </row>
    <row r="10689" spans="23:26" x14ac:dyDescent="0.25">
      <c r="W10689" s="107"/>
      <c r="X10689" s="225"/>
      <c r="Y10689" s="62"/>
      <c r="Z10689" s="108"/>
    </row>
    <row r="10690" spans="23:26" x14ac:dyDescent="0.25">
      <c r="W10690" s="107"/>
      <c r="X10690" s="225"/>
      <c r="Y10690" s="62"/>
      <c r="Z10690" s="108"/>
    </row>
    <row r="10691" spans="23:26" x14ac:dyDescent="0.25">
      <c r="W10691" s="107"/>
      <c r="X10691" s="225"/>
      <c r="Y10691" s="62"/>
      <c r="Z10691" s="108"/>
    </row>
    <row r="10692" spans="23:26" x14ac:dyDescent="0.25">
      <c r="W10692" s="107"/>
      <c r="X10692" s="225"/>
      <c r="Y10692" s="62"/>
      <c r="Z10692" s="108"/>
    </row>
    <row r="10693" spans="23:26" x14ac:dyDescent="0.25">
      <c r="W10693" s="107"/>
      <c r="X10693" s="225"/>
      <c r="Y10693" s="62"/>
      <c r="Z10693" s="108"/>
    </row>
    <row r="10694" spans="23:26" x14ac:dyDescent="0.25">
      <c r="W10694" s="107"/>
      <c r="X10694" s="225"/>
      <c r="Y10694" s="62"/>
      <c r="Z10694" s="108"/>
    </row>
    <row r="10695" spans="23:26" x14ac:dyDescent="0.25">
      <c r="W10695" s="107"/>
      <c r="X10695" s="225"/>
      <c r="Y10695" s="62"/>
      <c r="Z10695" s="108"/>
    </row>
    <row r="10696" spans="23:26" x14ac:dyDescent="0.25">
      <c r="W10696" s="107"/>
      <c r="X10696" s="225"/>
      <c r="Y10696" s="62"/>
      <c r="Z10696" s="108"/>
    </row>
    <row r="10697" spans="23:26" x14ac:dyDescent="0.25">
      <c r="W10697" s="107"/>
      <c r="X10697" s="225"/>
      <c r="Y10697" s="62"/>
      <c r="Z10697" s="108"/>
    </row>
    <row r="10698" spans="23:26" x14ac:dyDescent="0.25">
      <c r="W10698" s="107"/>
      <c r="X10698" s="225"/>
      <c r="Y10698" s="62"/>
      <c r="Z10698" s="108"/>
    </row>
    <row r="10699" spans="23:26" x14ac:dyDescent="0.25">
      <c r="W10699" s="107"/>
      <c r="X10699" s="225"/>
      <c r="Y10699" s="62"/>
      <c r="Z10699" s="108"/>
    </row>
    <row r="10700" spans="23:26" x14ac:dyDescent="0.25">
      <c r="W10700" s="107"/>
      <c r="X10700" s="225"/>
      <c r="Y10700" s="62"/>
      <c r="Z10700" s="108"/>
    </row>
    <row r="10701" spans="23:26" x14ac:dyDescent="0.25">
      <c r="W10701" s="107"/>
      <c r="X10701" s="225"/>
      <c r="Y10701" s="62"/>
      <c r="Z10701" s="108"/>
    </row>
    <row r="10702" spans="23:26" x14ac:dyDescent="0.25">
      <c r="W10702" s="107"/>
      <c r="X10702" s="225"/>
      <c r="Y10702" s="62"/>
      <c r="Z10702" s="108"/>
    </row>
    <row r="10703" spans="23:26" x14ac:dyDescent="0.25">
      <c r="W10703" s="107"/>
      <c r="X10703" s="225"/>
      <c r="Y10703" s="62"/>
      <c r="Z10703" s="108"/>
    </row>
    <row r="10704" spans="23:26" x14ac:dyDescent="0.25">
      <c r="W10704" s="107"/>
      <c r="X10704" s="225"/>
      <c r="Y10704" s="62"/>
      <c r="Z10704" s="108"/>
    </row>
    <row r="10705" spans="23:26" x14ac:dyDescent="0.25">
      <c r="W10705" s="107"/>
      <c r="X10705" s="225"/>
      <c r="Y10705" s="62"/>
      <c r="Z10705" s="108"/>
    </row>
    <row r="10706" spans="23:26" x14ac:dyDescent="0.25">
      <c r="W10706" s="107"/>
      <c r="X10706" s="225"/>
      <c r="Y10706" s="62"/>
      <c r="Z10706" s="108"/>
    </row>
    <row r="10707" spans="23:26" x14ac:dyDescent="0.25">
      <c r="W10707" s="107"/>
      <c r="X10707" s="225"/>
      <c r="Y10707" s="62"/>
      <c r="Z10707" s="108"/>
    </row>
    <row r="10708" spans="23:26" x14ac:dyDescent="0.25">
      <c r="W10708" s="107"/>
      <c r="X10708" s="225"/>
      <c r="Y10708" s="62"/>
      <c r="Z10708" s="108"/>
    </row>
    <row r="10709" spans="23:26" x14ac:dyDescent="0.25">
      <c r="W10709" s="107"/>
      <c r="X10709" s="225"/>
      <c r="Y10709" s="62"/>
      <c r="Z10709" s="108"/>
    </row>
    <row r="10710" spans="23:26" x14ac:dyDescent="0.25">
      <c r="W10710" s="107"/>
      <c r="X10710" s="225"/>
      <c r="Y10710" s="62"/>
      <c r="Z10710" s="108"/>
    </row>
    <row r="10711" spans="23:26" x14ac:dyDescent="0.25">
      <c r="W10711" s="107"/>
      <c r="X10711" s="225"/>
      <c r="Y10711" s="62"/>
      <c r="Z10711" s="108"/>
    </row>
    <row r="10712" spans="23:26" x14ac:dyDescent="0.25">
      <c r="W10712" s="107"/>
      <c r="X10712" s="225"/>
      <c r="Y10712" s="62"/>
      <c r="Z10712" s="108"/>
    </row>
    <row r="10713" spans="23:26" x14ac:dyDescent="0.25">
      <c r="W10713" s="107"/>
      <c r="X10713" s="225"/>
      <c r="Y10713" s="62"/>
      <c r="Z10713" s="108"/>
    </row>
    <row r="10714" spans="23:26" x14ac:dyDescent="0.25">
      <c r="W10714" s="107"/>
      <c r="X10714" s="225"/>
      <c r="Y10714" s="62"/>
      <c r="Z10714" s="108"/>
    </row>
    <row r="10715" spans="23:26" x14ac:dyDescent="0.25">
      <c r="W10715" s="107"/>
      <c r="X10715" s="225"/>
      <c r="Y10715" s="62"/>
      <c r="Z10715" s="108"/>
    </row>
    <row r="10716" spans="23:26" x14ac:dyDescent="0.25">
      <c r="W10716" s="107"/>
      <c r="X10716" s="225"/>
      <c r="Y10716" s="62"/>
      <c r="Z10716" s="108"/>
    </row>
    <row r="10717" spans="23:26" x14ac:dyDescent="0.25">
      <c r="W10717" s="107"/>
      <c r="X10717" s="225"/>
      <c r="Y10717" s="62"/>
      <c r="Z10717" s="108"/>
    </row>
    <row r="10718" spans="23:26" x14ac:dyDescent="0.25">
      <c r="W10718" s="107"/>
      <c r="X10718" s="225"/>
      <c r="Y10718" s="62"/>
      <c r="Z10718" s="108"/>
    </row>
    <row r="10719" spans="23:26" x14ac:dyDescent="0.25">
      <c r="W10719" s="107"/>
      <c r="X10719" s="225"/>
      <c r="Y10719" s="62"/>
      <c r="Z10719" s="108"/>
    </row>
    <row r="10720" spans="23:26" x14ac:dyDescent="0.25">
      <c r="W10720" s="107"/>
      <c r="X10720" s="225"/>
      <c r="Y10720" s="62"/>
      <c r="Z10720" s="108"/>
    </row>
    <row r="10721" spans="23:26" x14ac:dyDescent="0.25">
      <c r="W10721" s="107"/>
      <c r="X10721" s="225"/>
      <c r="Y10721" s="62"/>
      <c r="Z10721" s="108"/>
    </row>
    <row r="10722" spans="23:26" x14ac:dyDescent="0.25">
      <c r="W10722" s="107"/>
      <c r="X10722" s="225"/>
      <c r="Y10722" s="62"/>
      <c r="Z10722" s="108"/>
    </row>
    <row r="10723" spans="23:26" x14ac:dyDescent="0.25">
      <c r="W10723" s="107"/>
      <c r="X10723" s="225"/>
      <c r="Y10723" s="62"/>
      <c r="Z10723" s="108"/>
    </row>
    <row r="10724" spans="23:26" x14ac:dyDescent="0.25">
      <c r="W10724" s="107"/>
      <c r="X10724" s="225"/>
      <c r="Y10724" s="62"/>
      <c r="Z10724" s="108"/>
    </row>
    <row r="10725" spans="23:26" x14ac:dyDescent="0.25">
      <c r="W10725" s="107"/>
      <c r="X10725" s="225"/>
      <c r="Y10725" s="62"/>
      <c r="Z10725" s="108"/>
    </row>
    <row r="10726" spans="23:26" x14ac:dyDescent="0.25">
      <c r="W10726" s="107"/>
      <c r="X10726" s="225"/>
      <c r="Y10726" s="62"/>
      <c r="Z10726" s="108"/>
    </row>
    <row r="10727" spans="23:26" x14ac:dyDescent="0.25">
      <c r="W10727" s="107"/>
      <c r="X10727" s="225"/>
      <c r="Y10727" s="62"/>
      <c r="Z10727" s="108"/>
    </row>
    <row r="10728" spans="23:26" x14ac:dyDescent="0.25">
      <c r="W10728" s="107"/>
      <c r="X10728" s="225"/>
      <c r="Y10728" s="62"/>
      <c r="Z10728" s="108"/>
    </row>
    <row r="10729" spans="23:26" x14ac:dyDescent="0.25">
      <c r="W10729" s="107"/>
      <c r="X10729" s="225"/>
      <c r="Y10729" s="62"/>
      <c r="Z10729" s="108"/>
    </row>
    <row r="10730" spans="23:26" x14ac:dyDescent="0.25">
      <c r="W10730" s="107"/>
      <c r="X10730" s="225"/>
      <c r="Y10730" s="62"/>
      <c r="Z10730" s="108"/>
    </row>
    <row r="10731" spans="23:26" x14ac:dyDescent="0.25">
      <c r="W10731" s="107"/>
      <c r="X10731" s="225"/>
      <c r="Y10731" s="62"/>
      <c r="Z10731" s="108"/>
    </row>
    <row r="10732" spans="23:26" x14ac:dyDescent="0.25">
      <c r="W10732" s="107"/>
      <c r="X10732" s="225"/>
      <c r="Y10732" s="62"/>
      <c r="Z10732" s="108"/>
    </row>
    <row r="10733" spans="23:26" x14ac:dyDescent="0.25">
      <c r="W10733" s="107"/>
      <c r="X10733" s="225"/>
      <c r="Y10733" s="62"/>
      <c r="Z10733" s="108"/>
    </row>
    <row r="10734" spans="23:26" x14ac:dyDescent="0.25">
      <c r="W10734" s="107"/>
      <c r="X10734" s="225"/>
      <c r="Y10734" s="62"/>
      <c r="Z10734" s="108"/>
    </row>
    <row r="10735" spans="23:26" x14ac:dyDescent="0.25">
      <c r="W10735" s="107"/>
      <c r="X10735" s="225"/>
      <c r="Y10735" s="62"/>
      <c r="Z10735" s="108"/>
    </row>
    <row r="10736" spans="23:26" x14ac:dyDescent="0.25">
      <c r="W10736" s="107"/>
      <c r="X10736" s="225"/>
      <c r="Y10736" s="62"/>
      <c r="Z10736" s="108"/>
    </row>
    <row r="10737" spans="23:26" x14ac:dyDescent="0.25">
      <c r="W10737" s="107"/>
      <c r="X10737" s="225"/>
      <c r="Y10737" s="62"/>
      <c r="Z10737" s="108"/>
    </row>
    <row r="10738" spans="23:26" x14ac:dyDescent="0.25">
      <c r="W10738" s="107"/>
      <c r="X10738" s="225"/>
      <c r="Y10738" s="62"/>
      <c r="Z10738" s="108"/>
    </row>
    <row r="10739" spans="23:26" x14ac:dyDescent="0.25">
      <c r="W10739" s="107"/>
      <c r="X10739" s="225"/>
      <c r="Y10739" s="62"/>
      <c r="Z10739" s="108"/>
    </row>
    <row r="10740" spans="23:26" x14ac:dyDescent="0.25">
      <c r="W10740" s="107"/>
      <c r="X10740" s="225"/>
      <c r="Y10740" s="62"/>
      <c r="Z10740" s="108"/>
    </row>
    <row r="10741" spans="23:26" x14ac:dyDescent="0.25">
      <c r="W10741" s="107"/>
      <c r="X10741" s="225"/>
      <c r="Y10741" s="62"/>
      <c r="Z10741" s="108"/>
    </row>
    <row r="10742" spans="23:26" x14ac:dyDescent="0.25">
      <c r="W10742" s="107"/>
      <c r="X10742" s="225"/>
      <c r="Y10742" s="62"/>
      <c r="Z10742" s="108"/>
    </row>
    <row r="10743" spans="23:26" x14ac:dyDescent="0.25">
      <c r="W10743" s="107"/>
      <c r="X10743" s="225"/>
      <c r="Y10743" s="62"/>
      <c r="Z10743" s="108"/>
    </row>
    <row r="10744" spans="23:26" x14ac:dyDescent="0.25">
      <c r="W10744" s="107"/>
      <c r="X10744" s="225"/>
      <c r="Y10744" s="62"/>
      <c r="Z10744" s="108"/>
    </row>
    <row r="10745" spans="23:26" x14ac:dyDescent="0.25">
      <c r="W10745" s="107"/>
      <c r="X10745" s="225"/>
      <c r="Y10745" s="62"/>
      <c r="Z10745" s="108"/>
    </row>
    <row r="10746" spans="23:26" x14ac:dyDescent="0.25">
      <c r="W10746" s="107"/>
      <c r="X10746" s="225"/>
      <c r="Y10746" s="62"/>
      <c r="Z10746" s="108"/>
    </row>
    <row r="10747" spans="23:26" x14ac:dyDescent="0.25">
      <c r="W10747" s="107"/>
      <c r="X10747" s="225"/>
      <c r="Y10747" s="62"/>
      <c r="Z10747" s="108"/>
    </row>
    <row r="10748" spans="23:26" x14ac:dyDescent="0.25">
      <c r="W10748" s="107"/>
      <c r="X10748" s="225"/>
      <c r="Y10748" s="62"/>
      <c r="Z10748" s="108"/>
    </row>
    <row r="10749" spans="23:26" x14ac:dyDescent="0.25">
      <c r="W10749" s="107"/>
      <c r="X10749" s="225"/>
      <c r="Y10749" s="62"/>
      <c r="Z10749" s="108"/>
    </row>
    <row r="10750" spans="23:26" x14ac:dyDescent="0.25">
      <c r="W10750" s="107"/>
      <c r="X10750" s="225"/>
      <c r="Y10750" s="62"/>
      <c r="Z10750" s="108"/>
    </row>
    <row r="10751" spans="23:26" x14ac:dyDescent="0.25">
      <c r="W10751" s="107"/>
      <c r="X10751" s="225"/>
      <c r="Y10751" s="62"/>
      <c r="Z10751" s="108"/>
    </row>
    <row r="10752" spans="23:26" x14ac:dyDescent="0.25">
      <c r="W10752" s="107"/>
      <c r="X10752" s="225"/>
      <c r="Y10752" s="62"/>
      <c r="Z10752" s="108"/>
    </row>
    <row r="10753" spans="23:26" x14ac:dyDescent="0.25">
      <c r="W10753" s="107"/>
      <c r="X10753" s="225"/>
      <c r="Y10753" s="62"/>
      <c r="Z10753" s="108"/>
    </row>
    <row r="10754" spans="23:26" x14ac:dyDescent="0.25">
      <c r="W10754" s="107"/>
      <c r="X10754" s="225"/>
      <c r="Y10754" s="62"/>
      <c r="Z10754" s="108"/>
    </row>
    <row r="10755" spans="23:26" x14ac:dyDescent="0.25">
      <c r="W10755" s="107"/>
      <c r="X10755" s="225"/>
      <c r="Y10755" s="62"/>
      <c r="Z10755" s="108"/>
    </row>
    <row r="10756" spans="23:26" x14ac:dyDescent="0.25">
      <c r="W10756" s="107"/>
      <c r="X10756" s="225"/>
      <c r="Y10756" s="62"/>
      <c r="Z10756" s="108"/>
    </row>
    <row r="10757" spans="23:26" x14ac:dyDescent="0.25">
      <c r="W10757" s="107"/>
      <c r="X10757" s="225"/>
      <c r="Y10757" s="62"/>
      <c r="Z10757" s="108"/>
    </row>
    <row r="10758" spans="23:26" x14ac:dyDescent="0.25">
      <c r="W10758" s="107"/>
      <c r="X10758" s="225"/>
      <c r="Y10758" s="62"/>
      <c r="Z10758" s="108"/>
    </row>
    <row r="10759" spans="23:26" x14ac:dyDescent="0.25">
      <c r="W10759" s="107"/>
      <c r="X10759" s="225"/>
      <c r="Y10759" s="62"/>
      <c r="Z10759" s="108"/>
    </row>
    <row r="10760" spans="23:26" x14ac:dyDescent="0.25">
      <c r="W10760" s="107"/>
      <c r="X10760" s="225"/>
      <c r="Y10760" s="62"/>
      <c r="Z10760" s="108"/>
    </row>
    <row r="10761" spans="23:26" x14ac:dyDescent="0.25">
      <c r="W10761" s="107"/>
      <c r="X10761" s="225"/>
      <c r="Y10761" s="62"/>
      <c r="Z10761" s="108"/>
    </row>
    <row r="10762" spans="23:26" x14ac:dyDescent="0.25">
      <c r="W10762" s="107"/>
      <c r="X10762" s="225"/>
      <c r="Y10762" s="62"/>
      <c r="Z10762" s="108"/>
    </row>
    <row r="10763" spans="23:26" x14ac:dyDescent="0.25">
      <c r="W10763" s="107"/>
      <c r="X10763" s="225"/>
      <c r="Y10763" s="62"/>
      <c r="Z10763" s="108"/>
    </row>
    <row r="10764" spans="23:26" x14ac:dyDescent="0.25">
      <c r="W10764" s="107"/>
      <c r="X10764" s="225"/>
      <c r="Y10764" s="62"/>
      <c r="Z10764" s="108"/>
    </row>
    <row r="10765" spans="23:26" x14ac:dyDescent="0.25">
      <c r="W10765" s="107"/>
      <c r="X10765" s="225"/>
      <c r="Y10765" s="62"/>
      <c r="Z10765" s="108"/>
    </row>
    <row r="10766" spans="23:26" x14ac:dyDescent="0.25">
      <c r="W10766" s="107"/>
      <c r="X10766" s="225"/>
      <c r="Y10766" s="62"/>
      <c r="Z10766" s="108"/>
    </row>
    <row r="10767" spans="23:26" x14ac:dyDescent="0.25">
      <c r="W10767" s="107"/>
      <c r="X10767" s="225"/>
      <c r="Y10767" s="62"/>
      <c r="Z10767" s="108"/>
    </row>
    <row r="10768" spans="23:26" x14ac:dyDescent="0.25">
      <c r="W10768" s="107"/>
      <c r="X10768" s="225"/>
      <c r="Y10768" s="62"/>
      <c r="Z10768" s="108"/>
    </row>
    <row r="10769" spans="23:26" x14ac:dyDescent="0.25">
      <c r="W10769" s="107"/>
      <c r="X10769" s="225"/>
      <c r="Y10769" s="62"/>
      <c r="Z10769" s="108"/>
    </row>
    <row r="10770" spans="23:26" x14ac:dyDescent="0.25">
      <c r="W10770" s="107"/>
      <c r="X10770" s="225"/>
      <c r="Y10770" s="62"/>
      <c r="Z10770" s="108"/>
    </row>
    <row r="10771" spans="23:26" x14ac:dyDescent="0.25">
      <c r="W10771" s="107"/>
      <c r="X10771" s="225"/>
      <c r="Y10771" s="62"/>
      <c r="Z10771" s="108"/>
    </row>
    <row r="10772" spans="23:26" x14ac:dyDescent="0.25">
      <c r="W10772" s="107"/>
      <c r="X10772" s="225"/>
      <c r="Y10772" s="62"/>
      <c r="Z10772" s="108"/>
    </row>
    <row r="10773" spans="23:26" x14ac:dyDescent="0.25">
      <c r="W10773" s="107"/>
      <c r="X10773" s="225"/>
      <c r="Y10773" s="62"/>
      <c r="Z10773" s="108"/>
    </row>
    <row r="10774" spans="23:26" x14ac:dyDescent="0.25">
      <c r="W10774" s="107"/>
      <c r="X10774" s="225"/>
      <c r="Y10774" s="62"/>
      <c r="Z10774" s="108"/>
    </row>
    <row r="10775" spans="23:26" x14ac:dyDescent="0.25">
      <c r="W10775" s="107"/>
      <c r="X10775" s="225"/>
      <c r="Y10775" s="62"/>
      <c r="Z10775" s="108"/>
    </row>
    <row r="10776" spans="23:26" x14ac:dyDescent="0.25">
      <c r="W10776" s="107"/>
      <c r="X10776" s="225"/>
      <c r="Y10776" s="62"/>
      <c r="Z10776" s="108"/>
    </row>
    <row r="10777" spans="23:26" x14ac:dyDescent="0.25">
      <c r="W10777" s="107"/>
      <c r="X10777" s="225"/>
      <c r="Y10777" s="62"/>
      <c r="Z10777" s="108"/>
    </row>
    <row r="10778" spans="23:26" x14ac:dyDescent="0.25">
      <c r="W10778" s="107"/>
      <c r="X10778" s="225"/>
      <c r="Y10778" s="62"/>
      <c r="Z10778" s="108"/>
    </row>
    <row r="10779" spans="23:26" x14ac:dyDescent="0.25">
      <c r="W10779" s="107"/>
      <c r="X10779" s="225"/>
      <c r="Y10779" s="62"/>
      <c r="Z10779" s="108"/>
    </row>
    <row r="10780" spans="23:26" x14ac:dyDescent="0.25">
      <c r="W10780" s="107"/>
      <c r="X10780" s="225"/>
      <c r="Y10780" s="62"/>
      <c r="Z10780" s="108"/>
    </row>
    <row r="10781" spans="23:26" x14ac:dyDescent="0.25">
      <c r="W10781" s="107"/>
      <c r="X10781" s="225"/>
      <c r="Y10781" s="62"/>
      <c r="Z10781" s="108"/>
    </row>
    <row r="10782" spans="23:26" x14ac:dyDescent="0.25">
      <c r="W10782" s="107"/>
      <c r="X10782" s="225"/>
      <c r="Y10782" s="62"/>
      <c r="Z10782" s="108"/>
    </row>
    <row r="10783" spans="23:26" x14ac:dyDescent="0.25">
      <c r="W10783" s="107"/>
      <c r="X10783" s="225"/>
      <c r="Y10783" s="62"/>
      <c r="Z10783" s="108"/>
    </row>
    <row r="10784" spans="23:26" x14ac:dyDescent="0.25">
      <c r="W10784" s="107"/>
      <c r="X10784" s="225"/>
      <c r="Y10784" s="62"/>
      <c r="Z10784" s="108"/>
    </row>
    <row r="10785" spans="23:26" x14ac:dyDescent="0.25">
      <c r="W10785" s="107"/>
      <c r="X10785" s="225"/>
      <c r="Y10785" s="62"/>
      <c r="Z10785" s="108"/>
    </row>
    <row r="10786" spans="23:26" x14ac:dyDescent="0.25">
      <c r="W10786" s="107"/>
      <c r="X10786" s="225"/>
      <c r="Y10786" s="62"/>
      <c r="Z10786" s="108"/>
    </row>
    <row r="10787" spans="23:26" x14ac:dyDescent="0.25">
      <c r="W10787" s="107"/>
      <c r="X10787" s="225"/>
      <c r="Y10787" s="62"/>
      <c r="Z10787" s="108"/>
    </row>
    <row r="10788" spans="23:26" x14ac:dyDescent="0.25">
      <c r="W10788" s="107"/>
      <c r="X10788" s="225"/>
      <c r="Y10788" s="62"/>
      <c r="Z10788" s="108"/>
    </row>
    <row r="10789" spans="23:26" x14ac:dyDescent="0.25">
      <c r="W10789" s="107"/>
      <c r="X10789" s="225"/>
      <c r="Y10789" s="62"/>
      <c r="Z10789" s="108"/>
    </row>
    <row r="10790" spans="23:26" x14ac:dyDescent="0.25">
      <c r="W10790" s="107"/>
      <c r="X10790" s="225"/>
      <c r="Y10790" s="62"/>
      <c r="Z10790" s="108"/>
    </row>
    <row r="10791" spans="23:26" x14ac:dyDescent="0.25">
      <c r="W10791" s="107"/>
      <c r="X10791" s="225"/>
      <c r="Y10791" s="62"/>
      <c r="Z10791" s="108"/>
    </row>
    <row r="10792" spans="23:26" x14ac:dyDescent="0.25">
      <c r="W10792" s="107"/>
      <c r="X10792" s="225"/>
      <c r="Y10792" s="62"/>
      <c r="Z10792" s="108"/>
    </row>
    <row r="10793" spans="23:26" x14ac:dyDescent="0.25">
      <c r="W10793" s="107"/>
      <c r="X10793" s="225"/>
      <c r="Y10793" s="62"/>
      <c r="Z10793" s="108"/>
    </row>
    <row r="10794" spans="23:26" x14ac:dyDescent="0.25">
      <c r="W10794" s="107"/>
      <c r="X10794" s="225"/>
      <c r="Y10794" s="62"/>
      <c r="Z10794" s="108"/>
    </row>
    <row r="10795" spans="23:26" x14ac:dyDescent="0.25">
      <c r="W10795" s="107"/>
      <c r="X10795" s="225"/>
      <c r="Y10795" s="62"/>
      <c r="Z10795" s="108"/>
    </row>
    <row r="10796" spans="23:26" x14ac:dyDescent="0.25">
      <c r="W10796" s="107"/>
      <c r="X10796" s="225"/>
      <c r="Y10796" s="62"/>
      <c r="Z10796" s="108"/>
    </row>
    <row r="10797" spans="23:26" x14ac:dyDescent="0.25">
      <c r="W10797" s="107"/>
      <c r="X10797" s="225"/>
      <c r="Y10797" s="62"/>
      <c r="Z10797" s="108"/>
    </row>
    <row r="10798" spans="23:26" x14ac:dyDescent="0.25">
      <c r="W10798" s="107"/>
      <c r="X10798" s="225"/>
      <c r="Y10798" s="62"/>
      <c r="Z10798" s="108"/>
    </row>
    <row r="10799" spans="23:26" x14ac:dyDescent="0.25">
      <c r="W10799" s="107"/>
      <c r="X10799" s="225"/>
      <c r="Y10799" s="62"/>
      <c r="Z10799" s="108"/>
    </row>
    <row r="10800" spans="23:26" x14ac:dyDescent="0.25">
      <c r="W10800" s="107"/>
      <c r="X10800" s="225"/>
      <c r="Y10800" s="62"/>
      <c r="Z10800" s="108"/>
    </row>
    <row r="10801" spans="23:26" x14ac:dyDescent="0.25">
      <c r="W10801" s="107"/>
      <c r="X10801" s="225"/>
      <c r="Y10801" s="62"/>
      <c r="Z10801" s="108"/>
    </row>
    <row r="10802" spans="23:26" x14ac:dyDescent="0.25">
      <c r="W10802" s="107"/>
      <c r="X10802" s="225"/>
      <c r="Y10802" s="62"/>
      <c r="Z10802" s="108"/>
    </row>
    <row r="10803" spans="23:26" x14ac:dyDescent="0.25">
      <c r="W10803" s="107"/>
      <c r="X10803" s="225"/>
      <c r="Y10803" s="62"/>
      <c r="Z10803" s="108"/>
    </row>
    <row r="10804" spans="23:26" x14ac:dyDescent="0.25">
      <c r="W10804" s="107"/>
      <c r="X10804" s="225"/>
      <c r="Y10804" s="62"/>
      <c r="Z10804" s="108"/>
    </row>
    <row r="10805" spans="23:26" x14ac:dyDescent="0.25">
      <c r="W10805" s="107"/>
      <c r="X10805" s="225"/>
      <c r="Y10805" s="62"/>
      <c r="Z10805" s="108"/>
    </row>
    <row r="10806" spans="23:26" x14ac:dyDescent="0.25">
      <c r="W10806" s="107"/>
      <c r="X10806" s="225"/>
      <c r="Y10806" s="62"/>
      <c r="Z10806" s="108"/>
    </row>
    <row r="10807" spans="23:26" x14ac:dyDescent="0.25">
      <c r="W10807" s="107"/>
      <c r="X10807" s="225"/>
      <c r="Y10807" s="62"/>
      <c r="Z10807" s="108"/>
    </row>
    <row r="10808" spans="23:26" x14ac:dyDescent="0.25">
      <c r="W10808" s="107"/>
      <c r="X10808" s="225"/>
      <c r="Y10808" s="62"/>
      <c r="Z10808" s="108"/>
    </row>
    <row r="10809" spans="23:26" x14ac:dyDescent="0.25">
      <c r="W10809" s="107"/>
      <c r="X10809" s="225"/>
      <c r="Y10809" s="62"/>
      <c r="Z10809" s="108"/>
    </row>
    <row r="10810" spans="23:26" x14ac:dyDescent="0.25">
      <c r="W10810" s="107"/>
      <c r="X10810" s="225"/>
      <c r="Y10810" s="62"/>
      <c r="Z10810" s="108"/>
    </row>
    <row r="10811" spans="23:26" x14ac:dyDescent="0.25">
      <c r="W10811" s="107"/>
      <c r="X10811" s="225"/>
      <c r="Y10811" s="62"/>
      <c r="Z10811" s="108"/>
    </row>
    <row r="10812" spans="23:26" x14ac:dyDescent="0.25">
      <c r="W10812" s="107"/>
      <c r="X10812" s="225"/>
      <c r="Y10812" s="62"/>
      <c r="Z10812" s="108"/>
    </row>
    <row r="10813" spans="23:26" x14ac:dyDescent="0.25">
      <c r="W10813" s="107"/>
      <c r="X10813" s="225"/>
      <c r="Y10813" s="62"/>
      <c r="Z10813" s="108"/>
    </row>
    <row r="10814" spans="23:26" x14ac:dyDescent="0.25">
      <c r="W10814" s="107"/>
      <c r="X10814" s="225"/>
      <c r="Y10814" s="62"/>
      <c r="Z10814" s="108"/>
    </row>
    <row r="10815" spans="23:26" x14ac:dyDescent="0.25">
      <c r="W10815" s="107"/>
      <c r="X10815" s="225"/>
      <c r="Y10815" s="62"/>
      <c r="Z10815" s="108"/>
    </row>
    <row r="10816" spans="23:26" x14ac:dyDescent="0.25">
      <c r="W10816" s="107"/>
      <c r="X10816" s="225"/>
      <c r="Y10816" s="62"/>
      <c r="Z10816" s="108"/>
    </row>
    <row r="10817" spans="23:26" x14ac:dyDescent="0.25">
      <c r="W10817" s="107"/>
      <c r="X10817" s="225"/>
      <c r="Y10817" s="62"/>
      <c r="Z10817" s="108"/>
    </row>
    <row r="10818" spans="23:26" x14ac:dyDescent="0.25">
      <c r="W10818" s="107"/>
      <c r="X10818" s="225"/>
      <c r="Y10818" s="62"/>
      <c r="Z10818" s="108"/>
    </row>
    <row r="10819" spans="23:26" x14ac:dyDescent="0.25">
      <c r="W10819" s="107"/>
      <c r="X10819" s="225"/>
      <c r="Y10819" s="62"/>
      <c r="Z10819" s="108"/>
    </row>
    <row r="10820" spans="23:26" x14ac:dyDescent="0.25">
      <c r="W10820" s="107"/>
      <c r="X10820" s="225"/>
      <c r="Y10820" s="62"/>
      <c r="Z10820" s="108"/>
    </row>
    <row r="10821" spans="23:26" x14ac:dyDescent="0.25">
      <c r="W10821" s="107"/>
      <c r="X10821" s="225"/>
      <c r="Y10821" s="62"/>
      <c r="Z10821" s="108"/>
    </row>
    <row r="10822" spans="23:26" x14ac:dyDescent="0.25">
      <c r="W10822" s="107"/>
      <c r="X10822" s="225"/>
      <c r="Y10822" s="62"/>
      <c r="Z10822" s="108"/>
    </row>
    <row r="10823" spans="23:26" x14ac:dyDescent="0.25">
      <c r="W10823" s="107"/>
      <c r="X10823" s="225"/>
      <c r="Y10823" s="62"/>
      <c r="Z10823" s="108"/>
    </row>
    <row r="10824" spans="23:26" x14ac:dyDescent="0.25">
      <c r="W10824" s="107"/>
      <c r="X10824" s="225"/>
      <c r="Y10824" s="62"/>
      <c r="Z10824" s="108"/>
    </row>
    <row r="10825" spans="23:26" x14ac:dyDescent="0.25">
      <c r="W10825" s="107"/>
      <c r="X10825" s="225"/>
      <c r="Y10825" s="62"/>
      <c r="Z10825" s="108"/>
    </row>
    <row r="10826" spans="23:26" x14ac:dyDescent="0.25">
      <c r="W10826" s="107"/>
      <c r="X10826" s="225"/>
      <c r="Y10826" s="62"/>
      <c r="Z10826" s="108"/>
    </row>
    <row r="10827" spans="23:26" x14ac:dyDescent="0.25">
      <c r="W10827" s="107"/>
      <c r="X10827" s="225"/>
      <c r="Y10827" s="62"/>
      <c r="Z10827" s="108"/>
    </row>
    <row r="10828" spans="23:26" x14ac:dyDescent="0.25">
      <c r="W10828" s="107"/>
      <c r="X10828" s="225"/>
      <c r="Y10828" s="62"/>
      <c r="Z10828" s="108"/>
    </row>
    <row r="10829" spans="23:26" x14ac:dyDescent="0.25">
      <c r="W10829" s="107"/>
      <c r="X10829" s="225"/>
      <c r="Y10829" s="62"/>
      <c r="Z10829" s="108"/>
    </row>
    <row r="10830" spans="23:26" x14ac:dyDescent="0.25">
      <c r="W10830" s="107"/>
      <c r="X10830" s="225"/>
      <c r="Y10830" s="62"/>
      <c r="Z10830" s="108"/>
    </row>
    <row r="10831" spans="23:26" x14ac:dyDescent="0.25">
      <c r="W10831" s="107"/>
      <c r="X10831" s="225"/>
      <c r="Y10831" s="62"/>
      <c r="Z10831" s="108"/>
    </row>
    <row r="10832" spans="23:26" x14ac:dyDescent="0.25">
      <c r="W10832" s="107"/>
      <c r="X10832" s="225"/>
      <c r="Y10832" s="62"/>
      <c r="Z10832" s="108"/>
    </row>
    <row r="10833" spans="23:26" x14ac:dyDescent="0.25">
      <c r="W10833" s="107"/>
      <c r="X10833" s="225"/>
      <c r="Y10833" s="62"/>
      <c r="Z10833" s="108"/>
    </row>
    <row r="10834" spans="23:26" x14ac:dyDescent="0.25">
      <c r="W10834" s="107"/>
      <c r="X10834" s="225"/>
      <c r="Y10834" s="62"/>
      <c r="Z10834" s="108"/>
    </row>
    <row r="10835" spans="23:26" x14ac:dyDescent="0.25">
      <c r="W10835" s="107"/>
      <c r="X10835" s="225"/>
      <c r="Y10835" s="62"/>
      <c r="Z10835" s="108"/>
    </row>
    <row r="10836" spans="23:26" x14ac:dyDescent="0.25">
      <c r="W10836" s="107"/>
      <c r="X10836" s="225"/>
      <c r="Y10836" s="62"/>
      <c r="Z10836" s="108"/>
    </row>
    <row r="10837" spans="23:26" x14ac:dyDescent="0.25">
      <c r="W10837" s="107"/>
      <c r="X10837" s="225"/>
      <c r="Y10837" s="62"/>
      <c r="Z10837" s="108"/>
    </row>
    <row r="10838" spans="23:26" x14ac:dyDescent="0.25">
      <c r="W10838" s="107"/>
      <c r="X10838" s="225"/>
      <c r="Y10838" s="62"/>
      <c r="Z10838" s="108"/>
    </row>
    <row r="10839" spans="23:26" x14ac:dyDescent="0.25">
      <c r="W10839" s="107"/>
      <c r="X10839" s="225"/>
      <c r="Y10839" s="62"/>
      <c r="Z10839" s="108"/>
    </row>
    <row r="10840" spans="23:26" x14ac:dyDescent="0.25">
      <c r="W10840" s="107"/>
      <c r="X10840" s="225"/>
      <c r="Y10840" s="62"/>
      <c r="Z10840" s="108"/>
    </row>
    <row r="10841" spans="23:26" x14ac:dyDescent="0.25">
      <c r="W10841" s="107"/>
      <c r="X10841" s="225"/>
      <c r="Y10841" s="62"/>
      <c r="Z10841" s="108"/>
    </row>
    <row r="10842" spans="23:26" x14ac:dyDescent="0.25">
      <c r="W10842" s="107"/>
      <c r="X10842" s="225"/>
      <c r="Y10842" s="62"/>
      <c r="Z10842" s="108"/>
    </row>
    <row r="10843" spans="23:26" x14ac:dyDescent="0.25">
      <c r="W10843" s="107"/>
      <c r="X10843" s="225"/>
      <c r="Y10843" s="62"/>
      <c r="Z10843" s="108"/>
    </row>
    <row r="10844" spans="23:26" x14ac:dyDescent="0.25">
      <c r="W10844" s="107"/>
      <c r="X10844" s="225"/>
      <c r="Y10844" s="62"/>
      <c r="Z10844" s="108"/>
    </row>
    <row r="10845" spans="23:26" x14ac:dyDescent="0.25">
      <c r="W10845" s="107"/>
      <c r="X10845" s="225"/>
      <c r="Y10845" s="62"/>
      <c r="Z10845" s="108"/>
    </row>
    <row r="10846" spans="23:26" x14ac:dyDescent="0.25">
      <c r="W10846" s="107"/>
      <c r="X10846" s="225"/>
      <c r="Y10846" s="62"/>
      <c r="Z10846" s="108"/>
    </row>
    <row r="10847" spans="23:26" x14ac:dyDescent="0.25">
      <c r="W10847" s="107"/>
      <c r="X10847" s="225"/>
      <c r="Y10847" s="62"/>
      <c r="Z10847" s="108"/>
    </row>
    <row r="10848" spans="23:26" x14ac:dyDescent="0.25">
      <c r="W10848" s="107"/>
      <c r="X10848" s="225"/>
      <c r="Y10848" s="62"/>
      <c r="Z10848" s="108"/>
    </row>
    <row r="10849" spans="23:26" x14ac:dyDescent="0.25">
      <c r="W10849" s="107"/>
      <c r="X10849" s="225"/>
      <c r="Y10849" s="62"/>
      <c r="Z10849" s="108"/>
    </row>
    <row r="10850" spans="23:26" x14ac:dyDescent="0.25">
      <c r="W10850" s="107"/>
      <c r="X10850" s="225"/>
      <c r="Y10850" s="62"/>
      <c r="Z10850" s="108"/>
    </row>
    <row r="10851" spans="23:26" x14ac:dyDescent="0.25">
      <c r="W10851" s="107"/>
      <c r="X10851" s="225"/>
      <c r="Y10851" s="62"/>
      <c r="Z10851" s="108"/>
    </row>
    <row r="10852" spans="23:26" x14ac:dyDescent="0.25">
      <c r="W10852" s="107"/>
      <c r="X10852" s="225"/>
      <c r="Y10852" s="62"/>
      <c r="Z10852" s="108"/>
    </row>
    <row r="10853" spans="23:26" x14ac:dyDescent="0.25">
      <c r="W10853" s="107"/>
      <c r="X10853" s="225"/>
      <c r="Y10853" s="62"/>
      <c r="Z10853" s="108"/>
    </row>
    <row r="10854" spans="23:26" x14ac:dyDescent="0.25">
      <c r="W10854" s="107"/>
      <c r="X10854" s="225"/>
      <c r="Y10854" s="62"/>
      <c r="Z10854" s="108"/>
    </row>
    <row r="10855" spans="23:26" x14ac:dyDescent="0.25">
      <c r="W10855" s="107"/>
      <c r="X10855" s="225"/>
      <c r="Y10855" s="62"/>
      <c r="Z10855" s="108"/>
    </row>
    <row r="10856" spans="23:26" x14ac:dyDescent="0.25">
      <c r="W10856" s="107"/>
      <c r="X10856" s="225"/>
      <c r="Y10856" s="62"/>
      <c r="Z10856" s="108"/>
    </row>
    <row r="10857" spans="23:26" x14ac:dyDescent="0.25">
      <c r="W10857" s="107"/>
      <c r="X10857" s="225"/>
      <c r="Y10857" s="62"/>
      <c r="Z10857" s="108"/>
    </row>
    <row r="10858" spans="23:26" x14ac:dyDescent="0.25">
      <c r="W10858" s="107"/>
      <c r="X10858" s="225"/>
      <c r="Y10858" s="62"/>
      <c r="Z10858" s="108"/>
    </row>
    <row r="10859" spans="23:26" x14ac:dyDescent="0.25">
      <c r="W10859" s="107"/>
      <c r="X10859" s="225"/>
      <c r="Y10859" s="62"/>
      <c r="Z10859" s="108"/>
    </row>
    <row r="10860" spans="23:26" x14ac:dyDescent="0.25">
      <c r="W10860" s="107"/>
      <c r="X10860" s="225"/>
      <c r="Y10860" s="62"/>
      <c r="Z10860" s="108"/>
    </row>
    <row r="10861" spans="23:26" x14ac:dyDescent="0.25">
      <c r="W10861" s="107"/>
      <c r="X10861" s="225"/>
      <c r="Y10861" s="62"/>
      <c r="Z10861" s="108"/>
    </row>
    <row r="10862" spans="23:26" x14ac:dyDescent="0.25">
      <c r="W10862" s="107"/>
      <c r="X10862" s="225"/>
      <c r="Y10862" s="62"/>
      <c r="Z10862" s="108"/>
    </row>
    <row r="10863" spans="23:26" x14ac:dyDescent="0.25">
      <c r="W10863" s="107"/>
      <c r="X10863" s="225"/>
      <c r="Y10863" s="62"/>
      <c r="Z10863" s="108"/>
    </row>
    <row r="10864" spans="23:26" x14ac:dyDescent="0.25">
      <c r="W10864" s="107"/>
      <c r="X10864" s="225"/>
      <c r="Y10864" s="62"/>
      <c r="Z10864" s="108"/>
    </row>
    <row r="10865" spans="23:26" x14ac:dyDescent="0.25">
      <c r="W10865" s="107"/>
      <c r="X10865" s="225"/>
      <c r="Y10865" s="62"/>
      <c r="Z10865" s="108"/>
    </row>
    <row r="10866" spans="23:26" x14ac:dyDescent="0.25">
      <c r="W10866" s="107"/>
      <c r="X10866" s="225"/>
      <c r="Y10866" s="62"/>
      <c r="Z10866" s="108"/>
    </row>
    <row r="10867" spans="23:26" x14ac:dyDescent="0.25">
      <c r="W10867" s="107"/>
      <c r="X10867" s="225"/>
      <c r="Y10867" s="62"/>
      <c r="Z10867" s="108"/>
    </row>
    <row r="10868" spans="23:26" x14ac:dyDescent="0.25">
      <c r="W10868" s="107"/>
      <c r="X10868" s="225"/>
      <c r="Y10868" s="62"/>
      <c r="Z10868" s="108"/>
    </row>
    <row r="10869" spans="23:26" x14ac:dyDescent="0.25">
      <c r="W10869" s="107"/>
      <c r="X10869" s="225"/>
      <c r="Y10869" s="62"/>
      <c r="Z10869" s="108"/>
    </row>
    <row r="10870" spans="23:26" x14ac:dyDescent="0.25">
      <c r="W10870" s="107"/>
      <c r="X10870" s="225"/>
      <c r="Y10870" s="62"/>
      <c r="Z10870" s="108"/>
    </row>
    <row r="10871" spans="23:26" x14ac:dyDescent="0.25">
      <c r="W10871" s="107"/>
      <c r="X10871" s="225"/>
      <c r="Y10871" s="62"/>
      <c r="Z10871" s="108"/>
    </row>
    <row r="10872" spans="23:26" x14ac:dyDescent="0.25">
      <c r="W10872" s="107"/>
      <c r="X10872" s="225"/>
      <c r="Y10872" s="62"/>
      <c r="Z10872" s="108"/>
    </row>
    <row r="10873" spans="23:26" x14ac:dyDescent="0.25">
      <c r="W10873" s="107"/>
      <c r="X10873" s="225"/>
      <c r="Y10873" s="62"/>
      <c r="Z10873" s="108"/>
    </row>
    <row r="10874" spans="23:26" x14ac:dyDescent="0.25">
      <c r="W10874" s="107"/>
      <c r="X10874" s="225"/>
      <c r="Y10874" s="62"/>
      <c r="Z10874" s="108"/>
    </row>
    <row r="10875" spans="23:26" x14ac:dyDescent="0.25">
      <c r="W10875" s="107"/>
      <c r="X10875" s="225"/>
      <c r="Y10875" s="62"/>
      <c r="Z10875" s="108"/>
    </row>
    <row r="10876" spans="23:26" x14ac:dyDescent="0.25">
      <c r="W10876" s="107"/>
      <c r="X10876" s="225"/>
      <c r="Y10876" s="62"/>
      <c r="Z10876" s="108"/>
    </row>
    <row r="10877" spans="23:26" x14ac:dyDescent="0.25">
      <c r="W10877" s="107"/>
      <c r="X10877" s="225"/>
      <c r="Y10877" s="62"/>
      <c r="Z10877" s="108"/>
    </row>
    <row r="10878" spans="23:26" x14ac:dyDescent="0.25">
      <c r="W10878" s="107"/>
      <c r="X10878" s="225"/>
      <c r="Y10878" s="62"/>
      <c r="Z10878" s="108"/>
    </row>
    <row r="10879" spans="23:26" x14ac:dyDescent="0.25">
      <c r="W10879" s="107"/>
      <c r="X10879" s="225"/>
      <c r="Y10879" s="62"/>
      <c r="Z10879" s="108"/>
    </row>
    <row r="10880" spans="23:26" x14ac:dyDescent="0.25">
      <c r="W10880" s="107"/>
      <c r="X10880" s="225"/>
      <c r="Y10880" s="62"/>
      <c r="Z10880" s="108"/>
    </row>
    <row r="10881" spans="23:26" x14ac:dyDescent="0.25">
      <c r="W10881" s="107"/>
      <c r="X10881" s="225"/>
      <c r="Y10881" s="62"/>
      <c r="Z10881" s="108"/>
    </row>
    <row r="10882" spans="23:26" x14ac:dyDescent="0.25">
      <c r="W10882" s="107"/>
      <c r="X10882" s="225"/>
      <c r="Y10882" s="62"/>
      <c r="Z10882" s="108"/>
    </row>
    <row r="10883" spans="23:26" x14ac:dyDescent="0.25">
      <c r="W10883" s="107"/>
      <c r="X10883" s="225"/>
      <c r="Y10883" s="62"/>
      <c r="Z10883" s="108"/>
    </row>
    <row r="10884" spans="23:26" x14ac:dyDescent="0.25">
      <c r="W10884" s="107"/>
      <c r="X10884" s="225"/>
      <c r="Y10884" s="62"/>
      <c r="Z10884" s="108"/>
    </row>
    <row r="10885" spans="23:26" x14ac:dyDescent="0.25">
      <c r="W10885" s="107"/>
      <c r="X10885" s="225"/>
      <c r="Y10885" s="62"/>
      <c r="Z10885" s="108"/>
    </row>
    <row r="10886" spans="23:26" x14ac:dyDescent="0.25">
      <c r="W10886" s="107"/>
      <c r="X10886" s="225"/>
      <c r="Y10886" s="62"/>
      <c r="Z10886" s="108"/>
    </row>
    <row r="10887" spans="23:26" x14ac:dyDescent="0.25">
      <c r="W10887" s="107"/>
      <c r="X10887" s="225"/>
      <c r="Y10887" s="62"/>
      <c r="Z10887" s="108"/>
    </row>
    <row r="10888" spans="23:26" x14ac:dyDescent="0.25">
      <c r="W10888" s="107"/>
      <c r="X10888" s="225"/>
      <c r="Y10888" s="62"/>
      <c r="Z10888" s="108"/>
    </row>
    <row r="10889" spans="23:26" x14ac:dyDescent="0.25">
      <c r="W10889" s="107"/>
      <c r="X10889" s="225"/>
      <c r="Y10889" s="62"/>
      <c r="Z10889" s="108"/>
    </row>
    <row r="10890" spans="23:26" x14ac:dyDescent="0.25">
      <c r="W10890" s="107"/>
      <c r="X10890" s="225"/>
      <c r="Y10890" s="62"/>
      <c r="Z10890" s="108"/>
    </row>
    <row r="10891" spans="23:26" x14ac:dyDescent="0.25">
      <c r="W10891" s="107"/>
      <c r="X10891" s="225"/>
      <c r="Y10891" s="62"/>
      <c r="Z10891" s="108"/>
    </row>
    <row r="10892" spans="23:26" x14ac:dyDescent="0.25">
      <c r="W10892" s="107"/>
      <c r="X10892" s="225"/>
      <c r="Y10892" s="62"/>
      <c r="Z10892" s="108"/>
    </row>
    <row r="10893" spans="23:26" x14ac:dyDescent="0.25">
      <c r="W10893" s="107"/>
      <c r="X10893" s="225"/>
      <c r="Y10893" s="62"/>
      <c r="Z10893" s="108"/>
    </row>
    <row r="10894" spans="23:26" x14ac:dyDescent="0.25">
      <c r="W10894" s="107"/>
      <c r="X10894" s="225"/>
      <c r="Y10894" s="62"/>
      <c r="Z10894" s="108"/>
    </row>
    <row r="10895" spans="23:26" x14ac:dyDescent="0.25">
      <c r="W10895" s="107"/>
      <c r="X10895" s="225"/>
      <c r="Y10895" s="62"/>
      <c r="Z10895" s="108"/>
    </row>
    <row r="10896" spans="23:26" x14ac:dyDescent="0.25">
      <c r="W10896" s="107"/>
      <c r="X10896" s="225"/>
      <c r="Y10896" s="62"/>
      <c r="Z10896" s="108"/>
    </row>
    <row r="10897" spans="23:26" x14ac:dyDescent="0.25">
      <c r="W10897" s="107"/>
      <c r="X10897" s="225"/>
      <c r="Y10897" s="62"/>
      <c r="Z10897" s="108"/>
    </row>
    <row r="10898" spans="23:26" x14ac:dyDescent="0.25">
      <c r="W10898" s="107"/>
      <c r="X10898" s="225"/>
      <c r="Y10898" s="62"/>
      <c r="Z10898" s="108"/>
    </row>
    <row r="10899" spans="23:26" x14ac:dyDescent="0.25">
      <c r="W10899" s="107"/>
      <c r="X10899" s="225"/>
      <c r="Y10899" s="62"/>
      <c r="Z10899" s="108"/>
    </row>
    <row r="10900" spans="23:26" x14ac:dyDescent="0.25">
      <c r="W10900" s="107"/>
      <c r="X10900" s="225"/>
      <c r="Y10900" s="62"/>
      <c r="Z10900" s="108"/>
    </row>
    <row r="10901" spans="23:26" x14ac:dyDescent="0.25">
      <c r="W10901" s="107"/>
      <c r="X10901" s="225"/>
      <c r="Y10901" s="62"/>
      <c r="Z10901" s="108"/>
    </row>
    <row r="10902" spans="23:26" x14ac:dyDescent="0.25">
      <c r="W10902" s="107"/>
      <c r="X10902" s="225"/>
      <c r="Y10902" s="62"/>
      <c r="Z10902" s="108"/>
    </row>
    <row r="10903" spans="23:26" x14ac:dyDescent="0.25">
      <c r="W10903" s="107"/>
      <c r="X10903" s="225"/>
      <c r="Y10903" s="62"/>
      <c r="Z10903" s="108"/>
    </row>
    <row r="10904" spans="23:26" x14ac:dyDescent="0.25">
      <c r="W10904" s="107"/>
      <c r="X10904" s="225"/>
      <c r="Y10904" s="62"/>
      <c r="Z10904" s="108"/>
    </row>
    <row r="10905" spans="23:26" x14ac:dyDescent="0.25">
      <c r="W10905" s="107"/>
      <c r="X10905" s="225"/>
      <c r="Y10905" s="62"/>
      <c r="Z10905" s="108"/>
    </row>
    <row r="10906" spans="23:26" x14ac:dyDescent="0.25">
      <c r="W10906" s="107"/>
      <c r="X10906" s="225"/>
      <c r="Y10906" s="62"/>
      <c r="Z10906" s="108"/>
    </row>
    <row r="10907" spans="23:26" x14ac:dyDescent="0.25">
      <c r="W10907" s="107"/>
      <c r="X10907" s="225"/>
      <c r="Y10907" s="62"/>
      <c r="Z10907" s="108"/>
    </row>
    <row r="10908" spans="23:26" x14ac:dyDescent="0.25">
      <c r="W10908" s="107"/>
      <c r="X10908" s="225"/>
      <c r="Y10908" s="62"/>
      <c r="Z10908" s="108"/>
    </row>
    <row r="10909" spans="23:26" x14ac:dyDescent="0.25">
      <c r="W10909" s="107"/>
      <c r="X10909" s="225"/>
      <c r="Y10909" s="62"/>
      <c r="Z10909" s="108"/>
    </row>
    <row r="10910" spans="23:26" x14ac:dyDescent="0.25">
      <c r="W10910" s="107"/>
      <c r="X10910" s="225"/>
      <c r="Y10910" s="62"/>
      <c r="Z10910" s="108"/>
    </row>
    <row r="10911" spans="23:26" x14ac:dyDescent="0.25">
      <c r="W10911" s="107"/>
      <c r="X10911" s="225"/>
      <c r="Y10911" s="62"/>
      <c r="Z10911" s="108"/>
    </row>
    <row r="10912" spans="23:26" x14ac:dyDescent="0.25">
      <c r="W10912" s="107"/>
      <c r="X10912" s="225"/>
      <c r="Y10912" s="62"/>
      <c r="Z10912" s="108"/>
    </row>
    <row r="10913" spans="23:26" x14ac:dyDescent="0.25">
      <c r="W10913" s="107"/>
      <c r="X10913" s="225"/>
      <c r="Y10913" s="62"/>
      <c r="Z10913" s="108"/>
    </row>
    <row r="10914" spans="23:26" x14ac:dyDescent="0.25">
      <c r="W10914" s="107"/>
      <c r="X10914" s="225"/>
      <c r="Y10914" s="62"/>
      <c r="Z10914" s="108"/>
    </row>
    <row r="10915" spans="23:26" x14ac:dyDescent="0.25">
      <c r="W10915" s="107"/>
      <c r="X10915" s="225"/>
      <c r="Y10915" s="62"/>
      <c r="Z10915" s="108"/>
    </row>
    <row r="10916" spans="23:26" x14ac:dyDescent="0.25">
      <c r="W10916" s="107"/>
      <c r="X10916" s="225"/>
      <c r="Y10916" s="62"/>
      <c r="Z10916" s="108"/>
    </row>
    <row r="10917" spans="23:26" x14ac:dyDescent="0.25">
      <c r="W10917" s="107"/>
      <c r="X10917" s="225"/>
      <c r="Y10917" s="62"/>
      <c r="Z10917" s="108"/>
    </row>
    <row r="10918" spans="23:26" x14ac:dyDescent="0.25">
      <c r="W10918" s="107"/>
      <c r="X10918" s="225"/>
      <c r="Y10918" s="62"/>
      <c r="Z10918" s="108"/>
    </row>
    <row r="10919" spans="23:26" x14ac:dyDescent="0.25">
      <c r="W10919" s="107"/>
      <c r="X10919" s="225"/>
      <c r="Y10919" s="62"/>
      <c r="Z10919" s="108"/>
    </row>
    <row r="10920" spans="23:26" x14ac:dyDescent="0.25">
      <c r="W10920" s="107"/>
      <c r="X10920" s="225"/>
      <c r="Y10920" s="62"/>
      <c r="Z10920" s="108"/>
    </row>
    <row r="10921" spans="23:26" x14ac:dyDescent="0.25">
      <c r="W10921" s="107"/>
      <c r="X10921" s="225"/>
      <c r="Y10921" s="62"/>
      <c r="Z10921" s="108"/>
    </row>
    <row r="10922" spans="23:26" x14ac:dyDescent="0.25">
      <c r="W10922" s="107"/>
      <c r="X10922" s="225"/>
      <c r="Y10922" s="62"/>
      <c r="Z10922" s="108"/>
    </row>
    <row r="10923" spans="23:26" x14ac:dyDescent="0.25">
      <c r="W10923" s="107"/>
      <c r="X10923" s="225"/>
      <c r="Y10923" s="62"/>
      <c r="Z10923" s="108"/>
    </row>
    <row r="10924" spans="23:26" x14ac:dyDescent="0.25">
      <c r="W10924" s="107"/>
      <c r="X10924" s="225"/>
      <c r="Y10924" s="62"/>
      <c r="Z10924" s="108"/>
    </row>
    <row r="10925" spans="23:26" x14ac:dyDescent="0.25">
      <c r="W10925" s="107"/>
      <c r="X10925" s="225"/>
      <c r="Y10925" s="62"/>
      <c r="Z10925" s="108"/>
    </row>
    <row r="10926" spans="23:26" x14ac:dyDescent="0.25">
      <c r="W10926" s="107"/>
      <c r="X10926" s="225"/>
      <c r="Y10926" s="62"/>
      <c r="Z10926" s="108"/>
    </row>
    <row r="10927" spans="23:26" x14ac:dyDescent="0.25">
      <c r="W10927" s="107"/>
      <c r="X10927" s="225"/>
      <c r="Y10927" s="62"/>
      <c r="Z10927" s="108"/>
    </row>
    <row r="10928" spans="23:26" x14ac:dyDescent="0.25">
      <c r="W10928" s="107"/>
      <c r="X10928" s="225"/>
      <c r="Y10928" s="62"/>
      <c r="Z10928" s="108"/>
    </row>
    <row r="10929" spans="23:26" x14ac:dyDescent="0.25">
      <c r="W10929" s="107"/>
      <c r="X10929" s="225"/>
      <c r="Y10929" s="62"/>
      <c r="Z10929" s="108"/>
    </row>
    <row r="10930" spans="23:26" x14ac:dyDescent="0.25">
      <c r="W10930" s="107"/>
      <c r="X10930" s="225"/>
      <c r="Y10930" s="62"/>
      <c r="Z10930" s="108"/>
    </row>
    <row r="10931" spans="23:26" x14ac:dyDescent="0.25">
      <c r="W10931" s="107"/>
      <c r="X10931" s="225"/>
      <c r="Y10931" s="62"/>
      <c r="Z10931" s="108"/>
    </row>
    <row r="10932" spans="23:26" x14ac:dyDescent="0.25">
      <c r="W10932" s="107"/>
      <c r="X10932" s="225"/>
      <c r="Y10932" s="62"/>
      <c r="Z10932" s="108"/>
    </row>
    <row r="10933" spans="23:26" x14ac:dyDescent="0.25">
      <c r="W10933" s="107"/>
      <c r="X10933" s="225"/>
      <c r="Y10933" s="62"/>
      <c r="Z10933" s="108"/>
    </row>
    <row r="10934" spans="23:26" x14ac:dyDescent="0.25">
      <c r="W10934" s="107"/>
      <c r="X10934" s="225"/>
      <c r="Y10934" s="62"/>
      <c r="Z10934" s="108"/>
    </row>
    <row r="10935" spans="23:26" x14ac:dyDescent="0.25">
      <c r="W10935" s="107"/>
      <c r="X10935" s="225"/>
      <c r="Y10935" s="62"/>
      <c r="Z10935" s="108"/>
    </row>
    <row r="10936" spans="23:26" x14ac:dyDescent="0.25">
      <c r="W10936" s="107"/>
      <c r="X10936" s="225"/>
      <c r="Y10936" s="62"/>
      <c r="Z10936" s="108"/>
    </row>
    <row r="10937" spans="23:26" x14ac:dyDescent="0.25">
      <c r="W10937" s="107"/>
      <c r="X10937" s="225"/>
      <c r="Y10937" s="62"/>
      <c r="Z10937" s="108"/>
    </row>
    <row r="10938" spans="23:26" x14ac:dyDescent="0.25">
      <c r="W10938" s="107"/>
      <c r="X10938" s="225"/>
      <c r="Y10938" s="62"/>
      <c r="Z10938" s="108"/>
    </row>
    <row r="10939" spans="23:26" x14ac:dyDescent="0.25">
      <c r="W10939" s="107"/>
      <c r="X10939" s="225"/>
      <c r="Y10939" s="62"/>
      <c r="Z10939" s="108"/>
    </row>
    <row r="10940" spans="23:26" x14ac:dyDescent="0.25">
      <c r="W10940" s="107"/>
      <c r="X10940" s="225"/>
      <c r="Y10940" s="62"/>
      <c r="Z10940" s="108"/>
    </row>
    <row r="10941" spans="23:26" x14ac:dyDescent="0.25">
      <c r="W10941" s="107"/>
      <c r="X10941" s="225"/>
      <c r="Y10941" s="62"/>
      <c r="Z10941" s="108"/>
    </row>
    <row r="10942" spans="23:26" x14ac:dyDescent="0.25">
      <c r="W10942" s="107"/>
      <c r="X10942" s="225"/>
      <c r="Y10942" s="62"/>
      <c r="Z10942" s="108"/>
    </row>
    <row r="10943" spans="23:26" x14ac:dyDescent="0.25">
      <c r="W10943" s="107"/>
      <c r="X10943" s="225"/>
      <c r="Y10943" s="62"/>
      <c r="Z10943" s="108"/>
    </row>
    <row r="10944" spans="23:26" x14ac:dyDescent="0.25">
      <c r="W10944" s="107"/>
      <c r="X10944" s="225"/>
      <c r="Y10944" s="62"/>
      <c r="Z10944" s="108"/>
    </row>
    <row r="10945" spans="23:26" x14ac:dyDescent="0.25">
      <c r="W10945" s="107"/>
      <c r="X10945" s="225"/>
      <c r="Y10945" s="62"/>
      <c r="Z10945" s="108"/>
    </row>
    <row r="10946" spans="23:26" x14ac:dyDescent="0.25">
      <c r="W10946" s="107"/>
      <c r="X10946" s="225"/>
      <c r="Y10946" s="62"/>
      <c r="Z10946" s="108"/>
    </row>
    <row r="10947" spans="23:26" x14ac:dyDescent="0.25">
      <c r="W10947" s="107"/>
      <c r="X10947" s="225"/>
      <c r="Y10947" s="62"/>
      <c r="Z10947" s="108"/>
    </row>
    <row r="10948" spans="23:26" x14ac:dyDescent="0.25">
      <c r="W10948" s="107"/>
      <c r="X10948" s="225"/>
      <c r="Y10948" s="62"/>
      <c r="Z10948" s="108"/>
    </row>
    <row r="10949" spans="23:26" x14ac:dyDescent="0.25">
      <c r="W10949" s="107"/>
      <c r="X10949" s="225"/>
      <c r="Y10949" s="62"/>
      <c r="Z10949" s="108"/>
    </row>
    <row r="10950" spans="23:26" x14ac:dyDescent="0.25">
      <c r="W10950" s="107"/>
      <c r="X10950" s="225"/>
      <c r="Y10950" s="62"/>
      <c r="Z10950" s="108"/>
    </row>
    <row r="10951" spans="23:26" x14ac:dyDescent="0.25">
      <c r="W10951" s="107"/>
      <c r="X10951" s="225"/>
      <c r="Y10951" s="62"/>
      <c r="Z10951" s="108"/>
    </row>
    <row r="10952" spans="23:26" x14ac:dyDescent="0.25">
      <c r="W10952" s="107"/>
      <c r="X10952" s="225"/>
      <c r="Y10952" s="62"/>
      <c r="Z10952" s="108"/>
    </row>
    <row r="10953" spans="23:26" x14ac:dyDescent="0.25">
      <c r="W10953" s="107"/>
      <c r="X10953" s="225"/>
      <c r="Y10953" s="62"/>
      <c r="Z10953" s="108"/>
    </row>
    <row r="10954" spans="23:26" x14ac:dyDescent="0.25">
      <c r="W10954" s="107"/>
      <c r="X10954" s="225"/>
      <c r="Y10954" s="62"/>
      <c r="Z10954" s="108"/>
    </row>
    <row r="10955" spans="23:26" x14ac:dyDescent="0.25">
      <c r="W10955" s="107"/>
      <c r="X10955" s="225"/>
      <c r="Y10955" s="62"/>
      <c r="Z10955" s="108"/>
    </row>
    <row r="10956" spans="23:26" x14ac:dyDescent="0.25">
      <c r="W10956" s="107"/>
      <c r="X10956" s="225"/>
      <c r="Y10956" s="62"/>
      <c r="Z10956" s="108"/>
    </row>
    <row r="10957" spans="23:26" x14ac:dyDescent="0.25">
      <c r="W10957" s="107"/>
      <c r="X10957" s="225"/>
      <c r="Y10957" s="62"/>
      <c r="Z10957" s="108"/>
    </row>
    <row r="10958" spans="23:26" x14ac:dyDescent="0.25">
      <c r="W10958" s="107"/>
      <c r="X10958" s="225"/>
      <c r="Y10958" s="62"/>
      <c r="Z10958" s="108"/>
    </row>
    <row r="10959" spans="23:26" x14ac:dyDescent="0.25">
      <c r="W10959" s="107"/>
      <c r="X10959" s="225"/>
      <c r="Y10959" s="62"/>
      <c r="Z10959" s="108"/>
    </row>
    <row r="10960" spans="23:26" x14ac:dyDescent="0.25">
      <c r="W10960" s="107"/>
      <c r="X10960" s="225"/>
      <c r="Y10960" s="62"/>
      <c r="Z10960" s="108"/>
    </row>
    <row r="10961" spans="23:26" x14ac:dyDescent="0.25">
      <c r="W10961" s="107"/>
      <c r="X10961" s="225"/>
      <c r="Y10961" s="62"/>
      <c r="Z10961" s="108"/>
    </row>
    <row r="10962" spans="23:26" x14ac:dyDescent="0.25">
      <c r="W10962" s="107"/>
      <c r="X10962" s="225"/>
      <c r="Y10962" s="62"/>
      <c r="Z10962" s="108"/>
    </row>
    <row r="10963" spans="23:26" x14ac:dyDescent="0.25">
      <c r="W10963" s="107"/>
      <c r="X10963" s="225"/>
      <c r="Y10963" s="62"/>
      <c r="Z10963" s="108"/>
    </row>
    <row r="10964" spans="23:26" x14ac:dyDescent="0.25">
      <c r="W10964" s="107"/>
      <c r="X10964" s="225"/>
      <c r="Y10964" s="62"/>
      <c r="Z10964" s="108"/>
    </row>
    <row r="10965" spans="23:26" x14ac:dyDescent="0.25">
      <c r="W10965" s="107"/>
      <c r="X10965" s="225"/>
      <c r="Y10965" s="62"/>
      <c r="Z10965" s="108"/>
    </row>
    <row r="10966" spans="23:26" x14ac:dyDescent="0.25">
      <c r="W10966" s="107"/>
      <c r="X10966" s="225"/>
      <c r="Y10966" s="62"/>
      <c r="Z10966" s="108"/>
    </row>
    <row r="10967" spans="23:26" x14ac:dyDescent="0.25">
      <c r="W10967" s="107"/>
      <c r="X10967" s="225"/>
      <c r="Y10967" s="62"/>
      <c r="Z10967" s="108"/>
    </row>
    <row r="10968" spans="23:26" x14ac:dyDescent="0.25">
      <c r="W10968" s="107"/>
      <c r="X10968" s="225"/>
      <c r="Y10968" s="62"/>
      <c r="Z10968" s="108"/>
    </row>
    <row r="10969" spans="23:26" x14ac:dyDescent="0.25">
      <c r="W10969" s="107"/>
      <c r="X10969" s="225"/>
      <c r="Y10969" s="62"/>
      <c r="Z10969" s="108"/>
    </row>
    <row r="10970" spans="23:26" x14ac:dyDescent="0.25">
      <c r="W10970" s="107"/>
      <c r="X10970" s="225"/>
      <c r="Y10970" s="62"/>
      <c r="Z10970" s="108"/>
    </row>
    <row r="10971" spans="23:26" x14ac:dyDescent="0.25">
      <c r="W10971" s="107"/>
      <c r="X10971" s="225"/>
      <c r="Y10971" s="62"/>
      <c r="Z10971" s="108"/>
    </row>
    <row r="10972" spans="23:26" x14ac:dyDescent="0.25">
      <c r="W10972" s="107"/>
      <c r="X10972" s="225"/>
      <c r="Y10972" s="62"/>
      <c r="Z10972" s="108"/>
    </row>
    <row r="10973" spans="23:26" x14ac:dyDescent="0.25">
      <c r="W10973" s="107"/>
      <c r="X10973" s="225"/>
      <c r="Y10973" s="62"/>
      <c r="Z10973" s="108"/>
    </row>
    <row r="10974" spans="23:26" x14ac:dyDescent="0.25">
      <c r="W10974" s="107"/>
      <c r="X10974" s="225"/>
      <c r="Y10974" s="62"/>
      <c r="Z10974" s="108"/>
    </row>
    <row r="10975" spans="23:26" x14ac:dyDescent="0.25">
      <c r="W10975" s="107"/>
      <c r="X10975" s="225"/>
      <c r="Y10975" s="62"/>
      <c r="Z10975" s="108"/>
    </row>
    <row r="10976" spans="23:26" x14ac:dyDescent="0.25">
      <c r="W10976" s="107"/>
      <c r="X10976" s="225"/>
      <c r="Y10976" s="62"/>
      <c r="Z10976" s="108"/>
    </row>
    <row r="10977" spans="23:26" x14ac:dyDescent="0.25">
      <c r="W10977" s="107"/>
      <c r="X10977" s="225"/>
      <c r="Y10977" s="62"/>
      <c r="Z10977" s="108"/>
    </row>
    <row r="10978" spans="23:26" x14ac:dyDescent="0.25">
      <c r="W10978" s="107"/>
      <c r="X10978" s="225"/>
      <c r="Y10978" s="62"/>
      <c r="Z10978" s="108"/>
    </row>
    <row r="10979" spans="23:26" x14ac:dyDescent="0.25">
      <c r="W10979" s="107"/>
      <c r="X10979" s="225"/>
      <c r="Y10979" s="62"/>
      <c r="Z10979" s="108"/>
    </row>
    <row r="10980" spans="23:26" x14ac:dyDescent="0.25">
      <c r="W10980" s="107"/>
      <c r="X10980" s="225"/>
      <c r="Y10980" s="62"/>
      <c r="Z10980" s="108"/>
    </row>
    <row r="10981" spans="23:26" x14ac:dyDescent="0.25">
      <c r="W10981" s="107"/>
      <c r="X10981" s="225"/>
      <c r="Y10981" s="62"/>
      <c r="Z10981" s="108"/>
    </row>
    <row r="10982" spans="23:26" x14ac:dyDescent="0.25">
      <c r="W10982" s="107"/>
      <c r="X10982" s="225"/>
      <c r="Y10982" s="62"/>
      <c r="Z10982" s="108"/>
    </row>
    <row r="10983" spans="23:26" x14ac:dyDescent="0.25">
      <c r="W10983" s="107"/>
      <c r="X10983" s="225"/>
      <c r="Y10983" s="62"/>
      <c r="Z10983" s="108"/>
    </row>
    <row r="10984" spans="23:26" x14ac:dyDescent="0.25">
      <c r="W10984" s="107"/>
      <c r="X10984" s="225"/>
      <c r="Y10984" s="62"/>
      <c r="Z10984" s="108"/>
    </row>
    <row r="10985" spans="23:26" x14ac:dyDescent="0.25">
      <c r="W10985" s="107"/>
      <c r="X10985" s="225"/>
      <c r="Y10985" s="62"/>
      <c r="Z10985" s="108"/>
    </row>
    <row r="10986" spans="23:26" x14ac:dyDescent="0.25">
      <c r="W10986" s="107"/>
      <c r="X10986" s="225"/>
      <c r="Y10986" s="62"/>
      <c r="Z10986" s="108"/>
    </row>
    <row r="10987" spans="23:26" x14ac:dyDescent="0.25">
      <c r="W10987" s="107"/>
      <c r="X10987" s="225"/>
      <c r="Y10987" s="62"/>
      <c r="Z10987" s="108"/>
    </row>
    <row r="10988" spans="23:26" x14ac:dyDescent="0.25">
      <c r="W10988" s="107"/>
      <c r="X10988" s="225"/>
      <c r="Y10988" s="62"/>
      <c r="Z10988" s="108"/>
    </row>
    <row r="10989" spans="23:26" x14ac:dyDescent="0.25">
      <c r="W10989" s="107"/>
      <c r="X10989" s="225"/>
      <c r="Y10989" s="62"/>
      <c r="Z10989" s="108"/>
    </row>
    <row r="10990" spans="23:26" x14ac:dyDescent="0.25">
      <c r="W10990" s="107"/>
      <c r="X10990" s="225"/>
      <c r="Y10990" s="62"/>
      <c r="Z10990" s="108"/>
    </row>
    <row r="10991" spans="23:26" x14ac:dyDescent="0.25">
      <c r="W10991" s="107"/>
      <c r="X10991" s="225"/>
      <c r="Y10991" s="62"/>
      <c r="Z10991" s="108"/>
    </row>
    <row r="10992" spans="23:26" x14ac:dyDescent="0.25">
      <c r="W10992" s="107"/>
      <c r="X10992" s="225"/>
      <c r="Y10992" s="62"/>
      <c r="Z10992" s="108"/>
    </row>
    <row r="10993" spans="23:26" x14ac:dyDescent="0.25">
      <c r="W10993" s="107"/>
      <c r="X10993" s="225"/>
      <c r="Y10993" s="62"/>
      <c r="Z10993" s="108"/>
    </row>
    <row r="10994" spans="23:26" x14ac:dyDescent="0.25">
      <c r="W10994" s="107"/>
      <c r="X10994" s="225"/>
      <c r="Y10994" s="62"/>
      <c r="Z10994" s="108"/>
    </row>
    <row r="10995" spans="23:26" x14ac:dyDescent="0.25">
      <c r="W10995" s="107"/>
      <c r="X10995" s="225"/>
      <c r="Y10995" s="62"/>
      <c r="Z10995" s="108"/>
    </row>
    <row r="10996" spans="23:26" x14ac:dyDescent="0.25">
      <c r="W10996" s="107"/>
      <c r="X10996" s="225"/>
      <c r="Y10996" s="62"/>
      <c r="Z10996" s="108"/>
    </row>
    <row r="10997" spans="23:26" x14ac:dyDescent="0.25">
      <c r="W10997" s="107"/>
      <c r="X10997" s="225"/>
      <c r="Y10997" s="62"/>
      <c r="Z10997" s="108"/>
    </row>
    <row r="10998" spans="23:26" x14ac:dyDescent="0.25">
      <c r="W10998" s="107"/>
      <c r="X10998" s="225"/>
      <c r="Y10998" s="62"/>
      <c r="Z10998" s="108"/>
    </row>
    <row r="10999" spans="23:26" x14ac:dyDescent="0.25">
      <c r="W10999" s="107"/>
      <c r="X10999" s="225"/>
      <c r="Y10999" s="62"/>
      <c r="Z10999" s="108"/>
    </row>
    <row r="11000" spans="23:26" x14ac:dyDescent="0.25">
      <c r="W11000" s="107"/>
      <c r="X11000" s="225"/>
      <c r="Y11000" s="62"/>
      <c r="Z11000" s="108"/>
    </row>
    <row r="11001" spans="23:26" x14ac:dyDescent="0.25">
      <c r="W11001" s="107"/>
      <c r="X11001" s="225"/>
      <c r="Y11001" s="62"/>
      <c r="Z11001" s="108"/>
    </row>
    <row r="11002" spans="23:26" x14ac:dyDescent="0.25">
      <c r="W11002" s="107"/>
      <c r="X11002" s="225"/>
      <c r="Y11002" s="62"/>
      <c r="Z11002" s="108"/>
    </row>
    <row r="11003" spans="23:26" x14ac:dyDescent="0.25">
      <c r="W11003" s="107"/>
      <c r="X11003" s="225"/>
      <c r="Y11003" s="62"/>
      <c r="Z11003" s="108"/>
    </row>
    <row r="11004" spans="23:26" x14ac:dyDescent="0.25">
      <c r="W11004" s="107"/>
      <c r="X11004" s="225"/>
      <c r="Y11004" s="62"/>
      <c r="Z11004" s="108"/>
    </row>
    <row r="11005" spans="23:26" x14ac:dyDescent="0.25">
      <c r="W11005" s="107"/>
      <c r="X11005" s="225"/>
      <c r="Y11005" s="62"/>
      <c r="Z11005" s="108"/>
    </row>
    <row r="11006" spans="23:26" x14ac:dyDescent="0.25">
      <c r="W11006" s="107"/>
      <c r="X11006" s="225"/>
      <c r="Y11006" s="62"/>
      <c r="Z11006" s="108"/>
    </row>
    <row r="11007" spans="23:26" x14ac:dyDescent="0.25">
      <c r="W11007" s="107"/>
      <c r="X11007" s="225"/>
      <c r="Y11007" s="62"/>
      <c r="Z11007" s="108"/>
    </row>
    <row r="11008" spans="23:26" x14ac:dyDescent="0.25">
      <c r="W11008" s="107"/>
      <c r="X11008" s="225"/>
      <c r="Y11008" s="62"/>
      <c r="Z11008" s="108"/>
    </row>
    <row r="11009" spans="23:26" x14ac:dyDescent="0.25">
      <c r="W11009" s="107"/>
      <c r="X11009" s="225"/>
      <c r="Y11009" s="62"/>
      <c r="Z11009" s="108"/>
    </row>
    <row r="11010" spans="23:26" x14ac:dyDescent="0.25">
      <c r="W11010" s="107"/>
      <c r="X11010" s="225"/>
      <c r="Y11010" s="62"/>
      <c r="Z11010" s="108"/>
    </row>
    <row r="11011" spans="23:26" x14ac:dyDescent="0.25">
      <c r="W11011" s="107"/>
      <c r="X11011" s="225"/>
      <c r="Y11011" s="62"/>
      <c r="Z11011" s="108"/>
    </row>
    <row r="11012" spans="23:26" x14ac:dyDescent="0.25">
      <c r="W11012" s="107"/>
      <c r="X11012" s="225"/>
      <c r="Y11012" s="62"/>
      <c r="Z11012" s="108"/>
    </row>
    <row r="11013" spans="23:26" x14ac:dyDescent="0.25">
      <c r="W11013" s="107"/>
      <c r="X11013" s="225"/>
      <c r="Y11013" s="62"/>
      <c r="Z11013" s="108"/>
    </row>
    <row r="11014" spans="23:26" x14ac:dyDescent="0.25">
      <c r="W11014" s="107"/>
      <c r="X11014" s="225"/>
      <c r="Y11014" s="62"/>
      <c r="Z11014" s="108"/>
    </row>
    <row r="11015" spans="23:26" x14ac:dyDescent="0.25">
      <c r="W11015" s="107"/>
      <c r="X11015" s="225"/>
      <c r="Y11015" s="62"/>
      <c r="Z11015" s="108"/>
    </row>
    <row r="11016" spans="23:26" x14ac:dyDescent="0.25">
      <c r="W11016" s="107"/>
      <c r="X11016" s="225"/>
      <c r="Y11016" s="62"/>
      <c r="Z11016" s="108"/>
    </row>
    <row r="11017" spans="23:26" x14ac:dyDescent="0.25">
      <c r="W11017" s="107"/>
      <c r="X11017" s="225"/>
      <c r="Y11017" s="62"/>
      <c r="Z11017" s="108"/>
    </row>
    <row r="11018" spans="23:26" x14ac:dyDescent="0.25">
      <c r="W11018" s="107"/>
      <c r="X11018" s="225"/>
      <c r="Y11018" s="62"/>
      <c r="Z11018" s="108"/>
    </row>
    <row r="11019" spans="23:26" x14ac:dyDescent="0.25">
      <c r="W11019" s="107"/>
      <c r="X11019" s="225"/>
      <c r="Y11019" s="62"/>
      <c r="Z11019" s="108"/>
    </row>
    <row r="11020" spans="23:26" x14ac:dyDescent="0.25">
      <c r="W11020" s="107"/>
      <c r="X11020" s="225"/>
      <c r="Y11020" s="62"/>
      <c r="Z11020" s="108"/>
    </row>
    <row r="11021" spans="23:26" x14ac:dyDescent="0.25">
      <c r="W11021" s="107"/>
      <c r="X11021" s="225"/>
      <c r="Y11021" s="62"/>
      <c r="Z11021" s="108"/>
    </row>
    <row r="11022" spans="23:26" x14ac:dyDescent="0.25">
      <c r="W11022" s="107"/>
      <c r="X11022" s="225"/>
      <c r="Y11022" s="62"/>
      <c r="Z11022" s="108"/>
    </row>
    <row r="11023" spans="23:26" x14ac:dyDescent="0.25">
      <c r="W11023" s="107"/>
      <c r="X11023" s="225"/>
      <c r="Y11023" s="62"/>
      <c r="Z11023" s="108"/>
    </row>
    <row r="11024" spans="23:26" x14ac:dyDescent="0.25">
      <c r="W11024" s="107"/>
      <c r="X11024" s="225"/>
      <c r="Y11024" s="62"/>
      <c r="Z11024" s="108"/>
    </row>
    <row r="11025" spans="23:26" x14ac:dyDescent="0.25">
      <c r="W11025" s="107"/>
      <c r="X11025" s="225"/>
      <c r="Y11025" s="62"/>
      <c r="Z11025" s="108"/>
    </row>
    <row r="11026" spans="23:26" x14ac:dyDescent="0.25">
      <c r="W11026" s="107"/>
      <c r="X11026" s="225"/>
      <c r="Y11026" s="62"/>
      <c r="Z11026" s="108"/>
    </row>
    <row r="11027" spans="23:26" x14ac:dyDescent="0.25">
      <c r="W11027" s="107"/>
      <c r="X11027" s="225"/>
      <c r="Y11027" s="62"/>
      <c r="Z11027" s="108"/>
    </row>
    <row r="11028" spans="23:26" x14ac:dyDescent="0.25">
      <c r="W11028" s="107"/>
      <c r="X11028" s="225"/>
      <c r="Y11028" s="62"/>
      <c r="Z11028" s="108"/>
    </row>
    <row r="11029" spans="23:26" x14ac:dyDescent="0.25">
      <c r="W11029" s="107"/>
      <c r="X11029" s="225"/>
      <c r="Y11029" s="62"/>
      <c r="Z11029" s="108"/>
    </row>
    <row r="11030" spans="23:26" x14ac:dyDescent="0.25">
      <c r="W11030" s="107"/>
      <c r="X11030" s="225"/>
      <c r="Y11030" s="62"/>
      <c r="Z11030" s="108"/>
    </row>
    <row r="11031" spans="23:26" x14ac:dyDescent="0.25">
      <c r="W11031" s="107"/>
      <c r="X11031" s="225"/>
      <c r="Y11031" s="62"/>
      <c r="Z11031" s="108"/>
    </row>
    <row r="11032" spans="23:26" x14ac:dyDescent="0.25">
      <c r="W11032" s="107"/>
      <c r="X11032" s="225"/>
      <c r="Y11032" s="62"/>
      <c r="Z11032" s="108"/>
    </row>
    <row r="11033" spans="23:26" x14ac:dyDescent="0.25">
      <c r="W11033" s="107"/>
      <c r="X11033" s="225"/>
      <c r="Y11033" s="62"/>
      <c r="Z11033" s="108"/>
    </row>
    <row r="11034" spans="23:26" x14ac:dyDescent="0.25">
      <c r="W11034" s="107"/>
      <c r="X11034" s="225"/>
      <c r="Y11034" s="62"/>
      <c r="Z11034" s="108"/>
    </row>
    <row r="11035" spans="23:26" x14ac:dyDescent="0.25">
      <c r="W11035" s="107"/>
      <c r="X11035" s="225"/>
      <c r="Y11035" s="62"/>
      <c r="Z11035" s="108"/>
    </row>
    <row r="11036" spans="23:26" x14ac:dyDescent="0.25">
      <c r="W11036" s="107"/>
      <c r="X11036" s="225"/>
      <c r="Y11036" s="62"/>
      <c r="Z11036" s="108"/>
    </row>
    <row r="11037" spans="23:26" x14ac:dyDescent="0.25">
      <c r="W11037" s="107"/>
      <c r="X11037" s="225"/>
      <c r="Y11037" s="62"/>
      <c r="Z11037" s="108"/>
    </row>
    <row r="11038" spans="23:26" x14ac:dyDescent="0.25">
      <c r="W11038" s="107"/>
      <c r="X11038" s="225"/>
      <c r="Y11038" s="62"/>
      <c r="Z11038" s="108"/>
    </row>
    <row r="11039" spans="23:26" x14ac:dyDescent="0.25">
      <c r="W11039" s="107"/>
      <c r="X11039" s="225"/>
      <c r="Y11039" s="62"/>
      <c r="Z11039" s="108"/>
    </row>
    <row r="11040" spans="23:26" x14ac:dyDescent="0.25">
      <c r="W11040" s="107"/>
      <c r="X11040" s="225"/>
      <c r="Y11040" s="62"/>
      <c r="Z11040" s="108"/>
    </row>
    <row r="11041" spans="23:26" x14ac:dyDescent="0.25">
      <c r="W11041" s="107"/>
      <c r="X11041" s="225"/>
      <c r="Y11041" s="62"/>
      <c r="Z11041" s="108"/>
    </row>
    <row r="11042" spans="23:26" x14ac:dyDescent="0.25">
      <c r="W11042" s="107"/>
      <c r="X11042" s="225"/>
      <c r="Y11042" s="62"/>
      <c r="Z11042" s="108"/>
    </row>
    <row r="11043" spans="23:26" x14ac:dyDescent="0.25">
      <c r="W11043" s="107"/>
      <c r="X11043" s="225"/>
      <c r="Y11043" s="62"/>
      <c r="Z11043" s="108"/>
    </row>
    <row r="11044" spans="23:26" x14ac:dyDescent="0.25">
      <c r="W11044" s="107"/>
      <c r="X11044" s="225"/>
      <c r="Y11044" s="62"/>
      <c r="Z11044" s="108"/>
    </row>
    <row r="11045" spans="23:26" x14ac:dyDescent="0.25">
      <c r="W11045" s="107"/>
      <c r="X11045" s="225"/>
      <c r="Y11045" s="62"/>
      <c r="Z11045" s="108"/>
    </row>
    <row r="11046" spans="23:26" x14ac:dyDescent="0.25">
      <c r="W11046" s="107"/>
      <c r="X11046" s="225"/>
      <c r="Y11046" s="62"/>
      <c r="Z11046" s="108"/>
    </row>
    <row r="11047" spans="23:26" x14ac:dyDescent="0.25">
      <c r="W11047" s="107"/>
      <c r="X11047" s="225"/>
      <c r="Y11047" s="62"/>
      <c r="Z11047" s="108"/>
    </row>
    <row r="11048" spans="23:26" x14ac:dyDescent="0.25">
      <c r="W11048" s="107"/>
      <c r="X11048" s="225"/>
      <c r="Y11048" s="62"/>
      <c r="Z11048" s="108"/>
    </row>
    <row r="11049" spans="23:26" x14ac:dyDescent="0.25">
      <c r="W11049" s="107"/>
      <c r="X11049" s="225"/>
      <c r="Y11049" s="62"/>
      <c r="Z11049" s="108"/>
    </row>
    <row r="11050" spans="23:26" x14ac:dyDescent="0.25">
      <c r="W11050" s="107"/>
      <c r="X11050" s="225"/>
      <c r="Y11050" s="62"/>
      <c r="Z11050" s="108"/>
    </row>
    <row r="11051" spans="23:26" x14ac:dyDescent="0.25">
      <c r="W11051" s="107"/>
      <c r="X11051" s="225"/>
      <c r="Y11051" s="62"/>
      <c r="Z11051" s="108"/>
    </row>
    <row r="11052" spans="23:26" x14ac:dyDescent="0.25">
      <c r="W11052" s="107"/>
      <c r="X11052" s="225"/>
      <c r="Y11052" s="62"/>
      <c r="Z11052" s="108"/>
    </row>
    <row r="11053" spans="23:26" x14ac:dyDescent="0.25">
      <c r="W11053" s="107"/>
      <c r="X11053" s="225"/>
      <c r="Y11053" s="62"/>
      <c r="Z11053" s="108"/>
    </row>
    <row r="11054" spans="23:26" x14ac:dyDescent="0.25">
      <c r="W11054" s="107"/>
      <c r="X11054" s="225"/>
      <c r="Y11054" s="62"/>
      <c r="Z11054" s="108"/>
    </row>
    <row r="11055" spans="23:26" x14ac:dyDescent="0.25">
      <c r="W11055" s="107"/>
      <c r="X11055" s="225"/>
      <c r="Y11055" s="62"/>
      <c r="Z11055" s="108"/>
    </row>
    <row r="11056" spans="23:26" x14ac:dyDescent="0.25">
      <c r="W11056" s="107"/>
      <c r="X11056" s="225"/>
      <c r="Y11056" s="62"/>
      <c r="Z11056" s="108"/>
    </row>
    <row r="11057" spans="23:26" x14ac:dyDescent="0.25">
      <c r="W11057" s="107"/>
      <c r="X11057" s="225"/>
      <c r="Y11057" s="62"/>
      <c r="Z11057" s="108"/>
    </row>
    <row r="11058" spans="23:26" x14ac:dyDescent="0.25">
      <c r="W11058" s="107"/>
      <c r="X11058" s="225"/>
      <c r="Y11058" s="62"/>
      <c r="Z11058" s="108"/>
    </row>
    <row r="11059" spans="23:26" x14ac:dyDescent="0.25">
      <c r="W11059" s="107"/>
      <c r="X11059" s="225"/>
      <c r="Y11059" s="62"/>
      <c r="Z11059" s="108"/>
    </row>
    <row r="11060" spans="23:26" x14ac:dyDescent="0.25">
      <c r="W11060" s="107"/>
      <c r="X11060" s="225"/>
      <c r="Y11060" s="62"/>
      <c r="Z11060" s="108"/>
    </row>
    <row r="11061" spans="23:26" x14ac:dyDescent="0.25">
      <c r="W11061" s="107"/>
      <c r="X11061" s="225"/>
      <c r="Y11061" s="62"/>
      <c r="Z11061" s="108"/>
    </row>
    <row r="11062" spans="23:26" x14ac:dyDescent="0.25">
      <c r="W11062" s="107"/>
      <c r="X11062" s="225"/>
      <c r="Y11062" s="62"/>
      <c r="Z11062" s="108"/>
    </row>
    <row r="11063" spans="23:26" x14ac:dyDescent="0.25">
      <c r="W11063" s="107"/>
      <c r="X11063" s="225"/>
      <c r="Y11063" s="62"/>
      <c r="Z11063" s="108"/>
    </row>
    <row r="11064" spans="23:26" x14ac:dyDescent="0.25">
      <c r="W11064" s="107"/>
      <c r="X11064" s="225"/>
      <c r="Y11064" s="62"/>
      <c r="Z11064" s="108"/>
    </row>
    <row r="11065" spans="23:26" x14ac:dyDescent="0.25">
      <c r="W11065" s="107"/>
      <c r="X11065" s="225"/>
      <c r="Y11065" s="62"/>
      <c r="Z11065" s="108"/>
    </row>
    <row r="11066" spans="23:26" x14ac:dyDescent="0.25">
      <c r="W11066" s="107"/>
      <c r="X11066" s="225"/>
      <c r="Y11066" s="62"/>
      <c r="Z11066" s="108"/>
    </row>
    <row r="11067" spans="23:26" x14ac:dyDescent="0.25">
      <c r="W11067" s="107"/>
      <c r="X11067" s="225"/>
      <c r="Y11067" s="62"/>
      <c r="Z11067" s="108"/>
    </row>
    <row r="11068" spans="23:26" x14ac:dyDescent="0.25">
      <c r="W11068" s="107"/>
      <c r="X11068" s="225"/>
      <c r="Y11068" s="62"/>
      <c r="Z11068" s="108"/>
    </row>
    <row r="11069" spans="23:26" x14ac:dyDescent="0.25">
      <c r="W11069" s="107"/>
      <c r="X11069" s="225"/>
      <c r="Y11069" s="62"/>
      <c r="Z11069" s="108"/>
    </row>
    <row r="11070" spans="23:26" x14ac:dyDescent="0.25">
      <c r="W11070" s="107"/>
      <c r="X11070" s="225"/>
      <c r="Y11070" s="62"/>
      <c r="Z11070" s="108"/>
    </row>
    <row r="11071" spans="23:26" x14ac:dyDescent="0.25">
      <c r="W11071" s="107"/>
      <c r="X11071" s="225"/>
      <c r="Y11071" s="62"/>
      <c r="Z11071" s="108"/>
    </row>
    <row r="11072" spans="23:26" x14ac:dyDescent="0.25">
      <c r="W11072" s="107"/>
      <c r="X11072" s="225"/>
      <c r="Y11072" s="62"/>
      <c r="Z11072" s="108"/>
    </row>
    <row r="11073" spans="23:26" x14ac:dyDescent="0.25">
      <c r="W11073" s="107"/>
      <c r="X11073" s="225"/>
      <c r="Y11073" s="62"/>
      <c r="Z11073" s="108"/>
    </row>
    <row r="11074" spans="23:26" x14ac:dyDescent="0.25">
      <c r="W11074" s="107"/>
      <c r="X11074" s="225"/>
      <c r="Y11074" s="62"/>
      <c r="Z11074" s="108"/>
    </row>
    <row r="11075" spans="23:26" x14ac:dyDescent="0.25">
      <c r="W11075" s="107"/>
      <c r="X11075" s="225"/>
      <c r="Y11075" s="62"/>
      <c r="Z11075" s="108"/>
    </row>
    <row r="11076" spans="23:26" x14ac:dyDescent="0.25">
      <c r="W11076" s="107"/>
      <c r="X11076" s="225"/>
      <c r="Y11076" s="62"/>
      <c r="Z11076" s="108"/>
    </row>
    <row r="11077" spans="23:26" x14ac:dyDescent="0.25">
      <c r="W11077" s="107"/>
      <c r="X11077" s="225"/>
      <c r="Y11077" s="62"/>
      <c r="Z11077" s="108"/>
    </row>
    <row r="11078" spans="23:26" x14ac:dyDescent="0.25">
      <c r="W11078" s="107"/>
      <c r="X11078" s="225"/>
      <c r="Y11078" s="62"/>
      <c r="Z11078" s="108"/>
    </row>
    <row r="11079" spans="23:26" x14ac:dyDescent="0.25">
      <c r="W11079" s="107"/>
      <c r="X11079" s="225"/>
      <c r="Y11079" s="62"/>
      <c r="Z11079" s="108"/>
    </row>
    <row r="11080" spans="23:26" x14ac:dyDescent="0.25">
      <c r="W11080" s="107"/>
      <c r="X11080" s="225"/>
      <c r="Y11080" s="62"/>
      <c r="Z11080" s="108"/>
    </row>
    <row r="11081" spans="23:26" x14ac:dyDescent="0.25">
      <c r="W11081" s="107"/>
      <c r="X11081" s="225"/>
      <c r="Y11081" s="62"/>
      <c r="Z11081" s="108"/>
    </row>
    <row r="11082" spans="23:26" x14ac:dyDescent="0.25">
      <c r="W11082" s="107"/>
      <c r="X11082" s="225"/>
      <c r="Y11082" s="62"/>
      <c r="Z11082" s="108"/>
    </row>
    <row r="11083" spans="23:26" x14ac:dyDescent="0.25">
      <c r="W11083" s="107"/>
      <c r="X11083" s="225"/>
      <c r="Y11083" s="62"/>
      <c r="Z11083" s="108"/>
    </row>
    <row r="11084" spans="23:26" x14ac:dyDescent="0.25">
      <c r="W11084" s="107"/>
      <c r="X11084" s="225"/>
      <c r="Y11084" s="62"/>
      <c r="Z11084" s="108"/>
    </row>
    <row r="11085" spans="23:26" x14ac:dyDescent="0.25">
      <c r="W11085" s="107"/>
      <c r="X11085" s="225"/>
      <c r="Y11085" s="62"/>
      <c r="Z11085" s="108"/>
    </row>
    <row r="11086" spans="23:26" x14ac:dyDescent="0.25">
      <c r="W11086" s="107"/>
      <c r="X11086" s="225"/>
      <c r="Y11086" s="62"/>
      <c r="Z11086" s="108"/>
    </row>
    <row r="11087" spans="23:26" x14ac:dyDescent="0.25">
      <c r="W11087" s="107"/>
      <c r="X11087" s="225"/>
      <c r="Y11087" s="62"/>
      <c r="Z11087" s="108"/>
    </row>
    <row r="11088" spans="23:26" x14ac:dyDescent="0.25">
      <c r="W11088" s="107"/>
      <c r="X11088" s="225"/>
      <c r="Y11088" s="62"/>
      <c r="Z11088" s="108"/>
    </row>
    <row r="11089" spans="23:26" x14ac:dyDescent="0.25">
      <c r="W11089" s="107"/>
      <c r="X11089" s="225"/>
      <c r="Y11089" s="62"/>
      <c r="Z11089" s="108"/>
    </row>
    <row r="11090" spans="23:26" x14ac:dyDescent="0.25">
      <c r="W11090" s="107"/>
      <c r="X11090" s="225"/>
      <c r="Y11090" s="62"/>
      <c r="Z11090" s="108"/>
    </row>
    <row r="11091" spans="23:26" x14ac:dyDescent="0.25">
      <c r="W11091" s="107"/>
      <c r="X11091" s="225"/>
      <c r="Y11091" s="62"/>
      <c r="Z11091" s="108"/>
    </row>
    <row r="11092" spans="23:26" x14ac:dyDescent="0.25">
      <c r="W11092" s="107"/>
      <c r="X11092" s="225"/>
      <c r="Y11092" s="62"/>
      <c r="Z11092" s="108"/>
    </row>
    <row r="11093" spans="23:26" x14ac:dyDescent="0.25">
      <c r="W11093" s="107"/>
      <c r="X11093" s="225"/>
      <c r="Y11093" s="62"/>
      <c r="Z11093" s="108"/>
    </row>
    <row r="11094" spans="23:26" x14ac:dyDescent="0.25">
      <c r="W11094" s="107"/>
      <c r="X11094" s="225"/>
      <c r="Y11094" s="62"/>
      <c r="Z11094" s="108"/>
    </row>
    <row r="11095" spans="23:26" x14ac:dyDescent="0.25">
      <c r="W11095" s="107"/>
      <c r="X11095" s="225"/>
      <c r="Y11095" s="62"/>
      <c r="Z11095" s="108"/>
    </row>
    <row r="11096" spans="23:26" x14ac:dyDescent="0.25">
      <c r="W11096" s="107"/>
      <c r="X11096" s="225"/>
      <c r="Y11096" s="62"/>
      <c r="Z11096" s="108"/>
    </row>
    <row r="11097" spans="23:26" x14ac:dyDescent="0.25">
      <c r="W11097" s="107"/>
      <c r="X11097" s="225"/>
      <c r="Y11097" s="62"/>
      <c r="Z11097" s="108"/>
    </row>
    <row r="11098" spans="23:26" x14ac:dyDescent="0.25">
      <c r="W11098" s="107"/>
      <c r="X11098" s="225"/>
      <c r="Y11098" s="62"/>
      <c r="Z11098" s="108"/>
    </row>
    <row r="11099" spans="23:26" x14ac:dyDescent="0.25">
      <c r="W11099" s="107"/>
      <c r="X11099" s="225"/>
      <c r="Y11099" s="62"/>
      <c r="Z11099" s="108"/>
    </row>
    <row r="11100" spans="23:26" x14ac:dyDescent="0.25">
      <c r="W11100" s="107"/>
      <c r="X11100" s="225"/>
      <c r="Y11100" s="62"/>
      <c r="Z11100" s="108"/>
    </row>
    <row r="11101" spans="23:26" x14ac:dyDescent="0.25">
      <c r="W11101" s="107"/>
      <c r="X11101" s="225"/>
      <c r="Y11101" s="62"/>
      <c r="Z11101" s="108"/>
    </row>
    <row r="11102" spans="23:26" x14ac:dyDescent="0.25">
      <c r="W11102" s="107"/>
      <c r="X11102" s="225"/>
      <c r="Y11102" s="62"/>
      <c r="Z11102" s="108"/>
    </row>
    <row r="11103" spans="23:26" x14ac:dyDescent="0.25">
      <c r="W11103" s="107"/>
      <c r="X11103" s="225"/>
      <c r="Y11103" s="62"/>
      <c r="Z11103" s="108"/>
    </row>
    <row r="11104" spans="23:26" x14ac:dyDescent="0.25">
      <c r="W11104" s="107"/>
      <c r="X11104" s="225"/>
      <c r="Y11104" s="62"/>
      <c r="Z11104" s="108"/>
    </row>
    <row r="11105" spans="23:26" x14ac:dyDescent="0.25">
      <c r="W11105" s="107"/>
      <c r="X11105" s="225"/>
      <c r="Y11105" s="62"/>
      <c r="Z11105" s="108"/>
    </row>
    <row r="11106" spans="23:26" x14ac:dyDescent="0.25">
      <c r="W11106" s="107"/>
      <c r="X11106" s="225"/>
      <c r="Y11106" s="62"/>
      <c r="Z11106" s="108"/>
    </row>
    <row r="11107" spans="23:26" x14ac:dyDescent="0.25">
      <c r="W11107" s="107"/>
      <c r="X11107" s="225"/>
      <c r="Y11107" s="62"/>
      <c r="Z11107" s="108"/>
    </row>
    <row r="11108" spans="23:26" x14ac:dyDescent="0.25">
      <c r="W11108" s="107"/>
      <c r="X11108" s="225"/>
      <c r="Y11108" s="62"/>
      <c r="Z11108" s="108"/>
    </row>
    <row r="11109" spans="23:26" x14ac:dyDescent="0.25">
      <c r="W11109" s="107"/>
      <c r="X11109" s="225"/>
      <c r="Y11109" s="62"/>
      <c r="Z11109" s="108"/>
    </row>
    <row r="11110" spans="23:26" x14ac:dyDescent="0.25">
      <c r="W11110" s="107"/>
      <c r="X11110" s="225"/>
      <c r="Y11110" s="62"/>
      <c r="Z11110" s="108"/>
    </row>
    <row r="11111" spans="23:26" x14ac:dyDescent="0.25">
      <c r="W11111" s="107"/>
      <c r="X11111" s="225"/>
      <c r="Y11111" s="62"/>
      <c r="Z11111" s="108"/>
    </row>
    <row r="11112" spans="23:26" x14ac:dyDescent="0.25">
      <c r="W11112" s="107"/>
      <c r="X11112" s="225"/>
      <c r="Y11112" s="62"/>
      <c r="Z11112" s="108"/>
    </row>
    <row r="11113" spans="23:26" x14ac:dyDescent="0.25">
      <c r="W11113" s="107"/>
      <c r="X11113" s="225"/>
      <c r="Y11113" s="62"/>
      <c r="Z11113" s="108"/>
    </row>
    <row r="11114" spans="23:26" x14ac:dyDescent="0.25">
      <c r="W11114" s="107"/>
      <c r="X11114" s="225"/>
      <c r="Y11114" s="62"/>
      <c r="Z11114" s="108"/>
    </row>
    <row r="11115" spans="23:26" x14ac:dyDescent="0.25">
      <c r="W11115" s="107"/>
      <c r="X11115" s="225"/>
      <c r="Y11115" s="62"/>
      <c r="Z11115" s="108"/>
    </row>
    <row r="11116" spans="23:26" x14ac:dyDescent="0.25">
      <c r="W11116" s="107"/>
      <c r="X11116" s="225"/>
      <c r="Y11116" s="62"/>
      <c r="Z11116" s="108"/>
    </row>
    <row r="11117" spans="23:26" x14ac:dyDescent="0.25">
      <c r="W11117" s="107"/>
      <c r="X11117" s="225"/>
      <c r="Y11117" s="62"/>
      <c r="Z11117" s="108"/>
    </row>
    <row r="11118" spans="23:26" x14ac:dyDescent="0.25">
      <c r="W11118" s="107"/>
      <c r="X11118" s="225"/>
      <c r="Y11118" s="62"/>
      <c r="Z11118" s="108"/>
    </row>
    <row r="11119" spans="23:26" x14ac:dyDescent="0.25">
      <c r="W11119" s="107"/>
      <c r="X11119" s="225"/>
      <c r="Y11119" s="62"/>
      <c r="Z11119" s="108"/>
    </row>
    <row r="11120" spans="23:26" x14ac:dyDescent="0.25">
      <c r="W11120" s="107"/>
      <c r="X11120" s="225"/>
      <c r="Y11120" s="62"/>
      <c r="Z11120" s="108"/>
    </row>
    <row r="11121" spans="23:26" x14ac:dyDescent="0.25">
      <c r="W11121" s="107"/>
      <c r="X11121" s="225"/>
      <c r="Y11121" s="62"/>
      <c r="Z11121" s="108"/>
    </row>
    <row r="11122" spans="23:26" x14ac:dyDescent="0.25">
      <c r="W11122" s="107"/>
      <c r="X11122" s="225"/>
      <c r="Y11122" s="62"/>
      <c r="Z11122" s="108"/>
    </row>
    <row r="11123" spans="23:26" x14ac:dyDescent="0.25">
      <c r="W11123" s="107"/>
      <c r="X11123" s="225"/>
      <c r="Y11123" s="62"/>
      <c r="Z11123" s="108"/>
    </row>
    <row r="11124" spans="23:26" x14ac:dyDescent="0.25">
      <c r="W11124" s="107"/>
      <c r="X11124" s="225"/>
      <c r="Y11124" s="62"/>
      <c r="Z11124" s="108"/>
    </row>
    <row r="11125" spans="23:26" x14ac:dyDescent="0.25">
      <c r="W11125" s="107"/>
      <c r="X11125" s="225"/>
      <c r="Y11125" s="62"/>
      <c r="Z11125" s="108"/>
    </row>
    <row r="11126" spans="23:26" x14ac:dyDescent="0.25">
      <c r="W11126" s="107"/>
      <c r="X11126" s="225"/>
      <c r="Y11126" s="62"/>
      <c r="Z11126" s="108"/>
    </row>
    <row r="11127" spans="23:26" x14ac:dyDescent="0.25">
      <c r="W11127" s="107"/>
      <c r="X11127" s="225"/>
      <c r="Y11127" s="62"/>
      <c r="Z11127" s="108"/>
    </row>
    <row r="11128" spans="23:26" x14ac:dyDescent="0.25">
      <c r="W11128" s="107"/>
      <c r="X11128" s="225"/>
      <c r="Y11128" s="62"/>
      <c r="Z11128" s="108"/>
    </row>
    <row r="11129" spans="23:26" x14ac:dyDescent="0.25">
      <c r="W11129" s="107"/>
      <c r="X11129" s="225"/>
      <c r="Y11129" s="62"/>
      <c r="Z11129" s="108"/>
    </row>
    <row r="11130" spans="23:26" x14ac:dyDescent="0.25">
      <c r="W11130" s="107"/>
      <c r="X11130" s="225"/>
      <c r="Y11130" s="62"/>
      <c r="Z11130" s="108"/>
    </row>
    <row r="11131" spans="23:26" x14ac:dyDescent="0.25">
      <c r="W11131" s="107"/>
      <c r="X11131" s="225"/>
      <c r="Y11131" s="62"/>
      <c r="Z11131" s="108"/>
    </row>
    <row r="11132" spans="23:26" x14ac:dyDescent="0.25">
      <c r="W11132" s="107"/>
      <c r="X11132" s="225"/>
      <c r="Y11132" s="62"/>
      <c r="Z11132" s="108"/>
    </row>
    <row r="11133" spans="23:26" x14ac:dyDescent="0.25">
      <c r="W11133" s="107"/>
      <c r="X11133" s="225"/>
      <c r="Y11133" s="62"/>
      <c r="Z11133" s="108"/>
    </row>
    <row r="11134" spans="23:26" x14ac:dyDescent="0.25">
      <c r="W11134" s="107"/>
      <c r="X11134" s="225"/>
      <c r="Y11134" s="62"/>
      <c r="Z11134" s="108"/>
    </row>
    <row r="11135" spans="23:26" x14ac:dyDescent="0.25">
      <c r="W11135" s="107"/>
      <c r="X11135" s="225"/>
      <c r="Y11135" s="62"/>
      <c r="Z11135" s="108"/>
    </row>
    <row r="11136" spans="23:26" x14ac:dyDescent="0.25">
      <c r="W11136" s="107"/>
      <c r="X11136" s="225"/>
      <c r="Y11136" s="62"/>
      <c r="Z11136" s="108"/>
    </row>
    <row r="11137" spans="23:26" x14ac:dyDescent="0.25">
      <c r="W11137" s="107"/>
      <c r="X11137" s="225"/>
      <c r="Y11137" s="62"/>
      <c r="Z11137" s="108"/>
    </row>
    <row r="11138" spans="23:26" x14ac:dyDescent="0.25">
      <c r="W11138" s="107"/>
      <c r="X11138" s="225"/>
      <c r="Y11138" s="62"/>
      <c r="Z11138" s="108"/>
    </row>
    <row r="11139" spans="23:26" x14ac:dyDescent="0.25">
      <c r="W11139" s="107"/>
      <c r="X11139" s="225"/>
      <c r="Y11139" s="62"/>
      <c r="Z11139" s="108"/>
    </row>
    <row r="11140" spans="23:26" x14ac:dyDescent="0.25">
      <c r="W11140" s="107"/>
      <c r="X11140" s="225"/>
      <c r="Y11140" s="62"/>
      <c r="Z11140" s="108"/>
    </row>
    <row r="11141" spans="23:26" x14ac:dyDescent="0.25">
      <c r="W11141" s="107"/>
      <c r="X11141" s="225"/>
      <c r="Y11141" s="62"/>
      <c r="Z11141" s="108"/>
    </row>
    <row r="11142" spans="23:26" x14ac:dyDescent="0.25">
      <c r="W11142" s="107"/>
      <c r="X11142" s="225"/>
      <c r="Y11142" s="62"/>
      <c r="Z11142" s="108"/>
    </row>
    <row r="11143" spans="23:26" x14ac:dyDescent="0.25">
      <c r="W11143" s="107"/>
      <c r="X11143" s="225"/>
      <c r="Y11143" s="62"/>
      <c r="Z11143" s="108"/>
    </row>
    <row r="11144" spans="23:26" x14ac:dyDescent="0.25">
      <c r="W11144" s="107"/>
      <c r="X11144" s="225"/>
      <c r="Y11144" s="62"/>
      <c r="Z11144" s="108"/>
    </row>
    <row r="11145" spans="23:26" x14ac:dyDescent="0.25">
      <c r="W11145" s="107"/>
      <c r="X11145" s="225"/>
      <c r="Y11145" s="62"/>
      <c r="Z11145" s="108"/>
    </row>
    <row r="11146" spans="23:26" x14ac:dyDescent="0.25">
      <c r="W11146" s="107"/>
      <c r="X11146" s="225"/>
      <c r="Y11146" s="62"/>
      <c r="Z11146" s="108"/>
    </row>
    <row r="11147" spans="23:26" x14ac:dyDescent="0.25">
      <c r="W11147" s="107"/>
      <c r="X11147" s="225"/>
      <c r="Y11147" s="62"/>
      <c r="Z11147" s="108"/>
    </row>
    <row r="11148" spans="23:26" x14ac:dyDescent="0.25">
      <c r="W11148" s="107"/>
      <c r="X11148" s="225"/>
      <c r="Y11148" s="62"/>
      <c r="Z11148" s="108"/>
    </row>
    <row r="11149" spans="23:26" x14ac:dyDescent="0.25">
      <c r="W11149" s="107"/>
      <c r="X11149" s="225"/>
      <c r="Y11149" s="62"/>
      <c r="Z11149" s="108"/>
    </row>
    <row r="11150" spans="23:26" x14ac:dyDescent="0.25">
      <c r="W11150" s="107"/>
      <c r="X11150" s="225"/>
      <c r="Y11150" s="62"/>
      <c r="Z11150" s="108"/>
    </row>
    <row r="11151" spans="23:26" x14ac:dyDescent="0.25">
      <c r="W11151" s="107"/>
      <c r="X11151" s="225"/>
      <c r="Y11151" s="62"/>
      <c r="Z11151" s="108"/>
    </row>
    <row r="11152" spans="23:26" x14ac:dyDescent="0.25">
      <c r="W11152" s="107"/>
      <c r="X11152" s="225"/>
      <c r="Y11152" s="62"/>
      <c r="Z11152" s="108"/>
    </row>
    <row r="11153" spans="23:26" x14ac:dyDescent="0.25">
      <c r="W11153" s="107"/>
      <c r="X11153" s="225"/>
      <c r="Y11153" s="62"/>
      <c r="Z11153" s="108"/>
    </row>
    <row r="11154" spans="23:26" x14ac:dyDescent="0.25">
      <c r="W11154" s="107"/>
      <c r="X11154" s="225"/>
      <c r="Y11154" s="62"/>
      <c r="Z11154" s="108"/>
    </row>
    <row r="11155" spans="23:26" x14ac:dyDescent="0.25">
      <c r="W11155" s="107"/>
      <c r="X11155" s="225"/>
      <c r="Y11155" s="62"/>
      <c r="Z11155" s="108"/>
    </row>
    <row r="11156" spans="23:26" x14ac:dyDescent="0.25">
      <c r="W11156" s="107"/>
      <c r="X11156" s="225"/>
      <c r="Y11156" s="62"/>
      <c r="Z11156" s="108"/>
    </row>
    <row r="11157" spans="23:26" x14ac:dyDescent="0.25">
      <c r="W11157" s="107"/>
      <c r="X11157" s="225"/>
      <c r="Y11157" s="62"/>
      <c r="Z11157" s="108"/>
    </row>
    <row r="11158" spans="23:26" x14ac:dyDescent="0.25">
      <c r="W11158" s="107"/>
      <c r="X11158" s="225"/>
      <c r="Y11158" s="62"/>
      <c r="Z11158" s="108"/>
    </row>
    <row r="11159" spans="23:26" x14ac:dyDescent="0.25">
      <c r="W11159" s="107"/>
      <c r="X11159" s="225"/>
      <c r="Y11159" s="62"/>
      <c r="Z11159" s="108"/>
    </row>
    <row r="11160" spans="23:26" x14ac:dyDescent="0.25">
      <c r="W11160" s="107"/>
      <c r="X11160" s="225"/>
      <c r="Y11160" s="62"/>
      <c r="Z11160" s="108"/>
    </row>
    <row r="11161" spans="23:26" x14ac:dyDescent="0.25">
      <c r="W11161" s="107"/>
      <c r="X11161" s="225"/>
      <c r="Y11161" s="62"/>
      <c r="Z11161" s="108"/>
    </row>
    <row r="11162" spans="23:26" x14ac:dyDescent="0.25">
      <c r="W11162" s="107"/>
      <c r="X11162" s="225"/>
      <c r="Y11162" s="62"/>
      <c r="Z11162" s="108"/>
    </row>
    <row r="11163" spans="23:26" x14ac:dyDescent="0.25">
      <c r="W11163" s="107"/>
      <c r="X11163" s="225"/>
      <c r="Y11163" s="62"/>
      <c r="Z11163" s="108"/>
    </row>
    <row r="11164" spans="23:26" x14ac:dyDescent="0.25">
      <c r="W11164" s="107"/>
      <c r="X11164" s="225"/>
      <c r="Y11164" s="62"/>
      <c r="Z11164" s="108"/>
    </row>
    <row r="11165" spans="23:26" x14ac:dyDescent="0.25">
      <c r="W11165" s="107"/>
      <c r="X11165" s="225"/>
      <c r="Y11165" s="62"/>
      <c r="Z11165" s="108"/>
    </row>
    <row r="11166" spans="23:26" x14ac:dyDescent="0.25">
      <c r="W11166" s="107"/>
      <c r="X11166" s="225"/>
      <c r="Y11166" s="62"/>
      <c r="Z11166" s="108"/>
    </row>
    <row r="11167" spans="23:26" x14ac:dyDescent="0.25">
      <c r="W11167" s="107"/>
      <c r="X11167" s="225"/>
      <c r="Y11167" s="62"/>
      <c r="Z11167" s="108"/>
    </row>
    <row r="11168" spans="23:26" x14ac:dyDescent="0.25">
      <c r="W11168" s="107"/>
      <c r="X11168" s="225"/>
      <c r="Y11168" s="62"/>
      <c r="Z11168" s="108"/>
    </row>
    <row r="11169" spans="23:26" x14ac:dyDescent="0.25">
      <c r="W11169" s="107"/>
      <c r="X11169" s="225"/>
      <c r="Y11169" s="62"/>
      <c r="Z11169" s="108"/>
    </row>
    <row r="11170" spans="23:26" x14ac:dyDescent="0.25">
      <c r="W11170" s="107"/>
      <c r="X11170" s="225"/>
      <c r="Y11170" s="62"/>
      <c r="Z11170" s="108"/>
    </row>
    <row r="11171" spans="23:26" x14ac:dyDescent="0.25">
      <c r="W11171" s="107"/>
      <c r="X11171" s="225"/>
      <c r="Y11171" s="62"/>
      <c r="Z11171" s="108"/>
    </row>
    <row r="11172" spans="23:26" x14ac:dyDescent="0.25">
      <c r="W11172" s="107"/>
      <c r="X11172" s="225"/>
      <c r="Y11172" s="62"/>
      <c r="Z11172" s="108"/>
    </row>
    <row r="11173" spans="23:26" x14ac:dyDescent="0.25">
      <c r="W11173" s="107"/>
      <c r="X11173" s="225"/>
      <c r="Y11173" s="62"/>
      <c r="Z11173" s="108"/>
    </row>
    <row r="11174" spans="23:26" x14ac:dyDescent="0.25">
      <c r="W11174" s="107"/>
      <c r="X11174" s="225"/>
      <c r="Y11174" s="62"/>
      <c r="Z11174" s="108"/>
    </row>
    <row r="11175" spans="23:26" x14ac:dyDescent="0.25">
      <c r="W11175" s="107"/>
      <c r="X11175" s="225"/>
      <c r="Y11175" s="62"/>
      <c r="Z11175" s="108"/>
    </row>
    <row r="11176" spans="23:26" x14ac:dyDescent="0.25">
      <c r="W11176" s="107"/>
      <c r="X11176" s="225"/>
      <c r="Y11176" s="62"/>
      <c r="Z11176" s="108"/>
    </row>
    <row r="11177" spans="23:26" x14ac:dyDescent="0.25">
      <c r="W11177" s="107"/>
      <c r="X11177" s="225"/>
      <c r="Y11177" s="62"/>
      <c r="Z11177" s="108"/>
    </row>
    <row r="11178" spans="23:26" x14ac:dyDescent="0.25">
      <c r="W11178" s="107"/>
      <c r="X11178" s="225"/>
      <c r="Y11178" s="62"/>
      <c r="Z11178" s="108"/>
    </row>
    <row r="11179" spans="23:26" x14ac:dyDescent="0.25">
      <c r="W11179" s="107"/>
      <c r="X11179" s="225"/>
      <c r="Y11179" s="62"/>
      <c r="Z11179" s="108"/>
    </row>
    <row r="11180" spans="23:26" x14ac:dyDescent="0.25">
      <c r="W11180" s="107"/>
      <c r="X11180" s="225"/>
      <c r="Y11180" s="62"/>
      <c r="Z11180" s="108"/>
    </row>
    <row r="11181" spans="23:26" x14ac:dyDescent="0.25">
      <c r="W11181" s="107"/>
      <c r="X11181" s="225"/>
      <c r="Y11181" s="62"/>
      <c r="Z11181" s="108"/>
    </row>
    <row r="11182" spans="23:26" x14ac:dyDescent="0.25">
      <c r="W11182" s="107"/>
      <c r="X11182" s="225"/>
      <c r="Y11182" s="62"/>
      <c r="Z11182" s="108"/>
    </row>
    <row r="11183" spans="23:26" x14ac:dyDescent="0.25">
      <c r="W11183" s="107"/>
      <c r="X11183" s="225"/>
      <c r="Y11183" s="62"/>
      <c r="Z11183" s="108"/>
    </row>
    <row r="11184" spans="23:26" x14ac:dyDescent="0.25">
      <c r="W11184" s="107"/>
      <c r="X11184" s="225"/>
      <c r="Y11184" s="62"/>
      <c r="Z11184" s="108"/>
    </row>
    <row r="11185" spans="23:26" x14ac:dyDescent="0.25">
      <c r="W11185" s="107"/>
      <c r="X11185" s="225"/>
      <c r="Y11185" s="62"/>
      <c r="Z11185" s="108"/>
    </row>
    <row r="11186" spans="23:26" x14ac:dyDescent="0.25">
      <c r="W11186" s="107"/>
      <c r="X11186" s="225"/>
      <c r="Y11186" s="62"/>
      <c r="Z11186" s="108"/>
    </row>
    <row r="11187" spans="23:26" x14ac:dyDescent="0.25">
      <c r="W11187" s="107"/>
      <c r="X11187" s="225"/>
      <c r="Y11187" s="62"/>
      <c r="Z11187" s="108"/>
    </row>
    <row r="11188" spans="23:26" x14ac:dyDescent="0.25">
      <c r="W11188" s="107"/>
      <c r="X11188" s="225"/>
      <c r="Y11188" s="62"/>
      <c r="Z11188" s="108"/>
    </row>
    <row r="11189" spans="23:26" x14ac:dyDescent="0.25">
      <c r="W11189" s="107"/>
      <c r="X11189" s="225"/>
      <c r="Y11189" s="62"/>
      <c r="Z11189" s="108"/>
    </row>
    <row r="11190" spans="23:26" x14ac:dyDescent="0.25">
      <c r="W11190" s="107"/>
      <c r="X11190" s="225"/>
      <c r="Y11190" s="62"/>
      <c r="Z11190" s="108"/>
    </row>
    <row r="11191" spans="23:26" x14ac:dyDescent="0.25">
      <c r="W11191" s="107"/>
      <c r="X11191" s="225"/>
      <c r="Y11191" s="62"/>
      <c r="Z11191" s="108"/>
    </row>
    <row r="11192" spans="23:26" x14ac:dyDescent="0.25">
      <c r="W11192" s="107"/>
      <c r="X11192" s="225"/>
      <c r="Y11192" s="62"/>
      <c r="Z11192" s="108"/>
    </row>
    <row r="11193" spans="23:26" x14ac:dyDescent="0.25">
      <c r="W11193" s="107"/>
      <c r="X11193" s="225"/>
      <c r="Y11193" s="62"/>
      <c r="Z11193" s="108"/>
    </row>
    <row r="11194" spans="23:26" x14ac:dyDescent="0.25">
      <c r="W11194" s="107"/>
      <c r="X11194" s="225"/>
      <c r="Y11194" s="62"/>
      <c r="Z11194" s="108"/>
    </row>
    <row r="11195" spans="23:26" x14ac:dyDescent="0.25">
      <c r="W11195" s="107"/>
      <c r="X11195" s="225"/>
      <c r="Y11195" s="62"/>
      <c r="Z11195" s="108"/>
    </row>
    <row r="11196" spans="23:26" x14ac:dyDescent="0.25">
      <c r="W11196" s="107"/>
      <c r="X11196" s="225"/>
      <c r="Y11196" s="62"/>
      <c r="Z11196" s="108"/>
    </row>
    <row r="11197" spans="23:26" x14ac:dyDescent="0.25">
      <c r="W11197" s="107"/>
      <c r="X11197" s="225"/>
      <c r="Y11197" s="62"/>
      <c r="Z11197" s="108"/>
    </row>
    <row r="11198" spans="23:26" x14ac:dyDescent="0.25">
      <c r="W11198" s="107"/>
      <c r="X11198" s="225"/>
      <c r="Y11198" s="62"/>
      <c r="Z11198" s="108"/>
    </row>
    <row r="11199" spans="23:26" x14ac:dyDescent="0.25">
      <c r="W11199" s="107"/>
      <c r="X11199" s="225"/>
      <c r="Y11199" s="62"/>
      <c r="Z11199" s="108"/>
    </row>
    <row r="11200" spans="23:26" x14ac:dyDescent="0.25">
      <c r="W11200" s="107"/>
      <c r="X11200" s="225"/>
      <c r="Y11200" s="62"/>
      <c r="Z11200" s="108"/>
    </row>
    <row r="11201" spans="23:26" x14ac:dyDescent="0.25">
      <c r="W11201" s="107"/>
      <c r="X11201" s="225"/>
      <c r="Y11201" s="62"/>
      <c r="Z11201" s="108"/>
    </row>
    <row r="11202" spans="23:26" x14ac:dyDescent="0.25">
      <c r="W11202" s="107"/>
      <c r="X11202" s="225"/>
      <c r="Y11202" s="62"/>
      <c r="Z11202" s="108"/>
    </row>
    <row r="11203" spans="23:26" x14ac:dyDescent="0.25">
      <c r="W11203" s="107"/>
      <c r="X11203" s="225"/>
      <c r="Y11203" s="62"/>
      <c r="Z11203" s="108"/>
    </row>
    <row r="11204" spans="23:26" x14ac:dyDescent="0.25">
      <c r="W11204" s="107"/>
      <c r="X11204" s="225"/>
      <c r="Y11204" s="62"/>
      <c r="Z11204" s="108"/>
    </row>
    <row r="11205" spans="23:26" x14ac:dyDescent="0.25">
      <c r="W11205" s="107"/>
      <c r="X11205" s="225"/>
      <c r="Y11205" s="62"/>
      <c r="Z11205" s="108"/>
    </row>
    <row r="11206" spans="23:26" x14ac:dyDescent="0.25">
      <c r="W11206" s="107"/>
      <c r="X11206" s="225"/>
      <c r="Y11206" s="62"/>
      <c r="Z11206" s="108"/>
    </row>
    <row r="11207" spans="23:26" x14ac:dyDescent="0.25">
      <c r="W11207" s="107"/>
      <c r="X11207" s="225"/>
      <c r="Y11207" s="62"/>
      <c r="Z11207" s="108"/>
    </row>
    <row r="11208" spans="23:26" x14ac:dyDescent="0.25">
      <c r="W11208" s="107"/>
      <c r="X11208" s="225"/>
      <c r="Y11208" s="62"/>
      <c r="Z11208" s="108"/>
    </row>
    <row r="11209" spans="23:26" x14ac:dyDescent="0.25">
      <c r="W11209" s="107"/>
      <c r="X11209" s="225"/>
      <c r="Y11209" s="62"/>
      <c r="Z11209" s="108"/>
    </row>
    <row r="11210" spans="23:26" x14ac:dyDescent="0.25">
      <c r="W11210" s="107"/>
      <c r="X11210" s="225"/>
      <c r="Y11210" s="62"/>
      <c r="Z11210" s="108"/>
    </row>
    <row r="11211" spans="23:26" x14ac:dyDescent="0.25">
      <c r="W11211" s="107"/>
      <c r="X11211" s="225"/>
      <c r="Y11211" s="62"/>
      <c r="Z11211" s="108"/>
    </row>
    <row r="11212" spans="23:26" x14ac:dyDescent="0.25">
      <c r="W11212" s="107"/>
      <c r="X11212" s="225"/>
      <c r="Y11212" s="62"/>
      <c r="Z11212" s="108"/>
    </row>
    <row r="11213" spans="23:26" x14ac:dyDescent="0.25">
      <c r="W11213" s="107"/>
      <c r="X11213" s="225"/>
      <c r="Y11213" s="62"/>
      <c r="Z11213" s="108"/>
    </row>
    <row r="11214" spans="23:26" x14ac:dyDescent="0.25">
      <c r="W11214" s="107"/>
      <c r="X11214" s="225"/>
      <c r="Y11214" s="62"/>
      <c r="Z11214" s="108"/>
    </row>
    <row r="11215" spans="23:26" x14ac:dyDescent="0.25">
      <c r="W11215" s="107"/>
      <c r="X11215" s="225"/>
      <c r="Y11215" s="62"/>
      <c r="Z11215" s="108"/>
    </row>
    <row r="11216" spans="23:26" x14ac:dyDescent="0.25">
      <c r="W11216" s="107"/>
      <c r="X11216" s="225"/>
      <c r="Y11216" s="62"/>
      <c r="Z11216" s="108"/>
    </row>
    <row r="11217" spans="23:26" x14ac:dyDescent="0.25">
      <c r="W11217" s="107"/>
      <c r="X11217" s="225"/>
      <c r="Y11217" s="62"/>
      <c r="Z11217" s="108"/>
    </row>
    <row r="11218" spans="23:26" x14ac:dyDescent="0.25">
      <c r="W11218" s="107"/>
      <c r="X11218" s="225"/>
      <c r="Y11218" s="62"/>
      <c r="Z11218" s="108"/>
    </row>
    <row r="11219" spans="23:26" x14ac:dyDescent="0.25">
      <c r="W11219" s="107"/>
      <c r="X11219" s="225"/>
      <c r="Y11219" s="62"/>
      <c r="Z11219" s="108"/>
    </row>
    <row r="11220" spans="23:26" x14ac:dyDescent="0.25">
      <c r="W11220" s="107"/>
      <c r="X11220" s="225"/>
      <c r="Y11220" s="62"/>
      <c r="Z11220" s="108"/>
    </row>
    <row r="11221" spans="23:26" x14ac:dyDescent="0.25">
      <c r="W11221" s="107"/>
      <c r="X11221" s="225"/>
      <c r="Y11221" s="62"/>
      <c r="Z11221" s="108"/>
    </row>
    <row r="11222" spans="23:26" x14ac:dyDescent="0.25">
      <c r="W11222" s="107"/>
      <c r="X11222" s="225"/>
      <c r="Y11222" s="62"/>
      <c r="Z11222" s="108"/>
    </row>
    <row r="11223" spans="23:26" x14ac:dyDescent="0.25">
      <c r="W11223" s="107"/>
      <c r="X11223" s="225"/>
      <c r="Y11223" s="62"/>
      <c r="Z11223" s="108"/>
    </row>
    <row r="11224" spans="23:26" x14ac:dyDescent="0.25">
      <c r="W11224" s="107"/>
      <c r="X11224" s="225"/>
      <c r="Y11224" s="62"/>
      <c r="Z11224" s="108"/>
    </row>
    <row r="11225" spans="23:26" x14ac:dyDescent="0.25">
      <c r="W11225" s="107"/>
      <c r="X11225" s="225"/>
      <c r="Y11225" s="62"/>
      <c r="Z11225" s="108"/>
    </row>
    <row r="11226" spans="23:26" x14ac:dyDescent="0.25">
      <c r="W11226" s="107"/>
      <c r="X11226" s="225"/>
      <c r="Y11226" s="62"/>
      <c r="Z11226" s="108"/>
    </row>
    <row r="11227" spans="23:26" x14ac:dyDescent="0.25">
      <c r="W11227" s="107"/>
      <c r="X11227" s="225"/>
      <c r="Y11227" s="62"/>
      <c r="Z11227" s="108"/>
    </row>
    <row r="11228" spans="23:26" x14ac:dyDescent="0.25">
      <c r="W11228" s="107"/>
      <c r="X11228" s="225"/>
      <c r="Y11228" s="62"/>
      <c r="Z11228" s="108"/>
    </row>
    <row r="11229" spans="23:26" x14ac:dyDescent="0.25">
      <c r="W11229" s="107"/>
      <c r="X11229" s="225"/>
      <c r="Y11229" s="62"/>
      <c r="Z11229" s="108"/>
    </row>
    <row r="11230" spans="23:26" x14ac:dyDescent="0.25">
      <c r="W11230" s="107"/>
      <c r="X11230" s="225"/>
      <c r="Y11230" s="62"/>
      <c r="Z11230" s="108"/>
    </row>
    <row r="11231" spans="23:26" x14ac:dyDescent="0.25">
      <c r="W11231" s="107"/>
      <c r="X11231" s="225"/>
      <c r="Y11231" s="62"/>
      <c r="Z11231" s="108"/>
    </row>
    <row r="11232" spans="23:26" x14ac:dyDescent="0.25">
      <c r="W11232" s="107"/>
      <c r="X11232" s="225"/>
      <c r="Y11232" s="62"/>
      <c r="Z11232" s="108"/>
    </row>
    <row r="11233" spans="23:26" x14ac:dyDescent="0.25">
      <c r="W11233" s="107"/>
      <c r="X11233" s="225"/>
      <c r="Y11233" s="62"/>
      <c r="Z11233" s="108"/>
    </row>
    <row r="11234" spans="23:26" x14ac:dyDescent="0.25">
      <c r="W11234" s="107"/>
      <c r="X11234" s="225"/>
      <c r="Y11234" s="62"/>
      <c r="Z11234" s="108"/>
    </row>
    <row r="11235" spans="23:26" x14ac:dyDescent="0.25">
      <c r="W11235" s="107"/>
      <c r="X11235" s="225"/>
      <c r="Y11235" s="62"/>
      <c r="Z11235" s="108"/>
    </row>
    <row r="11236" spans="23:26" x14ac:dyDescent="0.25">
      <c r="W11236" s="107"/>
      <c r="X11236" s="225"/>
      <c r="Y11236" s="62"/>
      <c r="Z11236" s="108"/>
    </row>
    <row r="11237" spans="23:26" x14ac:dyDescent="0.25">
      <c r="W11237" s="107"/>
      <c r="X11237" s="225"/>
      <c r="Y11237" s="62"/>
      <c r="Z11237" s="108"/>
    </row>
    <row r="11238" spans="23:26" x14ac:dyDescent="0.25">
      <c r="W11238" s="107"/>
      <c r="X11238" s="225"/>
      <c r="Y11238" s="62"/>
      <c r="Z11238" s="108"/>
    </row>
    <row r="11239" spans="23:26" x14ac:dyDescent="0.25">
      <c r="W11239" s="107"/>
      <c r="X11239" s="225"/>
      <c r="Y11239" s="62"/>
      <c r="Z11239" s="108"/>
    </row>
    <row r="11240" spans="23:26" x14ac:dyDescent="0.25">
      <c r="W11240" s="107"/>
      <c r="X11240" s="225"/>
      <c r="Y11240" s="62"/>
      <c r="Z11240" s="108"/>
    </row>
    <row r="11241" spans="23:26" x14ac:dyDescent="0.25">
      <c r="W11241" s="107"/>
      <c r="X11241" s="225"/>
      <c r="Y11241" s="62"/>
      <c r="Z11241" s="108"/>
    </row>
    <row r="11242" spans="23:26" x14ac:dyDescent="0.25">
      <c r="W11242" s="107"/>
      <c r="X11242" s="225"/>
      <c r="Y11242" s="62"/>
      <c r="Z11242" s="108"/>
    </row>
    <row r="11243" spans="23:26" x14ac:dyDescent="0.25">
      <c r="W11243" s="107"/>
      <c r="X11243" s="225"/>
      <c r="Y11243" s="62"/>
      <c r="Z11243" s="108"/>
    </row>
    <row r="11244" spans="23:26" x14ac:dyDescent="0.25">
      <c r="W11244" s="107"/>
      <c r="X11244" s="225"/>
      <c r="Y11244" s="62"/>
      <c r="Z11244" s="108"/>
    </row>
    <row r="11245" spans="23:26" x14ac:dyDescent="0.25">
      <c r="W11245" s="107"/>
      <c r="X11245" s="225"/>
      <c r="Y11245" s="62"/>
      <c r="Z11245" s="108"/>
    </row>
    <row r="11246" spans="23:26" x14ac:dyDescent="0.25">
      <c r="W11246" s="107"/>
      <c r="X11246" s="225"/>
      <c r="Y11246" s="62"/>
      <c r="Z11246" s="108"/>
    </row>
    <row r="11247" spans="23:26" x14ac:dyDescent="0.25">
      <c r="W11247" s="107"/>
      <c r="X11247" s="225"/>
      <c r="Y11247" s="62"/>
      <c r="Z11247" s="108"/>
    </row>
    <row r="11248" spans="23:26" x14ac:dyDescent="0.25">
      <c r="W11248" s="107"/>
      <c r="X11248" s="225"/>
      <c r="Y11248" s="62"/>
      <c r="Z11248" s="108"/>
    </row>
    <row r="11249" spans="23:26" x14ac:dyDescent="0.25">
      <c r="W11249" s="107"/>
      <c r="X11249" s="225"/>
      <c r="Y11249" s="62"/>
      <c r="Z11249" s="108"/>
    </row>
    <row r="11250" spans="23:26" x14ac:dyDescent="0.25">
      <c r="W11250" s="107"/>
      <c r="X11250" s="225"/>
      <c r="Y11250" s="62"/>
      <c r="Z11250" s="108"/>
    </row>
    <row r="11251" spans="23:26" x14ac:dyDescent="0.25">
      <c r="W11251" s="107"/>
      <c r="X11251" s="225"/>
      <c r="Y11251" s="62"/>
      <c r="Z11251" s="108"/>
    </row>
    <row r="11252" spans="23:26" x14ac:dyDescent="0.25">
      <c r="W11252" s="107"/>
      <c r="X11252" s="225"/>
      <c r="Y11252" s="62"/>
      <c r="Z11252" s="108"/>
    </row>
    <row r="11253" spans="23:26" x14ac:dyDescent="0.25">
      <c r="W11253" s="107"/>
      <c r="X11253" s="225"/>
      <c r="Y11253" s="62"/>
      <c r="Z11253" s="108"/>
    </row>
    <row r="11254" spans="23:26" x14ac:dyDescent="0.25">
      <c r="W11254" s="107"/>
      <c r="X11254" s="225"/>
      <c r="Y11254" s="62"/>
      <c r="Z11254" s="108"/>
    </row>
    <row r="11255" spans="23:26" x14ac:dyDescent="0.25">
      <c r="W11255" s="107"/>
      <c r="X11255" s="225"/>
      <c r="Y11255" s="62"/>
      <c r="Z11255" s="108"/>
    </row>
    <row r="11256" spans="23:26" x14ac:dyDescent="0.25">
      <c r="W11256" s="107"/>
      <c r="X11256" s="225"/>
      <c r="Y11256" s="62"/>
      <c r="Z11256" s="108"/>
    </row>
    <row r="11257" spans="23:26" x14ac:dyDescent="0.25">
      <c r="W11257" s="107"/>
      <c r="X11257" s="225"/>
      <c r="Y11257" s="62"/>
      <c r="Z11257" s="108"/>
    </row>
    <row r="11258" spans="23:26" x14ac:dyDescent="0.25">
      <c r="W11258" s="107"/>
      <c r="X11258" s="225"/>
      <c r="Y11258" s="62"/>
      <c r="Z11258" s="108"/>
    </row>
    <row r="11259" spans="23:26" x14ac:dyDescent="0.25">
      <c r="W11259" s="107"/>
      <c r="X11259" s="225"/>
      <c r="Y11259" s="62"/>
      <c r="Z11259" s="108"/>
    </row>
    <row r="11260" spans="23:26" x14ac:dyDescent="0.25">
      <c r="W11260" s="107"/>
      <c r="X11260" s="225"/>
      <c r="Y11260" s="62"/>
      <c r="Z11260" s="108"/>
    </row>
    <row r="11261" spans="23:26" x14ac:dyDescent="0.25">
      <c r="W11261" s="107"/>
      <c r="X11261" s="225"/>
      <c r="Y11261" s="62"/>
      <c r="Z11261" s="108"/>
    </row>
    <row r="11262" spans="23:26" x14ac:dyDescent="0.25">
      <c r="W11262" s="107"/>
      <c r="X11262" s="225"/>
      <c r="Y11262" s="62"/>
      <c r="Z11262" s="108"/>
    </row>
    <row r="11263" spans="23:26" x14ac:dyDescent="0.25">
      <c r="W11263" s="107"/>
      <c r="X11263" s="225"/>
      <c r="Y11263" s="62"/>
      <c r="Z11263" s="108"/>
    </row>
    <row r="11264" spans="23:26" x14ac:dyDescent="0.25">
      <c r="W11264" s="107"/>
      <c r="X11264" s="225"/>
      <c r="Y11264" s="62"/>
      <c r="Z11264" s="108"/>
    </row>
    <row r="11265" spans="23:26" x14ac:dyDescent="0.25">
      <c r="W11265" s="107"/>
      <c r="X11265" s="225"/>
      <c r="Y11265" s="62"/>
      <c r="Z11265" s="108"/>
    </row>
    <row r="11266" spans="23:26" x14ac:dyDescent="0.25">
      <c r="W11266" s="107"/>
      <c r="X11266" s="225"/>
      <c r="Y11266" s="62"/>
      <c r="Z11266" s="108"/>
    </row>
    <row r="11267" spans="23:26" x14ac:dyDescent="0.25">
      <c r="W11267" s="107"/>
      <c r="X11267" s="225"/>
      <c r="Y11267" s="62"/>
      <c r="Z11267" s="108"/>
    </row>
    <row r="11268" spans="23:26" x14ac:dyDescent="0.25">
      <c r="W11268" s="107"/>
      <c r="X11268" s="225"/>
      <c r="Y11268" s="62"/>
      <c r="Z11268" s="108"/>
    </row>
    <row r="11269" spans="23:26" x14ac:dyDescent="0.25">
      <c r="W11269" s="107"/>
      <c r="X11269" s="225"/>
      <c r="Y11269" s="62"/>
      <c r="Z11269" s="108"/>
    </row>
    <row r="11270" spans="23:26" x14ac:dyDescent="0.25">
      <c r="W11270" s="107"/>
      <c r="X11270" s="225"/>
      <c r="Y11270" s="62"/>
      <c r="Z11270" s="108"/>
    </row>
    <row r="11271" spans="23:26" x14ac:dyDescent="0.25">
      <c r="W11271" s="107"/>
      <c r="X11271" s="225"/>
      <c r="Y11271" s="62"/>
      <c r="Z11271" s="108"/>
    </row>
    <row r="11272" spans="23:26" x14ac:dyDescent="0.25">
      <c r="W11272" s="107"/>
      <c r="X11272" s="225"/>
      <c r="Y11272" s="62"/>
      <c r="Z11272" s="108"/>
    </row>
    <row r="11273" spans="23:26" x14ac:dyDescent="0.25">
      <c r="W11273" s="107"/>
      <c r="X11273" s="225"/>
      <c r="Y11273" s="62"/>
      <c r="Z11273" s="108"/>
    </row>
    <row r="11274" spans="23:26" x14ac:dyDescent="0.25">
      <c r="W11274" s="107"/>
      <c r="X11274" s="225"/>
      <c r="Y11274" s="62"/>
      <c r="Z11274" s="108"/>
    </row>
    <row r="11275" spans="23:26" x14ac:dyDescent="0.25">
      <c r="W11275" s="107"/>
      <c r="X11275" s="225"/>
      <c r="Y11275" s="62"/>
      <c r="Z11275" s="108"/>
    </row>
    <row r="11276" spans="23:26" x14ac:dyDescent="0.25">
      <c r="W11276" s="107"/>
      <c r="X11276" s="225"/>
      <c r="Y11276" s="62"/>
      <c r="Z11276" s="108"/>
    </row>
    <row r="11277" spans="23:26" x14ac:dyDescent="0.25">
      <c r="W11277" s="107"/>
      <c r="X11277" s="225"/>
      <c r="Y11277" s="62"/>
      <c r="Z11277" s="108"/>
    </row>
    <row r="11278" spans="23:26" x14ac:dyDescent="0.25">
      <c r="W11278" s="107"/>
      <c r="X11278" s="225"/>
      <c r="Y11278" s="62"/>
      <c r="Z11278" s="108"/>
    </row>
    <row r="11279" spans="23:26" x14ac:dyDescent="0.25">
      <c r="W11279" s="107"/>
      <c r="X11279" s="225"/>
      <c r="Y11279" s="62"/>
      <c r="Z11279" s="108"/>
    </row>
    <row r="11280" spans="23:26" x14ac:dyDescent="0.25">
      <c r="W11280" s="107"/>
      <c r="X11280" s="225"/>
      <c r="Y11280" s="62"/>
      <c r="Z11280" s="108"/>
    </row>
    <row r="11281" spans="23:26" x14ac:dyDescent="0.25">
      <c r="W11281" s="107"/>
      <c r="X11281" s="225"/>
      <c r="Y11281" s="62"/>
      <c r="Z11281" s="108"/>
    </row>
    <row r="11282" spans="23:26" x14ac:dyDescent="0.25">
      <c r="W11282" s="107"/>
      <c r="X11282" s="225"/>
      <c r="Y11282" s="62"/>
      <c r="Z11282" s="108"/>
    </row>
    <row r="11283" spans="23:26" x14ac:dyDescent="0.25">
      <c r="W11283" s="107"/>
      <c r="X11283" s="225"/>
      <c r="Y11283" s="62"/>
      <c r="Z11283" s="108"/>
    </row>
    <row r="11284" spans="23:26" x14ac:dyDescent="0.25">
      <c r="W11284" s="107"/>
      <c r="X11284" s="225"/>
      <c r="Y11284" s="62"/>
      <c r="Z11284" s="108"/>
    </row>
    <row r="11285" spans="23:26" x14ac:dyDescent="0.25">
      <c r="W11285" s="107"/>
      <c r="X11285" s="225"/>
      <c r="Y11285" s="62"/>
      <c r="Z11285" s="108"/>
    </row>
    <row r="11286" spans="23:26" x14ac:dyDescent="0.25">
      <c r="W11286" s="107"/>
      <c r="X11286" s="225"/>
      <c r="Y11286" s="62"/>
      <c r="Z11286" s="108"/>
    </row>
    <row r="11287" spans="23:26" x14ac:dyDescent="0.25">
      <c r="W11287" s="107"/>
      <c r="X11287" s="225"/>
      <c r="Y11287" s="62"/>
      <c r="Z11287" s="108"/>
    </row>
    <row r="11288" spans="23:26" x14ac:dyDescent="0.25">
      <c r="W11288" s="107"/>
      <c r="X11288" s="225"/>
      <c r="Y11288" s="62"/>
      <c r="Z11288" s="108"/>
    </row>
    <row r="11289" spans="23:26" x14ac:dyDescent="0.25">
      <c r="W11289" s="107"/>
      <c r="X11289" s="225"/>
      <c r="Y11289" s="62"/>
      <c r="Z11289" s="108"/>
    </row>
    <row r="11290" spans="23:26" x14ac:dyDescent="0.25">
      <c r="W11290" s="107"/>
      <c r="X11290" s="225"/>
      <c r="Y11290" s="62"/>
      <c r="Z11290" s="108"/>
    </row>
    <row r="11291" spans="23:26" x14ac:dyDescent="0.25">
      <c r="W11291" s="107"/>
      <c r="X11291" s="225"/>
      <c r="Y11291" s="62"/>
      <c r="Z11291" s="108"/>
    </row>
    <row r="11292" spans="23:26" x14ac:dyDescent="0.25">
      <c r="W11292" s="107"/>
      <c r="X11292" s="225"/>
      <c r="Y11292" s="62"/>
      <c r="Z11292" s="108"/>
    </row>
    <row r="11293" spans="23:26" x14ac:dyDescent="0.25">
      <c r="W11293" s="107"/>
      <c r="X11293" s="225"/>
      <c r="Y11293" s="62"/>
      <c r="Z11293" s="108"/>
    </row>
    <row r="11294" spans="23:26" x14ac:dyDescent="0.25">
      <c r="W11294" s="107"/>
      <c r="X11294" s="225"/>
      <c r="Y11294" s="62"/>
      <c r="Z11294" s="108"/>
    </row>
    <row r="11295" spans="23:26" x14ac:dyDescent="0.25">
      <c r="W11295" s="107"/>
      <c r="X11295" s="225"/>
      <c r="Y11295" s="62"/>
      <c r="Z11295" s="108"/>
    </row>
    <row r="11296" spans="23:26" x14ac:dyDescent="0.25">
      <c r="W11296" s="107"/>
      <c r="X11296" s="225"/>
      <c r="Y11296" s="62"/>
      <c r="Z11296" s="108"/>
    </row>
    <row r="11297" spans="23:26" x14ac:dyDescent="0.25">
      <c r="W11297" s="107"/>
      <c r="X11297" s="225"/>
      <c r="Y11297" s="62"/>
      <c r="Z11297" s="108"/>
    </row>
    <row r="11298" spans="23:26" x14ac:dyDescent="0.25">
      <c r="W11298" s="107"/>
      <c r="X11298" s="225"/>
      <c r="Y11298" s="62"/>
      <c r="Z11298" s="108"/>
    </row>
    <row r="11299" spans="23:26" x14ac:dyDescent="0.25">
      <c r="W11299" s="107"/>
      <c r="X11299" s="225"/>
      <c r="Y11299" s="62"/>
      <c r="Z11299" s="108"/>
    </row>
    <row r="11300" spans="23:26" x14ac:dyDescent="0.25">
      <c r="W11300" s="107"/>
      <c r="X11300" s="225"/>
      <c r="Y11300" s="62"/>
      <c r="Z11300" s="108"/>
    </row>
    <row r="11301" spans="23:26" x14ac:dyDescent="0.25">
      <c r="W11301" s="107"/>
      <c r="X11301" s="225"/>
      <c r="Y11301" s="62"/>
      <c r="Z11301" s="108"/>
    </row>
    <row r="11302" spans="23:26" x14ac:dyDescent="0.25">
      <c r="W11302" s="107"/>
      <c r="X11302" s="225"/>
      <c r="Y11302" s="62"/>
      <c r="Z11302" s="108"/>
    </row>
    <row r="11303" spans="23:26" x14ac:dyDescent="0.25">
      <c r="W11303" s="107"/>
      <c r="X11303" s="225"/>
      <c r="Y11303" s="62"/>
      <c r="Z11303" s="108"/>
    </row>
    <row r="11304" spans="23:26" x14ac:dyDescent="0.25">
      <c r="W11304" s="107"/>
      <c r="X11304" s="225"/>
      <c r="Y11304" s="62"/>
      <c r="Z11304" s="108"/>
    </row>
    <row r="11305" spans="23:26" x14ac:dyDescent="0.25">
      <c r="W11305" s="107"/>
      <c r="X11305" s="225"/>
      <c r="Y11305" s="62"/>
      <c r="Z11305" s="108"/>
    </row>
    <row r="11306" spans="23:26" x14ac:dyDescent="0.25">
      <c r="W11306" s="107"/>
      <c r="X11306" s="225"/>
      <c r="Y11306" s="62"/>
      <c r="Z11306" s="108"/>
    </row>
    <row r="11307" spans="23:26" x14ac:dyDescent="0.25">
      <c r="W11307" s="107"/>
      <c r="X11307" s="225"/>
      <c r="Y11307" s="62"/>
      <c r="Z11307" s="108"/>
    </row>
    <row r="11308" spans="23:26" x14ac:dyDescent="0.25">
      <c r="W11308" s="107"/>
      <c r="X11308" s="225"/>
      <c r="Y11308" s="62"/>
      <c r="Z11308" s="108"/>
    </row>
    <row r="11309" spans="23:26" x14ac:dyDescent="0.25">
      <c r="W11309" s="107"/>
      <c r="X11309" s="225"/>
      <c r="Y11309" s="62"/>
      <c r="Z11309" s="108"/>
    </row>
    <row r="11310" spans="23:26" x14ac:dyDescent="0.25">
      <c r="W11310" s="107"/>
      <c r="X11310" s="225"/>
      <c r="Y11310" s="62"/>
      <c r="Z11310" s="108"/>
    </row>
    <row r="11311" spans="23:26" x14ac:dyDescent="0.25">
      <c r="W11311" s="107"/>
      <c r="X11311" s="225"/>
      <c r="Y11311" s="62"/>
      <c r="Z11311" s="108"/>
    </row>
    <row r="11312" spans="23:26" x14ac:dyDescent="0.25">
      <c r="W11312" s="107"/>
      <c r="X11312" s="225"/>
      <c r="Y11312" s="62"/>
      <c r="Z11312" s="108"/>
    </row>
    <row r="11313" spans="23:26" x14ac:dyDescent="0.25">
      <c r="W11313" s="107"/>
      <c r="X11313" s="225"/>
      <c r="Y11313" s="62"/>
      <c r="Z11313" s="108"/>
    </row>
    <row r="11314" spans="23:26" x14ac:dyDescent="0.25">
      <c r="W11314" s="107"/>
      <c r="X11314" s="225"/>
      <c r="Y11314" s="62"/>
      <c r="Z11314" s="108"/>
    </row>
    <row r="11315" spans="23:26" x14ac:dyDescent="0.25">
      <c r="W11315" s="107"/>
      <c r="X11315" s="225"/>
      <c r="Y11315" s="62"/>
      <c r="Z11315" s="108"/>
    </row>
    <row r="11316" spans="23:26" x14ac:dyDescent="0.25">
      <c r="W11316" s="107"/>
      <c r="X11316" s="225"/>
      <c r="Y11316" s="62"/>
      <c r="Z11316" s="108"/>
    </row>
    <row r="11317" spans="23:26" x14ac:dyDescent="0.25">
      <c r="W11317" s="107"/>
      <c r="X11317" s="225"/>
      <c r="Y11317" s="62"/>
      <c r="Z11317" s="108"/>
    </row>
    <row r="11318" spans="23:26" x14ac:dyDescent="0.25">
      <c r="W11318" s="107"/>
      <c r="X11318" s="225"/>
      <c r="Y11318" s="62"/>
      <c r="Z11318" s="108"/>
    </row>
    <row r="11319" spans="23:26" x14ac:dyDescent="0.25">
      <c r="W11319" s="107"/>
      <c r="X11319" s="225"/>
      <c r="Y11319" s="62"/>
      <c r="Z11319" s="108"/>
    </row>
    <row r="11320" spans="23:26" x14ac:dyDescent="0.25">
      <c r="W11320" s="107"/>
      <c r="X11320" s="225"/>
      <c r="Y11320" s="62"/>
      <c r="Z11320" s="108"/>
    </row>
    <row r="11321" spans="23:26" x14ac:dyDescent="0.25">
      <c r="W11321" s="107"/>
      <c r="X11321" s="225"/>
      <c r="Y11321" s="62"/>
      <c r="Z11321" s="108"/>
    </row>
    <row r="11322" spans="23:26" x14ac:dyDescent="0.25">
      <c r="W11322" s="107"/>
      <c r="X11322" s="225"/>
      <c r="Y11322" s="62"/>
      <c r="Z11322" s="108"/>
    </row>
    <row r="11323" spans="23:26" x14ac:dyDescent="0.25">
      <c r="W11323" s="107"/>
      <c r="X11323" s="225"/>
      <c r="Y11323" s="62"/>
      <c r="Z11323" s="108"/>
    </row>
    <row r="11324" spans="23:26" x14ac:dyDescent="0.25">
      <c r="W11324" s="107"/>
      <c r="X11324" s="225"/>
      <c r="Y11324" s="62"/>
      <c r="Z11324" s="108"/>
    </row>
    <row r="11325" spans="23:26" x14ac:dyDescent="0.25">
      <c r="W11325" s="107"/>
      <c r="X11325" s="225"/>
      <c r="Y11325" s="62"/>
      <c r="Z11325" s="108"/>
    </row>
    <row r="11326" spans="23:26" x14ac:dyDescent="0.25">
      <c r="W11326" s="107"/>
      <c r="X11326" s="225"/>
      <c r="Y11326" s="62"/>
      <c r="Z11326" s="108"/>
    </row>
    <row r="11327" spans="23:26" x14ac:dyDescent="0.25">
      <c r="W11327" s="107"/>
      <c r="X11327" s="225"/>
      <c r="Y11327" s="62"/>
      <c r="Z11327" s="108"/>
    </row>
    <row r="11328" spans="23:26" x14ac:dyDescent="0.25">
      <c r="W11328" s="107"/>
      <c r="X11328" s="225"/>
      <c r="Y11328" s="62"/>
      <c r="Z11328" s="108"/>
    </row>
    <row r="11329" spans="23:26" x14ac:dyDescent="0.25">
      <c r="W11329" s="107"/>
      <c r="X11329" s="225"/>
      <c r="Y11329" s="62"/>
      <c r="Z11329" s="108"/>
    </row>
    <row r="11330" spans="23:26" x14ac:dyDescent="0.25">
      <c r="W11330" s="107"/>
      <c r="X11330" s="225"/>
      <c r="Y11330" s="62"/>
      <c r="Z11330" s="108"/>
    </row>
    <row r="11331" spans="23:26" x14ac:dyDescent="0.25">
      <c r="W11331" s="107"/>
      <c r="X11331" s="225"/>
      <c r="Y11331" s="62"/>
      <c r="Z11331" s="108"/>
    </row>
    <row r="11332" spans="23:26" x14ac:dyDescent="0.25">
      <c r="W11332" s="107"/>
      <c r="X11332" s="225"/>
      <c r="Y11332" s="62"/>
      <c r="Z11332" s="108"/>
    </row>
    <row r="11333" spans="23:26" x14ac:dyDescent="0.25">
      <c r="W11333" s="107"/>
      <c r="X11333" s="225"/>
      <c r="Y11333" s="62"/>
      <c r="Z11333" s="108"/>
    </row>
    <row r="11334" spans="23:26" x14ac:dyDescent="0.25">
      <c r="W11334" s="107"/>
      <c r="X11334" s="225"/>
      <c r="Y11334" s="62"/>
      <c r="Z11334" s="108"/>
    </row>
    <row r="11335" spans="23:26" x14ac:dyDescent="0.25">
      <c r="W11335" s="107"/>
      <c r="X11335" s="225"/>
      <c r="Y11335" s="62"/>
      <c r="Z11335" s="108"/>
    </row>
    <row r="11336" spans="23:26" x14ac:dyDescent="0.25">
      <c r="W11336" s="107"/>
      <c r="X11336" s="225"/>
      <c r="Y11336" s="62"/>
      <c r="Z11336" s="108"/>
    </row>
    <row r="11337" spans="23:26" x14ac:dyDescent="0.25">
      <c r="W11337" s="107"/>
      <c r="X11337" s="225"/>
      <c r="Y11337" s="62"/>
      <c r="Z11337" s="108"/>
    </row>
    <row r="11338" spans="23:26" x14ac:dyDescent="0.25">
      <c r="W11338" s="107"/>
      <c r="X11338" s="225"/>
      <c r="Y11338" s="62"/>
      <c r="Z11338" s="108"/>
    </row>
    <row r="11339" spans="23:26" x14ac:dyDescent="0.25">
      <c r="W11339" s="107"/>
      <c r="X11339" s="225"/>
      <c r="Y11339" s="62"/>
      <c r="Z11339" s="108"/>
    </row>
    <row r="11340" spans="23:26" x14ac:dyDescent="0.25">
      <c r="W11340" s="107"/>
      <c r="X11340" s="225"/>
      <c r="Y11340" s="62"/>
      <c r="Z11340" s="108"/>
    </row>
    <row r="11341" spans="23:26" x14ac:dyDescent="0.25">
      <c r="W11341" s="107"/>
      <c r="X11341" s="225"/>
      <c r="Y11341" s="62"/>
      <c r="Z11341" s="108"/>
    </row>
    <row r="11342" spans="23:26" x14ac:dyDescent="0.25">
      <c r="W11342" s="107"/>
      <c r="X11342" s="225"/>
      <c r="Y11342" s="62"/>
      <c r="Z11342" s="108"/>
    </row>
    <row r="11343" spans="23:26" x14ac:dyDescent="0.25">
      <c r="W11343" s="107"/>
      <c r="X11343" s="225"/>
      <c r="Y11343" s="62"/>
      <c r="Z11343" s="108"/>
    </row>
    <row r="11344" spans="23:26" x14ac:dyDescent="0.25">
      <c r="W11344" s="107"/>
      <c r="X11344" s="225"/>
      <c r="Y11344" s="62"/>
      <c r="Z11344" s="108"/>
    </row>
    <row r="11345" spans="23:26" x14ac:dyDescent="0.25">
      <c r="W11345" s="107"/>
      <c r="X11345" s="225"/>
      <c r="Y11345" s="62"/>
      <c r="Z11345" s="108"/>
    </row>
    <row r="11346" spans="23:26" x14ac:dyDescent="0.25">
      <c r="W11346" s="107"/>
      <c r="X11346" s="225"/>
      <c r="Y11346" s="62"/>
      <c r="Z11346" s="108"/>
    </row>
    <row r="11347" spans="23:26" x14ac:dyDescent="0.25">
      <c r="W11347" s="107"/>
      <c r="X11347" s="225"/>
      <c r="Y11347" s="62"/>
      <c r="Z11347" s="108"/>
    </row>
    <row r="11348" spans="23:26" x14ac:dyDescent="0.25">
      <c r="W11348" s="107"/>
      <c r="X11348" s="225"/>
      <c r="Y11348" s="62"/>
      <c r="Z11348" s="108"/>
    </row>
    <row r="11349" spans="23:26" x14ac:dyDescent="0.25">
      <c r="W11349" s="107"/>
      <c r="X11349" s="225"/>
      <c r="Y11349" s="62"/>
      <c r="Z11349" s="108"/>
    </row>
    <row r="11350" spans="23:26" x14ac:dyDescent="0.25">
      <c r="W11350" s="107"/>
      <c r="X11350" s="225"/>
      <c r="Y11350" s="62"/>
      <c r="Z11350" s="108"/>
    </row>
    <row r="11351" spans="23:26" x14ac:dyDescent="0.25">
      <c r="W11351" s="107"/>
      <c r="X11351" s="225"/>
      <c r="Y11351" s="62"/>
      <c r="Z11351" s="108"/>
    </row>
    <row r="11352" spans="23:26" x14ac:dyDescent="0.25">
      <c r="W11352" s="107"/>
      <c r="X11352" s="225"/>
      <c r="Y11352" s="62"/>
      <c r="Z11352" s="108"/>
    </row>
    <row r="11353" spans="23:26" x14ac:dyDescent="0.25">
      <c r="W11353" s="107"/>
      <c r="X11353" s="225"/>
      <c r="Y11353" s="62"/>
      <c r="Z11353" s="108"/>
    </row>
    <row r="11354" spans="23:26" x14ac:dyDescent="0.25">
      <c r="W11354" s="107"/>
      <c r="X11354" s="225"/>
      <c r="Y11354" s="62"/>
      <c r="Z11354" s="108"/>
    </row>
    <row r="11355" spans="23:26" x14ac:dyDescent="0.25">
      <c r="W11355" s="107"/>
      <c r="X11355" s="225"/>
      <c r="Y11355" s="62"/>
      <c r="Z11355" s="108"/>
    </row>
    <row r="11356" spans="23:26" x14ac:dyDescent="0.25">
      <c r="W11356" s="107"/>
      <c r="X11356" s="225"/>
      <c r="Y11356" s="62"/>
      <c r="Z11356" s="108"/>
    </row>
    <row r="11357" spans="23:26" x14ac:dyDescent="0.25">
      <c r="W11357" s="107"/>
      <c r="X11357" s="225"/>
      <c r="Y11357" s="62"/>
      <c r="Z11357" s="108"/>
    </row>
    <row r="11358" spans="23:26" x14ac:dyDescent="0.25">
      <c r="W11358" s="107"/>
      <c r="X11358" s="225"/>
      <c r="Y11358" s="62"/>
      <c r="Z11358" s="108"/>
    </row>
    <row r="11359" spans="23:26" x14ac:dyDescent="0.25">
      <c r="W11359" s="107"/>
      <c r="X11359" s="225"/>
      <c r="Y11359" s="62"/>
      <c r="Z11359" s="108"/>
    </row>
    <row r="11360" spans="23:26" x14ac:dyDescent="0.25">
      <c r="W11360" s="107"/>
      <c r="X11360" s="225"/>
      <c r="Y11360" s="62"/>
      <c r="Z11360" s="108"/>
    </row>
    <row r="11361" spans="23:26" x14ac:dyDescent="0.25">
      <c r="W11361" s="107"/>
      <c r="X11361" s="225"/>
      <c r="Y11361" s="62"/>
      <c r="Z11361" s="108"/>
    </row>
    <row r="11362" spans="23:26" x14ac:dyDescent="0.25">
      <c r="W11362" s="107"/>
      <c r="X11362" s="225"/>
      <c r="Y11362" s="62"/>
      <c r="Z11362" s="108"/>
    </row>
    <row r="11363" spans="23:26" x14ac:dyDescent="0.25">
      <c r="W11363" s="107"/>
      <c r="X11363" s="225"/>
      <c r="Y11363" s="62"/>
      <c r="Z11363" s="108"/>
    </row>
    <row r="11364" spans="23:26" x14ac:dyDescent="0.25">
      <c r="W11364" s="107"/>
      <c r="X11364" s="225"/>
      <c r="Y11364" s="62"/>
      <c r="Z11364" s="108"/>
    </row>
    <row r="11365" spans="23:26" x14ac:dyDescent="0.25">
      <c r="W11365" s="107"/>
      <c r="X11365" s="225"/>
      <c r="Y11365" s="62"/>
      <c r="Z11365" s="108"/>
    </row>
    <row r="11366" spans="23:26" x14ac:dyDescent="0.25">
      <c r="W11366" s="107"/>
      <c r="X11366" s="225"/>
      <c r="Y11366" s="62"/>
      <c r="Z11366" s="108"/>
    </row>
    <row r="11367" spans="23:26" x14ac:dyDescent="0.25">
      <c r="W11367" s="107"/>
      <c r="X11367" s="225"/>
      <c r="Y11367" s="62"/>
      <c r="Z11367" s="108"/>
    </row>
    <row r="11368" spans="23:26" x14ac:dyDescent="0.25">
      <c r="W11368" s="107"/>
      <c r="X11368" s="225"/>
      <c r="Y11368" s="62"/>
      <c r="Z11368" s="108"/>
    </row>
    <row r="11369" spans="23:26" x14ac:dyDescent="0.25">
      <c r="W11369" s="107"/>
      <c r="X11369" s="225"/>
      <c r="Y11369" s="62"/>
      <c r="Z11369" s="108"/>
    </row>
    <row r="11370" spans="23:26" x14ac:dyDescent="0.25">
      <c r="W11370" s="107"/>
      <c r="X11370" s="225"/>
      <c r="Y11370" s="62"/>
      <c r="Z11370" s="108"/>
    </row>
    <row r="11371" spans="23:26" x14ac:dyDescent="0.25">
      <c r="W11371" s="107"/>
      <c r="X11371" s="225"/>
      <c r="Y11371" s="62"/>
      <c r="Z11371" s="108"/>
    </row>
    <row r="11372" spans="23:26" x14ac:dyDescent="0.25">
      <c r="W11372" s="107"/>
      <c r="X11372" s="225"/>
      <c r="Y11372" s="62"/>
      <c r="Z11372" s="108"/>
    </row>
    <row r="11373" spans="23:26" x14ac:dyDescent="0.25">
      <c r="W11373" s="107"/>
      <c r="X11373" s="225"/>
      <c r="Y11373" s="62"/>
      <c r="Z11373" s="108"/>
    </row>
    <row r="11374" spans="23:26" x14ac:dyDescent="0.25">
      <c r="W11374" s="107"/>
      <c r="X11374" s="225"/>
      <c r="Y11374" s="62"/>
      <c r="Z11374" s="108"/>
    </row>
    <row r="11375" spans="23:26" x14ac:dyDescent="0.25">
      <c r="W11375" s="107"/>
      <c r="X11375" s="225"/>
      <c r="Y11375" s="62"/>
      <c r="Z11375" s="108"/>
    </row>
    <row r="11376" spans="23:26" x14ac:dyDescent="0.25">
      <c r="W11376" s="107"/>
      <c r="X11376" s="225"/>
      <c r="Y11376" s="62"/>
      <c r="Z11376" s="108"/>
    </row>
    <row r="11377" spans="23:26" x14ac:dyDescent="0.25">
      <c r="W11377" s="107"/>
      <c r="X11377" s="225"/>
      <c r="Y11377" s="62"/>
      <c r="Z11377" s="108"/>
    </row>
    <row r="11378" spans="23:26" x14ac:dyDescent="0.25">
      <c r="W11378" s="107"/>
      <c r="X11378" s="225"/>
      <c r="Y11378" s="62"/>
      <c r="Z11378" s="108"/>
    </row>
    <row r="11379" spans="23:26" x14ac:dyDescent="0.25">
      <c r="W11379" s="107"/>
      <c r="X11379" s="225"/>
      <c r="Y11379" s="62"/>
      <c r="Z11379" s="108"/>
    </row>
    <row r="11380" spans="23:26" x14ac:dyDescent="0.25">
      <c r="W11380" s="107"/>
      <c r="X11380" s="225"/>
      <c r="Y11380" s="62"/>
      <c r="Z11380" s="108"/>
    </row>
    <row r="11381" spans="23:26" x14ac:dyDescent="0.25">
      <c r="W11381" s="107"/>
      <c r="X11381" s="225"/>
      <c r="Y11381" s="62"/>
      <c r="Z11381" s="108"/>
    </row>
    <row r="11382" spans="23:26" x14ac:dyDescent="0.25">
      <c r="W11382" s="107"/>
      <c r="X11382" s="225"/>
      <c r="Y11382" s="62"/>
      <c r="Z11382" s="108"/>
    </row>
    <row r="11383" spans="23:26" x14ac:dyDescent="0.25">
      <c r="W11383" s="107"/>
      <c r="X11383" s="225"/>
      <c r="Y11383" s="62"/>
      <c r="Z11383" s="108"/>
    </row>
    <row r="11384" spans="23:26" x14ac:dyDescent="0.25">
      <c r="W11384" s="107"/>
      <c r="X11384" s="225"/>
      <c r="Y11384" s="62"/>
      <c r="Z11384" s="108"/>
    </row>
    <row r="11385" spans="23:26" x14ac:dyDescent="0.25">
      <c r="W11385" s="107"/>
      <c r="X11385" s="225"/>
      <c r="Y11385" s="62"/>
      <c r="Z11385" s="108"/>
    </row>
    <row r="11386" spans="23:26" x14ac:dyDescent="0.25">
      <c r="W11386" s="107"/>
      <c r="X11386" s="225"/>
      <c r="Y11386" s="62"/>
      <c r="Z11386" s="108"/>
    </row>
    <row r="11387" spans="23:26" x14ac:dyDescent="0.25">
      <c r="W11387" s="107"/>
      <c r="X11387" s="225"/>
      <c r="Y11387" s="62"/>
      <c r="Z11387" s="108"/>
    </row>
    <row r="11388" spans="23:26" x14ac:dyDescent="0.25">
      <c r="W11388" s="107"/>
      <c r="X11388" s="225"/>
      <c r="Y11388" s="62"/>
      <c r="Z11388" s="108"/>
    </row>
    <row r="11389" spans="23:26" x14ac:dyDescent="0.25">
      <c r="W11389" s="107"/>
      <c r="X11389" s="225"/>
      <c r="Y11389" s="62"/>
      <c r="Z11389" s="108"/>
    </row>
    <row r="11390" spans="23:26" x14ac:dyDescent="0.25">
      <c r="W11390" s="107"/>
      <c r="X11390" s="225"/>
      <c r="Y11390" s="62"/>
      <c r="Z11390" s="108"/>
    </row>
    <row r="11391" spans="23:26" x14ac:dyDescent="0.25">
      <c r="W11391" s="107"/>
      <c r="X11391" s="225"/>
      <c r="Y11391" s="62"/>
      <c r="Z11391" s="108"/>
    </row>
    <row r="11392" spans="23:26" x14ac:dyDescent="0.25">
      <c r="W11392" s="107"/>
      <c r="X11392" s="225"/>
      <c r="Y11392" s="62"/>
      <c r="Z11392" s="108"/>
    </row>
    <row r="11393" spans="23:26" x14ac:dyDescent="0.25">
      <c r="W11393" s="107"/>
      <c r="X11393" s="225"/>
      <c r="Y11393" s="62"/>
      <c r="Z11393" s="108"/>
    </row>
    <row r="11394" spans="23:26" x14ac:dyDescent="0.25">
      <c r="W11394" s="107"/>
      <c r="X11394" s="225"/>
      <c r="Y11394" s="62"/>
      <c r="Z11394" s="108"/>
    </row>
    <row r="11395" spans="23:26" x14ac:dyDescent="0.25">
      <c r="W11395" s="107"/>
      <c r="X11395" s="225"/>
      <c r="Y11395" s="62"/>
      <c r="Z11395" s="108"/>
    </row>
    <row r="11396" spans="23:26" x14ac:dyDescent="0.25">
      <c r="W11396" s="107"/>
      <c r="X11396" s="225"/>
      <c r="Y11396" s="62"/>
      <c r="Z11396" s="108"/>
    </row>
    <row r="11397" spans="23:26" x14ac:dyDescent="0.25">
      <c r="W11397" s="107"/>
      <c r="X11397" s="225"/>
      <c r="Y11397" s="62"/>
      <c r="Z11397" s="108"/>
    </row>
    <row r="11398" spans="23:26" x14ac:dyDescent="0.25">
      <c r="W11398" s="107"/>
      <c r="X11398" s="225"/>
      <c r="Y11398" s="62"/>
      <c r="Z11398" s="108"/>
    </row>
    <row r="11399" spans="23:26" x14ac:dyDescent="0.25">
      <c r="W11399" s="107"/>
      <c r="X11399" s="225"/>
      <c r="Y11399" s="62"/>
      <c r="Z11399" s="108"/>
    </row>
    <row r="11400" spans="23:26" x14ac:dyDescent="0.25">
      <c r="W11400" s="107"/>
      <c r="X11400" s="225"/>
      <c r="Y11400" s="62"/>
      <c r="Z11400" s="108"/>
    </row>
    <row r="11401" spans="23:26" x14ac:dyDescent="0.25">
      <c r="W11401" s="107"/>
      <c r="X11401" s="225"/>
      <c r="Y11401" s="62"/>
      <c r="Z11401" s="108"/>
    </row>
    <row r="11402" spans="23:26" x14ac:dyDescent="0.25">
      <c r="W11402" s="107"/>
      <c r="X11402" s="225"/>
      <c r="Y11402" s="62"/>
      <c r="Z11402" s="108"/>
    </row>
    <row r="11403" spans="23:26" x14ac:dyDescent="0.25">
      <c r="W11403" s="107"/>
      <c r="X11403" s="225"/>
      <c r="Y11403" s="62"/>
      <c r="Z11403" s="108"/>
    </row>
    <row r="11404" spans="23:26" x14ac:dyDescent="0.25">
      <c r="W11404" s="107"/>
      <c r="X11404" s="225"/>
      <c r="Y11404" s="62"/>
      <c r="Z11404" s="108"/>
    </row>
    <row r="11405" spans="23:26" x14ac:dyDescent="0.25">
      <c r="W11405" s="107"/>
      <c r="X11405" s="225"/>
      <c r="Y11405" s="62"/>
      <c r="Z11405" s="108"/>
    </row>
    <row r="11406" spans="23:26" x14ac:dyDescent="0.25">
      <c r="W11406" s="107"/>
      <c r="X11406" s="225"/>
      <c r="Y11406" s="62"/>
      <c r="Z11406" s="108"/>
    </row>
    <row r="11407" spans="23:26" x14ac:dyDescent="0.25">
      <c r="W11407" s="107"/>
      <c r="X11407" s="225"/>
      <c r="Y11407" s="62"/>
      <c r="Z11407" s="108"/>
    </row>
    <row r="11408" spans="23:26" x14ac:dyDescent="0.25">
      <c r="W11408" s="107"/>
      <c r="X11408" s="225"/>
      <c r="Y11408" s="62"/>
      <c r="Z11408" s="108"/>
    </row>
    <row r="11409" spans="23:26" x14ac:dyDescent="0.25">
      <c r="W11409" s="107"/>
      <c r="X11409" s="225"/>
      <c r="Y11409" s="62"/>
      <c r="Z11409" s="108"/>
    </row>
    <row r="11410" spans="23:26" x14ac:dyDescent="0.25">
      <c r="W11410" s="107"/>
      <c r="X11410" s="225"/>
      <c r="Y11410" s="62"/>
      <c r="Z11410" s="108"/>
    </row>
    <row r="11411" spans="23:26" x14ac:dyDescent="0.25">
      <c r="W11411" s="107"/>
      <c r="X11411" s="225"/>
      <c r="Y11411" s="62"/>
      <c r="Z11411" s="108"/>
    </row>
    <row r="11412" spans="23:26" x14ac:dyDescent="0.25">
      <c r="W11412" s="107"/>
      <c r="X11412" s="225"/>
      <c r="Y11412" s="62"/>
      <c r="Z11412" s="108"/>
    </row>
    <row r="11413" spans="23:26" x14ac:dyDescent="0.25">
      <c r="W11413" s="107"/>
      <c r="X11413" s="225"/>
      <c r="Y11413" s="62"/>
      <c r="Z11413" s="108"/>
    </row>
    <row r="11414" spans="23:26" x14ac:dyDescent="0.25">
      <c r="W11414" s="107"/>
      <c r="X11414" s="225"/>
      <c r="Y11414" s="62"/>
      <c r="Z11414" s="108"/>
    </row>
    <row r="11415" spans="23:26" x14ac:dyDescent="0.25">
      <c r="W11415" s="107"/>
      <c r="X11415" s="225"/>
      <c r="Y11415" s="62"/>
      <c r="Z11415" s="108"/>
    </row>
    <row r="11416" spans="23:26" x14ac:dyDescent="0.25">
      <c r="W11416" s="107"/>
      <c r="X11416" s="225"/>
      <c r="Y11416" s="62"/>
      <c r="Z11416" s="108"/>
    </row>
    <row r="11417" spans="23:26" x14ac:dyDescent="0.25">
      <c r="W11417" s="107"/>
      <c r="X11417" s="225"/>
      <c r="Y11417" s="62"/>
      <c r="Z11417" s="108"/>
    </row>
    <row r="11418" spans="23:26" x14ac:dyDescent="0.25">
      <c r="W11418" s="107"/>
      <c r="X11418" s="225"/>
      <c r="Y11418" s="62"/>
      <c r="Z11418" s="108"/>
    </row>
    <row r="11419" spans="23:26" x14ac:dyDescent="0.25">
      <c r="W11419" s="107"/>
      <c r="X11419" s="225"/>
      <c r="Y11419" s="62"/>
      <c r="Z11419" s="108"/>
    </row>
    <row r="11420" spans="23:26" x14ac:dyDescent="0.25">
      <c r="W11420" s="107"/>
      <c r="X11420" s="225"/>
      <c r="Y11420" s="62"/>
      <c r="Z11420" s="108"/>
    </row>
    <row r="11421" spans="23:26" x14ac:dyDescent="0.25">
      <c r="W11421" s="107"/>
      <c r="X11421" s="225"/>
      <c r="Y11421" s="62"/>
      <c r="Z11421" s="108"/>
    </row>
    <row r="11422" spans="23:26" x14ac:dyDescent="0.25">
      <c r="W11422" s="107"/>
      <c r="X11422" s="225"/>
      <c r="Y11422" s="62"/>
      <c r="Z11422" s="108"/>
    </row>
    <row r="11423" spans="23:26" x14ac:dyDescent="0.25">
      <c r="W11423" s="107"/>
      <c r="X11423" s="225"/>
      <c r="Y11423" s="62"/>
      <c r="Z11423" s="108"/>
    </row>
    <row r="11424" spans="23:26" x14ac:dyDescent="0.25">
      <c r="W11424" s="107"/>
      <c r="X11424" s="225"/>
      <c r="Y11424" s="62"/>
      <c r="Z11424" s="108"/>
    </row>
    <row r="11425" spans="23:26" x14ac:dyDescent="0.25">
      <c r="W11425" s="107"/>
      <c r="X11425" s="225"/>
      <c r="Y11425" s="62"/>
      <c r="Z11425" s="108"/>
    </row>
    <row r="11426" spans="23:26" x14ac:dyDescent="0.25">
      <c r="W11426" s="107"/>
      <c r="X11426" s="225"/>
      <c r="Y11426" s="62"/>
      <c r="Z11426" s="108"/>
    </row>
    <row r="11427" spans="23:26" x14ac:dyDescent="0.25">
      <c r="W11427" s="107"/>
      <c r="X11427" s="225"/>
      <c r="Y11427" s="62"/>
      <c r="Z11427" s="108"/>
    </row>
    <row r="11428" spans="23:26" x14ac:dyDescent="0.25">
      <c r="W11428" s="107"/>
      <c r="X11428" s="225"/>
      <c r="Y11428" s="62"/>
      <c r="Z11428" s="108"/>
    </row>
    <row r="11429" spans="23:26" x14ac:dyDescent="0.25">
      <c r="W11429" s="107"/>
      <c r="X11429" s="225"/>
      <c r="Y11429" s="62"/>
      <c r="Z11429" s="108"/>
    </row>
    <row r="11430" spans="23:26" x14ac:dyDescent="0.25">
      <c r="W11430" s="107"/>
      <c r="X11430" s="225"/>
      <c r="Y11430" s="62"/>
      <c r="Z11430" s="108"/>
    </row>
    <row r="11431" spans="23:26" x14ac:dyDescent="0.25">
      <c r="W11431" s="107"/>
      <c r="X11431" s="225"/>
      <c r="Y11431" s="62"/>
      <c r="Z11431" s="108"/>
    </row>
    <row r="11432" spans="23:26" x14ac:dyDescent="0.25">
      <c r="W11432" s="107"/>
      <c r="X11432" s="225"/>
      <c r="Y11432" s="62"/>
      <c r="Z11432" s="108"/>
    </row>
    <row r="11433" spans="23:26" x14ac:dyDescent="0.25">
      <c r="W11433" s="107"/>
      <c r="X11433" s="225"/>
      <c r="Y11433" s="62"/>
      <c r="Z11433" s="108"/>
    </row>
    <row r="11434" spans="23:26" x14ac:dyDescent="0.25">
      <c r="W11434" s="107"/>
      <c r="X11434" s="225"/>
      <c r="Y11434" s="62"/>
      <c r="Z11434" s="108"/>
    </row>
    <row r="11435" spans="23:26" x14ac:dyDescent="0.25">
      <c r="W11435" s="107"/>
      <c r="X11435" s="225"/>
      <c r="Y11435" s="62"/>
      <c r="Z11435" s="108"/>
    </row>
    <row r="11436" spans="23:26" x14ac:dyDescent="0.25">
      <c r="W11436" s="107"/>
      <c r="X11436" s="225"/>
      <c r="Y11436" s="62"/>
      <c r="Z11436" s="108"/>
    </row>
    <row r="11437" spans="23:26" x14ac:dyDescent="0.25">
      <c r="W11437" s="107"/>
      <c r="X11437" s="225"/>
      <c r="Y11437" s="62"/>
      <c r="Z11437" s="108"/>
    </row>
    <row r="11438" spans="23:26" x14ac:dyDescent="0.25">
      <c r="W11438" s="107"/>
      <c r="X11438" s="225"/>
      <c r="Y11438" s="62"/>
      <c r="Z11438" s="108"/>
    </row>
    <row r="11439" spans="23:26" x14ac:dyDescent="0.25">
      <c r="W11439" s="107"/>
      <c r="X11439" s="225"/>
      <c r="Y11439" s="62"/>
      <c r="Z11439" s="108"/>
    </row>
    <row r="11440" spans="23:26" x14ac:dyDescent="0.25">
      <c r="W11440" s="107"/>
      <c r="X11440" s="225"/>
      <c r="Y11440" s="62"/>
      <c r="Z11440" s="108"/>
    </row>
    <row r="11441" spans="23:26" x14ac:dyDescent="0.25">
      <c r="W11441" s="107"/>
      <c r="X11441" s="225"/>
      <c r="Y11441" s="62"/>
      <c r="Z11441" s="108"/>
    </row>
    <row r="11442" spans="23:26" x14ac:dyDescent="0.25">
      <c r="W11442" s="107"/>
      <c r="X11442" s="225"/>
      <c r="Y11442" s="62"/>
      <c r="Z11442" s="108"/>
    </row>
    <row r="11443" spans="23:26" x14ac:dyDescent="0.25">
      <c r="W11443" s="107"/>
      <c r="X11443" s="225"/>
      <c r="Y11443" s="62"/>
      <c r="Z11443" s="108"/>
    </row>
    <row r="11444" spans="23:26" x14ac:dyDescent="0.25">
      <c r="W11444" s="107"/>
      <c r="X11444" s="225"/>
      <c r="Y11444" s="62"/>
      <c r="Z11444" s="108"/>
    </row>
    <row r="11445" spans="23:26" x14ac:dyDescent="0.25">
      <c r="W11445" s="107"/>
      <c r="X11445" s="225"/>
      <c r="Y11445" s="62"/>
      <c r="Z11445" s="108"/>
    </row>
    <row r="11446" spans="23:26" x14ac:dyDescent="0.25">
      <c r="W11446" s="107"/>
      <c r="X11446" s="225"/>
      <c r="Y11446" s="62"/>
      <c r="Z11446" s="108"/>
    </row>
    <row r="11447" spans="23:26" x14ac:dyDescent="0.25">
      <c r="W11447" s="107"/>
      <c r="X11447" s="225"/>
      <c r="Y11447" s="62"/>
      <c r="Z11447" s="108"/>
    </row>
    <row r="11448" spans="23:26" x14ac:dyDescent="0.25">
      <c r="W11448" s="107"/>
      <c r="X11448" s="225"/>
      <c r="Y11448" s="62"/>
      <c r="Z11448" s="108"/>
    </row>
    <row r="11449" spans="23:26" x14ac:dyDescent="0.25">
      <c r="W11449" s="107"/>
      <c r="X11449" s="225"/>
      <c r="Y11449" s="62"/>
      <c r="Z11449" s="108"/>
    </row>
    <row r="11450" spans="23:26" x14ac:dyDescent="0.25">
      <c r="W11450" s="107"/>
      <c r="X11450" s="225"/>
      <c r="Y11450" s="62"/>
      <c r="Z11450" s="108"/>
    </row>
    <row r="11451" spans="23:26" x14ac:dyDescent="0.25">
      <c r="W11451" s="107"/>
      <c r="X11451" s="225"/>
      <c r="Y11451" s="62"/>
      <c r="Z11451" s="108"/>
    </row>
    <row r="11452" spans="23:26" x14ac:dyDescent="0.25">
      <c r="W11452" s="107"/>
      <c r="X11452" s="225"/>
      <c r="Y11452" s="62"/>
      <c r="Z11452" s="108"/>
    </row>
    <row r="11453" spans="23:26" x14ac:dyDescent="0.25">
      <c r="W11453" s="107"/>
      <c r="X11453" s="225"/>
      <c r="Y11453" s="62"/>
      <c r="Z11453" s="108"/>
    </row>
    <row r="11454" spans="23:26" x14ac:dyDescent="0.25">
      <c r="W11454" s="107"/>
      <c r="X11454" s="225"/>
      <c r="Y11454" s="62"/>
      <c r="Z11454" s="108"/>
    </row>
    <row r="11455" spans="23:26" x14ac:dyDescent="0.25">
      <c r="W11455" s="107"/>
      <c r="X11455" s="225"/>
      <c r="Y11455" s="62"/>
      <c r="Z11455" s="108"/>
    </row>
    <row r="11456" spans="23:26" x14ac:dyDescent="0.25">
      <c r="W11456" s="107"/>
      <c r="X11456" s="225"/>
      <c r="Y11456" s="62"/>
      <c r="Z11456" s="108"/>
    </row>
    <row r="11457" spans="23:26" x14ac:dyDescent="0.25">
      <c r="W11457" s="107"/>
      <c r="X11457" s="225"/>
      <c r="Y11457" s="62"/>
      <c r="Z11457" s="108"/>
    </row>
    <row r="11458" spans="23:26" x14ac:dyDescent="0.25">
      <c r="W11458" s="107"/>
      <c r="X11458" s="225"/>
      <c r="Y11458" s="62"/>
      <c r="Z11458" s="108"/>
    </row>
    <row r="11459" spans="23:26" x14ac:dyDescent="0.25">
      <c r="W11459" s="107"/>
      <c r="X11459" s="225"/>
      <c r="Y11459" s="62"/>
      <c r="Z11459" s="108"/>
    </row>
    <row r="11460" spans="23:26" x14ac:dyDescent="0.25">
      <c r="W11460" s="107"/>
      <c r="X11460" s="225"/>
      <c r="Y11460" s="62"/>
      <c r="Z11460" s="108"/>
    </row>
    <row r="11461" spans="23:26" x14ac:dyDescent="0.25">
      <c r="W11461" s="107"/>
      <c r="X11461" s="225"/>
      <c r="Y11461" s="62"/>
      <c r="Z11461" s="108"/>
    </row>
    <row r="11462" spans="23:26" x14ac:dyDescent="0.25">
      <c r="W11462" s="107"/>
      <c r="X11462" s="225"/>
      <c r="Y11462" s="62"/>
      <c r="Z11462" s="108"/>
    </row>
    <row r="11463" spans="23:26" x14ac:dyDescent="0.25">
      <c r="W11463" s="107"/>
      <c r="X11463" s="225"/>
      <c r="Y11463" s="62"/>
      <c r="Z11463" s="108"/>
    </row>
    <row r="11464" spans="23:26" x14ac:dyDescent="0.25">
      <c r="W11464" s="107"/>
      <c r="X11464" s="225"/>
      <c r="Y11464" s="62"/>
      <c r="Z11464" s="108"/>
    </row>
    <row r="11465" spans="23:26" x14ac:dyDescent="0.25">
      <c r="W11465" s="107"/>
      <c r="X11465" s="225"/>
      <c r="Y11465" s="62"/>
      <c r="Z11465" s="108"/>
    </row>
    <row r="11466" spans="23:26" x14ac:dyDescent="0.25">
      <c r="W11466" s="107"/>
      <c r="X11466" s="225"/>
      <c r="Y11466" s="62"/>
      <c r="Z11466" s="108"/>
    </row>
    <row r="11467" spans="23:26" x14ac:dyDescent="0.25">
      <c r="W11467" s="107"/>
      <c r="X11467" s="225"/>
      <c r="Y11467" s="62"/>
      <c r="Z11467" s="108"/>
    </row>
    <row r="11468" spans="23:26" x14ac:dyDescent="0.25">
      <c r="W11468" s="107"/>
      <c r="X11468" s="225"/>
      <c r="Y11468" s="62"/>
      <c r="Z11468" s="108"/>
    </row>
    <row r="11469" spans="23:26" x14ac:dyDescent="0.25">
      <c r="W11469" s="107"/>
      <c r="X11469" s="225"/>
      <c r="Y11469" s="62"/>
      <c r="Z11469" s="108"/>
    </row>
    <row r="11470" spans="23:26" x14ac:dyDescent="0.25">
      <c r="W11470" s="107"/>
      <c r="X11470" s="225"/>
      <c r="Y11470" s="62"/>
      <c r="Z11470" s="108"/>
    </row>
    <row r="11471" spans="23:26" x14ac:dyDescent="0.25">
      <c r="W11471" s="107"/>
      <c r="X11471" s="225"/>
      <c r="Y11471" s="62"/>
      <c r="Z11471" s="108"/>
    </row>
    <row r="11472" spans="23:26" x14ac:dyDescent="0.25">
      <c r="W11472" s="107"/>
      <c r="X11472" s="225"/>
      <c r="Y11472" s="62"/>
      <c r="Z11472" s="108"/>
    </row>
    <row r="11473" spans="23:26" x14ac:dyDescent="0.25">
      <c r="W11473" s="107"/>
      <c r="X11473" s="225"/>
      <c r="Y11473" s="62"/>
      <c r="Z11473" s="108"/>
    </row>
    <row r="11474" spans="23:26" x14ac:dyDescent="0.25">
      <c r="W11474" s="107"/>
      <c r="X11474" s="225"/>
      <c r="Y11474" s="62"/>
      <c r="Z11474" s="108"/>
    </row>
    <row r="11475" spans="23:26" x14ac:dyDescent="0.25">
      <c r="W11475" s="107"/>
      <c r="X11475" s="225"/>
      <c r="Y11475" s="62"/>
      <c r="Z11475" s="108"/>
    </row>
    <row r="11476" spans="23:26" x14ac:dyDescent="0.25">
      <c r="W11476" s="107"/>
      <c r="X11476" s="225"/>
      <c r="Y11476" s="62"/>
      <c r="Z11476" s="108"/>
    </row>
    <row r="11477" spans="23:26" x14ac:dyDescent="0.25">
      <c r="W11477" s="107"/>
      <c r="X11477" s="225"/>
      <c r="Y11477" s="62"/>
      <c r="Z11477" s="108"/>
    </row>
    <row r="11478" spans="23:26" x14ac:dyDescent="0.25">
      <c r="W11478" s="107"/>
      <c r="X11478" s="225"/>
      <c r="Y11478" s="62"/>
      <c r="Z11478" s="108"/>
    </row>
    <row r="11479" spans="23:26" x14ac:dyDescent="0.25">
      <c r="W11479" s="107"/>
      <c r="X11479" s="225"/>
      <c r="Y11479" s="62"/>
      <c r="Z11479" s="108"/>
    </row>
    <row r="11480" spans="23:26" x14ac:dyDescent="0.25">
      <c r="W11480" s="107"/>
      <c r="X11480" s="225"/>
      <c r="Y11480" s="62"/>
      <c r="Z11480" s="108"/>
    </row>
    <row r="11481" spans="23:26" x14ac:dyDescent="0.25">
      <c r="W11481" s="107"/>
      <c r="X11481" s="225"/>
      <c r="Y11481" s="62"/>
      <c r="Z11481" s="108"/>
    </row>
    <row r="11482" spans="23:26" x14ac:dyDescent="0.25">
      <c r="W11482" s="107"/>
      <c r="X11482" s="225"/>
      <c r="Y11482" s="62"/>
      <c r="Z11482" s="108"/>
    </row>
    <row r="11483" spans="23:26" x14ac:dyDescent="0.25">
      <c r="W11483" s="107"/>
      <c r="X11483" s="225"/>
      <c r="Y11483" s="62"/>
      <c r="Z11483" s="108"/>
    </row>
    <row r="11484" spans="23:26" x14ac:dyDescent="0.25">
      <c r="W11484" s="107"/>
      <c r="X11484" s="225"/>
      <c r="Y11484" s="62"/>
      <c r="Z11484" s="108"/>
    </row>
    <row r="11485" spans="23:26" x14ac:dyDescent="0.25">
      <c r="W11485" s="107"/>
      <c r="X11485" s="225"/>
      <c r="Y11485" s="62"/>
      <c r="Z11485" s="108"/>
    </row>
    <row r="11486" spans="23:26" x14ac:dyDescent="0.25">
      <c r="W11486" s="107"/>
      <c r="X11486" s="225"/>
      <c r="Y11486" s="62"/>
      <c r="Z11486" s="108"/>
    </row>
    <row r="11487" spans="23:26" x14ac:dyDescent="0.25">
      <c r="W11487" s="107"/>
      <c r="X11487" s="225"/>
      <c r="Y11487" s="62"/>
      <c r="Z11487" s="108"/>
    </row>
    <row r="11488" spans="23:26" x14ac:dyDescent="0.25">
      <c r="W11488" s="107"/>
      <c r="X11488" s="225"/>
      <c r="Y11488" s="62"/>
      <c r="Z11488" s="108"/>
    </row>
    <row r="11489" spans="23:26" x14ac:dyDescent="0.25">
      <c r="W11489" s="107"/>
      <c r="X11489" s="225"/>
      <c r="Y11489" s="62"/>
      <c r="Z11489" s="108"/>
    </row>
    <row r="11490" spans="23:26" x14ac:dyDescent="0.25">
      <c r="W11490" s="107"/>
      <c r="X11490" s="225"/>
      <c r="Y11490" s="62"/>
      <c r="Z11490" s="108"/>
    </row>
    <row r="11491" spans="23:26" x14ac:dyDescent="0.25">
      <c r="W11491" s="107"/>
      <c r="X11491" s="225"/>
      <c r="Y11491" s="62"/>
      <c r="Z11491" s="108"/>
    </row>
    <row r="11492" spans="23:26" x14ac:dyDescent="0.25">
      <c r="W11492" s="107"/>
      <c r="X11492" s="225"/>
      <c r="Y11492" s="62"/>
      <c r="Z11492" s="108"/>
    </row>
    <row r="11493" spans="23:26" x14ac:dyDescent="0.25">
      <c r="W11493" s="107"/>
      <c r="X11493" s="225"/>
      <c r="Y11493" s="62"/>
      <c r="Z11493" s="108"/>
    </row>
    <row r="11494" spans="23:26" x14ac:dyDescent="0.25">
      <c r="W11494" s="107"/>
      <c r="X11494" s="225"/>
      <c r="Y11494" s="62"/>
      <c r="Z11494" s="108"/>
    </row>
    <row r="11495" spans="23:26" x14ac:dyDescent="0.25">
      <c r="W11495" s="107"/>
      <c r="X11495" s="225"/>
      <c r="Y11495" s="62"/>
      <c r="Z11495" s="108"/>
    </row>
    <row r="11496" spans="23:26" x14ac:dyDescent="0.25">
      <c r="W11496" s="107"/>
      <c r="X11496" s="225"/>
      <c r="Y11496" s="62"/>
      <c r="Z11496" s="108"/>
    </row>
    <row r="11497" spans="23:26" x14ac:dyDescent="0.25">
      <c r="W11497" s="107"/>
      <c r="X11497" s="225"/>
      <c r="Y11497" s="62"/>
      <c r="Z11497" s="108"/>
    </row>
    <row r="11498" spans="23:26" x14ac:dyDescent="0.25">
      <c r="W11498" s="107"/>
      <c r="X11498" s="225"/>
      <c r="Y11498" s="62"/>
      <c r="Z11498" s="108"/>
    </row>
    <row r="11499" spans="23:26" x14ac:dyDescent="0.25">
      <c r="W11499" s="107"/>
      <c r="X11499" s="225"/>
      <c r="Y11499" s="62"/>
      <c r="Z11499" s="108"/>
    </row>
    <row r="11500" spans="23:26" x14ac:dyDescent="0.25">
      <c r="W11500" s="107"/>
      <c r="X11500" s="225"/>
      <c r="Y11500" s="62"/>
      <c r="Z11500" s="108"/>
    </row>
    <row r="11501" spans="23:26" x14ac:dyDescent="0.25">
      <c r="W11501" s="107"/>
      <c r="X11501" s="225"/>
      <c r="Y11501" s="62"/>
      <c r="Z11501" s="108"/>
    </row>
    <row r="11502" spans="23:26" x14ac:dyDescent="0.25">
      <c r="W11502" s="107"/>
      <c r="X11502" s="225"/>
      <c r="Y11502" s="62"/>
      <c r="Z11502" s="108"/>
    </row>
    <row r="11503" spans="23:26" x14ac:dyDescent="0.25">
      <c r="W11503" s="107"/>
      <c r="X11503" s="225"/>
      <c r="Y11503" s="62"/>
      <c r="Z11503" s="108"/>
    </row>
    <row r="11504" spans="23:26" x14ac:dyDescent="0.25">
      <c r="W11504" s="107"/>
      <c r="X11504" s="225"/>
      <c r="Y11504" s="62"/>
      <c r="Z11504" s="108"/>
    </row>
    <row r="11505" spans="23:26" x14ac:dyDescent="0.25">
      <c r="W11505" s="107"/>
      <c r="X11505" s="225"/>
      <c r="Y11505" s="62"/>
      <c r="Z11505" s="108"/>
    </row>
    <row r="11506" spans="23:26" x14ac:dyDescent="0.25">
      <c r="W11506" s="107"/>
      <c r="X11506" s="225"/>
      <c r="Y11506" s="62"/>
      <c r="Z11506" s="108"/>
    </row>
    <row r="11507" spans="23:26" x14ac:dyDescent="0.25">
      <c r="W11507" s="107"/>
      <c r="X11507" s="225"/>
      <c r="Y11507" s="62"/>
      <c r="Z11507" s="108"/>
    </row>
    <row r="11508" spans="23:26" x14ac:dyDescent="0.25">
      <c r="W11508" s="107"/>
      <c r="X11508" s="225"/>
      <c r="Y11508" s="62"/>
      <c r="Z11508" s="108"/>
    </row>
    <row r="11509" spans="23:26" x14ac:dyDescent="0.25">
      <c r="W11509" s="107"/>
      <c r="X11509" s="225"/>
      <c r="Y11509" s="62"/>
      <c r="Z11509" s="108"/>
    </row>
    <row r="11510" spans="23:26" x14ac:dyDescent="0.25">
      <c r="W11510" s="107"/>
      <c r="X11510" s="225"/>
      <c r="Y11510" s="62"/>
      <c r="Z11510" s="108"/>
    </row>
    <row r="11511" spans="23:26" x14ac:dyDescent="0.25">
      <c r="W11511" s="107"/>
      <c r="X11511" s="225"/>
      <c r="Y11511" s="62"/>
      <c r="Z11511" s="108"/>
    </row>
    <row r="11512" spans="23:26" x14ac:dyDescent="0.25">
      <c r="W11512" s="107"/>
      <c r="X11512" s="225"/>
      <c r="Y11512" s="62"/>
      <c r="Z11512" s="108"/>
    </row>
    <row r="11513" spans="23:26" x14ac:dyDescent="0.25">
      <c r="W11513" s="107"/>
      <c r="X11513" s="225"/>
      <c r="Y11513" s="62"/>
      <c r="Z11513" s="108"/>
    </row>
    <row r="11514" spans="23:26" x14ac:dyDescent="0.25">
      <c r="W11514" s="107"/>
      <c r="X11514" s="225"/>
      <c r="Y11514" s="62"/>
      <c r="Z11514" s="108"/>
    </row>
    <row r="11515" spans="23:26" x14ac:dyDescent="0.25">
      <c r="W11515" s="107"/>
      <c r="X11515" s="225"/>
      <c r="Y11515" s="62"/>
      <c r="Z11515" s="108"/>
    </row>
    <row r="11516" spans="23:26" x14ac:dyDescent="0.25">
      <c r="W11516" s="107"/>
      <c r="X11516" s="225"/>
      <c r="Y11516" s="62"/>
      <c r="Z11516" s="108"/>
    </row>
    <row r="11517" spans="23:26" x14ac:dyDescent="0.25">
      <c r="W11517" s="107"/>
      <c r="X11517" s="225"/>
      <c r="Y11517" s="62"/>
      <c r="Z11517" s="108"/>
    </row>
    <row r="11518" spans="23:26" x14ac:dyDescent="0.25">
      <c r="W11518" s="107"/>
      <c r="X11518" s="225"/>
      <c r="Y11518" s="62"/>
      <c r="Z11518" s="108"/>
    </row>
    <row r="11519" spans="23:26" x14ac:dyDescent="0.25">
      <c r="W11519" s="107"/>
      <c r="X11519" s="225"/>
      <c r="Y11519" s="62"/>
      <c r="Z11519" s="108"/>
    </row>
    <row r="11520" spans="23:26" x14ac:dyDescent="0.25">
      <c r="W11520" s="107"/>
      <c r="X11520" s="225"/>
      <c r="Y11520" s="62"/>
      <c r="Z11520" s="108"/>
    </row>
    <row r="11521" spans="23:26" x14ac:dyDescent="0.25">
      <c r="W11521" s="107"/>
      <c r="X11521" s="225"/>
      <c r="Y11521" s="62"/>
      <c r="Z11521" s="108"/>
    </row>
    <row r="11522" spans="23:26" x14ac:dyDescent="0.25">
      <c r="W11522" s="107"/>
      <c r="X11522" s="225"/>
      <c r="Y11522" s="62"/>
      <c r="Z11522" s="108"/>
    </row>
    <row r="11523" spans="23:26" x14ac:dyDescent="0.25">
      <c r="W11523" s="107"/>
      <c r="X11523" s="225"/>
      <c r="Y11523" s="62"/>
      <c r="Z11523" s="108"/>
    </row>
    <row r="11524" spans="23:26" x14ac:dyDescent="0.25">
      <c r="W11524" s="107"/>
      <c r="X11524" s="225"/>
      <c r="Y11524" s="62"/>
      <c r="Z11524" s="108"/>
    </row>
    <row r="11525" spans="23:26" x14ac:dyDescent="0.25">
      <c r="W11525" s="107"/>
      <c r="X11525" s="225"/>
      <c r="Y11525" s="62"/>
      <c r="Z11525" s="108"/>
    </row>
    <row r="11526" spans="23:26" x14ac:dyDescent="0.25">
      <c r="W11526" s="107"/>
      <c r="X11526" s="225"/>
      <c r="Y11526" s="62"/>
      <c r="Z11526" s="108"/>
    </row>
    <row r="11527" spans="23:26" x14ac:dyDescent="0.25">
      <c r="W11527" s="107"/>
      <c r="X11527" s="225"/>
      <c r="Y11527" s="62"/>
      <c r="Z11527" s="108"/>
    </row>
    <row r="11528" spans="23:26" x14ac:dyDescent="0.25">
      <c r="W11528" s="107"/>
      <c r="X11528" s="225"/>
      <c r="Y11528" s="62"/>
      <c r="Z11528" s="108"/>
    </row>
    <row r="11529" spans="23:26" x14ac:dyDescent="0.25">
      <c r="W11529" s="107"/>
      <c r="X11529" s="225"/>
      <c r="Y11529" s="62"/>
      <c r="Z11529" s="108"/>
    </row>
    <row r="11530" spans="23:26" x14ac:dyDescent="0.25">
      <c r="W11530" s="107"/>
      <c r="X11530" s="225"/>
      <c r="Y11530" s="62"/>
      <c r="Z11530" s="108"/>
    </row>
    <row r="11531" spans="23:26" x14ac:dyDescent="0.25">
      <c r="W11531" s="107"/>
      <c r="X11531" s="225"/>
      <c r="Y11531" s="62"/>
      <c r="Z11531" s="108"/>
    </row>
    <row r="11532" spans="23:26" x14ac:dyDescent="0.25">
      <c r="W11532" s="107"/>
      <c r="X11532" s="225"/>
      <c r="Y11532" s="62"/>
      <c r="Z11532" s="108"/>
    </row>
    <row r="11533" spans="23:26" x14ac:dyDescent="0.25">
      <c r="W11533" s="107"/>
      <c r="X11533" s="225"/>
      <c r="Y11533" s="62"/>
      <c r="Z11533" s="108"/>
    </row>
    <row r="11534" spans="23:26" x14ac:dyDescent="0.25">
      <c r="W11534" s="107"/>
      <c r="X11534" s="225"/>
      <c r="Y11534" s="62"/>
      <c r="Z11534" s="108"/>
    </row>
    <row r="11535" spans="23:26" x14ac:dyDescent="0.25">
      <c r="W11535" s="107"/>
      <c r="X11535" s="225"/>
      <c r="Y11535" s="62"/>
      <c r="Z11535" s="108"/>
    </row>
    <row r="11536" spans="23:26" x14ac:dyDescent="0.25">
      <c r="W11536" s="107"/>
      <c r="X11536" s="225"/>
      <c r="Y11536" s="62"/>
      <c r="Z11536" s="108"/>
    </row>
    <row r="11537" spans="23:26" x14ac:dyDescent="0.25">
      <c r="W11537" s="107"/>
      <c r="X11537" s="225"/>
      <c r="Y11537" s="62"/>
      <c r="Z11537" s="108"/>
    </row>
    <row r="11538" spans="23:26" x14ac:dyDescent="0.25">
      <c r="W11538" s="107"/>
      <c r="X11538" s="225"/>
      <c r="Y11538" s="62"/>
      <c r="Z11538" s="108"/>
    </row>
    <row r="11539" spans="23:26" x14ac:dyDescent="0.25">
      <c r="W11539" s="107"/>
      <c r="X11539" s="225"/>
      <c r="Y11539" s="62"/>
      <c r="Z11539" s="108"/>
    </row>
    <row r="11540" spans="23:26" x14ac:dyDescent="0.25">
      <c r="W11540" s="107"/>
      <c r="X11540" s="225"/>
      <c r="Y11540" s="62"/>
      <c r="Z11540" s="108"/>
    </row>
    <row r="11541" spans="23:26" x14ac:dyDescent="0.25">
      <c r="W11541" s="107"/>
      <c r="X11541" s="225"/>
      <c r="Y11541" s="62"/>
      <c r="Z11541" s="108"/>
    </row>
    <row r="11542" spans="23:26" x14ac:dyDescent="0.25">
      <c r="W11542" s="107"/>
      <c r="X11542" s="225"/>
      <c r="Y11542" s="62"/>
      <c r="Z11542" s="108"/>
    </row>
    <row r="11543" spans="23:26" x14ac:dyDescent="0.25">
      <c r="W11543" s="107"/>
      <c r="X11543" s="225"/>
      <c r="Y11543" s="62"/>
      <c r="Z11543" s="108"/>
    </row>
    <row r="11544" spans="23:26" x14ac:dyDescent="0.25">
      <c r="W11544" s="107"/>
      <c r="X11544" s="225"/>
      <c r="Y11544" s="62"/>
      <c r="Z11544" s="108"/>
    </row>
    <row r="11545" spans="23:26" x14ac:dyDescent="0.25">
      <c r="W11545" s="107"/>
      <c r="X11545" s="225"/>
      <c r="Y11545" s="62"/>
      <c r="Z11545" s="108"/>
    </row>
    <row r="11546" spans="23:26" x14ac:dyDescent="0.25">
      <c r="W11546" s="107"/>
      <c r="X11546" s="225"/>
      <c r="Y11546" s="62"/>
      <c r="Z11546" s="108"/>
    </row>
    <row r="11547" spans="23:26" x14ac:dyDescent="0.25">
      <c r="W11547" s="107"/>
      <c r="X11547" s="225"/>
      <c r="Y11547" s="62"/>
      <c r="Z11547" s="108"/>
    </row>
    <row r="11548" spans="23:26" x14ac:dyDescent="0.25">
      <c r="W11548" s="107"/>
      <c r="X11548" s="225"/>
      <c r="Y11548" s="62"/>
      <c r="Z11548" s="108"/>
    </row>
    <row r="11549" spans="23:26" x14ac:dyDescent="0.25">
      <c r="W11549" s="107"/>
      <c r="X11549" s="225"/>
      <c r="Y11549" s="62"/>
      <c r="Z11549" s="108"/>
    </row>
    <row r="11550" spans="23:26" x14ac:dyDescent="0.25">
      <c r="W11550" s="107"/>
      <c r="X11550" s="225"/>
      <c r="Y11550" s="62"/>
      <c r="Z11550" s="108"/>
    </row>
    <row r="11551" spans="23:26" x14ac:dyDescent="0.25">
      <c r="W11551" s="107"/>
      <c r="X11551" s="225"/>
      <c r="Y11551" s="62"/>
      <c r="Z11551" s="108"/>
    </row>
    <row r="11552" spans="23:26" x14ac:dyDescent="0.25">
      <c r="W11552" s="107"/>
      <c r="X11552" s="225"/>
      <c r="Y11552" s="62"/>
      <c r="Z11552" s="108"/>
    </row>
    <row r="11553" spans="23:26" x14ac:dyDescent="0.25">
      <c r="W11553" s="107"/>
      <c r="X11553" s="225"/>
      <c r="Y11553" s="62"/>
      <c r="Z11553" s="108"/>
    </row>
    <row r="11554" spans="23:26" x14ac:dyDescent="0.25">
      <c r="W11554" s="107"/>
      <c r="X11554" s="225"/>
      <c r="Y11554" s="62"/>
      <c r="Z11554" s="108"/>
    </row>
    <row r="11555" spans="23:26" x14ac:dyDescent="0.25">
      <c r="W11555" s="107"/>
      <c r="X11555" s="225"/>
      <c r="Y11555" s="62"/>
      <c r="Z11555" s="108"/>
    </row>
    <row r="11556" spans="23:26" x14ac:dyDescent="0.25">
      <c r="W11556" s="107"/>
      <c r="X11556" s="225"/>
      <c r="Y11556" s="62"/>
      <c r="Z11556" s="108"/>
    </row>
    <row r="11557" spans="23:26" x14ac:dyDescent="0.25">
      <c r="W11557" s="107"/>
      <c r="X11557" s="225"/>
      <c r="Y11557" s="62"/>
      <c r="Z11557" s="108"/>
    </row>
    <row r="11558" spans="23:26" x14ac:dyDescent="0.25">
      <c r="W11558" s="107"/>
      <c r="X11558" s="225"/>
      <c r="Y11558" s="62"/>
      <c r="Z11558" s="108"/>
    </row>
    <row r="11559" spans="23:26" x14ac:dyDescent="0.25">
      <c r="W11559" s="107"/>
      <c r="X11559" s="225"/>
      <c r="Y11559" s="62"/>
      <c r="Z11559" s="108"/>
    </row>
    <row r="11560" spans="23:26" x14ac:dyDescent="0.25">
      <c r="W11560" s="107"/>
      <c r="X11560" s="225"/>
      <c r="Y11560" s="62"/>
      <c r="Z11560" s="108"/>
    </row>
    <row r="11561" spans="23:26" x14ac:dyDescent="0.25">
      <c r="W11561" s="107"/>
      <c r="X11561" s="225"/>
      <c r="Y11561" s="62"/>
      <c r="Z11561" s="108"/>
    </row>
    <row r="11562" spans="23:26" x14ac:dyDescent="0.25">
      <c r="W11562" s="107"/>
      <c r="X11562" s="225"/>
      <c r="Y11562" s="62"/>
      <c r="Z11562" s="108"/>
    </row>
    <row r="11563" spans="23:26" x14ac:dyDescent="0.25">
      <c r="W11563" s="107"/>
      <c r="X11563" s="225"/>
      <c r="Y11563" s="62"/>
      <c r="Z11563" s="108"/>
    </row>
    <row r="11564" spans="23:26" x14ac:dyDescent="0.25">
      <c r="W11564" s="107"/>
      <c r="X11564" s="225"/>
      <c r="Y11564" s="62"/>
      <c r="Z11564" s="108"/>
    </row>
    <row r="11565" spans="23:26" x14ac:dyDescent="0.25">
      <c r="W11565" s="107"/>
      <c r="X11565" s="225"/>
      <c r="Y11565" s="62"/>
      <c r="Z11565" s="108"/>
    </row>
    <row r="11566" spans="23:26" x14ac:dyDescent="0.25">
      <c r="W11566" s="107"/>
      <c r="X11566" s="225"/>
      <c r="Y11566" s="62"/>
      <c r="Z11566" s="108"/>
    </row>
    <row r="11567" spans="23:26" x14ac:dyDescent="0.25">
      <c r="W11567" s="107"/>
      <c r="X11567" s="225"/>
      <c r="Y11567" s="62"/>
      <c r="Z11567" s="108"/>
    </row>
    <row r="11568" spans="23:26" x14ac:dyDescent="0.25">
      <c r="W11568" s="107"/>
      <c r="X11568" s="225"/>
      <c r="Y11568" s="62"/>
      <c r="Z11568" s="108"/>
    </row>
    <row r="11569" spans="23:26" x14ac:dyDescent="0.25">
      <c r="W11569" s="107"/>
      <c r="X11569" s="225"/>
      <c r="Y11569" s="62"/>
      <c r="Z11569" s="108"/>
    </row>
    <row r="11570" spans="23:26" x14ac:dyDescent="0.25">
      <c r="W11570" s="107"/>
      <c r="X11570" s="225"/>
      <c r="Y11570" s="62"/>
      <c r="Z11570" s="108"/>
    </row>
    <row r="11571" spans="23:26" x14ac:dyDescent="0.25">
      <c r="W11571" s="107"/>
      <c r="X11571" s="225"/>
      <c r="Y11571" s="62"/>
      <c r="Z11571" s="108"/>
    </row>
    <row r="11572" spans="23:26" x14ac:dyDescent="0.25">
      <c r="W11572" s="107"/>
      <c r="X11572" s="225"/>
      <c r="Y11572" s="62"/>
      <c r="Z11572" s="108"/>
    </row>
    <row r="11573" spans="23:26" x14ac:dyDescent="0.25">
      <c r="W11573" s="107"/>
      <c r="X11573" s="225"/>
      <c r="Y11573" s="62"/>
      <c r="Z11573" s="108"/>
    </row>
    <row r="11574" spans="23:26" x14ac:dyDescent="0.25">
      <c r="W11574" s="107"/>
      <c r="X11574" s="225"/>
      <c r="Y11574" s="62"/>
      <c r="Z11574" s="108"/>
    </row>
    <row r="11575" spans="23:26" x14ac:dyDescent="0.25">
      <c r="W11575" s="107"/>
      <c r="X11575" s="225"/>
      <c r="Y11575" s="62"/>
      <c r="Z11575" s="108"/>
    </row>
    <row r="11576" spans="23:26" x14ac:dyDescent="0.25">
      <c r="W11576" s="107"/>
      <c r="X11576" s="225"/>
      <c r="Y11576" s="62"/>
      <c r="Z11576" s="108"/>
    </row>
    <row r="11577" spans="23:26" x14ac:dyDescent="0.25">
      <c r="W11577" s="107"/>
      <c r="X11577" s="225"/>
      <c r="Y11577" s="62"/>
      <c r="Z11577" s="108"/>
    </row>
    <row r="11578" spans="23:26" x14ac:dyDescent="0.25">
      <c r="W11578" s="107"/>
      <c r="X11578" s="225"/>
      <c r="Y11578" s="62"/>
      <c r="Z11578" s="108"/>
    </row>
    <row r="11579" spans="23:26" x14ac:dyDescent="0.25">
      <c r="W11579" s="107"/>
      <c r="X11579" s="225"/>
      <c r="Y11579" s="62"/>
      <c r="Z11579" s="108"/>
    </row>
    <row r="11580" spans="23:26" x14ac:dyDescent="0.25">
      <c r="W11580" s="107"/>
      <c r="X11580" s="225"/>
      <c r="Y11580" s="62"/>
      <c r="Z11580" s="108"/>
    </row>
    <row r="11581" spans="23:26" x14ac:dyDescent="0.25">
      <c r="W11581" s="107"/>
      <c r="X11581" s="225"/>
      <c r="Y11581" s="62"/>
      <c r="Z11581" s="108"/>
    </row>
    <row r="11582" spans="23:26" x14ac:dyDescent="0.25">
      <c r="W11582" s="107"/>
      <c r="X11582" s="225"/>
      <c r="Y11582" s="62"/>
      <c r="Z11582" s="108"/>
    </row>
    <row r="11583" spans="23:26" x14ac:dyDescent="0.25">
      <c r="W11583" s="107"/>
      <c r="X11583" s="225"/>
      <c r="Y11583" s="62"/>
      <c r="Z11583" s="108"/>
    </row>
    <row r="11584" spans="23:26" x14ac:dyDescent="0.25">
      <c r="W11584" s="107"/>
      <c r="X11584" s="225"/>
      <c r="Y11584" s="62"/>
      <c r="Z11584" s="108"/>
    </row>
    <row r="11585" spans="23:26" x14ac:dyDescent="0.25">
      <c r="W11585" s="107"/>
      <c r="X11585" s="225"/>
      <c r="Y11585" s="62"/>
      <c r="Z11585" s="108"/>
    </row>
    <row r="11586" spans="23:26" x14ac:dyDescent="0.25">
      <c r="W11586" s="107"/>
      <c r="X11586" s="225"/>
      <c r="Y11586" s="62"/>
      <c r="Z11586" s="108"/>
    </row>
    <row r="11587" spans="23:26" x14ac:dyDescent="0.25">
      <c r="W11587" s="107"/>
      <c r="X11587" s="225"/>
      <c r="Y11587" s="62"/>
      <c r="Z11587" s="108"/>
    </row>
    <row r="11588" spans="23:26" x14ac:dyDescent="0.25">
      <c r="W11588" s="107"/>
      <c r="X11588" s="225"/>
      <c r="Y11588" s="62"/>
      <c r="Z11588" s="108"/>
    </row>
    <row r="11589" spans="23:26" x14ac:dyDescent="0.25">
      <c r="W11589" s="107"/>
      <c r="X11589" s="225"/>
      <c r="Y11589" s="62"/>
      <c r="Z11589" s="108"/>
    </row>
    <row r="11590" spans="23:26" x14ac:dyDescent="0.25">
      <c r="W11590" s="107"/>
      <c r="X11590" s="225"/>
      <c r="Y11590" s="62"/>
      <c r="Z11590" s="108"/>
    </row>
    <row r="11591" spans="23:26" x14ac:dyDescent="0.25">
      <c r="W11591" s="107"/>
      <c r="X11591" s="225"/>
      <c r="Y11591" s="62"/>
      <c r="Z11591" s="108"/>
    </row>
    <row r="11592" spans="23:26" x14ac:dyDescent="0.25">
      <c r="W11592" s="107"/>
      <c r="X11592" s="225"/>
      <c r="Y11592" s="62"/>
      <c r="Z11592" s="108"/>
    </row>
    <row r="11593" spans="23:26" x14ac:dyDescent="0.25">
      <c r="W11593" s="107"/>
      <c r="X11593" s="225"/>
      <c r="Y11593" s="62"/>
      <c r="Z11593" s="108"/>
    </row>
    <row r="11594" spans="23:26" x14ac:dyDescent="0.25">
      <c r="W11594" s="107"/>
      <c r="X11594" s="225"/>
      <c r="Y11594" s="62"/>
      <c r="Z11594" s="108"/>
    </row>
    <row r="11595" spans="23:26" x14ac:dyDescent="0.25">
      <c r="W11595" s="107"/>
      <c r="X11595" s="225"/>
      <c r="Y11595" s="62"/>
      <c r="Z11595" s="108"/>
    </row>
    <row r="11596" spans="23:26" x14ac:dyDescent="0.25">
      <c r="W11596" s="107"/>
      <c r="X11596" s="225"/>
      <c r="Y11596" s="62"/>
      <c r="Z11596" s="108"/>
    </row>
    <row r="11597" spans="23:26" x14ac:dyDescent="0.25">
      <c r="W11597" s="107"/>
      <c r="X11597" s="225"/>
      <c r="Y11597" s="62"/>
      <c r="Z11597" s="108"/>
    </row>
    <row r="11598" spans="23:26" x14ac:dyDescent="0.25">
      <c r="W11598" s="107"/>
      <c r="X11598" s="225"/>
      <c r="Y11598" s="62"/>
      <c r="Z11598" s="108"/>
    </row>
    <row r="11599" spans="23:26" x14ac:dyDescent="0.25">
      <c r="W11599" s="107"/>
      <c r="X11599" s="225"/>
      <c r="Y11599" s="62"/>
      <c r="Z11599" s="108"/>
    </row>
    <row r="11600" spans="23:26" x14ac:dyDescent="0.25">
      <c r="W11600" s="107"/>
      <c r="X11600" s="225"/>
      <c r="Y11600" s="62"/>
      <c r="Z11600" s="108"/>
    </row>
    <row r="11601" spans="23:26" x14ac:dyDescent="0.25">
      <c r="W11601" s="107"/>
      <c r="X11601" s="225"/>
      <c r="Y11601" s="62"/>
      <c r="Z11601" s="108"/>
    </row>
    <row r="11602" spans="23:26" x14ac:dyDescent="0.25">
      <c r="W11602" s="107"/>
      <c r="X11602" s="225"/>
      <c r="Y11602" s="62"/>
      <c r="Z11602" s="108"/>
    </row>
    <row r="11603" spans="23:26" x14ac:dyDescent="0.25">
      <c r="W11603" s="107"/>
      <c r="X11603" s="225"/>
      <c r="Y11603" s="62"/>
      <c r="Z11603" s="108"/>
    </row>
    <row r="11604" spans="23:26" x14ac:dyDescent="0.25">
      <c r="W11604" s="107"/>
      <c r="X11604" s="225"/>
      <c r="Y11604" s="62"/>
      <c r="Z11604" s="108"/>
    </row>
    <row r="11605" spans="23:26" x14ac:dyDescent="0.25">
      <c r="W11605" s="107"/>
      <c r="X11605" s="225"/>
      <c r="Y11605" s="62"/>
      <c r="Z11605" s="108"/>
    </row>
    <row r="11606" spans="23:26" x14ac:dyDescent="0.25">
      <c r="W11606" s="107"/>
      <c r="X11606" s="225"/>
      <c r="Y11606" s="62"/>
      <c r="Z11606" s="108"/>
    </row>
    <row r="11607" spans="23:26" x14ac:dyDescent="0.25">
      <c r="W11607" s="107"/>
      <c r="X11607" s="225"/>
      <c r="Y11607" s="62"/>
      <c r="Z11607" s="108"/>
    </row>
    <row r="11608" spans="23:26" x14ac:dyDescent="0.25">
      <c r="W11608" s="107"/>
      <c r="X11608" s="225"/>
      <c r="Y11608" s="62"/>
      <c r="Z11608" s="108"/>
    </row>
    <row r="11609" spans="23:26" x14ac:dyDescent="0.25">
      <c r="W11609" s="107"/>
      <c r="X11609" s="225"/>
      <c r="Y11609" s="62"/>
      <c r="Z11609" s="108"/>
    </row>
    <row r="11610" spans="23:26" x14ac:dyDescent="0.25">
      <c r="W11610" s="107"/>
      <c r="X11610" s="225"/>
      <c r="Y11610" s="62"/>
      <c r="Z11610" s="108"/>
    </row>
    <row r="11611" spans="23:26" x14ac:dyDescent="0.25">
      <c r="W11611" s="107"/>
      <c r="X11611" s="225"/>
      <c r="Y11611" s="62"/>
      <c r="Z11611" s="108"/>
    </row>
    <row r="11612" spans="23:26" x14ac:dyDescent="0.25">
      <c r="W11612" s="107"/>
      <c r="X11612" s="225"/>
      <c r="Y11612" s="62"/>
      <c r="Z11612" s="108"/>
    </row>
    <row r="11613" spans="23:26" x14ac:dyDescent="0.25">
      <c r="W11613" s="107"/>
      <c r="X11613" s="225"/>
      <c r="Y11613" s="62"/>
      <c r="Z11613" s="108"/>
    </row>
    <row r="11614" spans="23:26" x14ac:dyDescent="0.25">
      <c r="W11614" s="107"/>
      <c r="X11614" s="225"/>
      <c r="Y11614" s="62"/>
      <c r="Z11614" s="108"/>
    </row>
    <row r="11615" spans="23:26" x14ac:dyDescent="0.25">
      <c r="W11615" s="107"/>
      <c r="X11615" s="225"/>
      <c r="Y11615" s="62"/>
      <c r="Z11615" s="108"/>
    </row>
    <row r="11616" spans="23:26" x14ac:dyDescent="0.25">
      <c r="W11616" s="107"/>
      <c r="X11616" s="225"/>
      <c r="Y11616" s="62"/>
      <c r="Z11616" s="108"/>
    </row>
    <row r="11617" spans="23:26" x14ac:dyDescent="0.25">
      <c r="W11617" s="107"/>
      <c r="X11617" s="225"/>
      <c r="Y11617" s="62"/>
      <c r="Z11617" s="108"/>
    </row>
    <row r="11618" spans="23:26" x14ac:dyDescent="0.25">
      <c r="W11618" s="107"/>
      <c r="X11618" s="225"/>
      <c r="Y11618" s="62"/>
      <c r="Z11618" s="108"/>
    </row>
    <row r="11619" spans="23:26" x14ac:dyDescent="0.25">
      <c r="W11619" s="107"/>
      <c r="X11619" s="225"/>
      <c r="Y11619" s="62"/>
      <c r="Z11619" s="108"/>
    </row>
    <row r="11620" spans="23:26" x14ac:dyDescent="0.25">
      <c r="W11620" s="107"/>
      <c r="X11620" s="225"/>
      <c r="Y11620" s="62"/>
      <c r="Z11620" s="108"/>
    </row>
    <row r="11621" spans="23:26" x14ac:dyDescent="0.25">
      <c r="W11621" s="107"/>
      <c r="X11621" s="225"/>
      <c r="Y11621" s="62"/>
      <c r="Z11621" s="108"/>
    </row>
    <row r="11622" spans="23:26" x14ac:dyDescent="0.25">
      <c r="W11622" s="107"/>
      <c r="X11622" s="225"/>
      <c r="Y11622" s="62"/>
      <c r="Z11622" s="108"/>
    </row>
    <row r="11623" spans="23:26" x14ac:dyDescent="0.25">
      <c r="W11623" s="107"/>
      <c r="X11623" s="225"/>
      <c r="Y11623" s="62"/>
      <c r="Z11623" s="108"/>
    </row>
    <row r="11624" spans="23:26" x14ac:dyDescent="0.25">
      <c r="W11624" s="107"/>
      <c r="X11624" s="225"/>
      <c r="Y11624" s="62"/>
      <c r="Z11624" s="108"/>
    </row>
    <row r="11625" spans="23:26" x14ac:dyDescent="0.25">
      <c r="W11625" s="107"/>
      <c r="X11625" s="225"/>
      <c r="Y11625" s="62"/>
      <c r="Z11625" s="108"/>
    </row>
    <row r="11626" spans="23:26" x14ac:dyDescent="0.25">
      <c r="W11626" s="107"/>
      <c r="X11626" s="225"/>
      <c r="Y11626" s="62"/>
      <c r="Z11626" s="108"/>
    </row>
    <row r="11627" spans="23:26" x14ac:dyDescent="0.25">
      <c r="W11627" s="107"/>
      <c r="X11627" s="225"/>
      <c r="Y11627" s="62"/>
      <c r="Z11627" s="108"/>
    </row>
    <row r="11628" spans="23:26" x14ac:dyDescent="0.25">
      <c r="W11628" s="107"/>
      <c r="X11628" s="225"/>
      <c r="Y11628" s="62"/>
      <c r="Z11628" s="108"/>
    </row>
    <row r="11629" spans="23:26" x14ac:dyDescent="0.25">
      <c r="W11629" s="107"/>
      <c r="X11629" s="225"/>
      <c r="Y11629" s="62"/>
      <c r="Z11629" s="108"/>
    </row>
    <row r="11630" spans="23:26" x14ac:dyDescent="0.25">
      <c r="W11630" s="107"/>
      <c r="X11630" s="225"/>
      <c r="Y11630" s="62"/>
      <c r="Z11630" s="108"/>
    </row>
    <row r="11631" spans="23:26" x14ac:dyDescent="0.25">
      <c r="W11631" s="107"/>
      <c r="X11631" s="225"/>
      <c r="Y11631" s="62"/>
      <c r="Z11631" s="108"/>
    </row>
    <row r="11632" spans="23:26" x14ac:dyDescent="0.25">
      <c r="W11632" s="107"/>
      <c r="X11632" s="225"/>
      <c r="Y11632" s="62"/>
      <c r="Z11632" s="108"/>
    </row>
    <row r="11633" spans="23:26" x14ac:dyDescent="0.25">
      <c r="W11633" s="107"/>
      <c r="X11633" s="225"/>
      <c r="Y11633" s="62"/>
      <c r="Z11633" s="108"/>
    </row>
    <row r="11634" spans="23:26" x14ac:dyDescent="0.25">
      <c r="W11634" s="107"/>
      <c r="X11634" s="225"/>
      <c r="Y11634" s="62"/>
      <c r="Z11634" s="108"/>
    </row>
    <row r="11635" spans="23:26" x14ac:dyDescent="0.25">
      <c r="W11635" s="107"/>
      <c r="X11635" s="225"/>
      <c r="Y11635" s="62"/>
      <c r="Z11635" s="108"/>
    </row>
    <row r="11636" spans="23:26" x14ac:dyDescent="0.25">
      <c r="W11636" s="107"/>
      <c r="X11636" s="225"/>
      <c r="Y11636" s="62"/>
      <c r="Z11636" s="108"/>
    </row>
    <row r="11637" spans="23:26" x14ac:dyDescent="0.25">
      <c r="W11637" s="107"/>
      <c r="X11637" s="225"/>
      <c r="Y11637" s="62"/>
      <c r="Z11637" s="108"/>
    </row>
    <row r="11638" spans="23:26" x14ac:dyDescent="0.25">
      <c r="W11638" s="107"/>
      <c r="X11638" s="225"/>
      <c r="Y11638" s="62"/>
      <c r="Z11638" s="108"/>
    </row>
    <row r="11639" spans="23:26" x14ac:dyDescent="0.25">
      <c r="W11639" s="107"/>
      <c r="X11639" s="225"/>
      <c r="Y11639" s="62"/>
      <c r="Z11639" s="108"/>
    </row>
    <row r="11640" spans="23:26" x14ac:dyDescent="0.25">
      <c r="W11640" s="107"/>
      <c r="X11640" s="225"/>
      <c r="Y11640" s="62"/>
      <c r="Z11640" s="108"/>
    </row>
    <row r="11641" spans="23:26" x14ac:dyDescent="0.25">
      <c r="W11641" s="107"/>
      <c r="X11641" s="225"/>
      <c r="Y11641" s="62"/>
      <c r="Z11641" s="108"/>
    </row>
    <row r="11642" spans="23:26" x14ac:dyDescent="0.25">
      <c r="W11642" s="107"/>
      <c r="X11642" s="225"/>
      <c r="Y11642" s="62"/>
      <c r="Z11642" s="108"/>
    </row>
    <row r="11643" spans="23:26" x14ac:dyDescent="0.25">
      <c r="W11643" s="107"/>
      <c r="X11643" s="225"/>
      <c r="Y11643" s="62"/>
      <c r="Z11643" s="108"/>
    </row>
    <row r="11644" spans="23:26" x14ac:dyDescent="0.25">
      <c r="W11644" s="107"/>
      <c r="X11644" s="225"/>
      <c r="Y11644" s="62"/>
      <c r="Z11644" s="108"/>
    </row>
    <row r="11645" spans="23:26" x14ac:dyDescent="0.25">
      <c r="W11645" s="107"/>
      <c r="X11645" s="225"/>
      <c r="Y11645" s="62"/>
      <c r="Z11645" s="108"/>
    </row>
    <row r="11646" spans="23:26" x14ac:dyDescent="0.25">
      <c r="W11646" s="107"/>
      <c r="X11646" s="225"/>
      <c r="Y11646" s="62"/>
      <c r="Z11646" s="108"/>
    </row>
    <row r="11647" spans="23:26" x14ac:dyDescent="0.25">
      <c r="W11647" s="107"/>
      <c r="X11647" s="225"/>
      <c r="Y11647" s="62"/>
      <c r="Z11647" s="108"/>
    </row>
    <row r="11648" spans="23:26" x14ac:dyDescent="0.25">
      <c r="W11648" s="107"/>
      <c r="X11648" s="225"/>
      <c r="Y11648" s="62"/>
      <c r="Z11648" s="108"/>
    </row>
    <row r="11649" spans="23:26" x14ac:dyDescent="0.25">
      <c r="W11649" s="107"/>
      <c r="X11649" s="225"/>
      <c r="Y11649" s="62"/>
      <c r="Z11649" s="108"/>
    </row>
    <row r="11650" spans="23:26" x14ac:dyDescent="0.25">
      <c r="W11650" s="107"/>
      <c r="X11650" s="225"/>
      <c r="Y11650" s="62"/>
      <c r="Z11650" s="108"/>
    </row>
    <row r="11651" spans="23:26" x14ac:dyDescent="0.25">
      <c r="W11651" s="107"/>
      <c r="X11651" s="225"/>
      <c r="Y11651" s="62"/>
      <c r="Z11651" s="108"/>
    </row>
    <row r="11652" spans="23:26" x14ac:dyDescent="0.25">
      <c r="W11652" s="107"/>
      <c r="X11652" s="225"/>
      <c r="Y11652" s="62"/>
      <c r="Z11652" s="108"/>
    </row>
    <row r="11653" spans="23:26" x14ac:dyDescent="0.25">
      <c r="W11653" s="107"/>
      <c r="X11653" s="225"/>
      <c r="Y11653" s="62"/>
      <c r="Z11653" s="108"/>
    </row>
    <row r="11654" spans="23:26" x14ac:dyDescent="0.25">
      <c r="W11654" s="107"/>
      <c r="X11654" s="225"/>
      <c r="Y11654" s="62"/>
      <c r="Z11654" s="108"/>
    </row>
    <row r="11655" spans="23:26" x14ac:dyDescent="0.25">
      <c r="W11655" s="107"/>
      <c r="X11655" s="225"/>
      <c r="Y11655" s="62"/>
      <c r="Z11655" s="108"/>
    </row>
    <row r="11656" spans="23:26" x14ac:dyDescent="0.25">
      <c r="W11656" s="107"/>
      <c r="X11656" s="225"/>
      <c r="Y11656" s="62"/>
      <c r="Z11656" s="108"/>
    </row>
    <row r="11657" spans="23:26" x14ac:dyDescent="0.25">
      <c r="W11657" s="107"/>
      <c r="X11657" s="225"/>
      <c r="Y11657" s="62"/>
      <c r="Z11657" s="108"/>
    </row>
    <row r="11658" spans="23:26" x14ac:dyDescent="0.25">
      <c r="W11658" s="107"/>
      <c r="X11658" s="225"/>
      <c r="Y11658" s="62"/>
      <c r="Z11658" s="108"/>
    </row>
    <row r="11659" spans="23:26" x14ac:dyDescent="0.25">
      <c r="W11659" s="107"/>
      <c r="X11659" s="225"/>
      <c r="Y11659" s="62"/>
      <c r="Z11659" s="108"/>
    </row>
    <row r="11660" spans="23:26" x14ac:dyDescent="0.25">
      <c r="W11660" s="107"/>
      <c r="X11660" s="225"/>
      <c r="Y11660" s="62"/>
      <c r="Z11660" s="108"/>
    </row>
    <row r="11661" spans="23:26" x14ac:dyDescent="0.25">
      <c r="W11661" s="107"/>
      <c r="X11661" s="225"/>
      <c r="Y11661" s="62"/>
      <c r="Z11661" s="108"/>
    </row>
    <row r="11662" spans="23:26" x14ac:dyDescent="0.25">
      <c r="W11662" s="107"/>
      <c r="X11662" s="225"/>
      <c r="Y11662" s="62"/>
      <c r="Z11662" s="108"/>
    </row>
    <row r="11663" spans="23:26" x14ac:dyDescent="0.25">
      <c r="W11663" s="107"/>
      <c r="X11663" s="225"/>
      <c r="Y11663" s="62"/>
      <c r="Z11663" s="108"/>
    </row>
    <row r="11664" spans="23:26" x14ac:dyDescent="0.25">
      <c r="W11664" s="107"/>
      <c r="X11664" s="225"/>
      <c r="Y11664" s="62"/>
      <c r="Z11664" s="108"/>
    </row>
    <row r="11665" spans="23:26" x14ac:dyDescent="0.25">
      <c r="W11665" s="107"/>
      <c r="X11665" s="225"/>
      <c r="Y11665" s="62"/>
      <c r="Z11665" s="108"/>
    </row>
    <row r="11666" spans="23:26" x14ac:dyDescent="0.25">
      <c r="W11666" s="107"/>
      <c r="X11666" s="225"/>
      <c r="Y11666" s="62"/>
      <c r="Z11666" s="108"/>
    </row>
    <row r="11667" spans="23:26" x14ac:dyDescent="0.25">
      <c r="W11667" s="107"/>
      <c r="X11667" s="225"/>
      <c r="Y11667" s="62"/>
      <c r="Z11667" s="108"/>
    </row>
    <row r="11668" spans="23:26" x14ac:dyDescent="0.25">
      <c r="W11668" s="107"/>
      <c r="X11668" s="225"/>
      <c r="Y11668" s="62"/>
      <c r="Z11668" s="108"/>
    </row>
    <row r="11669" spans="23:26" x14ac:dyDescent="0.25">
      <c r="W11669" s="107"/>
      <c r="X11669" s="225"/>
      <c r="Y11669" s="62"/>
      <c r="Z11669" s="108"/>
    </row>
    <row r="11670" spans="23:26" x14ac:dyDescent="0.25">
      <c r="W11670" s="107"/>
      <c r="X11670" s="225"/>
      <c r="Y11670" s="62"/>
      <c r="Z11670" s="108"/>
    </row>
    <row r="11671" spans="23:26" x14ac:dyDescent="0.25">
      <c r="W11671" s="107"/>
      <c r="X11671" s="225"/>
      <c r="Y11671" s="62"/>
      <c r="Z11671" s="108"/>
    </row>
    <row r="11672" spans="23:26" x14ac:dyDescent="0.25">
      <c r="W11672" s="107"/>
      <c r="X11672" s="225"/>
      <c r="Y11672" s="62"/>
      <c r="Z11672" s="108"/>
    </row>
    <row r="11673" spans="23:26" x14ac:dyDescent="0.25">
      <c r="W11673" s="107"/>
      <c r="X11673" s="225"/>
      <c r="Y11673" s="62"/>
      <c r="Z11673" s="108"/>
    </row>
    <row r="11674" spans="23:26" x14ac:dyDescent="0.25">
      <c r="W11674" s="107"/>
      <c r="X11674" s="225"/>
      <c r="Y11674" s="62"/>
      <c r="Z11674" s="108"/>
    </row>
    <row r="11675" spans="23:26" x14ac:dyDescent="0.25">
      <c r="W11675" s="107"/>
      <c r="X11675" s="225"/>
      <c r="Y11675" s="62"/>
      <c r="Z11675" s="108"/>
    </row>
    <row r="11676" spans="23:26" x14ac:dyDescent="0.25">
      <c r="W11676" s="107"/>
      <c r="X11676" s="225"/>
      <c r="Y11676" s="62"/>
      <c r="Z11676" s="108"/>
    </row>
    <row r="11677" spans="23:26" x14ac:dyDescent="0.25">
      <c r="W11677" s="107"/>
      <c r="X11677" s="225"/>
      <c r="Y11677" s="62"/>
      <c r="Z11677" s="108"/>
    </row>
    <row r="11678" spans="23:26" x14ac:dyDescent="0.25">
      <c r="W11678" s="107"/>
      <c r="X11678" s="225"/>
      <c r="Y11678" s="62"/>
      <c r="Z11678" s="108"/>
    </row>
    <row r="11679" spans="23:26" x14ac:dyDescent="0.25">
      <c r="W11679" s="107"/>
      <c r="X11679" s="225"/>
      <c r="Y11679" s="62"/>
      <c r="Z11679" s="108"/>
    </row>
    <row r="11680" spans="23:26" x14ac:dyDescent="0.25">
      <c r="W11680" s="107"/>
      <c r="X11680" s="225"/>
      <c r="Y11680" s="62"/>
      <c r="Z11680" s="108"/>
    </row>
    <row r="11681" spans="23:26" x14ac:dyDescent="0.25">
      <c r="W11681" s="107"/>
      <c r="X11681" s="225"/>
      <c r="Y11681" s="62"/>
      <c r="Z11681" s="108"/>
    </row>
    <row r="11682" spans="23:26" x14ac:dyDescent="0.25">
      <c r="W11682" s="107"/>
      <c r="X11682" s="225"/>
      <c r="Y11682" s="62"/>
      <c r="Z11682" s="108"/>
    </row>
    <row r="11683" spans="23:26" x14ac:dyDescent="0.25">
      <c r="W11683" s="107"/>
      <c r="X11683" s="225"/>
      <c r="Y11683" s="62"/>
      <c r="Z11683" s="108"/>
    </row>
    <row r="11684" spans="23:26" x14ac:dyDescent="0.25">
      <c r="W11684" s="107"/>
      <c r="X11684" s="225"/>
      <c r="Y11684" s="62"/>
      <c r="Z11684" s="108"/>
    </row>
    <row r="11685" spans="23:26" x14ac:dyDescent="0.25">
      <c r="W11685" s="107"/>
      <c r="X11685" s="225"/>
      <c r="Y11685" s="62"/>
      <c r="Z11685" s="108"/>
    </row>
    <row r="11686" spans="23:26" x14ac:dyDescent="0.25">
      <c r="W11686" s="107"/>
      <c r="X11686" s="225"/>
      <c r="Y11686" s="62"/>
      <c r="Z11686" s="108"/>
    </row>
    <row r="11687" spans="23:26" x14ac:dyDescent="0.25">
      <c r="W11687" s="107"/>
      <c r="X11687" s="225"/>
      <c r="Y11687" s="62"/>
      <c r="Z11687" s="108"/>
    </row>
    <row r="11688" spans="23:26" x14ac:dyDescent="0.25">
      <c r="W11688" s="107"/>
      <c r="X11688" s="225"/>
      <c r="Y11688" s="62"/>
      <c r="Z11688" s="108"/>
    </row>
    <row r="11689" spans="23:26" x14ac:dyDescent="0.25">
      <c r="W11689" s="107"/>
      <c r="X11689" s="225"/>
      <c r="Y11689" s="62"/>
      <c r="Z11689" s="108"/>
    </row>
    <row r="11690" spans="23:26" x14ac:dyDescent="0.25">
      <c r="W11690" s="107"/>
      <c r="X11690" s="225"/>
      <c r="Y11690" s="62"/>
      <c r="Z11690" s="108"/>
    </row>
    <row r="11691" spans="23:26" x14ac:dyDescent="0.25">
      <c r="W11691" s="107"/>
      <c r="X11691" s="225"/>
      <c r="Y11691" s="62"/>
      <c r="Z11691" s="108"/>
    </row>
    <row r="11692" spans="23:26" x14ac:dyDescent="0.25">
      <c r="W11692" s="107"/>
      <c r="X11692" s="225"/>
      <c r="Y11692" s="62"/>
      <c r="Z11692" s="108"/>
    </row>
    <row r="11693" spans="23:26" x14ac:dyDescent="0.25">
      <c r="W11693" s="107"/>
      <c r="X11693" s="225"/>
      <c r="Y11693" s="62"/>
      <c r="Z11693" s="108"/>
    </row>
    <row r="11694" spans="23:26" x14ac:dyDescent="0.25">
      <c r="W11694" s="107"/>
      <c r="X11694" s="225"/>
      <c r="Y11694" s="62"/>
      <c r="Z11694" s="108"/>
    </row>
    <row r="11695" spans="23:26" x14ac:dyDescent="0.25">
      <c r="W11695" s="107"/>
      <c r="X11695" s="225"/>
      <c r="Y11695" s="62"/>
      <c r="Z11695" s="108"/>
    </row>
    <row r="11696" spans="23:26" x14ac:dyDescent="0.25">
      <c r="W11696" s="107"/>
      <c r="X11696" s="225"/>
      <c r="Y11696" s="62"/>
      <c r="Z11696" s="108"/>
    </row>
    <row r="11697" spans="23:26" x14ac:dyDescent="0.25">
      <c r="W11697" s="107"/>
      <c r="X11697" s="225"/>
      <c r="Y11697" s="62"/>
      <c r="Z11697" s="108"/>
    </row>
    <row r="11698" spans="23:26" x14ac:dyDescent="0.25">
      <c r="W11698" s="107"/>
      <c r="X11698" s="225"/>
      <c r="Y11698" s="62"/>
      <c r="Z11698" s="108"/>
    </row>
    <row r="11699" spans="23:26" x14ac:dyDescent="0.25">
      <c r="W11699" s="107"/>
      <c r="X11699" s="225"/>
      <c r="Y11699" s="62"/>
      <c r="Z11699" s="108"/>
    </row>
    <row r="11700" spans="23:26" x14ac:dyDescent="0.25">
      <c r="W11700" s="107"/>
      <c r="X11700" s="225"/>
      <c r="Y11700" s="62"/>
      <c r="Z11700" s="108"/>
    </row>
    <row r="11701" spans="23:26" x14ac:dyDescent="0.25">
      <c r="W11701" s="107"/>
      <c r="X11701" s="225"/>
      <c r="Y11701" s="62"/>
      <c r="Z11701" s="108"/>
    </row>
    <row r="11702" spans="23:26" x14ac:dyDescent="0.25">
      <c r="W11702" s="107"/>
      <c r="X11702" s="225"/>
      <c r="Y11702" s="62"/>
      <c r="Z11702" s="108"/>
    </row>
    <row r="11703" spans="23:26" x14ac:dyDescent="0.25">
      <c r="W11703" s="107"/>
      <c r="X11703" s="225"/>
      <c r="Y11703" s="62"/>
      <c r="Z11703" s="108"/>
    </row>
    <row r="11704" spans="23:26" x14ac:dyDescent="0.25">
      <c r="W11704" s="107"/>
      <c r="X11704" s="225"/>
      <c r="Y11704" s="62"/>
      <c r="Z11704" s="108"/>
    </row>
    <row r="11705" spans="23:26" x14ac:dyDescent="0.25">
      <c r="W11705" s="107"/>
      <c r="X11705" s="225"/>
      <c r="Y11705" s="62"/>
      <c r="Z11705" s="108"/>
    </row>
    <row r="11706" spans="23:26" x14ac:dyDescent="0.25">
      <c r="W11706" s="107"/>
      <c r="X11706" s="225"/>
      <c r="Y11706" s="62"/>
      <c r="Z11706" s="108"/>
    </row>
    <row r="11707" spans="23:26" x14ac:dyDescent="0.25">
      <c r="W11707" s="107"/>
      <c r="X11707" s="225"/>
      <c r="Y11707" s="62"/>
      <c r="Z11707" s="108"/>
    </row>
    <row r="11708" spans="23:26" x14ac:dyDescent="0.25">
      <c r="W11708" s="107"/>
      <c r="X11708" s="225"/>
      <c r="Y11708" s="62"/>
      <c r="Z11708" s="108"/>
    </row>
    <row r="11709" spans="23:26" x14ac:dyDescent="0.25">
      <c r="W11709" s="107"/>
      <c r="X11709" s="225"/>
      <c r="Y11709" s="62"/>
      <c r="Z11709" s="108"/>
    </row>
    <row r="11710" spans="23:26" x14ac:dyDescent="0.25">
      <c r="W11710" s="107"/>
      <c r="X11710" s="225"/>
      <c r="Y11710" s="62"/>
      <c r="Z11710" s="108"/>
    </row>
    <row r="11711" spans="23:26" x14ac:dyDescent="0.25">
      <c r="W11711" s="107"/>
      <c r="X11711" s="225"/>
      <c r="Y11711" s="62"/>
      <c r="Z11711" s="108"/>
    </row>
    <row r="11712" spans="23:26" x14ac:dyDescent="0.25">
      <c r="W11712" s="107"/>
      <c r="X11712" s="225"/>
      <c r="Y11712" s="62"/>
      <c r="Z11712" s="108"/>
    </row>
    <row r="11713" spans="23:26" x14ac:dyDescent="0.25">
      <c r="W11713" s="107"/>
      <c r="X11713" s="225"/>
      <c r="Y11713" s="62"/>
      <c r="Z11713" s="108"/>
    </row>
    <row r="11714" spans="23:26" x14ac:dyDescent="0.25">
      <c r="W11714" s="107"/>
      <c r="X11714" s="225"/>
      <c r="Y11714" s="62"/>
      <c r="Z11714" s="108"/>
    </row>
    <row r="11715" spans="23:26" x14ac:dyDescent="0.25">
      <c r="W11715" s="107"/>
      <c r="X11715" s="225"/>
      <c r="Y11715" s="62"/>
      <c r="Z11715" s="108"/>
    </row>
    <row r="11716" spans="23:26" x14ac:dyDescent="0.25">
      <c r="W11716" s="107"/>
      <c r="X11716" s="225"/>
      <c r="Y11716" s="62"/>
      <c r="Z11716" s="108"/>
    </row>
    <row r="11717" spans="23:26" x14ac:dyDescent="0.25">
      <c r="W11717" s="107"/>
      <c r="X11717" s="225"/>
      <c r="Y11717" s="62"/>
      <c r="Z11717" s="108"/>
    </row>
    <row r="11718" spans="23:26" x14ac:dyDescent="0.25">
      <c r="W11718" s="107"/>
      <c r="X11718" s="225"/>
      <c r="Y11718" s="62"/>
      <c r="Z11718" s="108"/>
    </row>
    <row r="11719" spans="23:26" x14ac:dyDescent="0.25">
      <c r="W11719" s="107"/>
      <c r="X11719" s="225"/>
      <c r="Y11719" s="62"/>
      <c r="Z11719" s="108"/>
    </row>
    <row r="11720" spans="23:26" x14ac:dyDescent="0.25">
      <c r="W11720" s="107"/>
      <c r="X11720" s="225"/>
      <c r="Y11720" s="62"/>
      <c r="Z11720" s="108"/>
    </row>
    <row r="11721" spans="23:26" x14ac:dyDescent="0.25">
      <c r="W11721" s="107"/>
      <c r="X11721" s="225"/>
      <c r="Y11721" s="62"/>
      <c r="Z11721" s="108"/>
    </row>
    <row r="11722" spans="23:26" x14ac:dyDescent="0.25">
      <c r="W11722" s="107"/>
      <c r="X11722" s="225"/>
      <c r="Y11722" s="62"/>
      <c r="Z11722" s="108"/>
    </row>
    <row r="11723" spans="23:26" x14ac:dyDescent="0.25">
      <c r="W11723" s="107"/>
      <c r="X11723" s="225"/>
      <c r="Y11723" s="62"/>
      <c r="Z11723" s="108"/>
    </row>
    <row r="11724" spans="23:26" x14ac:dyDescent="0.25">
      <c r="W11724" s="107"/>
      <c r="X11724" s="225"/>
      <c r="Y11724" s="62"/>
      <c r="Z11724" s="108"/>
    </row>
    <row r="11725" spans="23:26" x14ac:dyDescent="0.25">
      <c r="W11725" s="107"/>
      <c r="X11725" s="225"/>
      <c r="Y11725" s="62"/>
      <c r="Z11725" s="108"/>
    </row>
    <row r="11726" spans="23:26" x14ac:dyDescent="0.25">
      <c r="W11726" s="107"/>
      <c r="X11726" s="225"/>
      <c r="Y11726" s="62"/>
      <c r="Z11726" s="108"/>
    </row>
    <row r="11727" spans="23:26" x14ac:dyDescent="0.25">
      <c r="W11727" s="107"/>
      <c r="X11727" s="225"/>
      <c r="Y11727" s="62"/>
      <c r="Z11727" s="108"/>
    </row>
    <row r="11728" spans="23:26" x14ac:dyDescent="0.25">
      <c r="W11728" s="107"/>
      <c r="X11728" s="225"/>
      <c r="Y11728" s="62"/>
      <c r="Z11728" s="108"/>
    </row>
    <row r="11729" spans="23:26" x14ac:dyDescent="0.25">
      <c r="W11729" s="107"/>
      <c r="X11729" s="225"/>
      <c r="Y11729" s="62"/>
      <c r="Z11729" s="108"/>
    </row>
    <row r="11730" spans="23:26" x14ac:dyDescent="0.25">
      <c r="W11730" s="107"/>
      <c r="X11730" s="225"/>
      <c r="Y11730" s="62"/>
      <c r="Z11730" s="108"/>
    </row>
    <row r="11731" spans="23:26" x14ac:dyDescent="0.25">
      <c r="W11731" s="107"/>
      <c r="X11731" s="225"/>
      <c r="Y11731" s="62"/>
      <c r="Z11731" s="108"/>
    </row>
    <row r="11732" spans="23:26" x14ac:dyDescent="0.25">
      <c r="W11732" s="107"/>
      <c r="X11732" s="225"/>
      <c r="Y11732" s="62"/>
      <c r="Z11732" s="108"/>
    </row>
    <row r="11733" spans="23:26" x14ac:dyDescent="0.25">
      <c r="W11733" s="107"/>
      <c r="X11733" s="225"/>
      <c r="Y11733" s="62"/>
      <c r="Z11733" s="108"/>
    </row>
    <row r="11734" spans="23:26" x14ac:dyDescent="0.25">
      <c r="W11734" s="107"/>
      <c r="X11734" s="225"/>
      <c r="Y11734" s="62"/>
      <c r="Z11734" s="108"/>
    </row>
    <row r="11735" spans="23:26" x14ac:dyDescent="0.25">
      <c r="W11735" s="107"/>
      <c r="X11735" s="225"/>
      <c r="Y11735" s="62"/>
      <c r="Z11735" s="108"/>
    </row>
    <row r="11736" spans="23:26" x14ac:dyDescent="0.25">
      <c r="W11736" s="107"/>
      <c r="X11736" s="225"/>
      <c r="Y11736" s="62"/>
      <c r="Z11736" s="108"/>
    </row>
    <row r="11737" spans="23:26" x14ac:dyDescent="0.25">
      <c r="W11737" s="107"/>
      <c r="X11737" s="225"/>
      <c r="Y11737" s="62"/>
      <c r="Z11737" s="108"/>
    </row>
    <row r="11738" spans="23:26" x14ac:dyDescent="0.25">
      <c r="W11738" s="107"/>
      <c r="X11738" s="225"/>
      <c r="Y11738" s="62"/>
      <c r="Z11738" s="108"/>
    </row>
    <row r="11739" spans="23:26" x14ac:dyDescent="0.25">
      <c r="W11739" s="107"/>
      <c r="X11739" s="225"/>
      <c r="Y11739" s="62"/>
      <c r="Z11739" s="108"/>
    </row>
    <row r="11740" spans="23:26" x14ac:dyDescent="0.25">
      <c r="W11740" s="107"/>
      <c r="X11740" s="225"/>
      <c r="Y11740" s="62"/>
      <c r="Z11740" s="108"/>
    </row>
    <row r="11741" spans="23:26" x14ac:dyDescent="0.25">
      <c r="W11741" s="107"/>
      <c r="X11741" s="225"/>
      <c r="Y11741" s="62"/>
      <c r="Z11741" s="108"/>
    </row>
    <row r="11742" spans="23:26" x14ac:dyDescent="0.25">
      <c r="W11742" s="107"/>
      <c r="X11742" s="225"/>
      <c r="Y11742" s="62"/>
      <c r="Z11742" s="108"/>
    </row>
    <row r="11743" spans="23:26" x14ac:dyDescent="0.25">
      <c r="W11743" s="107"/>
      <c r="X11743" s="225"/>
      <c r="Y11743" s="62"/>
      <c r="Z11743" s="108"/>
    </row>
    <row r="11744" spans="23:26" x14ac:dyDescent="0.25">
      <c r="W11744" s="107"/>
      <c r="X11744" s="225"/>
      <c r="Y11744" s="62"/>
      <c r="Z11744" s="108"/>
    </row>
    <row r="11745" spans="23:26" x14ac:dyDescent="0.25">
      <c r="W11745" s="107"/>
      <c r="X11745" s="225"/>
      <c r="Y11745" s="62"/>
      <c r="Z11745" s="108"/>
    </row>
    <row r="11746" spans="23:26" x14ac:dyDescent="0.25">
      <c r="W11746" s="107"/>
      <c r="X11746" s="225"/>
      <c r="Y11746" s="62"/>
      <c r="Z11746" s="108"/>
    </row>
    <row r="11747" spans="23:26" x14ac:dyDescent="0.25">
      <c r="W11747" s="107"/>
      <c r="X11747" s="225"/>
      <c r="Y11747" s="62"/>
      <c r="Z11747" s="108"/>
    </row>
    <row r="11748" spans="23:26" x14ac:dyDescent="0.25">
      <c r="W11748" s="107"/>
      <c r="X11748" s="225"/>
      <c r="Y11748" s="62"/>
      <c r="Z11748" s="108"/>
    </row>
    <row r="11749" spans="23:26" x14ac:dyDescent="0.25">
      <c r="W11749" s="107"/>
      <c r="X11749" s="225"/>
      <c r="Y11749" s="62"/>
      <c r="Z11749" s="108"/>
    </row>
    <row r="11750" spans="23:26" x14ac:dyDescent="0.25">
      <c r="W11750" s="107"/>
      <c r="X11750" s="225"/>
      <c r="Y11750" s="62"/>
      <c r="Z11750" s="108"/>
    </row>
    <row r="11751" spans="23:26" x14ac:dyDescent="0.25">
      <c r="W11751" s="107"/>
      <c r="X11751" s="225"/>
      <c r="Y11751" s="62"/>
      <c r="Z11751" s="108"/>
    </row>
    <row r="11752" spans="23:26" x14ac:dyDescent="0.25">
      <c r="W11752" s="107"/>
      <c r="X11752" s="225"/>
      <c r="Y11752" s="62"/>
      <c r="Z11752" s="108"/>
    </row>
    <row r="11753" spans="23:26" x14ac:dyDescent="0.25">
      <c r="W11753" s="107"/>
      <c r="X11753" s="225"/>
      <c r="Y11753" s="62"/>
      <c r="Z11753" s="108"/>
    </row>
    <row r="11754" spans="23:26" x14ac:dyDescent="0.25">
      <c r="W11754" s="107"/>
      <c r="X11754" s="225"/>
      <c r="Y11754" s="62"/>
      <c r="Z11754" s="108"/>
    </row>
    <row r="11755" spans="23:26" x14ac:dyDescent="0.25">
      <c r="W11755" s="107"/>
      <c r="X11755" s="225"/>
      <c r="Y11755" s="62"/>
      <c r="Z11755" s="108"/>
    </row>
    <row r="11756" spans="23:26" x14ac:dyDescent="0.25">
      <c r="W11756" s="107"/>
      <c r="X11756" s="225"/>
      <c r="Y11756" s="62"/>
      <c r="Z11756" s="108"/>
    </row>
    <row r="11757" spans="23:26" x14ac:dyDescent="0.25">
      <c r="W11757" s="107"/>
      <c r="X11757" s="225"/>
      <c r="Y11757" s="62"/>
      <c r="Z11757" s="108"/>
    </row>
    <row r="11758" spans="23:26" x14ac:dyDescent="0.25">
      <c r="W11758" s="107"/>
      <c r="X11758" s="225"/>
      <c r="Y11758" s="62"/>
      <c r="Z11758" s="108"/>
    </row>
    <row r="11759" spans="23:26" x14ac:dyDescent="0.25">
      <c r="W11759" s="107"/>
      <c r="X11759" s="225"/>
      <c r="Y11759" s="62"/>
      <c r="Z11759" s="108"/>
    </row>
    <row r="11760" spans="23:26" x14ac:dyDescent="0.25">
      <c r="W11760" s="107"/>
      <c r="X11760" s="225"/>
      <c r="Y11760" s="62"/>
      <c r="Z11760" s="108"/>
    </row>
    <row r="11761" spans="23:26" x14ac:dyDescent="0.25">
      <c r="W11761" s="107"/>
      <c r="X11761" s="225"/>
      <c r="Y11761" s="62"/>
      <c r="Z11761" s="108"/>
    </row>
    <row r="11762" spans="23:26" x14ac:dyDescent="0.25">
      <c r="W11762" s="107"/>
      <c r="X11762" s="225"/>
      <c r="Y11762" s="62"/>
      <c r="Z11762" s="108"/>
    </row>
    <row r="11763" spans="23:26" x14ac:dyDescent="0.25">
      <c r="W11763" s="107"/>
      <c r="X11763" s="225"/>
      <c r="Y11763" s="62"/>
      <c r="Z11763" s="108"/>
    </row>
    <row r="11764" spans="23:26" x14ac:dyDescent="0.25">
      <c r="W11764" s="107"/>
      <c r="X11764" s="225"/>
      <c r="Y11764" s="62"/>
      <c r="Z11764" s="108"/>
    </row>
    <row r="11765" spans="23:26" x14ac:dyDescent="0.25">
      <c r="W11765" s="107"/>
      <c r="X11765" s="225"/>
      <c r="Y11765" s="62"/>
      <c r="Z11765" s="108"/>
    </row>
    <row r="11766" spans="23:26" x14ac:dyDescent="0.25">
      <c r="W11766" s="107"/>
      <c r="X11766" s="225"/>
      <c r="Y11766" s="62"/>
      <c r="Z11766" s="108"/>
    </row>
    <row r="11767" spans="23:26" x14ac:dyDescent="0.25">
      <c r="W11767" s="107"/>
      <c r="X11767" s="225"/>
      <c r="Y11767" s="62"/>
      <c r="Z11767" s="108"/>
    </row>
    <row r="11768" spans="23:26" x14ac:dyDescent="0.25">
      <c r="W11768" s="107"/>
      <c r="X11768" s="225"/>
      <c r="Y11768" s="62"/>
      <c r="Z11768" s="108"/>
    </row>
    <row r="11769" spans="23:26" x14ac:dyDescent="0.25">
      <c r="W11769" s="107"/>
      <c r="X11769" s="225"/>
      <c r="Y11769" s="62"/>
      <c r="Z11769" s="108"/>
    </row>
    <row r="11770" spans="23:26" x14ac:dyDescent="0.25">
      <c r="W11770" s="107"/>
      <c r="X11770" s="225"/>
      <c r="Y11770" s="62"/>
      <c r="Z11770" s="108"/>
    </row>
    <row r="11771" spans="23:26" x14ac:dyDescent="0.25">
      <c r="W11771" s="107"/>
      <c r="X11771" s="225"/>
      <c r="Y11771" s="62"/>
      <c r="Z11771" s="108"/>
    </row>
    <row r="11772" spans="23:26" x14ac:dyDescent="0.25">
      <c r="W11772" s="107"/>
      <c r="X11772" s="225"/>
      <c r="Y11772" s="62"/>
      <c r="Z11772" s="108"/>
    </row>
    <row r="11773" spans="23:26" x14ac:dyDescent="0.25">
      <c r="W11773" s="107"/>
      <c r="X11773" s="225"/>
      <c r="Y11773" s="62"/>
      <c r="Z11773" s="108"/>
    </row>
    <row r="11774" spans="23:26" x14ac:dyDescent="0.25">
      <c r="W11774" s="107"/>
      <c r="X11774" s="225"/>
      <c r="Y11774" s="62"/>
      <c r="Z11774" s="108"/>
    </row>
    <row r="11775" spans="23:26" x14ac:dyDescent="0.25">
      <c r="W11775" s="107"/>
      <c r="X11775" s="225"/>
      <c r="Y11775" s="62"/>
      <c r="Z11775" s="108"/>
    </row>
    <row r="11776" spans="23:26" x14ac:dyDescent="0.25">
      <c r="W11776" s="107"/>
      <c r="X11776" s="225"/>
      <c r="Y11776" s="62"/>
      <c r="Z11776" s="108"/>
    </row>
    <row r="11777" spans="23:26" x14ac:dyDescent="0.25">
      <c r="W11777" s="107"/>
      <c r="X11777" s="225"/>
      <c r="Y11777" s="62"/>
      <c r="Z11777" s="108"/>
    </row>
    <row r="11778" spans="23:26" x14ac:dyDescent="0.25">
      <c r="W11778" s="107"/>
      <c r="X11778" s="225"/>
      <c r="Y11778" s="62"/>
      <c r="Z11778" s="108"/>
    </row>
    <row r="11779" spans="23:26" x14ac:dyDescent="0.25">
      <c r="W11779" s="107"/>
      <c r="X11779" s="225"/>
      <c r="Y11779" s="62"/>
      <c r="Z11779" s="108"/>
    </row>
    <row r="11780" spans="23:26" x14ac:dyDescent="0.25">
      <c r="W11780" s="107"/>
      <c r="X11780" s="225"/>
      <c r="Y11780" s="62"/>
      <c r="Z11780" s="108"/>
    </row>
    <row r="11781" spans="23:26" x14ac:dyDescent="0.25">
      <c r="W11781" s="107"/>
      <c r="X11781" s="225"/>
      <c r="Y11781" s="62"/>
      <c r="Z11781" s="108"/>
    </row>
    <row r="11782" spans="23:26" x14ac:dyDescent="0.25">
      <c r="W11782" s="107"/>
      <c r="X11782" s="225"/>
      <c r="Y11782" s="62"/>
      <c r="Z11782" s="108"/>
    </row>
    <row r="11783" spans="23:26" x14ac:dyDescent="0.25">
      <c r="W11783" s="107"/>
      <c r="X11783" s="225"/>
      <c r="Y11783" s="62"/>
      <c r="Z11783" s="108"/>
    </row>
    <row r="11784" spans="23:26" x14ac:dyDescent="0.25">
      <c r="W11784" s="107"/>
      <c r="X11784" s="225"/>
      <c r="Y11784" s="62"/>
      <c r="Z11784" s="108"/>
    </row>
    <row r="11785" spans="23:26" x14ac:dyDescent="0.25">
      <c r="W11785" s="107"/>
      <c r="X11785" s="225"/>
      <c r="Y11785" s="62"/>
      <c r="Z11785" s="108"/>
    </row>
    <row r="11786" spans="23:26" x14ac:dyDescent="0.25">
      <c r="W11786" s="107"/>
      <c r="X11786" s="225"/>
      <c r="Y11786" s="62"/>
      <c r="Z11786" s="108"/>
    </row>
    <row r="11787" spans="23:26" x14ac:dyDescent="0.25">
      <c r="W11787" s="107"/>
      <c r="X11787" s="225"/>
      <c r="Y11787" s="62"/>
      <c r="Z11787" s="108"/>
    </row>
    <row r="11788" spans="23:26" x14ac:dyDescent="0.25">
      <c r="W11788" s="107"/>
      <c r="X11788" s="225"/>
      <c r="Y11788" s="62"/>
      <c r="Z11788" s="108"/>
    </row>
    <row r="11789" spans="23:26" x14ac:dyDescent="0.25">
      <c r="W11789" s="107"/>
      <c r="X11789" s="225"/>
      <c r="Y11789" s="62"/>
      <c r="Z11789" s="108"/>
    </row>
    <row r="11790" spans="23:26" x14ac:dyDescent="0.25">
      <c r="W11790" s="107"/>
      <c r="X11790" s="225"/>
      <c r="Y11790" s="62"/>
      <c r="Z11790" s="108"/>
    </row>
    <row r="11791" spans="23:26" x14ac:dyDescent="0.25">
      <c r="W11791" s="107"/>
      <c r="X11791" s="225"/>
      <c r="Y11791" s="62"/>
      <c r="Z11791" s="108"/>
    </row>
    <row r="11792" spans="23:26" x14ac:dyDescent="0.25">
      <c r="W11792" s="107"/>
      <c r="X11792" s="225"/>
      <c r="Y11792" s="62"/>
      <c r="Z11792" s="108"/>
    </row>
    <row r="11793" spans="23:26" x14ac:dyDescent="0.25">
      <c r="W11793" s="107"/>
      <c r="X11793" s="225"/>
      <c r="Y11793" s="62"/>
      <c r="Z11793" s="108"/>
    </row>
    <row r="11794" spans="23:26" x14ac:dyDescent="0.25">
      <c r="W11794" s="107"/>
      <c r="X11794" s="225"/>
      <c r="Y11794" s="62"/>
      <c r="Z11794" s="108"/>
    </row>
    <row r="11795" spans="23:26" x14ac:dyDescent="0.25">
      <c r="W11795" s="107"/>
      <c r="X11795" s="225"/>
      <c r="Y11795" s="62"/>
      <c r="Z11795" s="108"/>
    </row>
    <row r="11796" spans="23:26" x14ac:dyDescent="0.25">
      <c r="W11796" s="107"/>
      <c r="X11796" s="225"/>
      <c r="Y11796" s="62"/>
      <c r="Z11796" s="108"/>
    </row>
    <row r="11797" spans="23:26" x14ac:dyDescent="0.25">
      <c r="W11797" s="107"/>
      <c r="X11797" s="225"/>
      <c r="Y11797" s="62"/>
      <c r="Z11797" s="108"/>
    </row>
    <row r="11798" spans="23:26" x14ac:dyDescent="0.25">
      <c r="W11798" s="107"/>
      <c r="X11798" s="225"/>
      <c r="Y11798" s="62"/>
      <c r="Z11798" s="108"/>
    </row>
    <row r="11799" spans="23:26" x14ac:dyDescent="0.25">
      <c r="W11799" s="107"/>
      <c r="X11799" s="225"/>
      <c r="Y11799" s="62"/>
      <c r="Z11799" s="108"/>
    </row>
    <row r="11800" spans="23:26" x14ac:dyDescent="0.25">
      <c r="W11800" s="107"/>
      <c r="X11800" s="225"/>
      <c r="Y11800" s="62"/>
      <c r="Z11800" s="108"/>
    </row>
    <row r="11801" spans="23:26" x14ac:dyDescent="0.25">
      <c r="W11801" s="107"/>
      <c r="X11801" s="225"/>
      <c r="Y11801" s="62"/>
      <c r="Z11801" s="108"/>
    </row>
    <row r="11802" spans="23:26" x14ac:dyDescent="0.25">
      <c r="W11802" s="107"/>
      <c r="X11802" s="225"/>
      <c r="Y11802" s="62"/>
      <c r="Z11802" s="108"/>
    </row>
    <row r="11803" spans="23:26" x14ac:dyDescent="0.25">
      <c r="W11803" s="107"/>
      <c r="X11803" s="225"/>
      <c r="Y11803" s="62"/>
      <c r="Z11803" s="108"/>
    </row>
    <row r="11804" spans="23:26" x14ac:dyDescent="0.25">
      <c r="W11804" s="107"/>
      <c r="X11804" s="225"/>
      <c r="Y11804" s="62"/>
      <c r="Z11804" s="108"/>
    </row>
    <row r="11805" spans="23:26" x14ac:dyDescent="0.25">
      <c r="W11805" s="107"/>
      <c r="X11805" s="225"/>
      <c r="Y11805" s="62"/>
      <c r="Z11805" s="108"/>
    </row>
    <row r="11806" spans="23:26" x14ac:dyDescent="0.25">
      <c r="W11806" s="107"/>
      <c r="X11806" s="225"/>
      <c r="Y11806" s="62"/>
      <c r="Z11806" s="108"/>
    </row>
    <row r="11807" spans="23:26" x14ac:dyDescent="0.25">
      <c r="W11807" s="107"/>
      <c r="X11807" s="225"/>
      <c r="Y11807" s="62"/>
      <c r="Z11807" s="108"/>
    </row>
    <row r="11808" spans="23:26" x14ac:dyDescent="0.25">
      <c r="W11808" s="107"/>
      <c r="X11808" s="225"/>
      <c r="Y11808" s="62"/>
      <c r="Z11808" s="108"/>
    </row>
    <row r="11809" spans="23:26" x14ac:dyDescent="0.25">
      <c r="W11809" s="107"/>
      <c r="X11809" s="225"/>
      <c r="Y11809" s="62"/>
      <c r="Z11809" s="108"/>
    </row>
    <row r="11810" spans="23:26" x14ac:dyDescent="0.25">
      <c r="W11810" s="107"/>
      <c r="X11810" s="225"/>
      <c r="Y11810" s="62"/>
      <c r="Z11810" s="108"/>
    </row>
    <row r="11811" spans="23:26" x14ac:dyDescent="0.25">
      <c r="W11811" s="107"/>
      <c r="X11811" s="225"/>
      <c r="Y11811" s="62"/>
      <c r="Z11811" s="108"/>
    </row>
    <row r="11812" spans="23:26" x14ac:dyDescent="0.25">
      <c r="W11812" s="107"/>
      <c r="X11812" s="225"/>
      <c r="Y11812" s="62"/>
      <c r="Z11812" s="108"/>
    </row>
    <row r="11813" spans="23:26" x14ac:dyDescent="0.25">
      <c r="W11813" s="107"/>
      <c r="X11813" s="225"/>
      <c r="Y11813" s="62"/>
      <c r="Z11813" s="108"/>
    </row>
    <row r="11814" spans="23:26" x14ac:dyDescent="0.25">
      <c r="W11814" s="107"/>
      <c r="X11814" s="225"/>
      <c r="Y11814" s="62"/>
      <c r="Z11814" s="108"/>
    </row>
    <row r="11815" spans="23:26" x14ac:dyDescent="0.25">
      <c r="W11815" s="107"/>
      <c r="X11815" s="225"/>
      <c r="Y11815" s="62"/>
      <c r="Z11815" s="108"/>
    </row>
    <row r="11816" spans="23:26" x14ac:dyDescent="0.25">
      <c r="W11816" s="107"/>
      <c r="X11816" s="225"/>
      <c r="Y11816" s="62"/>
      <c r="Z11816" s="108"/>
    </row>
    <row r="11817" spans="23:26" x14ac:dyDescent="0.25">
      <c r="W11817" s="107"/>
      <c r="X11817" s="225"/>
      <c r="Y11817" s="62"/>
      <c r="Z11817" s="108"/>
    </row>
    <row r="11818" spans="23:26" x14ac:dyDescent="0.25">
      <c r="W11818" s="107"/>
      <c r="X11818" s="225"/>
      <c r="Y11818" s="62"/>
      <c r="Z11818" s="108"/>
    </row>
    <row r="11819" spans="23:26" x14ac:dyDescent="0.25">
      <c r="W11819" s="107"/>
      <c r="X11819" s="225"/>
      <c r="Y11819" s="62"/>
      <c r="Z11819" s="108"/>
    </row>
    <row r="11820" spans="23:26" x14ac:dyDescent="0.25">
      <c r="W11820" s="107"/>
      <c r="X11820" s="225"/>
      <c r="Y11820" s="62"/>
      <c r="Z11820" s="108"/>
    </row>
    <row r="11821" spans="23:26" x14ac:dyDescent="0.25">
      <c r="W11821" s="107"/>
      <c r="X11821" s="225"/>
      <c r="Y11821" s="62"/>
      <c r="Z11821" s="108"/>
    </row>
    <row r="11822" spans="23:26" x14ac:dyDescent="0.25">
      <c r="W11822" s="107"/>
      <c r="X11822" s="225"/>
      <c r="Y11822" s="62"/>
      <c r="Z11822" s="108"/>
    </row>
    <row r="11823" spans="23:26" x14ac:dyDescent="0.25">
      <c r="W11823" s="107"/>
      <c r="X11823" s="225"/>
      <c r="Y11823" s="62"/>
      <c r="Z11823" s="108"/>
    </row>
    <row r="11824" spans="23:26" x14ac:dyDescent="0.25">
      <c r="W11824" s="107"/>
      <c r="X11824" s="225"/>
      <c r="Y11824" s="62"/>
      <c r="Z11824" s="108"/>
    </row>
    <row r="11825" spans="23:26" x14ac:dyDescent="0.25">
      <c r="W11825" s="107"/>
      <c r="X11825" s="225"/>
      <c r="Y11825" s="62"/>
      <c r="Z11825" s="108"/>
    </row>
    <row r="11826" spans="23:26" x14ac:dyDescent="0.25">
      <c r="W11826" s="107"/>
      <c r="X11826" s="225"/>
      <c r="Y11826" s="62"/>
      <c r="Z11826" s="108"/>
    </row>
    <row r="11827" spans="23:26" x14ac:dyDescent="0.25">
      <c r="W11827" s="107"/>
      <c r="X11827" s="225"/>
      <c r="Y11827" s="62"/>
      <c r="Z11827" s="108"/>
    </row>
    <row r="11828" spans="23:26" x14ac:dyDescent="0.25">
      <c r="W11828" s="107"/>
      <c r="X11828" s="225"/>
      <c r="Y11828" s="62"/>
      <c r="Z11828" s="108"/>
    </row>
    <row r="11829" spans="23:26" x14ac:dyDescent="0.25">
      <c r="W11829" s="107"/>
      <c r="X11829" s="225"/>
      <c r="Y11829" s="62"/>
      <c r="Z11829" s="108"/>
    </row>
    <row r="11830" spans="23:26" x14ac:dyDescent="0.25">
      <c r="W11830" s="107"/>
      <c r="X11830" s="225"/>
      <c r="Y11830" s="62"/>
      <c r="Z11830" s="108"/>
    </row>
    <row r="11831" spans="23:26" x14ac:dyDescent="0.25">
      <c r="W11831" s="107"/>
      <c r="X11831" s="225"/>
      <c r="Y11831" s="62"/>
      <c r="Z11831" s="108"/>
    </row>
    <row r="11832" spans="23:26" x14ac:dyDescent="0.25">
      <c r="W11832" s="107"/>
      <c r="X11832" s="225"/>
      <c r="Y11832" s="62"/>
      <c r="Z11832" s="108"/>
    </row>
    <row r="11833" spans="23:26" x14ac:dyDescent="0.25">
      <c r="W11833" s="107"/>
      <c r="X11833" s="225"/>
      <c r="Y11833" s="62"/>
      <c r="Z11833" s="108"/>
    </row>
    <row r="11834" spans="23:26" x14ac:dyDescent="0.25">
      <c r="W11834" s="107"/>
      <c r="X11834" s="225"/>
      <c r="Y11834" s="62"/>
      <c r="Z11834" s="108"/>
    </row>
    <row r="11835" spans="23:26" x14ac:dyDescent="0.25">
      <c r="W11835" s="107"/>
      <c r="X11835" s="225"/>
      <c r="Y11835" s="62"/>
      <c r="Z11835" s="108"/>
    </row>
    <row r="11836" spans="23:26" x14ac:dyDescent="0.25">
      <c r="W11836" s="107"/>
      <c r="X11836" s="225"/>
      <c r="Y11836" s="62"/>
      <c r="Z11836" s="108"/>
    </row>
    <row r="11837" spans="23:26" x14ac:dyDescent="0.25">
      <c r="W11837" s="107"/>
      <c r="X11837" s="225"/>
      <c r="Y11837" s="62"/>
      <c r="Z11837" s="108"/>
    </row>
    <row r="11838" spans="23:26" x14ac:dyDescent="0.25">
      <c r="W11838" s="107"/>
      <c r="X11838" s="225"/>
      <c r="Y11838" s="62"/>
      <c r="Z11838" s="108"/>
    </row>
    <row r="11839" spans="23:26" x14ac:dyDescent="0.25">
      <c r="W11839" s="107"/>
      <c r="X11839" s="225"/>
      <c r="Y11839" s="62"/>
      <c r="Z11839" s="108"/>
    </row>
    <row r="11840" spans="23:26" x14ac:dyDescent="0.25">
      <c r="W11840" s="107"/>
      <c r="X11840" s="225"/>
      <c r="Y11840" s="62"/>
      <c r="Z11840" s="108"/>
    </row>
    <row r="11841" spans="23:26" x14ac:dyDescent="0.25">
      <c r="W11841" s="107"/>
      <c r="X11841" s="225"/>
      <c r="Y11841" s="62"/>
      <c r="Z11841" s="108"/>
    </row>
    <row r="11842" spans="23:26" x14ac:dyDescent="0.25">
      <c r="W11842" s="107"/>
      <c r="X11842" s="225"/>
      <c r="Y11842" s="62"/>
      <c r="Z11842" s="108"/>
    </row>
    <row r="11843" spans="23:26" x14ac:dyDescent="0.25">
      <c r="W11843" s="107"/>
      <c r="X11843" s="225"/>
      <c r="Y11843" s="62"/>
      <c r="Z11843" s="108"/>
    </row>
    <row r="11844" spans="23:26" x14ac:dyDescent="0.25">
      <c r="W11844" s="107"/>
      <c r="X11844" s="225"/>
      <c r="Y11844" s="62"/>
      <c r="Z11844" s="108"/>
    </row>
    <row r="11845" spans="23:26" x14ac:dyDescent="0.25">
      <c r="W11845" s="107"/>
      <c r="X11845" s="225"/>
      <c r="Y11845" s="62"/>
      <c r="Z11845" s="108"/>
    </row>
    <row r="11846" spans="23:26" x14ac:dyDescent="0.25">
      <c r="W11846" s="107"/>
      <c r="X11846" s="225"/>
      <c r="Y11846" s="62"/>
      <c r="Z11846" s="108"/>
    </row>
    <row r="11847" spans="23:26" x14ac:dyDescent="0.25">
      <c r="W11847" s="107"/>
      <c r="X11847" s="225"/>
      <c r="Y11847" s="62"/>
      <c r="Z11847" s="108"/>
    </row>
    <row r="11848" spans="23:26" x14ac:dyDescent="0.25">
      <c r="W11848" s="107"/>
      <c r="X11848" s="225"/>
      <c r="Y11848" s="62"/>
      <c r="Z11848" s="108"/>
    </row>
    <row r="11849" spans="23:26" x14ac:dyDescent="0.25">
      <c r="W11849" s="107"/>
      <c r="X11849" s="225"/>
      <c r="Y11849" s="62"/>
      <c r="Z11849" s="108"/>
    </row>
    <row r="11850" spans="23:26" x14ac:dyDescent="0.25">
      <c r="W11850" s="107"/>
      <c r="X11850" s="225"/>
      <c r="Y11850" s="62"/>
      <c r="Z11850" s="108"/>
    </row>
    <row r="11851" spans="23:26" x14ac:dyDescent="0.25">
      <c r="W11851" s="107"/>
      <c r="X11851" s="225"/>
      <c r="Y11851" s="62"/>
      <c r="Z11851" s="108"/>
    </row>
    <row r="11852" spans="23:26" x14ac:dyDescent="0.25">
      <c r="W11852" s="107"/>
      <c r="X11852" s="225"/>
      <c r="Y11852" s="62"/>
      <c r="Z11852" s="108"/>
    </row>
    <row r="11853" spans="23:26" x14ac:dyDescent="0.25">
      <c r="W11853" s="107"/>
      <c r="X11853" s="225"/>
      <c r="Y11853" s="62"/>
      <c r="Z11853" s="108"/>
    </row>
    <row r="11854" spans="23:26" x14ac:dyDescent="0.25">
      <c r="W11854" s="107"/>
      <c r="X11854" s="225"/>
      <c r="Y11854" s="62"/>
      <c r="Z11854" s="108"/>
    </row>
    <row r="11855" spans="23:26" x14ac:dyDescent="0.25">
      <c r="W11855" s="107"/>
      <c r="X11855" s="225"/>
      <c r="Y11855" s="62"/>
      <c r="Z11855" s="108"/>
    </row>
    <row r="11856" spans="23:26" x14ac:dyDescent="0.25">
      <c r="W11856" s="107"/>
      <c r="X11856" s="225"/>
      <c r="Y11856" s="62"/>
      <c r="Z11856" s="108"/>
    </row>
    <row r="11857" spans="23:26" x14ac:dyDescent="0.25">
      <c r="W11857" s="107"/>
      <c r="X11857" s="225"/>
      <c r="Y11857" s="62"/>
      <c r="Z11857" s="108"/>
    </row>
    <row r="11858" spans="23:26" x14ac:dyDescent="0.25">
      <c r="W11858" s="107"/>
      <c r="X11858" s="225"/>
      <c r="Y11858" s="62"/>
      <c r="Z11858" s="108"/>
    </row>
    <row r="11859" spans="23:26" x14ac:dyDescent="0.25">
      <c r="W11859" s="107"/>
      <c r="X11859" s="225"/>
      <c r="Y11859" s="62"/>
      <c r="Z11859" s="108"/>
    </row>
    <row r="11860" spans="23:26" x14ac:dyDescent="0.25">
      <c r="W11860" s="107"/>
      <c r="X11860" s="225"/>
      <c r="Y11860" s="62"/>
      <c r="Z11860" s="108"/>
    </row>
    <row r="11861" spans="23:26" x14ac:dyDescent="0.25">
      <c r="W11861" s="107"/>
      <c r="X11861" s="225"/>
      <c r="Y11861" s="62"/>
      <c r="Z11861" s="108"/>
    </row>
    <row r="11862" spans="23:26" x14ac:dyDescent="0.25">
      <c r="W11862" s="107"/>
      <c r="X11862" s="225"/>
      <c r="Y11862" s="62"/>
      <c r="Z11862" s="108"/>
    </row>
    <row r="11863" spans="23:26" x14ac:dyDescent="0.25">
      <c r="W11863" s="107"/>
      <c r="X11863" s="225"/>
      <c r="Y11863" s="62"/>
      <c r="Z11863" s="108"/>
    </row>
    <row r="11864" spans="23:26" x14ac:dyDescent="0.25">
      <c r="W11864" s="107"/>
      <c r="X11864" s="225"/>
      <c r="Y11864" s="62"/>
      <c r="Z11864" s="108"/>
    </row>
    <row r="11865" spans="23:26" x14ac:dyDescent="0.25">
      <c r="W11865" s="107"/>
      <c r="X11865" s="225"/>
      <c r="Y11865" s="62"/>
      <c r="Z11865" s="108"/>
    </row>
    <row r="11866" spans="23:26" x14ac:dyDescent="0.25">
      <c r="W11866" s="107"/>
      <c r="X11866" s="225"/>
      <c r="Y11866" s="62"/>
      <c r="Z11866" s="108"/>
    </row>
    <row r="11867" spans="23:26" x14ac:dyDescent="0.25">
      <c r="W11867" s="107"/>
      <c r="X11867" s="225"/>
      <c r="Y11867" s="62"/>
      <c r="Z11867" s="108"/>
    </row>
    <row r="11868" spans="23:26" x14ac:dyDescent="0.25">
      <c r="W11868" s="107"/>
      <c r="X11868" s="225"/>
      <c r="Y11868" s="62"/>
      <c r="Z11868" s="108"/>
    </row>
    <row r="11869" spans="23:26" x14ac:dyDescent="0.25">
      <c r="W11869" s="107"/>
      <c r="X11869" s="225"/>
      <c r="Y11869" s="62"/>
      <c r="Z11869" s="108"/>
    </row>
    <row r="11870" spans="23:26" x14ac:dyDescent="0.25">
      <c r="W11870" s="107"/>
      <c r="X11870" s="225"/>
      <c r="Y11870" s="62"/>
      <c r="Z11870" s="108"/>
    </row>
    <row r="11871" spans="23:26" x14ac:dyDescent="0.25">
      <c r="W11871" s="107"/>
      <c r="X11871" s="225"/>
      <c r="Y11871" s="62"/>
      <c r="Z11871" s="108"/>
    </row>
    <row r="11872" spans="23:26" x14ac:dyDescent="0.25">
      <c r="W11872" s="107"/>
      <c r="X11872" s="225"/>
      <c r="Y11872" s="62"/>
      <c r="Z11872" s="108"/>
    </row>
    <row r="11873" spans="23:26" x14ac:dyDescent="0.25">
      <c r="W11873" s="107"/>
      <c r="X11873" s="225"/>
      <c r="Y11873" s="62"/>
      <c r="Z11873" s="108"/>
    </row>
    <row r="11874" spans="23:26" x14ac:dyDescent="0.25">
      <c r="W11874" s="107"/>
      <c r="X11874" s="225"/>
      <c r="Y11874" s="62"/>
      <c r="Z11874" s="108"/>
    </row>
    <row r="11875" spans="23:26" x14ac:dyDescent="0.25">
      <c r="W11875" s="107"/>
      <c r="X11875" s="225"/>
      <c r="Y11875" s="62"/>
      <c r="Z11875" s="108"/>
    </row>
    <row r="11876" spans="23:26" x14ac:dyDescent="0.25">
      <c r="W11876" s="107"/>
      <c r="X11876" s="225"/>
      <c r="Y11876" s="62"/>
      <c r="Z11876" s="108"/>
    </row>
    <row r="11877" spans="23:26" x14ac:dyDescent="0.25">
      <c r="W11877" s="107"/>
      <c r="X11877" s="225"/>
      <c r="Y11877" s="62"/>
      <c r="Z11877" s="108"/>
    </row>
    <row r="11878" spans="23:26" x14ac:dyDescent="0.25">
      <c r="W11878" s="107"/>
      <c r="X11878" s="225"/>
      <c r="Y11878" s="62"/>
      <c r="Z11878" s="108"/>
    </row>
    <row r="11879" spans="23:26" x14ac:dyDescent="0.25">
      <c r="W11879" s="107"/>
      <c r="X11879" s="225"/>
      <c r="Y11879" s="62"/>
      <c r="Z11879" s="108"/>
    </row>
    <row r="11880" spans="23:26" x14ac:dyDescent="0.25">
      <c r="W11880" s="107"/>
      <c r="X11880" s="225"/>
      <c r="Y11880" s="62"/>
      <c r="Z11880" s="108"/>
    </row>
    <row r="11881" spans="23:26" x14ac:dyDescent="0.25">
      <c r="W11881" s="107"/>
      <c r="X11881" s="225"/>
      <c r="Y11881" s="62"/>
      <c r="Z11881" s="108"/>
    </row>
    <row r="11882" spans="23:26" x14ac:dyDescent="0.25">
      <c r="W11882" s="107"/>
      <c r="X11882" s="225"/>
      <c r="Y11882" s="62"/>
      <c r="Z11882" s="108"/>
    </row>
    <row r="11883" spans="23:26" x14ac:dyDescent="0.25">
      <c r="W11883" s="107"/>
      <c r="X11883" s="225"/>
      <c r="Y11883" s="62"/>
      <c r="Z11883" s="108"/>
    </row>
    <row r="11884" spans="23:26" x14ac:dyDescent="0.25">
      <c r="W11884" s="107"/>
      <c r="X11884" s="225"/>
      <c r="Y11884" s="62"/>
      <c r="Z11884" s="108"/>
    </row>
    <row r="11885" spans="23:26" x14ac:dyDescent="0.25">
      <c r="W11885" s="107"/>
      <c r="X11885" s="225"/>
      <c r="Y11885" s="62"/>
      <c r="Z11885" s="108"/>
    </row>
    <row r="11886" spans="23:26" x14ac:dyDescent="0.25">
      <c r="W11886" s="107"/>
      <c r="X11886" s="225"/>
      <c r="Y11886" s="62"/>
      <c r="Z11886" s="108"/>
    </row>
    <row r="11887" spans="23:26" x14ac:dyDescent="0.25">
      <c r="W11887" s="107"/>
      <c r="X11887" s="225"/>
      <c r="Y11887" s="62"/>
      <c r="Z11887" s="108"/>
    </row>
    <row r="11888" spans="23:26" x14ac:dyDescent="0.25">
      <c r="W11888" s="107"/>
      <c r="X11888" s="225"/>
      <c r="Y11888" s="62"/>
      <c r="Z11888" s="108"/>
    </row>
    <row r="11889" spans="23:26" x14ac:dyDescent="0.25">
      <c r="W11889" s="107"/>
      <c r="X11889" s="225"/>
      <c r="Y11889" s="62"/>
      <c r="Z11889" s="108"/>
    </row>
    <row r="11890" spans="23:26" x14ac:dyDescent="0.25">
      <c r="W11890" s="107"/>
      <c r="X11890" s="225"/>
      <c r="Y11890" s="62"/>
      <c r="Z11890" s="108"/>
    </row>
    <row r="11891" spans="23:26" x14ac:dyDescent="0.25">
      <c r="W11891" s="107"/>
      <c r="X11891" s="225"/>
      <c r="Y11891" s="62"/>
      <c r="Z11891" s="108"/>
    </row>
    <row r="11892" spans="23:26" x14ac:dyDescent="0.25">
      <c r="W11892" s="107"/>
      <c r="X11892" s="225"/>
      <c r="Y11892" s="62"/>
      <c r="Z11892" s="108"/>
    </row>
    <row r="11893" spans="23:26" x14ac:dyDescent="0.25">
      <c r="W11893" s="107"/>
      <c r="X11893" s="225"/>
      <c r="Y11893" s="62"/>
      <c r="Z11893" s="108"/>
    </row>
    <row r="11894" spans="23:26" x14ac:dyDescent="0.25">
      <c r="W11894" s="107"/>
      <c r="X11894" s="225"/>
      <c r="Y11894" s="62"/>
      <c r="Z11894" s="108"/>
    </row>
    <row r="11895" spans="23:26" x14ac:dyDescent="0.25">
      <c r="W11895" s="107"/>
      <c r="X11895" s="225"/>
      <c r="Y11895" s="62"/>
      <c r="Z11895" s="108"/>
    </row>
    <row r="11896" spans="23:26" x14ac:dyDescent="0.25">
      <c r="W11896" s="107"/>
      <c r="X11896" s="225"/>
      <c r="Y11896" s="62"/>
      <c r="Z11896" s="108"/>
    </row>
    <row r="11897" spans="23:26" x14ac:dyDescent="0.25">
      <c r="W11897" s="107"/>
      <c r="X11897" s="225"/>
      <c r="Y11897" s="62"/>
      <c r="Z11897" s="108"/>
    </row>
    <row r="11898" spans="23:26" x14ac:dyDescent="0.25">
      <c r="W11898" s="107"/>
      <c r="X11898" s="225"/>
      <c r="Y11898" s="62"/>
      <c r="Z11898" s="108"/>
    </row>
    <row r="11899" spans="23:26" x14ac:dyDescent="0.25">
      <c r="W11899" s="107"/>
      <c r="X11899" s="225"/>
      <c r="Y11899" s="62"/>
      <c r="Z11899" s="108"/>
    </row>
    <row r="11900" spans="23:26" x14ac:dyDescent="0.25">
      <c r="W11900" s="107"/>
      <c r="X11900" s="225"/>
      <c r="Y11900" s="62"/>
      <c r="Z11900" s="108"/>
    </row>
    <row r="11901" spans="23:26" x14ac:dyDescent="0.25">
      <c r="W11901" s="107"/>
      <c r="X11901" s="225"/>
      <c r="Y11901" s="62"/>
      <c r="Z11901" s="108"/>
    </row>
    <row r="11902" spans="23:26" x14ac:dyDescent="0.25">
      <c r="W11902" s="107"/>
      <c r="X11902" s="225"/>
      <c r="Y11902" s="62"/>
      <c r="Z11902" s="108"/>
    </row>
    <row r="11903" spans="23:26" x14ac:dyDescent="0.25">
      <c r="W11903" s="107"/>
      <c r="X11903" s="225"/>
      <c r="Y11903" s="62"/>
      <c r="Z11903" s="108"/>
    </row>
    <row r="11904" spans="23:26" x14ac:dyDescent="0.25">
      <c r="W11904" s="107"/>
      <c r="X11904" s="225"/>
      <c r="Y11904" s="62"/>
      <c r="Z11904" s="108"/>
    </row>
    <row r="11905" spans="23:26" x14ac:dyDescent="0.25">
      <c r="W11905" s="107"/>
      <c r="X11905" s="225"/>
      <c r="Y11905" s="62"/>
      <c r="Z11905" s="108"/>
    </row>
    <row r="11906" spans="23:26" x14ac:dyDescent="0.25">
      <c r="W11906" s="107"/>
      <c r="X11906" s="225"/>
      <c r="Y11906" s="62"/>
      <c r="Z11906" s="108"/>
    </row>
    <row r="11907" spans="23:26" x14ac:dyDescent="0.25">
      <c r="W11907" s="107"/>
      <c r="X11907" s="225"/>
      <c r="Y11907" s="62"/>
      <c r="Z11907" s="108"/>
    </row>
    <row r="11908" spans="23:26" x14ac:dyDescent="0.25">
      <c r="W11908" s="107"/>
      <c r="X11908" s="225"/>
      <c r="Y11908" s="62"/>
      <c r="Z11908" s="108"/>
    </row>
    <row r="11909" spans="23:26" x14ac:dyDescent="0.25">
      <c r="W11909" s="107"/>
      <c r="X11909" s="225"/>
      <c r="Y11909" s="62"/>
      <c r="Z11909" s="108"/>
    </row>
    <row r="11910" spans="23:26" x14ac:dyDescent="0.25">
      <c r="W11910" s="107"/>
      <c r="X11910" s="225"/>
      <c r="Y11910" s="62"/>
      <c r="Z11910" s="108"/>
    </row>
    <row r="11911" spans="23:26" x14ac:dyDescent="0.25">
      <c r="W11911" s="107"/>
      <c r="X11911" s="225"/>
      <c r="Y11911" s="62"/>
      <c r="Z11911" s="108"/>
    </row>
    <row r="11912" spans="23:26" x14ac:dyDescent="0.25">
      <c r="W11912" s="107"/>
      <c r="X11912" s="225"/>
      <c r="Y11912" s="62"/>
      <c r="Z11912" s="108"/>
    </row>
    <row r="11913" spans="23:26" x14ac:dyDescent="0.25">
      <c r="W11913" s="107"/>
      <c r="X11913" s="225"/>
      <c r="Y11913" s="62"/>
      <c r="Z11913" s="108"/>
    </row>
    <row r="11914" spans="23:26" x14ac:dyDescent="0.25">
      <c r="W11914" s="107"/>
      <c r="X11914" s="225"/>
      <c r="Y11914" s="62"/>
      <c r="Z11914" s="108"/>
    </row>
    <row r="11915" spans="23:26" x14ac:dyDescent="0.25">
      <c r="W11915" s="107"/>
      <c r="X11915" s="225"/>
      <c r="Y11915" s="62"/>
      <c r="Z11915" s="108"/>
    </row>
    <row r="11916" spans="23:26" x14ac:dyDescent="0.25">
      <c r="W11916" s="107"/>
      <c r="X11916" s="225"/>
      <c r="Y11916" s="62"/>
      <c r="Z11916" s="108"/>
    </row>
    <row r="11917" spans="23:26" x14ac:dyDescent="0.25">
      <c r="W11917" s="107"/>
      <c r="X11917" s="225"/>
      <c r="Y11917" s="62"/>
      <c r="Z11917" s="108"/>
    </row>
    <row r="11918" spans="23:26" x14ac:dyDescent="0.25">
      <c r="W11918" s="107"/>
      <c r="X11918" s="225"/>
      <c r="Y11918" s="62"/>
      <c r="Z11918" s="108"/>
    </row>
    <row r="11919" spans="23:26" x14ac:dyDescent="0.25">
      <c r="W11919" s="107"/>
      <c r="X11919" s="225"/>
      <c r="Y11919" s="62"/>
      <c r="Z11919" s="108"/>
    </row>
    <row r="11920" spans="23:26" x14ac:dyDescent="0.25">
      <c r="W11920" s="107"/>
      <c r="X11920" s="225"/>
      <c r="Y11920" s="62"/>
      <c r="Z11920" s="108"/>
    </row>
    <row r="11921" spans="23:26" x14ac:dyDescent="0.25">
      <c r="W11921" s="107"/>
      <c r="X11921" s="225"/>
      <c r="Y11921" s="62"/>
      <c r="Z11921" s="108"/>
    </row>
    <row r="11922" spans="23:26" x14ac:dyDescent="0.25">
      <c r="W11922" s="107"/>
      <c r="X11922" s="225"/>
      <c r="Y11922" s="62"/>
      <c r="Z11922" s="108"/>
    </row>
    <row r="11923" spans="23:26" x14ac:dyDescent="0.25">
      <c r="W11923" s="107"/>
      <c r="X11923" s="225"/>
      <c r="Y11923" s="62"/>
      <c r="Z11923" s="108"/>
    </row>
    <row r="11924" spans="23:26" x14ac:dyDescent="0.25">
      <c r="W11924" s="107"/>
      <c r="X11924" s="225"/>
      <c r="Y11924" s="62"/>
      <c r="Z11924" s="108"/>
    </row>
    <row r="11925" spans="23:26" x14ac:dyDescent="0.25">
      <c r="W11925" s="107"/>
      <c r="X11925" s="225"/>
      <c r="Y11925" s="62"/>
      <c r="Z11925" s="108"/>
    </row>
    <row r="11926" spans="23:26" x14ac:dyDescent="0.25">
      <c r="W11926" s="107"/>
      <c r="X11926" s="225"/>
      <c r="Y11926" s="62"/>
      <c r="Z11926" s="108"/>
    </row>
    <row r="11927" spans="23:26" x14ac:dyDescent="0.25">
      <c r="W11927" s="107"/>
      <c r="X11927" s="225"/>
      <c r="Y11927" s="62"/>
      <c r="Z11927" s="108"/>
    </row>
    <row r="11928" spans="23:26" x14ac:dyDescent="0.25">
      <c r="W11928" s="107"/>
      <c r="X11928" s="225"/>
      <c r="Y11928" s="62"/>
      <c r="Z11928" s="108"/>
    </row>
    <row r="11929" spans="23:26" x14ac:dyDescent="0.25">
      <c r="W11929" s="107"/>
      <c r="X11929" s="225"/>
      <c r="Y11929" s="62"/>
      <c r="Z11929" s="108"/>
    </row>
    <row r="11930" spans="23:26" x14ac:dyDescent="0.25">
      <c r="W11930" s="107"/>
      <c r="X11930" s="225"/>
      <c r="Y11930" s="62"/>
      <c r="Z11930" s="108"/>
    </row>
    <row r="11931" spans="23:26" x14ac:dyDescent="0.25">
      <c r="W11931" s="107"/>
      <c r="X11931" s="225"/>
      <c r="Y11931" s="62"/>
      <c r="Z11931" s="108"/>
    </row>
    <row r="11932" spans="23:26" x14ac:dyDescent="0.25">
      <c r="W11932" s="107"/>
      <c r="X11932" s="225"/>
      <c r="Y11932" s="62"/>
      <c r="Z11932" s="108"/>
    </row>
    <row r="11933" spans="23:26" x14ac:dyDescent="0.25">
      <c r="W11933" s="107"/>
      <c r="X11933" s="225"/>
      <c r="Y11933" s="62"/>
      <c r="Z11933" s="108"/>
    </row>
    <row r="11934" spans="23:26" x14ac:dyDescent="0.25">
      <c r="W11934" s="107"/>
      <c r="X11934" s="225"/>
      <c r="Y11934" s="62"/>
      <c r="Z11934" s="108"/>
    </row>
    <row r="11935" spans="23:26" x14ac:dyDescent="0.25">
      <c r="W11935" s="107"/>
      <c r="X11935" s="225"/>
      <c r="Y11935" s="62"/>
      <c r="Z11935" s="108"/>
    </row>
    <row r="11936" spans="23:26" x14ac:dyDescent="0.25">
      <c r="W11936" s="107"/>
      <c r="X11936" s="225"/>
      <c r="Y11936" s="62"/>
      <c r="Z11936" s="108"/>
    </row>
    <row r="11937" spans="23:26" x14ac:dyDescent="0.25">
      <c r="W11937" s="107"/>
      <c r="X11937" s="225"/>
      <c r="Y11937" s="62"/>
      <c r="Z11937" s="108"/>
    </row>
    <row r="11938" spans="23:26" x14ac:dyDescent="0.25">
      <c r="W11938" s="107"/>
      <c r="X11938" s="225"/>
      <c r="Y11938" s="62"/>
      <c r="Z11938" s="108"/>
    </row>
    <row r="11939" spans="23:26" x14ac:dyDescent="0.25">
      <c r="W11939" s="107"/>
      <c r="X11939" s="225"/>
      <c r="Y11939" s="62"/>
      <c r="Z11939" s="108"/>
    </row>
    <row r="11940" spans="23:26" x14ac:dyDescent="0.25">
      <c r="W11940" s="107"/>
      <c r="X11940" s="225"/>
      <c r="Y11940" s="62"/>
      <c r="Z11940" s="108"/>
    </row>
    <row r="11941" spans="23:26" x14ac:dyDescent="0.25">
      <c r="W11941" s="107"/>
      <c r="X11941" s="225"/>
      <c r="Y11941" s="62"/>
      <c r="Z11941" s="108"/>
    </row>
    <row r="11942" spans="23:26" x14ac:dyDescent="0.25">
      <c r="W11942" s="107"/>
      <c r="X11942" s="225"/>
      <c r="Y11942" s="62"/>
      <c r="Z11942" s="108"/>
    </row>
    <row r="11943" spans="23:26" x14ac:dyDescent="0.25">
      <c r="W11943" s="107"/>
      <c r="X11943" s="225"/>
      <c r="Y11943" s="62"/>
      <c r="Z11943" s="108"/>
    </row>
    <row r="11944" spans="23:26" x14ac:dyDescent="0.25">
      <c r="W11944" s="107"/>
      <c r="X11944" s="225"/>
      <c r="Y11944" s="62"/>
      <c r="Z11944" s="108"/>
    </row>
    <row r="11945" spans="23:26" x14ac:dyDescent="0.25">
      <c r="W11945" s="107"/>
      <c r="X11945" s="225"/>
      <c r="Y11945" s="62"/>
      <c r="Z11945" s="108"/>
    </row>
    <row r="11946" spans="23:26" x14ac:dyDescent="0.25">
      <c r="W11946" s="107"/>
      <c r="X11946" s="225"/>
      <c r="Y11946" s="62"/>
      <c r="Z11946" s="108"/>
    </row>
    <row r="11947" spans="23:26" x14ac:dyDescent="0.25">
      <c r="W11947" s="107"/>
      <c r="X11947" s="225"/>
      <c r="Y11947" s="62"/>
      <c r="Z11947" s="108"/>
    </row>
    <row r="11948" spans="23:26" x14ac:dyDescent="0.25">
      <c r="W11948" s="107"/>
      <c r="X11948" s="225"/>
      <c r="Y11948" s="62"/>
      <c r="Z11948" s="108"/>
    </row>
    <row r="11949" spans="23:26" x14ac:dyDescent="0.25">
      <c r="W11949" s="107"/>
      <c r="X11949" s="225"/>
      <c r="Y11949" s="62"/>
      <c r="Z11949" s="108"/>
    </row>
    <row r="11950" spans="23:26" x14ac:dyDescent="0.25">
      <c r="W11950" s="107"/>
      <c r="X11950" s="225"/>
      <c r="Y11950" s="62"/>
      <c r="Z11950" s="108"/>
    </row>
    <row r="11951" spans="23:26" x14ac:dyDescent="0.25">
      <c r="W11951" s="107"/>
      <c r="X11951" s="225"/>
      <c r="Y11951" s="62"/>
      <c r="Z11951" s="108"/>
    </row>
    <row r="11952" spans="23:26" x14ac:dyDescent="0.25">
      <c r="W11952" s="107"/>
      <c r="X11952" s="225"/>
      <c r="Y11952" s="62"/>
      <c r="Z11952" s="108"/>
    </row>
    <row r="11953" spans="23:26" x14ac:dyDescent="0.25">
      <c r="W11953" s="107"/>
      <c r="X11953" s="225"/>
      <c r="Y11953" s="62"/>
      <c r="Z11953" s="108"/>
    </row>
    <row r="11954" spans="23:26" x14ac:dyDescent="0.25">
      <c r="W11954" s="107"/>
      <c r="X11954" s="225"/>
      <c r="Y11954" s="62"/>
      <c r="Z11954" s="108"/>
    </row>
    <row r="11955" spans="23:26" x14ac:dyDescent="0.25">
      <c r="W11955" s="107"/>
      <c r="X11955" s="225"/>
      <c r="Y11955" s="62"/>
      <c r="Z11955" s="108"/>
    </row>
    <row r="11956" spans="23:26" x14ac:dyDescent="0.25">
      <c r="W11956" s="107"/>
      <c r="X11956" s="225"/>
      <c r="Y11956" s="62"/>
      <c r="Z11956" s="108"/>
    </row>
    <row r="11957" spans="23:26" x14ac:dyDescent="0.25">
      <c r="W11957" s="107"/>
      <c r="X11957" s="225"/>
      <c r="Y11957" s="62"/>
      <c r="Z11957" s="108"/>
    </row>
    <row r="11958" spans="23:26" x14ac:dyDescent="0.25">
      <c r="W11958" s="107"/>
      <c r="X11958" s="225"/>
      <c r="Y11958" s="62"/>
      <c r="Z11958" s="108"/>
    </row>
    <row r="11959" spans="23:26" x14ac:dyDescent="0.25">
      <c r="W11959" s="107"/>
      <c r="X11959" s="225"/>
      <c r="Y11959" s="62"/>
      <c r="Z11959" s="108"/>
    </row>
    <row r="11960" spans="23:26" x14ac:dyDescent="0.25">
      <c r="W11960" s="107"/>
      <c r="X11960" s="225"/>
      <c r="Y11960" s="62"/>
      <c r="Z11960" s="108"/>
    </row>
    <row r="11961" spans="23:26" x14ac:dyDescent="0.25">
      <c r="W11961" s="107"/>
      <c r="X11961" s="225"/>
      <c r="Y11961" s="62"/>
      <c r="Z11961" s="108"/>
    </row>
    <row r="11962" spans="23:26" x14ac:dyDescent="0.25">
      <c r="W11962" s="107"/>
      <c r="X11962" s="225"/>
      <c r="Y11962" s="62"/>
      <c r="Z11962" s="108"/>
    </row>
    <row r="11963" spans="23:26" x14ac:dyDescent="0.25">
      <c r="W11963" s="107"/>
      <c r="X11963" s="225"/>
      <c r="Y11963" s="62"/>
      <c r="Z11963" s="108"/>
    </row>
    <row r="11964" spans="23:26" x14ac:dyDescent="0.25">
      <c r="W11964" s="107"/>
      <c r="X11964" s="225"/>
      <c r="Y11964" s="62"/>
      <c r="Z11964" s="108"/>
    </row>
    <row r="11965" spans="23:26" x14ac:dyDescent="0.25">
      <c r="W11965" s="107"/>
      <c r="X11965" s="225"/>
      <c r="Y11965" s="62"/>
      <c r="Z11965" s="108"/>
    </row>
    <row r="11966" spans="23:26" x14ac:dyDescent="0.25">
      <c r="W11966" s="107"/>
      <c r="X11966" s="225"/>
      <c r="Y11966" s="62"/>
      <c r="Z11966" s="108"/>
    </row>
    <row r="11967" spans="23:26" x14ac:dyDescent="0.25">
      <c r="W11967" s="107"/>
      <c r="X11967" s="225"/>
      <c r="Y11967" s="62"/>
      <c r="Z11967" s="108"/>
    </row>
    <row r="11968" spans="23:26" x14ac:dyDescent="0.25">
      <c r="W11968" s="107"/>
      <c r="X11968" s="225"/>
      <c r="Y11968" s="62"/>
      <c r="Z11968" s="108"/>
    </row>
    <row r="11969" spans="23:26" x14ac:dyDescent="0.25">
      <c r="W11969" s="107"/>
      <c r="X11969" s="225"/>
      <c r="Y11969" s="62"/>
      <c r="Z11969" s="108"/>
    </row>
    <row r="11970" spans="23:26" x14ac:dyDescent="0.25">
      <c r="W11970" s="107"/>
      <c r="X11970" s="225"/>
      <c r="Y11970" s="62"/>
      <c r="Z11970" s="108"/>
    </row>
    <row r="11971" spans="23:26" x14ac:dyDescent="0.25">
      <c r="W11971" s="107"/>
      <c r="X11971" s="225"/>
      <c r="Y11971" s="62"/>
      <c r="Z11971" s="108"/>
    </row>
    <row r="11972" spans="23:26" x14ac:dyDescent="0.25">
      <c r="W11972" s="107"/>
      <c r="X11972" s="225"/>
      <c r="Y11972" s="62"/>
      <c r="Z11972" s="108"/>
    </row>
    <row r="11973" spans="23:26" x14ac:dyDescent="0.25">
      <c r="W11973" s="107"/>
      <c r="X11973" s="225"/>
      <c r="Y11973" s="62"/>
      <c r="Z11973" s="108"/>
    </row>
    <row r="11974" spans="23:26" x14ac:dyDescent="0.25">
      <c r="W11974" s="107"/>
      <c r="X11974" s="225"/>
      <c r="Y11974" s="62"/>
      <c r="Z11974" s="108"/>
    </row>
    <row r="11975" spans="23:26" x14ac:dyDescent="0.25">
      <c r="W11975" s="107"/>
      <c r="X11975" s="225"/>
      <c r="Y11975" s="62"/>
      <c r="Z11975" s="108"/>
    </row>
    <row r="11976" spans="23:26" x14ac:dyDescent="0.25">
      <c r="W11976" s="107"/>
      <c r="X11976" s="225"/>
      <c r="Y11976" s="62"/>
      <c r="Z11976" s="108"/>
    </row>
    <row r="11977" spans="23:26" x14ac:dyDescent="0.25">
      <c r="W11977" s="107"/>
      <c r="X11977" s="225"/>
      <c r="Y11977" s="62"/>
      <c r="Z11977" s="108"/>
    </row>
    <row r="11978" spans="23:26" x14ac:dyDescent="0.25">
      <c r="W11978" s="107"/>
      <c r="X11978" s="225"/>
      <c r="Y11978" s="62"/>
      <c r="Z11978" s="108"/>
    </row>
    <row r="11979" spans="23:26" x14ac:dyDescent="0.25">
      <c r="W11979" s="107"/>
      <c r="X11979" s="225"/>
      <c r="Y11979" s="62"/>
      <c r="Z11979" s="108"/>
    </row>
    <row r="11980" spans="23:26" x14ac:dyDescent="0.25">
      <c r="W11980" s="107"/>
      <c r="X11980" s="225"/>
      <c r="Y11980" s="62"/>
      <c r="Z11980" s="108"/>
    </row>
    <row r="11981" spans="23:26" x14ac:dyDescent="0.25">
      <c r="W11981" s="107"/>
      <c r="X11981" s="225"/>
      <c r="Y11981" s="62"/>
      <c r="Z11981" s="108"/>
    </row>
    <row r="11982" spans="23:26" x14ac:dyDescent="0.25">
      <c r="W11982" s="107"/>
      <c r="X11982" s="225"/>
      <c r="Y11982" s="62"/>
      <c r="Z11982" s="108"/>
    </row>
    <row r="11983" spans="23:26" x14ac:dyDescent="0.25">
      <c r="W11983" s="107"/>
      <c r="X11983" s="225"/>
      <c r="Y11983" s="62"/>
      <c r="Z11983" s="108"/>
    </row>
    <row r="11984" spans="23:26" x14ac:dyDescent="0.25">
      <c r="W11984" s="107"/>
      <c r="X11984" s="225"/>
      <c r="Y11984" s="62"/>
      <c r="Z11984" s="108"/>
    </row>
    <row r="11985" spans="23:26" x14ac:dyDescent="0.25">
      <c r="W11985" s="107"/>
      <c r="X11985" s="225"/>
      <c r="Y11985" s="62"/>
      <c r="Z11985" s="108"/>
    </row>
    <row r="11986" spans="23:26" x14ac:dyDescent="0.25">
      <c r="W11986" s="107"/>
      <c r="X11986" s="225"/>
      <c r="Y11986" s="62"/>
      <c r="Z11986" s="108"/>
    </row>
    <row r="11987" spans="23:26" x14ac:dyDescent="0.25">
      <c r="W11987" s="107"/>
      <c r="X11987" s="225"/>
      <c r="Y11987" s="62"/>
      <c r="Z11987" s="108"/>
    </row>
    <row r="11988" spans="23:26" x14ac:dyDescent="0.25">
      <c r="W11988" s="107"/>
      <c r="X11988" s="225"/>
      <c r="Y11988" s="62"/>
      <c r="Z11988" s="108"/>
    </row>
    <row r="11989" spans="23:26" x14ac:dyDescent="0.25">
      <c r="W11989" s="107"/>
      <c r="X11989" s="225"/>
      <c r="Y11989" s="62"/>
      <c r="Z11989" s="108"/>
    </row>
    <row r="11990" spans="23:26" x14ac:dyDescent="0.25">
      <c r="W11990" s="107"/>
      <c r="X11990" s="225"/>
      <c r="Y11990" s="62"/>
      <c r="Z11990" s="108"/>
    </row>
    <row r="11991" spans="23:26" x14ac:dyDescent="0.25">
      <c r="W11991" s="107"/>
      <c r="X11991" s="225"/>
      <c r="Y11991" s="62"/>
      <c r="Z11991" s="108"/>
    </row>
    <row r="11992" spans="23:26" x14ac:dyDescent="0.25">
      <c r="W11992" s="107"/>
      <c r="X11992" s="225"/>
      <c r="Y11992" s="62"/>
      <c r="Z11992" s="108"/>
    </row>
    <row r="11993" spans="23:26" x14ac:dyDescent="0.25">
      <c r="W11993" s="107"/>
      <c r="X11993" s="225"/>
      <c r="Y11993" s="62"/>
      <c r="Z11993" s="108"/>
    </row>
    <row r="11994" spans="23:26" x14ac:dyDescent="0.25">
      <c r="W11994" s="107"/>
      <c r="X11994" s="225"/>
      <c r="Y11994" s="62"/>
      <c r="Z11994" s="108"/>
    </row>
    <row r="11995" spans="23:26" x14ac:dyDescent="0.25">
      <c r="W11995" s="107"/>
      <c r="X11995" s="225"/>
      <c r="Y11995" s="62"/>
      <c r="Z11995" s="108"/>
    </row>
    <row r="11996" spans="23:26" x14ac:dyDescent="0.25">
      <c r="W11996" s="107"/>
      <c r="X11996" s="225"/>
      <c r="Y11996" s="62"/>
      <c r="Z11996" s="108"/>
    </row>
    <row r="11997" spans="23:26" x14ac:dyDescent="0.25">
      <c r="W11997" s="107"/>
      <c r="X11997" s="225"/>
      <c r="Y11997" s="62"/>
      <c r="Z11997" s="108"/>
    </row>
    <row r="11998" spans="23:26" x14ac:dyDescent="0.25">
      <c r="W11998" s="107"/>
      <c r="X11998" s="225"/>
      <c r="Y11998" s="62"/>
      <c r="Z11998" s="108"/>
    </row>
    <row r="11999" spans="23:26" x14ac:dyDescent="0.25">
      <c r="W11999" s="107"/>
      <c r="X11999" s="225"/>
      <c r="Y11999" s="62"/>
      <c r="Z11999" s="108"/>
    </row>
    <row r="12000" spans="23:26" x14ac:dyDescent="0.25">
      <c r="W12000" s="107"/>
      <c r="X12000" s="225"/>
      <c r="Y12000" s="62"/>
      <c r="Z12000" s="108"/>
    </row>
    <row r="12001" spans="23:26" x14ac:dyDescent="0.25">
      <c r="W12001" s="107"/>
      <c r="X12001" s="225"/>
      <c r="Y12001" s="62"/>
      <c r="Z12001" s="108"/>
    </row>
    <row r="12002" spans="23:26" x14ac:dyDescent="0.25">
      <c r="W12002" s="107"/>
      <c r="X12002" s="225"/>
      <c r="Y12002" s="62"/>
      <c r="Z12002" s="108"/>
    </row>
    <row r="12003" spans="23:26" x14ac:dyDescent="0.25">
      <c r="W12003" s="107"/>
      <c r="X12003" s="225"/>
      <c r="Y12003" s="62"/>
      <c r="Z12003" s="108"/>
    </row>
    <row r="12004" spans="23:26" x14ac:dyDescent="0.25">
      <c r="W12004" s="107"/>
      <c r="X12004" s="225"/>
      <c r="Y12004" s="62"/>
      <c r="Z12004" s="108"/>
    </row>
    <row r="12005" spans="23:26" x14ac:dyDescent="0.25">
      <c r="W12005" s="107"/>
      <c r="X12005" s="225"/>
      <c r="Y12005" s="62"/>
      <c r="Z12005" s="108"/>
    </row>
    <row r="12006" spans="23:26" x14ac:dyDescent="0.25">
      <c r="W12006" s="107"/>
      <c r="X12006" s="225"/>
      <c r="Y12006" s="62"/>
      <c r="Z12006" s="108"/>
    </row>
    <row r="12007" spans="23:26" x14ac:dyDescent="0.25">
      <c r="W12007" s="107"/>
      <c r="X12007" s="225"/>
      <c r="Y12007" s="62"/>
      <c r="Z12007" s="108"/>
    </row>
    <row r="12008" spans="23:26" x14ac:dyDescent="0.25">
      <c r="W12008" s="107"/>
      <c r="X12008" s="225"/>
      <c r="Y12008" s="62"/>
      <c r="Z12008" s="108"/>
    </row>
    <row r="12009" spans="23:26" x14ac:dyDescent="0.25">
      <c r="W12009" s="107"/>
      <c r="X12009" s="225"/>
      <c r="Y12009" s="62"/>
      <c r="Z12009" s="108"/>
    </row>
    <row r="12010" spans="23:26" x14ac:dyDescent="0.25">
      <c r="W12010" s="107"/>
      <c r="X12010" s="225"/>
      <c r="Y12010" s="62"/>
      <c r="Z12010" s="108"/>
    </row>
    <row r="12011" spans="23:26" x14ac:dyDescent="0.25">
      <c r="W12011" s="107"/>
      <c r="X12011" s="225"/>
      <c r="Y12011" s="62"/>
      <c r="Z12011" s="108"/>
    </row>
    <row r="12012" spans="23:26" x14ac:dyDescent="0.25">
      <c r="W12012" s="107"/>
      <c r="X12012" s="225"/>
      <c r="Y12012" s="62"/>
      <c r="Z12012" s="108"/>
    </row>
    <row r="12013" spans="23:26" x14ac:dyDescent="0.25">
      <c r="W12013" s="107"/>
      <c r="X12013" s="225"/>
      <c r="Y12013" s="62"/>
      <c r="Z12013" s="108"/>
    </row>
    <row r="12014" spans="23:26" x14ac:dyDescent="0.25">
      <c r="W12014" s="107"/>
      <c r="X12014" s="225"/>
      <c r="Y12014" s="62"/>
      <c r="Z12014" s="108"/>
    </row>
    <row r="12015" spans="23:26" x14ac:dyDescent="0.25">
      <c r="W12015" s="107"/>
      <c r="X12015" s="225"/>
      <c r="Y12015" s="62"/>
      <c r="Z12015" s="108"/>
    </row>
    <row r="12016" spans="23:26" x14ac:dyDescent="0.25">
      <c r="W12016" s="107"/>
      <c r="X12016" s="225"/>
      <c r="Y12016" s="62"/>
      <c r="Z12016" s="108"/>
    </row>
    <row r="12017" spans="23:26" x14ac:dyDescent="0.25">
      <c r="W12017" s="107"/>
      <c r="X12017" s="225"/>
      <c r="Y12017" s="62"/>
      <c r="Z12017" s="108"/>
    </row>
    <row r="12018" spans="23:26" x14ac:dyDescent="0.25">
      <c r="W12018" s="107"/>
      <c r="X12018" s="225"/>
      <c r="Y12018" s="62"/>
      <c r="Z12018" s="108"/>
    </row>
    <row r="12019" spans="23:26" x14ac:dyDescent="0.25">
      <c r="W12019" s="107"/>
      <c r="X12019" s="225"/>
      <c r="Y12019" s="62"/>
      <c r="Z12019" s="108"/>
    </row>
    <row r="12020" spans="23:26" x14ac:dyDescent="0.25">
      <c r="W12020" s="107"/>
      <c r="X12020" s="225"/>
      <c r="Y12020" s="62"/>
      <c r="Z12020" s="108"/>
    </row>
    <row r="12021" spans="23:26" x14ac:dyDescent="0.25">
      <c r="W12021" s="107"/>
      <c r="X12021" s="225"/>
      <c r="Y12021" s="62"/>
      <c r="Z12021" s="108"/>
    </row>
    <row r="12022" spans="23:26" x14ac:dyDescent="0.25">
      <c r="W12022" s="107"/>
      <c r="X12022" s="225"/>
      <c r="Y12022" s="62"/>
      <c r="Z12022" s="108"/>
    </row>
    <row r="12023" spans="23:26" x14ac:dyDescent="0.25">
      <c r="W12023" s="107"/>
      <c r="X12023" s="225"/>
      <c r="Y12023" s="62"/>
      <c r="Z12023" s="108"/>
    </row>
    <row r="12024" spans="23:26" x14ac:dyDescent="0.25">
      <c r="W12024" s="107"/>
      <c r="X12024" s="225"/>
      <c r="Y12024" s="62"/>
      <c r="Z12024" s="108"/>
    </row>
    <row r="12025" spans="23:26" x14ac:dyDescent="0.25">
      <c r="W12025" s="107"/>
      <c r="X12025" s="225"/>
      <c r="Y12025" s="62"/>
      <c r="Z12025" s="108"/>
    </row>
    <row r="12026" spans="23:26" x14ac:dyDescent="0.25">
      <c r="W12026" s="107"/>
      <c r="X12026" s="225"/>
      <c r="Y12026" s="62"/>
      <c r="Z12026" s="108"/>
    </row>
    <row r="12027" spans="23:26" x14ac:dyDescent="0.25">
      <c r="W12027" s="107"/>
      <c r="X12027" s="225"/>
      <c r="Y12027" s="62"/>
      <c r="Z12027" s="108"/>
    </row>
    <row r="12028" spans="23:26" x14ac:dyDescent="0.25">
      <c r="W12028" s="107"/>
      <c r="X12028" s="225"/>
      <c r="Y12028" s="62"/>
      <c r="Z12028" s="108"/>
    </row>
    <row r="12029" spans="23:26" x14ac:dyDescent="0.25">
      <c r="W12029" s="107"/>
      <c r="X12029" s="225"/>
      <c r="Y12029" s="62"/>
      <c r="Z12029" s="108"/>
    </row>
    <row r="12030" spans="23:26" x14ac:dyDescent="0.25">
      <c r="W12030" s="107"/>
      <c r="X12030" s="225"/>
      <c r="Y12030" s="62"/>
      <c r="Z12030" s="108"/>
    </row>
    <row r="12031" spans="23:26" x14ac:dyDescent="0.25">
      <c r="W12031" s="107"/>
      <c r="X12031" s="225"/>
      <c r="Y12031" s="62"/>
      <c r="Z12031" s="108"/>
    </row>
    <row r="12032" spans="23:26" x14ac:dyDescent="0.25">
      <c r="W12032" s="107"/>
      <c r="X12032" s="225"/>
      <c r="Y12032" s="62"/>
      <c r="Z12032" s="108"/>
    </row>
    <row r="12033" spans="23:26" x14ac:dyDescent="0.25">
      <c r="W12033" s="107"/>
      <c r="X12033" s="225"/>
      <c r="Y12033" s="62"/>
      <c r="Z12033" s="108"/>
    </row>
    <row r="12034" spans="23:26" x14ac:dyDescent="0.25">
      <c r="W12034" s="107"/>
      <c r="X12034" s="225"/>
      <c r="Y12034" s="62"/>
      <c r="Z12034" s="108"/>
    </row>
    <row r="12035" spans="23:26" x14ac:dyDescent="0.25">
      <c r="W12035" s="107"/>
      <c r="X12035" s="225"/>
      <c r="Y12035" s="62"/>
      <c r="Z12035" s="108"/>
    </row>
    <row r="12036" spans="23:26" x14ac:dyDescent="0.25">
      <c r="W12036" s="107"/>
      <c r="X12036" s="225"/>
      <c r="Y12036" s="62"/>
      <c r="Z12036" s="108"/>
    </row>
    <row r="12037" spans="23:26" x14ac:dyDescent="0.25">
      <c r="W12037" s="107"/>
      <c r="X12037" s="225"/>
      <c r="Y12037" s="62"/>
      <c r="Z12037" s="108"/>
    </row>
    <row r="12038" spans="23:26" x14ac:dyDescent="0.25">
      <c r="W12038" s="107"/>
      <c r="X12038" s="225"/>
      <c r="Y12038" s="62"/>
      <c r="Z12038" s="108"/>
    </row>
    <row r="12039" spans="23:26" x14ac:dyDescent="0.25">
      <c r="W12039" s="107"/>
      <c r="X12039" s="225"/>
      <c r="Y12039" s="62"/>
      <c r="Z12039" s="108"/>
    </row>
    <row r="12040" spans="23:26" x14ac:dyDescent="0.25">
      <c r="W12040" s="107"/>
      <c r="X12040" s="225"/>
      <c r="Y12040" s="62"/>
      <c r="Z12040" s="108"/>
    </row>
    <row r="12041" spans="23:26" x14ac:dyDescent="0.25">
      <c r="W12041" s="107"/>
      <c r="X12041" s="225"/>
      <c r="Y12041" s="62"/>
      <c r="Z12041" s="108"/>
    </row>
    <row r="12042" spans="23:26" x14ac:dyDescent="0.25">
      <c r="W12042" s="107"/>
      <c r="X12042" s="225"/>
      <c r="Y12042" s="62"/>
      <c r="Z12042" s="108"/>
    </row>
    <row r="12043" spans="23:26" x14ac:dyDescent="0.25">
      <c r="W12043" s="107"/>
      <c r="X12043" s="225"/>
      <c r="Y12043" s="62"/>
      <c r="Z12043" s="108"/>
    </row>
    <row r="12044" spans="23:26" x14ac:dyDescent="0.25">
      <c r="W12044" s="107"/>
      <c r="X12044" s="225"/>
      <c r="Y12044" s="62"/>
      <c r="Z12044" s="108"/>
    </row>
    <row r="12045" spans="23:26" x14ac:dyDescent="0.25">
      <c r="W12045" s="107"/>
      <c r="X12045" s="225"/>
      <c r="Y12045" s="62"/>
      <c r="Z12045" s="108"/>
    </row>
    <row r="12046" spans="23:26" x14ac:dyDescent="0.25">
      <c r="W12046" s="107"/>
      <c r="X12046" s="225"/>
      <c r="Y12046" s="62"/>
      <c r="Z12046" s="108"/>
    </row>
    <row r="12047" spans="23:26" x14ac:dyDescent="0.25">
      <c r="W12047" s="107"/>
      <c r="X12047" s="225"/>
      <c r="Y12047" s="62"/>
      <c r="Z12047" s="108"/>
    </row>
    <row r="12048" spans="23:26" x14ac:dyDescent="0.25">
      <c r="W12048" s="107"/>
      <c r="X12048" s="225"/>
      <c r="Y12048" s="62"/>
      <c r="Z12048" s="108"/>
    </row>
    <row r="12049" spans="23:26" x14ac:dyDescent="0.25">
      <c r="W12049" s="107"/>
      <c r="X12049" s="225"/>
      <c r="Y12049" s="62"/>
      <c r="Z12049" s="108"/>
    </row>
    <row r="12050" spans="23:26" x14ac:dyDescent="0.25">
      <c r="W12050" s="107"/>
      <c r="X12050" s="225"/>
      <c r="Y12050" s="62"/>
      <c r="Z12050" s="108"/>
    </row>
    <row r="12051" spans="23:26" x14ac:dyDescent="0.25">
      <c r="W12051" s="107"/>
      <c r="X12051" s="225"/>
      <c r="Y12051" s="62"/>
      <c r="Z12051" s="108"/>
    </row>
    <row r="12052" spans="23:26" x14ac:dyDescent="0.25">
      <c r="W12052" s="107"/>
      <c r="X12052" s="225"/>
      <c r="Y12052" s="62"/>
      <c r="Z12052" s="108"/>
    </row>
    <row r="12053" spans="23:26" x14ac:dyDescent="0.25">
      <c r="W12053" s="107"/>
      <c r="X12053" s="225"/>
      <c r="Y12053" s="62"/>
      <c r="Z12053" s="108"/>
    </row>
    <row r="12054" spans="23:26" x14ac:dyDescent="0.25">
      <c r="W12054" s="107"/>
      <c r="X12054" s="225"/>
      <c r="Y12054" s="62"/>
      <c r="Z12054" s="108"/>
    </row>
    <row r="12055" spans="23:26" x14ac:dyDescent="0.25">
      <c r="W12055" s="107"/>
      <c r="X12055" s="225"/>
      <c r="Y12055" s="62"/>
      <c r="Z12055" s="108"/>
    </row>
    <row r="12056" spans="23:26" x14ac:dyDescent="0.25">
      <c r="W12056" s="107"/>
      <c r="X12056" s="225"/>
      <c r="Y12056" s="62"/>
      <c r="Z12056" s="108"/>
    </row>
    <row r="12057" spans="23:26" x14ac:dyDescent="0.25">
      <c r="W12057" s="107"/>
      <c r="X12057" s="225"/>
      <c r="Y12057" s="62"/>
      <c r="Z12057" s="108"/>
    </row>
    <row r="12058" spans="23:26" x14ac:dyDescent="0.25">
      <c r="W12058" s="107"/>
      <c r="X12058" s="225"/>
      <c r="Y12058" s="62"/>
      <c r="Z12058" s="108"/>
    </row>
    <row r="12059" spans="23:26" x14ac:dyDescent="0.25">
      <c r="W12059" s="107"/>
      <c r="X12059" s="225"/>
      <c r="Y12059" s="62"/>
      <c r="Z12059" s="108"/>
    </row>
    <row r="12060" spans="23:26" x14ac:dyDescent="0.25">
      <c r="W12060" s="107"/>
      <c r="X12060" s="225"/>
      <c r="Y12060" s="62"/>
      <c r="Z12060" s="108"/>
    </row>
    <row r="12061" spans="23:26" x14ac:dyDescent="0.25">
      <c r="W12061" s="107"/>
      <c r="X12061" s="225"/>
      <c r="Y12061" s="62"/>
      <c r="Z12061" s="108"/>
    </row>
    <row r="12062" spans="23:26" x14ac:dyDescent="0.25">
      <c r="W12062" s="107"/>
      <c r="X12062" s="225"/>
      <c r="Y12062" s="62"/>
      <c r="Z12062" s="108"/>
    </row>
    <row r="12063" spans="23:26" x14ac:dyDescent="0.25">
      <c r="W12063" s="107"/>
      <c r="X12063" s="225"/>
      <c r="Y12063" s="62"/>
      <c r="Z12063" s="108"/>
    </row>
    <row r="12064" spans="23:26" x14ac:dyDescent="0.25">
      <c r="W12064" s="107"/>
      <c r="X12064" s="225"/>
      <c r="Y12064" s="62"/>
      <c r="Z12064" s="108"/>
    </row>
    <row r="12065" spans="23:26" x14ac:dyDescent="0.25">
      <c r="W12065" s="107"/>
      <c r="X12065" s="225"/>
      <c r="Y12065" s="62"/>
      <c r="Z12065" s="108"/>
    </row>
    <row r="12066" spans="23:26" x14ac:dyDescent="0.25">
      <c r="W12066" s="107"/>
      <c r="X12066" s="225"/>
      <c r="Y12066" s="62"/>
      <c r="Z12066" s="108"/>
    </row>
    <row r="12067" spans="23:26" x14ac:dyDescent="0.25">
      <c r="W12067" s="107"/>
      <c r="X12067" s="225"/>
      <c r="Y12067" s="62"/>
      <c r="Z12067" s="108"/>
    </row>
    <row r="12068" spans="23:26" x14ac:dyDescent="0.25">
      <c r="W12068" s="107"/>
      <c r="X12068" s="225"/>
      <c r="Y12068" s="62"/>
      <c r="Z12068" s="108"/>
    </row>
    <row r="12069" spans="23:26" x14ac:dyDescent="0.25">
      <c r="W12069" s="107"/>
      <c r="X12069" s="225"/>
      <c r="Y12069" s="62"/>
      <c r="Z12069" s="108"/>
    </row>
    <row r="12070" spans="23:26" x14ac:dyDescent="0.25">
      <c r="W12070" s="107"/>
      <c r="X12070" s="225"/>
      <c r="Y12070" s="62"/>
      <c r="Z12070" s="108"/>
    </row>
    <row r="12071" spans="23:26" x14ac:dyDescent="0.25">
      <c r="W12071" s="107"/>
      <c r="X12071" s="225"/>
      <c r="Y12071" s="62"/>
      <c r="Z12071" s="108"/>
    </row>
    <row r="12072" spans="23:26" x14ac:dyDescent="0.25">
      <c r="W12072" s="107"/>
      <c r="X12072" s="225"/>
      <c r="Y12072" s="62"/>
      <c r="Z12072" s="108"/>
    </row>
    <row r="12073" spans="23:26" x14ac:dyDescent="0.25">
      <c r="W12073" s="107"/>
      <c r="X12073" s="225"/>
      <c r="Y12073" s="62"/>
      <c r="Z12073" s="108"/>
    </row>
    <row r="12074" spans="23:26" x14ac:dyDescent="0.25">
      <c r="W12074" s="107"/>
      <c r="X12074" s="225"/>
      <c r="Y12074" s="62"/>
      <c r="Z12074" s="108"/>
    </row>
    <row r="12075" spans="23:26" x14ac:dyDescent="0.25">
      <c r="W12075" s="107"/>
      <c r="X12075" s="225"/>
      <c r="Y12075" s="62"/>
      <c r="Z12075" s="108"/>
    </row>
    <row r="12076" spans="23:26" x14ac:dyDescent="0.25">
      <c r="W12076" s="107"/>
      <c r="X12076" s="225"/>
      <c r="Y12076" s="62"/>
      <c r="Z12076" s="108"/>
    </row>
    <row r="12077" spans="23:26" x14ac:dyDescent="0.25">
      <c r="W12077" s="107"/>
      <c r="X12077" s="225"/>
      <c r="Y12077" s="62"/>
      <c r="Z12077" s="108"/>
    </row>
    <row r="12078" spans="23:26" x14ac:dyDescent="0.25">
      <c r="W12078" s="107"/>
      <c r="X12078" s="225"/>
      <c r="Y12078" s="62"/>
      <c r="Z12078" s="108"/>
    </row>
    <row r="12079" spans="23:26" x14ac:dyDescent="0.25">
      <c r="W12079" s="107"/>
      <c r="X12079" s="225"/>
      <c r="Y12079" s="62"/>
      <c r="Z12079" s="108"/>
    </row>
    <row r="12080" spans="23:26" x14ac:dyDescent="0.25">
      <c r="W12080" s="107"/>
      <c r="X12080" s="225"/>
      <c r="Y12080" s="62"/>
      <c r="Z12080" s="108"/>
    </row>
    <row r="12081" spans="23:26" x14ac:dyDescent="0.25">
      <c r="W12081" s="107"/>
      <c r="X12081" s="225"/>
      <c r="Y12081" s="62"/>
      <c r="Z12081" s="108"/>
    </row>
    <row r="12082" spans="23:26" x14ac:dyDescent="0.25">
      <c r="W12082" s="107"/>
      <c r="X12082" s="225"/>
      <c r="Y12082" s="62"/>
      <c r="Z12082" s="108"/>
    </row>
    <row r="12083" spans="23:26" x14ac:dyDescent="0.25">
      <c r="W12083" s="107"/>
      <c r="X12083" s="225"/>
      <c r="Y12083" s="62"/>
      <c r="Z12083" s="108"/>
    </row>
    <row r="12084" spans="23:26" x14ac:dyDescent="0.25">
      <c r="W12084" s="107"/>
      <c r="X12084" s="225"/>
      <c r="Y12084" s="62"/>
      <c r="Z12084" s="108"/>
    </row>
    <row r="12085" spans="23:26" x14ac:dyDescent="0.25">
      <c r="W12085" s="107"/>
      <c r="X12085" s="225"/>
      <c r="Y12085" s="62"/>
      <c r="Z12085" s="108"/>
    </row>
    <row r="12086" spans="23:26" x14ac:dyDescent="0.25">
      <c r="W12086" s="107"/>
      <c r="X12086" s="225"/>
      <c r="Y12086" s="62"/>
      <c r="Z12086" s="108"/>
    </row>
    <row r="12087" spans="23:26" x14ac:dyDescent="0.25">
      <c r="W12087" s="107"/>
      <c r="X12087" s="225"/>
      <c r="Y12087" s="62"/>
      <c r="Z12087" s="108"/>
    </row>
    <row r="12088" spans="23:26" x14ac:dyDescent="0.25">
      <c r="W12088" s="107"/>
      <c r="X12088" s="225"/>
      <c r="Y12088" s="62"/>
      <c r="Z12088" s="108"/>
    </row>
    <row r="12089" spans="23:26" x14ac:dyDescent="0.25">
      <c r="W12089" s="107"/>
      <c r="X12089" s="225"/>
      <c r="Y12089" s="62"/>
      <c r="Z12089" s="108"/>
    </row>
    <row r="12090" spans="23:26" x14ac:dyDescent="0.25">
      <c r="W12090" s="107"/>
      <c r="X12090" s="225"/>
      <c r="Y12090" s="62"/>
      <c r="Z12090" s="108"/>
    </row>
    <row r="12091" spans="23:26" x14ac:dyDescent="0.25">
      <c r="W12091" s="107"/>
      <c r="X12091" s="225"/>
      <c r="Y12091" s="62"/>
      <c r="Z12091" s="108"/>
    </row>
    <row r="12092" spans="23:26" x14ac:dyDescent="0.25">
      <c r="W12092" s="107"/>
      <c r="X12092" s="225"/>
      <c r="Y12092" s="62"/>
      <c r="Z12092" s="108"/>
    </row>
    <row r="12093" spans="23:26" x14ac:dyDescent="0.25">
      <c r="W12093" s="107"/>
      <c r="X12093" s="225"/>
      <c r="Y12093" s="62"/>
      <c r="Z12093" s="108"/>
    </row>
    <row r="12094" spans="23:26" x14ac:dyDescent="0.25">
      <c r="W12094" s="107"/>
      <c r="X12094" s="225"/>
      <c r="Y12094" s="62"/>
      <c r="Z12094" s="108"/>
    </row>
    <row r="12095" spans="23:26" x14ac:dyDescent="0.25">
      <c r="W12095" s="107"/>
      <c r="X12095" s="225"/>
      <c r="Y12095" s="62"/>
      <c r="Z12095" s="108"/>
    </row>
    <row r="12096" spans="23:26" x14ac:dyDescent="0.25">
      <c r="W12096" s="107"/>
      <c r="X12096" s="225"/>
      <c r="Y12096" s="62"/>
      <c r="Z12096" s="108"/>
    </row>
    <row r="12097" spans="23:26" x14ac:dyDescent="0.25">
      <c r="W12097" s="107"/>
      <c r="X12097" s="225"/>
      <c r="Y12097" s="62"/>
      <c r="Z12097" s="108"/>
    </row>
    <row r="12098" spans="23:26" x14ac:dyDescent="0.25">
      <c r="W12098" s="107"/>
      <c r="X12098" s="225"/>
      <c r="Y12098" s="62"/>
      <c r="Z12098" s="108"/>
    </row>
    <row r="12099" spans="23:26" x14ac:dyDescent="0.25">
      <c r="W12099" s="107"/>
      <c r="X12099" s="225"/>
      <c r="Y12099" s="62"/>
      <c r="Z12099" s="108"/>
    </row>
    <row r="12100" spans="23:26" x14ac:dyDescent="0.25">
      <c r="W12100" s="107"/>
      <c r="X12100" s="225"/>
      <c r="Y12100" s="62"/>
      <c r="Z12100" s="108"/>
    </row>
    <row r="12101" spans="23:26" x14ac:dyDescent="0.25">
      <c r="W12101" s="107"/>
      <c r="X12101" s="225"/>
      <c r="Y12101" s="62"/>
      <c r="Z12101" s="108"/>
    </row>
    <row r="12102" spans="23:26" x14ac:dyDescent="0.25">
      <c r="W12102" s="107"/>
      <c r="X12102" s="225"/>
      <c r="Y12102" s="62"/>
      <c r="Z12102" s="108"/>
    </row>
    <row r="12103" spans="23:26" x14ac:dyDescent="0.25">
      <c r="W12103" s="107"/>
      <c r="X12103" s="225"/>
      <c r="Y12103" s="62"/>
      <c r="Z12103" s="108"/>
    </row>
    <row r="12104" spans="23:26" x14ac:dyDescent="0.25">
      <c r="W12104" s="107"/>
      <c r="X12104" s="225"/>
      <c r="Y12104" s="62"/>
      <c r="Z12104" s="108"/>
    </row>
    <row r="12105" spans="23:26" x14ac:dyDescent="0.25">
      <c r="W12105" s="107"/>
      <c r="X12105" s="225"/>
      <c r="Y12105" s="62"/>
      <c r="Z12105" s="108"/>
    </row>
    <row r="12106" spans="23:26" x14ac:dyDescent="0.25">
      <c r="W12106" s="107"/>
      <c r="X12106" s="225"/>
      <c r="Y12106" s="62"/>
      <c r="Z12106" s="108"/>
    </row>
    <row r="12107" spans="23:26" x14ac:dyDescent="0.25">
      <c r="W12107" s="107"/>
      <c r="X12107" s="225"/>
      <c r="Y12107" s="62"/>
      <c r="Z12107" s="108"/>
    </row>
    <row r="12108" spans="23:26" x14ac:dyDescent="0.25">
      <c r="W12108" s="107"/>
      <c r="X12108" s="225"/>
      <c r="Y12108" s="62"/>
      <c r="Z12108" s="108"/>
    </row>
    <row r="12109" spans="23:26" x14ac:dyDescent="0.25">
      <c r="W12109" s="107"/>
      <c r="X12109" s="225"/>
      <c r="Y12109" s="62"/>
      <c r="Z12109" s="108"/>
    </row>
    <row r="12110" spans="23:26" x14ac:dyDescent="0.25">
      <c r="W12110" s="107"/>
      <c r="X12110" s="225"/>
      <c r="Y12110" s="62"/>
      <c r="Z12110" s="108"/>
    </row>
    <row r="12111" spans="23:26" x14ac:dyDescent="0.25">
      <c r="W12111" s="107"/>
      <c r="X12111" s="225"/>
      <c r="Y12111" s="62"/>
      <c r="Z12111" s="108"/>
    </row>
    <row r="12112" spans="23:26" x14ac:dyDescent="0.25">
      <c r="W12112" s="107"/>
      <c r="X12112" s="225"/>
      <c r="Y12112" s="62"/>
      <c r="Z12112" s="108"/>
    </row>
    <row r="12113" spans="23:26" x14ac:dyDescent="0.25">
      <c r="W12113" s="107"/>
      <c r="X12113" s="225"/>
      <c r="Y12113" s="62"/>
      <c r="Z12113" s="108"/>
    </row>
    <row r="12114" spans="23:26" x14ac:dyDescent="0.25">
      <c r="W12114" s="107"/>
      <c r="X12114" s="225"/>
      <c r="Y12114" s="62"/>
      <c r="Z12114" s="108"/>
    </row>
    <row r="12115" spans="23:26" x14ac:dyDescent="0.25">
      <c r="W12115" s="107"/>
      <c r="X12115" s="225"/>
      <c r="Y12115" s="62"/>
      <c r="Z12115" s="108"/>
    </row>
    <row r="12116" spans="23:26" x14ac:dyDescent="0.25">
      <c r="W12116" s="107"/>
      <c r="X12116" s="225"/>
      <c r="Y12116" s="62"/>
      <c r="Z12116" s="108"/>
    </row>
    <row r="12117" spans="23:26" x14ac:dyDescent="0.25">
      <c r="W12117" s="107"/>
      <c r="X12117" s="225"/>
      <c r="Y12117" s="62"/>
      <c r="Z12117" s="108"/>
    </row>
    <row r="12118" spans="23:26" x14ac:dyDescent="0.25">
      <c r="W12118" s="107"/>
      <c r="X12118" s="225"/>
      <c r="Y12118" s="62"/>
      <c r="Z12118" s="108"/>
    </row>
    <row r="12119" spans="23:26" x14ac:dyDescent="0.25">
      <c r="W12119" s="107"/>
      <c r="X12119" s="225"/>
      <c r="Y12119" s="62"/>
      <c r="Z12119" s="108"/>
    </row>
    <row r="12120" spans="23:26" x14ac:dyDescent="0.25">
      <c r="W12120" s="107"/>
      <c r="X12120" s="225"/>
      <c r="Y12120" s="62"/>
      <c r="Z12120" s="108"/>
    </row>
    <row r="12121" spans="23:26" x14ac:dyDescent="0.25">
      <c r="W12121" s="107"/>
      <c r="X12121" s="225"/>
      <c r="Y12121" s="62"/>
      <c r="Z12121" s="108"/>
    </row>
    <row r="12122" spans="23:26" x14ac:dyDescent="0.25">
      <c r="W12122" s="107"/>
      <c r="X12122" s="225"/>
      <c r="Y12122" s="62"/>
      <c r="Z12122" s="108"/>
    </row>
    <row r="12123" spans="23:26" x14ac:dyDescent="0.25">
      <c r="W12123" s="107"/>
      <c r="X12123" s="225"/>
      <c r="Y12123" s="62"/>
      <c r="Z12123" s="108"/>
    </row>
    <row r="12124" spans="23:26" x14ac:dyDescent="0.25">
      <c r="W12124" s="107"/>
      <c r="X12124" s="225"/>
      <c r="Y12124" s="62"/>
      <c r="Z12124" s="108"/>
    </row>
    <row r="12125" spans="23:26" x14ac:dyDescent="0.25">
      <c r="W12125" s="107"/>
      <c r="X12125" s="225"/>
      <c r="Y12125" s="62"/>
      <c r="Z12125" s="108"/>
    </row>
    <row r="12126" spans="23:26" x14ac:dyDescent="0.25">
      <c r="W12126" s="107"/>
      <c r="X12126" s="225"/>
      <c r="Y12126" s="62"/>
      <c r="Z12126" s="108"/>
    </row>
    <row r="12127" spans="23:26" x14ac:dyDescent="0.25">
      <c r="W12127" s="107"/>
      <c r="X12127" s="225"/>
      <c r="Y12127" s="62"/>
      <c r="Z12127" s="108"/>
    </row>
    <row r="12128" spans="23:26" x14ac:dyDescent="0.25">
      <c r="W12128" s="107"/>
      <c r="X12128" s="225"/>
      <c r="Y12128" s="62"/>
      <c r="Z12128" s="108"/>
    </row>
    <row r="12129" spans="23:26" x14ac:dyDescent="0.25">
      <c r="W12129" s="107"/>
      <c r="X12129" s="225"/>
      <c r="Y12129" s="62"/>
      <c r="Z12129" s="108"/>
    </row>
    <row r="12130" spans="23:26" x14ac:dyDescent="0.25">
      <c r="W12130" s="107"/>
      <c r="X12130" s="225"/>
      <c r="Y12130" s="62"/>
      <c r="Z12130" s="108"/>
    </row>
    <row r="12131" spans="23:26" x14ac:dyDescent="0.25">
      <c r="W12131" s="107"/>
      <c r="X12131" s="225"/>
      <c r="Y12131" s="62"/>
      <c r="Z12131" s="108"/>
    </row>
    <row r="12132" spans="23:26" x14ac:dyDescent="0.25">
      <c r="W12132" s="107"/>
      <c r="X12132" s="225"/>
      <c r="Y12132" s="62"/>
      <c r="Z12132" s="108"/>
    </row>
    <row r="12133" spans="23:26" x14ac:dyDescent="0.25">
      <c r="W12133" s="107"/>
      <c r="X12133" s="225"/>
      <c r="Y12133" s="62"/>
      <c r="Z12133" s="108"/>
    </row>
    <row r="12134" spans="23:26" x14ac:dyDescent="0.25">
      <c r="W12134" s="107"/>
      <c r="X12134" s="225"/>
      <c r="Y12134" s="62"/>
      <c r="Z12134" s="108"/>
    </row>
    <row r="12135" spans="23:26" x14ac:dyDescent="0.25">
      <c r="W12135" s="107"/>
      <c r="X12135" s="225"/>
      <c r="Y12135" s="62"/>
      <c r="Z12135" s="108"/>
    </row>
    <row r="12136" spans="23:26" x14ac:dyDescent="0.25">
      <c r="W12136" s="107"/>
      <c r="X12136" s="225"/>
      <c r="Y12136" s="62"/>
      <c r="Z12136" s="108"/>
    </row>
    <row r="12137" spans="23:26" x14ac:dyDescent="0.25">
      <c r="W12137" s="107"/>
      <c r="X12137" s="225"/>
      <c r="Y12137" s="62"/>
      <c r="Z12137" s="108"/>
    </row>
    <row r="12138" spans="23:26" x14ac:dyDescent="0.25">
      <c r="W12138" s="107"/>
      <c r="X12138" s="225"/>
      <c r="Y12138" s="62"/>
      <c r="Z12138" s="108"/>
    </row>
    <row r="12139" spans="23:26" x14ac:dyDescent="0.25">
      <c r="W12139" s="107"/>
      <c r="X12139" s="225"/>
      <c r="Y12139" s="62"/>
      <c r="Z12139" s="108"/>
    </row>
    <row r="12140" spans="23:26" x14ac:dyDescent="0.25">
      <c r="W12140" s="107"/>
      <c r="X12140" s="225"/>
      <c r="Y12140" s="62"/>
      <c r="Z12140" s="108"/>
    </row>
    <row r="12141" spans="23:26" x14ac:dyDescent="0.25">
      <c r="W12141" s="107"/>
      <c r="X12141" s="225"/>
      <c r="Y12141" s="62"/>
      <c r="Z12141" s="108"/>
    </row>
    <row r="12142" spans="23:26" x14ac:dyDescent="0.25">
      <c r="W12142" s="107"/>
      <c r="X12142" s="225"/>
      <c r="Y12142" s="62"/>
      <c r="Z12142" s="108"/>
    </row>
    <row r="12143" spans="23:26" x14ac:dyDescent="0.25">
      <c r="W12143" s="107"/>
      <c r="X12143" s="225"/>
      <c r="Y12143" s="62"/>
      <c r="Z12143" s="108"/>
    </row>
    <row r="12144" spans="23:26" x14ac:dyDescent="0.25">
      <c r="W12144" s="107"/>
      <c r="X12144" s="225"/>
      <c r="Y12144" s="62"/>
      <c r="Z12144" s="108"/>
    </row>
    <row r="12145" spans="23:26" x14ac:dyDescent="0.25">
      <c r="W12145" s="107"/>
      <c r="X12145" s="225"/>
      <c r="Y12145" s="62"/>
      <c r="Z12145" s="108"/>
    </row>
    <row r="12146" spans="23:26" x14ac:dyDescent="0.25">
      <c r="W12146" s="107"/>
      <c r="X12146" s="225"/>
      <c r="Y12146" s="62"/>
      <c r="Z12146" s="108"/>
    </row>
    <row r="12147" spans="23:26" x14ac:dyDescent="0.25">
      <c r="W12147" s="107"/>
      <c r="X12147" s="225"/>
      <c r="Y12147" s="62"/>
      <c r="Z12147" s="108"/>
    </row>
    <row r="12148" spans="23:26" x14ac:dyDescent="0.25">
      <c r="W12148" s="107"/>
      <c r="X12148" s="225"/>
      <c r="Y12148" s="62"/>
      <c r="Z12148" s="108"/>
    </row>
    <row r="12149" spans="23:26" x14ac:dyDescent="0.25">
      <c r="W12149" s="107"/>
      <c r="X12149" s="225"/>
      <c r="Y12149" s="62"/>
      <c r="Z12149" s="108"/>
    </row>
    <row r="12150" spans="23:26" x14ac:dyDescent="0.25">
      <c r="W12150" s="107"/>
      <c r="X12150" s="225"/>
      <c r="Y12150" s="62"/>
      <c r="Z12150" s="108"/>
    </row>
    <row r="12151" spans="23:26" x14ac:dyDescent="0.25">
      <c r="W12151" s="107"/>
      <c r="X12151" s="225"/>
      <c r="Y12151" s="62"/>
      <c r="Z12151" s="108"/>
    </row>
    <row r="12152" spans="23:26" x14ac:dyDescent="0.25">
      <c r="W12152" s="107"/>
      <c r="X12152" s="225"/>
      <c r="Y12152" s="62"/>
      <c r="Z12152" s="108"/>
    </row>
    <row r="12153" spans="23:26" x14ac:dyDescent="0.25">
      <c r="W12153" s="107"/>
      <c r="X12153" s="225"/>
      <c r="Y12153" s="62"/>
      <c r="Z12153" s="108"/>
    </row>
    <row r="12154" spans="23:26" x14ac:dyDescent="0.25">
      <c r="W12154" s="107"/>
      <c r="X12154" s="225"/>
      <c r="Y12154" s="62"/>
      <c r="Z12154" s="108"/>
    </row>
    <row r="12155" spans="23:26" x14ac:dyDescent="0.25">
      <c r="W12155" s="107"/>
      <c r="X12155" s="225"/>
      <c r="Y12155" s="62"/>
      <c r="Z12155" s="108"/>
    </row>
    <row r="12156" spans="23:26" x14ac:dyDescent="0.25">
      <c r="W12156" s="107"/>
      <c r="X12156" s="225"/>
      <c r="Y12156" s="62"/>
      <c r="Z12156" s="108"/>
    </row>
    <row r="12157" spans="23:26" x14ac:dyDescent="0.25">
      <c r="W12157" s="107"/>
      <c r="X12157" s="225"/>
      <c r="Y12157" s="62"/>
      <c r="Z12157" s="108"/>
    </row>
    <row r="12158" spans="23:26" x14ac:dyDescent="0.25">
      <c r="W12158" s="107"/>
      <c r="X12158" s="225"/>
      <c r="Y12158" s="62"/>
      <c r="Z12158" s="108"/>
    </row>
    <row r="12159" spans="23:26" x14ac:dyDescent="0.25">
      <c r="W12159" s="107"/>
      <c r="X12159" s="225"/>
      <c r="Y12159" s="62"/>
      <c r="Z12159" s="108"/>
    </row>
    <row r="12160" spans="23:26" x14ac:dyDescent="0.25">
      <c r="W12160" s="107"/>
      <c r="X12160" s="225"/>
      <c r="Y12160" s="62"/>
      <c r="Z12160" s="108"/>
    </row>
    <row r="12161" spans="23:26" x14ac:dyDescent="0.25">
      <c r="W12161" s="107"/>
      <c r="X12161" s="225"/>
      <c r="Y12161" s="62"/>
      <c r="Z12161" s="108"/>
    </row>
    <row r="12162" spans="23:26" x14ac:dyDescent="0.25">
      <c r="W12162" s="107"/>
      <c r="X12162" s="225"/>
      <c r="Y12162" s="62"/>
      <c r="Z12162" s="108"/>
    </row>
    <row r="12163" spans="23:26" x14ac:dyDescent="0.25">
      <c r="W12163" s="107"/>
      <c r="X12163" s="225"/>
      <c r="Y12163" s="62"/>
      <c r="Z12163" s="108"/>
    </row>
    <row r="12164" spans="23:26" x14ac:dyDescent="0.25">
      <c r="W12164" s="107"/>
      <c r="X12164" s="225"/>
      <c r="Y12164" s="62"/>
      <c r="Z12164" s="108"/>
    </row>
    <row r="12165" spans="23:26" x14ac:dyDescent="0.25">
      <c r="W12165" s="107"/>
      <c r="X12165" s="225"/>
      <c r="Y12165" s="62"/>
      <c r="Z12165" s="108"/>
    </row>
    <row r="12166" spans="23:26" x14ac:dyDescent="0.25">
      <c r="W12166" s="107"/>
      <c r="X12166" s="225"/>
      <c r="Y12166" s="62"/>
      <c r="Z12166" s="108"/>
    </row>
    <row r="12167" spans="23:26" x14ac:dyDescent="0.25">
      <c r="W12167" s="107"/>
      <c r="X12167" s="225"/>
      <c r="Y12167" s="62"/>
      <c r="Z12167" s="108"/>
    </row>
    <row r="12168" spans="23:26" x14ac:dyDescent="0.25">
      <c r="W12168" s="107"/>
      <c r="X12168" s="225"/>
      <c r="Y12168" s="62"/>
      <c r="Z12168" s="108"/>
    </row>
    <row r="12169" spans="23:26" x14ac:dyDescent="0.25">
      <c r="W12169" s="107"/>
      <c r="X12169" s="225"/>
      <c r="Y12169" s="62"/>
      <c r="Z12169" s="108"/>
    </row>
    <row r="12170" spans="23:26" x14ac:dyDescent="0.25">
      <c r="W12170" s="107"/>
      <c r="X12170" s="225"/>
      <c r="Y12170" s="62"/>
      <c r="Z12170" s="108"/>
    </row>
    <row r="12171" spans="23:26" x14ac:dyDescent="0.25">
      <c r="W12171" s="107"/>
      <c r="X12171" s="225"/>
      <c r="Y12171" s="62"/>
      <c r="Z12171" s="108"/>
    </row>
    <row r="12172" spans="23:26" x14ac:dyDescent="0.25">
      <c r="W12172" s="107"/>
      <c r="X12172" s="225"/>
      <c r="Y12172" s="62"/>
      <c r="Z12172" s="108"/>
    </row>
    <row r="12173" spans="23:26" x14ac:dyDescent="0.25">
      <c r="W12173" s="107"/>
      <c r="X12173" s="225"/>
      <c r="Y12173" s="62"/>
      <c r="Z12173" s="108"/>
    </row>
    <row r="12174" spans="23:26" x14ac:dyDescent="0.25">
      <c r="W12174" s="107"/>
      <c r="X12174" s="225"/>
      <c r="Y12174" s="62"/>
      <c r="Z12174" s="108"/>
    </row>
    <row r="12175" spans="23:26" x14ac:dyDescent="0.25">
      <c r="W12175" s="107"/>
      <c r="X12175" s="225"/>
      <c r="Y12175" s="62"/>
      <c r="Z12175" s="108"/>
    </row>
    <row r="12176" spans="23:26" x14ac:dyDescent="0.25">
      <c r="W12176" s="107"/>
      <c r="X12176" s="225"/>
      <c r="Y12176" s="62"/>
      <c r="Z12176" s="108"/>
    </row>
    <row r="12177" spans="23:26" x14ac:dyDescent="0.25">
      <c r="W12177" s="107"/>
      <c r="X12177" s="225"/>
      <c r="Y12177" s="62"/>
      <c r="Z12177" s="108"/>
    </row>
    <row r="12178" spans="23:26" x14ac:dyDescent="0.25">
      <c r="W12178" s="107"/>
      <c r="X12178" s="225"/>
      <c r="Y12178" s="62"/>
      <c r="Z12178" s="108"/>
    </row>
    <row r="12179" spans="23:26" x14ac:dyDescent="0.25">
      <c r="W12179" s="107"/>
      <c r="X12179" s="225"/>
      <c r="Y12179" s="62"/>
      <c r="Z12179" s="108"/>
    </row>
    <row r="12180" spans="23:26" x14ac:dyDescent="0.25">
      <c r="W12180" s="107"/>
      <c r="X12180" s="225"/>
      <c r="Y12180" s="62"/>
      <c r="Z12180" s="108"/>
    </row>
    <row r="12181" spans="23:26" x14ac:dyDescent="0.25">
      <c r="W12181" s="107"/>
      <c r="X12181" s="225"/>
      <c r="Y12181" s="62"/>
      <c r="Z12181" s="108"/>
    </row>
    <row r="12182" spans="23:26" x14ac:dyDescent="0.25">
      <c r="W12182" s="107"/>
      <c r="X12182" s="225"/>
      <c r="Y12182" s="62"/>
      <c r="Z12182" s="108"/>
    </row>
    <row r="12183" spans="23:26" x14ac:dyDescent="0.25">
      <c r="W12183" s="107"/>
      <c r="X12183" s="225"/>
      <c r="Y12183" s="62"/>
      <c r="Z12183" s="108"/>
    </row>
    <row r="12184" spans="23:26" x14ac:dyDescent="0.25">
      <c r="W12184" s="107"/>
      <c r="X12184" s="225"/>
      <c r="Y12184" s="62"/>
      <c r="Z12184" s="108"/>
    </row>
    <row r="12185" spans="23:26" x14ac:dyDescent="0.25">
      <c r="W12185" s="107"/>
      <c r="X12185" s="225"/>
      <c r="Y12185" s="62"/>
      <c r="Z12185" s="108"/>
    </row>
    <row r="12186" spans="23:26" x14ac:dyDescent="0.25">
      <c r="W12186" s="107"/>
      <c r="X12186" s="225"/>
      <c r="Y12186" s="62"/>
      <c r="Z12186" s="108"/>
    </row>
    <row r="12187" spans="23:26" x14ac:dyDescent="0.25">
      <c r="W12187" s="107"/>
      <c r="X12187" s="225"/>
      <c r="Y12187" s="62"/>
      <c r="Z12187" s="108"/>
    </row>
    <row r="12188" spans="23:26" x14ac:dyDescent="0.25">
      <c r="W12188" s="107"/>
      <c r="X12188" s="225"/>
      <c r="Y12188" s="62"/>
      <c r="Z12188" s="108"/>
    </row>
    <row r="12189" spans="23:26" x14ac:dyDescent="0.25">
      <c r="W12189" s="107"/>
      <c r="X12189" s="225"/>
      <c r="Y12189" s="62"/>
      <c r="Z12189" s="108"/>
    </row>
    <row r="12190" spans="23:26" x14ac:dyDescent="0.25">
      <c r="W12190" s="107"/>
      <c r="X12190" s="225"/>
      <c r="Y12190" s="62"/>
      <c r="Z12190" s="108"/>
    </row>
    <row r="12191" spans="23:26" x14ac:dyDescent="0.25">
      <c r="W12191" s="107"/>
      <c r="X12191" s="225"/>
      <c r="Y12191" s="62"/>
      <c r="Z12191" s="108"/>
    </row>
    <row r="12192" spans="23:26" x14ac:dyDescent="0.25">
      <c r="W12192" s="107"/>
      <c r="X12192" s="225"/>
      <c r="Y12192" s="62"/>
      <c r="Z12192" s="108"/>
    </row>
    <row r="12193" spans="23:26" x14ac:dyDescent="0.25">
      <c r="W12193" s="107"/>
      <c r="X12193" s="225"/>
      <c r="Y12193" s="62"/>
      <c r="Z12193" s="108"/>
    </row>
    <row r="12194" spans="23:26" x14ac:dyDescent="0.25">
      <c r="W12194" s="107"/>
      <c r="X12194" s="225"/>
      <c r="Y12194" s="62"/>
      <c r="Z12194" s="108"/>
    </row>
    <row r="12195" spans="23:26" x14ac:dyDescent="0.25">
      <c r="W12195" s="107"/>
      <c r="X12195" s="225"/>
      <c r="Y12195" s="62"/>
      <c r="Z12195" s="108"/>
    </row>
    <row r="12196" spans="23:26" x14ac:dyDescent="0.25">
      <c r="W12196" s="107"/>
      <c r="X12196" s="225"/>
      <c r="Y12196" s="62"/>
      <c r="Z12196" s="108"/>
    </row>
    <row r="12197" spans="23:26" x14ac:dyDescent="0.25">
      <c r="W12197" s="107"/>
      <c r="X12197" s="225"/>
      <c r="Y12197" s="62"/>
      <c r="Z12197" s="108"/>
    </row>
    <row r="12198" spans="23:26" x14ac:dyDescent="0.25">
      <c r="W12198" s="107"/>
      <c r="X12198" s="225"/>
      <c r="Y12198" s="62"/>
      <c r="Z12198" s="108"/>
    </row>
    <row r="12199" spans="23:26" x14ac:dyDescent="0.25">
      <c r="W12199" s="107"/>
      <c r="X12199" s="225"/>
      <c r="Y12199" s="62"/>
      <c r="Z12199" s="108"/>
    </row>
    <row r="12200" spans="23:26" x14ac:dyDescent="0.25">
      <c r="W12200" s="107"/>
      <c r="X12200" s="225"/>
      <c r="Y12200" s="62"/>
      <c r="Z12200" s="108"/>
    </row>
    <row r="12201" spans="23:26" x14ac:dyDescent="0.25">
      <c r="W12201" s="107"/>
      <c r="X12201" s="225"/>
      <c r="Y12201" s="62"/>
      <c r="Z12201" s="108"/>
    </row>
    <row r="12202" spans="23:26" x14ac:dyDescent="0.25">
      <c r="W12202" s="107"/>
      <c r="X12202" s="225"/>
      <c r="Y12202" s="62"/>
      <c r="Z12202" s="108"/>
    </row>
    <row r="12203" spans="23:26" x14ac:dyDescent="0.25">
      <c r="W12203" s="107"/>
      <c r="X12203" s="225"/>
      <c r="Y12203" s="62"/>
      <c r="Z12203" s="108"/>
    </row>
    <row r="12204" spans="23:26" x14ac:dyDescent="0.25">
      <c r="W12204" s="107"/>
      <c r="X12204" s="225"/>
      <c r="Y12204" s="62"/>
      <c r="Z12204" s="108"/>
    </row>
    <row r="12205" spans="23:26" x14ac:dyDescent="0.25">
      <c r="W12205" s="107"/>
      <c r="X12205" s="225"/>
      <c r="Y12205" s="62"/>
      <c r="Z12205" s="108"/>
    </row>
    <row r="12206" spans="23:26" x14ac:dyDescent="0.25">
      <c r="W12206" s="107"/>
      <c r="X12206" s="225"/>
      <c r="Y12206" s="62"/>
      <c r="Z12206" s="108"/>
    </row>
    <row r="12207" spans="23:26" x14ac:dyDescent="0.25">
      <c r="W12207" s="107"/>
      <c r="X12207" s="225"/>
      <c r="Y12207" s="62"/>
      <c r="Z12207" s="108"/>
    </row>
    <row r="12208" spans="23:26" x14ac:dyDescent="0.25">
      <c r="W12208" s="107"/>
      <c r="X12208" s="225"/>
      <c r="Y12208" s="62"/>
      <c r="Z12208" s="108"/>
    </row>
    <row r="12209" spans="23:26" x14ac:dyDescent="0.25">
      <c r="W12209" s="107"/>
      <c r="X12209" s="225"/>
      <c r="Y12209" s="62"/>
      <c r="Z12209" s="108"/>
    </row>
    <row r="12210" spans="23:26" x14ac:dyDescent="0.25">
      <c r="W12210" s="107"/>
      <c r="X12210" s="225"/>
      <c r="Y12210" s="62"/>
      <c r="Z12210" s="108"/>
    </row>
    <row r="12211" spans="23:26" x14ac:dyDescent="0.25">
      <c r="W12211" s="107"/>
      <c r="X12211" s="225"/>
      <c r="Y12211" s="62"/>
      <c r="Z12211" s="108"/>
    </row>
    <row r="12212" spans="23:26" x14ac:dyDescent="0.25">
      <c r="W12212" s="107"/>
      <c r="X12212" s="225"/>
      <c r="Y12212" s="62"/>
      <c r="Z12212" s="108"/>
    </row>
    <row r="12213" spans="23:26" x14ac:dyDescent="0.25">
      <c r="W12213" s="107"/>
      <c r="X12213" s="225"/>
      <c r="Y12213" s="62"/>
      <c r="Z12213" s="108"/>
    </row>
    <row r="12214" spans="23:26" x14ac:dyDescent="0.25">
      <c r="W12214" s="107"/>
      <c r="X12214" s="225"/>
      <c r="Y12214" s="62"/>
      <c r="Z12214" s="108"/>
    </row>
    <row r="12215" spans="23:26" x14ac:dyDescent="0.25">
      <c r="W12215" s="107"/>
      <c r="X12215" s="225"/>
      <c r="Y12215" s="62"/>
      <c r="Z12215" s="108"/>
    </row>
    <row r="12216" spans="23:26" x14ac:dyDescent="0.25">
      <c r="W12216" s="107"/>
      <c r="X12216" s="225"/>
      <c r="Y12216" s="62"/>
      <c r="Z12216" s="108"/>
    </row>
    <row r="12217" spans="23:26" x14ac:dyDescent="0.25">
      <c r="W12217" s="107"/>
      <c r="X12217" s="225"/>
      <c r="Y12217" s="62"/>
      <c r="Z12217" s="108"/>
    </row>
    <row r="12218" spans="23:26" x14ac:dyDescent="0.25">
      <c r="W12218" s="107"/>
      <c r="X12218" s="225"/>
      <c r="Y12218" s="62"/>
      <c r="Z12218" s="108"/>
    </row>
    <row r="12219" spans="23:26" x14ac:dyDescent="0.25">
      <c r="W12219" s="107"/>
      <c r="X12219" s="225"/>
      <c r="Y12219" s="62"/>
      <c r="Z12219" s="108"/>
    </row>
    <row r="12220" spans="23:26" x14ac:dyDescent="0.25">
      <c r="W12220" s="107"/>
      <c r="X12220" s="225"/>
      <c r="Y12220" s="62"/>
      <c r="Z12220" s="108"/>
    </row>
    <row r="12221" spans="23:26" x14ac:dyDescent="0.25">
      <c r="W12221" s="107"/>
      <c r="X12221" s="225"/>
      <c r="Y12221" s="62"/>
      <c r="Z12221" s="108"/>
    </row>
    <row r="12222" spans="23:26" x14ac:dyDescent="0.25">
      <c r="W12222" s="107"/>
      <c r="X12222" s="225"/>
      <c r="Y12222" s="62"/>
      <c r="Z12222" s="108"/>
    </row>
    <row r="12223" spans="23:26" x14ac:dyDescent="0.25">
      <c r="W12223" s="107"/>
      <c r="X12223" s="225"/>
      <c r="Y12223" s="62"/>
      <c r="Z12223" s="108"/>
    </row>
    <row r="12224" spans="23:26" x14ac:dyDescent="0.25">
      <c r="W12224" s="107"/>
      <c r="X12224" s="225"/>
      <c r="Y12224" s="62"/>
      <c r="Z12224" s="108"/>
    </row>
    <row r="12225" spans="23:26" x14ac:dyDescent="0.25">
      <c r="W12225" s="107"/>
      <c r="X12225" s="225"/>
      <c r="Y12225" s="62"/>
      <c r="Z12225" s="108"/>
    </row>
    <row r="12226" spans="23:26" x14ac:dyDescent="0.25">
      <c r="W12226" s="107"/>
      <c r="X12226" s="225"/>
      <c r="Y12226" s="62"/>
      <c r="Z12226" s="108"/>
    </row>
    <row r="12227" spans="23:26" x14ac:dyDescent="0.25">
      <c r="W12227" s="107"/>
      <c r="X12227" s="225"/>
      <c r="Y12227" s="62"/>
      <c r="Z12227" s="108"/>
    </row>
    <row r="12228" spans="23:26" x14ac:dyDescent="0.25">
      <c r="W12228" s="107"/>
      <c r="X12228" s="225"/>
      <c r="Y12228" s="62"/>
      <c r="Z12228" s="108"/>
    </row>
    <row r="12229" spans="23:26" x14ac:dyDescent="0.25">
      <c r="W12229" s="107"/>
      <c r="X12229" s="225"/>
      <c r="Y12229" s="62"/>
      <c r="Z12229" s="108"/>
    </row>
    <row r="12230" spans="23:26" x14ac:dyDescent="0.25">
      <c r="W12230" s="107"/>
      <c r="X12230" s="225"/>
      <c r="Y12230" s="62"/>
      <c r="Z12230" s="108"/>
    </row>
    <row r="12231" spans="23:26" x14ac:dyDescent="0.25">
      <c r="W12231" s="107"/>
      <c r="X12231" s="225"/>
      <c r="Y12231" s="62"/>
      <c r="Z12231" s="108"/>
    </row>
    <row r="12232" spans="23:26" x14ac:dyDescent="0.25">
      <c r="W12232" s="107"/>
      <c r="X12232" s="225"/>
      <c r="Y12232" s="62"/>
      <c r="Z12232" s="108"/>
    </row>
    <row r="12233" spans="23:26" x14ac:dyDescent="0.25">
      <c r="W12233" s="107"/>
      <c r="X12233" s="225"/>
      <c r="Y12233" s="62"/>
      <c r="Z12233" s="108"/>
    </row>
    <row r="12234" spans="23:26" x14ac:dyDescent="0.25">
      <c r="W12234" s="107"/>
      <c r="X12234" s="225"/>
      <c r="Y12234" s="62"/>
      <c r="Z12234" s="108"/>
    </row>
    <row r="12235" spans="23:26" x14ac:dyDescent="0.25">
      <c r="W12235" s="107"/>
      <c r="X12235" s="225"/>
      <c r="Y12235" s="62"/>
      <c r="Z12235" s="108"/>
    </row>
    <row r="12236" spans="23:26" x14ac:dyDescent="0.25">
      <c r="W12236" s="107"/>
      <c r="X12236" s="225"/>
      <c r="Y12236" s="62"/>
      <c r="Z12236" s="108"/>
    </row>
    <row r="12237" spans="23:26" x14ac:dyDescent="0.25">
      <c r="W12237" s="107"/>
      <c r="X12237" s="225"/>
      <c r="Y12237" s="62"/>
      <c r="Z12237" s="108"/>
    </row>
    <row r="12238" spans="23:26" x14ac:dyDescent="0.25">
      <c r="W12238" s="107"/>
      <c r="X12238" s="225"/>
      <c r="Y12238" s="62"/>
      <c r="Z12238" s="108"/>
    </row>
    <row r="12239" spans="23:26" x14ac:dyDescent="0.25">
      <c r="W12239" s="107"/>
      <c r="X12239" s="225"/>
      <c r="Y12239" s="62"/>
      <c r="Z12239" s="108"/>
    </row>
    <row r="12240" spans="23:26" x14ac:dyDescent="0.25">
      <c r="W12240" s="107"/>
      <c r="X12240" s="225"/>
      <c r="Y12240" s="62"/>
      <c r="Z12240" s="108"/>
    </row>
    <row r="12241" spans="23:26" x14ac:dyDescent="0.25">
      <c r="W12241" s="107"/>
      <c r="X12241" s="225"/>
      <c r="Y12241" s="62"/>
      <c r="Z12241" s="108"/>
    </row>
    <row r="12242" spans="23:26" x14ac:dyDescent="0.25">
      <c r="W12242" s="107"/>
      <c r="X12242" s="225"/>
      <c r="Y12242" s="62"/>
      <c r="Z12242" s="108"/>
    </row>
    <row r="12243" spans="23:26" x14ac:dyDescent="0.25">
      <c r="W12243" s="107"/>
      <c r="X12243" s="225"/>
      <c r="Y12243" s="62"/>
      <c r="Z12243" s="108"/>
    </row>
    <row r="12244" spans="23:26" x14ac:dyDescent="0.25">
      <c r="W12244" s="107"/>
      <c r="X12244" s="225"/>
      <c r="Y12244" s="62"/>
      <c r="Z12244" s="108"/>
    </row>
    <row r="12245" spans="23:26" x14ac:dyDescent="0.25">
      <c r="W12245" s="107"/>
      <c r="X12245" s="225"/>
      <c r="Y12245" s="62"/>
      <c r="Z12245" s="108"/>
    </row>
    <row r="12246" spans="23:26" x14ac:dyDescent="0.25">
      <c r="W12246" s="107"/>
      <c r="X12246" s="225"/>
      <c r="Y12246" s="62"/>
      <c r="Z12246" s="108"/>
    </row>
    <row r="12247" spans="23:26" x14ac:dyDescent="0.25">
      <c r="W12247" s="107"/>
      <c r="X12247" s="225"/>
      <c r="Y12247" s="62"/>
      <c r="Z12247" s="108"/>
    </row>
    <row r="12248" spans="23:26" x14ac:dyDescent="0.25">
      <c r="W12248" s="107"/>
      <c r="X12248" s="225"/>
      <c r="Y12248" s="62"/>
      <c r="Z12248" s="108"/>
    </row>
    <row r="12249" spans="23:26" x14ac:dyDescent="0.25">
      <c r="W12249" s="107"/>
      <c r="X12249" s="225"/>
      <c r="Y12249" s="62"/>
      <c r="Z12249" s="108"/>
    </row>
    <row r="12250" spans="23:26" x14ac:dyDescent="0.25">
      <c r="W12250" s="107"/>
      <c r="X12250" s="225"/>
      <c r="Y12250" s="62"/>
      <c r="Z12250" s="108"/>
    </row>
    <row r="12251" spans="23:26" x14ac:dyDescent="0.25">
      <c r="W12251" s="107"/>
      <c r="X12251" s="225"/>
      <c r="Y12251" s="62"/>
      <c r="Z12251" s="108"/>
    </row>
    <row r="12252" spans="23:26" x14ac:dyDescent="0.25">
      <c r="W12252" s="107"/>
      <c r="X12252" s="225"/>
      <c r="Y12252" s="62"/>
      <c r="Z12252" s="108"/>
    </row>
    <row r="12253" spans="23:26" x14ac:dyDescent="0.25">
      <c r="W12253" s="107"/>
      <c r="X12253" s="225"/>
      <c r="Y12253" s="62"/>
      <c r="Z12253" s="108"/>
    </row>
    <row r="12254" spans="23:26" x14ac:dyDescent="0.25">
      <c r="W12254" s="107"/>
      <c r="X12254" s="225"/>
      <c r="Y12254" s="62"/>
      <c r="Z12254" s="108"/>
    </row>
    <row r="12255" spans="23:26" x14ac:dyDescent="0.25">
      <c r="W12255" s="107"/>
      <c r="X12255" s="225"/>
      <c r="Y12255" s="62"/>
      <c r="Z12255" s="108"/>
    </row>
    <row r="12256" spans="23:26" x14ac:dyDescent="0.25">
      <c r="W12256" s="107"/>
      <c r="X12256" s="225"/>
      <c r="Y12256" s="62"/>
      <c r="Z12256" s="108"/>
    </row>
    <row r="12257" spans="23:26" x14ac:dyDescent="0.25">
      <c r="W12257" s="107"/>
      <c r="X12257" s="225"/>
      <c r="Y12257" s="62"/>
      <c r="Z12257" s="108"/>
    </row>
    <row r="12258" spans="23:26" x14ac:dyDescent="0.25">
      <c r="W12258" s="107"/>
      <c r="X12258" s="225"/>
      <c r="Y12258" s="62"/>
      <c r="Z12258" s="108"/>
    </row>
    <row r="12259" spans="23:26" x14ac:dyDescent="0.25">
      <c r="W12259" s="107"/>
      <c r="X12259" s="225"/>
      <c r="Y12259" s="62"/>
      <c r="Z12259" s="108"/>
    </row>
    <row r="12260" spans="23:26" x14ac:dyDescent="0.25">
      <c r="W12260" s="107"/>
      <c r="X12260" s="225"/>
      <c r="Y12260" s="62"/>
      <c r="Z12260" s="108"/>
    </row>
    <row r="12261" spans="23:26" x14ac:dyDescent="0.25">
      <c r="W12261" s="107"/>
      <c r="X12261" s="225"/>
      <c r="Y12261" s="62"/>
      <c r="Z12261" s="108"/>
    </row>
    <row r="12262" spans="23:26" x14ac:dyDescent="0.25">
      <c r="W12262" s="107"/>
      <c r="X12262" s="225"/>
      <c r="Y12262" s="62"/>
      <c r="Z12262" s="108"/>
    </row>
    <row r="12263" spans="23:26" x14ac:dyDescent="0.25">
      <c r="W12263" s="107"/>
      <c r="X12263" s="225"/>
      <c r="Y12263" s="62"/>
      <c r="Z12263" s="108"/>
    </row>
    <row r="12264" spans="23:26" x14ac:dyDescent="0.25">
      <c r="W12264" s="107"/>
      <c r="X12264" s="225"/>
      <c r="Y12264" s="62"/>
      <c r="Z12264" s="108"/>
    </row>
    <row r="12265" spans="23:26" x14ac:dyDescent="0.25">
      <c r="W12265" s="107"/>
      <c r="X12265" s="225"/>
      <c r="Y12265" s="62"/>
      <c r="Z12265" s="108"/>
    </row>
    <row r="12266" spans="23:26" x14ac:dyDescent="0.25">
      <c r="W12266" s="107"/>
      <c r="X12266" s="225"/>
      <c r="Y12266" s="62"/>
      <c r="Z12266" s="108"/>
    </row>
    <row r="12267" spans="23:26" x14ac:dyDescent="0.25">
      <c r="W12267" s="107"/>
      <c r="X12267" s="225"/>
      <c r="Y12267" s="62"/>
      <c r="Z12267" s="108"/>
    </row>
    <row r="12268" spans="23:26" x14ac:dyDescent="0.25">
      <c r="W12268" s="107"/>
      <c r="X12268" s="225"/>
      <c r="Y12268" s="62"/>
      <c r="Z12268" s="108"/>
    </row>
    <row r="12269" spans="23:26" x14ac:dyDescent="0.25">
      <c r="W12269" s="107"/>
      <c r="X12269" s="225"/>
      <c r="Y12269" s="62"/>
      <c r="Z12269" s="108"/>
    </row>
    <row r="12270" spans="23:26" x14ac:dyDescent="0.25">
      <c r="W12270" s="107"/>
      <c r="X12270" s="225"/>
      <c r="Y12270" s="62"/>
      <c r="Z12270" s="108"/>
    </row>
    <row r="12271" spans="23:26" x14ac:dyDescent="0.25">
      <c r="W12271" s="107"/>
      <c r="X12271" s="225"/>
      <c r="Y12271" s="62"/>
      <c r="Z12271" s="108"/>
    </row>
    <row r="12272" spans="23:26" x14ac:dyDescent="0.25">
      <c r="W12272" s="107"/>
      <c r="X12272" s="225"/>
      <c r="Y12272" s="62"/>
      <c r="Z12272" s="108"/>
    </row>
    <row r="12273" spans="23:26" x14ac:dyDescent="0.25">
      <c r="W12273" s="107"/>
      <c r="X12273" s="225"/>
      <c r="Y12273" s="62"/>
      <c r="Z12273" s="108"/>
    </row>
    <row r="12274" spans="23:26" x14ac:dyDescent="0.25">
      <c r="W12274" s="107"/>
      <c r="X12274" s="225"/>
      <c r="Y12274" s="62"/>
      <c r="Z12274" s="108"/>
    </row>
    <row r="12275" spans="23:26" x14ac:dyDescent="0.25">
      <c r="W12275" s="107"/>
      <c r="X12275" s="225"/>
      <c r="Y12275" s="62"/>
      <c r="Z12275" s="108"/>
    </row>
    <row r="12276" spans="23:26" x14ac:dyDescent="0.25">
      <c r="W12276" s="107"/>
      <c r="X12276" s="225"/>
      <c r="Y12276" s="62"/>
      <c r="Z12276" s="108"/>
    </row>
    <row r="12277" spans="23:26" x14ac:dyDescent="0.25">
      <c r="W12277" s="107"/>
      <c r="X12277" s="225"/>
      <c r="Y12277" s="62"/>
      <c r="Z12277" s="108"/>
    </row>
    <row r="12278" spans="23:26" x14ac:dyDescent="0.25">
      <c r="W12278" s="107"/>
      <c r="X12278" s="225"/>
      <c r="Y12278" s="62"/>
      <c r="Z12278" s="108"/>
    </row>
    <row r="12279" spans="23:26" x14ac:dyDescent="0.25">
      <c r="W12279" s="107"/>
      <c r="X12279" s="225"/>
      <c r="Y12279" s="62"/>
      <c r="Z12279" s="108"/>
    </row>
    <row r="12280" spans="23:26" x14ac:dyDescent="0.25">
      <c r="W12280" s="107"/>
      <c r="X12280" s="225"/>
      <c r="Y12280" s="62"/>
      <c r="Z12280" s="108"/>
    </row>
    <row r="12281" spans="23:26" x14ac:dyDescent="0.25">
      <c r="W12281" s="107"/>
      <c r="X12281" s="225"/>
      <c r="Y12281" s="62"/>
      <c r="Z12281" s="108"/>
    </row>
    <row r="12282" spans="23:26" x14ac:dyDescent="0.25">
      <c r="W12282" s="107"/>
      <c r="X12282" s="225"/>
      <c r="Y12282" s="62"/>
      <c r="Z12282" s="108"/>
    </row>
    <row r="12283" spans="23:26" x14ac:dyDescent="0.25">
      <c r="W12283" s="107"/>
      <c r="X12283" s="225"/>
      <c r="Y12283" s="62"/>
      <c r="Z12283" s="108"/>
    </row>
    <row r="12284" spans="23:26" x14ac:dyDescent="0.25">
      <c r="W12284" s="107"/>
      <c r="X12284" s="225"/>
      <c r="Y12284" s="62"/>
      <c r="Z12284" s="108"/>
    </row>
    <row r="12285" spans="23:26" x14ac:dyDescent="0.25">
      <c r="W12285" s="107"/>
      <c r="X12285" s="225"/>
      <c r="Y12285" s="62"/>
      <c r="Z12285" s="108"/>
    </row>
    <row r="12286" spans="23:26" x14ac:dyDescent="0.25">
      <c r="W12286" s="107"/>
      <c r="X12286" s="225"/>
      <c r="Y12286" s="62"/>
      <c r="Z12286" s="108"/>
    </row>
    <row r="12287" spans="23:26" x14ac:dyDescent="0.25">
      <c r="W12287" s="107"/>
      <c r="X12287" s="225"/>
      <c r="Y12287" s="62"/>
      <c r="Z12287" s="108"/>
    </row>
    <row r="12288" spans="23:26" x14ac:dyDescent="0.25">
      <c r="W12288" s="107"/>
      <c r="X12288" s="225"/>
      <c r="Y12288" s="62"/>
      <c r="Z12288" s="108"/>
    </row>
    <row r="12289" spans="23:26" x14ac:dyDescent="0.25">
      <c r="W12289" s="107"/>
      <c r="X12289" s="225"/>
      <c r="Y12289" s="62"/>
      <c r="Z12289" s="108"/>
    </row>
    <row r="12290" spans="23:26" x14ac:dyDescent="0.25">
      <c r="W12290" s="107"/>
      <c r="X12290" s="225"/>
      <c r="Y12290" s="62"/>
      <c r="Z12290" s="108"/>
    </row>
    <row r="12291" spans="23:26" x14ac:dyDescent="0.25">
      <c r="W12291" s="107"/>
      <c r="X12291" s="225"/>
      <c r="Y12291" s="62"/>
      <c r="Z12291" s="108"/>
    </row>
    <row r="12292" spans="23:26" x14ac:dyDescent="0.25">
      <c r="W12292" s="107"/>
      <c r="X12292" s="225"/>
      <c r="Y12292" s="62"/>
      <c r="Z12292" s="108"/>
    </row>
    <row r="12293" spans="23:26" x14ac:dyDescent="0.25">
      <c r="W12293" s="107"/>
      <c r="X12293" s="225"/>
      <c r="Y12293" s="62"/>
      <c r="Z12293" s="108"/>
    </row>
    <row r="12294" spans="23:26" x14ac:dyDescent="0.25">
      <c r="W12294" s="107"/>
      <c r="X12294" s="225"/>
      <c r="Y12294" s="62"/>
      <c r="Z12294" s="108"/>
    </row>
    <row r="12295" spans="23:26" x14ac:dyDescent="0.25">
      <c r="W12295" s="107"/>
      <c r="X12295" s="225"/>
      <c r="Y12295" s="62"/>
      <c r="Z12295" s="108"/>
    </row>
    <row r="12296" spans="23:26" x14ac:dyDescent="0.25">
      <c r="W12296" s="107"/>
      <c r="X12296" s="225"/>
      <c r="Y12296" s="62"/>
      <c r="Z12296" s="108"/>
    </row>
    <row r="12297" spans="23:26" x14ac:dyDescent="0.25">
      <c r="W12297" s="107"/>
      <c r="X12297" s="225"/>
      <c r="Y12297" s="62"/>
      <c r="Z12297" s="108"/>
    </row>
    <row r="12298" spans="23:26" x14ac:dyDescent="0.25">
      <c r="W12298" s="107"/>
      <c r="X12298" s="225"/>
      <c r="Y12298" s="62"/>
      <c r="Z12298" s="108"/>
    </row>
    <row r="12299" spans="23:26" x14ac:dyDescent="0.25">
      <c r="W12299" s="107"/>
      <c r="X12299" s="225"/>
      <c r="Y12299" s="62"/>
      <c r="Z12299" s="108"/>
    </row>
    <row r="12300" spans="23:26" x14ac:dyDescent="0.25">
      <c r="W12300" s="107"/>
      <c r="X12300" s="225"/>
      <c r="Y12300" s="62"/>
      <c r="Z12300" s="108"/>
    </row>
    <row r="12301" spans="23:26" x14ac:dyDescent="0.25">
      <c r="W12301" s="107"/>
      <c r="X12301" s="225"/>
      <c r="Y12301" s="62"/>
      <c r="Z12301" s="108"/>
    </row>
    <row r="12302" spans="23:26" x14ac:dyDescent="0.25">
      <c r="W12302" s="107"/>
      <c r="X12302" s="225"/>
      <c r="Y12302" s="62"/>
      <c r="Z12302" s="108"/>
    </row>
    <row r="12303" spans="23:26" x14ac:dyDescent="0.25">
      <c r="W12303" s="107"/>
      <c r="X12303" s="225"/>
      <c r="Y12303" s="62"/>
      <c r="Z12303" s="108"/>
    </row>
    <row r="12304" spans="23:26" x14ac:dyDescent="0.25">
      <c r="W12304" s="107"/>
      <c r="X12304" s="225"/>
      <c r="Y12304" s="62"/>
      <c r="Z12304" s="108"/>
    </row>
    <row r="12305" spans="23:26" x14ac:dyDescent="0.25">
      <c r="W12305" s="107"/>
      <c r="X12305" s="225"/>
      <c r="Y12305" s="62"/>
      <c r="Z12305" s="108"/>
    </row>
    <row r="12306" spans="23:26" x14ac:dyDescent="0.25">
      <c r="W12306" s="107"/>
      <c r="X12306" s="225"/>
      <c r="Y12306" s="62"/>
      <c r="Z12306" s="108"/>
    </row>
    <row r="12307" spans="23:26" x14ac:dyDescent="0.25">
      <c r="W12307" s="107"/>
      <c r="X12307" s="225"/>
      <c r="Y12307" s="62"/>
      <c r="Z12307" s="108"/>
    </row>
    <row r="12308" spans="23:26" x14ac:dyDescent="0.25">
      <c r="W12308" s="107"/>
      <c r="X12308" s="225"/>
      <c r="Y12308" s="62"/>
      <c r="Z12308" s="108"/>
    </row>
    <row r="12309" spans="23:26" x14ac:dyDescent="0.25">
      <c r="W12309" s="107"/>
      <c r="X12309" s="225"/>
      <c r="Y12309" s="62"/>
      <c r="Z12309" s="108"/>
    </row>
    <row r="12310" spans="23:26" x14ac:dyDescent="0.25">
      <c r="W12310" s="107"/>
      <c r="X12310" s="225"/>
      <c r="Y12310" s="62"/>
      <c r="Z12310" s="108"/>
    </row>
    <row r="12311" spans="23:26" x14ac:dyDescent="0.25">
      <c r="W12311" s="107"/>
      <c r="X12311" s="225"/>
      <c r="Y12311" s="62"/>
      <c r="Z12311" s="108"/>
    </row>
    <row r="12312" spans="23:26" x14ac:dyDescent="0.25">
      <c r="W12312" s="107"/>
      <c r="X12312" s="225"/>
      <c r="Y12312" s="62"/>
      <c r="Z12312" s="108"/>
    </row>
    <row r="12313" spans="23:26" x14ac:dyDescent="0.25">
      <c r="W12313" s="107"/>
      <c r="X12313" s="225"/>
      <c r="Y12313" s="62"/>
      <c r="Z12313" s="108"/>
    </row>
    <row r="12314" spans="23:26" x14ac:dyDescent="0.25">
      <c r="W12314" s="107"/>
      <c r="X12314" s="225"/>
      <c r="Y12314" s="62"/>
      <c r="Z12314" s="108"/>
    </row>
    <row r="12315" spans="23:26" x14ac:dyDescent="0.25">
      <c r="W12315" s="107"/>
      <c r="X12315" s="225"/>
      <c r="Y12315" s="62"/>
      <c r="Z12315" s="108"/>
    </row>
    <row r="12316" spans="23:26" x14ac:dyDescent="0.25">
      <c r="W12316" s="107"/>
      <c r="X12316" s="225"/>
      <c r="Y12316" s="62"/>
      <c r="Z12316" s="108"/>
    </row>
    <row r="12317" spans="23:26" x14ac:dyDescent="0.25">
      <c r="W12317" s="107"/>
      <c r="X12317" s="225"/>
      <c r="Y12317" s="62"/>
      <c r="Z12317" s="108"/>
    </row>
    <row r="12318" spans="23:26" x14ac:dyDescent="0.25">
      <c r="W12318" s="107"/>
      <c r="X12318" s="225"/>
      <c r="Y12318" s="62"/>
      <c r="Z12318" s="108"/>
    </row>
    <row r="12319" spans="23:26" x14ac:dyDescent="0.25">
      <c r="W12319" s="107"/>
      <c r="X12319" s="225"/>
      <c r="Y12319" s="62"/>
      <c r="Z12319" s="108"/>
    </row>
    <row r="12320" spans="23:26" x14ac:dyDescent="0.25">
      <c r="W12320" s="107"/>
      <c r="X12320" s="225"/>
      <c r="Y12320" s="62"/>
      <c r="Z12320" s="108"/>
    </row>
    <row r="12321" spans="23:26" x14ac:dyDescent="0.25">
      <c r="W12321" s="107"/>
      <c r="X12321" s="225"/>
      <c r="Y12321" s="62"/>
      <c r="Z12321" s="108"/>
    </row>
    <row r="12322" spans="23:26" x14ac:dyDescent="0.25">
      <c r="W12322" s="107"/>
      <c r="X12322" s="225"/>
      <c r="Y12322" s="62"/>
      <c r="Z12322" s="108"/>
    </row>
    <row r="12323" spans="23:26" x14ac:dyDescent="0.25">
      <c r="W12323" s="107"/>
      <c r="X12323" s="225"/>
      <c r="Y12323" s="62"/>
      <c r="Z12323" s="108"/>
    </row>
    <row r="12324" spans="23:26" x14ac:dyDescent="0.25">
      <c r="W12324" s="107"/>
      <c r="X12324" s="225"/>
      <c r="Y12324" s="62"/>
      <c r="Z12324" s="108"/>
    </row>
    <row r="12325" spans="23:26" x14ac:dyDescent="0.25">
      <c r="W12325" s="107"/>
      <c r="X12325" s="225"/>
      <c r="Y12325" s="62"/>
      <c r="Z12325" s="108"/>
    </row>
    <row r="12326" spans="23:26" x14ac:dyDescent="0.25">
      <c r="W12326" s="107"/>
      <c r="X12326" s="225"/>
      <c r="Y12326" s="62"/>
      <c r="Z12326" s="108"/>
    </row>
    <row r="12327" spans="23:26" x14ac:dyDescent="0.25">
      <c r="W12327" s="107"/>
      <c r="X12327" s="225"/>
      <c r="Y12327" s="62"/>
      <c r="Z12327" s="108"/>
    </row>
    <row r="12328" spans="23:26" x14ac:dyDescent="0.25">
      <c r="W12328" s="107"/>
      <c r="X12328" s="225"/>
      <c r="Y12328" s="62"/>
      <c r="Z12328" s="108"/>
    </row>
    <row r="12329" spans="23:26" x14ac:dyDescent="0.25">
      <c r="W12329" s="107"/>
      <c r="X12329" s="225"/>
      <c r="Y12329" s="62"/>
      <c r="Z12329" s="108"/>
    </row>
    <row r="12330" spans="23:26" x14ac:dyDescent="0.25">
      <c r="W12330" s="107"/>
      <c r="X12330" s="225"/>
      <c r="Y12330" s="62"/>
      <c r="Z12330" s="108"/>
    </row>
    <row r="12331" spans="23:26" x14ac:dyDescent="0.25">
      <c r="W12331" s="107"/>
      <c r="X12331" s="225"/>
      <c r="Y12331" s="62"/>
      <c r="Z12331" s="108"/>
    </row>
    <row r="12332" spans="23:26" x14ac:dyDescent="0.25">
      <c r="W12332" s="107"/>
      <c r="X12332" s="225"/>
      <c r="Y12332" s="62"/>
      <c r="Z12332" s="108"/>
    </row>
    <row r="12333" spans="23:26" x14ac:dyDescent="0.25">
      <c r="W12333" s="107"/>
      <c r="X12333" s="225"/>
      <c r="Y12333" s="62"/>
      <c r="Z12333" s="108"/>
    </row>
    <row r="12334" spans="23:26" x14ac:dyDescent="0.25">
      <c r="W12334" s="107"/>
      <c r="X12334" s="225"/>
      <c r="Y12334" s="62"/>
      <c r="Z12334" s="108"/>
    </row>
    <row r="12335" spans="23:26" x14ac:dyDescent="0.25">
      <c r="W12335" s="107"/>
      <c r="X12335" s="225"/>
      <c r="Y12335" s="62"/>
      <c r="Z12335" s="108"/>
    </row>
    <row r="12336" spans="23:26" x14ac:dyDescent="0.25">
      <c r="W12336" s="107"/>
      <c r="X12336" s="225"/>
      <c r="Y12336" s="62"/>
      <c r="Z12336" s="108"/>
    </row>
    <row r="12337" spans="23:26" x14ac:dyDescent="0.25">
      <c r="W12337" s="107"/>
      <c r="X12337" s="225"/>
      <c r="Y12337" s="62"/>
      <c r="Z12337" s="108"/>
    </row>
    <row r="12338" spans="23:26" x14ac:dyDescent="0.25">
      <c r="W12338" s="107"/>
      <c r="X12338" s="225"/>
      <c r="Y12338" s="62"/>
      <c r="Z12338" s="108"/>
    </row>
    <row r="12339" spans="23:26" x14ac:dyDescent="0.25">
      <c r="W12339" s="107"/>
      <c r="X12339" s="225"/>
      <c r="Y12339" s="62"/>
      <c r="Z12339" s="108"/>
    </row>
    <row r="12340" spans="23:26" x14ac:dyDescent="0.25">
      <c r="W12340" s="107"/>
      <c r="X12340" s="225"/>
      <c r="Y12340" s="62"/>
      <c r="Z12340" s="108"/>
    </row>
    <row r="12341" spans="23:26" x14ac:dyDescent="0.25">
      <c r="W12341" s="107"/>
      <c r="X12341" s="225"/>
      <c r="Y12341" s="62"/>
      <c r="Z12341" s="108"/>
    </row>
    <row r="12342" spans="23:26" x14ac:dyDescent="0.25">
      <c r="W12342" s="107"/>
      <c r="X12342" s="225"/>
      <c r="Y12342" s="62"/>
      <c r="Z12342" s="108"/>
    </row>
    <row r="12343" spans="23:26" x14ac:dyDescent="0.25">
      <c r="W12343" s="107"/>
      <c r="X12343" s="225"/>
      <c r="Y12343" s="62"/>
      <c r="Z12343" s="108"/>
    </row>
    <row r="12344" spans="23:26" x14ac:dyDescent="0.25">
      <c r="W12344" s="107"/>
      <c r="X12344" s="225"/>
      <c r="Y12344" s="62"/>
      <c r="Z12344" s="108"/>
    </row>
    <row r="12345" spans="23:26" x14ac:dyDescent="0.25">
      <c r="W12345" s="107"/>
      <c r="X12345" s="225"/>
      <c r="Y12345" s="62"/>
      <c r="Z12345" s="108"/>
    </row>
    <row r="12346" spans="23:26" x14ac:dyDescent="0.25">
      <c r="W12346" s="107"/>
      <c r="X12346" s="225"/>
      <c r="Y12346" s="62"/>
      <c r="Z12346" s="108"/>
    </row>
    <row r="12347" spans="23:26" x14ac:dyDescent="0.25">
      <c r="W12347" s="107"/>
      <c r="X12347" s="225"/>
      <c r="Y12347" s="62"/>
      <c r="Z12347" s="108"/>
    </row>
    <row r="12348" spans="23:26" x14ac:dyDescent="0.25">
      <c r="W12348" s="107"/>
      <c r="X12348" s="225"/>
      <c r="Y12348" s="62"/>
      <c r="Z12348" s="108"/>
    </row>
    <row r="12349" spans="23:26" x14ac:dyDescent="0.25">
      <c r="W12349" s="107"/>
      <c r="X12349" s="225"/>
      <c r="Y12349" s="62"/>
      <c r="Z12349" s="108"/>
    </row>
    <row r="12350" spans="23:26" x14ac:dyDescent="0.25">
      <c r="W12350" s="107"/>
      <c r="X12350" s="225"/>
      <c r="Y12350" s="62"/>
      <c r="Z12350" s="108"/>
    </row>
    <row r="12351" spans="23:26" x14ac:dyDescent="0.25">
      <c r="W12351" s="107"/>
      <c r="X12351" s="225"/>
      <c r="Y12351" s="62"/>
      <c r="Z12351" s="108"/>
    </row>
    <row r="12352" spans="23:26" x14ac:dyDescent="0.25">
      <c r="W12352" s="107"/>
      <c r="X12352" s="225"/>
      <c r="Y12352" s="62"/>
      <c r="Z12352" s="108"/>
    </row>
    <row r="12353" spans="23:26" x14ac:dyDescent="0.25">
      <c r="W12353" s="107"/>
      <c r="X12353" s="225"/>
      <c r="Y12353" s="62"/>
      <c r="Z12353" s="108"/>
    </row>
    <row r="12354" spans="23:26" x14ac:dyDescent="0.25">
      <c r="W12354" s="107"/>
      <c r="X12354" s="225"/>
      <c r="Y12354" s="62"/>
      <c r="Z12354" s="108"/>
    </row>
    <row r="12355" spans="23:26" x14ac:dyDescent="0.25">
      <c r="W12355" s="107"/>
      <c r="X12355" s="225"/>
      <c r="Y12355" s="62"/>
      <c r="Z12355" s="108"/>
    </row>
    <row r="12356" spans="23:26" x14ac:dyDescent="0.25">
      <c r="W12356" s="107"/>
      <c r="X12356" s="225"/>
      <c r="Y12356" s="62"/>
      <c r="Z12356" s="108"/>
    </row>
    <row r="12357" spans="23:26" x14ac:dyDescent="0.25">
      <c r="W12357" s="107"/>
      <c r="X12357" s="225"/>
      <c r="Y12357" s="62"/>
      <c r="Z12357" s="108"/>
    </row>
    <row r="12358" spans="23:26" x14ac:dyDescent="0.25">
      <c r="W12358" s="107"/>
      <c r="X12358" s="225"/>
      <c r="Y12358" s="62"/>
      <c r="Z12358" s="108"/>
    </row>
    <row r="12359" spans="23:26" x14ac:dyDescent="0.25">
      <c r="W12359" s="107"/>
      <c r="X12359" s="225"/>
      <c r="Y12359" s="62"/>
      <c r="Z12359" s="108"/>
    </row>
    <row r="12360" spans="23:26" x14ac:dyDescent="0.25">
      <c r="W12360" s="107"/>
      <c r="X12360" s="225"/>
      <c r="Y12360" s="62"/>
      <c r="Z12360" s="108"/>
    </row>
    <row r="12361" spans="23:26" x14ac:dyDescent="0.25">
      <c r="W12361" s="107"/>
      <c r="X12361" s="225"/>
      <c r="Y12361" s="62"/>
      <c r="Z12361" s="108"/>
    </row>
    <row r="12362" spans="23:26" x14ac:dyDescent="0.25">
      <c r="W12362" s="107"/>
      <c r="X12362" s="225"/>
      <c r="Y12362" s="62"/>
      <c r="Z12362" s="108"/>
    </row>
    <row r="12363" spans="23:26" x14ac:dyDescent="0.25">
      <c r="W12363" s="107"/>
      <c r="X12363" s="225"/>
      <c r="Y12363" s="62"/>
      <c r="Z12363" s="108"/>
    </row>
    <row r="12364" spans="23:26" x14ac:dyDescent="0.25">
      <c r="W12364" s="107"/>
      <c r="X12364" s="225"/>
      <c r="Y12364" s="62"/>
      <c r="Z12364" s="108"/>
    </row>
    <row r="12365" spans="23:26" x14ac:dyDescent="0.25">
      <c r="W12365" s="107"/>
      <c r="X12365" s="225"/>
      <c r="Y12365" s="62"/>
      <c r="Z12365" s="108"/>
    </row>
    <row r="12366" spans="23:26" x14ac:dyDescent="0.25">
      <c r="W12366" s="107"/>
      <c r="X12366" s="225"/>
      <c r="Y12366" s="62"/>
      <c r="Z12366" s="108"/>
    </row>
    <row r="12367" spans="23:26" x14ac:dyDescent="0.25">
      <c r="W12367" s="107"/>
      <c r="X12367" s="225"/>
      <c r="Y12367" s="62"/>
      <c r="Z12367" s="108"/>
    </row>
    <row r="12368" spans="23:26" x14ac:dyDescent="0.25">
      <c r="W12368" s="107"/>
      <c r="X12368" s="225"/>
      <c r="Y12368" s="62"/>
      <c r="Z12368" s="108"/>
    </row>
    <row r="12369" spans="23:26" x14ac:dyDescent="0.25">
      <c r="W12369" s="107"/>
      <c r="X12369" s="225"/>
      <c r="Y12369" s="62"/>
      <c r="Z12369" s="108"/>
    </row>
    <row r="12370" spans="23:26" x14ac:dyDescent="0.25">
      <c r="W12370" s="107"/>
      <c r="X12370" s="225"/>
      <c r="Y12370" s="62"/>
      <c r="Z12370" s="108"/>
    </row>
    <row r="12371" spans="23:26" x14ac:dyDescent="0.25">
      <c r="W12371" s="107"/>
      <c r="X12371" s="225"/>
      <c r="Y12371" s="62"/>
      <c r="Z12371" s="108"/>
    </row>
    <row r="12372" spans="23:26" x14ac:dyDescent="0.25">
      <c r="W12372" s="107"/>
      <c r="X12372" s="225"/>
      <c r="Y12372" s="62"/>
      <c r="Z12372" s="108"/>
    </row>
    <row r="12373" spans="23:26" x14ac:dyDescent="0.25">
      <c r="W12373" s="107"/>
      <c r="X12373" s="225"/>
      <c r="Y12373" s="62"/>
      <c r="Z12373" s="108"/>
    </row>
    <row r="12374" spans="23:26" x14ac:dyDescent="0.25">
      <c r="W12374" s="107"/>
      <c r="X12374" s="225"/>
      <c r="Y12374" s="62"/>
      <c r="Z12374" s="108"/>
    </row>
    <row r="12375" spans="23:26" x14ac:dyDescent="0.25">
      <c r="W12375" s="107"/>
      <c r="X12375" s="225"/>
      <c r="Y12375" s="62"/>
      <c r="Z12375" s="108"/>
    </row>
    <row r="12376" spans="23:26" x14ac:dyDescent="0.25">
      <c r="W12376" s="107"/>
      <c r="X12376" s="225"/>
      <c r="Y12376" s="62"/>
      <c r="Z12376" s="108"/>
    </row>
    <row r="12377" spans="23:26" x14ac:dyDescent="0.25">
      <c r="W12377" s="107"/>
      <c r="X12377" s="225"/>
      <c r="Y12377" s="62"/>
      <c r="Z12377" s="108"/>
    </row>
    <row r="12378" spans="23:26" x14ac:dyDescent="0.25">
      <c r="W12378" s="107"/>
      <c r="X12378" s="225"/>
      <c r="Y12378" s="62"/>
      <c r="Z12378" s="108"/>
    </row>
    <row r="12379" spans="23:26" x14ac:dyDescent="0.25">
      <c r="W12379" s="107"/>
      <c r="X12379" s="225"/>
      <c r="Y12379" s="62"/>
      <c r="Z12379" s="108"/>
    </row>
    <row r="12380" spans="23:26" x14ac:dyDescent="0.25">
      <c r="W12380" s="107"/>
      <c r="X12380" s="225"/>
      <c r="Y12380" s="62"/>
      <c r="Z12380" s="108"/>
    </row>
    <row r="12381" spans="23:26" x14ac:dyDescent="0.25">
      <c r="W12381" s="107"/>
      <c r="X12381" s="225"/>
      <c r="Y12381" s="62"/>
      <c r="Z12381" s="108"/>
    </row>
    <row r="12382" spans="23:26" x14ac:dyDescent="0.25">
      <c r="W12382" s="107"/>
      <c r="X12382" s="225"/>
      <c r="Y12382" s="62"/>
      <c r="Z12382" s="108"/>
    </row>
    <row r="12383" spans="23:26" x14ac:dyDescent="0.25">
      <c r="W12383" s="107"/>
      <c r="X12383" s="225"/>
      <c r="Y12383" s="62"/>
      <c r="Z12383" s="108"/>
    </row>
    <row r="12384" spans="23:26" x14ac:dyDescent="0.25">
      <c r="W12384" s="107"/>
      <c r="X12384" s="225"/>
      <c r="Y12384" s="62"/>
      <c r="Z12384" s="108"/>
    </row>
    <row r="12385" spans="23:26" x14ac:dyDescent="0.25">
      <c r="W12385" s="107"/>
      <c r="X12385" s="225"/>
      <c r="Y12385" s="62"/>
      <c r="Z12385" s="108"/>
    </row>
    <row r="12386" spans="23:26" x14ac:dyDescent="0.25">
      <c r="W12386" s="107"/>
      <c r="X12386" s="225"/>
      <c r="Y12386" s="62"/>
      <c r="Z12386" s="108"/>
    </row>
    <row r="12387" spans="23:26" x14ac:dyDescent="0.25">
      <c r="W12387" s="107"/>
      <c r="X12387" s="225"/>
      <c r="Y12387" s="62"/>
      <c r="Z12387" s="108"/>
    </row>
    <row r="12388" spans="23:26" x14ac:dyDescent="0.25">
      <c r="W12388" s="107"/>
      <c r="X12388" s="225"/>
      <c r="Y12388" s="62"/>
      <c r="Z12388" s="108"/>
    </row>
    <row r="12389" spans="23:26" x14ac:dyDescent="0.25">
      <c r="W12389" s="107"/>
      <c r="X12389" s="225"/>
      <c r="Y12389" s="62"/>
      <c r="Z12389" s="108"/>
    </row>
    <row r="12390" spans="23:26" x14ac:dyDescent="0.25">
      <c r="W12390" s="107"/>
      <c r="X12390" s="225"/>
      <c r="Y12390" s="62"/>
      <c r="Z12390" s="108"/>
    </row>
    <row r="12391" spans="23:26" x14ac:dyDescent="0.25">
      <c r="W12391" s="107"/>
      <c r="X12391" s="225"/>
      <c r="Y12391" s="62"/>
      <c r="Z12391" s="108"/>
    </row>
    <row r="12392" spans="23:26" x14ac:dyDescent="0.25">
      <c r="W12392" s="107"/>
      <c r="X12392" s="225"/>
      <c r="Y12392" s="62"/>
      <c r="Z12392" s="108"/>
    </row>
    <row r="12393" spans="23:26" x14ac:dyDescent="0.25">
      <c r="W12393" s="107"/>
      <c r="X12393" s="225"/>
      <c r="Y12393" s="62"/>
      <c r="Z12393" s="108"/>
    </row>
    <row r="12394" spans="23:26" x14ac:dyDescent="0.25">
      <c r="W12394" s="107"/>
      <c r="X12394" s="225"/>
      <c r="Y12394" s="62"/>
      <c r="Z12394" s="108"/>
    </row>
    <row r="12395" spans="23:26" x14ac:dyDescent="0.25">
      <c r="W12395" s="107"/>
      <c r="X12395" s="225"/>
      <c r="Y12395" s="62"/>
      <c r="Z12395" s="108"/>
    </row>
    <row r="12396" spans="23:26" x14ac:dyDescent="0.25">
      <c r="W12396" s="107"/>
      <c r="X12396" s="225"/>
      <c r="Y12396" s="62"/>
      <c r="Z12396" s="108"/>
    </row>
    <row r="12397" spans="23:26" x14ac:dyDescent="0.25">
      <c r="W12397" s="107"/>
      <c r="X12397" s="225"/>
      <c r="Y12397" s="62"/>
      <c r="Z12397" s="108"/>
    </row>
    <row r="12398" spans="23:26" x14ac:dyDescent="0.25">
      <c r="W12398" s="107"/>
      <c r="X12398" s="225"/>
      <c r="Y12398" s="62"/>
      <c r="Z12398" s="108"/>
    </row>
    <row r="12399" spans="23:26" x14ac:dyDescent="0.25">
      <c r="W12399" s="107"/>
      <c r="X12399" s="225"/>
      <c r="Y12399" s="62"/>
      <c r="Z12399" s="108"/>
    </row>
    <row r="12400" spans="23:26" x14ac:dyDescent="0.25">
      <c r="W12400" s="107"/>
      <c r="X12400" s="225"/>
      <c r="Y12400" s="62"/>
      <c r="Z12400" s="108"/>
    </row>
    <row r="12401" spans="23:26" x14ac:dyDescent="0.25">
      <c r="W12401" s="107"/>
      <c r="X12401" s="225"/>
      <c r="Y12401" s="62"/>
      <c r="Z12401" s="108"/>
    </row>
    <row r="12402" spans="23:26" x14ac:dyDescent="0.25">
      <c r="W12402" s="107"/>
      <c r="X12402" s="225"/>
      <c r="Y12402" s="62"/>
      <c r="Z12402" s="108"/>
    </row>
    <row r="12403" spans="23:26" x14ac:dyDescent="0.25">
      <c r="W12403" s="107"/>
      <c r="X12403" s="225"/>
      <c r="Y12403" s="62"/>
      <c r="Z12403" s="108"/>
    </row>
    <row r="12404" spans="23:26" x14ac:dyDescent="0.25">
      <c r="W12404" s="107"/>
      <c r="X12404" s="225"/>
      <c r="Y12404" s="62"/>
      <c r="Z12404" s="108"/>
    </row>
    <row r="12405" spans="23:26" x14ac:dyDescent="0.25">
      <c r="W12405" s="107"/>
      <c r="X12405" s="225"/>
      <c r="Y12405" s="62"/>
      <c r="Z12405" s="108"/>
    </row>
    <row r="12406" spans="23:26" x14ac:dyDescent="0.25">
      <c r="W12406" s="107"/>
      <c r="X12406" s="225"/>
      <c r="Y12406" s="62"/>
      <c r="Z12406" s="108"/>
    </row>
    <row r="12407" spans="23:26" x14ac:dyDescent="0.25">
      <c r="W12407" s="107"/>
      <c r="X12407" s="225"/>
      <c r="Y12407" s="62"/>
      <c r="Z12407" s="108"/>
    </row>
    <row r="12408" spans="23:26" x14ac:dyDescent="0.25">
      <c r="W12408" s="107"/>
      <c r="X12408" s="225"/>
      <c r="Y12408" s="62"/>
      <c r="Z12408" s="108"/>
    </row>
    <row r="12409" spans="23:26" x14ac:dyDescent="0.25">
      <c r="W12409" s="107"/>
      <c r="X12409" s="225"/>
      <c r="Y12409" s="62"/>
      <c r="Z12409" s="108"/>
    </row>
    <row r="12410" spans="23:26" x14ac:dyDescent="0.25">
      <c r="W12410" s="107"/>
      <c r="X12410" s="225"/>
      <c r="Y12410" s="62"/>
      <c r="Z12410" s="108"/>
    </row>
    <row r="12411" spans="23:26" x14ac:dyDescent="0.25">
      <c r="W12411" s="107"/>
      <c r="X12411" s="225"/>
      <c r="Y12411" s="62"/>
      <c r="Z12411" s="108"/>
    </row>
    <row r="12412" spans="23:26" x14ac:dyDescent="0.25">
      <c r="W12412" s="107"/>
      <c r="X12412" s="225"/>
      <c r="Y12412" s="62"/>
      <c r="Z12412" s="108"/>
    </row>
    <row r="12413" spans="23:26" x14ac:dyDescent="0.25">
      <c r="W12413" s="107"/>
      <c r="X12413" s="225"/>
      <c r="Y12413" s="62"/>
      <c r="Z12413" s="108"/>
    </row>
    <row r="12414" spans="23:26" x14ac:dyDescent="0.25">
      <c r="W12414" s="107"/>
      <c r="X12414" s="225"/>
      <c r="Y12414" s="62"/>
      <c r="Z12414" s="108"/>
    </row>
    <row r="12415" spans="23:26" x14ac:dyDescent="0.25">
      <c r="W12415" s="107"/>
      <c r="X12415" s="225"/>
      <c r="Y12415" s="62"/>
      <c r="Z12415" s="108"/>
    </row>
    <row r="12416" spans="23:26" x14ac:dyDescent="0.25">
      <c r="W12416" s="107"/>
      <c r="X12416" s="225"/>
      <c r="Y12416" s="62"/>
      <c r="Z12416" s="108"/>
    </row>
    <row r="12417" spans="23:26" x14ac:dyDescent="0.25">
      <c r="W12417" s="107"/>
      <c r="X12417" s="225"/>
      <c r="Y12417" s="62"/>
      <c r="Z12417" s="108"/>
    </row>
    <row r="12418" spans="23:26" x14ac:dyDescent="0.25">
      <c r="W12418" s="107"/>
      <c r="X12418" s="225"/>
      <c r="Y12418" s="62"/>
      <c r="Z12418" s="108"/>
    </row>
    <row r="12419" spans="23:26" x14ac:dyDescent="0.25">
      <c r="W12419" s="107"/>
      <c r="X12419" s="225"/>
      <c r="Y12419" s="62"/>
      <c r="Z12419" s="108"/>
    </row>
    <row r="12420" spans="23:26" x14ac:dyDescent="0.25">
      <c r="W12420" s="107"/>
      <c r="X12420" s="225"/>
      <c r="Y12420" s="62"/>
      <c r="Z12420" s="108"/>
    </row>
    <row r="12421" spans="23:26" x14ac:dyDescent="0.25">
      <c r="W12421" s="107"/>
      <c r="X12421" s="225"/>
      <c r="Y12421" s="62"/>
      <c r="Z12421" s="108"/>
    </row>
    <row r="12422" spans="23:26" x14ac:dyDescent="0.25">
      <c r="W12422" s="107"/>
      <c r="X12422" s="225"/>
      <c r="Y12422" s="62"/>
      <c r="Z12422" s="108"/>
    </row>
    <row r="12423" spans="23:26" x14ac:dyDescent="0.25">
      <c r="W12423" s="107"/>
      <c r="X12423" s="225"/>
      <c r="Y12423" s="62"/>
      <c r="Z12423" s="108"/>
    </row>
    <row r="12424" spans="23:26" x14ac:dyDescent="0.25">
      <c r="W12424" s="107"/>
      <c r="X12424" s="225"/>
      <c r="Y12424" s="62"/>
      <c r="Z12424" s="108"/>
    </row>
    <row r="12425" spans="23:26" x14ac:dyDescent="0.25">
      <c r="W12425" s="107"/>
      <c r="X12425" s="225"/>
      <c r="Y12425" s="62"/>
      <c r="Z12425" s="108"/>
    </row>
    <row r="12426" spans="23:26" x14ac:dyDescent="0.25">
      <c r="W12426" s="107"/>
      <c r="X12426" s="225"/>
      <c r="Y12426" s="62"/>
      <c r="Z12426" s="108"/>
    </row>
    <row r="12427" spans="23:26" x14ac:dyDescent="0.25">
      <c r="W12427" s="107"/>
      <c r="X12427" s="225"/>
      <c r="Y12427" s="62"/>
      <c r="Z12427" s="108"/>
    </row>
    <row r="12428" spans="23:26" x14ac:dyDescent="0.25">
      <c r="W12428" s="107"/>
      <c r="X12428" s="225"/>
      <c r="Y12428" s="62"/>
      <c r="Z12428" s="108"/>
    </row>
    <row r="12429" spans="23:26" x14ac:dyDescent="0.25">
      <c r="W12429" s="107"/>
      <c r="X12429" s="225"/>
      <c r="Y12429" s="62"/>
      <c r="Z12429" s="108"/>
    </row>
    <row r="12430" spans="23:26" x14ac:dyDescent="0.25">
      <c r="W12430" s="107"/>
      <c r="X12430" s="225"/>
      <c r="Y12430" s="62"/>
      <c r="Z12430" s="108"/>
    </row>
    <row r="12431" spans="23:26" x14ac:dyDescent="0.25">
      <c r="W12431" s="107"/>
      <c r="X12431" s="225"/>
      <c r="Y12431" s="62"/>
      <c r="Z12431" s="108"/>
    </row>
    <row r="12432" spans="23:26" x14ac:dyDescent="0.25">
      <c r="W12432" s="107"/>
      <c r="X12432" s="225"/>
      <c r="Y12432" s="62"/>
      <c r="Z12432" s="108"/>
    </row>
    <row r="12433" spans="23:26" x14ac:dyDescent="0.25">
      <c r="W12433" s="107"/>
      <c r="X12433" s="225"/>
      <c r="Y12433" s="62"/>
      <c r="Z12433" s="108"/>
    </row>
    <row r="12434" spans="23:26" x14ac:dyDescent="0.25">
      <c r="W12434" s="107"/>
      <c r="X12434" s="225"/>
      <c r="Y12434" s="62"/>
      <c r="Z12434" s="108"/>
    </row>
    <row r="12435" spans="23:26" x14ac:dyDescent="0.25">
      <c r="W12435" s="107"/>
      <c r="X12435" s="225"/>
      <c r="Y12435" s="62"/>
      <c r="Z12435" s="108"/>
    </row>
    <row r="12436" spans="23:26" x14ac:dyDescent="0.25">
      <c r="W12436" s="107"/>
      <c r="X12436" s="225"/>
      <c r="Y12436" s="62"/>
      <c r="Z12436" s="108"/>
    </row>
    <row r="12437" spans="23:26" x14ac:dyDescent="0.25">
      <c r="W12437" s="107"/>
      <c r="X12437" s="225"/>
      <c r="Y12437" s="62"/>
      <c r="Z12437" s="108"/>
    </row>
    <row r="12438" spans="23:26" x14ac:dyDescent="0.25">
      <c r="W12438" s="107"/>
      <c r="X12438" s="225"/>
      <c r="Y12438" s="62"/>
      <c r="Z12438" s="108"/>
    </row>
    <row r="12439" spans="23:26" x14ac:dyDescent="0.25">
      <c r="W12439" s="107"/>
      <c r="X12439" s="225"/>
      <c r="Y12439" s="62"/>
      <c r="Z12439" s="108"/>
    </row>
    <row r="12440" spans="23:26" x14ac:dyDescent="0.25">
      <c r="W12440" s="107"/>
      <c r="X12440" s="225"/>
      <c r="Y12440" s="62"/>
      <c r="Z12440" s="108"/>
    </row>
    <row r="12441" spans="23:26" x14ac:dyDescent="0.25">
      <c r="W12441" s="107"/>
      <c r="X12441" s="225"/>
      <c r="Y12441" s="62"/>
      <c r="Z12441" s="108"/>
    </row>
    <row r="12442" spans="23:26" x14ac:dyDescent="0.25">
      <c r="W12442" s="107"/>
      <c r="X12442" s="225"/>
      <c r="Y12442" s="62"/>
      <c r="Z12442" s="108"/>
    </row>
    <row r="12443" spans="23:26" x14ac:dyDescent="0.25">
      <c r="W12443" s="107"/>
      <c r="X12443" s="225"/>
      <c r="Y12443" s="62"/>
      <c r="Z12443" s="108"/>
    </row>
    <row r="12444" spans="23:26" x14ac:dyDescent="0.25">
      <c r="W12444" s="107"/>
      <c r="X12444" s="225"/>
      <c r="Y12444" s="62"/>
      <c r="Z12444" s="108"/>
    </row>
    <row r="12445" spans="23:26" x14ac:dyDescent="0.25">
      <c r="W12445" s="107"/>
      <c r="X12445" s="225"/>
      <c r="Y12445" s="62"/>
      <c r="Z12445" s="108"/>
    </row>
    <row r="12446" spans="23:26" x14ac:dyDescent="0.25">
      <c r="W12446" s="107"/>
      <c r="X12446" s="225"/>
      <c r="Y12446" s="62"/>
      <c r="Z12446" s="108"/>
    </row>
    <row r="12447" spans="23:26" x14ac:dyDescent="0.25">
      <c r="W12447" s="107"/>
      <c r="X12447" s="225"/>
      <c r="Y12447" s="62"/>
      <c r="Z12447" s="108"/>
    </row>
    <row r="12448" spans="23:26" x14ac:dyDescent="0.25">
      <c r="W12448" s="107"/>
      <c r="X12448" s="225"/>
      <c r="Y12448" s="62"/>
      <c r="Z12448" s="108"/>
    </row>
    <row r="12449" spans="23:26" x14ac:dyDescent="0.25">
      <c r="W12449" s="107"/>
      <c r="X12449" s="225"/>
      <c r="Y12449" s="62"/>
      <c r="Z12449" s="108"/>
    </row>
    <row r="12450" spans="23:26" x14ac:dyDescent="0.25">
      <c r="W12450" s="107"/>
      <c r="X12450" s="225"/>
      <c r="Y12450" s="62"/>
      <c r="Z12450" s="108"/>
    </row>
    <row r="12451" spans="23:26" x14ac:dyDescent="0.25">
      <c r="W12451" s="107"/>
      <c r="X12451" s="225"/>
      <c r="Y12451" s="62"/>
      <c r="Z12451" s="108"/>
    </row>
    <row r="12452" spans="23:26" x14ac:dyDescent="0.25">
      <c r="W12452" s="107"/>
      <c r="X12452" s="225"/>
      <c r="Y12452" s="62"/>
      <c r="Z12452" s="108"/>
    </row>
    <row r="12453" spans="23:26" x14ac:dyDescent="0.25">
      <c r="W12453" s="107"/>
      <c r="X12453" s="225"/>
      <c r="Y12453" s="62"/>
      <c r="Z12453" s="108"/>
    </row>
    <row r="12454" spans="23:26" x14ac:dyDescent="0.25">
      <c r="W12454" s="107"/>
      <c r="X12454" s="225"/>
      <c r="Y12454" s="62"/>
      <c r="Z12454" s="108"/>
    </row>
    <row r="12455" spans="23:26" x14ac:dyDescent="0.25">
      <c r="W12455" s="107"/>
      <c r="X12455" s="225"/>
      <c r="Y12455" s="62"/>
      <c r="Z12455" s="108"/>
    </row>
    <row r="12456" spans="23:26" x14ac:dyDescent="0.25">
      <c r="W12456" s="107"/>
      <c r="X12456" s="225"/>
      <c r="Y12456" s="62"/>
      <c r="Z12456" s="108"/>
    </row>
    <row r="12457" spans="23:26" x14ac:dyDescent="0.25">
      <c r="W12457" s="107"/>
      <c r="X12457" s="225"/>
      <c r="Y12457" s="62"/>
      <c r="Z12457" s="108"/>
    </row>
    <row r="12458" spans="23:26" x14ac:dyDescent="0.25">
      <c r="W12458" s="107"/>
      <c r="X12458" s="225"/>
      <c r="Y12458" s="62"/>
      <c r="Z12458" s="108"/>
    </row>
    <row r="12459" spans="23:26" x14ac:dyDescent="0.25">
      <c r="W12459" s="107"/>
      <c r="X12459" s="225"/>
      <c r="Y12459" s="62"/>
      <c r="Z12459" s="108"/>
    </row>
    <row r="12460" spans="23:26" x14ac:dyDescent="0.25">
      <c r="W12460" s="107"/>
      <c r="X12460" s="225"/>
      <c r="Y12460" s="62"/>
      <c r="Z12460" s="108"/>
    </row>
    <row r="12461" spans="23:26" x14ac:dyDescent="0.25">
      <c r="W12461" s="107"/>
      <c r="X12461" s="225"/>
      <c r="Y12461" s="62"/>
      <c r="Z12461" s="108"/>
    </row>
    <row r="12462" spans="23:26" x14ac:dyDescent="0.25">
      <c r="W12462" s="107"/>
      <c r="X12462" s="225"/>
      <c r="Y12462" s="62"/>
      <c r="Z12462" s="108"/>
    </row>
    <row r="12463" spans="23:26" x14ac:dyDescent="0.25">
      <c r="W12463" s="107"/>
      <c r="X12463" s="225"/>
      <c r="Y12463" s="62"/>
      <c r="Z12463" s="108"/>
    </row>
    <row r="12464" spans="23:26" x14ac:dyDescent="0.25">
      <c r="W12464" s="107"/>
      <c r="X12464" s="225"/>
      <c r="Y12464" s="62"/>
      <c r="Z12464" s="108"/>
    </row>
    <row r="12465" spans="23:26" x14ac:dyDescent="0.25">
      <c r="W12465" s="107"/>
      <c r="X12465" s="225"/>
      <c r="Y12465" s="62"/>
      <c r="Z12465" s="108"/>
    </row>
    <row r="12466" spans="23:26" x14ac:dyDescent="0.25">
      <c r="W12466" s="107"/>
      <c r="X12466" s="225"/>
      <c r="Y12466" s="62"/>
      <c r="Z12466" s="108"/>
    </row>
    <row r="12467" spans="23:26" x14ac:dyDescent="0.25">
      <c r="W12467" s="107"/>
      <c r="X12467" s="225"/>
      <c r="Y12467" s="62"/>
      <c r="Z12467" s="108"/>
    </row>
    <row r="12468" spans="23:26" x14ac:dyDescent="0.25">
      <c r="W12468" s="107"/>
      <c r="X12468" s="225"/>
      <c r="Y12468" s="62"/>
      <c r="Z12468" s="108"/>
    </row>
    <row r="12469" spans="23:26" x14ac:dyDescent="0.25">
      <c r="W12469" s="107"/>
      <c r="X12469" s="225"/>
      <c r="Y12469" s="62"/>
      <c r="Z12469" s="108"/>
    </row>
    <row r="12470" spans="23:26" x14ac:dyDescent="0.25">
      <c r="W12470" s="107"/>
      <c r="X12470" s="225"/>
      <c r="Y12470" s="62"/>
      <c r="Z12470" s="108"/>
    </row>
    <row r="12471" spans="23:26" x14ac:dyDescent="0.25">
      <c r="W12471" s="107"/>
      <c r="X12471" s="225"/>
      <c r="Y12471" s="62"/>
      <c r="Z12471" s="108"/>
    </row>
    <row r="12472" spans="23:26" x14ac:dyDescent="0.25">
      <c r="W12472" s="107"/>
      <c r="X12472" s="225"/>
      <c r="Y12472" s="62"/>
      <c r="Z12472" s="108"/>
    </row>
    <row r="12473" spans="23:26" x14ac:dyDescent="0.25">
      <c r="W12473" s="107"/>
      <c r="X12473" s="225"/>
      <c r="Y12473" s="62"/>
      <c r="Z12473" s="108"/>
    </row>
    <row r="12474" spans="23:26" x14ac:dyDescent="0.25">
      <c r="W12474" s="107"/>
      <c r="X12474" s="225"/>
      <c r="Y12474" s="62"/>
      <c r="Z12474" s="108"/>
    </row>
    <row r="12475" spans="23:26" x14ac:dyDescent="0.25">
      <c r="W12475" s="107"/>
      <c r="X12475" s="225"/>
      <c r="Y12475" s="62"/>
      <c r="Z12475" s="108"/>
    </row>
    <row r="12476" spans="23:26" x14ac:dyDescent="0.25">
      <c r="W12476" s="107"/>
      <c r="X12476" s="225"/>
      <c r="Y12476" s="62"/>
      <c r="Z12476" s="108"/>
    </row>
    <row r="12477" spans="23:26" x14ac:dyDescent="0.25">
      <c r="W12477" s="107"/>
      <c r="X12477" s="225"/>
      <c r="Y12477" s="62"/>
      <c r="Z12477" s="108"/>
    </row>
    <row r="12478" spans="23:26" x14ac:dyDescent="0.25">
      <c r="W12478" s="107"/>
      <c r="X12478" s="225"/>
      <c r="Y12478" s="62"/>
      <c r="Z12478" s="108"/>
    </row>
    <row r="12479" spans="23:26" x14ac:dyDescent="0.25">
      <c r="W12479" s="107"/>
      <c r="X12479" s="225"/>
      <c r="Y12479" s="62"/>
      <c r="Z12479" s="108"/>
    </row>
    <row r="12480" spans="23:26" x14ac:dyDescent="0.25">
      <c r="W12480" s="107"/>
      <c r="X12480" s="225"/>
      <c r="Y12480" s="62"/>
      <c r="Z12480" s="108"/>
    </row>
    <row r="12481" spans="23:26" x14ac:dyDescent="0.25">
      <c r="W12481" s="107"/>
      <c r="X12481" s="225"/>
      <c r="Y12481" s="62"/>
      <c r="Z12481" s="108"/>
    </row>
    <row r="12482" spans="23:26" x14ac:dyDescent="0.25">
      <c r="W12482" s="107"/>
      <c r="X12482" s="225"/>
      <c r="Y12482" s="62"/>
      <c r="Z12482" s="108"/>
    </row>
    <row r="12483" spans="23:26" x14ac:dyDescent="0.25">
      <c r="W12483" s="107"/>
      <c r="X12483" s="225"/>
      <c r="Y12483" s="62"/>
      <c r="Z12483" s="108"/>
    </row>
    <row r="12484" spans="23:26" x14ac:dyDescent="0.25">
      <c r="W12484" s="107"/>
      <c r="X12484" s="225"/>
      <c r="Y12484" s="62"/>
      <c r="Z12484" s="108"/>
    </row>
    <row r="12485" spans="23:26" x14ac:dyDescent="0.25">
      <c r="W12485" s="107"/>
      <c r="X12485" s="225"/>
      <c r="Y12485" s="62"/>
      <c r="Z12485" s="108"/>
    </row>
    <row r="12486" spans="23:26" x14ac:dyDescent="0.25">
      <c r="W12486" s="107"/>
      <c r="X12486" s="225"/>
      <c r="Y12486" s="62"/>
      <c r="Z12486" s="108"/>
    </row>
    <row r="12487" spans="23:26" x14ac:dyDescent="0.25">
      <c r="W12487" s="107"/>
      <c r="X12487" s="225"/>
      <c r="Y12487" s="62"/>
      <c r="Z12487" s="108"/>
    </row>
    <row r="12488" spans="23:26" x14ac:dyDescent="0.25">
      <c r="W12488" s="107"/>
      <c r="X12488" s="225"/>
      <c r="Y12488" s="62"/>
      <c r="Z12488" s="108"/>
    </row>
    <row r="12489" spans="23:26" x14ac:dyDescent="0.25">
      <c r="W12489" s="107"/>
      <c r="X12489" s="225"/>
      <c r="Y12489" s="62"/>
      <c r="Z12489" s="108"/>
    </row>
    <row r="12490" spans="23:26" x14ac:dyDescent="0.25">
      <c r="W12490" s="107"/>
      <c r="X12490" s="225"/>
      <c r="Y12490" s="62"/>
      <c r="Z12490" s="108"/>
    </row>
    <row r="12491" spans="23:26" x14ac:dyDescent="0.25">
      <c r="W12491" s="107"/>
      <c r="X12491" s="225"/>
      <c r="Y12491" s="62"/>
      <c r="Z12491" s="108"/>
    </row>
    <row r="12492" spans="23:26" x14ac:dyDescent="0.25">
      <c r="W12492" s="107"/>
      <c r="X12492" s="225"/>
      <c r="Y12492" s="62"/>
      <c r="Z12492" s="108"/>
    </row>
    <row r="12493" spans="23:26" x14ac:dyDescent="0.25">
      <c r="W12493" s="107"/>
      <c r="X12493" s="225"/>
      <c r="Y12493" s="62"/>
      <c r="Z12493" s="108"/>
    </row>
    <row r="12494" spans="23:26" x14ac:dyDescent="0.25">
      <c r="W12494" s="107"/>
      <c r="X12494" s="225"/>
      <c r="Y12494" s="62"/>
      <c r="Z12494" s="108"/>
    </row>
    <row r="12495" spans="23:26" x14ac:dyDescent="0.25">
      <c r="W12495" s="107"/>
      <c r="X12495" s="225"/>
      <c r="Y12495" s="62"/>
      <c r="Z12495" s="108"/>
    </row>
    <row r="12496" spans="23:26" x14ac:dyDescent="0.25">
      <c r="W12496" s="107"/>
      <c r="X12496" s="225"/>
      <c r="Y12496" s="62"/>
      <c r="Z12496" s="108"/>
    </row>
    <row r="12497" spans="23:26" x14ac:dyDescent="0.25">
      <c r="W12497" s="107"/>
      <c r="X12497" s="225"/>
      <c r="Y12497" s="62"/>
      <c r="Z12497" s="108"/>
    </row>
    <row r="12498" spans="23:26" x14ac:dyDescent="0.25">
      <c r="W12498" s="107"/>
      <c r="X12498" s="225"/>
      <c r="Y12498" s="62"/>
      <c r="Z12498" s="108"/>
    </row>
    <row r="12499" spans="23:26" x14ac:dyDescent="0.25">
      <c r="W12499" s="107"/>
      <c r="X12499" s="225"/>
      <c r="Y12499" s="62"/>
      <c r="Z12499" s="108"/>
    </row>
    <row r="12500" spans="23:26" x14ac:dyDescent="0.25">
      <c r="W12500" s="107"/>
      <c r="X12500" s="225"/>
      <c r="Y12500" s="62"/>
      <c r="Z12500" s="108"/>
    </row>
    <row r="12501" spans="23:26" x14ac:dyDescent="0.25">
      <c r="W12501" s="107"/>
      <c r="X12501" s="225"/>
      <c r="Y12501" s="62"/>
      <c r="Z12501" s="108"/>
    </row>
    <row r="12502" spans="23:26" x14ac:dyDescent="0.25">
      <c r="W12502" s="107"/>
      <c r="X12502" s="225"/>
      <c r="Y12502" s="62"/>
      <c r="Z12502" s="108"/>
    </row>
    <row r="12503" spans="23:26" x14ac:dyDescent="0.25">
      <c r="W12503" s="107"/>
      <c r="X12503" s="225"/>
      <c r="Y12503" s="62"/>
      <c r="Z12503" s="108"/>
    </row>
    <row r="12504" spans="23:26" x14ac:dyDescent="0.25">
      <c r="W12504" s="107"/>
      <c r="X12504" s="225"/>
      <c r="Y12504" s="62"/>
      <c r="Z12504" s="108"/>
    </row>
    <row r="12505" spans="23:26" x14ac:dyDescent="0.25">
      <c r="W12505" s="107"/>
      <c r="X12505" s="225"/>
      <c r="Y12505" s="62"/>
      <c r="Z12505" s="108"/>
    </row>
    <row r="12506" spans="23:26" x14ac:dyDescent="0.25">
      <c r="W12506" s="107"/>
      <c r="X12506" s="225"/>
      <c r="Y12506" s="62"/>
      <c r="Z12506" s="108"/>
    </row>
    <row r="12507" spans="23:26" x14ac:dyDescent="0.25">
      <c r="W12507" s="107"/>
      <c r="X12507" s="225"/>
      <c r="Y12507" s="62"/>
      <c r="Z12507" s="108"/>
    </row>
    <row r="12508" spans="23:26" x14ac:dyDescent="0.25">
      <c r="W12508" s="107"/>
      <c r="X12508" s="225"/>
      <c r="Y12508" s="62"/>
      <c r="Z12508" s="108"/>
    </row>
    <row r="12509" spans="23:26" x14ac:dyDescent="0.25">
      <c r="W12509" s="107"/>
      <c r="X12509" s="225"/>
      <c r="Y12509" s="62"/>
      <c r="Z12509" s="108"/>
    </row>
    <row r="12510" spans="23:26" x14ac:dyDescent="0.25">
      <c r="W12510" s="107"/>
      <c r="X12510" s="225"/>
      <c r="Y12510" s="62"/>
      <c r="Z12510" s="108"/>
    </row>
    <row r="12511" spans="23:26" x14ac:dyDescent="0.25">
      <c r="W12511" s="107"/>
      <c r="X12511" s="225"/>
      <c r="Y12511" s="62"/>
      <c r="Z12511" s="108"/>
    </row>
    <row r="12512" spans="23:26" x14ac:dyDescent="0.25">
      <c r="W12512" s="107"/>
      <c r="X12512" s="225"/>
      <c r="Y12512" s="62"/>
      <c r="Z12512" s="108"/>
    </row>
    <row r="12513" spans="23:26" x14ac:dyDescent="0.25">
      <c r="W12513" s="107"/>
      <c r="X12513" s="225"/>
      <c r="Y12513" s="62"/>
      <c r="Z12513" s="108"/>
    </row>
    <row r="12514" spans="23:26" x14ac:dyDescent="0.25">
      <c r="W12514" s="107"/>
      <c r="X12514" s="225"/>
      <c r="Y12514" s="62"/>
      <c r="Z12514" s="108"/>
    </row>
    <row r="12515" spans="23:26" x14ac:dyDescent="0.25">
      <c r="W12515" s="107"/>
      <c r="X12515" s="225"/>
      <c r="Y12515" s="62"/>
      <c r="Z12515" s="108"/>
    </row>
    <row r="12516" spans="23:26" x14ac:dyDescent="0.25">
      <c r="W12516" s="107"/>
      <c r="X12516" s="225"/>
      <c r="Y12516" s="62"/>
      <c r="Z12516" s="108"/>
    </row>
    <row r="12517" spans="23:26" x14ac:dyDescent="0.25">
      <c r="W12517" s="107"/>
      <c r="X12517" s="225"/>
      <c r="Y12517" s="62"/>
      <c r="Z12517" s="108"/>
    </row>
    <row r="12518" spans="23:26" x14ac:dyDescent="0.25">
      <c r="W12518" s="107"/>
      <c r="X12518" s="225"/>
      <c r="Y12518" s="62"/>
      <c r="Z12518" s="108"/>
    </row>
    <row r="12519" spans="23:26" x14ac:dyDescent="0.25">
      <c r="W12519" s="107"/>
      <c r="X12519" s="225"/>
      <c r="Y12519" s="62"/>
      <c r="Z12519" s="108"/>
    </row>
    <row r="12520" spans="23:26" x14ac:dyDescent="0.25">
      <c r="W12520" s="107"/>
      <c r="X12520" s="225"/>
      <c r="Y12520" s="62"/>
      <c r="Z12520" s="108"/>
    </row>
    <row r="12521" spans="23:26" x14ac:dyDescent="0.25">
      <c r="W12521" s="107"/>
      <c r="X12521" s="225"/>
      <c r="Y12521" s="62"/>
      <c r="Z12521" s="108"/>
    </row>
    <row r="12522" spans="23:26" x14ac:dyDescent="0.25">
      <c r="W12522" s="107"/>
      <c r="X12522" s="225"/>
      <c r="Y12522" s="62"/>
      <c r="Z12522" s="108"/>
    </row>
    <row r="12523" spans="23:26" x14ac:dyDescent="0.25">
      <c r="W12523" s="107"/>
      <c r="X12523" s="225"/>
      <c r="Y12523" s="62"/>
      <c r="Z12523" s="108"/>
    </row>
    <row r="12524" spans="23:26" x14ac:dyDescent="0.25">
      <c r="W12524" s="107"/>
      <c r="X12524" s="225"/>
      <c r="Y12524" s="62"/>
      <c r="Z12524" s="108"/>
    </row>
    <row r="12525" spans="23:26" x14ac:dyDescent="0.25">
      <c r="W12525" s="107"/>
      <c r="X12525" s="225"/>
      <c r="Y12525" s="62"/>
      <c r="Z12525" s="108"/>
    </row>
    <row r="12526" spans="23:26" x14ac:dyDescent="0.25">
      <c r="W12526" s="107"/>
      <c r="X12526" s="225"/>
      <c r="Y12526" s="62"/>
      <c r="Z12526" s="108"/>
    </row>
    <row r="12527" spans="23:26" x14ac:dyDescent="0.25">
      <c r="W12527" s="107"/>
      <c r="X12527" s="225"/>
      <c r="Y12527" s="62"/>
      <c r="Z12527" s="108"/>
    </row>
    <row r="12528" spans="23:26" x14ac:dyDescent="0.25">
      <c r="W12528" s="107"/>
      <c r="X12528" s="225"/>
      <c r="Y12528" s="62"/>
      <c r="Z12528" s="108"/>
    </row>
    <row r="12529" spans="23:26" x14ac:dyDescent="0.25">
      <c r="W12529" s="107"/>
      <c r="X12529" s="225"/>
      <c r="Y12529" s="62"/>
      <c r="Z12529" s="108"/>
    </row>
    <row r="12530" spans="23:26" x14ac:dyDescent="0.25">
      <c r="W12530" s="107"/>
      <c r="X12530" s="225"/>
      <c r="Y12530" s="62"/>
      <c r="Z12530" s="108"/>
    </row>
    <row r="12531" spans="23:26" x14ac:dyDescent="0.25">
      <c r="W12531" s="107"/>
      <c r="X12531" s="225"/>
      <c r="Y12531" s="62"/>
      <c r="Z12531" s="108"/>
    </row>
    <row r="12532" spans="23:26" x14ac:dyDescent="0.25">
      <c r="W12532" s="107"/>
      <c r="X12532" s="225"/>
      <c r="Y12532" s="62"/>
      <c r="Z12532" s="108"/>
    </row>
    <row r="12533" spans="23:26" x14ac:dyDescent="0.25">
      <c r="W12533" s="107"/>
      <c r="X12533" s="225"/>
      <c r="Y12533" s="62"/>
      <c r="Z12533" s="108"/>
    </row>
    <row r="12534" spans="23:26" x14ac:dyDescent="0.25">
      <c r="W12534" s="107"/>
      <c r="X12534" s="225"/>
      <c r="Y12534" s="62"/>
      <c r="Z12534" s="108"/>
    </row>
    <row r="12535" spans="23:26" x14ac:dyDescent="0.25">
      <c r="W12535" s="107"/>
      <c r="X12535" s="225"/>
      <c r="Y12535" s="62"/>
      <c r="Z12535" s="108"/>
    </row>
    <row r="12536" spans="23:26" x14ac:dyDescent="0.25">
      <c r="W12536" s="107"/>
      <c r="X12536" s="225"/>
      <c r="Y12536" s="62"/>
      <c r="Z12536" s="108"/>
    </row>
    <row r="12537" spans="23:26" x14ac:dyDescent="0.25">
      <c r="W12537" s="107"/>
      <c r="X12537" s="225"/>
      <c r="Y12537" s="62"/>
      <c r="Z12537" s="108"/>
    </row>
    <row r="12538" spans="23:26" x14ac:dyDescent="0.25">
      <c r="W12538" s="107"/>
      <c r="X12538" s="225"/>
      <c r="Y12538" s="62"/>
      <c r="Z12538" s="108"/>
    </row>
    <row r="12539" spans="23:26" x14ac:dyDescent="0.25">
      <c r="W12539" s="107"/>
      <c r="X12539" s="225"/>
      <c r="Y12539" s="62"/>
      <c r="Z12539" s="108"/>
    </row>
    <row r="12540" spans="23:26" x14ac:dyDescent="0.25">
      <c r="W12540" s="107"/>
      <c r="X12540" s="225"/>
      <c r="Y12540" s="62"/>
      <c r="Z12540" s="108"/>
    </row>
    <row r="12541" spans="23:26" x14ac:dyDescent="0.25">
      <c r="W12541" s="107"/>
      <c r="X12541" s="225"/>
      <c r="Y12541" s="62"/>
      <c r="Z12541" s="108"/>
    </row>
    <row r="12542" spans="23:26" x14ac:dyDescent="0.25">
      <c r="W12542" s="107"/>
      <c r="X12542" s="225"/>
      <c r="Y12542" s="62"/>
      <c r="Z12542" s="108"/>
    </row>
    <row r="12543" spans="23:26" x14ac:dyDescent="0.25">
      <c r="W12543" s="107"/>
      <c r="X12543" s="225"/>
      <c r="Y12543" s="62"/>
      <c r="Z12543" s="108"/>
    </row>
    <row r="12544" spans="23:26" x14ac:dyDescent="0.25">
      <c r="W12544" s="107"/>
      <c r="X12544" s="225"/>
      <c r="Y12544" s="62"/>
      <c r="Z12544" s="108"/>
    </row>
    <row r="12545" spans="23:26" x14ac:dyDescent="0.25">
      <c r="W12545" s="107"/>
      <c r="X12545" s="225"/>
      <c r="Y12545" s="62"/>
      <c r="Z12545" s="108"/>
    </row>
    <row r="12546" spans="23:26" x14ac:dyDescent="0.25">
      <c r="W12546" s="107"/>
      <c r="X12546" s="225"/>
      <c r="Y12546" s="62"/>
      <c r="Z12546" s="108"/>
    </row>
    <row r="12547" spans="23:26" x14ac:dyDescent="0.25">
      <c r="W12547" s="107"/>
      <c r="X12547" s="225"/>
      <c r="Y12547" s="62"/>
      <c r="Z12547" s="108"/>
    </row>
    <row r="12548" spans="23:26" x14ac:dyDescent="0.25">
      <c r="W12548" s="107"/>
      <c r="X12548" s="225"/>
      <c r="Y12548" s="62"/>
      <c r="Z12548" s="108"/>
    </row>
    <row r="12549" spans="23:26" x14ac:dyDescent="0.25">
      <c r="W12549" s="107"/>
      <c r="X12549" s="225"/>
      <c r="Y12549" s="62"/>
      <c r="Z12549" s="108"/>
    </row>
    <row r="12550" spans="23:26" x14ac:dyDescent="0.25">
      <c r="W12550" s="107"/>
      <c r="X12550" s="225"/>
      <c r="Y12550" s="62"/>
      <c r="Z12550" s="108"/>
    </row>
    <row r="12551" spans="23:26" x14ac:dyDescent="0.25">
      <c r="W12551" s="107"/>
      <c r="X12551" s="225"/>
      <c r="Y12551" s="62"/>
      <c r="Z12551" s="108"/>
    </row>
    <row r="12552" spans="23:26" x14ac:dyDescent="0.25">
      <c r="W12552" s="107"/>
      <c r="X12552" s="225"/>
      <c r="Y12552" s="62"/>
      <c r="Z12552" s="108"/>
    </row>
    <row r="12553" spans="23:26" x14ac:dyDescent="0.25">
      <c r="W12553" s="107"/>
      <c r="X12553" s="225"/>
      <c r="Y12553" s="62"/>
      <c r="Z12553" s="108"/>
    </row>
    <row r="12554" spans="23:26" x14ac:dyDescent="0.25">
      <c r="W12554" s="107"/>
      <c r="X12554" s="225"/>
      <c r="Y12554" s="62"/>
      <c r="Z12554" s="108"/>
    </row>
    <row r="12555" spans="23:26" x14ac:dyDescent="0.25">
      <c r="W12555" s="107"/>
      <c r="X12555" s="225"/>
      <c r="Y12555" s="62"/>
      <c r="Z12555" s="108"/>
    </row>
    <row r="12556" spans="23:26" x14ac:dyDescent="0.25">
      <c r="W12556" s="107"/>
      <c r="X12556" s="225"/>
      <c r="Y12556" s="62"/>
      <c r="Z12556" s="108"/>
    </row>
    <row r="12557" spans="23:26" x14ac:dyDescent="0.25">
      <c r="W12557" s="107"/>
      <c r="X12557" s="225"/>
      <c r="Y12557" s="62"/>
      <c r="Z12557" s="108"/>
    </row>
    <row r="12558" spans="23:26" x14ac:dyDescent="0.25">
      <c r="W12558" s="107"/>
      <c r="X12558" s="225"/>
      <c r="Y12558" s="62"/>
      <c r="Z12558" s="108"/>
    </row>
    <row r="12559" spans="23:26" x14ac:dyDescent="0.25">
      <c r="W12559" s="107"/>
      <c r="X12559" s="225"/>
      <c r="Y12559" s="62"/>
      <c r="Z12559" s="108"/>
    </row>
    <row r="12560" spans="23:26" x14ac:dyDescent="0.25">
      <c r="W12560" s="107"/>
      <c r="X12560" s="225"/>
      <c r="Y12560" s="62"/>
      <c r="Z12560" s="108"/>
    </row>
    <row r="12561" spans="23:26" x14ac:dyDescent="0.25">
      <c r="W12561" s="107"/>
      <c r="X12561" s="225"/>
      <c r="Y12561" s="62"/>
      <c r="Z12561" s="108"/>
    </row>
    <row r="12562" spans="23:26" x14ac:dyDescent="0.25">
      <c r="W12562" s="107"/>
      <c r="X12562" s="225"/>
      <c r="Y12562" s="62"/>
      <c r="Z12562" s="108"/>
    </row>
    <row r="12563" spans="23:26" x14ac:dyDescent="0.25">
      <c r="W12563" s="107"/>
      <c r="X12563" s="225"/>
      <c r="Y12563" s="62"/>
      <c r="Z12563" s="108"/>
    </row>
    <row r="12564" spans="23:26" x14ac:dyDescent="0.25">
      <c r="W12564" s="107"/>
      <c r="X12564" s="225"/>
      <c r="Y12564" s="62"/>
      <c r="Z12564" s="108"/>
    </row>
    <row r="12565" spans="23:26" x14ac:dyDescent="0.25">
      <c r="W12565" s="107"/>
      <c r="X12565" s="225"/>
      <c r="Y12565" s="62"/>
      <c r="Z12565" s="108"/>
    </row>
    <row r="12566" spans="23:26" x14ac:dyDescent="0.25">
      <c r="W12566" s="107"/>
      <c r="X12566" s="225"/>
      <c r="Y12566" s="62"/>
      <c r="Z12566" s="108"/>
    </row>
    <row r="12567" spans="23:26" x14ac:dyDescent="0.25">
      <c r="W12567" s="107"/>
      <c r="X12567" s="225"/>
      <c r="Y12567" s="62"/>
      <c r="Z12567" s="108"/>
    </row>
    <row r="12568" spans="23:26" x14ac:dyDescent="0.25">
      <c r="W12568" s="107"/>
      <c r="X12568" s="225"/>
      <c r="Y12568" s="62"/>
      <c r="Z12568" s="108"/>
    </row>
    <row r="12569" spans="23:26" x14ac:dyDescent="0.25">
      <c r="W12569" s="107"/>
      <c r="X12569" s="225"/>
      <c r="Y12569" s="62"/>
      <c r="Z12569" s="108"/>
    </row>
    <row r="12570" spans="23:26" x14ac:dyDescent="0.25">
      <c r="W12570" s="107"/>
      <c r="X12570" s="225"/>
      <c r="Y12570" s="62"/>
      <c r="Z12570" s="108"/>
    </row>
    <row r="12571" spans="23:26" x14ac:dyDescent="0.25">
      <c r="W12571" s="107"/>
      <c r="X12571" s="225"/>
      <c r="Y12571" s="62"/>
      <c r="Z12571" s="108"/>
    </row>
    <row r="12572" spans="23:26" x14ac:dyDescent="0.25">
      <c r="W12572" s="107"/>
      <c r="X12572" s="225"/>
      <c r="Y12572" s="62"/>
      <c r="Z12572" s="108"/>
    </row>
    <row r="12573" spans="23:26" x14ac:dyDescent="0.25">
      <c r="W12573" s="107"/>
      <c r="X12573" s="225"/>
      <c r="Y12573" s="62"/>
      <c r="Z12573" s="108"/>
    </row>
    <row r="12574" spans="23:26" x14ac:dyDescent="0.25">
      <c r="W12574" s="107"/>
      <c r="X12574" s="225"/>
      <c r="Y12574" s="62"/>
      <c r="Z12574" s="108"/>
    </row>
    <row r="12575" spans="23:26" x14ac:dyDescent="0.25">
      <c r="W12575" s="107"/>
      <c r="X12575" s="225"/>
      <c r="Y12575" s="62"/>
      <c r="Z12575" s="108"/>
    </row>
    <row r="12576" spans="23:26" x14ac:dyDescent="0.25">
      <c r="W12576" s="107"/>
      <c r="X12576" s="225"/>
      <c r="Y12576" s="62"/>
      <c r="Z12576" s="108"/>
    </row>
    <row r="12577" spans="23:26" x14ac:dyDescent="0.25">
      <c r="W12577" s="107"/>
      <c r="X12577" s="225"/>
      <c r="Y12577" s="62"/>
      <c r="Z12577" s="108"/>
    </row>
    <row r="12578" spans="23:26" x14ac:dyDescent="0.25">
      <c r="W12578" s="107"/>
      <c r="X12578" s="225"/>
      <c r="Y12578" s="62"/>
      <c r="Z12578" s="108"/>
    </row>
    <row r="12579" spans="23:26" x14ac:dyDescent="0.25">
      <c r="W12579" s="107"/>
      <c r="X12579" s="225"/>
      <c r="Y12579" s="62"/>
      <c r="Z12579" s="108"/>
    </row>
    <row r="12580" spans="23:26" x14ac:dyDescent="0.25">
      <c r="W12580" s="107"/>
      <c r="X12580" s="225"/>
      <c r="Y12580" s="62"/>
      <c r="Z12580" s="108"/>
    </row>
    <row r="12581" spans="23:26" x14ac:dyDescent="0.25">
      <c r="W12581" s="107"/>
      <c r="X12581" s="225"/>
      <c r="Y12581" s="62"/>
      <c r="Z12581" s="108"/>
    </row>
    <row r="12582" spans="23:26" x14ac:dyDescent="0.25">
      <c r="W12582" s="107"/>
      <c r="X12582" s="225"/>
      <c r="Y12582" s="62"/>
      <c r="Z12582" s="108"/>
    </row>
    <row r="12583" spans="23:26" x14ac:dyDescent="0.25">
      <c r="W12583" s="107"/>
      <c r="X12583" s="225"/>
      <c r="Y12583" s="62"/>
      <c r="Z12583" s="108"/>
    </row>
    <row r="12584" spans="23:26" x14ac:dyDescent="0.25">
      <c r="W12584" s="107"/>
      <c r="X12584" s="225"/>
      <c r="Y12584" s="62"/>
      <c r="Z12584" s="108"/>
    </row>
    <row r="12585" spans="23:26" x14ac:dyDescent="0.25">
      <c r="W12585" s="107"/>
      <c r="X12585" s="225"/>
      <c r="Y12585" s="62"/>
      <c r="Z12585" s="108"/>
    </row>
    <row r="12586" spans="23:26" x14ac:dyDescent="0.25">
      <c r="W12586" s="107"/>
      <c r="X12586" s="225"/>
      <c r="Y12586" s="62"/>
      <c r="Z12586" s="108"/>
    </row>
    <row r="12587" spans="23:26" x14ac:dyDescent="0.25">
      <c r="W12587" s="107"/>
      <c r="X12587" s="225"/>
      <c r="Y12587" s="62"/>
      <c r="Z12587" s="108"/>
    </row>
    <row r="12588" spans="23:26" x14ac:dyDescent="0.25">
      <c r="W12588" s="107"/>
      <c r="X12588" s="225"/>
      <c r="Y12588" s="62"/>
      <c r="Z12588" s="108"/>
    </row>
    <row r="12589" spans="23:26" x14ac:dyDescent="0.25">
      <c r="W12589" s="107"/>
      <c r="X12589" s="225"/>
      <c r="Y12589" s="62"/>
      <c r="Z12589" s="108"/>
    </row>
    <row r="12590" spans="23:26" x14ac:dyDescent="0.25">
      <c r="W12590" s="107"/>
      <c r="X12590" s="225"/>
      <c r="Y12590" s="62"/>
      <c r="Z12590" s="108"/>
    </row>
    <row r="12591" spans="23:26" x14ac:dyDescent="0.25">
      <c r="W12591" s="107"/>
      <c r="X12591" s="225"/>
      <c r="Y12591" s="62"/>
      <c r="Z12591" s="108"/>
    </row>
    <row r="12592" spans="23:26" x14ac:dyDescent="0.25">
      <c r="W12592" s="107"/>
      <c r="X12592" s="225"/>
      <c r="Y12592" s="62"/>
      <c r="Z12592" s="108"/>
    </row>
    <row r="12593" spans="23:26" x14ac:dyDescent="0.25">
      <c r="W12593" s="107"/>
      <c r="X12593" s="225"/>
      <c r="Y12593" s="62"/>
      <c r="Z12593" s="108"/>
    </row>
    <row r="12594" spans="23:26" x14ac:dyDescent="0.25">
      <c r="W12594" s="107"/>
      <c r="X12594" s="225"/>
      <c r="Y12594" s="62"/>
      <c r="Z12594" s="108"/>
    </row>
    <row r="12595" spans="23:26" x14ac:dyDescent="0.25">
      <c r="W12595" s="107"/>
      <c r="X12595" s="225"/>
      <c r="Y12595" s="62"/>
      <c r="Z12595" s="108"/>
    </row>
    <row r="12596" spans="23:26" x14ac:dyDescent="0.25">
      <c r="W12596" s="107"/>
      <c r="X12596" s="225"/>
      <c r="Y12596" s="62"/>
      <c r="Z12596" s="108"/>
    </row>
    <row r="12597" spans="23:26" x14ac:dyDescent="0.25">
      <c r="W12597" s="107"/>
      <c r="X12597" s="225"/>
      <c r="Y12597" s="62"/>
      <c r="Z12597" s="108"/>
    </row>
    <row r="12598" spans="23:26" x14ac:dyDescent="0.25">
      <c r="W12598" s="107"/>
      <c r="X12598" s="225"/>
      <c r="Y12598" s="62"/>
      <c r="Z12598" s="108"/>
    </row>
    <row r="12599" spans="23:26" x14ac:dyDescent="0.25">
      <c r="W12599" s="107"/>
      <c r="X12599" s="225"/>
      <c r="Y12599" s="62"/>
      <c r="Z12599" s="108"/>
    </row>
    <row r="12600" spans="23:26" x14ac:dyDescent="0.25">
      <c r="W12600" s="107"/>
      <c r="X12600" s="225"/>
      <c r="Y12600" s="62"/>
      <c r="Z12600" s="108"/>
    </row>
    <row r="12601" spans="23:26" x14ac:dyDescent="0.25">
      <c r="W12601" s="107"/>
      <c r="X12601" s="225"/>
      <c r="Y12601" s="62"/>
      <c r="Z12601" s="108"/>
    </row>
    <row r="12602" spans="23:26" x14ac:dyDescent="0.25">
      <c r="W12602" s="107"/>
      <c r="X12602" s="225"/>
      <c r="Y12602" s="62"/>
      <c r="Z12602" s="108"/>
    </row>
    <row r="12603" spans="23:26" x14ac:dyDescent="0.25">
      <c r="W12603" s="107"/>
      <c r="X12603" s="225"/>
      <c r="Y12603" s="62"/>
      <c r="Z12603" s="108"/>
    </row>
    <row r="12604" spans="23:26" x14ac:dyDescent="0.25">
      <c r="W12604" s="107"/>
      <c r="X12604" s="225"/>
      <c r="Y12604" s="62"/>
      <c r="Z12604" s="108"/>
    </row>
    <row r="12605" spans="23:26" x14ac:dyDescent="0.25">
      <c r="W12605" s="107"/>
      <c r="X12605" s="225"/>
      <c r="Y12605" s="62"/>
      <c r="Z12605" s="108"/>
    </row>
    <row r="12606" spans="23:26" x14ac:dyDescent="0.25">
      <c r="W12606" s="107"/>
      <c r="X12606" s="225"/>
      <c r="Y12606" s="62"/>
      <c r="Z12606" s="108"/>
    </row>
    <row r="12607" spans="23:26" x14ac:dyDescent="0.25">
      <c r="W12607" s="107"/>
      <c r="X12607" s="225"/>
      <c r="Y12607" s="62"/>
      <c r="Z12607" s="108"/>
    </row>
    <row r="12608" spans="23:26" x14ac:dyDescent="0.25">
      <c r="W12608" s="107"/>
      <c r="X12608" s="225"/>
      <c r="Y12608" s="62"/>
      <c r="Z12608" s="108"/>
    </row>
    <row r="12609" spans="23:26" x14ac:dyDescent="0.25">
      <c r="W12609" s="107"/>
      <c r="X12609" s="225"/>
      <c r="Y12609" s="62"/>
      <c r="Z12609" s="108"/>
    </row>
    <row r="12610" spans="23:26" x14ac:dyDescent="0.25">
      <c r="W12610" s="107"/>
      <c r="X12610" s="225"/>
      <c r="Y12610" s="62"/>
      <c r="Z12610" s="108"/>
    </row>
    <row r="12611" spans="23:26" x14ac:dyDescent="0.25">
      <c r="W12611" s="107"/>
      <c r="X12611" s="225"/>
      <c r="Y12611" s="62"/>
      <c r="Z12611" s="108"/>
    </row>
    <row r="12612" spans="23:26" x14ac:dyDescent="0.25">
      <c r="W12612" s="107"/>
      <c r="X12612" s="225"/>
      <c r="Y12612" s="62"/>
      <c r="Z12612" s="108"/>
    </row>
    <row r="12613" spans="23:26" x14ac:dyDescent="0.25">
      <c r="W12613" s="107"/>
      <c r="X12613" s="225"/>
      <c r="Y12613" s="62"/>
      <c r="Z12613" s="108"/>
    </row>
    <row r="12614" spans="23:26" x14ac:dyDescent="0.25">
      <c r="W12614" s="107"/>
      <c r="X12614" s="225"/>
      <c r="Y12614" s="62"/>
      <c r="Z12614" s="108"/>
    </row>
    <row r="12615" spans="23:26" x14ac:dyDescent="0.25">
      <c r="W12615" s="107"/>
      <c r="X12615" s="225"/>
      <c r="Y12615" s="62"/>
      <c r="Z12615" s="108"/>
    </row>
    <row r="12616" spans="23:26" x14ac:dyDescent="0.25">
      <c r="W12616" s="107"/>
      <c r="X12616" s="225"/>
      <c r="Y12616" s="62"/>
      <c r="Z12616" s="108"/>
    </row>
    <row r="12617" spans="23:26" x14ac:dyDescent="0.25">
      <c r="W12617" s="107"/>
      <c r="X12617" s="225"/>
      <c r="Y12617" s="62"/>
      <c r="Z12617" s="108"/>
    </row>
    <row r="12618" spans="23:26" x14ac:dyDescent="0.25">
      <c r="W12618" s="107"/>
      <c r="X12618" s="225"/>
      <c r="Y12618" s="62"/>
      <c r="Z12618" s="108"/>
    </row>
    <row r="12619" spans="23:26" x14ac:dyDescent="0.25">
      <c r="W12619" s="107"/>
      <c r="X12619" s="225"/>
      <c r="Y12619" s="62"/>
      <c r="Z12619" s="108"/>
    </row>
    <row r="12620" spans="23:26" x14ac:dyDescent="0.25">
      <c r="W12620" s="107"/>
      <c r="X12620" s="225"/>
      <c r="Y12620" s="62"/>
      <c r="Z12620" s="108"/>
    </row>
    <row r="12621" spans="23:26" x14ac:dyDescent="0.25">
      <c r="W12621" s="107"/>
      <c r="X12621" s="225"/>
      <c r="Y12621" s="62"/>
      <c r="Z12621" s="108"/>
    </row>
    <row r="12622" spans="23:26" x14ac:dyDescent="0.25">
      <c r="W12622" s="107"/>
      <c r="X12622" s="225"/>
      <c r="Y12622" s="62"/>
      <c r="Z12622" s="108"/>
    </row>
    <row r="12623" spans="23:26" x14ac:dyDescent="0.25">
      <c r="W12623" s="107"/>
      <c r="X12623" s="225"/>
      <c r="Y12623" s="62"/>
      <c r="Z12623" s="108"/>
    </row>
    <row r="12624" spans="23:26" x14ac:dyDescent="0.25">
      <c r="W12624" s="107"/>
      <c r="X12624" s="225"/>
      <c r="Y12624" s="62"/>
      <c r="Z12624" s="108"/>
    </row>
    <row r="12625" spans="23:26" x14ac:dyDescent="0.25">
      <c r="W12625" s="107"/>
      <c r="X12625" s="225"/>
      <c r="Y12625" s="62"/>
      <c r="Z12625" s="108"/>
    </row>
    <row r="12626" spans="23:26" x14ac:dyDescent="0.25">
      <c r="W12626" s="107"/>
      <c r="X12626" s="225"/>
      <c r="Y12626" s="62"/>
      <c r="Z12626" s="108"/>
    </row>
    <row r="12627" spans="23:26" x14ac:dyDescent="0.25">
      <c r="W12627" s="107"/>
      <c r="X12627" s="225"/>
      <c r="Y12627" s="62"/>
      <c r="Z12627" s="108"/>
    </row>
    <row r="12628" spans="23:26" x14ac:dyDescent="0.25">
      <c r="W12628" s="107"/>
      <c r="X12628" s="225"/>
      <c r="Y12628" s="62"/>
      <c r="Z12628" s="108"/>
    </row>
    <row r="12629" spans="23:26" x14ac:dyDescent="0.25">
      <c r="W12629" s="107"/>
      <c r="X12629" s="225"/>
      <c r="Y12629" s="62"/>
      <c r="Z12629" s="108"/>
    </row>
    <row r="12630" spans="23:26" x14ac:dyDescent="0.25">
      <c r="W12630" s="107"/>
      <c r="X12630" s="225"/>
      <c r="Y12630" s="62"/>
      <c r="Z12630" s="108"/>
    </row>
    <row r="12631" spans="23:26" x14ac:dyDescent="0.25">
      <c r="W12631" s="107"/>
      <c r="X12631" s="225"/>
      <c r="Y12631" s="62"/>
      <c r="Z12631" s="108"/>
    </row>
    <row r="12632" spans="23:26" x14ac:dyDescent="0.25">
      <c r="W12632" s="107"/>
      <c r="X12632" s="225"/>
      <c r="Y12632" s="62"/>
      <c r="Z12632" s="108"/>
    </row>
    <row r="12633" spans="23:26" x14ac:dyDescent="0.25">
      <c r="W12633" s="107"/>
      <c r="X12633" s="225"/>
      <c r="Y12633" s="62"/>
      <c r="Z12633" s="108"/>
    </row>
    <row r="12634" spans="23:26" x14ac:dyDescent="0.25">
      <c r="W12634" s="107"/>
      <c r="X12634" s="225"/>
      <c r="Y12634" s="62"/>
      <c r="Z12634" s="108"/>
    </row>
    <row r="12635" spans="23:26" x14ac:dyDescent="0.25">
      <c r="W12635" s="107"/>
      <c r="X12635" s="225"/>
      <c r="Y12635" s="62"/>
      <c r="Z12635" s="108"/>
    </row>
    <row r="12636" spans="23:26" x14ac:dyDescent="0.25">
      <c r="W12636" s="107"/>
      <c r="X12636" s="225"/>
      <c r="Y12636" s="62"/>
      <c r="Z12636" s="108"/>
    </row>
    <row r="12637" spans="23:26" x14ac:dyDescent="0.25">
      <c r="W12637" s="107"/>
      <c r="X12637" s="225"/>
      <c r="Y12637" s="62"/>
      <c r="Z12637" s="108"/>
    </row>
    <row r="12638" spans="23:26" x14ac:dyDescent="0.25">
      <c r="W12638" s="107"/>
      <c r="X12638" s="225"/>
      <c r="Y12638" s="62"/>
      <c r="Z12638" s="108"/>
    </row>
    <row r="12639" spans="23:26" x14ac:dyDescent="0.25">
      <c r="W12639" s="107"/>
      <c r="X12639" s="225"/>
      <c r="Y12639" s="62"/>
      <c r="Z12639" s="108"/>
    </row>
    <row r="12640" spans="23:26" x14ac:dyDescent="0.25">
      <c r="W12640" s="107"/>
      <c r="X12640" s="225"/>
      <c r="Y12640" s="62"/>
      <c r="Z12640" s="108"/>
    </row>
    <row r="12641" spans="23:26" x14ac:dyDescent="0.25">
      <c r="W12641" s="107"/>
      <c r="X12641" s="225"/>
      <c r="Y12641" s="62"/>
      <c r="Z12641" s="108"/>
    </row>
    <row r="12642" spans="23:26" x14ac:dyDescent="0.25">
      <c r="W12642" s="107"/>
      <c r="X12642" s="225"/>
      <c r="Y12642" s="62"/>
      <c r="Z12642" s="108"/>
    </row>
    <row r="12643" spans="23:26" x14ac:dyDescent="0.25">
      <c r="W12643" s="107"/>
      <c r="X12643" s="225"/>
      <c r="Y12643" s="62"/>
      <c r="Z12643" s="108"/>
    </row>
    <row r="12644" spans="23:26" x14ac:dyDescent="0.25">
      <c r="W12644" s="107"/>
      <c r="X12644" s="225"/>
      <c r="Y12644" s="62"/>
      <c r="Z12644" s="108"/>
    </row>
    <row r="12645" spans="23:26" x14ac:dyDescent="0.25">
      <c r="W12645" s="107"/>
      <c r="X12645" s="225"/>
      <c r="Y12645" s="62"/>
      <c r="Z12645" s="108"/>
    </row>
    <row r="12646" spans="23:26" x14ac:dyDescent="0.25">
      <c r="W12646" s="107"/>
      <c r="X12646" s="225"/>
      <c r="Y12646" s="62"/>
      <c r="Z12646" s="108"/>
    </row>
    <row r="12647" spans="23:26" x14ac:dyDescent="0.25">
      <c r="W12647" s="107"/>
      <c r="X12647" s="225"/>
      <c r="Y12647" s="62"/>
      <c r="Z12647" s="108"/>
    </row>
    <row r="12648" spans="23:26" x14ac:dyDescent="0.25">
      <c r="W12648" s="107"/>
      <c r="X12648" s="225"/>
      <c r="Y12648" s="62"/>
      <c r="Z12648" s="108"/>
    </row>
    <row r="12649" spans="23:26" x14ac:dyDescent="0.25">
      <c r="W12649" s="107"/>
      <c r="X12649" s="225"/>
      <c r="Y12649" s="62"/>
      <c r="Z12649" s="108"/>
    </row>
    <row r="12650" spans="23:26" x14ac:dyDescent="0.25">
      <c r="W12650" s="107"/>
      <c r="X12650" s="225"/>
      <c r="Y12650" s="62"/>
      <c r="Z12650" s="108"/>
    </row>
    <row r="12651" spans="23:26" x14ac:dyDescent="0.25">
      <c r="W12651" s="107"/>
      <c r="X12651" s="225"/>
      <c r="Y12651" s="62"/>
      <c r="Z12651" s="108"/>
    </row>
    <row r="12652" spans="23:26" x14ac:dyDescent="0.25">
      <c r="W12652" s="107"/>
      <c r="X12652" s="225"/>
      <c r="Y12652" s="62"/>
      <c r="Z12652" s="108"/>
    </row>
    <row r="12653" spans="23:26" x14ac:dyDescent="0.25">
      <c r="W12653" s="107"/>
      <c r="X12653" s="225"/>
      <c r="Y12653" s="62"/>
      <c r="Z12653" s="108"/>
    </row>
    <row r="12654" spans="23:26" x14ac:dyDescent="0.25">
      <c r="W12654" s="107"/>
      <c r="X12654" s="225"/>
      <c r="Y12654" s="62"/>
      <c r="Z12654" s="108"/>
    </row>
    <row r="12655" spans="23:26" x14ac:dyDescent="0.25">
      <c r="W12655" s="107"/>
      <c r="X12655" s="225"/>
      <c r="Y12655" s="62"/>
      <c r="Z12655" s="108"/>
    </row>
    <row r="12656" spans="23:26" x14ac:dyDescent="0.25">
      <c r="W12656" s="107"/>
      <c r="X12656" s="225"/>
      <c r="Y12656" s="62"/>
      <c r="Z12656" s="108"/>
    </row>
    <row r="12657" spans="23:26" x14ac:dyDescent="0.25">
      <c r="W12657" s="107"/>
      <c r="X12657" s="225"/>
      <c r="Y12657" s="62"/>
      <c r="Z12657" s="108"/>
    </row>
    <row r="12658" spans="23:26" x14ac:dyDescent="0.25">
      <c r="W12658" s="107"/>
      <c r="X12658" s="225"/>
      <c r="Y12658" s="62"/>
      <c r="Z12658" s="108"/>
    </row>
    <row r="12659" spans="23:26" x14ac:dyDescent="0.25">
      <c r="W12659" s="107"/>
      <c r="X12659" s="225"/>
      <c r="Y12659" s="62"/>
      <c r="Z12659" s="108"/>
    </row>
    <row r="12660" spans="23:26" x14ac:dyDescent="0.25">
      <c r="W12660" s="107"/>
      <c r="X12660" s="225"/>
      <c r="Y12660" s="62"/>
      <c r="Z12660" s="108"/>
    </row>
    <row r="12661" spans="23:26" x14ac:dyDescent="0.25">
      <c r="W12661" s="107"/>
      <c r="X12661" s="225"/>
      <c r="Y12661" s="62"/>
      <c r="Z12661" s="108"/>
    </row>
    <row r="12662" spans="23:26" x14ac:dyDescent="0.25">
      <c r="W12662" s="107"/>
      <c r="X12662" s="225"/>
      <c r="Y12662" s="62"/>
      <c r="Z12662" s="108"/>
    </row>
    <row r="12663" spans="23:26" x14ac:dyDescent="0.25">
      <c r="W12663" s="107"/>
      <c r="X12663" s="225"/>
      <c r="Y12663" s="62"/>
      <c r="Z12663" s="108"/>
    </row>
    <row r="12664" spans="23:26" x14ac:dyDescent="0.25">
      <c r="W12664" s="107"/>
      <c r="X12664" s="225"/>
      <c r="Y12664" s="62"/>
      <c r="Z12664" s="108"/>
    </row>
    <row r="12665" spans="23:26" x14ac:dyDescent="0.25">
      <c r="W12665" s="107"/>
      <c r="X12665" s="225"/>
      <c r="Y12665" s="62"/>
      <c r="Z12665" s="108"/>
    </row>
    <row r="12666" spans="23:26" x14ac:dyDescent="0.25">
      <c r="W12666" s="107"/>
      <c r="X12666" s="225"/>
      <c r="Y12666" s="62"/>
      <c r="Z12666" s="108"/>
    </row>
    <row r="12667" spans="23:26" x14ac:dyDescent="0.25">
      <c r="W12667" s="107"/>
      <c r="X12667" s="225"/>
      <c r="Y12667" s="62"/>
      <c r="Z12667" s="108"/>
    </row>
    <row r="12668" spans="23:26" x14ac:dyDescent="0.25">
      <c r="W12668" s="107"/>
      <c r="X12668" s="225"/>
      <c r="Y12668" s="62"/>
      <c r="Z12668" s="108"/>
    </row>
    <row r="12669" spans="23:26" x14ac:dyDescent="0.25">
      <c r="W12669" s="107"/>
      <c r="X12669" s="225"/>
      <c r="Y12669" s="62"/>
      <c r="Z12669" s="108"/>
    </row>
    <row r="12670" spans="23:26" x14ac:dyDescent="0.25">
      <c r="W12670" s="107"/>
      <c r="X12670" s="225"/>
      <c r="Y12670" s="62"/>
      <c r="Z12670" s="108"/>
    </row>
    <row r="12671" spans="23:26" x14ac:dyDescent="0.25">
      <c r="W12671" s="107"/>
      <c r="X12671" s="225"/>
      <c r="Y12671" s="62"/>
      <c r="Z12671" s="108"/>
    </row>
    <row r="12672" spans="23:26" x14ac:dyDescent="0.25">
      <c r="W12672" s="107"/>
      <c r="X12672" s="225"/>
      <c r="Y12672" s="62"/>
      <c r="Z12672" s="108"/>
    </row>
    <row r="12673" spans="23:26" x14ac:dyDescent="0.25">
      <c r="W12673" s="107"/>
      <c r="X12673" s="225"/>
      <c r="Y12673" s="62"/>
      <c r="Z12673" s="108"/>
    </row>
    <row r="12674" spans="23:26" x14ac:dyDescent="0.25">
      <c r="W12674" s="107"/>
      <c r="X12674" s="225"/>
      <c r="Y12674" s="62"/>
      <c r="Z12674" s="108"/>
    </row>
    <row r="12675" spans="23:26" x14ac:dyDescent="0.25">
      <c r="W12675" s="107"/>
      <c r="X12675" s="225"/>
      <c r="Y12675" s="62"/>
      <c r="Z12675" s="108"/>
    </row>
    <row r="12676" spans="23:26" x14ac:dyDescent="0.25">
      <c r="W12676" s="107"/>
      <c r="X12676" s="225"/>
      <c r="Y12676" s="62"/>
      <c r="Z12676" s="108"/>
    </row>
    <row r="12677" spans="23:26" x14ac:dyDescent="0.25">
      <c r="W12677" s="107"/>
      <c r="X12677" s="225"/>
      <c r="Y12677" s="62"/>
      <c r="Z12677" s="108"/>
    </row>
    <row r="12678" spans="23:26" x14ac:dyDescent="0.25">
      <c r="W12678" s="107"/>
      <c r="X12678" s="225"/>
      <c r="Y12678" s="62"/>
      <c r="Z12678" s="108"/>
    </row>
    <row r="12679" spans="23:26" x14ac:dyDescent="0.25">
      <c r="W12679" s="107"/>
      <c r="X12679" s="225"/>
      <c r="Y12679" s="62"/>
      <c r="Z12679" s="108"/>
    </row>
    <row r="12680" spans="23:26" x14ac:dyDescent="0.25">
      <c r="W12680" s="107"/>
      <c r="X12680" s="225"/>
      <c r="Y12680" s="62"/>
      <c r="Z12680" s="108"/>
    </row>
    <row r="12681" spans="23:26" x14ac:dyDescent="0.25">
      <c r="W12681" s="107"/>
      <c r="X12681" s="225"/>
      <c r="Y12681" s="62"/>
      <c r="Z12681" s="108"/>
    </row>
    <row r="12682" spans="23:26" x14ac:dyDescent="0.25">
      <c r="W12682" s="107"/>
      <c r="X12682" s="225"/>
      <c r="Y12682" s="62"/>
      <c r="Z12682" s="108"/>
    </row>
    <row r="12683" spans="23:26" x14ac:dyDescent="0.25">
      <c r="W12683" s="107"/>
      <c r="X12683" s="225"/>
      <c r="Y12683" s="62"/>
      <c r="Z12683" s="108"/>
    </row>
    <row r="12684" spans="23:26" x14ac:dyDescent="0.25">
      <c r="W12684" s="107"/>
      <c r="X12684" s="225"/>
      <c r="Y12684" s="62"/>
      <c r="Z12684" s="108"/>
    </row>
    <row r="12685" spans="23:26" x14ac:dyDescent="0.25">
      <c r="W12685" s="107"/>
      <c r="X12685" s="225"/>
      <c r="Y12685" s="62"/>
      <c r="Z12685" s="108"/>
    </row>
    <row r="12686" spans="23:26" x14ac:dyDescent="0.25">
      <c r="W12686" s="107"/>
      <c r="X12686" s="225"/>
      <c r="Y12686" s="62"/>
      <c r="Z12686" s="108"/>
    </row>
    <row r="12687" spans="23:26" x14ac:dyDescent="0.25">
      <c r="W12687" s="107"/>
      <c r="X12687" s="225"/>
      <c r="Y12687" s="62"/>
      <c r="Z12687" s="108"/>
    </row>
    <row r="12688" spans="23:26" x14ac:dyDescent="0.25">
      <c r="W12688" s="107"/>
      <c r="X12688" s="225"/>
      <c r="Y12688" s="62"/>
      <c r="Z12688" s="108"/>
    </row>
    <row r="12689" spans="23:26" x14ac:dyDescent="0.25">
      <c r="W12689" s="107"/>
      <c r="X12689" s="225"/>
      <c r="Y12689" s="62"/>
      <c r="Z12689" s="108"/>
    </row>
    <row r="12690" spans="23:26" x14ac:dyDescent="0.25">
      <c r="W12690" s="107"/>
      <c r="X12690" s="225"/>
      <c r="Y12690" s="62"/>
      <c r="Z12690" s="108"/>
    </row>
    <row r="12691" spans="23:26" x14ac:dyDescent="0.25">
      <c r="W12691" s="107"/>
      <c r="X12691" s="225"/>
      <c r="Y12691" s="62"/>
      <c r="Z12691" s="108"/>
    </row>
    <row r="12692" spans="23:26" x14ac:dyDescent="0.25">
      <c r="W12692" s="107"/>
      <c r="X12692" s="225"/>
      <c r="Y12692" s="62"/>
      <c r="Z12692" s="108"/>
    </row>
    <row r="12693" spans="23:26" x14ac:dyDescent="0.25">
      <c r="W12693" s="107"/>
      <c r="X12693" s="225"/>
      <c r="Y12693" s="62"/>
      <c r="Z12693" s="108"/>
    </row>
    <row r="12694" spans="23:26" x14ac:dyDescent="0.25">
      <c r="W12694" s="107"/>
      <c r="X12694" s="225"/>
      <c r="Y12694" s="62"/>
      <c r="Z12694" s="108"/>
    </row>
    <row r="12695" spans="23:26" x14ac:dyDescent="0.25">
      <c r="W12695" s="107"/>
      <c r="X12695" s="225"/>
      <c r="Y12695" s="62"/>
      <c r="Z12695" s="108"/>
    </row>
    <row r="12696" spans="23:26" x14ac:dyDescent="0.25">
      <c r="W12696" s="107"/>
      <c r="X12696" s="225"/>
      <c r="Y12696" s="62"/>
      <c r="Z12696" s="108"/>
    </row>
    <row r="12697" spans="23:26" x14ac:dyDescent="0.25">
      <c r="W12697" s="107"/>
      <c r="X12697" s="225"/>
      <c r="Y12697" s="62"/>
      <c r="Z12697" s="108"/>
    </row>
    <row r="12698" spans="23:26" x14ac:dyDescent="0.25">
      <c r="W12698" s="107"/>
      <c r="X12698" s="225"/>
      <c r="Y12698" s="62"/>
      <c r="Z12698" s="108"/>
    </row>
    <row r="12699" spans="23:26" x14ac:dyDescent="0.25">
      <c r="W12699" s="107"/>
      <c r="X12699" s="225"/>
      <c r="Y12699" s="62"/>
      <c r="Z12699" s="108"/>
    </row>
    <row r="12700" spans="23:26" x14ac:dyDescent="0.25">
      <c r="W12700" s="107"/>
      <c r="X12700" s="225"/>
      <c r="Y12700" s="62"/>
      <c r="Z12700" s="108"/>
    </row>
    <row r="12701" spans="23:26" x14ac:dyDescent="0.25">
      <c r="W12701" s="107"/>
      <c r="X12701" s="225"/>
      <c r="Y12701" s="62"/>
      <c r="Z12701" s="108"/>
    </row>
    <row r="12702" spans="23:26" x14ac:dyDescent="0.25">
      <c r="W12702" s="107"/>
      <c r="X12702" s="225"/>
      <c r="Y12702" s="62"/>
      <c r="Z12702" s="108"/>
    </row>
    <row r="12703" spans="23:26" x14ac:dyDescent="0.25">
      <c r="W12703" s="107"/>
      <c r="X12703" s="225"/>
      <c r="Y12703" s="62"/>
      <c r="Z12703" s="108"/>
    </row>
    <row r="12704" spans="23:26" x14ac:dyDescent="0.25">
      <c r="W12704" s="107"/>
      <c r="X12704" s="225"/>
      <c r="Y12704" s="62"/>
      <c r="Z12704" s="108"/>
    </row>
    <row r="12705" spans="23:26" x14ac:dyDescent="0.25">
      <c r="W12705" s="107"/>
      <c r="X12705" s="225"/>
      <c r="Y12705" s="62"/>
      <c r="Z12705" s="108"/>
    </row>
    <row r="12706" spans="23:26" x14ac:dyDescent="0.25">
      <c r="W12706" s="107"/>
      <c r="X12706" s="225"/>
      <c r="Y12706" s="62"/>
      <c r="Z12706" s="108"/>
    </row>
    <row r="12707" spans="23:26" x14ac:dyDescent="0.25">
      <c r="W12707" s="107"/>
      <c r="X12707" s="225"/>
      <c r="Y12707" s="62"/>
      <c r="Z12707" s="108"/>
    </row>
    <row r="12708" spans="23:26" x14ac:dyDescent="0.25">
      <c r="W12708" s="107"/>
      <c r="X12708" s="225"/>
      <c r="Y12708" s="62"/>
      <c r="Z12708" s="108"/>
    </row>
    <row r="12709" spans="23:26" x14ac:dyDescent="0.25">
      <c r="W12709" s="107"/>
      <c r="X12709" s="225"/>
      <c r="Y12709" s="62"/>
      <c r="Z12709" s="108"/>
    </row>
    <row r="12710" spans="23:26" x14ac:dyDescent="0.25">
      <c r="W12710" s="107"/>
      <c r="X12710" s="225"/>
      <c r="Y12710" s="62"/>
      <c r="Z12710" s="108"/>
    </row>
    <row r="12711" spans="23:26" x14ac:dyDescent="0.25">
      <c r="W12711" s="107"/>
      <c r="X12711" s="225"/>
      <c r="Y12711" s="62"/>
      <c r="Z12711" s="108"/>
    </row>
    <row r="12712" spans="23:26" x14ac:dyDescent="0.25">
      <c r="W12712" s="107"/>
      <c r="X12712" s="225"/>
      <c r="Y12712" s="62"/>
      <c r="Z12712" s="108"/>
    </row>
    <row r="12713" spans="23:26" x14ac:dyDescent="0.25">
      <c r="W12713" s="107"/>
      <c r="X12713" s="225"/>
      <c r="Y12713" s="62"/>
      <c r="Z12713" s="108"/>
    </row>
    <row r="12714" spans="23:26" x14ac:dyDescent="0.25">
      <c r="W12714" s="107"/>
      <c r="X12714" s="225"/>
      <c r="Y12714" s="62"/>
      <c r="Z12714" s="108"/>
    </row>
    <row r="12715" spans="23:26" x14ac:dyDescent="0.25">
      <c r="W12715" s="107"/>
      <c r="X12715" s="225"/>
      <c r="Y12715" s="62"/>
      <c r="Z12715" s="108"/>
    </row>
    <row r="12716" spans="23:26" x14ac:dyDescent="0.25">
      <c r="W12716" s="107"/>
      <c r="X12716" s="225"/>
      <c r="Y12716" s="62"/>
      <c r="Z12716" s="108"/>
    </row>
    <row r="12717" spans="23:26" x14ac:dyDescent="0.25">
      <c r="W12717" s="107"/>
      <c r="X12717" s="225"/>
      <c r="Y12717" s="62"/>
      <c r="Z12717" s="108"/>
    </row>
    <row r="12718" spans="23:26" x14ac:dyDescent="0.25">
      <c r="W12718" s="107"/>
      <c r="X12718" s="225"/>
      <c r="Y12718" s="62"/>
      <c r="Z12718" s="108"/>
    </row>
    <row r="12719" spans="23:26" x14ac:dyDescent="0.25">
      <c r="W12719" s="107"/>
      <c r="X12719" s="225"/>
      <c r="Y12719" s="62"/>
      <c r="Z12719" s="108"/>
    </row>
    <row r="12720" spans="23:26" x14ac:dyDescent="0.25">
      <c r="W12720" s="107"/>
      <c r="X12720" s="225"/>
      <c r="Y12720" s="62"/>
      <c r="Z12720" s="108"/>
    </row>
    <row r="12721" spans="23:26" x14ac:dyDescent="0.25">
      <c r="W12721" s="107"/>
      <c r="X12721" s="225"/>
      <c r="Y12721" s="62"/>
      <c r="Z12721" s="108"/>
    </row>
    <row r="12722" spans="23:26" x14ac:dyDescent="0.25">
      <c r="W12722" s="107"/>
      <c r="X12722" s="225"/>
      <c r="Y12722" s="62"/>
      <c r="Z12722" s="108"/>
    </row>
    <row r="12723" spans="23:26" x14ac:dyDescent="0.25">
      <c r="W12723" s="107"/>
      <c r="X12723" s="225"/>
      <c r="Y12723" s="62"/>
      <c r="Z12723" s="108"/>
    </row>
    <row r="12724" spans="23:26" x14ac:dyDescent="0.25">
      <c r="W12724" s="107"/>
      <c r="X12724" s="225"/>
      <c r="Y12724" s="62"/>
      <c r="Z12724" s="108"/>
    </row>
    <row r="12725" spans="23:26" x14ac:dyDescent="0.25">
      <c r="W12725" s="107"/>
      <c r="X12725" s="225"/>
      <c r="Y12725" s="62"/>
      <c r="Z12725" s="108"/>
    </row>
    <row r="12726" spans="23:26" x14ac:dyDescent="0.25">
      <c r="W12726" s="107"/>
      <c r="X12726" s="225"/>
      <c r="Y12726" s="62"/>
      <c r="Z12726" s="108"/>
    </row>
    <row r="12727" spans="23:26" x14ac:dyDescent="0.25">
      <c r="W12727" s="107"/>
      <c r="X12727" s="225"/>
      <c r="Y12727" s="62"/>
      <c r="Z12727" s="108"/>
    </row>
    <row r="12728" spans="23:26" x14ac:dyDescent="0.25">
      <c r="W12728" s="107"/>
      <c r="X12728" s="225"/>
      <c r="Y12728" s="62"/>
      <c r="Z12728" s="108"/>
    </row>
    <row r="12729" spans="23:26" x14ac:dyDescent="0.25">
      <c r="W12729" s="107"/>
      <c r="X12729" s="225"/>
      <c r="Y12729" s="62"/>
      <c r="Z12729" s="108"/>
    </row>
    <row r="12730" spans="23:26" x14ac:dyDescent="0.25">
      <c r="W12730" s="107"/>
      <c r="X12730" s="225"/>
      <c r="Y12730" s="62"/>
      <c r="Z12730" s="108"/>
    </row>
    <row r="12731" spans="23:26" x14ac:dyDescent="0.25">
      <c r="W12731" s="107"/>
      <c r="X12731" s="225"/>
      <c r="Y12731" s="62"/>
      <c r="Z12731" s="108"/>
    </row>
    <row r="12732" spans="23:26" x14ac:dyDescent="0.25">
      <c r="W12732" s="107"/>
      <c r="X12732" s="225"/>
      <c r="Y12732" s="62"/>
      <c r="Z12732" s="108"/>
    </row>
    <row r="12733" spans="23:26" x14ac:dyDescent="0.25">
      <c r="W12733" s="107"/>
      <c r="X12733" s="225"/>
      <c r="Y12733" s="62"/>
      <c r="Z12733" s="108"/>
    </row>
    <row r="12734" spans="23:26" x14ac:dyDescent="0.25">
      <c r="W12734" s="107"/>
      <c r="X12734" s="225"/>
      <c r="Y12734" s="62"/>
      <c r="Z12734" s="108"/>
    </row>
    <row r="12735" spans="23:26" x14ac:dyDescent="0.25">
      <c r="W12735" s="107"/>
      <c r="X12735" s="225"/>
      <c r="Y12735" s="62"/>
      <c r="Z12735" s="108"/>
    </row>
    <row r="12736" spans="23:26" x14ac:dyDescent="0.25">
      <c r="W12736" s="107"/>
      <c r="X12736" s="225"/>
      <c r="Y12736" s="62"/>
      <c r="Z12736" s="108"/>
    </row>
    <row r="12737" spans="23:26" x14ac:dyDescent="0.25">
      <c r="W12737" s="107"/>
      <c r="X12737" s="225"/>
      <c r="Y12737" s="62"/>
      <c r="Z12737" s="108"/>
    </row>
    <row r="12738" spans="23:26" x14ac:dyDescent="0.25">
      <c r="W12738" s="107"/>
      <c r="X12738" s="225"/>
      <c r="Y12738" s="62"/>
      <c r="Z12738" s="108"/>
    </row>
    <row r="12739" spans="23:26" x14ac:dyDescent="0.25">
      <c r="W12739" s="107"/>
      <c r="X12739" s="225"/>
      <c r="Y12739" s="62"/>
      <c r="Z12739" s="108"/>
    </row>
    <row r="12740" spans="23:26" x14ac:dyDescent="0.25">
      <c r="W12740" s="107"/>
      <c r="X12740" s="225"/>
      <c r="Y12740" s="62"/>
      <c r="Z12740" s="108"/>
    </row>
    <row r="12741" spans="23:26" x14ac:dyDescent="0.25">
      <c r="W12741" s="107"/>
      <c r="X12741" s="225"/>
      <c r="Y12741" s="62"/>
      <c r="Z12741" s="108"/>
    </row>
    <row r="12742" spans="23:26" x14ac:dyDescent="0.25">
      <c r="W12742" s="107"/>
      <c r="X12742" s="225"/>
      <c r="Y12742" s="62"/>
      <c r="Z12742" s="108"/>
    </row>
    <row r="12743" spans="23:26" x14ac:dyDescent="0.25">
      <c r="W12743" s="107"/>
      <c r="X12743" s="225"/>
      <c r="Y12743" s="62"/>
      <c r="Z12743" s="108"/>
    </row>
    <row r="12744" spans="23:26" x14ac:dyDescent="0.25">
      <c r="W12744" s="107"/>
      <c r="X12744" s="225"/>
      <c r="Y12744" s="62"/>
      <c r="Z12744" s="108"/>
    </row>
    <row r="12745" spans="23:26" x14ac:dyDescent="0.25">
      <c r="W12745" s="107"/>
      <c r="X12745" s="225"/>
      <c r="Y12745" s="62"/>
      <c r="Z12745" s="108"/>
    </row>
    <row r="12746" spans="23:26" x14ac:dyDescent="0.25">
      <c r="W12746" s="107"/>
      <c r="X12746" s="225"/>
      <c r="Y12746" s="62"/>
      <c r="Z12746" s="108"/>
    </row>
    <row r="12747" spans="23:26" x14ac:dyDescent="0.25">
      <c r="W12747" s="107"/>
      <c r="X12747" s="225"/>
      <c r="Y12747" s="62"/>
      <c r="Z12747" s="108"/>
    </row>
    <row r="12748" spans="23:26" x14ac:dyDescent="0.25">
      <c r="W12748" s="107"/>
      <c r="X12748" s="225"/>
      <c r="Y12748" s="62"/>
      <c r="Z12748" s="108"/>
    </row>
    <row r="12749" spans="23:26" x14ac:dyDescent="0.25">
      <c r="W12749" s="107"/>
      <c r="X12749" s="225"/>
      <c r="Y12749" s="62"/>
      <c r="Z12749" s="108"/>
    </row>
    <row r="12750" spans="23:26" x14ac:dyDescent="0.25">
      <c r="W12750" s="107"/>
      <c r="X12750" s="225"/>
      <c r="Y12750" s="62"/>
      <c r="Z12750" s="108"/>
    </row>
    <row r="12751" spans="23:26" x14ac:dyDescent="0.25">
      <c r="W12751" s="107"/>
      <c r="X12751" s="225"/>
      <c r="Y12751" s="62"/>
      <c r="Z12751" s="108"/>
    </row>
    <row r="12752" spans="23:26" x14ac:dyDescent="0.25">
      <c r="W12752" s="107"/>
      <c r="X12752" s="225"/>
      <c r="Y12752" s="62"/>
      <c r="Z12752" s="108"/>
    </row>
    <row r="12753" spans="23:26" x14ac:dyDescent="0.25">
      <c r="W12753" s="107"/>
      <c r="X12753" s="225"/>
      <c r="Y12753" s="62"/>
      <c r="Z12753" s="108"/>
    </row>
    <row r="12754" spans="23:26" x14ac:dyDescent="0.25">
      <c r="W12754" s="107"/>
      <c r="X12754" s="225"/>
      <c r="Y12754" s="62"/>
      <c r="Z12754" s="108"/>
    </row>
    <row r="12755" spans="23:26" x14ac:dyDescent="0.25">
      <c r="W12755" s="107"/>
      <c r="X12755" s="225"/>
      <c r="Y12755" s="62"/>
      <c r="Z12755" s="108"/>
    </row>
    <row r="12756" spans="23:26" x14ac:dyDescent="0.25">
      <c r="W12756" s="107"/>
      <c r="X12756" s="225"/>
      <c r="Y12756" s="62"/>
      <c r="Z12756" s="108"/>
    </row>
    <row r="12757" spans="23:26" x14ac:dyDescent="0.25">
      <c r="W12757" s="107"/>
      <c r="X12757" s="225"/>
      <c r="Y12757" s="62"/>
      <c r="Z12757" s="108"/>
    </row>
    <row r="12758" spans="23:26" x14ac:dyDescent="0.25">
      <c r="W12758" s="107"/>
      <c r="X12758" s="225"/>
      <c r="Y12758" s="62"/>
      <c r="Z12758" s="108"/>
    </row>
    <row r="12759" spans="23:26" x14ac:dyDescent="0.25">
      <c r="W12759" s="107"/>
      <c r="X12759" s="225"/>
      <c r="Y12759" s="62"/>
      <c r="Z12759" s="108"/>
    </row>
    <row r="12760" spans="23:26" x14ac:dyDescent="0.25">
      <c r="W12760" s="107"/>
      <c r="X12760" s="225"/>
      <c r="Y12760" s="62"/>
      <c r="Z12760" s="108"/>
    </row>
    <row r="12761" spans="23:26" x14ac:dyDescent="0.25">
      <c r="W12761" s="107"/>
      <c r="X12761" s="225"/>
      <c r="Y12761" s="62"/>
      <c r="Z12761" s="108"/>
    </row>
    <row r="12762" spans="23:26" x14ac:dyDescent="0.25">
      <c r="W12762" s="107"/>
      <c r="X12762" s="225"/>
      <c r="Y12762" s="62"/>
      <c r="Z12762" s="108"/>
    </row>
    <row r="12763" spans="23:26" x14ac:dyDescent="0.25">
      <c r="W12763" s="107"/>
      <c r="X12763" s="225"/>
      <c r="Y12763" s="62"/>
      <c r="Z12763" s="108"/>
    </row>
    <row r="12764" spans="23:26" x14ac:dyDescent="0.25">
      <c r="W12764" s="107"/>
      <c r="X12764" s="225"/>
      <c r="Y12764" s="62"/>
      <c r="Z12764" s="108"/>
    </row>
    <row r="12765" spans="23:26" x14ac:dyDescent="0.25">
      <c r="W12765" s="107"/>
      <c r="X12765" s="225"/>
      <c r="Y12765" s="62"/>
      <c r="Z12765" s="108"/>
    </row>
    <row r="12766" spans="23:26" x14ac:dyDescent="0.25">
      <c r="W12766" s="107"/>
      <c r="X12766" s="225"/>
      <c r="Y12766" s="62"/>
      <c r="Z12766" s="108"/>
    </row>
    <row r="12767" spans="23:26" x14ac:dyDescent="0.25">
      <c r="W12767" s="107"/>
      <c r="X12767" s="225"/>
      <c r="Y12767" s="62"/>
      <c r="Z12767" s="108"/>
    </row>
    <row r="12768" spans="23:26" x14ac:dyDescent="0.25">
      <c r="W12768" s="107"/>
      <c r="X12768" s="225"/>
      <c r="Y12768" s="62"/>
      <c r="Z12768" s="108"/>
    </row>
    <row r="12769" spans="23:26" x14ac:dyDescent="0.25">
      <c r="W12769" s="107"/>
      <c r="X12769" s="225"/>
      <c r="Y12769" s="62"/>
      <c r="Z12769" s="108"/>
    </row>
    <row r="12770" spans="23:26" x14ac:dyDescent="0.25">
      <c r="W12770" s="107"/>
      <c r="X12770" s="225"/>
      <c r="Y12770" s="62"/>
      <c r="Z12770" s="108"/>
    </row>
    <row r="12771" spans="23:26" x14ac:dyDescent="0.25">
      <c r="W12771" s="107"/>
      <c r="X12771" s="225"/>
      <c r="Y12771" s="62"/>
      <c r="Z12771" s="108"/>
    </row>
    <row r="12772" spans="23:26" x14ac:dyDescent="0.25">
      <c r="W12772" s="107"/>
      <c r="X12772" s="225"/>
      <c r="Y12772" s="62"/>
      <c r="Z12772" s="108"/>
    </row>
    <row r="12773" spans="23:26" x14ac:dyDescent="0.25">
      <c r="W12773" s="107"/>
      <c r="X12773" s="225"/>
      <c r="Y12773" s="62"/>
      <c r="Z12773" s="108"/>
    </row>
    <row r="12774" spans="23:26" x14ac:dyDescent="0.25">
      <c r="W12774" s="107"/>
      <c r="X12774" s="225"/>
      <c r="Y12774" s="62"/>
      <c r="Z12774" s="108"/>
    </row>
    <row r="12775" spans="23:26" x14ac:dyDescent="0.25">
      <c r="W12775" s="107"/>
      <c r="X12775" s="225"/>
      <c r="Y12775" s="62"/>
      <c r="Z12775" s="108"/>
    </row>
    <row r="12776" spans="23:26" x14ac:dyDescent="0.25">
      <c r="W12776" s="107"/>
      <c r="X12776" s="225"/>
      <c r="Y12776" s="62"/>
      <c r="Z12776" s="108"/>
    </row>
    <row r="12777" spans="23:26" x14ac:dyDescent="0.25">
      <c r="W12777" s="107"/>
      <c r="X12777" s="225"/>
      <c r="Y12777" s="62"/>
      <c r="Z12777" s="108"/>
    </row>
    <row r="12778" spans="23:26" x14ac:dyDescent="0.25">
      <c r="W12778" s="107"/>
      <c r="X12778" s="225"/>
      <c r="Y12778" s="62"/>
      <c r="Z12778" s="108"/>
    </row>
    <row r="12779" spans="23:26" x14ac:dyDescent="0.25">
      <c r="W12779" s="107"/>
      <c r="X12779" s="225"/>
      <c r="Y12779" s="62"/>
      <c r="Z12779" s="108"/>
    </row>
    <row r="12780" spans="23:26" x14ac:dyDescent="0.25">
      <c r="W12780" s="107"/>
      <c r="X12780" s="225"/>
      <c r="Y12780" s="62"/>
      <c r="Z12780" s="108"/>
    </row>
    <row r="12781" spans="23:26" x14ac:dyDescent="0.25">
      <c r="W12781" s="107"/>
      <c r="X12781" s="225"/>
      <c r="Y12781" s="62"/>
      <c r="Z12781" s="108"/>
    </row>
    <row r="12782" spans="23:26" x14ac:dyDescent="0.25">
      <c r="W12782" s="107"/>
      <c r="X12782" s="225"/>
      <c r="Y12782" s="62"/>
      <c r="Z12782" s="108"/>
    </row>
    <row r="12783" spans="23:26" x14ac:dyDescent="0.25">
      <c r="W12783" s="107"/>
      <c r="X12783" s="225"/>
      <c r="Y12783" s="62"/>
      <c r="Z12783" s="108"/>
    </row>
    <row r="12784" spans="23:26" x14ac:dyDescent="0.25">
      <c r="W12784" s="107"/>
      <c r="X12784" s="225"/>
      <c r="Y12784" s="62"/>
      <c r="Z12784" s="108"/>
    </row>
    <row r="12785" spans="23:26" x14ac:dyDescent="0.25">
      <c r="W12785" s="107"/>
      <c r="X12785" s="225"/>
      <c r="Y12785" s="62"/>
      <c r="Z12785" s="108"/>
    </row>
    <row r="12786" spans="23:26" x14ac:dyDescent="0.25">
      <c r="W12786" s="107"/>
      <c r="X12786" s="225"/>
      <c r="Y12786" s="62"/>
      <c r="Z12786" s="108"/>
    </row>
    <row r="12787" spans="23:26" x14ac:dyDescent="0.25">
      <c r="W12787" s="107"/>
      <c r="X12787" s="225"/>
      <c r="Y12787" s="62"/>
      <c r="Z12787" s="108"/>
    </row>
    <row r="12788" spans="23:26" x14ac:dyDescent="0.25">
      <c r="W12788" s="107"/>
      <c r="X12788" s="225"/>
      <c r="Y12788" s="62"/>
      <c r="Z12788" s="108"/>
    </row>
    <row r="12789" spans="23:26" x14ac:dyDescent="0.25">
      <c r="W12789" s="107"/>
      <c r="X12789" s="225"/>
      <c r="Y12789" s="62"/>
      <c r="Z12789" s="108"/>
    </row>
    <row r="12790" spans="23:26" x14ac:dyDescent="0.25">
      <c r="W12790" s="107"/>
      <c r="X12790" s="225"/>
      <c r="Y12790" s="62"/>
      <c r="Z12790" s="108"/>
    </row>
    <row r="12791" spans="23:26" x14ac:dyDescent="0.25">
      <c r="W12791" s="107"/>
      <c r="X12791" s="225"/>
      <c r="Y12791" s="62"/>
      <c r="Z12791" s="108"/>
    </row>
    <row r="12792" spans="23:26" x14ac:dyDescent="0.25">
      <c r="W12792" s="107"/>
      <c r="X12792" s="225"/>
      <c r="Y12792" s="62"/>
      <c r="Z12792" s="108"/>
    </row>
    <row r="12793" spans="23:26" x14ac:dyDescent="0.25">
      <c r="W12793" s="107"/>
      <c r="X12793" s="225"/>
      <c r="Y12793" s="62"/>
      <c r="Z12793" s="108"/>
    </row>
    <row r="12794" spans="23:26" x14ac:dyDescent="0.25">
      <c r="W12794" s="107"/>
      <c r="X12794" s="225"/>
      <c r="Y12794" s="62"/>
      <c r="Z12794" s="108"/>
    </row>
    <row r="12795" spans="23:26" x14ac:dyDescent="0.25">
      <c r="W12795" s="107"/>
      <c r="X12795" s="225"/>
      <c r="Y12795" s="62"/>
      <c r="Z12795" s="108"/>
    </row>
    <row r="12796" spans="23:26" x14ac:dyDescent="0.25">
      <c r="W12796" s="107"/>
      <c r="X12796" s="225"/>
      <c r="Y12796" s="62"/>
      <c r="Z12796" s="108"/>
    </row>
    <row r="12797" spans="23:26" x14ac:dyDescent="0.25">
      <c r="W12797" s="107"/>
      <c r="X12797" s="225"/>
      <c r="Y12797" s="62"/>
      <c r="Z12797" s="108"/>
    </row>
    <row r="12798" spans="23:26" x14ac:dyDescent="0.25">
      <c r="W12798" s="107"/>
      <c r="X12798" s="225"/>
      <c r="Y12798" s="62"/>
      <c r="Z12798" s="108"/>
    </row>
    <row r="12799" spans="23:26" x14ac:dyDescent="0.25">
      <c r="W12799" s="107"/>
      <c r="X12799" s="225"/>
      <c r="Y12799" s="62"/>
      <c r="Z12799" s="108"/>
    </row>
    <row r="12800" spans="23:26" x14ac:dyDescent="0.25">
      <c r="W12800" s="107"/>
      <c r="X12800" s="225"/>
      <c r="Y12800" s="62"/>
      <c r="Z12800" s="108"/>
    </row>
    <row r="12801" spans="23:26" x14ac:dyDescent="0.25">
      <c r="W12801" s="107"/>
      <c r="X12801" s="225"/>
      <c r="Y12801" s="62"/>
      <c r="Z12801" s="108"/>
    </row>
    <row r="12802" spans="23:26" x14ac:dyDescent="0.25">
      <c r="W12802" s="107"/>
      <c r="X12802" s="225"/>
      <c r="Y12802" s="62"/>
      <c r="Z12802" s="108"/>
    </row>
    <row r="12803" spans="23:26" x14ac:dyDescent="0.25">
      <c r="W12803" s="107"/>
      <c r="X12803" s="225"/>
      <c r="Y12803" s="62"/>
      <c r="Z12803" s="108"/>
    </row>
    <row r="12804" spans="23:26" x14ac:dyDescent="0.25">
      <c r="W12804" s="107"/>
      <c r="X12804" s="225"/>
      <c r="Y12804" s="62"/>
      <c r="Z12804" s="108"/>
    </row>
    <row r="12805" spans="23:26" x14ac:dyDescent="0.25">
      <c r="W12805" s="107"/>
      <c r="X12805" s="225"/>
      <c r="Y12805" s="62"/>
      <c r="Z12805" s="108"/>
    </row>
    <row r="12806" spans="23:26" x14ac:dyDescent="0.25">
      <c r="W12806" s="107"/>
      <c r="X12806" s="225"/>
      <c r="Y12806" s="62"/>
      <c r="Z12806" s="108"/>
    </row>
    <row r="12807" spans="23:26" x14ac:dyDescent="0.25">
      <c r="W12807" s="107"/>
      <c r="X12807" s="225"/>
      <c r="Y12807" s="62"/>
      <c r="Z12807" s="108"/>
    </row>
    <row r="12808" spans="23:26" x14ac:dyDescent="0.25">
      <c r="W12808" s="107"/>
      <c r="X12808" s="225"/>
      <c r="Y12808" s="62"/>
      <c r="Z12808" s="108"/>
    </row>
    <row r="12809" spans="23:26" x14ac:dyDescent="0.25">
      <c r="W12809" s="107"/>
      <c r="X12809" s="225"/>
      <c r="Y12809" s="62"/>
      <c r="Z12809" s="108"/>
    </row>
    <row r="12810" spans="23:26" x14ac:dyDescent="0.25">
      <c r="W12810" s="107"/>
      <c r="X12810" s="225"/>
      <c r="Y12810" s="62"/>
      <c r="Z12810" s="108"/>
    </row>
    <row r="12811" spans="23:26" x14ac:dyDescent="0.25">
      <c r="W12811" s="107"/>
      <c r="X12811" s="225"/>
      <c r="Y12811" s="62"/>
      <c r="Z12811" s="108"/>
    </row>
    <row r="12812" spans="23:26" x14ac:dyDescent="0.25">
      <c r="W12812" s="107"/>
      <c r="X12812" s="225"/>
      <c r="Y12812" s="62"/>
      <c r="Z12812" s="108"/>
    </row>
    <row r="12813" spans="23:26" x14ac:dyDescent="0.25">
      <c r="W12813" s="107"/>
      <c r="X12813" s="225"/>
      <c r="Y12813" s="62"/>
      <c r="Z12813" s="108"/>
    </row>
    <row r="12814" spans="23:26" x14ac:dyDescent="0.25">
      <c r="W12814" s="107"/>
      <c r="X12814" s="225"/>
      <c r="Y12814" s="62"/>
      <c r="Z12814" s="108"/>
    </row>
    <row r="12815" spans="23:26" x14ac:dyDescent="0.25">
      <c r="W12815" s="107"/>
      <c r="X12815" s="225"/>
      <c r="Y12815" s="62"/>
      <c r="Z12815" s="108"/>
    </row>
    <row r="12816" spans="23:26" x14ac:dyDescent="0.25">
      <c r="W12816" s="107"/>
      <c r="X12816" s="225"/>
      <c r="Y12816" s="62"/>
      <c r="Z12816" s="108"/>
    </row>
    <row r="12817" spans="23:26" x14ac:dyDescent="0.25">
      <c r="W12817" s="107"/>
      <c r="X12817" s="225"/>
      <c r="Y12817" s="62"/>
      <c r="Z12817" s="108"/>
    </row>
    <row r="12818" spans="23:26" x14ac:dyDescent="0.25">
      <c r="W12818" s="107"/>
      <c r="X12818" s="225"/>
      <c r="Y12818" s="62"/>
      <c r="Z12818" s="108"/>
    </row>
    <row r="12819" spans="23:26" x14ac:dyDescent="0.25">
      <c r="W12819" s="107"/>
      <c r="X12819" s="225"/>
      <c r="Y12819" s="62"/>
      <c r="Z12819" s="108"/>
    </row>
    <row r="12820" spans="23:26" x14ac:dyDescent="0.25">
      <c r="W12820" s="107"/>
      <c r="X12820" s="225"/>
      <c r="Y12820" s="62"/>
      <c r="Z12820" s="108"/>
    </row>
    <row r="12821" spans="23:26" x14ac:dyDescent="0.25">
      <c r="W12821" s="107"/>
      <c r="X12821" s="225"/>
      <c r="Y12821" s="62"/>
      <c r="Z12821" s="108"/>
    </row>
    <row r="12822" spans="23:26" x14ac:dyDescent="0.25">
      <c r="W12822" s="107"/>
      <c r="X12822" s="225"/>
      <c r="Y12822" s="62"/>
      <c r="Z12822" s="108"/>
    </row>
    <row r="12823" spans="23:26" x14ac:dyDescent="0.25">
      <c r="W12823" s="107"/>
      <c r="X12823" s="225"/>
      <c r="Y12823" s="62"/>
      <c r="Z12823" s="108"/>
    </row>
    <row r="12824" spans="23:26" x14ac:dyDescent="0.25">
      <c r="W12824" s="107"/>
      <c r="X12824" s="225"/>
      <c r="Y12824" s="62"/>
      <c r="Z12824" s="108"/>
    </row>
    <row r="12825" spans="23:26" x14ac:dyDescent="0.25">
      <c r="W12825" s="107"/>
      <c r="X12825" s="225"/>
      <c r="Y12825" s="62"/>
      <c r="Z12825" s="108"/>
    </row>
    <row r="12826" spans="23:26" x14ac:dyDescent="0.25">
      <c r="W12826" s="107"/>
      <c r="X12826" s="225"/>
      <c r="Y12826" s="62"/>
      <c r="Z12826" s="108"/>
    </row>
    <row r="12827" spans="23:26" x14ac:dyDescent="0.25">
      <c r="W12827" s="107"/>
      <c r="X12827" s="225"/>
      <c r="Y12827" s="62"/>
      <c r="Z12827" s="108"/>
    </row>
    <row r="12828" spans="23:26" x14ac:dyDescent="0.25">
      <c r="W12828" s="107"/>
      <c r="X12828" s="225"/>
      <c r="Y12828" s="62"/>
      <c r="Z12828" s="108"/>
    </row>
    <row r="12829" spans="23:26" x14ac:dyDescent="0.25">
      <c r="W12829" s="107"/>
      <c r="X12829" s="225"/>
      <c r="Y12829" s="62"/>
      <c r="Z12829" s="108"/>
    </row>
    <row r="12830" spans="23:26" x14ac:dyDescent="0.25">
      <c r="W12830" s="107"/>
      <c r="X12830" s="225"/>
      <c r="Y12830" s="62"/>
      <c r="Z12830" s="108"/>
    </row>
    <row r="12831" spans="23:26" x14ac:dyDescent="0.25">
      <c r="W12831" s="107"/>
      <c r="X12831" s="225"/>
      <c r="Y12831" s="62"/>
      <c r="Z12831" s="108"/>
    </row>
    <row r="12832" spans="23:26" x14ac:dyDescent="0.25">
      <c r="W12832" s="107"/>
      <c r="X12832" s="225"/>
      <c r="Y12832" s="62"/>
      <c r="Z12832" s="108"/>
    </row>
    <row r="12833" spans="23:26" x14ac:dyDescent="0.25">
      <c r="W12833" s="107"/>
      <c r="X12833" s="225"/>
      <c r="Y12833" s="62"/>
      <c r="Z12833" s="108"/>
    </row>
    <row r="12834" spans="23:26" x14ac:dyDescent="0.25">
      <c r="W12834" s="107"/>
      <c r="X12834" s="225"/>
      <c r="Y12834" s="62"/>
      <c r="Z12834" s="108"/>
    </row>
    <row r="12835" spans="23:26" x14ac:dyDescent="0.25">
      <c r="W12835" s="107"/>
      <c r="X12835" s="225"/>
      <c r="Y12835" s="62"/>
      <c r="Z12835" s="108"/>
    </row>
    <row r="12836" spans="23:26" x14ac:dyDescent="0.25">
      <c r="W12836" s="107"/>
      <c r="X12836" s="225"/>
      <c r="Y12836" s="62"/>
      <c r="Z12836" s="108"/>
    </row>
    <row r="12837" spans="23:26" x14ac:dyDescent="0.25">
      <c r="W12837" s="107"/>
      <c r="X12837" s="225"/>
      <c r="Y12837" s="62"/>
      <c r="Z12837" s="108"/>
    </row>
    <row r="12838" spans="23:26" x14ac:dyDescent="0.25">
      <c r="W12838" s="107"/>
      <c r="X12838" s="225"/>
      <c r="Y12838" s="62"/>
      <c r="Z12838" s="108"/>
    </row>
    <row r="12839" spans="23:26" x14ac:dyDescent="0.25">
      <c r="W12839" s="107"/>
      <c r="X12839" s="225"/>
      <c r="Y12839" s="62"/>
      <c r="Z12839" s="108"/>
    </row>
    <row r="12840" spans="23:26" x14ac:dyDescent="0.25">
      <c r="W12840" s="107"/>
      <c r="X12840" s="225"/>
      <c r="Y12840" s="62"/>
      <c r="Z12840" s="108"/>
    </row>
    <row r="12841" spans="23:26" x14ac:dyDescent="0.25">
      <c r="W12841" s="107"/>
      <c r="X12841" s="225"/>
      <c r="Y12841" s="62"/>
      <c r="Z12841" s="108"/>
    </row>
    <row r="12842" spans="23:26" x14ac:dyDescent="0.25">
      <c r="W12842" s="107"/>
      <c r="X12842" s="225"/>
      <c r="Y12842" s="62"/>
      <c r="Z12842" s="108"/>
    </row>
    <row r="12843" spans="23:26" x14ac:dyDescent="0.25">
      <c r="W12843" s="107"/>
      <c r="X12843" s="225"/>
      <c r="Y12843" s="62"/>
      <c r="Z12843" s="108"/>
    </row>
    <row r="12844" spans="23:26" x14ac:dyDescent="0.25">
      <c r="W12844" s="107"/>
      <c r="X12844" s="225"/>
      <c r="Y12844" s="62"/>
      <c r="Z12844" s="108"/>
    </row>
    <row r="12845" spans="23:26" x14ac:dyDescent="0.25">
      <c r="W12845" s="107"/>
      <c r="X12845" s="225"/>
      <c r="Y12845" s="62"/>
      <c r="Z12845" s="108"/>
    </row>
    <row r="12846" spans="23:26" x14ac:dyDescent="0.25">
      <c r="W12846" s="107"/>
      <c r="X12846" s="225"/>
      <c r="Y12846" s="62"/>
      <c r="Z12846" s="108"/>
    </row>
    <row r="12847" spans="23:26" x14ac:dyDescent="0.25">
      <c r="W12847" s="107"/>
      <c r="X12847" s="225"/>
      <c r="Y12847" s="62"/>
      <c r="Z12847" s="108"/>
    </row>
    <row r="12848" spans="23:26" x14ac:dyDescent="0.25">
      <c r="W12848" s="107"/>
      <c r="X12848" s="225"/>
      <c r="Y12848" s="62"/>
      <c r="Z12848" s="108"/>
    </row>
    <row r="12849" spans="23:26" x14ac:dyDescent="0.25">
      <c r="W12849" s="107"/>
      <c r="X12849" s="225"/>
      <c r="Y12849" s="62"/>
      <c r="Z12849" s="108"/>
    </row>
    <row r="12850" spans="23:26" x14ac:dyDescent="0.25">
      <c r="W12850" s="107"/>
      <c r="X12850" s="225"/>
      <c r="Y12850" s="62"/>
      <c r="Z12850" s="108"/>
    </row>
    <row r="12851" spans="23:26" x14ac:dyDescent="0.25">
      <c r="W12851" s="107"/>
      <c r="X12851" s="225"/>
      <c r="Y12851" s="62"/>
      <c r="Z12851" s="108"/>
    </row>
    <row r="12852" spans="23:26" x14ac:dyDescent="0.25">
      <c r="W12852" s="107"/>
      <c r="X12852" s="225"/>
      <c r="Y12852" s="62"/>
      <c r="Z12852" s="108"/>
    </row>
    <row r="12853" spans="23:26" x14ac:dyDescent="0.25">
      <c r="W12853" s="107"/>
      <c r="X12853" s="225"/>
      <c r="Y12853" s="62"/>
      <c r="Z12853" s="108"/>
    </row>
    <row r="12854" spans="23:26" x14ac:dyDescent="0.25">
      <c r="W12854" s="107"/>
      <c r="X12854" s="225"/>
      <c r="Y12854" s="62"/>
      <c r="Z12854" s="108"/>
    </row>
    <row r="12855" spans="23:26" x14ac:dyDescent="0.25">
      <c r="W12855" s="107"/>
      <c r="X12855" s="225"/>
      <c r="Y12855" s="62"/>
      <c r="Z12855" s="108"/>
    </row>
    <row r="12856" spans="23:26" x14ac:dyDescent="0.25">
      <c r="W12856" s="107"/>
      <c r="X12856" s="225"/>
      <c r="Y12856" s="62"/>
      <c r="Z12856" s="108"/>
    </row>
    <row r="12857" spans="23:26" x14ac:dyDescent="0.25">
      <c r="W12857" s="107"/>
      <c r="X12857" s="225"/>
      <c r="Y12857" s="62"/>
      <c r="Z12857" s="108"/>
    </row>
    <row r="12858" spans="23:26" x14ac:dyDescent="0.25">
      <c r="W12858" s="107"/>
      <c r="X12858" s="225"/>
      <c r="Y12858" s="62"/>
      <c r="Z12858" s="108"/>
    </row>
    <row r="12859" spans="23:26" x14ac:dyDescent="0.25">
      <c r="W12859" s="107"/>
      <c r="X12859" s="225"/>
      <c r="Y12859" s="62"/>
      <c r="Z12859" s="108"/>
    </row>
    <row r="12860" spans="23:26" x14ac:dyDescent="0.25">
      <c r="W12860" s="107"/>
      <c r="X12860" s="225"/>
      <c r="Y12860" s="62"/>
      <c r="Z12860" s="108"/>
    </row>
    <row r="12861" spans="23:26" x14ac:dyDescent="0.25">
      <c r="W12861" s="107"/>
      <c r="X12861" s="225"/>
      <c r="Y12861" s="62"/>
      <c r="Z12861" s="108"/>
    </row>
    <row r="12862" spans="23:26" x14ac:dyDescent="0.25">
      <c r="W12862" s="107"/>
      <c r="X12862" s="225"/>
      <c r="Y12862" s="62"/>
      <c r="Z12862" s="108"/>
    </row>
    <row r="12863" spans="23:26" x14ac:dyDescent="0.25">
      <c r="W12863" s="107"/>
      <c r="X12863" s="225"/>
      <c r="Y12863" s="62"/>
      <c r="Z12863" s="108"/>
    </row>
    <row r="12864" spans="23:26" x14ac:dyDescent="0.25">
      <c r="W12864" s="107"/>
      <c r="X12864" s="225"/>
      <c r="Y12864" s="62"/>
      <c r="Z12864" s="108"/>
    </row>
    <row r="12865" spans="23:26" x14ac:dyDescent="0.25">
      <c r="W12865" s="107"/>
      <c r="X12865" s="225"/>
      <c r="Y12865" s="62"/>
      <c r="Z12865" s="108"/>
    </row>
    <row r="12866" spans="23:26" x14ac:dyDescent="0.25">
      <c r="W12866" s="107"/>
      <c r="X12866" s="225"/>
      <c r="Y12866" s="62"/>
      <c r="Z12866" s="108"/>
    </row>
    <row r="12867" spans="23:26" x14ac:dyDescent="0.25">
      <c r="W12867" s="107"/>
      <c r="X12867" s="225"/>
      <c r="Y12867" s="62"/>
      <c r="Z12867" s="108"/>
    </row>
    <row r="12868" spans="23:26" x14ac:dyDescent="0.25">
      <c r="W12868" s="107"/>
      <c r="X12868" s="225"/>
      <c r="Y12868" s="62"/>
      <c r="Z12868" s="108"/>
    </row>
    <row r="12869" spans="23:26" x14ac:dyDescent="0.25">
      <c r="W12869" s="107"/>
      <c r="X12869" s="225"/>
      <c r="Y12869" s="62"/>
      <c r="Z12869" s="108"/>
    </row>
    <row r="12870" spans="23:26" x14ac:dyDescent="0.25">
      <c r="W12870" s="107"/>
      <c r="X12870" s="225"/>
      <c r="Y12870" s="62"/>
      <c r="Z12870" s="108"/>
    </row>
    <row r="12871" spans="23:26" x14ac:dyDescent="0.25">
      <c r="W12871" s="107"/>
      <c r="X12871" s="225"/>
      <c r="Y12871" s="62"/>
      <c r="Z12871" s="108"/>
    </row>
    <row r="12872" spans="23:26" x14ac:dyDescent="0.25">
      <c r="W12872" s="107"/>
      <c r="X12872" s="225"/>
      <c r="Y12872" s="62"/>
      <c r="Z12872" s="108"/>
    </row>
    <row r="12873" spans="23:26" x14ac:dyDescent="0.25">
      <c r="W12873" s="107"/>
      <c r="X12873" s="225"/>
      <c r="Y12873" s="62"/>
      <c r="Z12873" s="108"/>
    </row>
    <row r="12874" spans="23:26" x14ac:dyDescent="0.25">
      <c r="W12874" s="107"/>
      <c r="X12874" s="225"/>
      <c r="Y12874" s="62"/>
      <c r="Z12874" s="108"/>
    </row>
    <row r="12875" spans="23:26" x14ac:dyDescent="0.25">
      <c r="W12875" s="107"/>
      <c r="X12875" s="225"/>
      <c r="Y12875" s="62"/>
      <c r="Z12875" s="108"/>
    </row>
    <row r="12876" spans="23:26" x14ac:dyDescent="0.25">
      <c r="W12876" s="107"/>
      <c r="X12876" s="225"/>
      <c r="Y12876" s="62"/>
      <c r="Z12876" s="108"/>
    </row>
    <row r="12877" spans="23:26" x14ac:dyDescent="0.25">
      <c r="W12877" s="107"/>
      <c r="X12877" s="225"/>
      <c r="Y12877" s="62"/>
      <c r="Z12877" s="108"/>
    </row>
    <row r="12878" spans="23:26" x14ac:dyDescent="0.25">
      <c r="W12878" s="107"/>
      <c r="X12878" s="225"/>
      <c r="Y12878" s="62"/>
      <c r="Z12878" s="108"/>
    </row>
    <row r="12879" spans="23:26" x14ac:dyDescent="0.25">
      <c r="W12879" s="107"/>
      <c r="X12879" s="225"/>
      <c r="Y12879" s="62"/>
      <c r="Z12879" s="108"/>
    </row>
    <row r="12880" spans="23:26" x14ac:dyDescent="0.25">
      <c r="W12880" s="107"/>
      <c r="X12880" s="225"/>
      <c r="Y12880" s="62"/>
      <c r="Z12880" s="108"/>
    </row>
    <row r="12881" spans="23:26" x14ac:dyDescent="0.25">
      <c r="W12881" s="107"/>
      <c r="X12881" s="225"/>
      <c r="Y12881" s="62"/>
      <c r="Z12881" s="108"/>
    </row>
    <row r="12882" spans="23:26" x14ac:dyDescent="0.25">
      <c r="W12882" s="107"/>
      <c r="X12882" s="225"/>
      <c r="Y12882" s="62"/>
      <c r="Z12882" s="108"/>
    </row>
    <row r="12883" spans="23:26" x14ac:dyDescent="0.25">
      <c r="W12883" s="107"/>
      <c r="X12883" s="225"/>
      <c r="Y12883" s="62"/>
      <c r="Z12883" s="108"/>
    </row>
    <row r="12884" spans="23:26" x14ac:dyDescent="0.25">
      <c r="W12884" s="107"/>
      <c r="X12884" s="225"/>
      <c r="Y12884" s="62"/>
      <c r="Z12884" s="108"/>
    </row>
    <row r="12885" spans="23:26" x14ac:dyDescent="0.25">
      <c r="W12885" s="107"/>
      <c r="X12885" s="225"/>
      <c r="Y12885" s="62"/>
      <c r="Z12885" s="108"/>
    </row>
    <row r="12886" spans="23:26" x14ac:dyDescent="0.25">
      <c r="W12886" s="107"/>
      <c r="X12886" s="225"/>
      <c r="Y12886" s="62"/>
      <c r="Z12886" s="108"/>
    </row>
    <row r="12887" spans="23:26" x14ac:dyDescent="0.25">
      <c r="W12887" s="107"/>
      <c r="X12887" s="225"/>
      <c r="Y12887" s="62"/>
      <c r="Z12887" s="108"/>
    </row>
    <row r="12888" spans="23:26" x14ac:dyDescent="0.25">
      <c r="W12888" s="107"/>
      <c r="X12888" s="225"/>
      <c r="Y12888" s="62"/>
      <c r="Z12888" s="108"/>
    </row>
    <row r="12889" spans="23:26" x14ac:dyDescent="0.25">
      <c r="W12889" s="107"/>
      <c r="X12889" s="225"/>
      <c r="Y12889" s="62"/>
      <c r="Z12889" s="108"/>
    </row>
    <row r="12890" spans="23:26" x14ac:dyDescent="0.25">
      <c r="W12890" s="107"/>
      <c r="X12890" s="225"/>
      <c r="Y12890" s="62"/>
      <c r="Z12890" s="108"/>
    </row>
    <row r="12891" spans="23:26" x14ac:dyDescent="0.25">
      <c r="W12891" s="107"/>
      <c r="X12891" s="225"/>
      <c r="Y12891" s="62"/>
      <c r="Z12891" s="108"/>
    </row>
    <row r="12892" spans="23:26" x14ac:dyDescent="0.25">
      <c r="W12892" s="107"/>
      <c r="X12892" s="225"/>
      <c r="Y12892" s="62"/>
      <c r="Z12892" s="108"/>
    </row>
    <row r="12893" spans="23:26" x14ac:dyDescent="0.25">
      <c r="W12893" s="107"/>
      <c r="X12893" s="225"/>
      <c r="Y12893" s="62"/>
      <c r="Z12893" s="108"/>
    </row>
    <row r="12894" spans="23:26" x14ac:dyDescent="0.25">
      <c r="W12894" s="107"/>
      <c r="X12894" s="225"/>
      <c r="Y12894" s="62"/>
      <c r="Z12894" s="108"/>
    </row>
    <row r="12895" spans="23:26" x14ac:dyDescent="0.25">
      <c r="W12895" s="107"/>
      <c r="X12895" s="225"/>
      <c r="Y12895" s="62"/>
      <c r="Z12895" s="108"/>
    </row>
    <row r="12896" spans="23:26" x14ac:dyDescent="0.25">
      <c r="W12896" s="107"/>
      <c r="X12896" s="225"/>
      <c r="Y12896" s="62"/>
      <c r="Z12896" s="108"/>
    </row>
    <row r="12897" spans="23:26" x14ac:dyDescent="0.25">
      <c r="W12897" s="107"/>
      <c r="X12897" s="225"/>
      <c r="Y12897" s="62"/>
      <c r="Z12897" s="108"/>
    </row>
    <row r="12898" spans="23:26" x14ac:dyDescent="0.25">
      <c r="W12898" s="107"/>
      <c r="X12898" s="225"/>
      <c r="Y12898" s="62"/>
      <c r="Z12898" s="108"/>
    </row>
    <row r="12899" spans="23:26" x14ac:dyDescent="0.25">
      <c r="W12899" s="107"/>
      <c r="X12899" s="225"/>
      <c r="Y12899" s="62"/>
      <c r="Z12899" s="108"/>
    </row>
    <row r="12900" spans="23:26" x14ac:dyDescent="0.25">
      <c r="W12900" s="107"/>
      <c r="X12900" s="225"/>
      <c r="Y12900" s="62"/>
      <c r="Z12900" s="108"/>
    </row>
    <row r="12901" spans="23:26" x14ac:dyDescent="0.25">
      <c r="W12901" s="107"/>
      <c r="X12901" s="225"/>
      <c r="Y12901" s="62"/>
      <c r="Z12901" s="108"/>
    </row>
    <row r="12902" spans="23:26" x14ac:dyDescent="0.25">
      <c r="W12902" s="107"/>
      <c r="X12902" s="225"/>
      <c r="Y12902" s="62"/>
      <c r="Z12902" s="108"/>
    </row>
    <row r="12903" spans="23:26" x14ac:dyDescent="0.25">
      <c r="W12903" s="107"/>
      <c r="X12903" s="225"/>
      <c r="Y12903" s="62"/>
      <c r="Z12903" s="108"/>
    </row>
    <row r="12904" spans="23:26" x14ac:dyDescent="0.25">
      <c r="W12904" s="107"/>
      <c r="X12904" s="225"/>
      <c r="Y12904" s="62"/>
      <c r="Z12904" s="108"/>
    </row>
    <row r="12905" spans="23:26" x14ac:dyDescent="0.25">
      <c r="W12905" s="107"/>
      <c r="X12905" s="225"/>
      <c r="Y12905" s="62"/>
      <c r="Z12905" s="108"/>
    </row>
    <row r="12906" spans="23:26" x14ac:dyDescent="0.25">
      <c r="W12906" s="107"/>
      <c r="X12906" s="225"/>
      <c r="Y12906" s="62"/>
      <c r="Z12906" s="108"/>
    </row>
    <row r="12907" spans="23:26" x14ac:dyDescent="0.25">
      <c r="W12907" s="107"/>
      <c r="X12907" s="225"/>
      <c r="Y12907" s="62"/>
      <c r="Z12907" s="108"/>
    </row>
    <row r="12908" spans="23:26" x14ac:dyDescent="0.25">
      <c r="W12908" s="107"/>
      <c r="X12908" s="225"/>
      <c r="Y12908" s="62"/>
      <c r="Z12908" s="108"/>
    </row>
    <row r="12909" spans="23:26" x14ac:dyDescent="0.25">
      <c r="W12909" s="107"/>
      <c r="X12909" s="225"/>
      <c r="Y12909" s="62"/>
      <c r="Z12909" s="108"/>
    </row>
    <row r="12910" spans="23:26" x14ac:dyDescent="0.25">
      <c r="W12910" s="107"/>
      <c r="X12910" s="225"/>
      <c r="Y12910" s="62"/>
      <c r="Z12910" s="108"/>
    </row>
    <row r="12911" spans="23:26" x14ac:dyDescent="0.25">
      <c r="W12911" s="107"/>
      <c r="X12911" s="225"/>
      <c r="Y12911" s="62"/>
      <c r="Z12911" s="108"/>
    </row>
    <row r="12912" spans="23:26" x14ac:dyDescent="0.25">
      <c r="W12912" s="107"/>
      <c r="X12912" s="225"/>
      <c r="Y12912" s="62"/>
      <c r="Z12912" s="108"/>
    </row>
    <row r="12913" spans="23:26" x14ac:dyDescent="0.25">
      <c r="W12913" s="107"/>
      <c r="X12913" s="225"/>
      <c r="Y12913" s="62"/>
      <c r="Z12913" s="108"/>
    </row>
    <row r="12914" spans="23:26" x14ac:dyDescent="0.25">
      <c r="W12914" s="107"/>
      <c r="X12914" s="225"/>
      <c r="Y12914" s="62"/>
      <c r="Z12914" s="108"/>
    </row>
    <row r="12915" spans="23:26" x14ac:dyDescent="0.25">
      <c r="W12915" s="107"/>
      <c r="X12915" s="225"/>
      <c r="Y12915" s="62"/>
      <c r="Z12915" s="108"/>
    </row>
    <row r="12916" spans="23:26" x14ac:dyDescent="0.25">
      <c r="W12916" s="107"/>
      <c r="X12916" s="225"/>
      <c r="Y12916" s="62"/>
      <c r="Z12916" s="108"/>
    </row>
    <row r="12917" spans="23:26" x14ac:dyDescent="0.25">
      <c r="W12917" s="107"/>
      <c r="X12917" s="225"/>
      <c r="Y12917" s="62"/>
      <c r="Z12917" s="108"/>
    </row>
    <row r="12918" spans="23:26" x14ac:dyDescent="0.25">
      <c r="W12918" s="107"/>
      <c r="X12918" s="225"/>
      <c r="Y12918" s="62"/>
      <c r="Z12918" s="108"/>
    </row>
    <row r="12919" spans="23:26" x14ac:dyDescent="0.25">
      <c r="W12919" s="107"/>
      <c r="X12919" s="225"/>
      <c r="Y12919" s="62"/>
      <c r="Z12919" s="108"/>
    </row>
    <row r="12920" spans="23:26" x14ac:dyDescent="0.25">
      <c r="W12920" s="107"/>
      <c r="X12920" s="225"/>
      <c r="Y12920" s="62"/>
      <c r="Z12920" s="108"/>
    </row>
    <row r="12921" spans="23:26" x14ac:dyDescent="0.25">
      <c r="W12921" s="107"/>
      <c r="X12921" s="225"/>
      <c r="Y12921" s="62"/>
      <c r="Z12921" s="108"/>
    </row>
    <row r="12922" spans="23:26" x14ac:dyDescent="0.25">
      <c r="W12922" s="107"/>
      <c r="X12922" s="225"/>
      <c r="Y12922" s="62"/>
      <c r="Z12922" s="108"/>
    </row>
    <row r="12923" spans="23:26" x14ac:dyDescent="0.25">
      <c r="W12923" s="107"/>
      <c r="X12923" s="225"/>
      <c r="Y12923" s="62"/>
      <c r="Z12923" s="108"/>
    </row>
    <row r="12924" spans="23:26" x14ac:dyDescent="0.25">
      <c r="W12924" s="107"/>
      <c r="X12924" s="225"/>
      <c r="Y12924" s="62"/>
      <c r="Z12924" s="108"/>
    </row>
    <row r="12925" spans="23:26" x14ac:dyDescent="0.25">
      <c r="W12925" s="107"/>
      <c r="X12925" s="225"/>
      <c r="Y12925" s="62"/>
      <c r="Z12925" s="108"/>
    </row>
    <row r="12926" spans="23:26" x14ac:dyDescent="0.25">
      <c r="W12926" s="107"/>
      <c r="X12926" s="225"/>
      <c r="Y12926" s="62"/>
      <c r="Z12926" s="108"/>
    </row>
    <row r="12927" spans="23:26" x14ac:dyDescent="0.25">
      <c r="W12927" s="107"/>
      <c r="X12927" s="225"/>
      <c r="Y12927" s="62"/>
      <c r="Z12927" s="108"/>
    </row>
    <row r="12928" spans="23:26" x14ac:dyDescent="0.25">
      <c r="W12928" s="107"/>
      <c r="X12928" s="225"/>
      <c r="Y12928" s="62"/>
      <c r="Z12928" s="108"/>
    </row>
    <row r="12929" spans="23:26" x14ac:dyDescent="0.25">
      <c r="W12929" s="107"/>
      <c r="X12929" s="225"/>
      <c r="Y12929" s="62"/>
      <c r="Z12929" s="108"/>
    </row>
    <row r="12930" spans="23:26" x14ac:dyDescent="0.25">
      <c r="W12930" s="107"/>
      <c r="X12930" s="225"/>
      <c r="Y12930" s="62"/>
      <c r="Z12930" s="108"/>
    </row>
    <row r="12931" spans="23:26" x14ac:dyDescent="0.25">
      <c r="W12931" s="107"/>
      <c r="X12931" s="225"/>
      <c r="Y12931" s="62"/>
      <c r="Z12931" s="108"/>
    </row>
    <row r="12932" spans="23:26" x14ac:dyDescent="0.25">
      <c r="W12932" s="107"/>
      <c r="X12932" s="225"/>
      <c r="Y12932" s="62"/>
      <c r="Z12932" s="108"/>
    </row>
    <row r="12933" spans="23:26" x14ac:dyDescent="0.25">
      <c r="W12933" s="107"/>
      <c r="X12933" s="225"/>
      <c r="Y12933" s="62"/>
      <c r="Z12933" s="108"/>
    </row>
    <row r="12934" spans="23:26" x14ac:dyDescent="0.25">
      <c r="W12934" s="107"/>
      <c r="X12934" s="225"/>
      <c r="Y12934" s="62"/>
      <c r="Z12934" s="108"/>
    </row>
    <row r="12935" spans="23:26" x14ac:dyDescent="0.25">
      <c r="W12935" s="107"/>
      <c r="X12935" s="225"/>
      <c r="Y12935" s="62"/>
      <c r="Z12935" s="108"/>
    </row>
    <row r="12936" spans="23:26" x14ac:dyDescent="0.25">
      <c r="W12936" s="107"/>
      <c r="X12936" s="225"/>
      <c r="Y12936" s="62"/>
      <c r="Z12936" s="108"/>
    </row>
    <row r="12937" spans="23:26" x14ac:dyDescent="0.25">
      <c r="W12937" s="107"/>
      <c r="X12937" s="225"/>
      <c r="Y12937" s="62"/>
      <c r="Z12937" s="108"/>
    </row>
    <row r="12938" spans="23:26" x14ac:dyDescent="0.25">
      <c r="W12938" s="107"/>
      <c r="X12938" s="225"/>
      <c r="Y12938" s="62"/>
      <c r="Z12938" s="108"/>
    </row>
    <row r="12939" spans="23:26" x14ac:dyDescent="0.25">
      <c r="W12939" s="107"/>
      <c r="X12939" s="225"/>
      <c r="Y12939" s="62"/>
      <c r="Z12939" s="108"/>
    </row>
    <row r="12940" spans="23:26" x14ac:dyDescent="0.25">
      <c r="W12940" s="107"/>
      <c r="X12940" s="225"/>
      <c r="Y12940" s="62"/>
      <c r="Z12940" s="108"/>
    </row>
    <row r="12941" spans="23:26" x14ac:dyDescent="0.25">
      <c r="W12941" s="107"/>
      <c r="X12941" s="225"/>
      <c r="Y12941" s="62"/>
      <c r="Z12941" s="108"/>
    </row>
    <row r="12942" spans="23:26" x14ac:dyDescent="0.25">
      <c r="W12942" s="107"/>
      <c r="X12942" s="225"/>
      <c r="Y12942" s="62"/>
      <c r="Z12942" s="108"/>
    </row>
    <row r="12943" spans="23:26" x14ac:dyDescent="0.25">
      <c r="W12943" s="107"/>
      <c r="X12943" s="225"/>
      <c r="Y12943" s="62"/>
      <c r="Z12943" s="108"/>
    </row>
    <row r="12944" spans="23:26" x14ac:dyDescent="0.25">
      <c r="W12944" s="107"/>
      <c r="X12944" s="225"/>
      <c r="Y12944" s="62"/>
      <c r="Z12944" s="108"/>
    </row>
    <row r="12945" spans="23:26" x14ac:dyDescent="0.25">
      <c r="W12945" s="107"/>
      <c r="X12945" s="225"/>
      <c r="Y12945" s="62"/>
      <c r="Z12945" s="108"/>
    </row>
    <row r="12946" spans="23:26" x14ac:dyDescent="0.25">
      <c r="W12946" s="107"/>
      <c r="X12946" s="225"/>
      <c r="Y12946" s="62"/>
      <c r="Z12946" s="108"/>
    </row>
    <row r="12947" spans="23:26" x14ac:dyDescent="0.25">
      <c r="W12947" s="107"/>
      <c r="X12947" s="225"/>
      <c r="Y12947" s="62"/>
      <c r="Z12947" s="108"/>
    </row>
    <row r="12948" spans="23:26" x14ac:dyDescent="0.25">
      <c r="W12948" s="107"/>
      <c r="X12948" s="225"/>
      <c r="Y12948" s="62"/>
      <c r="Z12948" s="108"/>
    </row>
    <row r="12949" spans="23:26" x14ac:dyDescent="0.25">
      <c r="W12949" s="107"/>
      <c r="X12949" s="225"/>
      <c r="Y12949" s="62"/>
      <c r="Z12949" s="108"/>
    </row>
    <row r="12950" spans="23:26" x14ac:dyDescent="0.25">
      <c r="W12950" s="107"/>
      <c r="X12950" s="225"/>
      <c r="Y12950" s="62"/>
      <c r="Z12950" s="108"/>
    </row>
    <row r="12951" spans="23:26" x14ac:dyDescent="0.25">
      <c r="W12951" s="107"/>
      <c r="X12951" s="225"/>
      <c r="Y12951" s="62"/>
      <c r="Z12951" s="108"/>
    </row>
    <row r="12952" spans="23:26" x14ac:dyDescent="0.25">
      <c r="W12952" s="107"/>
      <c r="X12952" s="225"/>
      <c r="Y12952" s="62"/>
      <c r="Z12952" s="108"/>
    </row>
    <row r="12953" spans="23:26" x14ac:dyDescent="0.25">
      <c r="W12953" s="107"/>
      <c r="X12953" s="225"/>
      <c r="Y12953" s="62"/>
      <c r="Z12953" s="108"/>
    </row>
    <row r="12954" spans="23:26" x14ac:dyDescent="0.25">
      <c r="W12954" s="107"/>
      <c r="X12954" s="225"/>
      <c r="Y12954" s="62"/>
      <c r="Z12954" s="108"/>
    </row>
    <row r="12955" spans="23:26" x14ac:dyDescent="0.25">
      <c r="W12955" s="107"/>
      <c r="X12955" s="225"/>
      <c r="Y12955" s="62"/>
      <c r="Z12955" s="108"/>
    </row>
    <row r="12956" spans="23:26" x14ac:dyDescent="0.25">
      <c r="W12956" s="107"/>
      <c r="X12956" s="225"/>
      <c r="Y12956" s="62"/>
      <c r="Z12956" s="108"/>
    </row>
    <row r="12957" spans="23:26" x14ac:dyDescent="0.25">
      <c r="W12957" s="107"/>
      <c r="X12957" s="225"/>
      <c r="Y12957" s="62"/>
      <c r="Z12957" s="108"/>
    </row>
    <row r="12958" spans="23:26" x14ac:dyDescent="0.25">
      <c r="W12958" s="107"/>
      <c r="X12958" s="225"/>
      <c r="Y12958" s="62"/>
      <c r="Z12958" s="108"/>
    </row>
    <row r="12959" spans="23:26" x14ac:dyDescent="0.25">
      <c r="W12959" s="107"/>
      <c r="X12959" s="225"/>
      <c r="Y12959" s="62"/>
      <c r="Z12959" s="108"/>
    </row>
    <row r="12960" spans="23:26" x14ac:dyDescent="0.25">
      <c r="W12960" s="107"/>
      <c r="X12960" s="225"/>
      <c r="Y12960" s="62"/>
      <c r="Z12960" s="108"/>
    </row>
    <row r="12961" spans="23:26" x14ac:dyDescent="0.25">
      <c r="W12961" s="107"/>
      <c r="X12961" s="225"/>
      <c r="Y12961" s="62"/>
      <c r="Z12961" s="108"/>
    </row>
    <row r="12962" spans="23:26" x14ac:dyDescent="0.25">
      <c r="W12962" s="107"/>
      <c r="X12962" s="225"/>
      <c r="Y12962" s="62"/>
      <c r="Z12962" s="108"/>
    </row>
    <row r="12963" spans="23:26" x14ac:dyDescent="0.25">
      <c r="W12963" s="107"/>
      <c r="X12963" s="225"/>
      <c r="Y12963" s="62"/>
      <c r="Z12963" s="108"/>
    </row>
    <row r="12964" spans="23:26" x14ac:dyDescent="0.25">
      <c r="W12964" s="107"/>
      <c r="X12964" s="225"/>
      <c r="Y12964" s="62"/>
      <c r="Z12964" s="108"/>
    </row>
    <row r="12965" spans="23:26" x14ac:dyDescent="0.25">
      <c r="W12965" s="107"/>
      <c r="X12965" s="225"/>
      <c r="Y12965" s="62"/>
      <c r="Z12965" s="108"/>
    </row>
    <row r="12966" spans="23:26" x14ac:dyDescent="0.25">
      <c r="W12966" s="107"/>
      <c r="X12966" s="225"/>
      <c r="Y12966" s="62"/>
      <c r="Z12966" s="108"/>
    </row>
    <row r="12967" spans="23:26" x14ac:dyDescent="0.25">
      <c r="W12967" s="107"/>
      <c r="X12967" s="225"/>
      <c r="Y12967" s="62"/>
      <c r="Z12967" s="108"/>
    </row>
    <row r="12968" spans="23:26" x14ac:dyDescent="0.25">
      <c r="W12968" s="107"/>
      <c r="X12968" s="225"/>
      <c r="Y12968" s="62"/>
      <c r="Z12968" s="108"/>
    </row>
    <row r="12969" spans="23:26" x14ac:dyDescent="0.25">
      <c r="W12969" s="107"/>
      <c r="X12969" s="225"/>
      <c r="Y12969" s="62"/>
      <c r="Z12969" s="108"/>
    </row>
    <row r="12970" spans="23:26" x14ac:dyDescent="0.25">
      <c r="W12970" s="107"/>
      <c r="X12970" s="225"/>
      <c r="Y12970" s="62"/>
      <c r="Z12970" s="108"/>
    </row>
    <row r="12971" spans="23:26" x14ac:dyDescent="0.25">
      <c r="W12971" s="107"/>
      <c r="X12971" s="225"/>
      <c r="Y12971" s="62"/>
      <c r="Z12971" s="108"/>
    </row>
    <row r="12972" spans="23:26" x14ac:dyDescent="0.25">
      <c r="W12972" s="107"/>
      <c r="X12972" s="225"/>
      <c r="Y12972" s="62"/>
      <c r="Z12972" s="108"/>
    </row>
    <row r="12973" spans="23:26" x14ac:dyDescent="0.25">
      <c r="W12973" s="107"/>
      <c r="X12973" s="225"/>
      <c r="Y12973" s="62"/>
      <c r="Z12973" s="108"/>
    </row>
    <row r="12974" spans="23:26" x14ac:dyDescent="0.25">
      <c r="W12974" s="107"/>
      <c r="X12974" s="225"/>
      <c r="Y12974" s="62"/>
      <c r="Z12974" s="108"/>
    </row>
    <row r="12975" spans="23:26" x14ac:dyDescent="0.25">
      <c r="W12975" s="107"/>
      <c r="X12975" s="225"/>
      <c r="Y12975" s="62"/>
      <c r="Z12975" s="108"/>
    </row>
    <row r="12976" spans="23:26" x14ac:dyDescent="0.25">
      <c r="W12976" s="107"/>
      <c r="X12976" s="225"/>
      <c r="Y12976" s="62"/>
      <c r="Z12976" s="108"/>
    </row>
    <row r="12977" spans="23:26" x14ac:dyDescent="0.25">
      <c r="W12977" s="107"/>
      <c r="X12977" s="225"/>
      <c r="Y12977" s="62"/>
      <c r="Z12977" s="108"/>
    </row>
    <row r="12978" spans="23:26" x14ac:dyDescent="0.25">
      <c r="W12978" s="107"/>
      <c r="X12978" s="225"/>
      <c r="Y12978" s="62"/>
      <c r="Z12978" s="108"/>
    </row>
    <row r="12979" spans="23:26" x14ac:dyDescent="0.25">
      <c r="W12979" s="107"/>
      <c r="X12979" s="225"/>
      <c r="Y12979" s="62"/>
      <c r="Z12979" s="108"/>
    </row>
    <row r="12980" spans="23:26" x14ac:dyDescent="0.25">
      <c r="W12980" s="107"/>
      <c r="X12980" s="225"/>
      <c r="Y12980" s="62"/>
      <c r="Z12980" s="108"/>
    </row>
    <row r="12981" spans="23:26" x14ac:dyDescent="0.25">
      <c r="W12981" s="107"/>
      <c r="X12981" s="225"/>
      <c r="Y12981" s="62"/>
      <c r="Z12981" s="108"/>
    </row>
    <row r="12982" spans="23:26" x14ac:dyDescent="0.25">
      <c r="W12982" s="107"/>
      <c r="X12982" s="225"/>
      <c r="Y12982" s="62"/>
      <c r="Z12982" s="108"/>
    </row>
    <row r="12983" spans="23:26" x14ac:dyDescent="0.25">
      <c r="W12983" s="107"/>
      <c r="X12983" s="225"/>
      <c r="Y12983" s="62"/>
      <c r="Z12983" s="108"/>
    </row>
    <row r="12984" spans="23:26" x14ac:dyDescent="0.25">
      <c r="W12984" s="107"/>
      <c r="X12984" s="225"/>
      <c r="Y12984" s="62"/>
      <c r="Z12984" s="108"/>
    </row>
    <row r="12985" spans="23:26" x14ac:dyDescent="0.25">
      <c r="W12985" s="107"/>
      <c r="X12985" s="225"/>
      <c r="Y12985" s="62"/>
      <c r="Z12985" s="108"/>
    </row>
    <row r="12986" spans="23:26" x14ac:dyDescent="0.25">
      <c r="W12986" s="107"/>
      <c r="X12986" s="225"/>
      <c r="Y12986" s="62"/>
      <c r="Z12986" s="108"/>
    </row>
    <row r="12987" spans="23:26" x14ac:dyDescent="0.25">
      <c r="W12987" s="107"/>
      <c r="X12987" s="225"/>
      <c r="Y12987" s="62"/>
      <c r="Z12987" s="108"/>
    </row>
    <row r="12988" spans="23:26" x14ac:dyDescent="0.25">
      <c r="W12988" s="107"/>
      <c r="X12988" s="225"/>
      <c r="Y12988" s="62"/>
      <c r="Z12988" s="108"/>
    </row>
    <row r="12989" spans="23:26" x14ac:dyDescent="0.25">
      <c r="W12989" s="107"/>
      <c r="X12989" s="225"/>
      <c r="Y12989" s="62"/>
      <c r="Z12989" s="108"/>
    </row>
    <row r="12990" spans="23:26" x14ac:dyDescent="0.25">
      <c r="W12990" s="107"/>
      <c r="X12990" s="225"/>
      <c r="Y12990" s="62"/>
      <c r="Z12990" s="108"/>
    </row>
    <row r="12991" spans="23:26" x14ac:dyDescent="0.25">
      <c r="W12991" s="107"/>
      <c r="X12991" s="225"/>
      <c r="Y12991" s="62"/>
      <c r="Z12991" s="108"/>
    </row>
    <row r="12992" spans="23:26" x14ac:dyDescent="0.25">
      <c r="W12992" s="107"/>
      <c r="X12992" s="225"/>
      <c r="Y12992" s="62"/>
      <c r="Z12992" s="108"/>
    </row>
    <row r="12993" spans="23:26" x14ac:dyDescent="0.25">
      <c r="W12993" s="107"/>
      <c r="X12993" s="225"/>
      <c r="Y12993" s="62"/>
      <c r="Z12993" s="108"/>
    </row>
    <row r="12994" spans="23:26" x14ac:dyDescent="0.25">
      <c r="W12994" s="107"/>
      <c r="X12994" s="225"/>
      <c r="Y12994" s="62"/>
      <c r="Z12994" s="108"/>
    </row>
    <row r="12995" spans="23:26" x14ac:dyDescent="0.25">
      <c r="W12995" s="107"/>
      <c r="X12995" s="225"/>
      <c r="Y12995" s="62"/>
      <c r="Z12995" s="108"/>
    </row>
    <row r="12996" spans="23:26" x14ac:dyDescent="0.25">
      <c r="W12996" s="107"/>
      <c r="X12996" s="225"/>
      <c r="Y12996" s="62"/>
      <c r="Z12996" s="108"/>
    </row>
    <row r="12997" spans="23:26" x14ac:dyDescent="0.25">
      <c r="W12997" s="107"/>
      <c r="X12997" s="225"/>
      <c r="Y12997" s="62"/>
      <c r="Z12997" s="108"/>
    </row>
    <row r="12998" spans="23:26" x14ac:dyDescent="0.25">
      <c r="W12998" s="107"/>
      <c r="X12998" s="225"/>
      <c r="Y12998" s="62"/>
      <c r="Z12998" s="108"/>
    </row>
    <row r="12999" spans="23:26" x14ac:dyDescent="0.25">
      <c r="W12999" s="107"/>
      <c r="X12999" s="225"/>
      <c r="Y12999" s="62"/>
      <c r="Z12999" s="108"/>
    </row>
    <row r="13000" spans="23:26" x14ac:dyDescent="0.25">
      <c r="W13000" s="107"/>
      <c r="X13000" s="225"/>
      <c r="Y13000" s="62"/>
      <c r="Z13000" s="108"/>
    </row>
    <row r="13001" spans="23:26" x14ac:dyDescent="0.25">
      <c r="W13001" s="107"/>
      <c r="X13001" s="225"/>
      <c r="Y13001" s="62"/>
      <c r="Z13001" s="108"/>
    </row>
    <row r="13002" spans="23:26" x14ac:dyDescent="0.25">
      <c r="W13002" s="107"/>
      <c r="X13002" s="225"/>
      <c r="Y13002" s="62"/>
      <c r="Z13002" s="108"/>
    </row>
    <row r="13003" spans="23:26" x14ac:dyDescent="0.25">
      <c r="W13003" s="107"/>
      <c r="X13003" s="225"/>
      <c r="Y13003" s="62"/>
      <c r="Z13003" s="108"/>
    </row>
    <row r="13004" spans="23:26" x14ac:dyDescent="0.25">
      <c r="W13004" s="107"/>
      <c r="X13004" s="225"/>
      <c r="Y13004" s="62"/>
      <c r="Z13004" s="108"/>
    </row>
    <row r="13005" spans="23:26" x14ac:dyDescent="0.25">
      <c r="W13005" s="107"/>
      <c r="X13005" s="225"/>
      <c r="Y13005" s="62"/>
      <c r="Z13005" s="108"/>
    </row>
    <row r="13006" spans="23:26" x14ac:dyDescent="0.25">
      <c r="W13006" s="107"/>
      <c r="X13006" s="225"/>
      <c r="Y13006" s="62"/>
      <c r="Z13006" s="108"/>
    </row>
    <row r="13007" spans="23:26" x14ac:dyDescent="0.25">
      <c r="W13007" s="107"/>
      <c r="X13007" s="225"/>
      <c r="Y13007" s="62"/>
      <c r="Z13007" s="108"/>
    </row>
    <row r="13008" spans="23:26" x14ac:dyDescent="0.25">
      <c r="W13008" s="107"/>
      <c r="X13008" s="225"/>
      <c r="Y13008" s="62"/>
      <c r="Z13008" s="108"/>
    </row>
    <row r="13009" spans="23:26" x14ac:dyDescent="0.25">
      <c r="W13009" s="107"/>
      <c r="X13009" s="225"/>
      <c r="Y13009" s="62"/>
      <c r="Z13009" s="108"/>
    </row>
    <row r="13010" spans="23:26" x14ac:dyDescent="0.25">
      <c r="W13010" s="107"/>
      <c r="X13010" s="225"/>
      <c r="Y13010" s="62"/>
      <c r="Z13010" s="108"/>
    </row>
    <row r="13011" spans="23:26" x14ac:dyDescent="0.25">
      <c r="W13011" s="107"/>
      <c r="X13011" s="225"/>
      <c r="Y13011" s="62"/>
      <c r="Z13011" s="108"/>
    </row>
    <row r="13012" spans="23:26" x14ac:dyDescent="0.25">
      <c r="W13012" s="107"/>
      <c r="X13012" s="225"/>
      <c r="Y13012" s="62"/>
      <c r="Z13012" s="108"/>
    </row>
    <row r="13013" spans="23:26" x14ac:dyDescent="0.25">
      <c r="W13013" s="107"/>
      <c r="X13013" s="225"/>
      <c r="Y13013" s="62"/>
      <c r="Z13013" s="108"/>
    </row>
    <row r="13014" spans="23:26" x14ac:dyDescent="0.25">
      <c r="W13014" s="107"/>
      <c r="X13014" s="225"/>
      <c r="Y13014" s="62"/>
      <c r="Z13014" s="108"/>
    </row>
    <row r="13015" spans="23:26" x14ac:dyDescent="0.25">
      <c r="W13015" s="107"/>
      <c r="X13015" s="225"/>
      <c r="Y13015" s="62"/>
      <c r="Z13015" s="108"/>
    </row>
    <row r="13016" spans="23:26" x14ac:dyDescent="0.25">
      <c r="W13016" s="107"/>
      <c r="X13016" s="225"/>
      <c r="Y13016" s="62"/>
      <c r="Z13016" s="108"/>
    </row>
    <row r="13017" spans="23:26" x14ac:dyDescent="0.25">
      <c r="W13017" s="107"/>
      <c r="X13017" s="225"/>
      <c r="Y13017" s="62"/>
      <c r="Z13017" s="108"/>
    </row>
    <row r="13018" spans="23:26" x14ac:dyDescent="0.25">
      <c r="W13018" s="107"/>
      <c r="X13018" s="225"/>
      <c r="Y13018" s="62"/>
      <c r="Z13018" s="108"/>
    </row>
    <row r="13019" spans="23:26" x14ac:dyDescent="0.25">
      <c r="W13019" s="107"/>
      <c r="X13019" s="225"/>
      <c r="Y13019" s="62"/>
      <c r="Z13019" s="108"/>
    </row>
    <row r="13020" spans="23:26" x14ac:dyDescent="0.25">
      <c r="W13020" s="107"/>
      <c r="X13020" s="225"/>
      <c r="Y13020" s="62"/>
      <c r="Z13020" s="108"/>
    </row>
    <row r="13021" spans="23:26" x14ac:dyDescent="0.25">
      <c r="W13021" s="107"/>
      <c r="X13021" s="225"/>
      <c r="Y13021" s="62"/>
      <c r="Z13021" s="108"/>
    </row>
    <row r="13022" spans="23:26" x14ac:dyDescent="0.25">
      <c r="W13022" s="107"/>
      <c r="X13022" s="225"/>
      <c r="Y13022" s="62"/>
      <c r="Z13022" s="108"/>
    </row>
    <row r="13023" spans="23:26" x14ac:dyDescent="0.25">
      <c r="W13023" s="107"/>
      <c r="X13023" s="225"/>
      <c r="Y13023" s="62"/>
      <c r="Z13023" s="108"/>
    </row>
    <row r="13024" spans="23:26" x14ac:dyDescent="0.25">
      <c r="W13024" s="107"/>
      <c r="X13024" s="225"/>
      <c r="Y13024" s="62"/>
      <c r="Z13024" s="108"/>
    </row>
    <row r="13025" spans="23:26" x14ac:dyDescent="0.25">
      <c r="W13025" s="107"/>
      <c r="X13025" s="225"/>
      <c r="Y13025" s="62"/>
      <c r="Z13025" s="108"/>
    </row>
    <row r="13026" spans="23:26" x14ac:dyDescent="0.25">
      <c r="W13026" s="107"/>
      <c r="X13026" s="225"/>
      <c r="Y13026" s="62"/>
      <c r="Z13026" s="108"/>
    </row>
    <row r="13027" spans="23:26" x14ac:dyDescent="0.25">
      <c r="W13027" s="107"/>
      <c r="X13027" s="225"/>
      <c r="Y13027" s="62"/>
      <c r="Z13027" s="108"/>
    </row>
    <row r="13028" spans="23:26" x14ac:dyDescent="0.25">
      <c r="W13028" s="107"/>
      <c r="X13028" s="225"/>
      <c r="Y13028" s="62"/>
      <c r="Z13028" s="108"/>
    </row>
    <row r="13029" spans="23:26" x14ac:dyDescent="0.25">
      <c r="W13029" s="107"/>
      <c r="X13029" s="225"/>
      <c r="Y13029" s="62"/>
      <c r="Z13029" s="108"/>
    </row>
    <row r="13030" spans="23:26" x14ac:dyDescent="0.25">
      <c r="W13030" s="107"/>
      <c r="X13030" s="225"/>
      <c r="Y13030" s="62"/>
      <c r="Z13030" s="108"/>
    </row>
    <row r="13031" spans="23:26" x14ac:dyDescent="0.25">
      <c r="W13031" s="107"/>
      <c r="X13031" s="225"/>
      <c r="Y13031" s="62"/>
      <c r="Z13031" s="108"/>
    </row>
    <row r="13032" spans="23:26" x14ac:dyDescent="0.25">
      <c r="W13032" s="107"/>
      <c r="X13032" s="225"/>
      <c r="Y13032" s="62"/>
      <c r="Z13032" s="108"/>
    </row>
    <row r="13033" spans="23:26" x14ac:dyDescent="0.25">
      <c r="W13033" s="107"/>
      <c r="X13033" s="225"/>
      <c r="Y13033" s="62"/>
      <c r="Z13033" s="108"/>
    </row>
    <row r="13034" spans="23:26" x14ac:dyDescent="0.25">
      <c r="W13034" s="107"/>
      <c r="X13034" s="225"/>
      <c r="Y13034" s="62"/>
      <c r="Z13034" s="108"/>
    </row>
    <row r="13035" spans="23:26" x14ac:dyDescent="0.25">
      <c r="W13035" s="107"/>
      <c r="X13035" s="225"/>
      <c r="Y13035" s="62"/>
      <c r="Z13035" s="108"/>
    </row>
    <row r="13036" spans="23:26" x14ac:dyDescent="0.25">
      <c r="W13036" s="107"/>
      <c r="X13036" s="225"/>
      <c r="Y13036" s="62"/>
      <c r="Z13036" s="108"/>
    </row>
    <row r="13037" spans="23:26" x14ac:dyDescent="0.25">
      <c r="W13037" s="107"/>
      <c r="X13037" s="225"/>
      <c r="Y13037" s="62"/>
      <c r="Z13037" s="108"/>
    </row>
    <row r="13038" spans="23:26" x14ac:dyDescent="0.25">
      <c r="W13038" s="107"/>
      <c r="X13038" s="225"/>
      <c r="Y13038" s="62"/>
      <c r="Z13038" s="108"/>
    </row>
    <row r="13039" spans="23:26" x14ac:dyDescent="0.25">
      <c r="W13039" s="107"/>
      <c r="X13039" s="225"/>
      <c r="Y13039" s="62"/>
      <c r="Z13039" s="108"/>
    </row>
    <row r="13040" spans="23:26" x14ac:dyDescent="0.25">
      <c r="W13040" s="107"/>
      <c r="X13040" s="225"/>
      <c r="Y13040" s="62"/>
      <c r="Z13040" s="108"/>
    </row>
    <row r="13041" spans="23:26" x14ac:dyDescent="0.25">
      <c r="W13041" s="107"/>
      <c r="X13041" s="225"/>
      <c r="Y13041" s="62"/>
      <c r="Z13041" s="108"/>
    </row>
    <row r="13042" spans="23:26" x14ac:dyDescent="0.25">
      <c r="W13042" s="107"/>
      <c r="X13042" s="225"/>
      <c r="Y13042" s="62"/>
      <c r="Z13042" s="108"/>
    </row>
    <row r="13043" spans="23:26" x14ac:dyDescent="0.25">
      <c r="W13043" s="107"/>
      <c r="X13043" s="225"/>
      <c r="Y13043" s="62"/>
      <c r="Z13043" s="108"/>
    </row>
    <row r="13044" spans="23:26" x14ac:dyDescent="0.25">
      <c r="W13044" s="107"/>
      <c r="X13044" s="225"/>
      <c r="Y13044" s="62"/>
      <c r="Z13044" s="108"/>
    </row>
    <row r="13045" spans="23:26" x14ac:dyDescent="0.25">
      <c r="W13045" s="107"/>
      <c r="X13045" s="225"/>
      <c r="Y13045" s="62"/>
      <c r="Z13045" s="108"/>
    </row>
    <row r="13046" spans="23:26" x14ac:dyDescent="0.25">
      <c r="W13046" s="107"/>
      <c r="X13046" s="225"/>
      <c r="Y13046" s="62"/>
      <c r="Z13046" s="108"/>
    </row>
    <row r="13047" spans="23:26" x14ac:dyDescent="0.25">
      <c r="W13047" s="107"/>
      <c r="X13047" s="225"/>
      <c r="Y13047" s="62"/>
      <c r="Z13047" s="108"/>
    </row>
    <row r="13048" spans="23:26" x14ac:dyDescent="0.25">
      <c r="W13048" s="107"/>
      <c r="X13048" s="225"/>
      <c r="Y13048" s="62"/>
      <c r="Z13048" s="108"/>
    </row>
    <row r="13049" spans="23:26" x14ac:dyDescent="0.25">
      <c r="W13049" s="107"/>
      <c r="X13049" s="225"/>
      <c r="Y13049" s="62"/>
      <c r="Z13049" s="108"/>
    </row>
    <row r="13050" spans="23:26" x14ac:dyDescent="0.25">
      <c r="W13050" s="107"/>
      <c r="X13050" s="225"/>
      <c r="Y13050" s="62"/>
      <c r="Z13050" s="108"/>
    </row>
    <row r="13051" spans="23:26" x14ac:dyDescent="0.25">
      <c r="W13051" s="107"/>
      <c r="X13051" s="225"/>
      <c r="Y13051" s="62"/>
      <c r="Z13051" s="108"/>
    </row>
    <row r="13052" spans="23:26" x14ac:dyDescent="0.25">
      <c r="W13052" s="107"/>
      <c r="X13052" s="225"/>
      <c r="Y13052" s="62"/>
      <c r="Z13052" s="108"/>
    </row>
    <row r="13053" spans="23:26" x14ac:dyDescent="0.25">
      <c r="W13053" s="107"/>
      <c r="X13053" s="225"/>
      <c r="Y13053" s="62"/>
      <c r="Z13053" s="108"/>
    </row>
    <row r="13054" spans="23:26" x14ac:dyDescent="0.25">
      <c r="W13054" s="107"/>
      <c r="X13054" s="225"/>
      <c r="Y13054" s="62"/>
      <c r="Z13054" s="108"/>
    </row>
    <row r="13055" spans="23:26" x14ac:dyDescent="0.25">
      <c r="W13055" s="107"/>
      <c r="X13055" s="225"/>
      <c r="Y13055" s="62"/>
      <c r="Z13055" s="108"/>
    </row>
    <row r="13056" spans="23:26" x14ac:dyDescent="0.25">
      <c r="W13056" s="107"/>
      <c r="X13056" s="225"/>
      <c r="Y13056" s="62"/>
      <c r="Z13056" s="108"/>
    </row>
    <row r="13057" spans="23:26" x14ac:dyDescent="0.25">
      <c r="W13057" s="107"/>
      <c r="X13057" s="225"/>
      <c r="Y13057" s="62"/>
      <c r="Z13057" s="108"/>
    </row>
    <row r="13058" spans="23:26" x14ac:dyDescent="0.25">
      <c r="W13058" s="107"/>
      <c r="X13058" s="225"/>
      <c r="Y13058" s="62"/>
      <c r="Z13058" s="108"/>
    </row>
    <row r="13059" spans="23:26" x14ac:dyDescent="0.25">
      <c r="W13059" s="107"/>
      <c r="X13059" s="225"/>
      <c r="Y13059" s="62"/>
      <c r="Z13059" s="108"/>
    </row>
    <row r="13060" spans="23:26" x14ac:dyDescent="0.25">
      <c r="W13060" s="107"/>
      <c r="X13060" s="225"/>
      <c r="Y13060" s="62"/>
      <c r="Z13060" s="108"/>
    </row>
    <row r="13061" spans="23:26" x14ac:dyDescent="0.25">
      <c r="W13061" s="107"/>
      <c r="X13061" s="225"/>
      <c r="Y13061" s="62"/>
      <c r="Z13061" s="108"/>
    </row>
    <row r="13062" spans="23:26" x14ac:dyDescent="0.25">
      <c r="W13062" s="107"/>
      <c r="X13062" s="225"/>
      <c r="Y13062" s="62"/>
      <c r="Z13062" s="108"/>
    </row>
    <row r="13063" spans="23:26" x14ac:dyDescent="0.25">
      <c r="W13063" s="107"/>
      <c r="X13063" s="225"/>
      <c r="Y13063" s="62"/>
      <c r="Z13063" s="108"/>
    </row>
    <row r="13064" spans="23:26" x14ac:dyDescent="0.25">
      <c r="W13064" s="107"/>
      <c r="X13064" s="225"/>
      <c r="Y13064" s="62"/>
      <c r="Z13064" s="108"/>
    </row>
    <row r="13065" spans="23:26" x14ac:dyDescent="0.25">
      <c r="W13065" s="107"/>
      <c r="X13065" s="225"/>
      <c r="Y13065" s="62"/>
      <c r="Z13065" s="108"/>
    </row>
    <row r="13066" spans="23:26" x14ac:dyDescent="0.25">
      <c r="W13066" s="107"/>
      <c r="X13066" s="225"/>
      <c r="Y13066" s="62"/>
      <c r="Z13066" s="108"/>
    </row>
    <row r="13067" spans="23:26" x14ac:dyDescent="0.25">
      <c r="W13067" s="107"/>
      <c r="X13067" s="225"/>
      <c r="Y13067" s="62"/>
      <c r="Z13067" s="108"/>
    </row>
    <row r="13068" spans="23:26" x14ac:dyDescent="0.25">
      <c r="W13068" s="107"/>
      <c r="X13068" s="225"/>
      <c r="Y13068" s="62"/>
      <c r="Z13068" s="108"/>
    </row>
    <row r="13069" spans="23:26" x14ac:dyDescent="0.25">
      <c r="W13069" s="107"/>
      <c r="X13069" s="225"/>
      <c r="Y13069" s="62"/>
      <c r="Z13069" s="108"/>
    </row>
    <row r="13070" spans="23:26" x14ac:dyDescent="0.25">
      <c r="W13070" s="107"/>
      <c r="X13070" s="225"/>
      <c r="Y13070" s="62"/>
      <c r="Z13070" s="108"/>
    </row>
    <row r="13071" spans="23:26" x14ac:dyDescent="0.25">
      <c r="W13071" s="107"/>
      <c r="X13071" s="225"/>
      <c r="Y13071" s="62"/>
      <c r="Z13071" s="108"/>
    </row>
    <row r="13072" spans="23:26" x14ac:dyDescent="0.25">
      <c r="W13072" s="107"/>
      <c r="X13072" s="225"/>
      <c r="Y13072" s="62"/>
      <c r="Z13072" s="108"/>
    </row>
    <row r="13073" spans="23:26" x14ac:dyDescent="0.25">
      <c r="W13073" s="107"/>
      <c r="X13073" s="225"/>
      <c r="Y13073" s="62"/>
      <c r="Z13073" s="108"/>
    </row>
    <row r="13074" spans="23:26" x14ac:dyDescent="0.25">
      <c r="W13074" s="107"/>
      <c r="X13074" s="225"/>
      <c r="Y13074" s="62"/>
      <c r="Z13074" s="108"/>
    </row>
    <row r="13075" spans="23:26" x14ac:dyDescent="0.25">
      <c r="W13075" s="107"/>
      <c r="X13075" s="225"/>
      <c r="Y13075" s="62"/>
      <c r="Z13075" s="108"/>
    </row>
    <row r="13076" spans="23:26" x14ac:dyDescent="0.25">
      <c r="W13076" s="107"/>
      <c r="X13076" s="225"/>
      <c r="Y13076" s="62"/>
      <c r="Z13076" s="108"/>
    </row>
    <row r="13077" spans="23:26" x14ac:dyDescent="0.25">
      <c r="W13077" s="107"/>
      <c r="X13077" s="225"/>
      <c r="Y13077" s="62"/>
      <c r="Z13077" s="108"/>
    </row>
    <row r="13078" spans="23:26" x14ac:dyDescent="0.25">
      <c r="W13078" s="107"/>
      <c r="X13078" s="225"/>
      <c r="Y13078" s="62"/>
      <c r="Z13078" s="108"/>
    </row>
    <row r="13079" spans="23:26" x14ac:dyDescent="0.25">
      <c r="W13079" s="107"/>
      <c r="X13079" s="225"/>
      <c r="Y13079" s="62"/>
      <c r="Z13079" s="108"/>
    </row>
    <row r="13080" spans="23:26" x14ac:dyDescent="0.25">
      <c r="W13080" s="107"/>
      <c r="X13080" s="225"/>
      <c r="Y13080" s="62"/>
      <c r="Z13080" s="108"/>
    </row>
    <row r="13081" spans="23:26" x14ac:dyDescent="0.25">
      <c r="W13081" s="107"/>
      <c r="X13081" s="225"/>
      <c r="Y13081" s="62"/>
      <c r="Z13081" s="108"/>
    </row>
    <row r="13082" spans="23:26" x14ac:dyDescent="0.25">
      <c r="W13082" s="107"/>
      <c r="X13082" s="225"/>
      <c r="Y13082" s="62"/>
      <c r="Z13082" s="108"/>
    </row>
    <row r="13083" spans="23:26" x14ac:dyDescent="0.25">
      <c r="W13083" s="107"/>
      <c r="X13083" s="225"/>
      <c r="Y13083" s="62"/>
      <c r="Z13083" s="108"/>
    </row>
    <row r="13084" spans="23:26" x14ac:dyDescent="0.25">
      <c r="W13084" s="107"/>
      <c r="X13084" s="225"/>
      <c r="Y13084" s="62"/>
      <c r="Z13084" s="108"/>
    </row>
    <row r="13085" spans="23:26" x14ac:dyDescent="0.25">
      <c r="W13085" s="107"/>
      <c r="X13085" s="225"/>
      <c r="Y13085" s="62"/>
      <c r="Z13085" s="108"/>
    </row>
    <row r="13086" spans="23:26" x14ac:dyDescent="0.25">
      <c r="W13086" s="107"/>
      <c r="X13086" s="225"/>
      <c r="Y13086" s="62"/>
      <c r="Z13086" s="108"/>
    </row>
    <row r="13087" spans="23:26" x14ac:dyDescent="0.25">
      <c r="W13087" s="107"/>
      <c r="X13087" s="225"/>
      <c r="Y13087" s="62"/>
      <c r="Z13087" s="108"/>
    </row>
    <row r="13088" spans="23:26" x14ac:dyDescent="0.25">
      <c r="W13088" s="107"/>
      <c r="X13088" s="225"/>
      <c r="Y13088" s="62"/>
      <c r="Z13088" s="108"/>
    </row>
    <row r="13089" spans="23:26" x14ac:dyDescent="0.25">
      <c r="W13089" s="107"/>
      <c r="X13089" s="225"/>
      <c r="Y13089" s="62"/>
      <c r="Z13089" s="108"/>
    </row>
    <row r="13090" spans="23:26" x14ac:dyDescent="0.25">
      <c r="W13090" s="107"/>
      <c r="X13090" s="225"/>
      <c r="Y13090" s="62"/>
      <c r="Z13090" s="108"/>
    </row>
    <row r="13091" spans="23:26" x14ac:dyDescent="0.25">
      <c r="W13091" s="107"/>
      <c r="X13091" s="225"/>
      <c r="Y13091" s="62"/>
      <c r="Z13091" s="108"/>
    </row>
    <row r="13092" spans="23:26" x14ac:dyDescent="0.25">
      <c r="W13092" s="107"/>
      <c r="X13092" s="225"/>
      <c r="Y13092" s="62"/>
      <c r="Z13092" s="108"/>
    </row>
    <row r="13093" spans="23:26" x14ac:dyDescent="0.25">
      <c r="W13093" s="107"/>
      <c r="X13093" s="225"/>
      <c r="Y13093" s="62"/>
      <c r="Z13093" s="108"/>
    </row>
    <row r="13094" spans="23:26" x14ac:dyDescent="0.25">
      <c r="W13094" s="107"/>
      <c r="X13094" s="225"/>
      <c r="Y13094" s="62"/>
      <c r="Z13094" s="108"/>
    </row>
    <row r="13095" spans="23:26" x14ac:dyDescent="0.25">
      <c r="W13095" s="107"/>
      <c r="X13095" s="225"/>
      <c r="Y13095" s="62"/>
      <c r="Z13095" s="108"/>
    </row>
    <row r="13096" spans="23:26" x14ac:dyDescent="0.25">
      <c r="W13096" s="107"/>
      <c r="X13096" s="225"/>
      <c r="Y13096" s="62"/>
      <c r="Z13096" s="108"/>
    </row>
    <row r="13097" spans="23:26" x14ac:dyDescent="0.25">
      <c r="W13097" s="107"/>
      <c r="X13097" s="225"/>
      <c r="Y13097" s="62"/>
      <c r="Z13097" s="108"/>
    </row>
    <row r="13098" spans="23:26" x14ac:dyDescent="0.25">
      <c r="W13098" s="107"/>
      <c r="X13098" s="225"/>
      <c r="Y13098" s="62"/>
      <c r="Z13098" s="108"/>
    </row>
    <row r="13099" spans="23:26" x14ac:dyDescent="0.25">
      <c r="W13099" s="107"/>
      <c r="X13099" s="225"/>
      <c r="Y13099" s="62"/>
      <c r="Z13099" s="108"/>
    </row>
    <row r="13100" spans="23:26" x14ac:dyDescent="0.25">
      <c r="W13100" s="107"/>
      <c r="X13100" s="225"/>
      <c r="Y13100" s="62"/>
      <c r="Z13100" s="108"/>
    </row>
    <row r="13101" spans="23:26" x14ac:dyDescent="0.25">
      <c r="W13101" s="107"/>
      <c r="X13101" s="225"/>
      <c r="Y13101" s="62"/>
      <c r="Z13101" s="108"/>
    </row>
    <row r="13102" spans="23:26" x14ac:dyDescent="0.25">
      <c r="W13102" s="107"/>
      <c r="X13102" s="225"/>
      <c r="Y13102" s="62"/>
      <c r="Z13102" s="108"/>
    </row>
    <row r="13103" spans="23:26" x14ac:dyDescent="0.25">
      <c r="W13103" s="107"/>
      <c r="X13103" s="225"/>
      <c r="Y13103" s="62"/>
      <c r="Z13103" s="108"/>
    </row>
    <row r="13104" spans="23:26" x14ac:dyDescent="0.25">
      <c r="W13104" s="107"/>
      <c r="X13104" s="225"/>
      <c r="Y13104" s="62"/>
      <c r="Z13104" s="108"/>
    </row>
    <row r="13105" spans="23:26" x14ac:dyDescent="0.25">
      <c r="W13105" s="107"/>
      <c r="X13105" s="225"/>
      <c r="Y13105" s="62"/>
      <c r="Z13105" s="108"/>
    </row>
    <row r="13106" spans="23:26" x14ac:dyDescent="0.25">
      <c r="W13106" s="107"/>
      <c r="X13106" s="225"/>
      <c r="Y13106" s="62"/>
      <c r="Z13106" s="108"/>
    </row>
    <row r="13107" spans="23:26" x14ac:dyDescent="0.25">
      <c r="W13107" s="107"/>
      <c r="X13107" s="225"/>
      <c r="Y13107" s="62"/>
      <c r="Z13107" s="108"/>
    </row>
    <row r="13108" spans="23:26" x14ac:dyDescent="0.25">
      <c r="W13108" s="107"/>
      <c r="X13108" s="225"/>
      <c r="Y13108" s="62"/>
      <c r="Z13108" s="108"/>
    </row>
    <row r="13109" spans="23:26" x14ac:dyDescent="0.25">
      <c r="W13109" s="107"/>
      <c r="X13109" s="225"/>
      <c r="Y13109" s="62"/>
      <c r="Z13109" s="108"/>
    </row>
    <row r="13110" spans="23:26" x14ac:dyDescent="0.25">
      <c r="W13110" s="107"/>
      <c r="X13110" s="225"/>
      <c r="Y13110" s="62"/>
      <c r="Z13110" s="108"/>
    </row>
    <row r="13111" spans="23:26" x14ac:dyDescent="0.25">
      <c r="W13111" s="107"/>
      <c r="X13111" s="225"/>
      <c r="Y13111" s="62"/>
      <c r="Z13111" s="108"/>
    </row>
    <row r="13112" spans="23:26" x14ac:dyDescent="0.25">
      <c r="W13112" s="107"/>
      <c r="X13112" s="225"/>
      <c r="Y13112" s="62"/>
      <c r="Z13112" s="108"/>
    </row>
    <row r="13113" spans="23:26" x14ac:dyDescent="0.25">
      <c r="W13113" s="107"/>
      <c r="X13113" s="225"/>
      <c r="Y13113" s="62"/>
      <c r="Z13113" s="108"/>
    </row>
    <row r="13114" spans="23:26" x14ac:dyDescent="0.25">
      <c r="W13114" s="107"/>
      <c r="X13114" s="225"/>
      <c r="Y13114" s="62"/>
      <c r="Z13114" s="108"/>
    </row>
    <row r="13115" spans="23:26" x14ac:dyDescent="0.25">
      <c r="W13115" s="107"/>
      <c r="X13115" s="225"/>
      <c r="Y13115" s="62"/>
      <c r="Z13115" s="108"/>
    </row>
    <row r="13116" spans="23:26" x14ac:dyDescent="0.25">
      <c r="W13116" s="107"/>
      <c r="X13116" s="225"/>
      <c r="Y13116" s="62"/>
      <c r="Z13116" s="108"/>
    </row>
    <row r="13117" spans="23:26" x14ac:dyDescent="0.25">
      <c r="W13117" s="107"/>
      <c r="X13117" s="225"/>
      <c r="Y13117" s="62"/>
      <c r="Z13117" s="108"/>
    </row>
    <row r="13118" spans="23:26" x14ac:dyDescent="0.25">
      <c r="W13118" s="107"/>
      <c r="X13118" s="225"/>
      <c r="Y13118" s="62"/>
      <c r="Z13118" s="108"/>
    </row>
    <row r="13119" spans="23:26" x14ac:dyDescent="0.25">
      <c r="W13119" s="107"/>
      <c r="X13119" s="225"/>
      <c r="Y13119" s="62"/>
      <c r="Z13119" s="108"/>
    </row>
    <row r="13120" spans="23:26" x14ac:dyDescent="0.25">
      <c r="W13120" s="107"/>
      <c r="X13120" s="225"/>
      <c r="Y13120" s="62"/>
      <c r="Z13120" s="108"/>
    </row>
    <row r="13121" spans="23:26" x14ac:dyDescent="0.25">
      <c r="W13121" s="107"/>
      <c r="X13121" s="225"/>
      <c r="Y13121" s="62"/>
      <c r="Z13121" s="108"/>
    </row>
    <row r="13122" spans="23:26" x14ac:dyDescent="0.25">
      <c r="W13122" s="107"/>
      <c r="X13122" s="225"/>
      <c r="Y13122" s="62"/>
      <c r="Z13122" s="108"/>
    </row>
    <row r="13123" spans="23:26" x14ac:dyDescent="0.25">
      <c r="W13123" s="107"/>
      <c r="X13123" s="225"/>
      <c r="Y13123" s="62"/>
      <c r="Z13123" s="108"/>
    </row>
    <row r="13124" spans="23:26" x14ac:dyDescent="0.25">
      <c r="W13124" s="107"/>
      <c r="X13124" s="225"/>
      <c r="Y13124" s="62"/>
      <c r="Z13124" s="108"/>
    </row>
    <row r="13125" spans="23:26" x14ac:dyDescent="0.25">
      <c r="W13125" s="107"/>
      <c r="X13125" s="225"/>
      <c r="Y13125" s="62"/>
      <c r="Z13125" s="108"/>
    </row>
    <row r="13126" spans="23:26" x14ac:dyDescent="0.25">
      <c r="W13126" s="107"/>
      <c r="X13126" s="225"/>
      <c r="Y13126" s="62"/>
      <c r="Z13126" s="108"/>
    </row>
    <row r="13127" spans="23:26" x14ac:dyDescent="0.25">
      <c r="W13127" s="107"/>
      <c r="X13127" s="225"/>
      <c r="Y13127" s="62"/>
      <c r="Z13127" s="108"/>
    </row>
    <row r="13128" spans="23:26" x14ac:dyDescent="0.25">
      <c r="W13128" s="107"/>
      <c r="X13128" s="225"/>
      <c r="Y13128" s="62"/>
      <c r="Z13128" s="108"/>
    </row>
    <row r="13129" spans="23:26" x14ac:dyDescent="0.25">
      <c r="W13129" s="107"/>
      <c r="X13129" s="225"/>
      <c r="Y13129" s="62"/>
      <c r="Z13129" s="108"/>
    </row>
    <row r="13130" spans="23:26" x14ac:dyDescent="0.25">
      <c r="W13130" s="107"/>
      <c r="X13130" s="225"/>
      <c r="Y13130" s="62"/>
      <c r="Z13130" s="108"/>
    </row>
    <row r="13131" spans="23:26" x14ac:dyDescent="0.25">
      <c r="W13131" s="107"/>
      <c r="X13131" s="225"/>
      <c r="Y13131" s="62"/>
      <c r="Z13131" s="108"/>
    </row>
    <row r="13132" spans="23:26" x14ac:dyDescent="0.25">
      <c r="W13132" s="107"/>
      <c r="X13132" s="225"/>
      <c r="Y13132" s="62"/>
      <c r="Z13132" s="108"/>
    </row>
    <row r="13133" spans="23:26" x14ac:dyDescent="0.25">
      <c r="W13133" s="107"/>
      <c r="X13133" s="225"/>
      <c r="Y13133" s="62"/>
      <c r="Z13133" s="108"/>
    </row>
    <row r="13134" spans="23:26" x14ac:dyDescent="0.25">
      <c r="W13134" s="107"/>
      <c r="X13134" s="225"/>
      <c r="Y13134" s="62"/>
      <c r="Z13134" s="108"/>
    </row>
    <row r="13135" spans="23:26" x14ac:dyDescent="0.25">
      <c r="W13135" s="107"/>
      <c r="X13135" s="225"/>
      <c r="Y13135" s="62"/>
      <c r="Z13135" s="108"/>
    </row>
    <row r="13136" spans="23:26" x14ac:dyDescent="0.25">
      <c r="W13136" s="107"/>
      <c r="X13136" s="225"/>
      <c r="Y13136" s="62"/>
      <c r="Z13136" s="108"/>
    </row>
    <row r="13137" spans="23:26" x14ac:dyDescent="0.25">
      <c r="W13137" s="107"/>
      <c r="X13137" s="225"/>
      <c r="Y13137" s="62"/>
      <c r="Z13137" s="108"/>
    </row>
    <row r="13138" spans="23:26" x14ac:dyDescent="0.25">
      <c r="W13138" s="107"/>
      <c r="X13138" s="225"/>
      <c r="Y13138" s="62"/>
      <c r="Z13138" s="108"/>
    </row>
    <row r="13139" spans="23:26" x14ac:dyDescent="0.25">
      <c r="W13139" s="107"/>
      <c r="X13139" s="225"/>
      <c r="Y13139" s="62"/>
      <c r="Z13139" s="108"/>
    </row>
    <row r="13140" spans="23:26" x14ac:dyDescent="0.25">
      <c r="W13140" s="107"/>
      <c r="X13140" s="225"/>
      <c r="Y13140" s="62"/>
      <c r="Z13140" s="108"/>
    </row>
    <row r="13141" spans="23:26" x14ac:dyDescent="0.25">
      <c r="W13141" s="107"/>
      <c r="X13141" s="225"/>
      <c r="Y13141" s="62"/>
      <c r="Z13141" s="108"/>
    </row>
    <row r="13142" spans="23:26" x14ac:dyDescent="0.25">
      <c r="W13142" s="107"/>
      <c r="X13142" s="225"/>
      <c r="Y13142" s="62"/>
      <c r="Z13142" s="108"/>
    </row>
    <row r="13143" spans="23:26" x14ac:dyDescent="0.25">
      <c r="W13143" s="107"/>
      <c r="X13143" s="225"/>
      <c r="Y13143" s="62"/>
      <c r="Z13143" s="108"/>
    </row>
    <row r="13144" spans="23:26" x14ac:dyDescent="0.25">
      <c r="W13144" s="107"/>
      <c r="X13144" s="225"/>
      <c r="Y13144" s="62"/>
      <c r="Z13144" s="108"/>
    </row>
    <row r="13145" spans="23:26" x14ac:dyDescent="0.25">
      <c r="W13145" s="107"/>
      <c r="X13145" s="225"/>
      <c r="Y13145" s="62"/>
      <c r="Z13145" s="108"/>
    </row>
    <row r="13146" spans="23:26" x14ac:dyDescent="0.25">
      <c r="W13146" s="107"/>
      <c r="X13146" s="225"/>
      <c r="Y13146" s="62"/>
      <c r="Z13146" s="108"/>
    </row>
    <row r="13147" spans="23:26" x14ac:dyDescent="0.25">
      <c r="W13147" s="107"/>
      <c r="X13147" s="225"/>
      <c r="Y13147" s="62"/>
      <c r="Z13147" s="108"/>
    </row>
    <row r="13148" spans="23:26" x14ac:dyDescent="0.25">
      <c r="W13148" s="107"/>
      <c r="X13148" s="225"/>
      <c r="Y13148" s="62"/>
      <c r="Z13148" s="108"/>
    </row>
    <row r="13149" spans="23:26" x14ac:dyDescent="0.25">
      <c r="W13149" s="107"/>
      <c r="X13149" s="225"/>
      <c r="Y13149" s="62"/>
      <c r="Z13149" s="108"/>
    </row>
    <row r="13150" spans="23:26" x14ac:dyDescent="0.25">
      <c r="W13150" s="107"/>
      <c r="X13150" s="225"/>
      <c r="Y13150" s="62"/>
      <c r="Z13150" s="108"/>
    </row>
    <row r="13151" spans="23:26" x14ac:dyDescent="0.25">
      <c r="W13151" s="107"/>
      <c r="X13151" s="225"/>
      <c r="Y13151" s="62"/>
      <c r="Z13151" s="108"/>
    </row>
    <row r="13152" spans="23:26" x14ac:dyDescent="0.25">
      <c r="W13152" s="107"/>
      <c r="X13152" s="225"/>
      <c r="Y13152" s="62"/>
      <c r="Z13152" s="108"/>
    </row>
    <row r="13153" spans="23:26" x14ac:dyDescent="0.25">
      <c r="W13153" s="107"/>
      <c r="X13153" s="225"/>
      <c r="Y13153" s="62"/>
      <c r="Z13153" s="108"/>
    </row>
    <row r="13154" spans="23:26" x14ac:dyDescent="0.25">
      <c r="W13154" s="107"/>
      <c r="X13154" s="225"/>
      <c r="Y13154" s="62"/>
      <c r="Z13154" s="108"/>
    </row>
    <row r="13155" spans="23:26" x14ac:dyDescent="0.25">
      <c r="W13155" s="107"/>
      <c r="X13155" s="225"/>
      <c r="Y13155" s="62"/>
      <c r="Z13155" s="108"/>
    </row>
    <row r="13156" spans="23:26" x14ac:dyDescent="0.25">
      <c r="W13156" s="107"/>
      <c r="X13156" s="225"/>
      <c r="Y13156" s="62"/>
      <c r="Z13156" s="108"/>
    </row>
    <row r="13157" spans="23:26" x14ac:dyDescent="0.25">
      <c r="W13157" s="107"/>
      <c r="X13157" s="225"/>
      <c r="Y13157" s="62"/>
      <c r="Z13157" s="108"/>
    </row>
    <row r="13158" spans="23:26" x14ac:dyDescent="0.25">
      <c r="W13158" s="107"/>
      <c r="X13158" s="225"/>
      <c r="Y13158" s="62"/>
      <c r="Z13158" s="108"/>
    </row>
    <row r="13159" spans="23:26" x14ac:dyDescent="0.25">
      <c r="W13159" s="107"/>
      <c r="X13159" s="225"/>
      <c r="Y13159" s="62"/>
      <c r="Z13159" s="108"/>
    </row>
    <row r="13160" spans="23:26" x14ac:dyDescent="0.25">
      <c r="W13160" s="107"/>
      <c r="X13160" s="225"/>
      <c r="Y13160" s="62"/>
      <c r="Z13160" s="108"/>
    </row>
    <row r="13161" spans="23:26" x14ac:dyDescent="0.25">
      <c r="W13161" s="107"/>
      <c r="X13161" s="225"/>
      <c r="Y13161" s="62"/>
      <c r="Z13161" s="108"/>
    </row>
    <row r="13162" spans="23:26" x14ac:dyDescent="0.25">
      <c r="W13162" s="107"/>
      <c r="X13162" s="225"/>
      <c r="Y13162" s="62"/>
      <c r="Z13162" s="108"/>
    </row>
    <row r="13163" spans="23:26" x14ac:dyDescent="0.25">
      <c r="W13163" s="107"/>
      <c r="X13163" s="225"/>
      <c r="Y13163" s="62"/>
      <c r="Z13163" s="108"/>
    </row>
    <row r="13164" spans="23:26" x14ac:dyDescent="0.25">
      <c r="W13164" s="107"/>
      <c r="X13164" s="225"/>
      <c r="Y13164" s="62"/>
      <c r="Z13164" s="108"/>
    </row>
    <row r="13165" spans="23:26" x14ac:dyDescent="0.25">
      <c r="W13165" s="107"/>
      <c r="X13165" s="225"/>
      <c r="Y13165" s="62"/>
      <c r="Z13165" s="108"/>
    </row>
    <row r="13166" spans="23:26" x14ac:dyDescent="0.25">
      <c r="W13166" s="107"/>
      <c r="X13166" s="225"/>
      <c r="Y13166" s="62"/>
      <c r="Z13166" s="108"/>
    </row>
    <row r="13167" spans="23:26" x14ac:dyDescent="0.25">
      <c r="W13167" s="107"/>
      <c r="X13167" s="225"/>
      <c r="Y13167" s="62"/>
      <c r="Z13167" s="108"/>
    </row>
    <row r="13168" spans="23:26" x14ac:dyDescent="0.25">
      <c r="W13168" s="107"/>
      <c r="X13168" s="225"/>
      <c r="Y13168" s="62"/>
      <c r="Z13168" s="108"/>
    </row>
    <row r="13169" spans="23:26" x14ac:dyDescent="0.25">
      <c r="W13169" s="107"/>
      <c r="X13169" s="225"/>
      <c r="Y13169" s="62"/>
      <c r="Z13169" s="108"/>
    </row>
    <row r="13170" spans="23:26" x14ac:dyDescent="0.25">
      <c r="W13170" s="107"/>
      <c r="X13170" s="225"/>
      <c r="Y13170" s="62"/>
      <c r="Z13170" s="108"/>
    </row>
    <row r="13171" spans="23:26" x14ac:dyDescent="0.25">
      <c r="W13171" s="107"/>
      <c r="X13171" s="225"/>
      <c r="Y13171" s="62"/>
      <c r="Z13171" s="108"/>
    </row>
    <row r="13172" spans="23:26" x14ac:dyDescent="0.25">
      <c r="W13172" s="107"/>
      <c r="X13172" s="225"/>
      <c r="Y13172" s="62"/>
      <c r="Z13172" s="108"/>
    </row>
    <row r="13173" spans="23:26" x14ac:dyDescent="0.25">
      <c r="W13173" s="107"/>
      <c r="X13173" s="225"/>
      <c r="Y13173" s="62"/>
      <c r="Z13173" s="108"/>
    </row>
    <row r="13174" spans="23:26" x14ac:dyDescent="0.25">
      <c r="W13174" s="107"/>
      <c r="X13174" s="225"/>
      <c r="Y13174" s="62"/>
      <c r="Z13174" s="108"/>
    </row>
    <row r="13175" spans="23:26" x14ac:dyDescent="0.25">
      <c r="W13175" s="107"/>
      <c r="X13175" s="225"/>
      <c r="Y13175" s="62"/>
      <c r="Z13175" s="108"/>
    </row>
    <row r="13176" spans="23:26" x14ac:dyDescent="0.25">
      <c r="W13176" s="107"/>
      <c r="X13176" s="225"/>
      <c r="Y13176" s="62"/>
      <c r="Z13176" s="108"/>
    </row>
    <row r="13177" spans="23:26" x14ac:dyDescent="0.25">
      <c r="W13177" s="107"/>
      <c r="X13177" s="225"/>
      <c r="Y13177" s="62"/>
      <c r="Z13177" s="108"/>
    </row>
    <row r="13178" spans="23:26" x14ac:dyDescent="0.25">
      <c r="W13178" s="107"/>
      <c r="X13178" s="225"/>
      <c r="Y13178" s="62"/>
      <c r="Z13178" s="108"/>
    </row>
    <row r="13179" spans="23:26" x14ac:dyDescent="0.25">
      <c r="W13179" s="107"/>
      <c r="X13179" s="225"/>
      <c r="Y13179" s="62"/>
      <c r="Z13179" s="108"/>
    </row>
    <row r="13180" spans="23:26" x14ac:dyDescent="0.25">
      <c r="W13180" s="107"/>
      <c r="X13180" s="225"/>
      <c r="Y13180" s="62"/>
      <c r="Z13180" s="108"/>
    </row>
    <row r="13181" spans="23:26" x14ac:dyDescent="0.25">
      <c r="W13181" s="107"/>
      <c r="X13181" s="225"/>
      <c r="Y13181" s="62"/>
      <c r="Z13181" s="108"/>
    </row>
    <row r="13182" spans="23:26" x14ac:dyDescent="0.25">
      <c r="W13182" s="107"/>
      <c r="X13182" s="225"/>
      <c r="Y13182" s="62"/>
      <c r="Z13182" s="108"/>
    </row>
    <row r="13183" spans="23:26" x14ac:dyDescent="0.25">
      <c r="W13183" s="107"/>
      <c r="X13183" s="225"/>
      <c r="Y13183" s="62"/>
      <c r="Z13183" s="108"/>
    </row>
    <row r="13184" spans="23:26" x14ac:dyDescent="0.25">
      <c r="W13184" s="107"/>
      <c r="X13184" s="225"/>
      <c r="Y13184" s="62"/>
      <c r="Z13184" s="108"/>
    </row>
    <row r="13185" spans="23:26" x14ac:dyDescent="0.25">
      <c r="W13185" s="107"/>
      <c r="X13185" s="225"/>
      <c r="Y13185" s="62"/>
      <c r="Z13185" s="108"/>
    </row>
    <row r="13186" spans="23:26" x14ac:dyDescent="0.25">
      <c r="W13186" s="107"/>
      <c r="X13186" s="225"/>
      <c r="Y13186" s="62"/>
      <c r="Z13186" s="108"/>
    </row>
    <row r="13187" spans="23:26" x14ac:dyDescent="0.25">
      <c r="W13187" s="107"/>
      <c r="X13187" s="225"/>
      <c r="Y13187" s="62"/>
      <c r="Z13187" s="108"/>
    </row>
    <row r="13188" spans="23:26" x14ac:dyDescent="0.25">
      <c r="W13188" s="107"/>
      <c r="X13188" s="225"/>
      <c r="Y13188" s="62"/>
      <c r="Z13188" s="108"/>
    </row>
    <row r="13189" spans="23:26" x14ac:dyDescent="0.25">
      <c r="W13189" s="107"/>
      <c r="X13189" s="225"/>
      <c r="Y13189" s="62"/>
      <c r="Z13189" s="108"/>
    </row>
    <row r="13190" spans="23:26" x14ac:dyDescent="0.25">
      <c r="W13190" s="107"/>
      <c r="X13190" s="225"/>
      <c r="Y13190" s="62"/>
      <c r="Z13190" s="108"/>
    </row>
    <row r="13191" spans="23:26" x14ac:dyDescent="0.25">
      <c r="W13191" s="107"/>
      <c r="X13191" s="225"/>
      <c r="Y13191" s="62"/>
      <c r="Z13191" s="108"/>
    </row>
    <row r="13192" spans="23:26" x14ac:dyDescent="0.25">
      <c r="W13192" s="107"/>
      <c r="X13192" s="225"/>
      <c r="Y13192" s="62"/>
      <c r="Z13192" s="108"/>
    </row>
    <row r="13193" spans="23:26" x14ac:dyDescent="0.25">
      <c r="W13193" s="107"/>
      <c r="X13193" s="225"/>
      <c r="Y13193" s="62"/>
      <c r="Z13193" s="108"/>
    </row>
    <row r="13194" spans="23:26" x14ac:dyDescent="0.25">
      <c r="W13194" s="107"/>
      <c r="X13194" s="225"/>
      <c r="Y13194" s="62"/>
      <c r="Z13194" s="108"/>
    </row>
    <row r="13195" spans="23:26" x14ac:dyDescent="0.25">
      <c r="W13195" s="107"/>
      <c r="X13195" s="225"/>
      <c r="Y13195" s="62"/>
      <c r="Z13195" s="108"/>
    </row>
    <row r="13196" spans="23:26" x14ac:dyDescent="0.25">
      <c r="W13196" s="107"/>
      <c r="X13196" s="225"/>
      <c r="Y13196" s="62"/>
      <c r="Z13196" s="108"/>
    </row>
    <row r="13197" spans="23:26" x14ac:dyDescent="0.25">
      <c r="W13197" s="107"/>
      <c r="X13197" s="225"/>
      <c r="Y13197" s="62"/>
      <c r="Z13197" s="108"/>
    </row>
    <row r="13198" spans="23:26" x14ac:dyDescent="0.25">
      <c r="W13198" s="107"/>
      <c r="X13198" s="225"/>
      <c r="Y13198" s="62"/>
      <c r="Z13198" s="108"/>
    </row>
    <row r="13199" spans="23:26" x14ac:dyDescent="0.25">
      <c r="W13199" s="107"/>
      <c r="X13199" s="225"/>
      <c r="Y13199" s="62"/>
      <c r="Z13199" s="108"/>
    </row>
    <row r="13200" spans="23:26" x14ac:dyDescent="0.25">
      <c r="W13200" s="107"/>
      <c r="X13200" s="225"/>
      <c r="Y13200" s="62"/>
      <c r="Z13200" s="108"/>
    </row>
    <row r="13201" spans="23:26" x14ac:dyDescent="0.25">
      <c r="W13201" s="107"/>
      <c r="X13201" s="225"/>
      <c r="Y13201" s="62"/>
      <c r="Z13201" s="108"/>
    </row>
    <row r="13202" spans="23:26" x14ac:dyDescent="0.25">
      <c r="W13202" s="107"/>
      <c r="X13202" s="225"/>
      <c r="Y13202" s="62"/>
      <c r="Z13202" s="108"/>
    </row>
    <row r="13203" spans="23:26" x14ac:dyDescent="0.25">
      <c r="W13203" s="107"/>
      <c r="X13203" s="225"/>
      <c r="Y13203" s="62"/>
      <c r="Z13203" s="108"/>
    </row>
    <row r="13204" spans="23:26" x14ac:dyDescent="0.25">
      <c r="W13204" s="107"/>
      <c r="X13204" s="225"/>
      <c r="Y13204" s="62"/>
      <c r="Z13204" s="108"/>
    </row>
    <row r="13205" spans="23:26" x14ac:dyDescent="0.25">
      <c r="W13205" s="107"/>
      <c r="X13205" s="225"/>
      <c r="Y13205" s="62"/>
      <c r="Z13205" s="108"/>
    </row>
    <row r="13206" spans="23:26" x14ac:dyDescent="0.25">
      <c r="W13206" s="107"/>
      <c r="X13206" s="225"/>
      <c r="Y13206" s="62"/>
      <c r="Z13206" s="108"/>
    </row>
    <row r="13207" spans="23:26" x14ac:dyDescent="0.25">
      <c r="W13207" s="107"/>
      <c r="X13207" s="225"/>
      <c r="Y13207" s="62"/>
      <c r="Z13207" s="108"/>
    </row>
    <row r="13208" spans="23:26" x14ac:dyDescent="0.25">
      <c r="W13208" s="107"/>
      <c r="X13208" s="225"/>
      <c r="Y13208" s="62"/>
      <c r="Z13208" s="108"/>
    </row>
    <row r="13209" spans="23:26" x14ac:dyDescent="0.25">
      <c r="W13209" s="107"/>
      <c r="X13209" s="225"/>
      <c r="Y13209" s="62"/>
      <c r="Z13209" s="108"/>
    </row>
    <row r="13210" spans="23:26" x14ac:dyDescent="0.25">
      <c r="W13210" s="107"/>
      <c r="X13210" s="225"/>
      <c r="Y13210" s="62"/>
      <c r="Z13210" s="108"/>
    </row>
    <row r="13211" spans="23:26" x14ac:dyDescent="0.25">
      <c r="W13211" s="107"/>
      <c r="X13211" s="225"/>
      <c r="Y13211" s="62"/>
      <c r="Z13211" s="108"/>
    </row>
    <row r="13212" spans="23:26" x14ac:dyDescent="0.25">
      <c r="W13212" s="107"/>
      <c r="X13212" s="225"/>
      <c r="Y13212" s="62"/>
      <c r="Z13212" s="108"/>
    </row>
    <row r="13213" spans="23:26" x14ac:dyDescent="0.25">
      <c r="W13213" s="107"/>
      <c r="X13213" s="225"/>
      <c r="Y13213" s="62"/>
      <c r="Z13213" s="108"/>
    </row>
    <row r="13214" spans="23:26" x14ac:dyDescent="0.25">
      <c r="W13214" s="107"/>
      <c r="X13214" s="225"/>
      <c r="Y13214" s="62"/>
      <c r="Z13214" s="108"/>
    </row>
    <row r="13215" spans="23:26" x14ac:dyDescent="0.25">
      <c r="W13215" s="107"/>
      <c r="X13215" s="225"/>
      <c r="Y13215" s="62"/>
      <c r="Z13215" s="108"/>
    </row>
    <row r="13216" spans="23:26" x14ac:dyDescent="0.25">
      <c r="W13216" s="107"/>
      <c r="X13216" s="225"/>
      <c r="Y13216" s="62"/>
      <c r="Z13216" s="108"/>
    </row>
    <row r="13217" spans="23:26" x14ac:dyDescent="0.25">
      <c r="W13217" s="107"/>
      <c r="X13217" s="225"/>
      <c r="Y13217" s="62"/>
      <c r="Z13217" s="108"/>
    </row>
    <row r="13218" spans="23:26" x14ac:dyDescent="0.25">
      <c r="W13218" s="107"/>
      <c r="X13218" s="225"/>
      <c r="Y13218" s="62"/>
      <c r="Z13218" s="108"/>
    </row>
    <row r="13219" spans="23:26" x14ac:dyDescent="0.25">
      <c r="W13219" s="107"/>
      <c r="X13219" s="225"/>
      <c r="Y13219" s="62"/>
      <c r="Z13219" s="108"/>
    </row>
    <row r="13220" spans="23:26" x14ac:dyDescent="0.25">
      <c r="W13220" s="107"/>
      <c r="X13220" s="225"/>
      <c r="Y13220" s="62"/>
      <c r="Z13220" s="108"/>
    </row>
    <row r="13221" spans="23:26" x14ac:dyDescent="0.25">
      <c r="W13221" s="107"/>
      <c r="X13221" s="225"/>
      <c r="Y13221" s="62"/>
      <c r="Z13221" s="108"/>
    </row>
    <row r="13222" spans="23:26" x14ac:dyDescent="0.25">
      <c r="W13222" s="107"/>
      <c r="X13222" s="225"/>
      <c r="Y13222" s="62"/>
      <c r="Z13222" s="108"/>
    </row>
    <row r="13223" spans="23:26" x14ac:dyDescent="0.25">
      <c r="W13223" s="107"/>
      <c r="X13223" s="225"/>
      <c r="Y13223" s="62"/>
      <c r="Z13223" s="108"/>
    </row>
    <row r="13224" spans="23:26" x14ac:dyDescent="0.25">
      <c r="W13224" s="107"/>
      <c r="X13224" s="225"/>
      <c r="Y13224" s="62"/>
      <c r="Z13224" s="108"/>
    </row>
    <row r="13225" spans="23:26" x14ac:dyDescent="0.25">
      <c r="W13225" s="107"/>
      <c r="X13225" s="225"/>
      <c r="Y13225" s="62"/>
      <c r="Z13225" s="108"/>
    </row>
    <row r="13226" spans="23:26" x14ac:dyDescent="0.25">
      <c r="W13226" s="107"/>
      <c r="X13226" s="225"/>
      <c r="Y13226" s="62"/>
      <c r="Z13226" s="108"/>
    </row>
    <row r="13227" spans="23:26" x14ac:dyDescent="0.25">
      <c r="W13227" s="107"/>
      <c r="X13227" s="225"/>
      <c r="Y13227" s="62"/>
      <c r="Z13227" s="108"/>
    </row>
    <row r="13228" spans="23:26" x14ac:dyDescent="0.25">
      <c r="W13228" s="107"/>
      <c r="X13228" s="225"/>
      <c r="Y13228" s="62"/>
      <c r="Z13228" s="108"/>
    </row>
    <row r="13229" spans="23:26" x14ac:dyDescent="0.25">
      <c r="W13229" s="107"/>
      <c r="X13229" s="225"/>
      <c r="Y13229" s="62"/>
      <c r="Z13229" s="108"/>
    </row>
    <row r="13230" spans="23:26" x14ac:dyDescent="0.25">
      <c r="W13230" s="107"/>
      <c r="X13230" s="225"/>
      <c r="Y13230" s="62"/>
      <c r="Z13230" s="108"/>
    </row>
    <row r="13231" spans="23:26" x14ac:dyDescent="0.25">
      <c r="W13231" s="107"/>
      <c r="X13231" s="225"/>
      <c r="Y13231" s="62"/>
      <c r="Z13231" s="108"/>
    </row>
    <row r="13232" spans="23:26" x14ac:dyDescent="0.25">
      <c r="W13232" s="107"/>
      <c r="X13232" s="225"/>
      <c r="Y13232" s="62"/>
      <c r="Z13232" s="108"/>
    </row>
    <row r="13233" spans="23:26" x14ac:dyDescent="0.25">
      <c r="W13233" s="107"/>
      <c r="X13233" s="225"/>
      <c r="Y13233" s="62"/>
      <c r="Z13233" s="108"/>
    </row>
    <row r="13234" spans="23:26" x14ac:dyDescent="0.25">
      <c r="W13234" s="107"/>
      <c r="X13234" s="225"/>
      <c r="Y13234" s="62"/>
      <c r="Z13234" s="108"/>
    </row>
    <row r="13235" spans="23:26" x14ac:dyDescent="0.25">
      <c r="W13235" s="107"/>
      <c r="X13235" s="225"/>
      <c r="Y13235" s="62"/>
      <c r="Z13235" s="108"/>
    </row>
    <row r="13236" spans="23:26" x14ac:dyDescent="0.25">
      <c r="W13236" s="107"/>
      <c r="X13236" s="225"/>
      <c r="Y13236" s="62"/>
      <c r="Z13236" s="108"/>
    </row>
    <row r="13237" spans="23:26" x14ac:dyDescent="0.25">
      <c r="W13237" s="107"/>
      <c r="X13237" s="225"/>
      <c r="Y13237" s="62"/>
      <c r="Z13237" s="108"/>
    </row>
    <row r="13238" spans="23:26" x14ac:dyDescent="0.25">
      <c r="W13238" s="107"/>
      <c r="X13238" s="225"/>
      <c r="Y13238" s="62"/>
      <c r="Z13238" s="108"/>
    </row>
    <row r="13239" spans="23:26" x14ac:dyDescent="0.25">
      <c r="W13239" s="107"/>
      <c r="X13239" s="225"/>
      <c r="Y13239" s="62"/>
      <c r="Z13239" s="108"/>
    </row>
    <row r="13240" spans="23:26" x14ac:dyDescent="0.25">
      <c r="W13240" s="107"/>
      <c r="X13240" s="225"/>
      <c r="Y13240" s="62"/>
      <c r="Z13240" s="108"/>
    </row>
    <row r="13241" spans="23:26" x14ac:dyDescent="0.25">
      <c r="W13241" s="107"/>
      <c r="X13241" s="225"/>
      <c r="Y13241" s="62"/>
      <c r="Z13241" s="108"/>
    </row>
    <row r="13242" spans="23:26" x14ac:dyDescent="0.25">
      <c r="W13242" s="107"/>
      <c r="X13242" s="225"/>
      <c r="Y13242" s="62"/>
      <c r="Z13242" s="108"/>
    </row>
    <row r="13243" spans="23:26" x14ac:dyDescent="0.25">
      <c r="W13243" s="107"/>
      <c r="X13243" s="225"/>
      <c r="Y13243" s="62"/>
      <c r="Z13243" s="108"/>
    </row>
    <row r="13244" spans="23:26" x14ac:dyDescent="0.25">
      <c r="W13244" s="107"/>
      <c r="X13244" s="225"/>
      <c r="Y13244" s="62"/>
      <c r="Z13244" s="108"/>
    </row>
    <row r="13245" spans="23:26" x14ac:dyDescent="0.25">
      <c r="W13245" s="107"/>
      <c r="X13245" s="225"/>
      <c r="Y13245" s="62"/>
      <c r="Z13245" s="108"/>
    </row>
    <row r="13246" spans="23:26" x14ac:dyDescent="0.25">
      <c r="W13246" s="107"/>
      <c r="X13246" s="225"/>
      <c r="Y13246" s="62"/>
      <c r="Z13246" s="108"/>
    </row>
    <row r="13247" spans="23:26" x14ac:dyDescent="0.25">
      <c r="W13247" s="107"/>
      <c r="X13247" s="225"/>
      <c r="Y13247" s="62"/>
      <c r="Z13247" s="108"/>
    </row>
    <row r="13248" spans="23:26" x14ac:dyDescent="0.25">
      <c r="W13248" s="107"/>
      <c r="X13248" s="225"/>
      <c r="Y13248" s="62"/>
      <c r="Z13248" s="108"/>
    </row>
    <row r="13249" spans="23:26" x14ac:dyDescent="0.25">
      <c r="W13249" s="107"/>
      <c r="X13249" s="225"/>
      <c r="Y13249" s="62"/>
      <c r="Z13249" s="108"/>
    </row>
    <row r="13250" spans="23:26" x14ac:dyDescent="0.25">
      <c r="W13250" s="107"/>
      <c r="X13250" s="225"/>
      <c r="Y13250" s="62"/>
      <c r="Z13250" s="108"/>
    </row>
    <row r="13251" spans="23:26" x14ac:dyDescent="0.25">
      <c r="W13251" s="107"/>
      <c r="X13251" s="225"/>
      <c r="Y13251" s="62"/>
      <c r="Z13251" s="108"/>
    </row>
    <row r="13252" spans="23:26" x14ac:dyDescent="0.25">
      <c r="W13252" s="107"/>
      <c r="X13252" s="225"/>
      <c r="Y13252" s="62"/>
      <c r="Z13252" s="108"/>
    </row>
    <row r="13253" spans="23:26" x14ac:dyDescent="0.25">
      <c r="W13253" s="107"/>
      <c r="X13253" s="225"/>
      <c r="Y13253" s="62"/>
      <c r="Z13253" s="108"/>
    </row>
    <row r="13254" spans="23:26" x14ac:dyDescent="0.25">
      <c r="W13254" s="107"/>
      <c r="X13254" s="225"/>
      <c r="Y13254" s="62"/>
      <c r="Z13254" s="108"/>
    </row>
    <row r="13255" spans="23:26" x14ac:dyDescent="0.25">
      <c r="W13255" s="107"/>
      <c r="X13255" s="225"/>
      <c r="Y13255" s="62"/>
      <c r="Z13255" s="108"/>
    </row>
    <row r="13256" spans="23:26" x14ac:dyDescent="0.25">
      <c r="W13256" s="107"/>
      <c r="X13256" s="225"/>
      <c r="Y13256" s="62"/>
      <c r="Z13256" s="108"/>
    </row>
    <row r="13257" spans="23:26" x14ac:dyDescent="0.25">
      <c r="W13257" s="107"/>
      <c r="X13257" s="225"/>
      <c r="Y13257" s="62"/>
      <c r="Z13257" s="108"/>
    </row>
    <row r="13258" spans="23:26" x14ac:dyDescent="0.25">
      <c r="W13258" s="107"/>
      <c r="X13258" s="225"/>
      <c r="Y13258" s="62"/>
      <c r="Z13258" s="108"/>
    </row>
    <row r="13259" spans="23:26" x14ac:dyDescent="0.25">
      <c r="W13259" s="107"/>
      <c r="X13259" s="225"/>
      <c r="Y13259" s="62"/>
      <c r="Z13259" s="108"/>
    </row>
    <row r="13260" spans="23:26" x14ac:dyDescent="0.25">
      <c r="W13260" s="107"/>
      <c r="X13260" s="225"/>
      <c r="Y13260" s="62"/>
      <c r="Z13260" s="108"/>
    </row>
    <row r="13261" spans="23:26" x14ac:dyDescent="0.25">
      <c r="W13261" s="107"/>
      <c r="X13261" s="225"/>
      <c r="Y13261" s="62"/>
      <c r="Z13261" s="108"/>
    </row>
    <row r="13262" spans="23:26" x14ac:dyDescent="0.25">
      <c r="W13262" s="107"/>
      <c r="X13262" s="225"/>
      <c r="Y13262" s="62"/>
      <c r="Z13262" s="108"/>
    </row>
    <row r="13263" spans="23:26" x14ac:dyDescent="0.25">
      <c r="W13263" s="107"/>
      <c r="X13263" s="225"/>
      <c r="Y13263" s="62"/>
      <c r="Z13263" s="108"/>
    </row>
    <row r="13264" spans="23:26" x14ac:dyDescent="0.25">
      <c r="W13264" s="107"/>
      <c r="X13264" s="225"/>
      <c r="Y13264" s="62"/>
      <c r="Z13264" s="108"/>
    </row>
    <row r="13265" spans="23:26" x14ac:dyDescent="0.25">
      <c r="W13265" s="107"/>
      <c r="X13265" s="225"/>
      <c r="Y13265" s="62"/>
      <c r="Z13265" s="108"/>
    </row>
    <row r="13266" spans="23:26" x14ac:dyDescent="0.25">
      <c r="W13266" s="107"/>
      <c r="X13266" s="225"/>
      <c r="Y13266" s="62"/>
      <c r="Z13266" s="108"/>
    </row>
    <row r="13267" spans="23:26" x14ac:dyDescent="0.25">
      <c r="W13267" s="107"/>
      <c r="X13267" s="225"/>
      <c r="Y13267" s="62"/>
      <c r="Z13267" s="108"/>
    </row>
    <row r="13268" spans="23:26" x14ac:dyDescent="0.25">
      <c r="W13268" s="107"/>
      <c r="X13268" s="225"/>
      <c r="Y13268" s="62"/>
      <c r="Z13268" s="108"/>
    </row>
    <row r="13269" spans="23:26" x14ac:dyDescent="0.25">
      <c r="W13269" s="107"/>
      <c r="X13269" s="225"/>
      <c r="Y13269" s="62"/>
      <c r="Z13269" s="108"/>
    </row>
    <row r="13270" spans="23:26" x14ac:dyDescent="0.25">
      <c r="W13270" s="107"/>
      <c r="X13270" s="225"/>
      <c r="Y13270" s="62"/>
      <c r="Z13270" s="108"/>
    </row>
    <row r="13271" spans="23:26" x14ac:dyDescent="0.25">
      <c r="W13271" s="107"/>
      <c r="X13271" s="225"/>
      <c r="Y13271" s="62"/>
      <c r="Z13271" s="108"/>
    </row>
    <row r="13272" spans="23:26" x14ac:dyDescent="0.25">
      <c r="W13272" s="107"/>
      <c r="X13272" s="225"/>
      <c r="Y13272" s="62"/>
      <c r="Z13272" s="108"/>
    </row>
    <row r="13273" spans="23:26" x14ac:dyDescent="0.25">
      <c r="W13273" s="107"/>
      <c r="X13273" s="225"/>
      <c r="Y13273" s="62"/>
      <c r="Z13273" s="108"/>
    </row>
    <row r="13274" spans="23:26" x14ac:dyDescent="0.25">
      <c r="W13274" s="107"/>
      <c r="X13274" s="225"/>
      <c r="Y13274" s="62"/>
      <c r="Z13274" s="108"/>
    </row>
    <row r="13275" spans="23:26" x14ac:dyDescent="0.25">
      <c r="W13275" s="107"/>
      <c r="X13275" s="225"/>
      <c r="Y13275" s="62"/>
      <c r="Z13275" s="108"/>
    </row>
    <row r="13276" spans="23:26" x14ac:dyDescent="0.25">
      <c r="W13276" s="107"/>
      <c r="X13276" s="225"/>
      <c r="Y13276" s="62"/>
      <c r="Z13276" s="108"/>
    </row>
    <row r="13277" spans="23:26" x14ac:dyDescent="0.25">
      <c r="W13277" s="107"/>
      <c r="X13277" s="225"/>
      <c r="Y13277" s="62"/>
      <c r="Z13277" s="108"/>
    </row>
    <row r="13278" spans="23:26" x14ac:dyDescent="0.25">
      <c r="W13278" s="107"/>
      <c r="X13278" s="225"/>
      <c r="Y13278" s="62"/>
      <c r="Z13278" s="108"/>
    </row>
    <row r="13279" spans="23:26" x14ac:dyDescent="0.25">
      <c r="W13279" s="107"/>
      <c r="X13279" s="225"/>
      <c r="Y13279" s="62"/>
      <c r="Z13279" s="108"/>
    </row>
    <row r="13280" spans="23:26" x14ac:dyDescent="0.25">
      <c r="W13280" s="107"/>
      <c r="X13280" s="225"/>
      <c r="Y13280" s="62"/>
      <c r="Z13280" s="108"/>
    </row>
    <row r="13281" spans="23:26" x14ac:dyDescent="0.25">
      <c r="W13281" s="107"/>
      <c r="X13281" s="225"/>
      <c r="Y13281" s="62"/>
      <c r="Z13281" s="108"/>
    </row>
    <row r="13282" spans="23:26" x14ac:dyDescent="0.25">
      <c r="W13282" s="107"/>
      <c r="X13282" s="225"/>
      <c r="Y13282" s="62"/>
      <c r="Z13282" s="108"/>
    </row>
    <row r="13283" spans="23:26" x14ac:dyDescent="0.25">
      <c r="W13283" s="107"/>
      <c r="X13283" s="225"/>
      <c r="Y13283" s="62"/>
      <c r="Z13283" s="108"/>
    </row>
    <row r="13284" spans="23:26" x14ac:dyDescent="0.25">
      <c r="W13284" s="107"/>
      <c r="X13284" s="225"/>
      <c r="Y13284" s="62"/>
      <c r="Z13284" s="108"/>
    </row>
    <row r="13285" spans="23:26" x14ac:dyDescent="0.25">
      <c r="W13285" s="107"/>
      <c r="X13285" s="225"/>
      <c r="Y13285" s="62"/>
      <c r="Z13285" s="108"/>
    </row>
    <row r="13286" spans="23:26" x14ac:dyDescent="0.25">
      <c r="W13286" s="107"/>
      <c r="X13286" s="225"/>
      <c r="Y13286" s="62"/>
      <c r="Z13286" s="108"/>
    </row>
    <row r="13287" spans="23:26" x14ac:dyDescent="0.25">
      <c r="W13287" s="107"/>
      <c r="X13287" s="225"/>
      <c r="Y13287" s="62"/>
      <c r="Z13287" s="108"/>
    </row>
    <row r="13288" spans="23:26" x14ac:dyDescent="0.25">
      <c r="W13288" s="107"/>
      <c r="X13288" s="225"/>
      <c r="Y13288" s="62"/>
      <c r="Z13288" s="108"/>
    </row>
    <row r="13289" spans="23:26" x14ac:dyDescent="0.25">
      <c r="W13289" s="107"/>
      <c r="X13289" s="225"/>
      <c r="Y13289" s="62"/>
      <c r="Z13289" s="108"/>
    </row>
    <row r="13290" spans="23:26" x14ac:dyDescent="0.25">
      <c r="W13290" s="107"/>
      <c r="X13290" s="225"/>
      <c r="Y13290" s="62"/>
      <c r="Z13290" s="108"/>
    </row>
    <row r="13291" spans="23:26" x14ac:dyDescent="0.25">
      <c r="W13291" s="107"/>
      <c r="X13291" s="225"/>
      <c r="Y13291" s="62"/>
      <c r="Z13291" s="108"/>
    </row>
    <row r="13292" spans="23:26" x14ac:dyDescent="0.25">
      <c r="W13292" s="107"/>
      <c r="X13292" s="225"/>
      <c r="Y13292" s="62"/>
      <c r="Z13292" s="108"/>
    </row>
    <row r="13293" spans="23:26" x14ac:dyDescent="0.25">
      <c r="W13293" s="107"/>
      <c r="X13293" s="225"/>
      <c r="Y13293" s="62"/>
      <c r="Z13293" s="108"/>
    </row>
    <row r="13294" spans="23:26" x14ac:dyDescent="0.25">
      <c r="W13294" s="107"/>
      <c r="X13294" s="225"/>
      <c r="Y13294" s="62"/>
      <c r="Z13294" s="108"/>
    </row>
    <row r="13295" spans="23:26" x14ac:dyDescent="0.25">
      <c r="W13295" s="107"/>
      <c r="X13295" s="225"/>
      <c r="Y13295" s="62"/>
      <c r="Z13295" s="108"/>
    </row>
    <row r="13296" spans="23:26" x14ac:dyDescent="0.25">
      <c r="W13296" s="107"/>
      <c r="X13296" s="225"/>
      <c r="Y13296" s="62"/>
      <c r="Z13296" s="108"/>
    </row>
    <row r="13297" spans="23:26" x14ac:dyDescent="0.25">
      <c r="W13297" s="107"/>
      <c r="X13297" s="225"/>
      <c r="Y13297" s="62"/>
      <c r="Z13297" s="108"/>
    </row>
    <row r="13298" spans="23:26" x14ac:dyDescent="0.25">
      <c r="W13298" s="107"/>
      <c r="X13298" s="225"/>
      <c r="Y13298" s="62"/>
      <c r="Z13298" s="108"/>
    </row>
    <row r="13299" spans="23:26" x14ac:dyDescent="0.25">
      <c r="W13299" s="107"/>
      <c r="X13299" s="225"/>
      <c r="Y13299" s="62"/>
      <c r="Z13299" s="108"/>
    </row>
    <row r="13300" spans="23:26" x14ac:dyDescent="0.25">
      <c r="W13300" s="107"/>
      <c r="X13300" s="225"/>
      <c r="Y13300" s="62"/>
      <c r="Z13300" s="108"/>
    </row>
    <row r="13301" spans="23:26" x14ac:dyDescent="0.25">
      <c r="W13301" s="107"/>
      <c r="X13301" s="225"/>
      <c r="Y13301" s="62"/>
      <c r="Z13301" s="108"/>
    </row>
    <row r="13302" spans="23:26" x14ac:dyDescent="0.25">
      <c r="W13302" s="107"/>
      <c r="X13302" s="225"/>
      <c r="Y13302" s="62"/>
      <c r="Z13302" s="108"/>
    </row>
    <row r="13303" spans="23:26" x14ac:dyDescent="0.25">
      <c r="W13303" s="107"/>
      <c r="X13303" s="225"/>
      <c r="Y13303" s="62"/>
      <c r="Z13303" s="108"/>
    </row>
    <row r="13304" spans="23:26" x14ac:dyDescent="0.25">
      <c r="W13304" s="107"/>
      <c r="X13304" s="225"/>
      <c r="Y13304" s="62"/>
      <c r="Z13304" s="108"/>
    </row>
    <row r="13305" spans="23:26" x14ac:dyDescent="0.25">
      <c r="W13305" s="107"/>
      <c r="X13305" s="225"/>
      <c r="Y13305" s="62"/>
      <c r="Z13305" s="108"/>
    </row>
    <row r="13306" spans="23:26" x14ac:dyDescent="0.25">
      <c r="W13306" s="107"/>
      <c r="X13306" s="225"/>
      <c r="Y13306" s="62"/>
      <c r="Z13306" s="108"/>
    </row>
    <row r="13307" spans="23:26" x14ac:dyDescent="0.25">
      <c r="W13307" s="107"/>
      <c r="X13307" s="225"/>
      <c r="Y13307" s="62"/>
      <c r="Z13307" s="108"/>
    </row>
    <row r="13308" spans="23:26" x14ac:dyDescent="0.25">
      <c r="W13308" s="107"/>
      <c r="X13308" s="225"/>
      <c r="Y13308" s="62"/>
      <c r="Z13308" s="108"/>
    </row>
    <row r="13309" spans="23:26" x14ac:dyDescent="0.25">
      <c r="W13309" s="107"/>
      <c r="X13309" s="225"/>
      <c r="Y13309" s="62"/>
      <c r="Z13309" s="108"/>
    </row>
    <row r="13310" spans="23:26" x14ac:dyDescent="0.25">
      <c r="W13310" s="107"/>
      <c r="X13310" s="225"/>
      <c r="Y13310" s="62"/>
      <c r="Z13310" s="108"/>
    </row>
    <row r="13311" spans="23:26" x14ac:dyDescent="0.25">
      <c r="W13311" s="107"/>
      <c r="X13311" s="225"/>
      <c r="Y13311" s="62"/>
      <c r="Z13311" s="108"/>
    </row>
    <row r="13312" spans="23:26" x14ac:dyDescent="0.25">
      <c r="W13312" s="107"/>
      <c r="X13312" s="225"/>
      <c r="Y13312" s="62"/>
      <c r="Z13312" s="108"/>
    </row>
    <row r="13313" spans="23:26" x14ac:dyDescent="0.25">
      <c r="W13313" s="107"/>
      <c r="X13313" s="225"/>
      <c r="Y13313" s="62"/>
      <c r="Z13313" s="108"/>
    </row>
    <row r="13314" spans="23:26" x14ac:dyDescent="0.25">
      <c r="W13314" s="107"/>
      <c r="X13314" s="225"/>
      <c r="Y13314" s="62"/>
      <c r="Z13314" s="108"/>
    </row>
    <row r="13315" spans="23:26" x14ac:dyDescent="0.25">
      <c r="W13315" s="107"/>
      <c r="X13315" s="225"/>
      <c r="Y13315" s="62"/>
      <c r="Z13315" s="108"/>
    </row>
    <row r="13316" spans="23:26" x14ac:dyDescent="0.25">
      <c r="W13316" s="107"/>
      <c r="X13316" s="225"/>
      <c r="Y13316" s="62"/>
      <c r="Z13316" s="108"/>
    </row>
    <row r="13317" spans="23:26" x14ac:dyDescent="0.25">
      <c r="W13317" s="107"/>
      <c r="X13317" s="225"/>
      <c r="Y13317" s="62"/>
      <c r="Z13317" s="108"/>
    </row>
    <row r="13318" spans="23:26" x14ac:dyDescent="0.25">
      <c r="W13318" s="107"/>
      <c r="X13318" s="225"/>
      <c r="Y13318" s="62"/>
      <c r="Z13318" s="108"/>
    </row>
    <row r="13319" spans="23:26" x14ac:dyDescent="0.25">
      <c r="W13319" s="107"/>
      <c r="X13319" s="225"/>
      <c r="Y13319" s="62"/>
      <c r="Z13319" s="108"/>
    </row>
    <row r="13320" spans="23:26" x14ac:dyDescent="0.25">
      <c r="W13320" s="107"/>
      <c r="X13320" s="225"/>
      <c r="Y13320" s="62"/>
      <c r="Z13320" s="108"/>
    </row>
    <row r="13321" spans="23:26" x14ac:dyDescent="0.25">
      <c r="W13321" s="107"/>
      <c r="X13321" s="225"/>
      <c r="Y13321" s="62"/>
      <c r="Z13321" s="108"/>
    </row>
    <row r="13322" spans="23:26" x14ac:dyDescent="0.25">
      <c r="W13322" s="107"/>
      <c r="X13322" s="225"/>
      <c r="Y13322" s="62"/>
      <c r="Z13322" s="108"/>
    </row>
    <row r="13323" spans="23:26" x14ac:dyDescent="0.25">
      <c r="W13323" s="107"/>
      <c r="X13323" s="225"/>
      <c r="Y13323" s="62"/>
      <c r="Z13323" s="108"/>
    </row>
    <row r="13324" spans="23:26" x14ac:dyDescent="0.25">
      <c r="W13324" s="107"/>
      <c r="X13324" s="225"/>
      <c r="Y13324" s="62"/>
      <c r="Z13324" s="108"/>
    </row>
    <row r="13325" spans="23:26" x14ac:dyDescent="0.25">
      <c r="W13325" s="107"/>
      <c r="X13325" s="225"/>
      <c r="Y13325" s="62"/>
      <c r="Z13325" s="108"/>
    </row>
    <row r="13326" spans="23:26" x14ac:dyDescent="0.25">
      <c r="W13326" s="107"/>
      <c r="X13326" s="225"/>
      <c r="Y13326" s="62"/>
      <c r="Z13326" s="108"/>
    </row>
    <row r="13327" spans="23:26" x14ac:dyDescent="0.25">
      <c r="W13327" s="107"/>
      <c r="X13327" s="225"/>
      <c r="Y13327" s="62"/>
      <c r="Z13327" s="108"/>
    </row>
    <row r="13328" spans="23:26" x14ac:dyDescent="0.25">
      <c r="W13328" s="107"/>
      <c r="X13328" s="225"/>
      <c r="Y13328" s="62"/>
      <c r="Z13328" s="108"/>
    </row>
    <row r="13329" spans="23:26" x14ac:dyDescent="0.25">
      <c r="W13329" s="107"/>
      <c r="X13329" s="225"/>
      <c r="Y13329" s="62"/>
      <c r="Z13329" s="108"/>
    </row>
    <row r="13330" spans="23:26" x14ac:dyDescent="0.25">
      <c r="W13330" s="107"/>
      <c r="X13330" s="225"/>
      <c r="Y13330" s="62"/>
      <c r="Z13330" s="108"/>
    </row>
    <row r="13331" spans="23:26" x14ac:dyDescent="0.25">
      <c r="W13331" s="107"/>
      <c r="X13331" s="225"/>
      <c r="Y13331" s="62"/>
      <c r="Z13331" s="108"/>
    </row>
    <row r="13332" spans="23:26" x14ac:dyDescent="0.25">
      <c r="W13332" s="107"/>
      <c r="X13332" s="225"/>
      <c r="Y13332" s="62"/>
      <c r="Z13332" s="108"/>
    </row>
    <row r="13333" spans="23:26" x14ac:dyDescent="0.25">
      <c r="W13333" s="107"/>
      <c r="X13333" s="225"/>
      <c r="Y13333" s="62"/>
      <c r="Z13333" s="108"/>
    </row>
    <row r="13334" spans="23:26" x14ac:dyDescent="0.25">
      <c r="W13334" s="107"/>
      <c r="X13334" s="225"/>
      <c r="Y13334" s="62"/>
      <c r="Z13334" s="108"/>
    </row>
    <row r="13335" spans="23:26" x14ac:dyDescent="0.25">
      <c r="W13335" s="107"/>
      <c r="X13335" s="225"/>
      <c r="Y13335" s="62"/>
      <c r="Z13335" s="108"/>
    </row>
    <row r="13336" spans="23:26" x14ac:dyDescent="0.25">
      <c r="W13336" s="107"/>
      <c r="X13336" s="225"/>
      <c r="Y13336" s="62"/>
      <c r="Z13336" s="108"/>
    </row>
    <row r="13337" spans="23:26" x14ac:dyDescent="0.25">
      <c r="W13337" s="107"/>
      <c r="X13337" s="225"/>
      <c r="Y13337" s="62"/>
      <c r="Z13337" s="108"/>
    </row>
    <row r="13338" spans="23:26" x14ac:dyDescent="0.25">
      <c r="W13338" s="107"/>
      <c r="X13338" s="225"/>
      <c r="Y13338" s="62"/>
      <c r="Z13338" s="108"/>
    </row>
    <row r="13339" spans="23:26" x14ac:dyDescent="0.25">
      <c r="W13339" s="107"/>
      <c r="X13339" s="225"/>
      <c r="Y13339" s="62"/>
      <c r="Z13339" s="108"/>
    </row>
    <row r="13340" spans="23:26" x14ac:dyDescent="0.25">
      <c r="W13340" s="107"/>
      <c r="X13340" s="225"/>
      <c r="Y13340" s="62"/>
      <c r="Z13340" s="108"/>
    </row>
    <row r="13341" spans="23:26" x14ac:dyDescent="0.25">
      <c r="W13341" s="107"/>
      <c r="X13341" s="225"/>
      <c r="Y13341" s="62"/>
      <c r="Z13341" s="108"/>
    </row>
    <row r="13342" spans="23:26" x14ac:dyDescent="0.25">
      <c r="W13342" s="107"/>
      <c r="X13342" s="225"/>
      <c r="Y13342" s="62"/>
      <c r="Z13342" s="108"/>
    </row>
    <row r="13343" spans="23:26" x14ac:dyDescent="0.25">
      <c r="W13343" s="107"/>
      <c r="X13343" s="225"/>
      <c r="Y13343" s="62"/>
      <c r="Z13343" s="108"/>
    </row>
    <row r="13344" spans="23:26" x14ac:dyDescent="0.25">
      <c r="W13344" s="107"/>
      <c r="X13344" s="225"/>
      <c r="Y13344" s="62"/>
      <c r="Z13344" s="108"/>
    </row>
    <row r="13345" spans="23:26" x14ac:dyDescent="0.25">
      <c r="W13345" s="107"/>
      <c r="X13345" s="225"/>
      <c r="Y13345" s="62"/>
      <c r="Z13345" s="108"/>
    </row>
    <row r="13346" spans="23:26" x14ac:dyDescent="0.25">
      <c r="W13346" s="107"/>
      <c r="X13346" s="225"/>
      <c r="Y13346" s="62"/>
      <c r="Z13346" s="108"/>
    </row>
    <row r="13347" spans="23:26" x14ac:dyDescent="0.25">
      <c r="W13347" s="107"/>
      <c r="X13347" s="225"/>
      <c r="Y13347" s="62"/>
      <c r="Z13347" s="108"/>
    </row>
    <row r="13348" spans="23:26" x14ac:dyDescent="0.25">
      <c r="W13348" s="107"/>
      <c r="X13348" s="225"/>
      <c r="Y13348" s="62"/>
      <c r="Z13348" s="108"/>
    </row>
    <row r="13349" spans="23:26" x14ac:dyDescent="0.25">
      <c r="W13349" s="107"/>
      <c r="X13349" s="225"/>
      <c r="Y13349" s="62"/>
      <c r="Z13349" s="108"/>
    </row>
    <row r="13350" spans="23:26" x14ac:dyDescent="0.25">
      <c r="W13350" s="107"/>
      <c r="X13350" s="225"/>
      <c r="Y13350" s="62"/>
      <c r="Z13350" s="108"/>
    </row>
    <row r="13351" spans="23:26" x14ac:dyDescent="0.25">
      <c r="W13351" s="107"/>
      <c r="X13351" s="225"/>
      <c r="Y13351" s="62"/>
      <c r="Z13351" s="108"/>
    </row>
    <row r="13352" spans="23:26" x14ac:dyDescent="0.25">
      <c r="W13352" s="107"/>
      <c r="X13352" s="225"/>
      <c r="Y13352" s="62"/>
      <c r="Z13352" s="108"/>
    </row>
    <row r="13353" spans="23:26" x14ac:dyDescent="0.25">
      <c r="W13353" s="107"/>
      <c r="X13353" s="225"/>
      <c r="Y13353" s="62"/>
      <c r="Z13353" s="108"/>
    </row>
    <row r="13354" spans="23:26" x14ac:dyDescent="0.25">
      <c r="W13354" s="107"/>
      <c r="X13354" s="225"/>
      <c r="Y13354" s="62"/>
      <c r="Z13354" s="108"/>
    </row>
    <row r="13355" spans="23:26" x14ac:dyDescent="0.25">
      <c r="W13355" s="107"/>
      <c r="X13355" s="225"/>
      <c r="Y13355" s="62"/>
      <c r="Z13355" s="108"/>
    </row>
    <row r="13356" spans="23:26" x14ac:dyDescent="0.25">
      <c r="W13356" s="107"/>
      <c r="X13356" s="225"/>
      <c r="Y13356" s="62"/>
      <c r="Z13356" s="108"/>
    </row>
    <row r="13357" spans="23:26" x14ac:dyDescent="0.25">
      <c r="W13357" s="107"/>
      <c r="X13357" s="225"/>
      <c r="Y13357" s="62"/>
      <c r="Z13357" s="108"/>
    </row>
    <row r="13358" spans="23:26" x14ac:dyDescent="0.25">
      <c r="W13358" s="107"/>
      <c r="X13358" s="225"/>
      <c r="Y13358" s="62"/>
      <c r="Z13358" s="108"/>
    </row>
    <row r="13359" spans="23:26" x14ac:dyDescent="0.25">
      <c r="W13359" s="107"/>
      <c r="X13359" s="225"/>
      <c r="Y13359" s="62"/>
      <c r="Z13359" s="108"/>
    </row>
    <row r="13360" spans="23:26" x14ac:dyDescent="0.25">
      <c r="W13360" s="107"/>
      <c r="X13360" s="225"/>
      <c r="Y13360" s="62"/>
      <c r="Z13360" s="108"/>
    </row>
    <row r="13361" spans="23:26" x14ac:dyDescent="0.25">
      <c r="W13361" s="107"/>
      <c r="X13361" s="225"/>
      <c r="Y13361" s="62"/>
      <c r="Z13361" s="108"/>
    </row>
    <row r="13362" spans="23:26" x14ac:dyDescent="0.25">
      <c r="W13362" s="107"/>
      <c r="X13362" s="225"/>
      <c r="Y13362" s="62"/>
      <c r="Z13362" s="108"/>
    </row>
    <row r="13363" spans="23:26" x14ac:dyDescent="0.25">
      <c r="W13363" s="107"/>
      <c r="X13363" s="225"/>
      <c r="Y13363" s="62"/>
      <c r="Z13363" s="108"/>
    </row>
    <row r="13364" spans="23:26" x14ac:dyDescent="0.25">
      <c r="W13364" s="107"/>
      <c r="X13364" s="225"/>
      <c r="Y13364" s="62"/>
      <c r="Z13364" s="108"/>
    </row>
    <row r="13365" spans="23:26" x14ac:dyDescent="0.25">
      <c r="W13365" s="107"/>
      <c r="X13365" s="225"/>
      <c r="Y13365" s="62"/>
      <c r="Z13365" s="108"/>
    </row>
    <row r="13366" spans="23:26" x14ac:dyDescent="0.25">
      <c r="W13366" s="107"/>
      <c r="X13366" s="225"/>
      <c r="Y13366" s="62"/>
      <c r="Z13366" s="108"/>
    </row>
    <row r="13367" spans="23:26" x14ac:dyDescent="0.25">
      <c r="W13367" s="107"/>
      <c r="X13367" s="225"/>
      <c r="Y13367" s="62"/>
      <c r="Z13367" s="108"/>
    </row>
    <row r="13368" spans="23:26" x14ac:dyDescent="0.25">
      <c r="W13368" s="107"/>
      <c r="X13368" s="225"/>
      <c r="Y13368" s="62"/>
      <c r="Z13368" s="108"/>
    </row>
    <row r="13369" spans="23:26" x14ac:dyDescent="0.25">
      <c r="W13369" s="107"/>
      <c r="X13369" s="225"/>
      <c r="Y13369" s="62"/>
      <c r="Z13369" s="108"/>
    </row>
    <row r="13370" spans="23:26" x14ac:dyDescent="0.25">
      <c r="W13370" s="107"/>
      <c r="X13370" s="225"/>
      <c r="Y13370" s="62"/>
      <c r="Z13370" s="108"/>
    </row>
    <row r="13371" spans="23:26" x14ac:dyDescent="0.25">
      <c r="W13371" s="107"/>
      <c r="X13371" s="225"/>
      <c r="Y13371" s="62"/>
      <c r="Z13371" s="108"/>
    </row>
    <row r="13372" spans="23:26" x14ac:dyDescent="0.25">
      <c r="W13372" s="107"/>
      <c r="X13372" s="225"/>
      <c r="Y13372" s="62"/>
      <c r="Z13372" s="108"/>
    </row>
    <row r="13373" spans="23:26" x14ac:dyDescent="0.25">
      <c r="W13373" s="107"/>
      <c r="X13373" s="225"/>
      <c r="Y13373" s="62"/>
      <c r="Z13373" s="108"/>
    </row>
    <row r="13374" spans="23:26" x14ac:dyDescent="0.25">
      <c r="W13374" s="107"/>
      <c r="X13374" s="225"/>
      <c r="Y13374" s="62"/>
      <c r="Z13374" s="108"/>
    </row>
    <row r="13375" spans="23:26" x14ac:dyDescent="0.25">
      <c r="W13375" s="107"/>
      <c r="X13375" s="225"/>
      <c r="Y13375" s="62"/>
      <c r="Z13375" s="108"/>
    </row>
    <row r="13376" spans="23:26" x14ac:dyDescent="0.25">
      <c r="W13376" s="107"/>
      <c r="X13376" s="225"/>
      <c r="Y13376" s="62"/>
      <c r="Z13376" s="108"/>
    </row>
    <row r="13377" spans="23:26" x14ac:dyDescent="0.25">
      <c r="W13377" s="107"/>
      <c r="X13377" s="225"/>
      <c r="Y13377" s="62"/>
      <c r="Z13377" s="108"/>
    </row>
    <row r="13378" spans="23:26" x14ac:dyDescent="0.25">
      <c r="W13378" s="107"/>
      <c r="X13378" s="225"/>
      <c r="Y13378" s="62"/>
      <c r="Z13378" s="108"/>
    </row>
    <row r="13379" spans="23:26" x14ac:dyDescent="0.25">
      <c r="W13379" s="107"/>
      <c r="X13379" s="225"/>
      <c r="Y13379" s="62"/>
      <c r="Z13379" s="108"/>
    </row>
    <row r="13380" spans="23:26" x14ac:dyDescent="0.25">
      <c r="W13380" s="107"/>
      <c r="X13380" s="225"/>
      <c r="Y13380" s="62"/>
      <c r="Z13380" s="108"/>
    </row>
    <row r="13381" spans="23:26" x14ac:dyDescent="0.25">
      <c r="W13381" s="107"/>
      <c r="X13381" s="225"/>
      <c r="Y13381" s="62"/>
      <c r="Z13381" s="108"/>
    </row>
    <row r="13382" spans="23:26" x14ac:dyDescent="0.25">
      <c r="W13382" s="107"/>
      <c r="X13382" s="225"/>
      <c r="Y13382" s="62"/>
      <c r="Z13382" s="108"/>
    </row>
    <row r="13383" spans="23:26" x14ac:dyDescent="0.25">
      <c r="W13383" s="107"/>
      <c r="X13383" s="225"/>
      <c r="Y13383" s="62"/>
      <c r="Z13383" s="108"/>
    </row>
    <row r="13384" spans="23:26" x14ac:dyDescent="0.25">
      <c r="W13384" s="107"/>
      <c r="X13384" s="225"/>
      <c r="Y13384" s="62"/>
      <c r="Z13384" s="108"/>
    </row>
    <row r="13385" spans="23:26" x14ac:dyDescent="0.25">
      <c r="W13385" s="107"/>
      <c r="X13385" s="225"/>
      <c r="Y13385" s="62"/>
      <c r="Z13385" s="108"/>
    </row>
    <row r="13386" spans="23:26" x14ac:dyDescent="0.25">
      <c r="W13386" s="107"/>
      <c r="X13386" s="225"/>
      <c r="Y13386" s="62"/>
      <c r="Z13386" s="108"/>
    </row>
    <row r="13387" spans="23:26" x14ac:dyDescent="0.25">
      <c r="W13387" s="107"/>
      <c r="X13387" s="225"/>
      <c r="Y13387" s="62"/>
      <c r="Z13387" s="108"/>
    </row>
    <row r="13388" spans="23:26" x14ac:dyDescent="0.25">
      <c r="W13388" s="107"/>
      <c r="X13388" s="225"/>
      <c r="Y13388" s="62"/>
      <c r="Z13388" s="108"/>
    </row>
    <row r="13389" spans="23:26" x14ac:dyDescent="0.25">
      <c r="W13389" s="107"/>
      <c r="X13389" s="225"/>
      <c r="Y13389" s="62"/>
      <c r="Z13389" s="108"/>
    </row>
    <row r="13390" spans="23:26" x14ac:dyDescent="0.25">
      <c r="W13390" s="107"/>
      <c r="X13390" s="225"/>
      <c r="Y13390" s="62"/>
      <c r="Z13390" s="108"/>
    </row>
    <row r="13391" spans="23:26" x14ac:dyDescent="0.25">
      <c r="W13391" s="107"/>
      <c r="X13391" s="225"/>
      <c r="Y13391" s="62"/>
      <c r="Z13391" s="108"/>
    </row>
    <row r="13392" spans="23:26" x14ac:dyDescent="0.25">
      <c r="W13392" s="107"/>
      <c r="X13392" s="225"/>
      <c r="Y13392" s="62"/>
      <c r="Z13392" s="108"/>
    </row>
    <row r="13393" spans="23:26" x14ac:dyDescent="0.25">
      <c r="W13393" s="107"/>
      <c r="X13393" s="225"/>
      <c r="Y13393" s="62"/>
      <c r="Z13393" s="108"/>
    </row>
    <row r="13394" spans="23:26" x14ac:dyDescent="0.25">
      <c r="W13394" s="107"/>
      <c r="X13394" s="225"/>
      <c r="Y13394" s="62"/>
      <c r="Z13394" s="108"/>
    </row>
    <row r="13395" spans="23:26" x14ac:dyDescent="0.25">
      <c r="W13395" s="107"/>
      <c r="X13395" s="225"/>
      <c r="Y13395" s="62"/>
      <c r="Z13395" s="108"/>
    </row>
    <row r="13396" spans="23:26" x14ac:dyDescent="0.25">
      <c r="W13396" s="107"/>
      <c r="X13396" s="225"/>
      <c r="Y13396" s="62"/>
      <c r="Z13396" s="108"/>
    </row>
    <row r="13397" spans="23:26" x14ac:dyDescent="0.25">
      <c r="W13397" s="107"/>
      <c r="X13397" s="225"/>
      <c r="Y13397" s="62"/>
      <c r="Z13397" s="108"/>
    </row>
    <row r="13398" spans="23:26" x14ac:dyDescent="0.25">
      <c r="W13398" s="107"/>
      <c r="X13398" s="225"/>
      <c r="Y13398" s="62"/>
      <c r="Z13398" s="108"/>
    </row>
    <row r="13399" spans="23:26" x14ac:dyDescent="0.25">
      <c r="W13399" s="107"/>
      <c r="X13399" s="225"/>
      <c r="Y13399" s="62"/>
      <c r="Z13399" s="108"/>
    </row>
    <row r="13400" spans="23:26" x14ac:dyDescent="0.25">
      <c r="W13400" s="107"/>
      <c r="X13400" s="225"/>
      <c r="Y13400" s="62"/>
      <c r="Z13400" s="108"/>
    </row>
    <row r="13401" spans="23:26" x14ac:dyDescent="0.25">
      <c r="W13401" s="107"/>
      <c r="X13401" s="225"/>
      <c r="Y13401" s="62"/>
      <c r="Z13401" s="108"/>
    </row>
    <row r="13402" spans="23:26" x14ac:dyDescent="0.25">
      <c r="W13402" s="107"/>
      <c r="X13402" s="225"/>
      <c r="Y13402" s="62"/>
      <c r="Z13402" s="108"/>
    </row>
    <row r="13403" spans="23:26" x14ac:dyDescent="0.25">
      <c r="W13403" s="107"/>
      <c r="X13403" s="225"/>
      <c r="Y13403" s="62"/>
      <c r="Z13403" s="108"/>
    </row>
    <row r="13404" spans="23:26" x14ac:dyDescent="0.25">
      <c r="W13404" s="107"/>
      <c r="X13404" s="225"/>
      <c r="Y13404" s="62"/>
      <c r="Z13404" s="108"/>
    </row>
    <row r="13405" spans="23:26" x14ac:dyDescent="0.25">
      <c r="W13405" s="107"/>
      <c r="X13405" s="225"/>
      <c r="Y13405" s="62"/>
      <c r="Z13405" s="108"/>
    </row>
    <row r="13406" spans="23:26" x14ac:dyDescent="0.25">
      <c r="W13406" s="107"/>
      <c r="X13406" s="225"/>
      <c r="Y13406" s="62"/>
      <c r="Z13406" s="108"/>
    </row>
    <row r="13407" spans="23:26" x14ac:dyDescent="0.25">
      <c r="W13407" s="107"/>
      <c r="X13407" s="225"/>
      <c r="Y13407" s="62"/>
      <c r="Z13407" s="108"/>
    </row>
    <row r="13408" spans="23:26" x14ac:dyDescent="0.25">
      <c r="W13408" s="107"/>
      <c r="X13408" s="225"/>
      <c r="Y13408" s="62"/>
      <c r="Z13408" s="108"/>
    </row>
    <row r="13409" spans="23:26" x14ac:dyDescent="0.25">
      <c r="W13409" s="107"/>
      <c r="X13409" s="225"/>
      <c r="Y13409" s="62"/>
      <c r="Z13409" s="108"/>
    </row>
    <row r="13410" spans="23:26" x14ac:dyDescent="0.25">
      <c r="W13410" s="107"/>
      <c r="X13410" s="225"/>
      <c r="Y13410" s="62"/>
      <c r="Z13410" s="108"/>
    </row>
    <row r="13411" spans="23:26" x14ac:dyDescent="0.25">
      <c r="W13411" s="107"/>
      <c r="X13411" s="225"/>
      <c r="Y13411" s="62"/>
      <c r="Z13411" s="108"/>
    </row>
    <row r="13412" spans="23:26" x14ac:dyDescent="0.25">
      <c r="W13412" s="107"/>
      <c r="X13412" s="225"/>
      <c r="Y13412" s="62"/>
      <c r="Z13412" s="108"/>
    </row>
    <row r="13413" spans="23:26" x14ac:dyDescent="0.25">
      <c r="W13413" s="107"/>
      <c r="X13413" s="225"/>
      <c r="Y13413" s="62"/>
      <c r="Z13413" s="108"/>
    </row>
    <row r="13414" spans="23:26" x14ac:dyDescent="0.25">
      <c r="W13414" s="107"/>
      <c r="X13414" s="225"/>
      <c r="Y13414" s="62"/>
      <c r="Z13414" s="108"/>
    </row>
    <row r="13415" spans="23:26" x14ac:dyDescent="0.25">
      <c r="W13415" s="107"/>
      <c r="X13415" s="225"/>
      <c r="Y13415" s="62"/>
      <c r="Z13415" s="108"/>
    </row>
    <row r="13416" spans="23:26" x14ac:dyDescent="0.25">
      <c r="W13416" s="107"/>
      <c r="X13416" s="225"/>
      <c r="Y13416" s="62"/>
      <c r="Z13416" s="108"/>
    </row>
    <row r="13417" spans="23:26" x14ac:dyDescent="0.25">
      <c r="W13417" s="107"/>
      <c r="X13417" s="225"/>
      <c r="Y13417" s="62"/>
      <c r="Z13417" s="108"/>
    </row>
    <row r="13418" spans="23:26" x14ac:dyDescent="0.25">
      <c r="W13418" s="107"/>
      <c r="X13418" s="225"/>
      <c r="Y13418" s="62"/>
      <c r="Z13418" s="108"/>
    </row>
    <row r="13419" spans="23:26" x14ac:dyDescent="0.25">
      <c r="W13419" s="107"/>
      <c r="X13419" s="225"/>
      <c r="Y13419" s="62"/>
      <c r="Z13419" s="108"/>
    </row>
    <row r="13420" spans="23:26" x14ac:dyDescent="0.25">
      <c r="W13420" s="107"/>
      <c r="X13420" s="225"/>
      <c r="Y13420" s="62"/>
      <c r="Z13420" s="108"/>
    </row>
    <row r="13421" spans="23:26" x14ac:dyDescent="0.25">
      <c r="W13421" s="107"/>
      <c r="X13421" s="225"/>
      <c r="Y13421" s="62"/>
      <c r="Z13421" s="108"/>
    </row>
    <row r="13422" spans="23:26" x14ac:dyDescent="0.25">
      <c r="W13422" s="107"/>
      <c r="X13422" s="225"/>
      <c r="Y13422" s="62"/>
      <c r="Z13422" s="108"/>
    </row>
    <row r="13423" spans="23:26" x14ac:dyDescent="0.25">
      <c r="W13423" s="107"/>
      <c r="X13423" s="225"/>
      <c r="Y13423" s="62"/>
      <c r="Z13423" s="108"/>
    </row>
    <row r="13424" spans="23:26" x14ac:dyDescent="0.25">
      <c r="W13424" s="107"/>
      <c r="X13424" s="225"/>
      <c r="Y13424" s="62"/>
      <c r="Z13424" s="108"/>
    </row>
    <row r="13425" spans="23:26" x14ac:dyDescent="0.25">
      <c r="W13425" s="107"/>
      <c r="X13425" s="225"/>
      <c r="Y13425" s="62"/>
      <c r="Z13425" s="108"/>
    </row>
    <row r="13426" spans="23:26" x14ac:dyDescent="0.25">
      <c r="W13426" s="107"/>
      <c r="X13426" s="225"/>
      <c r="Y13426" s="62"/>
      <c r="Z13426" s="108"/>
    </row>
    <row r="13427" spans="23:26" x14ac:dyDescent="0.25">
      <c r="W13427" s="107"/>
      <c r="X13427" s="225"/>
      <c r="Y13427" s="62"/>
      <c r="Z13427" s="108"/>
    </row>
    <row r="13428" spans="23:26" x14ac:dyDescent="0.25">
      <c r="W13428" s="107"/>
      <c r="X13428" s="225"/>
      <c r="Y13428" s="62"/>
      <c r="Z13428" s="108"/>
    </row>
    <row r="13429" spans="23:26" x14ac:dyDescent="0.25">
      <c r="W13429" s="107"/>
      <c r="X13429" s="225"/>
      <c r="Y13429" s="62"/>
      <c r="Z13429" s="108"/>
    </row>
    <row r="13430" spans="23:26" x14ac:dyDescent="0.25">
      <c r="W13430" s="107"/>
      <c r="X13430" s="225"/>
      <c r="Y13430" s="62"/>
      <c r="Z13430" s="108"/>
    </row>
    <row r="13431" spans="23:26" x14ac:dyDescent="0.25">
      <c r="W13431" s="107"/>
      <c r="X13431" s="225"/>
      <c r="Y13431" s="62"/>
      <c r="Z13431" s="108"/>
    </row>
    <row r="13432" spans="23:26" x14ac:dyDescent="0.25">
      <c r="W13432" s="107"/>
      <c r="X13432" s="225"/>
      <c r="Y13432" s="62"/>
      <c r="Z13432" s="108"/>
    </row>
    <row r="13433" spans="23:26" x14ac:dyDescent="0.25">
      <c r="W13433" s="107"/>
      <c r="X13433" s="225"/>
      <c r="Y13433" s="62"/>
      <c r="Z13433" s="108"/>
    </row>
    <row r="13434" spans="23:26" x14ac:dyDescent="0.25">
      <c r="W13434" s="107"/>
      <c r="X13434" s="225"/>
      <c r="Y13434" s="62"/>
      <c r="Z13434" s="108"/>
    </row>
    <row r="13435" spans="23:26" x14ac:dyDescent="0.25">
      <c r="W13435" s="107"/>
      <c r="X13435" s="225"/>
      <c r="Y13435" s="62"/>
      <c r="Z13435" s="108"/>
    </row>
    <row r="13436" spans="23:26" x14ac:dyDescent="0.25">
      <c r="W13436" s="107"/>
      <c r="X13436" s="225"/>
      <c r="Y13436" s="62"/>
      <c r="Z13436" s="108"/>
    </row>
    <row r="13437" spans="23:26" x14ac:dyDescent="0.25">
      <c r="W13437" s="107"/>
      <c r="X13437" s="225"/>
      <c r="Y13437" s="62"/>
      <c r="Z13437" s="108"/>
    </row>
    <row r="13438" spans="23:26" x14ac:dyDescent="0.25">
      <c r="W13438" s="107"/>
      <c r="X13438" s="225"/>
      <c r="Y13438" s="62"/>
      <c r="Z13438" s="108"/>
    </row>
    <row r="13439" spans="23:26" x14ac:dyDescent="0.25">
      <c r="W13439" s="107"/>
      <c r="X13439" s="225"/>
      <c r="Y13439" s="62"/>
      <c r="Z13439" s="108"/>
    </row>
    <row r="13440" spans="23:26" x14ac:dyDescent="0.25">
      <c r="W13440" s="107"/>
      <c r="X13440" s="225"/>
      <c r="Y13440" s="62"/>
      <c r="Z13440" s="108"/>
    </row>
    <row r="13441" spans="23:26" x14ac:dyDescent="0.25">
      <c r="W13441" s="107"/>
      <c r="X13441" s="225"/>
      <c r="Y13441" s="62"/>
      <c r="Z13441" s="108"/>
    </row>
    <row r="13442" spans="23:26" x14ac:dyDescent="0.25">
      <c r="W13442" s="107"/>
      <c r="X13442" s="225"/>
      <c r="Y13442" s="62"/>
      <c r="Z13442" s="108"/>
    </row>
    <row r="13443" spans="23:26" x14ac:dyDescent="0.25">
      <c r="W13443" s="107"/>
      <c r="X13443" s="225"/>
      <c r="Y13443" s="62"/>
      <c r="Z13443" s="108"/>
    </row>
    <row r="13444" spans="23:26" x14ac:dyDescent="0.25">
      <c r="W13444" s="107"/>
      <c r="X13444" s="225"/>
      <c r="Y13444" s="62"/>
      <c r="Z13444" s="108"/>
    </row>
    <row r="13445" spans="23:26" x14ac:dyDescent="0.25">
      <c r="W13445" s="107"/>
      <c r="X13445" s="225"/>
      <c r="Y13445" s="62"/>
      <c r="Z13445" s="108"/>
    </row>
    <row r="13446" spans="23:26" x14ac:dyDescent="0.25">
      <c r="W13446" s="107"/>
      <c r="X13446" s="225"/>
      <c r="Y13446" s="62"/>
      <c r="Z13446" s="108"/>
    </row>
    <row r="13447" spans="23:26" x14ac:dyDescent="0.25">
      <c r="W13447" s="107"/>
      <c r="X13447" s="225"/>
      <c r="Y13447" s="62"/>
      <c r="Z13447" s="108"/>
    </row>
    <row r="13448" spans="23:26" x14ac:dyDescent="0.25">
      <c r="W13448" s="107"/>
      <c r="X13448" s="225"/>
      <c r="Y13448" s="62"/>
      <c r="Z13448" s="108"/>
    </row>
    <row r="13449" spans="23:26" x14ac:dyDescent="0.25">
      <c r="W13449" s="107"/>
      <c r="X13449" s="225"/>
      <c r="Y13449" s="62"/>
      <c r="Z13449" s="108"/>
    </row>
    <row r="13450" spans="23:26" x14ac:dyDescent="0.25">
      <c r="W13450" s="107"/>
      <c r="X13450" s="225"/>
      <c r="Y13450" s="62"/>
      <c r="Z13450" s="108"/>
    </row>
    <row r="13451" spans="23:26" x14ac:dyDescent="0.25">
      <c r="W13451" s="107"/>
      <c r="X13451" s="225"/>
      <c r="Y13451" s="62"/>
      <c r="Z13451" s="108"/>
    </row>
    <row r="13452" spans="23:26" x14ac:dyDescent="0.25">
      <c r="W13452" s="107"/>
      <c r="X13452" s="225"/>
      <c r="Y13452" s="62"/>
      <c r="Z13452" s="108"/>
    </row>
    <row r="13453" spans="23:26" x14ac:dyDescent="0.25">
      <c r="W13453" s="107"/>
      <c r="X13453" s="225"/>
      <c r="Y13453" s="62"/>
      <c r="Z13453" s="108"/>
    </row>
    <row r="13454" spans="23:26" x14ac:dyDescent="0.25">
      <c r="W13454" s="107"/>
      <c r="X13454" s="225"/>
      <c r="Y13454" s="62"/>
      <c r="Z13454" s="108"/>
    </row>
    <row r="13455" spans="23:26" x14ac:dyDescent="0.25">
      <c r="W13455" s="107"/>
      <c r="X13455" s="225"/>
      <c r="Y13455" s="62"/>
      <c r="Z13455" s="108"/>
    </row>
    <row r="13456" spans="23:26" x14ac:dyDescent="0.25">
      <c r="W13456" s="107"/>
      <c r="X13456" s="225"/>
      <c r="Y13456" s="62"/>
      <c r="Z13456" s="108"/>
    </row>
    <row r="13457" spans="23:26" x14ac:dyDescent="0.25">
      <c r="W13457" s="107"/>
      <c r="X13457" s="225"/>
      <c r="Y13457" s="62"/>
      <c r="Z13457" s="108"/>
    </row>
    <row r="13458" spans="23:26" x14ac:dyDescent="0.25">
      <c r="W13458" s="107"/>
      <c r="X13458" s="225"/>
      <c r="Y13458" s="62"/>
      <c r="Z13458" s="108"/>
    </row>
    <row r="13459" spans="23:26" x14ac:dyDescent="0.25">
      <c r="W13459" s="107"/>
      <c r="X13459" s="225"/>
      <c r="Y13459" s="62"/>
      <c r="Z13459" s="108"/>
    </row>
    <row r="13460" spans="23:26" x14ac:dyDescent="0.25">
      <c r="W13460" s="107"/>
      <c r="X13460" s="225"/>
      <c r="Y13460" s="62"/>
      <c r="Z13460" s="108"/>
    </row>
    <row r="13461" spans="23:26" x14ac:dyDescent="0.25">
      <c r="W13461" s="107"/>
      <c r="X13461" s="225"/>
      <c r="Y13461" s="62"/>
      <c r="Z13461" s="108"/>
    </row>
    <row r="13462" spans="23:26" x14ac:dyDescent="0.25">
      <c r="W13462" s="107"/>
      <c r="X13462" s="225"/>
      <c r="Y13462" s="62"/>
      <c r="Z13462" s="108"/>
    </row>
    <row r="13463" spans="23:26" x14ac:dyDescent="0.25">
      <c r="W13463" s="107"/>
      <c r="X13463" s="225"/>
      <c r="Y13463" s="62"/>
      <c r="Z13463" s="108"/>
    </row>
    <row r="13464" spans="23:26" x14ac:dyDescent="0.25">
      <c r="W13464" s="107"/>
      <c r="X13464" s="225"/>
      <c r="Y13464" s="62"/>
      <c r="Z13464" s="108"/>
    </row>
    <row r="13465" spans="23:26" x14ac:dyDescent="0.25">
      <c r="W13465" s="107"/>
      <c r="X13465" s="225"/>
      <c r="Y13465" s="62"/>
      <c r="Z13465" s="108"/>
    </row>
    <row r="13466" spans="23:26" x14ac:dyDescent="0.25">
      <c r="W13466" s="107"/>
      <c r="X13466" s="225"/>
      <c r="Y13466" s="62"/>
      <c r="Z13466" s="108"/>
    </row>
    <row r="13467" spans="23:26" x14ac:dyDescent="0.25">
      <c r="W13467" s="107"/>
      <c r="X13467" s="225"/>
      <c r="Y13467" s="62"/>
      <c r="Z13467" s="108"/>
    </row>
    <row r="13468" spans="23:26" x14ac:dyDescent="0.25">
      <c r="W13468" s="107"/>
      <c r="X13468" s="225"/>
      <c r="Y13468" s="62"/>
      <c r="Z13468" s="108"/>
    </row>
    <row r="13469" spans="23:26" x14ac:dyDescent="0.25">
      <c r="W13469" s="107"/>
      <c r="X13469" s="225"/>
      <c r="Y13469" s="62"/>
      <c r="Z13469" s="108"/>
    </row>
    <row r="13470" spans="23:26" x14ac:dyDescent="0.25">
      <c r="W13470" s="107"/>
      <c r="X13470" s="225"/>
      <c r="Y13470" s="62"/>
      <c r="Z13470" s="108"/>
    </row>
    <row r="13471" spans="23:26" x14ac:dyDescent="0.25">
      <c r="W13471" s="107"/>
      <c r="X13471" s="225"/>
      <c r="Y13471" s="62"/>
      <c r="Z13471" s="108"/>
    </row>
    <row r="13472" spans="23:26" x14ac:dyDescent="0.25">
      <c r="W13472" s="107"/>
      <c r="X13472" s="225"/>
      <c r="Y13472" s="62"/>
      <c r="Z13472" s="108"/>
    </row>
    <row r="13473" spans="23:26" x14ac:dyDescent="0.25">
      <c r="W13473" s="107"/>
      <c r="X13473" s="225"/>
      <c r="Y13473" s="62"/>
      <c r="Z13473" s="108"/>
    </row>
    <row r="13474" spans="23:26" x14ac:dyDescent="0.25">
      <c r="W13474" s="107"/>
      <c r="X13474" s="225"/>
      <c r="Y13474" s="62"/>
      <c r="Z13474" s="108"/>
    </row>
    <row r="13475" spans="23:26" x14ac:dyDescent="0.25">
      <c r="W13475" s="107"/>
      <c r="X13475" s="225"/>
      <c r="Y13475" s="62"/>
      <c r="Z13475" s="108"/>
    </row>
    <row r="13476" spans="23:26" x14ac:dyDescent="0.25">
      <c r="W13476" s="107"/>
      <c r="X13476" s="225"/>
      <c r="Y13476" s="62"/>
      <c r="Z13476" s="108"/>
    </row>
    <row r="13477" spans="23:26" x14ac:dyDescent="0.25">
      <c r="W13477" s="107"/>
      <c r="X13477" s="225"/>
      <c r="Y13477" s="62"/>
      <c r="Z13477" s="108"/>
    </row>
    <row r="13478" spans="23:26" x14ac:dyDescent="0.25">
      <c r="W13478" s="107"/>
      <c r="X13478" s="225"/>
      <c r="Y13478" s="62"/>
      <c r="Z13478" s="108"/>
    </row>
    <row r="13479" spans="23:26" x14ac:dyDescent="0.25">
      <c r="W13479" s="107"/>
      <c r="X13479" s="225"/>
      <c r="Y13479" s="62"/>
      <c r="Z13479" s="108"/>
    </row>
    <row r="13480" spans="23:26" x14ac:dyDescent="0.25">
      <c r="W13480" s="107"/>
      <c r="X13480" s="225"/>
      <c r="Y13480" s="62"/>
      <c r="Z13480" s="108"/>
    </row>
    <row r="13481" spans="23:26" x14ac:dyDescent="0.25">
      <c r="W13481" s="107"/>
      <c r="X13481" s="225"/>
      <c r="Y13481" s="62"/>
      <c r="Z13481" s="108"/>
    </row>
    <row r="13482" spans="23:26" x14ac:dyDescent="0.25">
      <c r="W13482" s="107"/>
      <c r="X13482" s="225"/>
      <c r="Y13482" s="62"/>
      <c r="Z13482" s="108"/>
    </row>
    <row r="13483" spans="23:26" x14ac:dyDescent="0.25">
      <c r="W13483" s="107"/>
      <c r="X13483" s="225"/>
      <c r="Y13483" s="62"/>
      <c r="Z13483" s="108"/>
    </row>
    <row r="13484" spans="23:26" x14ac:dyDescent="0.25">
      <c r="W13484" s="107"/>
      <c r="X13484" s="225"/>
      <c r="Y13484" s="62"/>
      <c r="Z13484" s="108"/>
    </row>
    <row r="13485" spans="23:26" x14ac:dyDescent="0.25">
      <c r="W13485" s="107"/>
      <c r="X13485" s="225"/>
      <c r="Y13485" s="62"/>
      <c r="Z13485" s="108"/>
    </row>
    <row r="13486" spans="23:26" x14ac:dyDescent="0.25">
      <c r="W13486" s="107"/>
      <c r="X13486" s="225"/>
      <c r="Y13486" s="62"/>
      <c r="Z13486" s="108"/>
    </row>
    <row r="13487" spans="23:26" x14ac:dyDescent="0.25">
      <c r="W13487" s="107"/>
      <c r="X13487" s="225"/>
      <c r="Y13487" s="62"/>
      <c r="Z13487" s="108"/>
    </row>
    <row r="13488" spans="23:26" x14ac:dyDescent="0.25">
      <c r="W13488" s="107"/>
      <c r="X13488" s="225"/>
      <c r="Y13488" s="62"/>
      <c r="Z13488" s="108"/>
    </row>
    <row r="13489" spans="23:26" x14ac:dyDescent="0.25">
      <c r="W13489" s="107"/>
      <c r="X13489" s="225"/>
      <c r="Y13489" s="62"/>
      <c r="Z13489" s="108"/>
    </row>
    <row r="13490" spans="23:26" x14ac:dyDescent="0.25">
      <c r="W13490" s="107"/>
      <c r="X13490" s="225"/>
      <c r="Y13490" s="62"/>
      <c r="Z13490" s="108"/>
    </row>
    <row r="13491" spans="23:26" x14ac:dyDescent="0.25">
      <c r="W13491" s="107"/>
      <c r="X13491" s="225"/>
      <c r="Y13491" s="62"/>
      <c r="Z13491" s="108"/>
    </row>
    <row r="13492" spans="23:26" x14ac:dyDescent="0.25">
      <c r="W13492" s="107"/>
      <c r="X13492" s="225"/>
      <c r="Y13492" s="62"/>
      <c r="Z13492" s="108"/>
    </row>
    <row r="13493" spans="23:26" x14ac:dyDescent="0.25">
      <c r="W13493" s="107"/>
      <c r="X13493" s="225"/>
      <c r="Y13493" s="62"/>
      <c r="Z13493" s="108"/>
    </row>
    <row r="13494" spans="23:26" x14ac:dyDescent="0.25">
      <c r="W13494" s="107"/>
      <c r="X13494" s="225"/>
      <c r="Y13494" s="62"/>
      <c r="Z13494" s="108"/>
    </row>
    <row r="13495" spans="23:26" x14ac:dyDescent="0.25">
      <c r="W13495" s="107"/>
      <c r="X13495" s="225"/>
      <c r="Y13495" s="62"/>
      <c r="Z13495" s="108"/>
    </row>
    <row r="13496" spans="23:26" x14ac:dyDescent="0.25">
      <c r="W13496" s="107"/>
      <c r="X13496" s="225"/>
      <c r="Y13496" s="62"/>
      <c r="Z13496" s="108"/>
    </row>
    <row r="13497" spans="23:26" x14ac:dyDescent="0.25">
      <c r="W13497" s="107"/>
      <c r="X13497" s="225"/>
      <c r="Y13497" s="62"/>
      <c r="Z13497" s="108"/>
    </row>
    <row r="13498" spans="23:26" x14ac:dyDescent="0.25">
      <c r="W13498" s="107"/>
      <c r="X13498" s="225"/>
      <c r="Y13498" s="62"/>
      <c r="Z13498" s="108"/>
    </row>
    <row r="13499" spans="23:26" x14ac:dyDescent="0.25">
      <c r="W13499" s="107"/>
      <c r="X13499" s="225"/>
      <c r="Y13499" s="62"/>
      <c r="Z13499" s="108"/>
    </row>
    <row r="13500" spans="23:26" x14ac:dyDescent="0.25">
      <c r="W13500" s="107"/>
      <c r="X13500" s="225"/>
      <c r="Y13500" s="62"/>
      <c r="Z13500" s="108"/>
    </row>
    <row r="13501" spans="23:26" x14ac:dyDescent="0.25">
      <c r="W13501" s="107"/>
      <c r="X13501" s="225"/>
      <c r="Y13501" s="62"/>
      <c r="Z13501" s="108"/>
    </row>
    <row r="13502" spans="23:26" x14ac:dyDescent="0.25">
      <c r="W13502" s="107"/>
      <c r="X13502" s="225"/>
      <c r="Y13502" s="62"/>
      <c r="Z13502" s="108"/>
    </row>
    <row r="13503" spans="23:26" x14ac:dyDescent="0.25">
      <c r="W13503" s="107"/>
      <c r="X13503" s="225"/>
      <c r="Y13503" s="62"/>
      <c r="Z13503" s="108"/>
    </row>
    <row r="13504" spans="23:26" x14ac:dyDescent="0.25">
      <c r="W13504" s="107"/>
      <c r="X13504" s="225"/>
      <c r="Y13504" s="62"/>
      <c r="Z13504" s="108"/>
    </row>
    <row r="13505" spans="23:26" x14ac:dyDescent="0.25">
      <c r="W13505" s="107"/>
      <c r="X13505" s="225"/>
      <c r="Y13505" s="62"/>
      <c r="Z13505" s="108"/>
    </row>
    <row r="13506" spans="23:26" x14ac:dyDescent="0.25">
      <c r="W13506" s="107"/>
      <c r="X13506" s="225"/>
      <c r="Y13506" s="62"/>
      <c r="Z13506" s="108"/>
    </row>
    <row r="13507" spans="23:26" x14ac:dyDescent="0.25">
      <c r="W13507" s="107"/>
      <c r="X13507" s="225"/>
      <c r="Y13507" s="62"/>
      <c r="Z13507" s="108"/>
    </row>
    <row r="13508" spans="23:26" x14ac:dyDescent="0.25">
      <c r="W13508" s="107"/>
      <c r="X13508" s="225"/>
      <c r="Y13508" s="62"/>
      <c r="Z13508" s="108"/>
    </row>
    <row r="13509" spans="23:26" x14ac:dyDescent="0.25">
      <c r="W13509" s="107"/>
      <c r="X13509" s="225"/>
      <c r="Y13509" s="62"/>
      <c r="Z13509" s="108"/>
    </row>
    <row r="13510" spans="23:26" x14ac:dyDescent="0.25">
      <c r="W13510" s="107"/>
      <c r="X13510" s="225"/>
      <c r="Y13510" s="62"/>
      <c r="Z13510" s="108"/>
    </row>
    <row r="13511" spans="23:26" x14ac:dyDescent="0.25">
      <c r="W13511" s="107"/>
      <c r="X13511" s="225"/>
      <c r="Y13511" s="62"/>
      <c r="Z13511" s="108"/>
    </row>
    <row r="13512" spans="23:26" x14ac:dyDescent="0.25">
      <c r="W13512" s="107"/>
      <c r="X13512" s="225"/>
      <c r="Y13512" s="62"/>
      <c r="Z13512" s="108"/>
    </row>
    <row r="13513" spans="23:26" x14ac:dyDescent="0.25">
      <c r="W13513" s="107"/>
      <c r="X13513" s="225"/>
      <c r="Y13513" s="62"/>
      <c r="Z13513" s="108"/>
    </row>
    <row r="13514" spans="23:26" x14ac:dyDescent="0.25">
      <c r="W13514" s="107"/>
      <c r="X13514" s="225"/>
      <c r="Y13514" s="62"/>
      <c r="Z13514" s="108"/>
    </row>
    <row r="13515" spans="23:26" x14ac:dyDescent="0.25">
      <c r="W13515" s="107"/>
      <c r="X13515" s="225"/>
      <c r="Y13515" s="62"/>
      <c r="Z13515" s="108"/>
    </row>
    <row r="13516" spans="23:26" x14ac:dyDescent="0.25">
      <c r="W13516" s="107"/>
      <c r="X13516" s="225"/>
      <c r="Y13516" s="62"/>
      <c r="Z13516" s="108"/>
    </row>
    <row r="13517" spans="23:26" x14ac:dyDescent="0.25">
      <c r="W13517" s="107"/>
      <c r="X13517" s="225"/>
      <c r="Y13517" s="62"/>
      <c r="Z13517" s="108"/>
    </row>
    <row r="13518" spans="23:26" x14ac:dyDescent="0.25">
      <c r="W13518" s="107"/>
      <c r="X13518" s="225"/>
      <c r="Y13518" s="62"/>
      <c r="Z13518" s="108"/>
    </row>
    <row r="13519" spans="23:26" x14ac:dyDescent="0.25">
      <c r="W13519" s="107"/>
      <c r="X13519" s="225"/>
      <c r="Y13519" s="62"/>
      <c r="Z13519" s="108"/>
    </row>
    <row r="13520" spans="23:26" x14ac:dyDescent="0.25">
      <c r="W13520" s="107"/>
      <c r="X13520" s="225"/>
      <c r="Y13520" s="62"/>
      <c r="Z13520" s="108"/>
    </row>
    <row r="13521" spans="23:26" x14ac:dyDescent="0.25">
      <c r="W13521" s="107"/>
      <c r="X13521" s="225"/>
      <c r="Y13521" s="62"/>
      <c r="Z13521" s="108"/>
    </row>
    <row r="13522" spans="23:26" x14ac:dyDescent="0.25">
      <c r="W13522" s="107"/>
      <c r="X13522" s="225"/>
      <c r="Y13522" s="62"/>
      <c r="Z13522" s="108"/>
    </row>
    <row r="13523" spans="23:26" x14ac:dyDescent="0.25">
      <c r="W13523" s="107"/>
      <c r="X13523" s="225"/>
      <c r="Y13523" s="62"/>
      <c r="Z13523" s="108"/>
    </row>
    <row r="13524" spans="23:26" x14ac:dyDescent="0.25">
      <c r="W13524" s="107"/>
      <c r="X13524" s="225"/>
      <c r="Y13524" s="62"/>
      <c r="Z13524" s="108"/>
    </row>
    <row r="13525" spans="23:26" x14ac:dyDescent="0.25">
      <c r="W13525" s="107"/>
      <c r="X13525" s="225"/>
      <c r="Y13525" s="62"/>
      <c r="Z13525" s="108"/>
    </row>
    <row r="13526" spans="23:26" x14ac:dyDescent="0.25">
      <c r="W13526" s="107"/>
      <c r="X13526" s="225"/>
      <c r="Y13526" s="62"/>
      <c r="Z13526" s="108"/>
    </row>
    <row r="13527" spans="23:26" x14ac:dyDescent="0.25">
      <c r="W13527" s="107"/>
      <c r="X13527" s="225"/>
      <c r="Y13527" s="62"/>
      <c r="Z13527" s="108"/>
    </row>
    <row r="13528" spans="23:26" x14ac:dyDescent="0.25">
      <c r="W13528" s="107"/>
      <c r="X13528" s="225"/>
      <c r="Y13528" s="62"/>
      <c r="Z13528" s="108"/>
    </row>
    <row r="13529" spans="23:26" x14ac:dyDescent="0.25">
      <c r="W13529" s="107"/>
      <c r="X13529" s="225"/>
      <c r="Y13529" s="62"/>
      <c r="Z13529" s="108"/>
    </row>
    <row r="13530" spans="23:26" x14ac:dyDescent="0.25">
      <c r="W13530" s="107"/>
      <c r="X13530" s="225"/>
      <c r="Y13530" s="62"/>
      <c r="Z13530" s="108"/>
    </row>
    <row r="13531" spans="23:26" x14ac:dyDescent="0.25">
      <c r="W13531" s="107"/>
      <c r="X13531" s="225"/>
      <c r="Y13531" s="62"/>
      <c r="Z13531" s="108"/>
    </row>
    <row r="13532" spans="23:26" x14ac:dyDescent="0.25">
      <c r="W13532" s="107"/>
      <c r="X13532" s="225"/>
      <c r="Y13532" s="62"/>
      <c r="Z13532" s="108"/>
    </row>
    <row r="13533" spans="23:26" x14ac:dyDescent="0.25">
      <c r="W13533" s="107"/>
      <c r="X13533" s="225"/>
      <c r="Y13533" s="62"/>
      <c r="Z13533" s="108"/>
    </row>
    <row r="13534" spans="23:26" x14ac:dyDescent="0.25">
      <c r="W13534" s="107"/>
      <c r="X13534" s="225"/>
      <c r="Y13534" s="62"/>
      <c r="Z13534" s="108"/>
    </row>
    <row r="13535" spans="23:26" x14ac:dyDescent="0.25">
      <c r="W13535" s="107"/>
      <c r="X13535" s="225"/>
      <c r="Y13535" s="62"/>
      <c r="Z13535" s="108"/>
    </row>
    <row r="13536" spans="23:26" x14ac:dyDescent="0.25">
      <c r="W13536" s="107"/>
      <c r="X13536" s="225"/>
      <c r="Y13536" s="62"/>
      <c r="Z13536" s="108"/>
    </row>
    <row r="13537" spans="23:26" x14ac:dyDescent="0.25">
      <c r="W13537" s="107"/>
      <c r="X13537" s="225"/>
      <c r="Y13537" s="62"/>
      <c r="Z13537" s="108"/>
    </row>
    <row r="13538" spans="23:26" x14ac:dyDescent="0.25">
      <c r="W13538" s="107"/>
      <c r="X13538" s="225"/>
      <c r="Y13538" s="62"/>
      <c r="Z13538" s="108"/>
    </row>
    <row r="13539" spans="23:26" x14ac:dyDescent="0.25">
      <c r="W13539" s="107"/>
      <c r="X13539" s="225"/>
      <c r="Y13539" s="62"/>
      <c r="Z13539" s="108"/>
    </row>
    <row r="13540" spans="23:26" x14ac:dyDescent="0.25">
      <c r="W13540" s="107"/>
      <c r="X13540" s="225"/>
      <c r="Y13540" s="62"/>
      <c r="Z13540" s="108"/>
    </row>
    <row r="13541" spans="23:26" x14ac:dyDescent="0.25">
      <c r="W13541" s="107"/>
      <c r="X13541" s="225"/>
      <c r="Y13541" s="62"/>
      <c r="Z13541" s="108"/>
    </row>
    <row r="13542" spans="23:26" x14ac:dyDescent="0.25">
      <c r="W13542" s="107"/>
      <c r="X13542" s="225"/>
      <c r="Y13542" s="62"/>
      <c r="Z13542" s="108"/>
    </row>
    <row r="13543" spans="23:26" x14ac:dyDescent="0.25">
      <c r="W13543" s="107"/>
      <c r="X13543" s="225"/>
      <c r="Y13543" s="62"/>
      <c r="Z13543" s="108"/>
    </row>
    <row r="13544" spans="23:26" x14ac:dyDescent="0.25">
      <c r="W13544" s="107"/>
      <c r="X13544" s="225"/>
      <c r="Y13544" s="62"/>
      <c r="Z13544" s="108"/>
    </row>
    <row r="13545" spans="23:26" x14ac:dyDescent="0.25">
      <c r="W13545" s="107"/>
      <c r="X13545" s="225"/>
      <c r="Y13545" s="62"/>
      <c r="Z13545" s="108"/>
    </row>
    <row r="13546" spans="23:26" x14ac:dyDescent="0.25">
      <c r="W13546" s="107"/>
      <c r="X13546" s="225"/>
      <c r="Y13546" s="62"/>
      <c r="Z13546" s="108"/>
    </row>
    <row r="13547" spans="23:26" x14ac:dyDescent="0.25">
      <c r="W13547" s="107"/>
      <c r="X13547" s="225"/>
      <c r="Y13547" s="62"/>
      <c r="Z13547" s="108"/>
    </row>
    <row r="13548" spans="23:26" x14ac:dyDescent="0.25">
      <c r="W13548" s="107"/>
      <c r="X13548" s="225"/>
      <c r="Y13548" s="62"/>
      <c r="Z13548" s="108"/>
    </row>
    <row r="13549" spans="23:26" x14ac:dyDescent="0.25">
      <c r="W13549" s="107"/>
      <c r="X13549" s="225"/>
      <c r="Y13549" s="62"/>
      <c r="Z13549" s="108"/>
    </row>
    <row r="13550" spans="23:26" x14ac:dyDescent="0.25">
      <c r="W13550" s="107"/>
      <c r="X13550" s="225"/>
      <c r="Y13550" s="62"/>
      <c r="Z13550" s="108"/>
    </row>
    <row r="13551" spans="23:26" x14ac:dyDescent="0.25">
      <c r="W13551" s="107"/>
      <c r="X13551" s="225"/>
      <c r="Y13551" s="62"/>
      <c r="Z13551" s="108"/>
    </row>
    <row r="13552" spans="23:26" x14ac:dyDescent="0.25">
      <c r="W13552" s="107"/>
      <c r="X13552" s="225"/>
      <c r="Y13552" s="62"/>
      <c r="Z13552" s="108"/>
    </row>
    <row r="13553" spans="23:26" x14ac:dyDescent="0.25">
      <c r="W13553" s="107"/>
      <c r="X13553" s="225"/>
      <c r="Y13553" s="62"/>
      <c r="Z13553" s="108"/>
    </row>
    <row r="13554" spans="23:26" x14ac:dyDescent="0.25">
      <c r="W13554" s="107"/>
      <c r="X13554" s="225"/>
      <c r="Y13554" s="62"/>
      <c r="Z13554" s="108"/>
    </row>
    <row r="13555" spans="23:26" x14ac:dyDescent="0.25">
      <c r="W13555" s="107"/>
      <c r="X13555" s="225"/>
      <c r="Y13555" s="62"/>
      <c r="Z13555" s="108"/>
    </row>
    <row r="13556" spans="23:26" x14ac:dyDescent="0.25">
      <c r="W13556" s="107"/>
      <c r="X13556" s="225"/>
      <c r="Y13556" s="62"/>
      <c r="Z13556" s="108"/>
    </row>
    <row r="13557" spans="23:26" x14ac:dyDescent="0.25">
      <c r="W13557" s="107"/>
      <c r="X13557" s="225"/>
      <c r="Y13557" s="62"/>
      <c r="Z13557" s="108"/>
    </row>
    <row r="13558" spans="23:26" x14ac:dyDescent="0.25">
      <c r="W13558" s="107"/>
      <c r="X13558" s="225"/>
      <c r="Y13558" s="62"/>
      <c r="Z13558" s="108"/>
    </row>
    <row r="13559" spans="23:26" x14ac:dyDescent="0.25">
      <c r="W13559" s="107"/>
      <c r="X13559" s="225"/>
      <c r="Y13559" s="62"/>
      <c r="Z13559" s="108"/>
    </row>
    <row r="13560" spans="23:26" x14ac:dyDescent="0.25">
      <c r="W13560" s="107"/>
      <c r="X13560" s="225"/>
      <c r="Y13560" s="62"/>
      <c r="Z13560" s="108"/>
    </row>
    <row r="13561" spans="23:26" x14ac:dyDescent="0.25">
      <c r="W13561" s="107"/>
      <c r="X13561" s="225"/>
      <c r="Y13561" s="62"/>
      <c r="Z13561" s="108"/>
    </row>
    <row r="13562" spans="23:26" x14ac:dyDescent="0.25">
      <c r="W13562" s="107"/>
      <c r="X13562" s="225"/>
      <c r="Y13562" s="62"/>
      <c r="Z13562" s="108"/>
    </row>
    <row r="13563" spans="23:26" x14ac:dyDescent="0.25">
      <c r="W13563" s="107"/>
      <c r="X13563" s="225"/>
      <c r="Y13563" s="62"/>
      <c r="Z13563" s="108"/>
    </row>
    <row r="13564" spans="23:26" x14ac:dyDescent="0.25">
      <c r="W13564" s="107"/>
      <c r="X13564" s="225"/>
      <c r="Y13564" s="62"/>
      <c r="Z13564" s="108"/>
    </row>
    <row r="13565" spans="23:26" x14ac:dyDescent="0.25">
      <c r="W13565" s="107"/>
      <c r="X13565" s="225"/>
      <c r="Y13565" s="62"/>
      <c r="Z13565" s="108"/>
    </row>
    <row r="13566" spans="23:26" x14ac:dyDescent="0.25">
      <c r="W13566" s="107"/>
      <c r="X13566" s="225"/>
      <c r="Y13566" s="62"/>
      <c r="Z13566" s="108"/>
    </row>
    <row r="13567" spans="23:26" x14ac:dyDescent="0.25">
      <c r="W13567" s="107"/>
      <c r="X13567" s="225"/>
      <c r="Y13567" s="62"/>
      <c r="Z13567" s="108"/>
    </row>
    <row r="13568" spans="23:26" x14ac:dyDescent="0.25">
      <c r="W13568" s="107"/>
      <c r="X13568" s="225"/>
      <c r="Y13568" s="62"/>
      <c r="Z13568" s="108"/>
    </row>
    <row r="13569" spans="23:26" x14ac:dyDescent="0.25">
      <c r="W13569" s="107"/>
      <c r="X13569" s="225"/>
      <c r="Y13569" s="62"/>
      <c r="Z13569" s="108"/>
    </row>
    <row r="13570" spans="23:26" x14ac:dyDescent="0.25">
      <c r="W13570" s="107"/>
      <c r="X13570" s="225"/>
      <c r="Y13570" s="62"/>
      <c r="Z13570" s="108"/>
    </row>
    <row r="13571" spans="23:26" x14ac:dyDescent="0.25">
      <c r="W13571" s="107"/>
      <c r="X13571" s="225"/>
      <c r="Y13571" s="62"/>
      <c r="Z13571" s="108"/>
    </row>
    <row r="13572" spans="23:26" x14ac:dyDescent="0.25">
      <c r="W13572" s="107"/>
      <c r="X13572" s="225"/>
      <c r="Y13572" s="62"/>
      <c r="Z13572" s="108"/>
    </row>
    <row r="13573" spans="23:26" x14ac:dyDescent="0.25">
      <c r="W13573" s="107"/>
      <c r="X13573" s="225"/>
      <c r="Y13573" s="62"/>
      <c r="Z13573" s="108"/>
    </row>
    <row r="13574" spans="23:26" x14ac:dyDescent="0.25">
      <c r="W13574" s="107"/>
      <c r="X13574" s="225"/>
      <c r="Y13574" s="62"/>
      <c r="Z13574" s="108"/>
    </row>
    <row r="13575" spans="23:26" x14ac:dyDescent="0.25">
      <c r="W13575" s="107"/>
      <c r="X13575" s="225"/>
      <c r="Y13575" s="62"/>
      <c r="Z13575" s="108"/>
    </row>
    <row r="13576" spans="23:26" x14ac:dyDescent="0.25">
      <c r="W13576" s="107"/>
      <c r="X13576" s="225"/>
      <c r="Y13576" s="62"/>
      <c r="Z13576" s="108"/>
    </row>
    <row r="13577" spans="23:26" x14ac:dyDescent="0.25">
      <c r="W13577" s="107"/>
      <c r="X13577" s="225"/>
      <c r="Y13577" s="62"/>
      <c r="Z13577" s="108"/>
    </row>
    <row r="13578" spans="23:26" x14ac:dyDescent="0.25">
      <c r="W13578" s="107"/>
      <c r="X13578" s="225"/>
      <c r="Y13578" s="62"/>
      <c r="Z13578" s="108"/>
    </row>
    <row r="13579" spans="23:26" x14ac:dyDescent="0.25">
      <c r="W13579" s="107"/>
      <c r="X13579" s="225"/>
      <c r="Y13579" s="62"/>
      <c r="Z13579" s="108"/>
    </row>
    <row r="13580" spans="23:26" x14ac:dyDescent="0.25">
      <c r="W13580" s="107"/>
      <c r="X13580" s="225"/>
      <c r="Y13580" s="62"/>
      <c r="Z13580" s="108"/>
    </row>
    <row r="13581" spans="23:26" x14ac:dyDescent="0.25">
      <c r="W13581" s="107"/>
      <c r="X13581" s="225"/>
      <c r="Y13581" s="62"/>
      <c r="Z13581" s="108"/>
    </row>
    <row r="13582" spans="23:26" x14ac:dyDescent="0.25">
      <c r="W13582" s="107"/>
      <c r="X13582" s="225"/>
      <c r="Y13582" s="62"/>
      <c r="Z13582" s="108"/>
    </row>
    <row r="13583" spans="23:26" x14ac:dyDescent="0.25">
      <c r="W13583" s="107"/>
      <c r="X13583" s="225"/>
      <c r="Y13583" s="62"/>
      <c r="Z13583" s="108"/>
    </row>
    <row r="13584" spans="23:26" x14ac:dyDescent="0.25">
      <c r="W13584" s="107"/>
      <c r="X13584" s="225"/>
      <c r="Y13584" s="62"/>
      <c r="Z13584" s="108"/>
    </row>
    <row r="13585" spans="23:26" x14ac:dyDescent="0.25">
      <c r="W13585" s="107"/>
      <c r="X13585" s="225"/>
      <c r="Y13585" s="62"/>
      <c r="Z13585" s="108"/>
    </row>
    <row r="13586" spans="23:26" x14ac:dyDescent="0.25">
      <c r="W13586" s="107"/>
      <c r="X13586" s="225"/>
      <c r="Y13586" s="62"/>
      <c r="Z13586" s="108"/>
    </row>
    <row r="13587" spans="23:26" x14ac:dyDescent="0.25">
      <c r="W13587" s="107"/>
      <c r="X13587" s="225"/>
      <c r="Y13587" s="62"/>
      <c r="Z13587" s="108"/>
    </row>
    <row r="13588" spans="23:26" x14ac:dyDescent="0.25">
      <c r="W13588" s="107"/>
      <c r="X13588" s="225"/>
      <c r="Y13588" s="62"/>
      <c r="Z13588" s="108"/>
    </row>
    <row r="13589" spans="23:26" x14ac:dyDescent="0.25">
      <c r="W13589" s="107"/>
      <c r="X13589" s="225"/>
      <c r="Y13589" s="62"/>
      <c r="Z13589" s="108"/>
    </row>
    <row r="13590" spans="23:26" x14ac:dyDescent="0.25">
      <c r="W13590" s="107"/>
      <c r="X13590" s="225"/>
      <c r="Y13590" s="62"/>
      <c r="Z13590" s="108"/>
    </row>
    <row r="13591" spans="23:26" x14ac:dyDescent="0.25">
      <c r="W13591" s="107"/>
      <c r="X13591" s="225"/>
      <c r="Y13591" s="62"/>
      <c r="Z13591" s="108"/>
    </row>
    <row r="13592" spans="23:26" x14ac:dyDescent="0.25">
      <c r="W13592" s="107"/>
      <c r="X13592" s="225"/>
      <c r="Y13592" s="62"/>
      <c r="Z13592" s="108"/>
    </row>
    <row r="13593" spans="23:26" x14ac:dyDescent="0.25">
      <c r="W13593" s="107"/>
      <c r="X13593" s="225"/>
      <c r="Y13593" s="62"/>
      <c r="Z13593" s="108"/>
    </row>
    <row r="13594" spans="23:26" x14ac:dyDescent="0.25">
      <c r="W13594" s="107"/>
      <c r="X13594" s="225"/>
      <c r="Y13594" s="62"/>
      <c r="Z13594" s="108"/>
    </row>
    <row r="13595" spans="23:26" x14ac:dyDescent="0.25">
      <c r="W13595" s="107"/>
      <c r="X13595" s="225"/>
      <c r="Y13595" s="62"/>
      <c r="Z13595" s="108"/>
    </row>
    <row r="13596" spans="23:26" x14ac:dyDescent="0.25">
      <c r="W13596" s="107"/>
      <c r="X13596" s="225"/>
      <c r="Y13596" s="62"/>
      <c r="Z13596" s="108"/>
    </row>
    <row r="13597" spans="23:26" x14ac:dyDescent="0.25">
      <c r="W13597" s="107"/>
      <c r="X13597" s="225"/>
      <c r="Y13597" s="62"/>
      <c r="Z13597" s="108"/>
    </row>
    <row r="13598" spans="23:26" x14ac:dyDescent="0.25">
      <c r="W13598" s="107"/>
      <c r="X13598" s="225"/>
      <c r="Y13598" s="62"/>
      <c r="Z13598" s="108"/>
    </row>
    <row r="13599" spans="23:26" x14ac:dyDescent="0.25">
      <c r="W13599" s="107"/>
      <c r="X13599" s="225"/>
      <c r="Y13599" s="62"/>
      <c r="Z13599" s="108"/>
    </row>
    <row r="13600" spans="23:26" x14ac:dyDescent="0.25">
      <c r="W13600" s="107"/>
      <c r="X13600" s="225"/>
      <c r="Y13600" s="62"/>
      <c r="Z13600" s="108"/>
    </row>
    <row r="13601" spans="23:26" x14ac:dyDescent="0.25">
      <c r="W13601" s="107"/>
      <c r="X13601" s="225"/>
      <c r="Y13601" s="62"/>
      <c r="Z13601" s="108"/>
    </row>
    <row r="13602" spans="23:26" x14ac:dyDescent="0.25">
      <c r="W13602" s="107"/>
      <c r="X13602" s="225"/>
      <c r="Y13602" s="62"/>
      <c r="Z13602" s="108"/>
    </row>
    <row r="13603" spans="23:26" x14ac:dyDescent="0.25">
      <c r="W13603" s="107"/>
      <c r="X13603" s="225"/>
      <c r="Y13603" s="62"/>
      <c r="Z13603" s="108"/>
    </row>
    <row r="13604" spans="23:26" x14ac:dyDescent="0.25">
      <c r="W13604" s="107"/>
      <c r="X13604" s="225"/>
      <c r="Y13604" s="62"/>
      <c r="Z13604" s="108"/>
    </row>
    <row r="13605" spans="23:26" x14ac:dyDescent="0.25">
      <c r="W13605" s="107"/>
      <c r="X13605" s="225"/>
      <c r="Y13605" s="62"/>
      <c r="Z13605" s="108"/>
    </row>
    <row r="13606" spans="23:26" x14ac:dyDescent="0.25">
      <c r="W13606" s="107"/>
      <c r="X13606" s="225"/>
      <c r="Y13606" s="62"/>
      <c r="Z13606" s="108"/>
    </row>
    <row r="13607" spans="23:26" x14ac:dyDescent="0.25">
      <c r="W13607" s="107"/>
      <c r="X13607" s="225"/>
      <c r="Y13607" s="62"/>
      <c r="Z13607" s="108"/>
    </row>
    <row r="13608" spans="23:26" x14ac:dyDescent="0.25">
      <c r="W13608" s="107"/>
      <c r="X13608" s="225"/>
      <c r="Y13608" s="62"/>
      <c r="Z13608" s="108"/>
    </row>
    <row r="13609" spans="23:26" x14ac:dyDescent="0.25">
      <c r="W13609" s="107"/>
      <c r="X13609" s="225"/>
      <c r="Y13609" s="62"/>
      <c r="Z13609" s="108"/>
    </row>
    <row r="13610" spans="23:26" x14ac:dyDescent="0.25">
      <c r="W13610" s="107"/>
      <c r="X13610" s="225"/>
      <c r="Y13610" s="62"/>
      <c r="Z13610" s="108"/>
    </row>
    <row r="13611" spans="23:26" x14ac:dyDescent="0.25">
      <c r="W13611" s="107"/>
      <c r="X13611" s="225"/>
      <c r="Y13611" s="62"/>
      <c r="Z13611" s="108"/>
    </row>
    <row r="13612" spans="23:26" x14ac:dyDescent="0.25">
      <c r="W13612" s="107"/>
      <c r="X13612" s="225"/>
      <c r="Y13612" s="62"/>
      <c r="Z13612" s="108"/>
    </row>
    <row r="13613" spans="23:26" x14ac:dyDescent="0.25">
      <c r="W13613" s="107"/>
      <c r="X13613" s="225"/>
      <c r="Y13613" s="62"/>
      <c r="Z13613" s="108"/>
    </row>
    <row r="13614" spans="23:26" x14ac:dyDescent="0.25">
      <c r="W13614" s="107"/>
      <c r="X13614" s="225"/>
      <c r="Y13614" s="62"/>
      <c r="Z13614" s="108"/>
    </row>
    <row r="13615" spans="23:26" x14ac:dyDescent="0.25">
      <c r="W13615" s="107"/>
      <c r="X13615" s="225"/>
      <c r="Y13615" s="62"/>
      <c r="Z13615" s="108"/>
    </row>
    <row r="13616" spans="23:26" x14ac:dyDescent="0.25">
      <c r="W13616" s="107"/>
      <c r="X13616" s="225"/>
      <c r="Y13616" s="62"/>
      <c r="Z13616" s="108"/>
    </row>
    <row r="13617" spans="23:26" x14ac:dyDescent="0.25">
      <c r="W13617" s="107"/>
      <c r="X13617" s="225"/>
      <c r="Y13617" s="62"/>
      <c r="Z13617" s="108"/>
    </row>
    <row r="13618" spans="23:26" x14ac:dyDescent="0.25">
      <c r="W13618" s="107"/>
      <c r="X13618" s="225"/>
      <c r="Y13618" s="62"/>
      <c r="Z13618" s="108"/>
    </row>
    <row r="13619" spans="23:26" x14ac:dyDescent="0.25">
      <c r="W13619" s="107"/>
      <c r="X13619" s="225"/>
      <c r="Y13619" s="62"/>
      <c r="Z13619" s="108"/>
    </row>
    <row r="13620" spans="23:26" x14ac:dyDescent="0.25">
      <c r="W13620" s="107"/>
      <c r="X13620" s="225"/>
      <c r="Y13620" s="62"/>
      <c r="Z13620" s="108"/>
    </row>
    <row r="13621" spans="23:26" x14ac:dyDescent="0.25">
      <c r="W13621" s="107"/>
      <c r="X13621" s="225"/>
      <c r="Y13621" s="62"/>
      <c r="Z13621" s="108"/>
    </row>
    <row r="13622" spans="23:26" x14ac:dyDescent="0.25">
      <c r="W13622" s="107"/>
      <c r="X13622" s="225"/>
      <c r="Y13622" s="62"/>
      <c r="Z13622" s="108"/>
    </row>
    <row r="13623" spans="23:26" x14ac:dyDescent="0.25">
      <c r="W13623" s="107"/>
      <c r="X13623" s="225"/>
      <c r="Y13623" s="62"/>
      <c r="Z13623" s="108"/>
    </row>
    <row r="13624" spans="23:26" x14ac:dyDescent="0.25">
      <c r="W13624" s="107"/>
      <c r="X13624" s="225"/>
      <c r="Y13624" s="62"/>
      <c r="Z13624" s="108"/>
    </row>
    <row r="13625" spans="23:26" x14ac:dyDescent="0.25">
      <c r="W13625" s="107"/>
      <c r="X13625" s="225"/>
      <c r="Y13625" s="62"/>
      <c r="Z13625" s="108"/>
    </row>
    <row r="13626" spans="23:26" x14ac:dyDescent="0.25">
      <c r="W13626" s="107"/>
      <c r="X13626" s="225"/>
      <c r="Y13626" s="62"/>
      <c r="Z13626" s="108"/>
    </row>
    <row r="13627" spans="23:26" x14ac:dyDescent="0.25">
      <c r="W13627" s="107"/>
      <c r="X13627" s="225"/>
      <c r="Y13627" s="62"/>
      <c r="Z13627" s="108"/>
    </row>
    <row r="13628" spans="23:26" x14ac:dyDescent="0.25">
      <c r="W13628" s="107"/>
      <c r="X13628" s="225"/>
      <c r="Y13628" s="62"/>
      <c r="Z13628" s="108"/>
    </row>
    <row r="13629" spans="23:26" x14ac:dyDescent="0.25">
      <c r="W13629" s="107"/>
      <c r="X13629" s="225"/>
      <c r="Y13629" s="62"/>
      <c r="Z13629" s="108"/>
    </row>
    <row r="13630" spans="23:26" x14ac:dyDescent="0.25">
      <c r="W13630" s="107"/>
      <c r="X13630" s="225"/>
      <c r="Y13630" s="62"/>
      <c r="Z13630" s="108"/>
    </row>
    <row r="13631" spans="23:26" x14ac:dyDescent="0.25">
      <c r="W13631" s="107"/>
      <c r="X13631" s="225"/>
      <c r="Y13631" s="62"/>
      <c r="Z13631" s="108"/>
    </row>
    <row r="13632" spans="23:26" x14ac:dyDescent="0.25">
      <c r="W13632" s="107"/>
      <c r="X13632" s="225"/>
      <c r="Y13632" s="62"/>
      <c r="Z13632" s="108"/>
    </row>
    <row r="13633" spans="23:26" x14ac:dyDescent="0.25">
      <c r="W13633" s="107"/>
      <c r="X13633" s="225"/>
      <c r="Y13633" s="62"/>
      <c r="Z13633" s="108"/>
    </row>
    <row r="13634" spans="23:26" x14ac:dyDescent="0.25">
      <c r="W13634" s="107"/>
      <c r="X13634" s="225"/>
      <c r="Y13634" s="62"/>
      <c r="Z13634" s="108"/>
    </row>
    <row r="13635" spans="23:26" x14ac:dyDescent="0.25">
      <c r="W13635" s="107"/>
      <c r="X13635" s="225"/>
      <c r="Y13635" s="62"/>
      <c r="Z13635" s="108"/>
    </row>
    <row r="13636" spans="23:26" x14ac:dyDescent="0.25">
      <c r="W13636" s="107"/>
      <c r="X13636" s="225"/>
      <c r="Y13636" s="62"/>
      <c r="Z13636" s="108"/>
    </row>
    <row r="13637" spans="23:26" x14ac:dyDescent="0.25">
      <c r="W13637" s="107"/>
      <c r="X13637" s="225"/>
      <c r="Y13637" s="62"/>
      <c r="Z13637" s="108"/>
    </row>
    <row r="13638" spans="23:26" x14ac:dyDescent="0.25">
      <c r="W13638" s="107"/>
      <c r="X13638" s="225"/>
      <c r="Y13638" s="62"/>
      <c r="Z13638" s="108"/>
    </row>
    <row r="13639" spans="23:26" x14ac:dyDescent="0.25">
      <c r="W13639" s="107"/>
      <c r="X13639" s="225"/>
      <c r="Y13639" s="62"/>
      <c r="Z13639" s="108"/>
    </row>
    <row r="13640" spans="23:26" x14ac:dyDescent="0.25">
      <c r="W13640" s="107"/>
      <c r="X13640" s="225"/>
      <c r="Y13640" s="62"/>
      <c r="Z13640" s="108"/>
    </row>
    <row r="13641" spans="23:26" x14ac:dyDescent="0.25">
      <c r="W13641" s="107"/>
      <c r="X13641" s="225"/>
      <c r="Y13641" s="62"/>
      <c r="Z13641" s="108"/>
    </row>
    <row r="13642" spans="23:26" x14ac:dyDescent="0.25">
      <c r="W13642" s="107"/>
      <c r="X13642" s="225"/>
      <c r="Y13642" s="62"/>
      <c r="Z13642" s="108"/>
    </row>
    <row r="13643" spans="23:26" x14ac:dyDescent="0.25">
      <c r="W13643" s="107"/>
      <c r="X13643" s="225"/>
      <c r="Y13643" s="62"/>
      <c r="Z13643" s="108"/>
    </row>
    <row r="13644" spans="23:26" x14ac:dyDescent="0.25">
      <c r="W13644" s="107"/>
      <c r="X13644" s="225"/>
      <c r="Y13644" s="62"/>
      <c r="Z13644" s="108"/>
    </row>
    <row r="13645" spans="23:26" x14ac:dyDescent="0.25">
      <c r="W13645" s="107"/>
      <c r="X13645" s="225"/>
      <c r="Y13645" s="62"/>
      <c r="Z13645" s="108"/>
    </row>
    <row r="13646" spans="23:26" x14ac:dyDescent="0.25">
      <c r="W13646" s="107"/>
      <c r="X13646" s="225"/>
      <c r="Y13646" s="62"/>
      <c r="Z13646" s="108"/>
    </row>
    <row r="13647" spans="23:26" x14ac:dyDescent="0.25">
      <c r="W13647" s="107"/>
      <c r="X13647" s="225"/>
      <c r="Y13647" s="62"/>
      <c r="Z13647" s="108"/>
    </row>
    <row r="13648" spans="23:26" x14ac:dyDescent="0.25">
      <c r="W13648" s="107"/>
      <c r="X13648" s="225"/>
      <c r="Y13648" s="62"/>
      <c r="Z13648" s="108"/>
    </row>
    <row r="13649" spans="23:26" x14ac:dyDescent="0.25">
      <c r="W13649" s="107"/>
      <c r="X13649" s="225"/>
      <c r="Y13649" s="62"/>
      <c r="Z13649" s="108"/>
    </row>
    <row r="13650" spans="23:26" x14ac:dyDescent="0.25">
      <c r="W13650" s="107"/>
      <c r="X13650" s="225"/>
      <c r="Y13650" s="62"/>
      <c r="Z13650" s="108"/>
    </row>
    <row r="13651" spans="23:26" x14ac:dyDescent="0.25">
      <c r="W13651" s="107"/>
      <c r="X13651" s="225"/>
      <c r="Y13651" s="62"/>
      <c r="Z13651" s="108"/>
    </row>
    <row r="13652" spans="23:26" x14ac:dyDescent="0.25">
      <c r="W13652" s="107"/>
      <c r="X13652" s="225"/>
      <c r="Y13652" s="62"/>
      <c r="Z13652" s="108"/>
    </row>
    <row r="13653" spans="23:26" x14ac:dyDescent="0.25">
      <c r="W13653" s="107"/>
      <c r="X13653" s="225"/>
      <c r="Y13653" s="62"/>
      <c r="Z13653" s="108"/>
    </row>
    <row r="13654" spans="23:26" x14ac:dyDescent="0.25">
      <c r="W13654" s="107"/>
      <c r="X13654" s="225"/>
      <c r="Y13654" s="62"/>
      <c r="Z13654" s="108"/>
    </row>
    <row r="13655" spans="23:26" x14ac:dyDescent="0.25">
      <c r="W13655" s="107"/>
      <c r="X13655" s="225"/>
      <c r="Y13655" s="62"/>
      <c r="Z13655" s="108"/>
    </row>
    <row r="13656" spans="23:26" x14ac:dyDescent="0.25">
      <c r="W13656" s="107"/>
      <c r="X13656" s="225"/>
      <c r="Y13656" s="62"/>
      <c r="Z13656" s="108"/>
    </row>
    <row r="13657" spans="23:26" x14ac:dyDescent="0.25">
      <c r="W13657" s="107"/>
      <c r="X13657" s="225"/>
      <c r="Y13657" s="62"/>
      <c r="Z13657" s="108"/>
    </row>
    <row r="13658" spans="23:26" x14ac:dyDescent="0.25">
      <c r="W13658" s="107"/>
      <c r="X13658" s="225"/>
      <c r="Y13658" s="62"/>
      <c r="Z13658" s="108"/>
    </row>
    <row r="13659" spans="23:26" x14ac:dyDescent="0.25">
      <c r="W13659" s="107"/>
      <c r="X13659" s="225"/>
      <c r="Y13659" s="62"/>
      <c r="Z13659" s="108"/>
    </row>
    <row r="13660" spans="23:26" x14ac:dyDescent="0.25">
      <c r="W13660" s="107"/>
      <c r="X13660" s="225"/>
      <c r="Y13660" s="62"/>
      <c r="Z13660" s="108"/>
    </row>
    <row r="13661" spans="23:26" x14ac:dyDescent="0.25">
      <c r="W13661" s="107"/>
      <c r="X13661" s="225"/>
      <c r="Y13661" s="62"/>
      <c r="Z13661" s="108"/>
    </row>
    <row r="13662" spans="23:26" x14ac:dyDescent="0.25">
      <c r="W13662" s="107"/>
      <c r="X13662" s="225"/>
      <c r="Y13662" s="62"/>
      <c r="Z13662" s="108"/>
    </row>
    <row r="13663" spans="23:26" x14ac:dyDescent="0.25">
      <c r="W13663" s="107"/>
      <c r="X13663" s="225"/>
      <c r="Y13663" s="62"/>
      <c r="Z13663" s="108"/>
    </row>
    <row r="13664" spans="23:26" x14ac:dyDescent="0.25">
      <c r="W13664" s="107"/>
      <c r="X13664" s="225"/>
      <c r="Y13664" s="62"/>
      <c r="Z13664" s="108"/>
    </row>
    <row r="13665" spans="23:26" x14ac:dyDescent="0.25">
      <c r="W13665" s="107"/>
      <c r="X13665" s="225"/>
      <c r="Y13665" s="62"/>
      <c r="Z13665" s="108"/>
    </row>
    <row r="13666" spans="23:26" x14ac:dyDescent="0.25">
      <c r="W13666" s="107"/>
      <c r="X13666" s="225"/>
      <c r="Y13666" s="62"/>
      <c r="Z13666" s="108"/>
    </row>
    <row r="13667" spans="23:26" x14ac:dyDescent="0.25">
      <c r="W13667" s="107"/>
      <c r="X13667" s="225"/>
      <c r="Y13667" s="62"/>
      <c r="Z13667" s="108"/>
    </row>
    <row r="13668" spans="23:26" x14ac:dyDescent="0.25">
      <c r="W13668" s="107"/>
      <c r="X13668" s="225"/>
      <c r="Y13668" s="62"/>
      <c r="Z13668" s="108"/>
    </row>
    <row r="13669" spans="23:26" x14ac:dyDescent="0.25">
      <c r="W13669" s="107"/>
      <c r="X13669" s="225"/>
      <c r="Y13669" s="62"/>
      <c r="Z13669" s="108"/>
    </row>
    <row r="13670" spans="23:26" x14ac:dyDescent="0.25">
      <c r="W13670" s="107"/>
      <c r="X13670" s="225"/>
      <c r="Y13670" s="62"/>
      <c r="Z13670" s="108"/>
    </row>
    <row r="13671" spans="23:26" x14ac:dyDescent="0.25">
      <c r="W13671" s="107"/>
      <c r="X13671" s="225"/>
      <c r="Y13671" s="62"/>
      <c r="Z13671" s="108"/>
    </row>
    <row r="13672" spans="23:26" x14ac:dyDescent="0.25">
      <c r="W13672" s="107"/>
      <c r="X13672" s="225"/>
      <c r="Y13672" s="62"/>
      <c r="Z13672" s="108"/>
    </row>
    <row r="13673" spans="23:26" x14ac:dyDescent="0.25">
      <c r="W13673" s="107"/>
      <c r="X13673" s="225"/>
      <c r="Y13673" s="62"/>
      <c r="Z13673" s="108"/>
    </row>
    <row r="13674" spans="23:26" x14ac:dyDescent="0.25">
      <c r="W13674" s="107"/>
      <c r="X13674" s="225"/>
      <c r="Y13674" s="62"/>
      <c r="Z13674" s="108"/>
    </row>
    <row r="13675" spans="23:26" x14ac:dyDescent="0.25">
      <c r="W13675" s="107"/>
      <c r="X13675" s="225"/>
      <c r="Y13675" s="62"/>
      <c r="Z13675" s="108"/>
    </row>
    <row r="13676" spans="23:26" x14ac:dyDescent="0.25">
      <c r="W13676" s="107"/>
      <c r="X13676" s="225"/>
      <c r="Y13676" s="62"/>
      <c r="Z13676" s="108"/>
    </row>
    <row r="13677" spans="23:26" x14ac:dyDescent="0.25">
      <c r="W13677" s="107"/>
      <c r="X13677" s="225"/>
      <c r="Y13677" s="62"/>
      <c r="Z13677" s="108"/>
    </row>
    <row r="13678" spans="23:26" x14ac:dyDescent="0.25">
      <c r="W13678" s="107"/>
      <c r="X13678" s="225"/>
      <c r="Y13678" s="62"/>
      <c r="Z13678" s="108"/>
    </row>
    <row r="13679" spans="23:26" x14ac:dyDescent="0.25">
      <c r="W13679" s="107"/>
      <c r="X13679" s="225"/>
      <c r="Y13679" s="62"/>
      <c r="Z13679" s="108"/>
    </row>
    <row r="13680" spans="23:26" x14ac:dyDescent="0.25">
      <c r="W13680" s="107"/>
      <c r="X13680" s="225"/>
      <c r="Y13680" s="62"/>
      <c r="Z13680" s="108"/>
    </row>
    <row r="13681" spans="23:26" x14ac:dyDescent="0.25">
      <c r="W13681" s="107"/>
      <c r="X13681" s="225"/>
      <c r="Y13681" s="62"/>
      <c r="Z13681" s="108"/>
    </row>
    <row r="13682" spans="23:26" x14ac:dyDescent="0.25">
      <c r="W13682" s="107"/>
      <c r="X13682" s="225"/>
      <c r="Y13682" s="62"/>
      <c r="Z13682" s="108"/>
    </row>
    <row r="13683" spans="23:26" x14ac:dyDescent="0.25">
      <c r="W13683" s="107"/>
      <c r="X13683" s="225"/>
      <c r="Y13683" s="62"/>
      <c r="Z13683" s="108"/>
    </row>
    <row r="13684" spans="23:26" x14ac:dyDescent="0.25">
      <c r="W13684" s="107"/>
      <c r="X13684" s="225"/>
      <c r="Y13684" s="62"/>
      <c r="Z13684" s="108"/>
    </row>
    <row r="13685" spans="23:26" x14ac:dyDescent="0.25">
      <c r="W13685" s="107"/>
      <c r="X13685" s="225"/>
      <c r="Y13685" s="62"/>
      <c r="Z13685" s="108"/>
    </row>
    <row r="13686" spans="23:26" x14ac:dyDescent="0.25">
      <c r="W13686" s="107"/>
      <c r="X13686" s="225"/>
      <c r="Y13686" s="62"/>
      <c r="Z13686" s="108"/>
    </row>
    <row r="13687" spans="23:26" x14ac:dyDescent="0.25">
      <c r="W13687" s="107"/>
      <c r="X13687" s="225"/>
      <c r="Y13687" s="62"/>
      <c r="Z13687" s="108"/>
    </row>
    <row r="13688" spans="23:26" x14ac:dyDescent="0.25">
      <c r="W13688" s="107"/>
      <c r="X13688" s="225"/>
      <c r="Y13688" s="62"/>
      <c r="Z13688" s="108"/>
    </row>
    <row r="13689" spans="23:26" x14ac:dyDescent="0.25">
      <c r="W13689" s="107"/>
      <c r="X13689" s="225"/>
      <c r="Y13689" s="62"/>
      <c r="Z13689" s="108"/>
    </row>
    <row r="13690" spans="23:26" x14ac:dyDescent="0.25">
      <c r="W13690" s="107"/>
      <c r="X13690" s="225"/>
      <c r="Y13690" s="62"/>
      <c r="Z13690" s="108"/>
    </row>
    <row r="13691" spans="23:26" x14ac:dyDescent="0.25">
      <c r="W13691" s="107"/>
      <c r="X13691" s="225"/>
      <c r="Y13691" s="62"/>
      <c r="Z13691" s="108"/>
    </row>
    <row r="13692" spans="23:26" x14ac:dyDescent="0.25">
      <c r="W13692" s="107"/>
      <c r="X13692" s="225"/>
      <c r="Y13692" s="62"/>
      <c r="Z13692" s="108"/>
    </row>
    <row r="13693" spans="23:26" x14ac:dyDescent="0.25">
      <c r="W13693" s="107"/>
      <c r="X13693" s="225"/>
      <c r="Y13693" s="62"/>
      <c r="Z13693" s="108"/>
    </row>
    <row r="13694" spans="23:26" x14ac:dyDescent="0.25">
      <c r="W13694" s="107"/>
      <c r="X13694" s="225"/>
      <c r="Y13694" s="62"/>
      <c r="Z13694" s="108"/>
    </row>
    <row r="13695" spans="23:26" x14ac:dyDescent="0.25">
      <c r="W13695" s="107"/>
      <c r="X13695" s="225"/>
      <c r="Y13695" s="62"/>
      <c r="Z13695" s="108"/>
    </row>
    <row r="13696" spans="23:26" x14ac:dyDescent="0.25">
      <c r="W13696" s="107"/>
      <c r="X13696" s="225"/>
      <c r="Y13696" s="62"/>
      <c r="Z13696" s="108"/>
    </row>
    <row r="13697" spans="23:26" x14ac:dyDescent="0.25">
      <c r="W13697" s="107"/>
      <c r="X13697" s="225"/>
      <c r="Y13697" s="62"/>
      <c r="Z13697" s="108"/>
    </row>
    <row r="13698" spans="23:26" x14ac:dyDescent="0.25">
      <c r="W13698" s="107"/>
      <c r="X13698" s="225"/>
      <c r="Y13698" s="62"/>
      <c r="Z13698" s="108"/>
    </row>
    <row r="13699" spans="23:26" x14ac:dyDescent="0.25">
      <c r="W13699" s="107"/>
      <c r="X13699" s="225"/>
      <c r="Y13699" s="62"/>
      <c r="Z13699" s="108"/>
    </row>
    <row r="13700" spans="23:26" x14ac:dyDescent="0.25">
      <c r="W13700" s="107"/>
      <c r="X13700" s="225"/>
      <c r="Y13700" s="62"/>
      <c r="Z13700" s="108"/>
    </row>
    <row r="13701" spans="23:26" x14ac:dyDescent="0.25">
      <c r="W13701" s="107"/>
      <c r="X13701" s="225"/>
      <c r="Y13701" s="62"/>
      <c r="Z13701" s="108"/>
    </row>
    <row r="13702" spans="23:26" x14ac:dyDescent="0.25">
      <c r="W13702" s="107"/>
      <c r="X13702" s="225"/>
      <c r="Y13702" s="62"/>
      <c r="Z13702" s="108"/>
    </row>
    <row r="13703" spans="23:26" x14ac:dyDescent="0.25">
      <c r="W13703" s="107"/>
      <c r="X13703" s="225"/>
      <c r="Y13703" s="62"/>
      <c r="Z13703" s="108"/>
    </row>
    <row r="13704" spans="23:26" x14ac:dyDescent="0.25">
      <c r="W13704" s="107"/>
      <c r="X13704" s="225"/>
      <c r="Y13704" s="62"/>
      <c r="Z13704" s="108"/>
    </row>
    <row r="13705" spans="23:26" x14ac:dyDescent="0.25">
      <c r="W13705" s="107"/>
      <c r="X13705" s="225"/>
      <c r="Y13705" s="62"/>
      <c r="Z13705" s="108"/>
    </row>
    <row r="13706" spans="23:26" x14ac:dyDescent="0.25">
      <c r="W13706" s="107"/>
      <c r="X13706" s="225"/>
      <c r="Y13706" s="62"/>
      <c r="Z13706" s="108"/>
    </row>
    <row r="13707" spans="23:26" x14ac:dyDescent="0.25">
      <c r="W13707" s="107"/>
      <c r="X13707" s="225"/>
      <c r="Y13707" s="62"/>
      <c r="Z13707" s="108"/>
    </row>
    <row r="13708" spans="23:26" x14ac:dyDescent="0.25">
      <c r="W13708" s="107"/>
      <c r="X13708" s="225"/>
      <c r="Y13708" s="62"/>
      <c r="Z13708" s="108"/>
    </row>
    <row r="13709" spans="23:26" x14ac:dyDescent="0.25">
      <c r="W13709" s="107"/>
      <c r="X13709" s="225"/>
      <c r="Y13709" s="62"/>
      <c r="Z13709" s="108"/>
    </row>
    <row r="13710" spans="23:26" x14ac:dyDescent="0.25">
      <c r="W13710" s="107"/>
      <c r="X13710" s="225"/>
      <c r="Y13710" s="62"/>
      <c r="Z13710" s="108"/>
    </row>
    <row r="13711" spans="23:26" x14ac:dyDescent="0.25">
      <c r="W13711" s="107"/>
      <c r="X13711" s="225"/>
      <c r="Y13711" s="62"/>
      <c r="Z13711" s="108"/>
    </row>
    <row r="13712" spans="23:26" x14ac:dyDescent="0.25">
      <c r="W13712" s="107"/>
      <c r="X13712" s="225"/>
      <c r="Y13712" s="62"/>
      <c r="Z13712" s="108"/>
    </row>
    <row r="13713" spans="23:26" x14ac:dyDescent="0.25">
      <c r="W13713" s="107"/>
      <c r="X13713" s="225"/>
      <c r="Y13713" s="62"/>
      <c r="Z13713" s="108"/>
    </row>
    <row r="13714" spans="23:26" x14ac:dyDescent="0.25">
      <c r="W13714" s="107"/>
      <c r="X13714" s="225"/>
      <c r="Y13714" s="62"/>
      <c r="Z13714" s="108"/>
    </row>
    <row r="13715" spans="23:26" x14ac:dyDescent="0.25">
      <c r="W13715" s="107"/>
      <c r="X13715" s="225"/>
      <c r="Y13715" s="62"/>
      <c r="Z13715" s="108"/>
    </row>
    <row r="13716" spans="23:26" x14ac:dyDescent="0.25">
      <c r="W13716" s="107"/>
      <c r="X13716" s="225"/>
      <c r="Y13716" s="62"/>
      <c r="Z13716" s="108"/>
    </row>
    <row r="13717" spans="23:26" x14ac:dyDescent="0.25">
      <c r="W13717" s="107"/>
      <c r="X13717" s="225"/>
      <c r="Y13717" s="62"/>
      <c r="Z13717" s="108"/>
    </row>
    <row r="13718" spans="23:26" x14ac:dyDescent="0.25">
      <c r="W13718" s="107"/>
      <c r="X13718" s="225"/>
      <c r="Y13718" s="62"/>
      <c r="Z13718" s="108"/>
    </row>
    <row r="13719" spans="23:26" x14ac:dyDescent="0.25">
      <c r="W13719" s="107"/>
      <c r="X13719" s="225"/>
      <c r="Y13719" s="62"/>
      <c r="Z13719" s="108"/>
    </row>
    <row r="13720" spans="23:26" x14ac:dyDescent="0.25">
      <c r="W13720" s="107"/>
      <c r="X13720" s="225"/>
      <c r="Y13720" s="62"/>
      <c r="Z13720" s="108"/>
    </row>
    <row r="13721" spans="23:26" x14ac:dyDescent="0.25">
      <c r="W13721" s="107"/>
      <c r="X13721" s="225"/>
      <c r="Y13721" s="62"/>
      <c r="Z13721" s="108"/>
    </row>
    <row r="13722" spans="23:26" x14ac:dyDescent="0.25">
      <c r="W13722" s="107"/>
      <c r="X13722" s="225"/>
      <c r="Y13722" s="62"/>
      <c r="Z13722" s="108"/>
    </row>
    <row r="13723" spans="23:26" x14ac:dyDescent="0.25">
      <c r="W13723" s="107"/>
      <c r="X13723" s="225"/>
      <c r="Y13723" s="62"/>
      <c r="Z13723" s="108"/>
    </row>
    <row r="13724" spans="23:26" x14ac:dyDescent="0.25">
      <c r="W13724" s="107"/>
      <c r="X13724" s="225"/>
      <c r="Y13724" s="62"/>
      <c r="Z13724" s="108"/>
    </row>
    <row r="13725" spans="23:26" x14ac:dyDescent="0.25">
      <c r="W13725" s="107"/>
      <c r="X13725" s="225"/>
      <c r="Y13725" s="62"/>
      <c r="Z13725" s="108"/>
    </row>
    <row r="13726" spans="23:26" x14ac:dyDescent="0.25">
      <c r="W13726" s="107"/>
      <c r="X13726" s="225"/>
      <c r="Y13726" s="62"/>
      <c r="Z13726" s="108"/>
    </row>
    <row r="13727" spans="23:26" x14ac:dyDescent="0.25">
      <c r="W13727" s="107"/>
      <c r="X13727" s="225"/>
      <c r="Y13727" s="62"/>
      <c r="Z13727" s="108"/>
    </row>
    <row r="13728" spans="23:26" x14ac:dyDescent="0.25">
      <c r="W13728" s="107"/>
      <c r="X13728" s="225"/>
      <c r="Y13728" s="62"/>
      <c r="Z13728" s="108"/>
    </row>
    <row r="13729" spans="23:26" x14ac:dyDescent="0.25">
      <c r="W13729" s="107"/>
      <c r="X13729" s="225"/>
      <c r="Y13729" s="62"/>
      <c r="Z13729" s="108"/>
    </row>
    <row r="13730" spans="23:26" x14ac:dyDescent="0.25">
      <c r="W13730" s="107"/>
      <c r="X13730" s="225"/>
      <c r="Y13730" s="62"/>
      <c r="Z13730" s="108"/>
    </row>
    <row r="13731" spans="23:26" x14ac:dyDescent="0.25">
      <c r="W13731" s="107"/>
      <c r="X13731" s="225"/>
      <c r="Y13731" s="62"/>
      <c r="Z13731" s="108"/>
    </row>
    <row r="13732" spans="23:26" x14ac:dyDescent="0.25">
      <c r="W13732" s="107"/>
      <c r="X13732" s="225"/>
      <c r="Y13732" s="62"/>
      <c r="Z13732" s="108"/>
    </row>
    <row r="13733" spans="23:26" x14ac:dyDescent="0.25">
      <c r="W13733" s="107"/>
      <c r="X13733" s="225"/>
      <c r="Y13733" s="62"/>
      <c r="Z13733" s="108"/>
    </row>
    <row r="13734" spans="23:26" x14ac:dyDescent="0.25">
      <c r="W13734" s="107"/>
      <c r="X13734" s="225"/>
      <c r="Y13734" s="62"/>
      <c r="Z13734" s="108"/>
    </row>
    <row r="13735" spans="23:26" x14ac:dyDescent="0.25">
      <c r="W13735" s="107"/>
      <c r="X13735" s="225"/>
      <c r="Y13735" s="62"/>
      <c r="Z13735" s="108"/>
    </row>
    <row r="13736" spans="23:26" x14ac:dyDescent="0.25">
      <c r="W13736" s="107"/>
      <c r="X13736" s="225"/>
      <c r="Y13736" s="62"/>
      <c r="Z13736" s="108"/>
    </row>
    <row r="13737" spans="23:26" x14ac:dyDescent="0.25">
      <c r="W13737" s="107"/>
      <c r="X13737" s="225"/>
      <c r="Y13737" s="62"/>
      <c r="Z13737" s="108"/>
    </row>
    <row r="13738" spans="23:26" x14ac:dyDescent="0.25">
      <c r="W13738" s="107"/>
      <c r="X13738" s="225"/>
      <c r="Y13738" s="62"/>
      <c r="Z13738" s="108"/>
    </row>
    <row r="13739" spans="23:26" x14ac:dyDescent="0.25">
      <c r="W13739" s="107"/>
      <c r="X13739" s="225"/>
      <c r="Y13739" s="62"/>
      <c r="Z13739" s="108"/>
    </row>
    <row r="13740" spans="23:26" x14ac:dyDescent="0.25">
      <c r="W13740" s="107"/>
      <c r="X13740" s="225"/>
      <c r="Y13740" s="62"/>
      <c r="Z13740" s="108"/>
    </row>
    <row r="13741" spans="23:26" x14ac:dyDescent="0.25">
      <c r="W13741" s="107"/>
      <c r="X13741" s="225"/>
      <c r="Y13741" s="62"/>
      <c r="Z13741" s="108"/>
    </row>
    <row r="13742" spans="23:26" x14ac:dyDescent="0.25">
      <c r="W13742" s="107"/>
      <c r="X13742" s="225"/>
      <c r="Y13742" s="62"/>
      <c r="Z13742" s="108"/>
    </row>
    <row r="13743" spans="23:26" x14ac:dyDescent="0.25">
      <c r="W13743" s="107"/>
      <c r="X13743" s="225"/>
      <c r="Y13743" s="62"/>
      <c r="Z13743" s="108"/>
    </row>
    <row r="13744" spans="23:26" x14ac:dyDescent="0.25">
      <c r="W13744" s="107"/>
      <c r="X13744" s="225"/>
      <c r="Y13744" s="62"/>
      <c r="Z13744" s="108"/>
    </row>
    <row r="13745" spans="23:26" x14ac:dyDescent="0.25">
      <c r="W13745" s="107"/>
      <c r="X13745" s="225"/>
      <c r="Y13745" s="62"/>
      <c r="Z13745" s="108"/>
    </row>
    <row r="13746" spans="23:26" x14ac:dyDescent="0.25">
      <c r="W13746" s="107"/>
      <c r="X13746" s="225"/>
      <c r="Y13746" s="62"/>
      <c r="Z13746" s="108"/>
    </row>
    <row r="13747" spans="23:26" x14ac:dyDescent="0.25">
      <c r="W13747" s="107"/>
      <c r="X13747" s="225"/>
      <c r="Y13747" s="62"/>
      <c r="Z13747" s="108"/>
    </row>
    <row r="13748" spans="23:26" x14ac:dyDescent="0.25">
      <c r="W13748" s="107"/>
      <c r="X13748" s="225"/>
      <c r="Y13748" s="62"/>
      <c r="Z13748" s="108"/>
    </row>
    <row r="13749" spans="23:26" x14ac:dyDescent="0.25">
      <c r="W13749" s="107"/>
      <c r="X13749" s="225"/>
      <c r="Y13749" s="62"/>
      <c r="Z13749" s="108"/>
    </row>
    <row r="13750" spans="23:26" x14ac:dyDescent="0.25">
      <c r="W13750" s="107"/>
      <c r="X13750" s="225"/>
      <c r="Y13750" s="62"/>
      <c r="Z13750" s="108"/>
    </row>
    <row r="13751" spans="23:26" x14ac:dyDescent="0.25">
      <c r="W13751" s="107"/>
      <c r="X13751" s="225"/>
      <c r="Y13751" s="62"/>
      <c r="Z13751" s="108"/>
    </row>
    <row r="13752" spans="23:26" x14ac:dyDescent="0.25">
      <c r="W13752" s="107"/>
      <c r="X13752" s="225"/>
      <c r="Y13752" s="62"/>
      <c r="Z13752" s="108"/>
    </row>
    <row r="13753" spans="23:26" x14ac:dyDescent="0.25">
      <c r="W13753" s="107"/>
      <c r="X13753" s="225"/>
      <c r="Y13753" s="62"/>
      <c r="Z13753" s="108"/>
    </row>
    <row r="13754" spans="23:26" x14ac:dyDescent="0.25">
      <c r="W13754" s="107"/>
      <c r="X13754" s="225"/>
      <c r="Y13754" s="62"/>
      <c r="Z13754" s="108"/>
    </row>
    <row r="13755" spans="23:26" x14ac:dyDescent="0.25">
      <c r="W13755" s="107"/>
      <c r="X13755" s="225"/>
      <c r="Y13755" s="62"/>
      <c r="Z13755" s="108"/>
    </row>
    <row r="13756" spans="23:26" x14ac:dyDescent="0.25">
      <c r="W13756" s="107"/>
      <c r="X13756" s="225"/>
      <c r="Y13756" s="62"/>
      <c r="Z13756" s="108"/>
    </row>
    <row r="13757" spans="23:26" x14ac:dyDescent="0.25">
      <c r="W13757" s="107"/>
      <c r="X13757" s="225"/>
      <c r="Y13757" s="62"/>
      <c r="Z13757" s="108"/>
    </row>
    <row r="13758" spans="23:26" x14ac:dyDescent="0.25">
      <c r="W13758" s="107"/>
      <c r="X13758" s="225"/>
      <c r="Y13758" s="62"/>
      <c r="Z13758" s="108"/>
    </row>
    <row r="13759" spans="23:26" x14ac:dyDescent="0.25">
      <c r="W13759" s="107"/>
      <c r="X13759" s="225"/>
      <c r="Y13759" s="62"/>
      <c r="Z13759" s="108"/>
    </row>
    <row r="13760" spans="23:26" x14ac:dyDescent="0.25">
      <c r="W13760" s="107"/>
      <c r="X13760" s="225"/>
      <c r="Y13760" s="62"/>
      <c r="Z13760" s="108"/>
    </row>
    <row r="13761" spans="23:26" x14ac:dyDescent="0.25">
      <c r="W13761" s="107"/>
      <c r="X13761" s="225"/>
      <c r="Y13761" s="62"/>
      <c r="Z13761" s="108"/>
    </row>
    <row r="13762" spans="23:26" x14ac:dyDescent="0.25">
      <c r="W13762" s="107"/>
      <c r="X13762" s="225"/>
      <c r="Y13762" s="62"/>
      <c r="Z13762" s="108"/>
    </row>
    <row r="13763" spans="23:26" x14ac:dyDescent="0.25">
      <c r="W13763" s="107"/>
      <c r="X13763" s="225"/>
      <c r="Y13763" s="62"/>
      <c r="Z13763" s="108"/>
    </row>
    <row r="13764" spans="23:26" x14ac:dyDescent="0.25">
      <c r="W13764" s="107"/>
      <c r="X13764" s="225"/>
      <c r="Y13764" s="62"/>
      <c r="Z13764" s="108"/>
    </row>
    <row r="13765" spans="23:26" x14ac:dyDescent="0.25">
      <c r="W13765" s="107"/>
      <c r="X13765" s="225"/>
      <c r="Y13765" s="62"/>
      <c r="Z13765" s="108"/>
    </row>
    <row r="13766" spans="23:26" x14ac:dyDescent="0.25">
      <c r="W13766" s="107"/>
      <c r="X13766" s="225"/>
      <c r="Y13766" s="62"/>
      <c r="Z13766" s="108"/>
    </row>
    <row r="13767" spans="23:26" x14ac:dyDescent="0.25">
      <c r="W13767" s="107"/>
      <c r="X13767" s="225"/>
      <c r="Y13767" s="62"/>
      <c r="Z13767" s="108"/>
    </row>
    <row r="13768" spans="23:26" x14ac:dyDescent="0.25">
      <c r="W13768" s="107"/>
      <c r="X13768" s="225"/>
      <c r="Y13768" s="62"/>
      <c r="Z13768" s="108"/>
    </row>
    <row r="13769" spans="23:26" x14ac:dyDescent="0.25">
      <c r="W13769" s="107"/>
      <c r="X13769" s="225"/>
      <c r="Y13769" s="62"/>
      <c r="Z13769" s="108"/>
    </row>
    <row r="13770" spans="23:26" x14ac:dyDescent="0.25">
      <c r="W13770" s="107"/>
      <c r="X13770" s="225"/>
      <c r="Y13770" s="62"/>
      <c r="Z13770" s="108"/>
    </row>
    <row r="13771" spans="23:26" x14ac:dyDescent="0.25">
      <c r="W13771" s="107"/>
      <c r="X13771" s="225"/>
      <c r="Y13771" s="62"/>
      <c r="Z13771" s="108"/>
    </row>
    <row r="13772" spans="23:26" x14ac:dyDescent="0.25">
      <c r="W13772" s="107"/>
      <c r="X13772" s="225"/>
      <c r="Y13772" s="62"/>
      <c r="Z13772" s="108"/>
    </row>
    <row r="13773" spans="23:26" x14ac:dyDescent="0.25">
      <c r="W13773" s="107"/>
      <c r="X13773" s="225"/>
      <c r="Y13773" s="62"/>
      <c r="Z13773" s="108"/>
    </row>
    <row r="13774" spans="23:26" x14ac:dyDescent="0.25">
      <c r="W13774" s="107"/>
      <c r="X13774" s="225"/>
      <c r="Y13774" s="62"/>
      <c r="Z13774" s="108"/>
    </row>
    <row r="13775" spans="23:26" x14ac:dyDescent="0.25">
      <c r="W13775" s="107"/>
      <c r="X13775" s="225"/>
      <c r="Y13775" s="62"/>
      <c r="Z13775" s="108"/>
    </row>
    <row r="13776" spans="23:26" x14ac:dyDescent="0.25">
      <c r="W13776" s="107"/>
      <c r="X13776" s="225"/>
      <c r="Y13776" s="62"/>
      <c r="Z13776" s="108"/>
    </row>
    <row r="13777" spans="23:26" x14ac:dyDescent="0.25">
      <c r="W13777" s="107"/>
      <c r="X13777" s="225"/>
      <c r="Y13777" s="62"/>
      <c r="Z13777" s="108"/>
    </row>
    <row r="13778" spans="23:26" x14ac:dyDescent="0.25">
      <c r="W13778" s="107"/>
      <c r="X13778" s="225"/>
      <c r="Y13778" s="62"/>
      <c r="Z13778" s="108"/>
    </row>
    <row r="13779" spans="23:26" x14ac:dyDescent="0.25">
      <c r="W13779" s="107"/>
      <c r="X13779" s="225"/>
      <c r="Y13779" s="62"/>
      <c r="Z13779" s="108"/>
    </row>
    <row r="13780" spans="23:26" x14ac:dyDescent="0.25">
      <c r="W13780" s="107"/>
      <c r="X13780" s="225"/>
      <c r="Y13780" s="62"/>
      <c r="Z13780" s="108"/>
    </row>
    <row r="13781" spans="23:26" x14ac:dyDescent="0.25">
      <c r="W13781" s="107"/>
      <c r="X13781" s="225"/>
      <c r="Y13781" s="62"/>
      <c r="Z13781" s="108"/>
    </row>
    <row r="13782" spans="23:26" x14ac:dyDescent="0.25">
      <c r="W13782" s="107"/>
      <c r="X13782" s="225"/>
      <c r="Y13782" s="62"/>
      <c r="Z13782" s="108"/>
    </row>
    <row r="13783" spans="23:26" x14ac:dyDescent="0.25">
      <c r="W13783" s="107"/>
      <c r="X13783" s="225"/>
      <c r="Y13783" s="62"/>
      <c r="Z13783" s="108"/>
    </row>
    <row r="13784" spans="23:26" x14ac:dyDescent="0.25">
      <c r="W13784" s="107"/>
      <c r="X13784" s="225"/>
      <c r="Y13784" s="62"/>
      <c r="Z13784" s="108"/>
    </row>
    <row r="13785" spans="23:26" x14ac:dyDescent="0.25">
      <c r="W13785" s="107"/>
      <c r="X13785" s="225"/>
      <c r="Y13785" s="62"/>
      <c r="Z13785" s="108"/>
    </row>
    <row r="13786" spans="23:26" x14ac:dyDescent="0.25">
      <c r="W13786" s="107"/>
      <c r="X13786" s="225"/>
      <c r="Y13786" s="62"/>
      <c r="Z13786" s="108"/>
    </row>
    <row r="13787" spans="23:26" x14ac:dyDescent="0.25">
      <c r="W13787" s="107"/>
      <c r="X13787" s="225"/>
      <c r="Y13787" s="62"/>
      <c r="Z13787" s="108"/>
    </row>
    <row r="13788" spans="23:26" x14ac:dyDescent="0.25">
      <c r="W13788" s="107"/>
      <c r="X13788" s="225"/>
      <c r="Y13788" s="62"/>
      <c r="Z13788" s="108"/>
    </row>
    <row r="13789" spans="23:26" x14ac:dyDescent="0.25">
      <c r="W13789" s="107"/>
      <c r="X13789" s="225"/>
      <c r="Y13789" s="62"/>
      <c r="Z13789" s="108"/>
    </row>
    <row r="13790" spans="23:26" x14ac:dyDescent="0.25">
      <c r="W13790" s="107"/>
      <c r="X13790" s="225"/>
      <c r="Y13790" s="62"/>
      <c r="Z13790" s="108"/>
    </row>
    <row r="13791" spans="23:26" x14ac:dyDescent="0.25">
      <c r="W13791" s="107"/>
      <c r="X13791" s="225"/>
      <c r="Y13791" s="62"/>
      <c r="Z13791" s="108"/>
    </row>
    <row r="13792" spans="23:26" x14ac:dyDescent="0.25">
      <c r="W13792" s="107"/>
      <c r="X13792" s="225"/>
      <c r="Y13792" s="62"/>
      <c r="Z13792" s="108"/>
    </row>
    <row r="13793" spans="23:26" x14ac:dyDescent="0.25">
      <c r="W13793" s="107"/>
      <c r="X13793" s="225"/>
      <c r="Y13793" s="62"/>
      <c r="Z13793" s="108"/>
    </row>
    <row r="13794" spans="23:26" x14ac:dyDescent="0.25">
      <c r="W13794" s="107"/>
      <c r="X13794" s="225"/>
      <c r="Y13794" s="62"/>
      <c r="Z13794" s="108"/>
    </row>
    <row r="13795" spans="23:26" x14ac:dyDescent="0.25">
      <c r="W13795" s="107"/>
      <c r="X13795" s="225"/>
      <c r="Y13795" s="62"/>
      <c r="Z13795" s="108"/>
    </row>
    <row r="13796" spans="23:26" x14ac:dyDescent="0.25">
      <c r="W13796" s="107"/>
      <c r="X13796" s="225"/>
      <c r="Y13796" s="62"/>
      <c r="Z13796" s="108"/>
    </row>
    <row r="13797" spans="23:26" x14ac:dyDescent="0.25">
      <c r="W13797" s="107"/>
      <c r="X13797" s="225"/>
      <c r="Y13797" s="62"/>
      <c r="Z13797" s="108"/>
    </row>
    <row r="13798" spans="23:26" x14ac:dyDescent="0.25">
      <c r="W13798" s="107"/>
      <c r="X13798" s="225"/>
      <c r="Y13798" s="62"/>
      <c r="Z13798" s="108"/>
    </row>
    <row r="13799" spans="23:26" x14ac:dyDescent="0.25">
      <c r="W13799" s="107"/>
      <c r="X13799" s="225"/>
      <c r="Y13799" s="62"/>
      <c r="Z13799" s="108"/>
    </row>
    <row r="13800" spans="23:26" x14ac:dyDescent="0.25">
      <c r="W13800" s="107"/>
      <c r="X13800" s="225"/>
      <c r="Y13800" s="62"/>
      <c r="Z13800" s="108"/>
    </row>
    <row r="13801" spans="23:26" x14ac:dyDescent="0.25">
      <c r="W13801" s="107"/>
      <c r="X13801" s="225"/>
      <c r="Y13801" s="62"/>
      <c r="Z13801" s="108"/>
    </row>
    <row r="13802" spans="23:26" x14ac:dyDescent="0.25">
      <c r="W13802" s="107"/>
      <c r="X13802" s="225"/>
      <c r="Y13802" s="62"/>
      <c r="Z13802" s="108"/>
    </row>
    <row r="13803" spans="23:26" x14ac:dyDescent="0.25">
      <c r="W13803" s="107"/>
      <c r="X13803" s="225"/>
      <c r="Y13803" s="62"/>
      <c r="Z13803" s="108"/>
    </row>
    <row r="13804" spans="23:26" x14ac:dyDescent="0.25">
      <c r="W13804" s="107"/>
      <c r="X13804" s="225"/>
      <c r="Y13804" s="62"/>
      <c r="Z13804" s="108"/>
    </row>
    <row r="13805" spans="23:26" x14ac:dyDescent="0.25">
      <c r="W13805" s="107"/>
      <c r="X13805" s="225"/>
      <c r="Y13805" s="62"/>
      <c r="Z13805" s="108"/>
    </row>
    <row r="13806" spans="23:26" x14ac:dyDescent="0.25">
      <c r="W13806" s="107"/>
      <c r="X13806" s="225"/>
      <c r="Y13806" s="62"/>
      <c r="Z13806" s="108"/>
    </row>
    <row r="13807" spans="23:26" x14ac:dyDescent="0.25">
      <c r="W13807" s="107"/>
      <c r="X13807" s="225"/>
      <c r="Y13807" s="62"/>
      <c r="Z13807" s="108"/>
    </row>
    <row r="13808" spans="23:26" x14ac:dyDescent="0.25">
      <c r="W13808" s="107"/>
      <c r="X13808" s="225"/>
      <c r="Y13808" s="62"/>
      <c r="Z13808" s="108"/>
    </row>
    <row r="13809" spans="23:26" x14ac:dyDescent="0.25">
      <c r="W13809" s="107"/>
      <c r="X13809" s="225"/>
      <c r="Y13809" s="62"/>
      <c r="Z13809" s="108"/>
    </row>
    <row r="13810" spans="23:26" x14ac:dyDescent="0.25">
      <c r="W13810" s="107"/>
      <c r="X13810" s="225"/>
      <c r="Y13810" s="62"/>
      <c r="Z13810" s="108"/>
    </row>
    <row r="13811" spans="23:26" x14ac:dyDescent="0.25">
      <c r="W13811" s="107"/>
      <c r="X13811" s="225"/>
      <c r="Y13811" s="62"/>
      <c r="Z13811" s="108"/>
    </row>
    <row r="13812" spans="23:26" x14ac:dyDescent="0.25">
      <c r="W13812" s="107"/>
      <c r="X13812" s="225"/>
      <c r="Y13812" s="62"/>
      <c r="Z13812" s="108"/>
    </row>
    <row r="13813" spans="23:26" x14ac:dyDescent="0.25">
      <c r="W13813" s="107"/>
      <c r="X13813" s="225"/>
      <c r="Y13813" s="62"/>
      <c r="Z13813" s="108"/>
    </row>
    <row r="13814" spans="23:26" x14ac:dyDescent="0.25">
      <c r="W13814" s="107"/>
      <c r="X13814" s="225"/>
      <c r="Y13814" s="62"/>
      <c r="Z13814" s="108"/>
    </row>
    <row r="13815" spans="23:26" x14ac:dyDescent="0.25">
      <c r="W13815" s="107"/>
      <c r="X13815" s="225"/>
      <c r="Y13815" s="62"/>
      <c r="Z13815" s="108"/>
    </row>
    <row r="13816" spans="23:26" x14ac:dyDescent="0.25">
      <c r="W13816" s="107"/>
      <c r="X13816" s="225"/>
      <c r="Y13816" s="62"/>
      <c r="Z13816" s="108"/>
    </row>
    <row r="13817" spans="23:26" x14ac:dyDescent="0.25">
      <c r="W13817" s="107"/>
      <c r="X13817" s="225"/>
      <c r="Y13817" s="62"/>
      <c r="Z13817" s="108"/>
    </row>
    <row r="13818" spans="23:26" x14ac:dyDescent="0.25">
      <c r="W13818" s="107"/>
      <c r="X13818" s="225"/>
      <c r="Y13818" s="62"/>
      <c r="Z13818" s="108"/>
    </row>
    <row r="13819" spans="23:26" x14ac:dyDescent="0.25">
      <c r="W13819" s="107"/>
      <c r="X13819" s="225"/>
      <c r="Y13819" s="62"/>
      <c r="Z13819" s="108"/>
    </row>
    <row r="13820" spans="23:26" x14ac:dyDescent="0.25">
      <c r="W13820" s="107"/>
      <c r="X13820" s="225"/>
      <c r="Y13820" s="62"/>
      <c r="Z13820" s="108"/>
    </row>
    <row r="13821" spans="23:26" x14ac:dyDescent="0.25">
      <c r="W13821" s="107"/>
      <c r="X13821" s="225"/>
      <c r="Y13821" s="62"/>
      <c r="Z13821" s="108"/>
    </row>
    <row r="13822" spans="23:26" x14ac:dyDescent="0.25">
      <c r="W13822" s="107"/>
      <c r="X13822" s="225"/>
      <c r="Y13822" s="62"/>
      <c r="Z13822" s="108"/>
    </row>
    <row r="13823" spans="23:26" x14ac:dyDescent="0.25">
      <c r="W13823" s="107"/>
      <c r="X13823" s="225"/>
      <c r="Y13823" s="62"/>
      <c r="Z13823" s="108"/>
    </row>
    <row r="13824" spans="23:26" x14ac:dyDescent="0.25">
      <c r="W13824" s="107"/>
      <c r="X13824" s="225"/>
      <c r="Y13824" s="62"/>
      <c r="Z13824" s="108"/>
    </row>
    <row r="13825" spans="23:26" x14ac:dyDescent="0.25">
      <c r="W13825" s="107"/>
      <c r="X13825" s="225"/>
      <c r="Y13825" s="62"/>
      <c r="Z13825" s="108"/>
    </row>
    <row r="13826" spans="23:26" x14ac:dyDescent="0.25">
      <c r="W13826" s="107"/>
      <c r="X13826" s="225"/>
      <c r="Y13826" s="62"/>
      <c r="Z13826" s="108"/>
    </row>
    <row r="13827" spans="23:26" x14ac:dyDescent="0.25">
      <c r="W13827" s="107"/>
      <c r="X13827" s="225"/>
      <c r="Y13827" s="62"/>
      <c r="Z13827" s="108"/>
    </row>
    <row r="13828" spans="23:26" x14ac:dyDescent="0.25">
      <c r="W13828" s="107"/>
      <c r="X13828" s="225"/>
      <c r="Y13828" s="62"/>
      <c r="Z13828" s="108"/>
    </row>
    <row r="13829" spans="23:26" x14ac:dyDescent="0.25">
      <c r="W13829" s="107"/>
      <c r="X13829" s="225"/>
      <c r="Y13829" s="62"/>
      <c r="Z13829" s="108"/>
    </row>
    <row r="13830" spans="23:26" x14ac:dyDescent="0.25">
      <c r="W13830" s="107"/>
      <c r="X13830" s="225"/>
      <c r="Y13830" s="62"/>
      <c r="Z13830" s="108"/>
    </row>
    <row r="13831" spans="23:26" x14ac:dyDescent="0.25">
      <c r="W13831" s="107"/>
      <c r="X13831" s="225"/>
      <c r="Y13831" s="62"/>
      <c r="Z13831" s="108"/>
    </row>
    <row r="13832" spans="23:26" x14ac:dyDescent="0.25">
      <c r="W13832" s="107"/>
      <c r="X13832" s="225"/>
      <c r="Y13832" s="62"/>
      <c r="Z13832" s="108"/>
    </row>
    <row r="13833" spans="23:26" x14ac:dyDescent="0.25">
      <c r="W13833" s="107"/>
      <c r="X13833" s="225"/>
      <c r="Y13833" s="62"/>
      <c r="Z13833" s="108"/>
    </row>
    <row r="13834" spans="23:26" x14ac:dyDescent="0.25">
      <c r="W13834" s="107"/>
      <c r="X13834" s="225"/>
      <c r="Y13834" s="62"/>
      <c r="Z13834" s="108"/>
    </row>
    <row r="13835" spans="23:26" x14ac:dyDescent="0.25">
      <c r="W13835" s="107"/>
      <c r="X13835" s="225"/>
      <c r="Y13835" s="62"/>
      <c r="Z13835" s="108"/>
    </row>
    <row r="13836" spans="23:26" x14ac:dyDescent="0.25">
      <c r="W13836" s="107"/>
      <c r="X13836" s="225"/>
      <c r="Y13836" s="62"/>
      <c r="Z13836" s="108"/>
    </row>
    <row r="13837" spans="23:26" x14ac:dyDescent="0.25">
      <c r="W13837" s="107"/>
      <c r="X13837" s="225"/>
      <c r="Y13837" s="62"/>
      <c r="Z13837" s="108"/>
    </row>
    <row r="13838" spans="23:26" x14ac:dyDescent="0.25">
      <c r="W13838" s="107"/>
      <c r="X13838" s="225"/>
      <c r="Y13838" s="62"/>
      <c r="Z13838" s="108"/>
    </row>
    <row r="13839" spans="23:26" x14ac:dyDescent="0.25">
      <c r="W13839" s="107"/>
      <c r="X13839" s="225"/>
      <c r="Y13839" s="62"/>
      <c r="Z13839" s="108"/>
    </row>
    <row r="13840" spans="23:26" x14ac:dyDescent="0.25">
      <c r="W13840" s="107"/>
      <c r="X13840" s="225"/>
      <c r="Y13840" s="62"/>
      <c r="Z13840" s="108"/>
    </row>
    <row r="13841" spans="23:26" x14ac:dyDescent="0.25">
      <c r="W13841" s="107"/>
      <c r="X13841" s="225"/>
      <c r="Y13841" s="62"/>
      <c r="Z13841" s="108"/>
    </row>
    <row r="13842" spans="23:26" x14ac:dyDescent="0.25">
      <c r="W13842" s="107"/>
      <c r="X13842" s="225"/>
      <c r="Y13842" s="62"/>
      <c r="Z13842" s="108"/>
    </row>
    <row r="13843" spans="23:26" x14ac:dyDescent="0.25">
      <c r="W13843" s="107"/>
      <c r="X13843" s="225"/>
      <c r="Y13843" s="62"/>
      <c r="Z13843" s="108"/>
    </row>
    <row r="13844" spans="23:26" x14ac:dyDescent="0.25">
      <c r="W13844" s="107"/>
      <c r="X13844" s="225"/>
      <c r="Y13844" s="62"/>
      <c r="Z13844" s="108"/>
    </row>
    <row r="13845" spans="23:26" x14ac:dyDescent="0.25">
      <c r="W13845" s="107"/>
      <c r="X13845" s="225"/>
      <c r="Y13845" s="62"/>
      <c r="Z13845" s="108"/>
    </row>
    <row r="13846" spans="23:26" x14ac:dyDescent="0.25">
      <c r="W13846" s="107"/>
      <c r="X13846" s="225"/>
      <c r="Y13846" s="62"/>
      <c r="Z13846" s="108"/>
    </row>
    <row r="13847" spans="23:26" x14ac:dyDescent="0.25">
      <c r="W13847" s="107"/>
      <c r="X13847" s="225"/>
      <c r="Y13847" s="62"/>
      <c r="Z13847" s="108"/>
    </row>
    <row r="13848" spans="23:26" x14ac:dyDescent="0.25">
      <c r="W13848" s="107"/>
      <c r="X13848" s="225"/>
      <c r="Y13848" s="62"/>
      <c r="Z13848" s="108"/>
    </row>
    <row r="13849" spans="23:26" x14ac:dyDescent="0.25">
      <c r="W13849" s="107"/>
      <c r="X13849" s="225"/>
      <c r="Y13849" s="62"/>
      <c r="Z13849" s="108"/>
    </row>
    <row r="13850" spans="23:26" x14ac:dyDescent="0.25">
      <c r="W13850" s="107"/>
      <c r="X13850" s="225"/>
      <c r="Y13850" s="62"/>
      <c r="Z13850" s="108"/>
    </row>
    <row r="13851" spans="23:26" x14ac:dyDescent="0.25">
      <c r="W13851" s="107"/>
      <c r="X13851" s="225"/>
      <c r="Y13851" s="62"/>
      <c r="Z13851" s="108"/>
    </row>
    <row r="13852" spans="23:26" x14ac:dyDescent="0.25">
      <c r="W13852" s="107"/>
      <c r="X13852" s="225"/>
      <c r="Y13852" s="62"/>
      <c r="Z13852" s="108"/>
    </row>
    <row r="13853" spans="23:26" x14ac:dyDescent="0.25">
      <c r="W13853" s="107"/>
      <c r="X13853" s="225"/>
      <c r="Y13853" s="62"/>
      <c r="Z13853" s="108"/>
    </row>
    <row r="13854" spans="23:26" x14ac:dyDescent="0.25">
      <c r="W13854" s="107"/>
      <c r="X13854" s="225"/>
      <c r="Y13854" s="62"/>
      <c r="Z13854" s="108"/>
    </row>
    <row r="13855" spans="23:26" x14ac:dyDescent="0.25">
      <c r="W13855" s="107"/>
      <c r="X13855" s="225"/>
      <c r="Y13855" s="62"/>
      <c r="Z13855" s="108"/>
    </row>
    <row r="13856" spans="23:26" x14ac:dyDescent="0.25">
      <c r="W13856" s="107"/>
      <c r="X13856" s="225"/>
      <c r="Y13856" s="62"/>
      <c r="Z13856" s="108"/>
    </row>
    <row r="13857" spans="23:26" x14ac:dyDescent="0.25">
      <c r="W13857" s="107"/>
      <c r="X13857" s="225"/>
      <c r="Y13857" s="62"/>
      <c r="Z13857" s="108"/>
    </row>
    <row r="13858" spans="23:26" x14ac:dyDescent="0.25">
      <c r="W13858" s="107"/>
      <c r="X13858" s="225"/>
      <c r="Y13858" s="62"/>
      <c r="Z13858" s="108"/>
    </row>
    <row r="13859" spans="23:26" x14ac:dyDescent="0.25">
      <c r="W13859" s="107"/>
      <c r="X13859" s="225"/>
      <c r="Y13859" s="62"/>
      <c r="Z13859" s="108"/>
    </row>
    <row r="13860" spans="23:26" x14ac:dyDescent="0.25">
      <c r="W13860" s="107"/>
      <c r="X13860" s="225"/>
      <c r="Y13860" s="62"/>
      <c r="Z13860" s="108"/>
    </row>
    <row r="13861" spans="23:26" x14ac:dyDescent="0.25">
      <c r="W13861" s="107"/>
      <c r="X13861" s="225"/>
      <c r="Y13861" s="62"/>
      <c r="Z13861" s="108"/>
    </row>
    <row r="13862" spans="23:26" x14ac:dyDescent="0.25">
      <c r="W13862" s="107"/>
      <c r="X13862" s="225"/>
      <c r="Y13862" s="62"/>
      <c r="Z13862" s="108"/>
    </row>
    <row r="13863" spans="23:26" x14ac:dyDescent="0.25">
      <c r="W13863" s="107"/>
      <c r="X13863" s="225"/>
      <c r="Y13863" s="62"/>
      <c r="Z13863" s="108"/>
    </row>
    <row r="13864" spans="23:26" x14ac:dyDescent="0.25">
      <c r="W13864" s="107"/>
      <c r="X13864" s="225"/>
      <c r="Y13864" s="62"/>
      <c r="Z13864" s="108"/>
    </row>
    <row r="13865" spans="23:26" x14ac:dyDescent="0.25">
      <c r="W13865" s="107"/>
      <c r="X13865" s="225"/>
      <c r="Y13865" s="62"/>
      <c r="Z13865" s="108"/>
    </row>
    <row r="13866" spans="23:26" x14ac:dyDescent="0.25">
      <c r="W13866" s="107"/>
      <c r="X13866" s="225"/>
      <c r="Y13866" s="62"/>
      <c r="Z13866" s="108"/>
    </row>
    <row r="13867" spans="23:26" x14ac:dyDescent="0.25">
      <c r="W13867" s="107"/>
      <c r="X13867" s="225"/>
      <c r="Y13867" s="62"/>
      <c r="Z13867" s="108"/>
    </row>
    <row r="13868" spans="23:26" x14ac:dyDescent="0.25">
      <c r="W13868" s="107"/>
      <c r="X13868" s="225"/>
      <c r="Y13868" s="62"/>
      <c r="Z13868" s="108"/>
    </row>
    <row r="13869" spans="23:26" x14ac:dyDescent="0.25">
      <c r="W13869" s="107"/>
      <c r="X13869" s="225"/>
      <c r="Y13869" s="62"/>
      <c r="Z13869" s="108"/>
    </row>
    <row r="13870" spans="23:26" x14ac:dyDescent="0.25">
      <c r="W13870" s="107"/>
      <c r="X13870" s="225"/>
      <c r="Y13870" s="62"/>
      <c r="Z13870" s="108"/>
    </row>
    <row r="13871" spans="23:26" x14ac:dyDescent="0.25">
      <c r="W13871" s="107"/>
      <c r="X13871" s="225"/>
      <c r="Y13871" s="62"/>
      <c r="Z13871" s="108"/>
    </row>
    <row r="13872" spans="23:26" x14ac:dyDescent="0.25">
      <c r="W13872" s="107"/>
      <c r="X13872" s="225"/>
      <c r="Y13872" s="62"/>
      <c r="Z13872" s="108"/>
    </row>
    <row r="13873" spans="23:26" x14ac:dyDescent="0.25">
      <c r="W13873" s="107"/>
      <c r="X13873" s="225"/>
      <c r="Y13873" s="62"/>
      <c r="Z13873" s="108"/>
    </row>
    <row r="13874" spans="23:26" x14ac:dyDescent="0.25">
      <c r="W13874" s="107"/>
      <c r="X13874" s="225"/>
      <c r="Y13874" s="62"/>
      <c r="Z13874" s="108"/>
    </row>
    <row r="13875" spans="23:26" x14ac:dyDescent="0.25">
      <c r="W13875" s="107"/>
      <c r="X13875" s="225"/>
      <c r="Y13875" s="62"/>
      <c r="Z13875" s="108"/>
    </row>
    <row r="13876" spans="23:26" x14ac:dyDescent="0.25">
      <c r="W13876" s="107"/>
      <c r="X13876" s="225"/>
      <c r="Y13876" s="62"/>
      <c r="Z13876" s="108"/>
    </row>
    <row r="13877" spans="23:26" x14ac:dyDescent="0.25">
      <c r="W13877" s="107"/>
      <c r="X13877" s="225"/>
      <c r="Y13877" s="62"/>
      <c r="Z13877" s="108"/>
    </row>
    <row r="13878" spans="23:26" x14ac:dyDescent="0.25">
      <c r="W13878" s="107"/>
      <c r="X13878" s="225"/>
      <c r="Y13878" s="62"/>
      <c r="Z13878" s="108"/>
    </row>
    <row r="13879" spans="23:26" x14ac:dyDescent="0.25">
      <c r="W13879" s="107"/>
      <c r="X13879" s="225"/>
      <c r="Y13879" s="62"/>
      <c r="Z13879" s="108"/>
    </row>
    <row r="13880" spans="23:26" x14ac:dyDescent="0.25">
      <c r="W13880" s="107"/>
      <c r="X13880" s="225"/>
      <c r="Y13880" s="62"/>
      <c r="Z13880" s="108"/>
    </row>
    <row r="13881" spans="23:26" x14ac:dyDescent="0.25">
      <c r="W13881" s="107"/>
      <c r="X13881" s="225"/>
      <c r="Y13881" s="62"/>
      <c r="Z13881" s="108"/>
    </row>
    <row r="13882" spans="23:26" x14ac:dyDescent="0.25">
      <c r="W13882" s="107"/>
      <c r="X13882" s="225"/>
      <c r="Y13882" s="62"/>
      <c r="Z13882" s="108"/>
    </row>
    <row r="13883" spans="23:26" x14ac:dyDescent="0.25">
      <c r="W13883" s="107"/>
      <c r="X13883" s="225"/>
      <c r="Y13883" s="62"/>
      <c r="Z13883" s="108"/>
    </row>
    <row r="13884" spans="23:26" x14ac:dyDescent="0.25">
      <c r="W13884" s="107"/>
      <c r="X13884" s="225"/>
      <c r="Y13884" s="62"/>
      <c r="Z13884" s="108"/>
    </row>
    <row r="13885" spans="23:26" x14ac:dyDescent="0.25">
      <c r="W13885" s="107"/>
      <c r="X13885" s="225"/>
      <c r="Y13885" s="62"/>
      <c r="Z13885" s="108"/>
    </row>
    <row r="13886" spans="23:26" x14ac:dyDescent="0.25">
      <c r="W13886" s="107"/>
      <c r="X13886" s="225"/>
      <c r="Y13886" s="62"/>
      <c r="Z13886" s="108"/>
    </row>
    <row r="13887" spans="23:26" x14ac:dyDescent="0.25">
      <c r="W13887" s="107"/>
      <c r="X13887" s="225"/>
      <c r="Y13887" s="62"/>
      <c r="Z13887" s="108"/>
    </row>
    <row r="13888" spans="23:26" x14ac:dyDescent="0.25">
      <c r="W13888" s="107"/>
      <c r="X13888" s="225"/>
      <c r="Y13888" s="62"/>
      <c r="Z13888" s="108"/>
    </row>
    <row r="13889" spans="23:26" x14ac:dyDescent="0.25">
      <c r="W13889" s="107"/>
      <c r="X13889" s="225"/>
      <c r="Y13889" s="62"/>
      <c r="Z13889" s="108"/>
    </row>
    <row r="13890" spans="23:26" x14ac:dyDescent="0.25">
      <c r="W13890" s="107"/>
      <c r="X13890" s="225"/>
      <c r="Y13890" s="62"/>
      <c r="Z13890" s="108"/>
    </row>
    <row r="13891" spans="23:26" x14ac:dyDescent="0.25">
      <c r="W13891" s="107"/>
      <c r="X13891" s="225"/>
      <c r="Y13891" s="62"/>
      <c r="Z13891" s="108"/>
    </row>
    <row r="13892" spans="23:26" x14ac:dyDescent="0.25">
      <c r="W13892" s="107"/>
      <c r="X13892" s="225"/>
      <c r="Y13892" s="62"/>
      <c r="Z13892" s="108"/>
    </row>
    <row r="13893" spans="23:26" x14ac:dyDescent="0.25">
      <c r="W13893" s="107"/>
      <c r="X13893" s="225"/>
      <c r="Y13893" s="62"/>
      <c r="Z13893" s="108"/>
    </row>
    <row r="13894" spans="23:26" x14ac:dyDescent="0.25">
      <c r="W13894" s="107"/>
      <c r="X13894" s="225"/>
      <c r="Y13894" s="62"/>
      <c r="Z13894" s="108"/>
    </row>
    <row r="13895" spans="23:26" x14ac:dyDescent="0.25">
      <c r="W13895" s="107"/>
      <c r="X13895" s="225"/>
      <c r="Y13895" s="62"/>
      <c r="Z13895" s="108"/>
    </row>
    <row r="13896" spans="23:26" x14ac:dyDescent="0.25">
      <c r="W13896" s="107"/>
      <c r="X13896" s="225"/>
      <c r="Y13896" s="62"/>
      <c r="Z13896" s="108"/>
    </row>
    <row r="13897" spans="23:26" x14ac:dyDescent="0.25">
      <c r="W13897" s="107"/>
      <c r="X13897" s="225"/>
      <c r="Y13897" s="62"/>
      <c r="Z13897" s="108"/>
    </row>
    <row r="13898" spans="23:26" x14ac:dyDescent="0.25">
      <c r="W13898" s="107"/>
      <c r="X13898" s="225"/>
      <c r="Y13898" s="62"/>
      <c r="Z13898" s="108"/>
    </row>
    <row r="13899" spans="23:26" x14ac:dyDescent="0.25">
      <c r="W13899" s="107"/>
      <c r="X13899" s="225"/>
      <c r="Y13899" s="62"/>
      <c r="Z13899" s="108"/>
    </row>
    <row r="13900" spans="23:26" x14ac:dyDescent="0.25">
      <c r="W13900" s="107"/>
      <c r="X13900" s="225"/>
      <c r="Y13900" s="62"/>
      <c r="Z13900" s="108"/>
    </row>
    <row r="13901" spans="23:26" x14ac:dyDescent="0.25">
      <c r="W13901" s="107"/>
      <c r="X13901" s="225"/>
      <c r="Y13901" s="62"/>
      <c r="Z13901" s="108"/>
    </row>
    <row r="13902" spans="23:26" x14ac:dyDescent="0.25">
      <c r="W13902" s="107"/>
      <c r="X13902" s="225"/>
      <c r="Y13902" s="62"/>
      <c r="Z13902" s="108"/>
    </row>
    <row r="13903" spans="23:26" x14ac:dyDescent="0.25">
      <c r="W13903" s="107"/>
      <c r="X13903" s="225"/>
      <c r="Y13903" s="62"/>
      <c r="Z13903" s="108"/>
    </row>
    <row r="13904" spans="23:26" x14ac:dyDescent="0.25">
      <c r="W13904" s="107"/>
      <c r="X13904" s="225"/>
      <c r="Y13904" s="62"/>
      <c r="Z13904" s="108"/>
    </row>
    <row r="13905" spans="23:26" x14ac:dyDescent="0.25">
      <c r="W13905" s="107"/>
      <c r="X13905" s="225"/>
      <c r="Y13905" s="62"/>
      <c r="Z13905" s="108"/>
    </row>
    <row r="13906" spans="23:26" x14ac:dyDescent="0.25">
      <c r="W13906" s="107"/>
      <c r="X13906" s="225"/>
      <c r="Y13906" s="62"/>
      <c r="Z13906" s="108"/>
    </row>
    <row r="13907" spans="23:26" x14ac:dyDescent="0.25">
      <c r="W13907" s="107"/>
      <c r="X13907" s="225"/>
      <c r="Y13907" s="62"/>
      <c r="Z13907" s="108"/>
    </row>
    <row r="13908" spans="23:26" x14ac:dyDescent="0.25">
      <c r="W13908" s="107"/>
      <c r="X13908" s="225"/>
      <c r="Y13908" s="62"/>
      <c r="Z13908" s="108"/>
    </row>
    <row r="13909" spans="23:26" x14ac:dyDescent="0.25">
      <c r="W13909" s="107"/>
      <c r="X13909" s="225"/>
      <c r="Y13909" s="62"/>
      <c r="Z13909" s="108"/>
    </row>
    <row r="13910" spans="23:26" x14ac:dyDescent="0.25">
      <c r="W13910" s="107"/>
      <c r="X13910" s="225"/>
      <c r="Y13910" s="62"/>
      <c r="Z13910" s="108"/>
    </row>
    <row r="13911" spans="23:26" x14ac:dyDescent="0.25">
      <c r="W13911" s="107"/>
      <c r="X13911" s="225"/>
      <c r="Y13911" s="62"/>
      <c r="Z13911" s="108"/>
    </row>
    <row r="13912" spans="23:26" x14ac:dyDescent="0.25">
      <c r="W13912" s="107"/>
      <c r="X13912" s="225"/>
      <c r="Y13912" s="62"/>
      <c r="Z13912" s="108"/>
    </row>
    <row r="13913" spans="23:26" x14ac:dyDescent="0.25">
      <c r="W13913" s="107"/>
      <c r="X13913" s="225"/>
      <c r="Y13913" s="62"/>
      <c r="Z13913" s="108"/>
    </row>
    <row r="13914" spans="23:26" x14ac:dyDescent="0.25">
      <c r="W13914" s="107"/>
      <c r="X13914" s="225"/>
      <c r="Y13914" s="62"/>
      <c r="Z13914" s="108"/>
    </row>
    <row r="13915" spans="23:26" x14ac:dyDescent="0.25">
      <c r="W13915" s="107"/>
      <c r="X13915" s="225"/>
      <c r="Y13915" s="62"/>
      <c r="Z13915" s="108"/>
    </row>
    <row r="13916" spans="23:26" x14ac:dyDescent="0.25">
      <c r="W13916" s="107"/>
      <c r="X13916" s="225"/>
      <c r="Y13916" s="62"/>
      <c r="Z13916" s="108"/>
    </row>
    <row r="13917" spans="23:26" x14ac:dyDescent="0.25">
      <c r="W13917" s="107"/>
      <c r="X13917" s="225"/>
      <c r="Y13917" s="62"/>
      <c r="Z13917" s="108"/>
    </row>
    <row r="13918" spans="23:26" x14ac:dyDescent="0.25">
      <c r="W13918" s="107"/>
      <c r="X13918" s="225"/>
      <c r="Y13918" s="62"/>
      <c r="Z13918" s="108"/>
    </row>
    <row r="13919" spans="23:26" x14ac:dyDescent="0.25">
      <c r="W13919" s="107"/>
      <c r="X13919" s="225"/>
      <c r="Y13919" s="62"/>
      <c r="Z13919" s="108"/>
    </row>
    <row r="13920" spans="23:26" x14ac:dyDescent="0.25">
      <c r="W13920" s="107"/>
      <c r="X13920" s="225"/>
      <c r="Y13920" s="62"/>
      <c r="Z13920" s="108"/>
    </row>
    <row r="13921" spans="23:26" x14ac:dyDescent="0.25">
      <c r="W13921" s="107"/>
      <c r="X13921" s="225"/>
      <c r="Y13921" s="62"/>
      <c r="Z13921" s="108"/>
    </row>
    <row r="13922" spans="23:26" x14ac:dyDescent="0.25">
      <c r="W13922" s="107"/>
      <c r="X13922" s="225"/>
      <c r="Y13922" s="62"/>
      <c r="Z13922" s="108"/>
    </row>
    <row r="13923" spans="23:26" x14ac:dyDescent="0.25">
      <c r="W13923" s="107"/>
      <c r="X13923" s="225"/>
      <c r="Y13923" s="62"/>
      <c r="Z13923" s="108"/>
    </row>
    <row r="13924" spans="23:26" x14ac:dyDescent="0.25">
      <c r="W13924" s="107"/>
      <c r="X13924" s="225"/>
      <c r="Y13924" s="62"/>
      <c r="Z13924" s="108"/>
    </row>
    <row r="13925" spans="23:26" x14ac:dyDescent="0.25">
      <c r="W13925" s="107"/>
      <c r="X13925" s="225"/>
      <c r="Y13925" s="62"/>
      <c r="Z13925" s="108"/>
    </row>
    <row r="13926" spans="23:26" x14ac:dyDescent="0.25">
      <c r="W13926" s="107"/>
      <c r="X13926" s="225"/>
      <c r="Y13926" s="62"/>
      <c r="Z13926" s="108"/>
    </row>
    <row r="13927" spans="23:26" x14ac:dyDescent="0.25">
      <c r="W13927" s="107"/>
      <c r="X13927" s="225"/>
      <c r="Y13927" s="62"/>
      <c r="Z13927" s="108"/>
    </row>
    <row r="13928" spans="23:26" x14ac:dyDescent="0.25">
      <c r="W13928" s="107"/>
      <c r="X13928" s="225"/>
      <c r="Y13928" s="62"/>
      <c r="Z13928" s="108"/>
    </row>
    <row r="13929" spans="23:26" x14ac:dyDescent="0.25">
      <c r="W13929" s="107"/>
      <c r="X13929" s="225"/>
      <c r="Y13929" s="62"/>
      <c r="Z13929" s="108"/>
    </row>
    <row r="13930" spans="23:26" x14ac:dyDescent="0.25">
      <c r="W13930" s="107"/>
      <c r="X13930" s="225"/>
      <c r="Y13930" s="62"/>
      <c r="Z13930" s="108"/>
    </row>
    <row r="13931" spans="23:26" x14ac:dyDescent="0.25">
      <c r="W13931" s="107"/>
      <c r="X13931" s="225"/>
      <c r="Y13931" s="62"/>
      <c r="Z13931" s="108"/>
    </row>
    <row r="13932" spans="23:26" x14ac:dyDescent="0.25">
      <c r="W13932" s="107"/>
      <c r="X13932" s="225"/>
      <c r="Y13932" s="62"/>
      <c r="Z13932" s="108"/>
    </row>
    <row r="13933" spans="23:26" x14ac:dyDescent="0.25">
      <c r="W13933" s="107"/>
      <c r="X13933" s="225"/>
      <c r="Y13933" s="62"/>
      <c r="Z13933" s="108"/>
    </row>
    <row r="13934" spans="23:26" x14ac:dyDescent="0.25">
      <c r="W13934" s="107"/>
      <c r="X13934" s="225"/>
      <c r="Y13934" s="62"/>
      <c r="Z13934" s="108"/>
    </row>
    <row r="13935" spans="23:26" x14ac:dyDescent="0.25">
      <c r="W13935" s="107"/>
      <c r="X13935" s="225"/>
      <c r="Y13935" s="62"/>
      <c r="Z13935" s="108"/>
    </row>
    <row r="13936" spans="23:26" x14ac:dyDescent="0.25">
      <c r="W13936" s="107"/>
      <c r="X13936" s="225"/>
      <c r="Y13936" s="62"/>
      <c r="Z13936" s="108"/>
    </row>
    <row r="13937" spans="23:26" x14ac:dyDescent="0.25">
      <c r="W13937" s="107"/>
      <c r="X13937" s="225"/>
      <c r="Y13937" s="62"/>
      <c r="Z13937" s="108"/>
    </row>
    <row r="13938" spans="23:26" x14ac:dyDescent="0.25">
      <c r="W13938" s="107"/>
      <c r="X13938" s="225"/>
      <c r="Y13938" s="62"/>
      <c r="Z13938" s="108"/>
    </row>
    <row r="13939" spans="23:26" x14ac:dyDescent="0.25">
      <c r="W13939" s="107"/>
      <c r="X13939" s="225"/>
      <c r="Y13939" s="62"/>
      <c r="Z13939" s="108"/>
    </row>
    <row r="13940" spans="23:26" x14ac:dyDescent="0.25">
      <c r="W13940" s="107"/>
      <c r="X13940" s="225"/>
      <c r="Y13940" s="62"/>
      <c r="Z13940" s="108"/>
    </row>
    <row r="13941" spans="23:26" x14ac:dyDescent="0.25">
      <c r="W13941" s="107"/>
      <c r="X13941" s="225"/>
      <c r="Y13941" s="62"/>
      <c r="Z13941" s="108"/>
    </row>
    <row r="13942" spans="23:26" x14ac:dyDescent="0.25">
      <c r="W13942" s="107"/>
      <c r="X13942" s="225"/>
      <c r="Y13942" s="62"/>
      <c r="Z13942" s="108"/>
    </row>
    <row r="13943" spans="23:26" x14ac:dyDescent="0.25">
      <c r="W13943" s="107"/>
      <c r="X13943" s="225"/>
      <c r="Y13943" s="62"/>
      <c r="Z13943" s="108"/>
    </row>
    <row r="13944" spans="23:26" x14ac:dyDescent="0.25">
      <c r="W13944" s="107"/>
      <c r="X13944" s="225"/>
      <c r="Y13944" s="62"/>
      <c r="Z13944" s="108"/>
    </row>
    <row r="13945" spans="23:26" x14ac:dyDescent="0.25">
      <c r="W13945" s="107"/>
      <c r="X13945" s="225"/>
      <c r="Y13945" s="62"/>
      <c r="Z13945" s="108"/>
    </row>
    <row r="13946" spans="23:26" x14ac:dyDescent="0.25">
      <c r="W13946" s="107"/>
      <c r="X13946" s="225"/>
      <c r="Y13946" s="62"/>
      <c r="Z13946" s="108"/>
    </row>
    <row r="13947" spans="23:26" x14ac:dyDescent="0.25">
      <c r="W13947" s="107"/>
      <c r="X13947" s="225"/>
      <c r="Y13947" s="62"/>
      <c r="Z13947" s="108"/>
    </row>
    <row r="13948" spans="23:26" x14ac:dyDescent="0.25">
      <c r="W13948" s="107"/>
      <c r="X13948" s="225"/>
      <c r="Y13948" s="62"/>
      <c r="Z13948" s="108"/>
    </row>
    <row r="13949" spans="23:26" x14ac:dyDescent="0.25">
      <c r="W13949" s="107"/>
      <c r="X13949" s="225"/>
      <c r="Y13949" s="62"/>
      <c r="Z13949" s="108"/>
    </row>
    <row r="13950" spans="23:26" x14ac:dyDescent="0.25">
      <c r="W13950" s="107"/>
      <c r="X13950" s="225"/>
      <c r="Y13950" s="62"/>
      <c r="Z13950" s="108"/>
    </row>
    <row r="13951" spans="23:26" x14ac:dyDescent="0.25">
      <c r="W13951" s="107"/>
      <c r="X13951" s="225"/>
      <c r="Y13951" s="62"/>
      <c r="Z13951" s="108"/>
    </row>
    <row r="13952" spans="23:26" x14ac:dyDescent="0.25">
      <c r="W13952" s="107"/>
      <c r="X13952" s="225"/>
      <c r="Y13952" s="62"/>
      <c r="Z13952" s="108"/>
    </row>
    <row r="13953" spans="23:26" x14ac:dyDescent="0.25">
      <c r="W13953" s="107"/>
      <c r="X13953" s="225"/>
      <c r="Y13953" s="62"/>
      <c r="Z13953" s="108"/>
    </row>
    <row r="13954" spans="23:26" x14ac:dyDescent="0.25">
      <c r="W13954" s="107"/>
      <c r="X13954" s="225"/>
      <c r="Y13954" s="62"/>
      <c r="Z13954" s="108"/>
    </row>
    <row r="13955" spans="23:26" x14ac:dyDescent="0.25">
      <c r="W13955" s="107"/>
      <c r="X13955" s="225"/>
      <c r="Y13955" s="62"/>
      <c r="Z13955" s="108"/>
    </row>
    <row r="13956" spans="23:26" x14ac:dyDescent="0.25">
      <c r="W13956" s="107"/>
      <c r="X13956" s="225"/>
      <c r="Y13956" s="62"/>
      <c r="Z13956" s="108"/>
    </row>
    <row r="13957" spans="23:26" x14ac:dyDescent="0.25">
      <c r="W13957" s="107"/>
      <c r="X13957" s="225"/>
      <c r="Y13957" s="62"/>
      <c r="Z13957" s="108"/>
    </row>
    <row r="13958" spans="23:26" x14ac:dyDescent="0.25">
      <c r="W13958" s="107"/>
      <c r="X13958" s="225"/>
      <c r="Y13958" s="62"/>
      <c r="Z13958" s="108"/>
    </row>
    <row r="13959" spans="23:26" x14ac:dyDescent="0.25">
      <c r="W13959" s="107"/>
      <c r="X13959" s="225"/>
      <c r="Y13959" s="62"/>
      <c r="Z13959" s="108"/>
    </row>
    <row r="13960" spans="23:26" x14ac:dyDescent="0.25">
      <c r="W13960" s="107"/>
      <c r="X13960" s="225"/>
      <c r="Y13960" s="62"/>
      <c r="Z13960" s="108"/>
    </row>
    <row r="13961" spans="23:26" x14ac:dyDescent="0.25">
      <c r="W13961" s="107"/>
      <c r="X13961" s="225"/>
      <c r="Y13961" s="62"/>
      <c r="Z13961" s="108"/>
    </row>
    <row r="13962" spans="23:26" x14ac:dyDescent="0.25">
      <c r="W13962" s="107"/>
      <c r="X13962" s="225"/>
      <c r="Y13962" s="62"/>
      <c r="Z13962" s="108"/>
    </row>
    <row r="13963" spans="23:26" x14ac:dyDescent="0.25">
      <c r="W13963" s="107"/>
      <c r="X13963" s="225"/>
      <c r="Y13963" s="62"/>
      <c r="Z13963" s="108"/>
    </row>
    <row r="13964" spans="23:26" x14ac:dyDescent="0.25">
      <c r="W13964" s="107"/>
      <c r="X13964" s="225"/>
      <c r="Y13964" s="62"/>
      <c r="Z13964" s="108"/>
    </row>
    <row r="13965" spans="23:26" x14ac:dyDescent="0.25">
      <c r="W13965" s="107"/>
      <c r="X13965" s="225"/>
      <c r="Y13965" s="62"/>
      <c r="Z13965" s="108"/>
    </row>
    <row r="13966" spans="23:26" x14ac:dyDescent="0.25">
      <c r="W13966" s="107"/>
      <c r="X13966" s="225"/>
      <c r="Y13966" s="62"/>
      <c r="Z13966" s="108"/>
    </row>
    <row r="13967" spans="23:26" x14ac:dyDescent="0.25">
      <c r="W13967" s="107"/>
      <c r="X13967" s="225"/>
      <c r="Y13967" s="62"/>
      <c r="Z13967" s="108"/>
    </row>
    <row r="13968" spans="23:26" x14ac:dyDescent="0.25">
      <c r="W13968" s="107"/>
      <c r="X13968" s="225"/>
      <c r="Y13968" s="62"/>
      <c r="Z13968" s="108"/>
    </row>
    <row r="13969" spans="23:26" x14ac:dyDescent="0.25">
      <c r="W13969" s="107"/>
      <c r="X13969" s="225"/>
      <c r="Y13969" s="62"/>
      <c r="Z13969" s="108"/>
    </row>
    <row r="13970" spans="23:26" x14ac:dyDescent="0.25">
      <c r="W13970" s="107"/>
      <c r="X13970" s="225"/>
      <c r="Y13970" s="62"/>
      <c r="Z13970" s="108"/>
    </row>
    <row r="13971" spans="23:26" x14ac:dyDescent="0.25">
      <c r="W13971" s="107"/>
      <c r="X13971" s="225"/>
      <c r="Y13971" s="62"/>
      <c r="Z13971" s="108"/>
    </row>
    <row r="13972" spans="23:26" x14ac:dyDescent="0.25">
      <c r="W13972" s="107"/>
      <c r="X13972" s="225"/>
      <c r="Y13972" s="62"/>
      <c r="Z13972" s="108"/>
    </row>
    <row r="13973" spans="23:26" x14ac:dyDescent="0.25">
      <c r="W13973" s="107"/>
      <c r="X13973" s="225"/>
      <c r="Y13973" s="62"/>
      <c r="Z13973" s="108"/>
    </row>
    <row r="13974" spans="23:26" x14ac:dyDescent="0.25">
      <c r="W13974" s="107"/>
      <c r="X13974" s="225"/>
      <c r="Y13974" s="62"/>
      <c r="Z13974" s="108"/>
    </row>
    <row r="13975" spans="23:26" x14ac:dyDescent="0.25">
      <c r="W13975" s="107"/>
      <c r="X13975" s="225"/>
      <c r="Y13975" s="62"/>
      <c r="Z13975" s="108"/>
    </row>
    <row r="13976" spans="23:26" x14ac:dyDescent="0.25">
      <c r="W13976" s="107"/>
      <c r="X13976" s="225"/>
      <c r="Y13976" s="62"/>
      <c r="Z13976" s="108"/>
    </row>
    <row r="13977" spans="23:26" x14ac:dyDescent="0.25">
      <c r="W13977" s="107"/>
      <c r="X13977" s="225"/>
      <c r="Y13977" s="62"/>
      <c r="Z13977" s="108"/>
    </row>
    <row r="13978" spans="23:26" x14ac:dyDescent="0.25">
      <c r="W13978" s="107"/>
      <c r="X13978" s="225"/>
      <c r="Y13978" s="62"/>
      <c r="Z13978" s="108"/>
    </row>
    <row r="13979" spans="23:26" x14ac:dyDescent="0.25">
      <c r="W13979" s="107"/>
      <c r="X13979" s="225"/>
      <c r="Y13979" s="62"/>
      <c r="Z13979" s="108"/>
    </row>
    <row r="13980" spans="23:26" x14ac:dyDescent="0.25">
      <c r="W13980" s="107"/>
      <c r="X13980" s="225"/>
      <c r="Y13980" s="62"/>
      <c r="Z13980" s="108"/>
    </row>
    <row r="13981" spans="23:26" x14ac:dyDescent="0.25">
      <c r="W13981" s="107"/>
      <c r="X13981" s="225"/>
      <c r="Y13981" s="62"/>
      <c r="Z13981" s="108"/>
    </row>
    <row r="13982" spans="23:26" x14ac:dyDescent="0.25">
      <c r="W13982" s="107"/>
      <c r="X13982" s="225"/>
      <c r="Y13982" s="62"/>
      <c r="Z13982" s="108"/>
    </row>
    <row r="13983" spans="23:26" x14ac:dyDescent="0.25">
      <c r="W13983" s="107"/>
      <c r="X13983" s="225"/>
      <c r="Y13983" s="62"/>
      <c r="Z13983" s="108"/>
    </row>
    <row r="13984" spans="23:26" x14ac:dyDescent="0.25">
      <c r="W13984" s="107"/>
      <c r="X13984" s="225"/>
      <c r="Y13984" s="62"/>
      <c r="Z13984" s="108"/>
    </row>
    <row r="13985" spans="23:26" x14ac:dyDescent="0.25">
      <c r="W13985" s="107"/>
      <c r="X13985" s="225"/>
      <c r="Y13985" s="62"/>
      <c r="Z13985" s="108"/>
    </row>
    <row r="13986" spans="23:26" x14ac:dyDescent="0.25">
      <c r="W13986" s="107"/>
      <c r="X13986" s="225"/>
      <c r="Y13986" s="62"/>
      <c r="Z13986" s="108"/>
    </row>
    <row r="13987" spans="23:26" x14ac:dyDescent="0.25">
      <c r="W13987" s="107"/>
      <c r="X13987" s="225"/>
      <c r="Y13987" s="62"/>
      <c r="Z13987" s="108"/>
    </row>
    <row r="13988" spans="23:26" x14ac:dyDescent="0.25">
      <c r="W13988" s="107"/>
      <c r="X13988" s="225"/>
      <c r="Y13988" s="62"/>
      <c r="Z13988" s="108"/>
    </row>
    <row r="13989" spans="23:26" x14ac:dyDescent="0.25">
      <c r="W13989" s="107"/>
      <c r="X13989" s="225"/>
      <c r="Y13989" s="62"/>
      <c r="Z13989" s="108"/>
    </row>
    <row r="13990" spans="23:26" x14ac:dyDescent="0.25">
      <c r="W13990" s="107"/>
      <c r="X13990" s="225"/>
      <c r="Y13990" s="62"/>
      <c r="Z13990" s="108"/>
    </row>
    <row r="13991" spans="23:26" x14ac:dyDescent="0.25">
      <c r="W13991" s="107"/>
      <c r="X13991" s="225"/>
      <c r="Y13991" s="62"/>
      <c r="Z13991" s="108"/>
    </row>
    <row r="13992" spans="23:26" x14ac:dyDescent="0.25">
      <c r="W13992" s="107"/>
      <c r="X13992" s="225"/>
      <c r="Y13992" s="62"/>
      <c r="Z13992" s="108"/>
    </row>
    <row r="13993" spans="23:26" x14ac:dyDescent="0.25">
      <c r="W13993" s="107"/>
      <c r="X13993" s="225"/>
      <c r="Y13993" s="62"/>
      <c r="Z13993" s="108"/>
    </row>
    <row r="13994" spans="23:26" x14ac:dyDescent="0.25">
      <c r="W13994" s="107"/>
      <c r="X13994" s="225"/>
      <c r="Y13994" s="62"/>
      <c r="Z13994" s="108"/>
    </row>
    <row r="13995" spans="23:26" x14ac:dyDescent="0.25">
      <c r="W13995" s="107"/>
      <c r="X13995" s="225"/>
      <c r="Y13995" s="62"/>
      <c r="Z13995" s="108"/>
    </row>
    <row r="13996" spans="23:26" x14ac:dyDescent="0.25">
      <c r="W13996" s="107"/>
      <c r="X13996" s="225"/>
      <c r="Y13996" s="62"/>
      <c r="Z13996" s="108"/>
    </row>
    <row r="13997" spans="23:26" x14ac:dyDescent="0.25">
      <c r="W13997" s="107"/>
      <c r="X13997" s="225"/>
      <c r="Y13997" s="62"/>
      <c r="Z13997" s="108"/>
    </row>
    <row r="13998" spans="23:26" x14ac:dyDescent="0.25">
      <c r="W13998" s="107"/>
      <c r="X13998" s="225"/>
      <c r="Y13998" s="62"/>
      <c r="Z13998" s="108"/>
    </row>
    <row r="13999" spans="23:26" x14ac:dyDescent="0.25">
      <c r="W13999" s="107"/>
      <c r="X13999" s="225"/>
      <c r="Y13999" s="62"/>
      <c r="Z13999" s="108"/>
    </row>
    <row r="14000" spans="23:26" x14ac:dyDescent="0.25">
      <c r="W14000" s="107"/>
      <c r="X14000" s="225"/>
      <c r="Y14000" s="62"/>
      <c r="Z14000" s="108"/>
    </row>
    <row r="14001" spans="23:26" x14ac:dyDescent="0.25">
      <c r="W14001" s="107"/>
      <c r="X14001" s="225"/>
      <c r="Y14001" s="62"/>
      <c r="Z14001" s="108"/>
    </row>
    <row r="14002" spans="23:26" x14ac:dyDescent="0.25">
      <c r="W14002" s="107"/>
      <c r="X14002" s="225"/>
      <c r="Y14002" s="62"/>
      <c r="Z14002" s="108"/>
    </row>
    <row r="14003" spans="23:26" x14ac:dyDescent="0.25">
      <c r="W14003" s="107"/>
      <c r="X14003" s="225"/>
      <c r="Y14003" s="62"/>
      <c r="Z14003" s="108"/>
    </row>
    <row r="14004" spans="23:26" x14ac:dyDescent="0.25">
      <c r="W14004" s="107"/>
      <c r="X14004" s="225"/>
      <c r="Y14004" s="62"/>
      <c r="Z14004" s="108"/>
    </row>
    <row r="14005" spans="23:26" x14ac:dyDescent="0.25">
      <c r="W14005" s="107"/>
      <c r="X14005" s="225"/>
      <c r="Y14005" s="62"/>
      <c r="Z14005" s="108"/>
    </row>
    <row r="14006" spans="23:26" x14ac:dyDescent="0.25">
      <c r="W14006" s="107"/>
      <c r="X14006" s="225"/>
      <c r="Y14006" s="62"/>
      <c r="Z14006" s="108"/>
    </row>
    <row r="14007" spans="23:26" x14ac:dyDescent="0.25">
      <c r="W14007" s="107"/>
      <c r="X14007" s="225"/>
      <c r="Y14007" s="62"/>
      <c r="Z14007" s="108"/>
    </row>
    <row r="14008" spans="23:26" x14ac:dyDescent="0.25">
      <c r="W14008" s="107"/>
      <c r="X14008" s="225"/>
      <c r="Y14008" s="62"/>
      <c r="Z14008" s="108"/>
    </row>
    <row r="14009" spans="23:26" x14ac:dyDescent="0.25">
      <c r="W14009" s="107"/>
      <c r="X14009" s="225"/>
      <c r="Y14009" s="62"/>
      <c r="Z14009" s="108"/>
    </row>
    <row r="14010" spans="23:26" x14ac:dyDescent="0.25">
      <c r="W14010" s="107"/>
      <c r="X14010" s="225"/>
      <c r="Y14010" s="62"/>
      <c r="Z14010" s="108"/>
    </row>
    <row r="14011" spans="23:26" x14ac:dyDescent="0.25">
      <c r="W14011" s="107"/>
      <c r="X14011" s="225"/>
      <c r="Y14011" s="62"/>
      <c r="Z14011" s="108"/>
    </row>
    <row r="14012" spans="23:26" x14ac:dyDescent="0.25">
      <c r="W14012" s="107"/>
      <c r="X14012" s="225"/>
      <c r="Y14012" s="62"/>
      <c r="Z14012" s="108"/>
    </row>
    <row r="14013" spans="23:26" x14ac:dyDescent="0.25">
      <c r="W14013" s="107"/>
      <c r="X14013" s="225"/>
      <c r="Y14013" s="62"/>
      <c r="Z14013" s="108"/>
    </row>
    <row r="14014" spans="23:26" x14ac:dyDescent="0.25">
      <c r="W14014" s="107"/>
      <c r="X14014" s="225"/>
      <c r="Y14014" s="62"/>
      <c r="Z14014" s="108"/>
    </row>
    <row r="14015" spans="23:26" x14ac:dyDescent="0.25">
      <c r="W14015" s="107"/>
      <c r="X14015" s="225"/>
      <c r="Y14015" s="62"/>
      <c r="Z14015" s="108"/>
    </row>
    <row r="14016" spans="23:26" x14ac:dyDescent="0.25">
      <c r="W14016" s="107"/>
      <c r="X14016" s="225"/>
      <c r="Y14016" s="62"/>
      <c r="Z14016" s="108"/>
    </row>
    <row r="14017" spans="23:26" x14ac:dyDescent="0.25">
      <c r="W14017" s="107"/>
      <c r="X14017" s="225"/>
      <c r="Y14017" s="62"/>
      <c r="Z14017" s="108"/>
    </row>
    <row r="14018" spans="23:26" x14ac:dyDescent="0.25">
      <c r="W14018" s="107"/>
      <c r="X14018" s="225"/>
      <c r="Y14018" s="62"/>
      <c r="Z14018" s="108"/>
    </row>
    <row r="14019" spans="23:26" x14ac:dyDescent="0.25">
      <c r="W14019" s="107"/>
      <c r="X14019" s="225"/>
      <c r="Y14019" s="62"/>
      <c r="Z14019" s="108"/>
    </row>
    <row r="14020" spans="23:26" x14ac:dyDescent="0.25">
      <c r="W14020" s="107"/>
      <c r="X14020" s="225"/>
      <c r="Y14020" s="62"/>
      <c r="Z14020" s="108"/>
    </row>
    <row r="14021" spans="23:26" x14ac:dyDescent="0.25">
      <c r="W14021" s="107"/>
      <c r="X14021" s="225"/>
      <c r="Y14021" s="62"/>
      <c r="Z14021" s="108"/>
    </row>
    <row r="14022" spans="23:26" x14ac:dyDescent="0.25">
      <c r="W14022" s="107"/>
      <c r="X14022" s="225"/>
      <c r="Y14022" s="62"/>
      <c r="Z14022" s="108"/>
    </row>
    <row r="14023" spans="23:26" x14ac:dyDescent="0.25">
      <c r="W14023" s="107"/>
      <c r="X14023" s="225"/>
      <c r="Y14023" s="62"/>
      <c r="Z14023" s="108"/>
    </row>
    <row r="14024" spans="23:26" x14ac:dyDescent="0.25">
      <c r="W14024" s="107"/>
      <c r="X14024" s="225"/>
      <c r="Y14024" s="62"/>
      <c r="Z14024" s="108"/>
    </row>
    <row r="14025" spans="23:26" x14ac:dyDescent="0.25">
      <c r="W14025" s="107"/>
      <c r="X14025" s="225"/>
      <c r="Y14025" s="62"/>
      <c r="Z14025" s="108"/>
    </row>
    <row r="14026" spans="23:26" x14ac:dyDescent="0.25">
      <c r="W14026" s="107"/>
      <c r="X14026" s="225"/>
      <c r="Y14026" s="62"/>
      <c r="Z14026" s="108"/>
    </row>
    <row r="14027" spans="23:26" x14ac:dyDescent="0.25">
      <c r="W14027" s="107"/>
      <c r="X14027" s="225"/>
      <c r="Y14027" s="62"/>
      <c r="Z14027" s="108"/>
    </row>
    <row r="14028" spans="23:26" x14ac:dyDescent="0.25">
      <c r="W14028" s="107"/>
      <c r="X14028" s="225"/>
      <c r="Y14028" s="62"/>
      <c r="Z14028" s="108"/>
    </row>
    <row r="14029" spans="23:26" x14ac:dyDescent="0.25">
      <c r="W14029" s="107"/>
      <c r="X14029" s="225"/>
      <c r="Y14029" s="62"/>
      <c r="Z14029" s="108"/>
    </row>
    <row r="14030" spans="23:26" x14ac:dyDescent="0.25">
      <c r="W14030" s="107"/>
      <c r="X14030" s="225"/>
      <c r="Y14030" s="62"/>
      <c r="Z14030" s="108"/>
    </row>
    <row r="14031" spans="23:26" x14ac:dyDescent="0.25">
      <c r="W14031" s="107"/>
      <c r="X14031" s="225"/>
      <c r="Y14031" s="62"/>
      <c r="Z14031" s="108"/>
    </row>
    <row r="14032" spans="23:26" x14ac:dyDescent="0.25">
      <c r="W14032" s="107"/>
      <c r="X14032" s="225"/>
      <c r="Y14032" s="62"/>
      <c r="Z14032" s="108"/>
    </row>
    <row r="14033" spans="23:26" x14ac:dyDescent="0.25">
      <c r="W14033" s="107"/>
      <c r="X14033" s="225"/>
      <c r="Y14033" s="62"/>
      <c r="Z14033" s="108"/>
    </row>
    <row r="14034" spans="23:26" x14ac:dyDescent="0.25">
      <c r="W14034" s="107"/>
      <c r="X14034" s="225"/>
      <c r="Y14034" s="62"/>
      <c r="Z14034" s="108"/>
    </row>
    <row r="14035" spans="23:26" x14ac:dyDescent="0.25">
      <c r="W14035" s="107"/>
      <c r="X14035" s="225"/>
      <c r="Y14035" s="62"/>
      <c r="Z14035" s="108"/>
    </row>
    <row r="14036" spans="23:26" x14ac:dyDescent="0.25">
      <c r="W14036" s="107"/>
      <c r="X14036" s="225"/>
      <c r="Y14036" s="62"/>
      <c r="Z14036" s="108"/>
    </row>
    <row r="14037" spans="23:26" x14ac:dyDescent="0.25">
      <c r="W14037" s="107"/>
      <c r="X14037" s="225"/>
      <c r="Y14037" s="62"/>
      <c r="Z14037" s="108"/>
    </row>
    <row r="14038" spans="23:26" x14ac:dyDescent="0.25">
      <c r="W14038" s="107"/>
      <c r="X14038" s="225"/>
      <c r="Y14038" s="62"/>
      <c r="Z14038" s="108"/>
    </row>
    <row r="14039" spans="23:26" x14ac:dyDescent="0.25">
      <c r="W14039" s="107"/>
      <c r="X14039" s="225"/>
      <c r="Y14039" s="62"/>
      <c r="Z14039" s="108"/>
    </row>
    <row r="14040" spans="23:26" x14ac:dyDescent="0.25">
      <c r="W14040" s="107"/>
      <c r="X14040" s="225"/>
      <c r="Y14040" s="62"/>
      <c r="Z14040" s="108"/>
    </row>
    <row r="14041" spans="23:26" x14ac:dyDescent="0.25">
      <c r="W14041" s="107"/>
      <c r="X14041" s="225"/>
      <c r="Y14041" s="62"/>
      <c r="Z14041" s="108"/>
    </row>
    <row r="14042" spans="23:26" x14ac:dyDescent="0.25">
      <c r="W14042" s="107"/>
      <c r="X14042" s="225"/>
      <c r="Y14042" s="62"/>
      <c r="Z14042" s="108"/>
    </row>
    <row r="14043" spans="23:26" x14ac:dyDescent="0.25">
      <c r="W14043" s="107"/>
      <c r="X14043" s="225"/>
      <c r="Y14043" s="62"/>
      <c r="Z14043" s="108"/>
    </row>
    <row r="14044" spans="23:26" x14ac:dyDescent="0.25">
      <c r="W14044" s="107"/>
      <c r="X14044" s="225"/>
      <c r="Y14044" s="62"/>
      <c r="Z14044" s="108"/>
    </row>
    <row r="14045" spans="23:26" x14ac:dyDescent="0.25">
      <c r="W14045" s="107"/>
      <c r="X14045" s="225"/>
      <c r="Y14045" s="62"/>
      <c r="Z14045" s="108"/>
    </row>
    <row r="14046" spans="23:26" x14ac:dyDescent="0.25">
      <c r="W14046" s="107"/>
      <c r="X14046" s="225"/>
      <c r="Y14046" s="62"/>
      <c r="Z14046" s="108"/>
    </row>
    <row r="14047" spans="23:26" x14ac:dyDescent="0.25">
      <c r="W14047" s="107"/>
      <c r="X14047" s="225"/>
      <c r="Y14047" s="62"/>
      <c r="Z14047" s="108"/>
    </row>
    <row r="14048" spans="23:26" x14ac:dyDescent="0.25">
      <c r="W14048" s="107"/>
      <c r="X14048" s="225"/>
      <c r="Y14048" s="62"/>
      <c r="Z14048" s="108"/>
    </row>
    <row r="14049" spans="23:26" x14ac:dyDescent="0.25">
      <c r="W14049" s="107"/>
      <c r="X14049" s="225"/>
      <c r="Y14049" s="62"/>
      <c r="Z14049" s="108"/>
    </row>
    <row r="14050" spans="23:26" x14ac:dyDescent="0.25">
      <c r="W14050" s="107"/>
      <c r="X14050" s="225"/>
      <c r="Y14050" s="62"/>
      <c r="Z14050" s="108"/>
    </row>
    <row r="14051" spans="23:26" x14ac:dyDescent="0.25">
      <c r="W14051" s="107"/>
      <c r="X14051" s="225"/>
      <c r="Y14051" s="62"/>
      <c r="Z14051" s="108"/>
    </row>
    <row r="14052" spans="23:26" x14ac:dyDescent="0.25">
      <c r="W14052" s="107"/>
      <c r="X14052" s="225"/>
      <c r="Y14052" s="62"/>
      <c r="Z14052" s="108"/>
    </row>
    <row r="14053" spans="23:26" x14ac:dyDescent="0.25">
      <c r="W14053" s="107"/>
      <c r="X14053" s="225"/>
      <c r="Y14053" s="62"/>
      <c r="Z14053" s="108"/>
    </row>
    <row r="14054" spans="23:26" x14ac:dyDescent="0.25">
      <c r="W14054" s="107"/>
      <c r="X14054" s="225"/>
      <c r="Y14054" s="62"/>
      <c r="Z14054" s="108"/>
    </row>
    <row r="14055" spans="23:26" x14ac:dyDescent="0.25">
      <c r="W14055" s="107"/>
      <c r="X14055" s="225"/>
      <c r="Y14055" s="62"/>
      <c r="Z14055" s="108"/>
    </row>
    <row r="14056" spans="23:26" x14ac:dyDescent="0.25">
      <c r="W14056" s="107"/>
      <c r="X14056" s="225"/>
      <c r="Y14056" s="62"/>
      <c r="Z14056" s="108"/>
    </row>
    <row r="14057" spans="23:26" x14ac:dyDescent="0.25">
      <c r="W14057" s="107"/>
      <c r="X14057" s="225"/>
      <c r="Y14057" s="62"/>
      <c r="Z14057" s="108"/>
    </row>
    <row r="14058" spans="23:26" x14ac:dyDescent="0.25">
      <c r="W14058" s="107"/>
      <c r="X14058" s="225"/>
      <c r="Y14058" s="62"/>
      <c r="Z14058" s="108"/>
    </row>
    <row r="14059" spans="23:26" x14ac:dyDescent="0.25">
      <c r="W14059" s="107"/>
      <c r="X14059" s="225"/>
      <c r="Y14059" s="62"/>
      <c r="Z14059" s="108"/>
    </row>
    <row r="14060" spans="23:26" x14ac:dyDescent="0.25">
      <c r="W14060" s="107"/>
      <c r="X14060" s="225"/>
      <c r="Y14060" s="62"/>
      <c r="Z14060" s="108"/>
    </row>
    <row r="14061" spans="23:26" x14ac:dyDescent="0.25">
      <c r="W14061" s="107"/>
      <c r="X14061" s="225"/>
      <c r="Y14061" s="62"/>
      <c r="Z14061" s="108"/>
    </row>
    <row r="14062" spans="23:26" x14ac:dyDescent="0.25">
      <c r="W14062" s="107"/>
      <c r="X14062" s="225"/>
      <c r="Y14062" s="62"/>
      <c r="Z14062" s="108"/>
    </row>
    <row r="14063" spans="23:26" x14ac:dyDescent="0.25">
      <c r="W14063" s="107"/>
      <c r="X14063" s="225"/>
      <c r="Y14063" s="62"/>
      <c r="Z14063" s="108"/>
    </row>
    <row r="14064" spans="23:26" x14ac:dyDescent="0.25">
      <c r="W14064" s="107"/>
      <c r="X14064" s="225"/>
      <c r="Y14064" s="62"/>
      <c r="Z14064" s="108"/>
    </row>
    <row r="14065" spans="23:26" x14ac:dyDescent="0.25">
      <c r="W14065" s="107"/>
      <c r="X14065" s="225"/>
      <c r="Y14065" s="62"/>
      <c r="Z14065" s="108"/>
    </row>
    <row r="14066" spans="23:26" x14ac:dyDescent="0.25">
      <c r="W14066" s="107"/>
      <c r="X14066" s="225"/>
      <c r="Y14066" s="62"/>
      <c r="Z14066" s="108"/>
    </row>
    <row r="14067" spans="23:26" x14ac:dyDescent="0.25">
      <c r="W14067" s="107"/>
      <c r="X14067" s="225"/>
      <c r="Y14067" s="62"/>
      <c r="Z14067" s="108"/>
    </row>
    <row r="14068" spans="23:26" x14ac:dyDescent="0.25">
      <c r="W14068" s="107"/>
      <c r="X14068" s="225"/>
      <c r="Y14068" s="62"/>
      <c r="Z14068" s="108"/>
    </row>
    <row r="14069" spans="23:26" x14ac:dyDescent="0.25">
      <c r="W14069" s="107"/>
      <c r="X14069" s="225"/>
      <c r="Y14069" s="62"/>
      <c r="Z14069" s="108"/>
    </row>
    <row r="14070" spans="23:26" x14ac:dyDescent="0.25">
      <c r="W14070" s="107"/>
      <c r="X14070" s="225"/>
      <c r="Y14070" s="62"/>
      <c r="Z14070" s="108"/>
    </row>
    <row r="14071" spans="23:26" x14ac:dyDescent="0.25">
      <c r="W14071" s="107"/>
      <c r="X14071" s="225"/>
      <c r="Y14071" s="62"/>
      <c r="Z14071" s="108"/>
    </row>
    <row r="14072" spans="23:26" x14ac:dyDescent="0.25">
      <c r="W14072" s="107"/>
      <c r="X14072" s="225"/>
      <c r="Y14072" s="62"/>
      <c r="Z14072" s="108"/>
    </row>
    <row r="14073" spans="23:26" x14ac:dyDescent="0.25">
      <c r="W14073" s="107"/>
      <c r="X14073" s="225"/>
      <c r="Y14073" s="62"/>
      <c r="Z14073" s="108"/>
    </row>
    <row r="14074" spans="23:26" x14ac:dyDescent="0.25">
      <c r="W14074" s="107"/>
      <c r="X14074" s="225"/>
      <c r="Y14074" s="62"/>
      <c r="Z14074" s="108"/>
    </row>
    <row r="14075" spans="23:26" x14ac:dyDescent="0.25">
      <c r="W14075" s="107"/>
      <c r="X14075" s="225"/>
      <c r="Y14075" s="62"/>
      <c r="Z14075" s="108"/>
    </row>
    <row r="14076" spans="23:26" x14ac:dyDescent="0.25">
      <c r="W14076" s="107"/>
      <c r="X14076" s="225"/>
      <c r="Y14076" s="62"/>
      <c r="Z14076" s="108"/>
    </row>
    <row r="14077" spans="23:26" x14ac:dyDescent="0.25">
      <c r="W14077" s="107"/>
      <c r="X14077" s="225"/>
      <c r="Y14077" s="62"/>
      <c r="Z14077" s="108"/>
    </row>
    <row r="14078" spans="23:26" x14ac:dyDescent="0.25">
      <c r="W14078" s="107"/>
      <c r="X14078" s="225"/>
      <c r="Y14078" s="62"/>
      <c r="Z14078" s="108"/>
    </row>
    <row r="14079" spans="23:26" x14ac:dyDescent="0.25">
      <c r="W14079" s="107"/>
      <c r="X14079" s="225"/>
      <c r="Y14079" s="62"/>
      <c r="Z14079" s="108"/>
    </row>
    <row r="14080" spans="23:26" x14ac:dyDescent="0.25">
      <c r="W14080" s="107"/>
      <c r="X14080" s="225"/>
      <c r="Y14080" s="62"/>
      <c r="Z14080" s="108"/>
    </row>
    <row r="14081" spans="23:26" x14ac:dyDescent="0.25">
      <c r="W14081" s="107"/>
      <c r="X14081" s="225"/>
      <c r="Y14081" s="62"/>
      <c r="Z14081" s="108"/>
    </row>
    <row r="14082" spans="23:26" x14ac:dyDescent="0.25">
      <c r="W14082" s="107"/>
      <c r="X14082" s="225"/>
      <c r="Y14082" s="62"/>
      <c r="Z14082" s="108"/>
    </row>
    <row r="14083" spans="23:26" x14ac:dyDescent="0.25">
      <c r="W14083" s="107"/>
      <c r="X14083" s="225"/>
      <c r="Y14083" s="62"/>
      <c r="Z14083" s="108"/>
    </row>
    <row r="14084" spans="23:26" x14ac:dyDescent="0.25">
      <c r="W14084" s="107"/>
      <c r="X14084" s="225"/>
      <c r="Y14084" s="62"/>
      <c r="Z14084" s="108"/>
    </row>
    <row r="14085" spans="23:26" x14ac:dyDescent="0.25">
      <c r="W14085" s="107"/>
      <c r="X14085" s="225"/>
      <c r="Y14085" s="62"/>
      <c r="Z14085" s="108"/>
    </row>
    <row r="14086" spans="23:26" x14ac:dyDescent="0.25">
      <c r="W14086" s="107"/>
      <c r="X14086" s="225"/>
      <c r="Y14086" s="62"/>
      <c r="Z14086" s="108"/>
    </row>
    <row r="14087" spans="23:26" x14ac:dyDescent="0.25">
      <c r="W14087" s="107"/>
      <c r="X14087" s="225"/>
      <c r="Y14087" s="62"/>
      <c r="Z14087" s="108"/>
    </row>
    <row r="14088" spans="23:26" x14ac:dyDescent="0.25">
      <c r="W14088" s="107"/>
      <c r="X14088" s="225"/>
      <c r="Y14088" s="62"/>
      <c r="Z14088" s="108"/>
    </row>
    <row r="14089" spans="23:26" x14ac:dyDescent="0.25">
      <c r="W14089" s="107"/>
      <c r="X14089" s="225"/>
      <c r="Y14089" s="62"/>
      <c r="Z14089" s="108"/>
    </row>
    <row r="14090" spans="23:26" x14ac:dyDescent="0.25">
      <c r="W14090" s="107"/>
      <c r="X14090" s="225"/>
      <c r="Y14090" s="62"/>
      <c r="Z14090" s="108"/>
    </row>
    <row r="14091" spans="23:26" x14ac:dyDescent="0.25">
      <c r="W14091" s="107"/>
      <c r="X14091" s="225"/>
      <c r="Y14091" s="62"/>
      <c r="Z14091" s="108"/>
    </row>
    <row r="14092" spans="23:26" x14ac:dyDescent="0.25">
      <c r="W14092" s="107"/>
      <c r="X14092" s="225"/>
      <c r="Y14092" s="62"/>
      <c r="Z14092" s="108"/>
    </row>
    <row r="14093" spans="23:26" x14ac:dyDescent="0.25">
      <c r="W14093" s="107"/>
      <c r="X14093" s="225"/>
      <c r="Y14093" s="62"/>
      <c r="Z14093" s="108"/>
    </row>
    <row r="14094" spans="23:26" x14ac:dyDescent="0.25">
      <c r="W14094" s="107"/>
      <c r="X14094" s="225"/>
      <c r="Y14094" s="62"/>
      <c r="Z14094" s="108"/>
    </row>
    <row r="14095" spans="23:26" x14ac:dyDescent="0.25">
      <c r="W14095" s="107"/>
      <c r="X14095" s="225"/>
      <c r="Y14095" s="62"/>
      <c r="Z14095" s="108"/>
    </row>
    <row r="14096" spans="23:26" x14ac:dyDescent="0.25">
      <c r="W14096" s="107"/>
      <c r="X14096" s="225"/>
      <c r="Y14096" s="62"/>
      <c r="Z14096" s="108"/>
    </row>
    <row r="14097" spans="23:26" x14ac:dyDescent="0.25">
      <c r="W14097" s="107"/>
      <c r="X14097" s="225"/>
      <c r="Y14097" s="62"/>
      <c r="Z14097" s="108"/>
    </row>
    <row r="14098" spans="23:26" x14ac:dyDescent="0.25">
      <c r="W14098" s="107"/>
      <c r="X14098" s="225"/>
      <c r="Y14098" s="62"/>
      <c r="Z14098" s="108"/>
    </row>
    <row r="14099" spans="23:26" x14ac:dyDescent="0.25">
      <c r="W14099" s="107"/>
      <c r="X14099" s="225"/>
      <c r="Y14099" s="62"/>
      <c r="Z14099" s="108"/>
    </row>
    <row r="14100" spans="23:26" x14ac:dyDescent="0.25">
      <c r="W14100" s="107"/>
      <c r="X14100" s="225"/>
      <c r="Y14100" s="62"/>
      <c r="Z14100" s="108"/>
    </row>
    <row r="14101" spans="23:26" x14ac:dyDescent="0.25">
      <c r="W14101" s="107"/>
      <c r="X14101" s="225"/>
      <c r="Y14101" s="62"/>
      <c r="Z14101" s="108"/>
    </row>
    <row r="14102" spans="23:26" x14ac:dyDescent="0.25">
      <c r="W14102" s="107"/>
      <c r="X14102" s="225"/>
      <c r="Y14102" s="62"/>
      <c r="Z14102" s="108"/>
    </row>
    <row r="14103" spans="23:26" x14ac:dyDescent="0.25">
      <c r="W14103" s="107"/>
      <c r="X14103" s="225"/>
      <c r="Y14103" s="62"/>
      <c r="Z14103" s="108"/>
    </row>
    <row r="14104" spans="23:26" x14ac:dyDescent="0.25">
      <c r="W14104" s="107"/>
      <c r="X14104" s="225"/>
      <c r="Y14104" s="62"/>
      <c r="Z14104" s="108"/>
    </row>
    <row r="14105" spans="23:26" x14ac:dyDescent="0.25">
      <c r="W14105" s="107"/>
      <c r="X14105" s="225"/>
      <c r="Y14105" s="62"/>
      <c r="Z14105" s="108"/>
    </row>
    <row r="14106" spans="23:26" x14ac:dyDescent="0.25">
      <c r="W14106" s="107"/>
      <c r="X14106" s="225"/>
      <c r="Y14106" s="62"/>
      <c r="Z14106" s="108"/>
    </row>
    <row r="14107" spans="23:26" x14ac:dyDescent="0.25">
      <c r="W14107" s="107"/>
      <c r="X14107" s="225"/>
      <c r="Y14107" s="62"/>
      <c r="Z14107" s="108"/>
    </row>
    <row r="14108" spans="23:26" x14ac:dyDescent="0.25">
      <c r="W14108" s="107"/>
      <c r="X14108" s="225"/>
      <c r="Y14108" s="62"/>
      <c r="Z14108" s="108"/>
    </row>
    <row r="14109" spans="23:26" x14ac:dyDescent="0.25">
      <c r="W14109" s="107"/>
      <c r="X14109" s="225"/>
      <c r="Y14109" s="62"/>
      <c r="Z14109" s="108"/>
    </row>
    <row r="14110" spans="23:26" x14ac:dyDescent="0.25">
      <c r="W14110" s="107"/>
      <c r="X14110" s="225"/>
      <c r="Y14110" s="62"/>
      <c r="Z14110" s="108"/>
    </row>
    <row r="14111" spans="23:26" x14ac:dyDescent="0.25">
      <c r="W14111" s="107"/>
      <c r="X14111" s="225"/>
      <c r="Y14111" s="62"/>
      <c r="Z14111" s="108"/>
    </row>
    <row r="14112" spans="23:26" x14ac:dyDescent="0.25">
      <c r="W14112" s="107"/>
      <c r="X14112" s="225"/>
      <c r="Y14112" s="62"/>
      <c r="Z14112" s="108"/>
    </row>
    <row r="14113" spans="23:26" x14ac:dyDescent="0.25">
      <c r="W14113" s="107"/>
      <c r="X14113" s="225"/>
      <c r="Y14113" s="62"/>
      <c r="Z14113" s="108"/>
    </row>
    <row r="14114" spans="23:26" x14ac:dyDescent="0.25">
      <c r="W14114" s="107"/>
      <c r="X14114" s="225"/>
      <c r="Y14114" s="62"/>
      <c r="Z14114" s="108"/>
    </row>
    <row r="14115" spans="23:26" x14ac:dyDescent="0.25">
      <c r="W14115" s="107"/>
      <c r="X14115" s="225"/>
      <c r="Y14115" s="62"/>
      <c r="Z14115" s="108"/>
    </row>
    <row r="14116" spans="23:26" x14ac:dyDescent="0.25">
      <c r="W14116" s="107"/>
      <c r="X14116" s="225"/>
      <c r="Y14116" s="62"/>
      <c r="Z14116" s="108"/>
    </row>
    <row r="14117" spans="23:26" x14ac:dyDescent="0.25">
      <c r="W14117" s="107"/>
      <c r="X14117" s="225"/>
      <c r="Y14117" s="62"/>
      <c r="Z14117" s="108"/>
    </row>
    <row r="14118" spans="23:26" x14ac:dyDescent="0.25">
      <c r="W14118" s="107"/>
      <c r="X14118" s="225"/>
      <c r="Y14118" s="62"/>
      <c r="Z14118" s="108"/>
    </row>
    <row r="14119" spans="23:26" x14ac:dyDescent="0.25">
      <c r="W14119" s="107"/>
      <c r="X14119" s="225"/>
      <c r="Y14119" s="62"/>
      <c r="Z14119" s="108"/>
    </row>
    <row r="14120" spans="23:26" x14ac:dyDescent="0.25">
      <c r="W14120" s="107"/>
      <c r="X14120" s="225"/>
      <c r="Y14120" s="62"/>
      <c r="Z14120" s="108"/>
    </row>
    <row r="14121" spans="23:26" x14ac:dyDescent="0.25">
      <c r="W14121" s="107"/>
      <c r="X14121" s="225"/>
      <c r="Y14121" s="62"/>
      <c r="Z14121" s="108"/>
    </row>
    <row r="14122" spans="23:26" x14ac:dyDescent="0.25">
      <c r="W14122" s="107"/>
      <c r="X14122" s="225"/>
      <c r="Y14122" s="62"/>
      <c r="Z14122" s="108"/>
    </row>
    <row r="14123" spans="23:26" x14ac:dyDescent="0.25">
      <c r="W14123" s="107"/>
      <c r="X14123" s="225"/>
      <c r="Y14123" s="62"/>
      <c r="Z14123" s="108"/>
    </row>
    <row r="14124" spans="23:26" x14ac:dyDescent="0.25">
      <c r="W14124" s="107"/>
      <c r="X14124" s="225"/>
      <c r="Y14124" s="62"/>
      <c r="Z14124" s="108"/>
    </row>
    <row r="14125" spans="23:26" x14ac:dyDescent="0.25">
      <c r="W14125" s="107"/>
      <c r="X14125" s="225"/>
      <c r="Y14125" s="62"/>
      <c r="Z14125" s="108"/>
    </row>
    <row r="14126" spans="23:26" x14ac:dyDescent="0.25">
      <c r="W14126" s="107"/>
      <c r="X14126" s="225"/>
      <c r="Y14126" s="62"/>
      <c r="Z14126" s="108"/>
    </row>
    <row r="14127" spans="23:26" x14ac:dyDescent="0.25">
      <c r="W14127" s="107"/>
      <c r="X14127" s="225"/>
      <c r="Y14127" s="62"/>
      <c r="Z14127" s="108"/>
    </row>
    <row r="14128" spans="23:26" x14ac:dyDescent="0.25">
      <c r="W14128" s="107"/>
      <c r="X14128" s="225"/>
      <c r="Y14128" s="62"/>
      <c r="Z14128" s="108"/>
    </row>
    <row r="14129" spans="23:26" x14ac:dyDescent="0.25">
      <c r="W14129" s="107"/>
      <c r="X14129" s="225"/>
      <c r="Y14129" s="62"/>
      <c r="Z14129" s="108"/>
    </row>
    <row r="14130" spans="23:26" x14ac:dyDescent="0.25">
      <c r="W14130" s="107"/>
      <c r="X14130" s="225"/>
      <c r="Y14130" s="62"/>
      <c r="Z14130" s="108"/>
    </row>
    <row r="14131" spans="23:26" x14ac:dyDescent="0.25">
      <c r="W14131" s="107"/>
      <c r="X14131" s="225"/>
      <c r="Y14131" s="62"/>
      <c r="Z14131" s="108"/>
    </row>
    <row r="14132" spans="23:26" x14ac:dyDescent="0.25">
      <c r="W14132" s="107"/>
      <c r="X14132" s="225"/>
      <c r="Y14132" s="62"/>
      <c r="Z14132" s="108"/>
    </row>
    <row r="14133" spans="23:26" x14ac:dyDescent="0.25">
      <c r="W14133" s="107"/>
      <c r="X14133" s="225"/>
      <c r="Y14133" s="62"/>
      <c r="Z14133" s="108"/>
    </row>
    <row r="14134" spans="23:26" x14ac:dyDescent="0.25">
      <c r="W14134" s="107"/>
      <c r="X14134" s="225"/>
      <c r="Y14134" s="62"/>
      <c r="Z14134" s="108"/>
    </row>
    <row r="14135" spans="23:26" x14ac:dyDescent="0.25">
      <c r="W14135" s="107"/>
      <c r="X14135" s="225"/>
      <c r="Y14135" s="62"/>
      <c r="Z14135" s="108"/>
    </row>
    <row r="14136" spans="23:26" x14ac:dyDescent="0.25">
      <c r="W14136" s="107"/>
      <c r="X14136" s="225"/>
      <c r="Y14136" s="62"/>
      <c r="Z14136" s="108"/>
    </row>
    <row r="14137" spans="23:26" x14ac:dyDescent="0.25">
      <c r="W14137" s="107"/>
      <c r="X14137" s="225"/>
      <c r="Y14137" s="62"/>
      <c r="Z14137" s="108"/>
    </row>
    <row r="14138" spans="23:26" x14ac:dyDescent="0.25">
      <c r="W14138" s="107"/>
      <c r="X14138" s="225"/>
      <c r="Y14138" s="62"/>
      <c r="Z14138" s="108"/>
    </row>
    <row r="14139" spans="23:26" x14ac:dyDescent="0.25">
      <c r="W14139" s="107"/>
      <c r="X14139" s="225"/>
      <c r="Y14139" s="62"/>
      <c r="Z14139" s="108"/>
    </row>
    <row r="14140" spans="23:26" x14ac:dyDescent="0.25">
      <c r="W14140" s="107"/>
      <c r="X14140" s="225"/>
      <c r="Y14140" s="62"/>
      <c r="Z14140" s="108"/>
    </row>
    <row r="14141" spans="23:26" x14ac:dyDescent="0.25">
      <c r="W14141" s="107"/>
      <c r="X14141" s="225"/>
      <c r="Y14141" s="62"/>
      <c r="Z14141" s="108"/>
    </row>
    <row r="14142" spans="23:26" x14ac:dyDescent="0.25">
      <c r="W14142" s="107"/>
      <c r="X14142" s="225"/>
      <c r="Y14142" s="62"/>
      <c r="Z14142" s="108"/>
    </row>
    <row r="14143" spans="23:26" x14ac:dyDescent="0.25">
      <c r="W14143" s="107"/>
      <c r="X14143" s="225"/>
      <c r="Y14143" s="62"/>
      <c r="Z14143" s="108"/>
    </row>
    <row r="14144" spans="23:26" x14ac:dyDescent="0.25">
      <c r="W14144" s="107"/>
      <c r="X14144" s="225"/>
      <c r="Y14144" s="62"/>
      <c r="Z14144" s="108"/>
    </row>
    <row r="14145" spans="23:26" x14ac:dyDescent="0.25">
      <c r="W14145" s="107"/>
      <c r="X14145" s="225"/>
      <c r="Y14145" s="62"/>
      <c r="Z14145" s="108"/>
    </row>
    <row r="14146" spans="23:26" x14ac:dyDescent="0.25">
      <c r="W14146" s="107"/>
      <c r="X14146" s="225"/>
      <c r="Y14146" s="62"/>
      <c r="Z14146" s="108"/>
    </row>
    <row r="14147" spans="23:26" x14ac:dyDescent="0.25">
      <c r="W14147" s="107"/>
      <c r="X14147" s="225"/>
      <c r="Y14147" s="62"/>
      <c r="Z14147" s="108"/>
    </row>
    <row r="14148" spans="23:26" x14ac:dyDescent="0.25">
      <c r="W14148" s="107"/>
      <c r="X14148" s="225"/>
      <c r="Y14148" s="62"/>
      <c r="Z14148" s="108"/>
    </row>
    <row r="14149" spans="23:26" x14ac:dyDescent="0.25">
      <c r="W14149" s="107"/>
      <c r="X14149" s="225"/>
      <c r="Y14149" s="62"/>
      <c r="Z14149" s="108"/>
    </row>
    <row r="14150" spans="23:26" x14ac:dyDescent="0.25">
      <c r="W14150" s="107"/>
      <c r="X14150" s="225"/>
      <c r="Y14150" s="62"/>
      <c r="Z14150" s="108"/>
    </row>
    <row r="14151" spans="23:26" x14ac:dyDescent="0.25">
      <c r="W14151" s="107"/>
      <c r="X14151" s="225"/>
      <c r="Y14151" s="62"/>
      <c r="Z14151" s="108"/>
    </row>
    <row r="14152" spans="23:26" x14ac:dyDescent="0.25">
      <c r="W14152" s="107"/>
      <c r="X14152" s="225"/>
      <c r="Y14152" s="62"/>
      <c r="Z14152" s="108"/>
    </row>
    <row r="14153" spans="23:26" x14ac:dyDescent="0.25">
      <c r="W14153" s="107"/>
      <c r="X14153" s="225"/>
      <c r="Y14153" s="62"/>
      <c r="Z14153" s="108"/>
    </row>
    <row r="14154" spans="23:26" x14ac:dyDescent="0.25">
      <c r="W14154" s="107"/>
      <c r="X14154" s="225"/>
      <c r="Y14154" s="62"/>
      <c r="Z14154" s="108"/>
    </row>
    <row r="14155" spans="23:26" x14ac:dyDescent="0.25">
      <c r="W14155" s="107"/>
      <c r="X14155" s="225"/>
      <c r="Y14155" s="62"/>
      <c r="Z14155" s="108"/>
    </row>
    <row r="14156" spans="23:26" x14ac:dyDescent="0.25">
      <c r="W14156" s="107"/>
      <c r="X14156" s="225"/>
      <c r="Y14156" s="62"/>
      <c r="Z14156" s="108"/>
    </row>
    <row r="14157" spans="23:26" x14ac:dyDescent="0.25">
      <c r="W14157" s="107"/>
      <c r="X14157" s="225"/>
      <c r="Y14157" s="62"/>
      <c r="Z14157" s="108"/>
    </row>
    <row r="14158" spans="23:26" x14ac:dyDescent="0.25">
      <c r="W14158" s="107"/>
      <c r="X14158" s="225"/>
      <c r="Y14158" s="62"/>
      <c r="Z14158" s="108"/>
    </row>
    <row r="14159" spans="23:26" x14ac:dyDescent="0.25">
      <c r="W14159" s="107"/>
      <c r="X14159" s="225"/>
      <c r="Y14159" s="62"/>
      <c r="Z14159" s="108"/>
    </row>
    <row r="14160" spans="23:26" x14ac:dyDescent="0.25">
      <c r="W14160" s="107"/>
      <c r="X14160" s="225"/>
      <c r="Y14160" s="62"/>
      <c r="Z14160" s="108"/>
    </row>
    <row r="14161" spans="23:26" x14ac:dyDescent="0.25">
      <c r="W14161" s="107"/>
      <c r="X14161" s="225"/>
      <c r="Y14161" s="62"/>
      <c r="Z14161" s="108"/>
    </row>
    <row r="14162" spans="23:26" x14ac:dyDescent="0.25">
      <c r="W14162" s="107"/>
      <c r="X14162" s="225"/>
      <c r="Y14162" s="62"/>
      <c r="Z14162" s="108"/>
    </row>
    <row r="14163" spans="23:26" x14ac:dyDescent="0.25">
      <c r="W14163" s="107"/>
      <c r="X14163" s="225"/>
      <c r="Y14163" s="62"/>
      <c r="Z14163" s="108"/>
    </row>
    <row r="14164" spans="23:26" x14ac:dyDescent="0.25">
      <c r="W14164" s="107"/>
      <c r="X14164" s="225"/>
      <c r="Y14164" s="62"/>
      <c r="Z14164" s="108"/>
    </row>
    <row r="14165" spans="23:26" x14ac:dyDescent="0.25">
      <c r="W14165" s="107"/>
      <c r="X14165" s="225"/>
      <c r="Y14165" s="62"/>
      <c r="Z14165" s="108"/>
    </row>
    <row r="14166" spans="23:26" x14ac:dyDescent="0.25">
      <c r="W14166" s="107"/>
      <c r="X14166" s="225"/>
      <c r="Y14166" s="62"/>
      <c r="Z14166" s="108"/>
    </row>
    <row r="14167" spans="23:26" x14ac:dyDescent="0.25">
      <c r="W14167" s="107"/>
      <c r="X14167" s="225"/>
      <c r="Y14167" s="62"/>
      <c r="Z14167" s="108"/>
    </row>
    <row r="14168" spans="23:26" x14ac:dyDescent="0.25">
      <c r="W14168" s="107"/>
      <c r="X14168" s="225"/>
      <c r="Y14168" s="62"/>
      <c r="Z14168" s="108"/>
    </row>
    <row r="14169" spans="23:26" x14ac:dyDescent="0.25">
      <c r="W14169" s="107"/>
      <c r="X14169" s="225"/>
      <c r="Y14169" s="62"/>
      <c r="Z14169" s="108"/>
    </row>
    <row r="14170" spans="23:26" x14ac:dyDescent="0.25">
      <c r="W14170" s="107"/>
      <c r="X14170" s="225"/>
      <c r="Y14170" s="62"/>
      <c r="Z14170" s="108"/>
    </row>
    <row r="14171" spans="23:26" x14ac:dyDescent="0.25">
      <c r="W14171" s="107"/>
      <c r="X14171" s="225"/>
      <c r="Y14171" s="62"/>
      <c r="Z14171" s="108"/>
    </row>
    <row r="14172" spans="23:26" x14ac:dyDescent="0.25">
      <c r="W14172" s="107"/>
      <c r="X14172" s="225"/>
      <c r="Y14172" s="62"/>
      <c r="Z14172" s="108"/>
    </row>
    <row r="14173" spans="23:26" x14ac:dyDescent="0.25">
      <c r="W14173" s="107"/>
      <c r="X14173" s="225"/>
      <c r="Y14173" s="62"/>
      <c r="Z14173" s="108"/>
    </row>
    <row r="14174" spans="23:26" x14ac:dyDescent="0.25">
      <c r="W14174" s="107"/>
      <c r="X14174" s="225"/>
      <c r="Y14174" s="62"/>
      <c r="Z14174" s="108"/>
    </row>
    <row r="14175" spans="23:26" x14ac:dyDescent="0.25">
      <c r="W14175" s="107"/>
      <c r="X14175" s="225"/>
      <c r="Y14175" s="62"/>
      <c r="Z14175" s="108"/>
    </row>
    <row r="14176" spans="23:26" x14ac:dyDescent="0.25">
      <c r="W14176" s="107"/>
      <c r="X14176" s="225"/>
      <c r="Y14176" s="62"/>
      <c r="Z14176" s="108"/>
    </row>
    <row r="14177" spans="23:26" x14ac:dyDescent="0.25">
      <c r="W14177" s="107"/>
      <c r="X14177" s="225"/>
      <c r="Y14177" s="62"/>
      <c r="Z14177" s="108"/>
    </row>
    <row r="14178" spans="23:26" x14ac:dyDescent="0.25">
      <c r="W14178" s="107"/>
      <c r="X14178" s="225"/>
      <c r="Y14178" s="62"/>
      <c r="Z14178" s="108"/>
    </row>
    <row r="14179" spans="23:26" x14ac:dyDescent="0.25">
      <c r="W14179" s="107"/>
      <c r="X14179" s="225"/>
      <c r="Y14179" s="62"/>
      <c r="Z14179" s="108"/>
    </row>
    <row r="14180" spans="23:26" x14ac:dyDescent="0.25">
      <c r="W14180" s="107"/>
      <c r="X14180" s="225"/>
      <c r="Y14180" s="62"/>
      <c r="Z14180" s="108"/>
    </row>
    <row r="14181" spans="23:26" x14ac:dyDescent="0.25">
      <c r="W14181" s="107"/>
      <c r="X14181" s="225"/>
      <c r="Y14181" s="62"/>
      <c r="Z14181" s="108"/>
    </row>
    <row r="14182" spans="23:26" x14ac:dyDescent="0.25">
      <c r="W14182" s="107"/>
      <c r="X14182" s="225"/>
      <c r="Y14182" s="62"/>
      <c r="Z14182" s="108"/>
    </row>
    <row r="14183" spans="23:26" x14ac:dyDescent="0.25">
      <c r="W14183" s="107"/>
      <c r="X14183" s="225"/>
      <c r="Y14183" s="62"/>
      <c r="Z14183" s="108"/>
    </row>
    <row r="14184" spans="23:26" x14ac:dyDescent="0.25">
      <c r="W14184" s="107"/>
      <c r="X14184" s="225"/>
      <c r="Y14184" s="62"/>
      <c r="Z14184" s="108"/>
    </row>
    <row r="14185" spans="23:26" x14ac:dyDescent="0.25">
      <c r="W14185" s="107"/>
      <c r="X14185" s="225"/>
      <c r="Y14185" s="62"/>
      <c r="Z14185" s="108"/>
    </row>
    <row r="14186" spans="23:26" x14ac:dyDescent="0.25">
      <c r="W14186" s="107"/>
      <c r="X14186" s="225"/>
      <c r="Y14186" s="62"/>
      <c r="Z14186" s="108"/>
    </row>
    <row r="14187" spans="23:26" x14ac:dyDescent="0.25">
      <c r="W14187" s="107"/>
      <c r="X14187" s="225"/>
      <c r="Y14187" s="62"/>
      <c r="Z14187" s="108"/>
    </row>
    <row r="14188" spans="23:26" x14ac:dyDescent="0.25">
      <c r="W14188" s="107"/>
      <c r="X14188" s="225"/>
      <c r="Y14188" s="62"/>
      <c r="Z14188" s="108"/>
    </row>
    <row r="14189" spans="23:26" x14ac:dyDescent="0.25">
      <c r="W14189" s="107"/>
      <c r="X14189" s="225"/>
      <c r="Y14189" s="62"/>
      <c r="Z14189" s="108"/>
    </row>
    <row r="14190" spans="23:26" x14ac:dyDescent="0.25">
      <c r="W14190" s="107"/>
      <c r="X14190" s="225"/>
      <c r="Y14190" s="62"/>
      <c r="Z14190" s="108"/>
    </row>
    <row r="14191" spans="23:26" x14ac:dyDescent="0.25">
      <c r="W14191" s="107"/>
      <c r="X14191" s="225"/>
      <c r="Y14191" s="62"/>
      <c r="Z14191" s="108"/>
    </row>
    <row r="14192" spans="23:26" x14ac:dyDescent="0.25">
      <c r="W14192" s="107"/>
      <c r="X14192" s="225"/>
      <c r="Y14192" s="62"/>
      <c r="Z14192" s="108"/>
    </row>
    <row r="14193" spans="23:26" x14ac:dyDescent="0.25">
      <c r="W14193" s="107"/>
      <c r="X14193" s="225"/>
      <c r="Y14193" s="62"/>
      <c r="Z14193" s="108"/>
    </row>
    <row r="14194" spans="23:26" x14ac:dyDescent="0.25">
      <c r="W14194" s="107"/>
      <c r="X14194" s="225"/>
      <c r="Y14194" s="62"/>
      <c r="Z14194" s="108"/>
    </row>
    <row r="14195" spans="23:26" x14ac:dyDescent="0.25">
      <c r="W14195" s="107"/>
      <c r="X14195" s="225"/>
      <c r="Y14195" s="62"/>
      <c r="Z14195" s="108"/>
    </row>
    <row r="14196" spans="23:26" x14ac:dyDescent="0.25">
      <c r="W14196" s="107"/>
      <c r="X14196" s="225"/>
      <c r="Y14196" s="62"/>
      <c r="Z14196" s="108"/>
    </row>
    <row r="14197" spans="23:26" x14ac:dyDescent="0.25">
      <c r="W14197" s="107"/>
      <c r="X14197" s="225"/>
      <c r="Y14197" s="62"/>
      <c r="Z14197" s="108"/>
    </row>
    <row r="14198" spans="23:26" x14ac:dyDescent="0.25">
      <c r="W14198" s="107"/>
      <c r="X14198" s="225"/>
      <c r="Y14198" s="62"/>
      <c r="Z14198" s="108"/>
    </row>
    <row r="14199" spans="23:26" x14ac:dyDescent="0.25">
      <c r="W14199" s="107"/>
      <c r="X14199" s="225"/>
      <c r="Y14199" s="62"/>
      <c r="Z14199" s="108"/>
    </row>
    <row r="14200" spans="23:26" x14ac:dyDescent="0.25">
      <c r="W14200" s="107"/>
      <c r="X14200" s="225"/>
      <c r="Y14200" s="62"/>
      <c r="Z14200" s="108"/>
    </row>
    <row r="14201" spans="23:26" x14ac:dyDescent="0.25">
      <c r="W14201" s="107"/>
      <c r="X14201" s="225"/>
      <c r="Y14201" s="62"/>
      <c r="Z14201" s="108"/>
    </row>
    <row r="14202" spans="23:26" x14ac:dyDescent="0.25">
      <c r="W14202" s="107"/>
      <c r="X14202" s="225"/>
      <c r="Y14202" s="62"/>
      <c r="Z14202" s="108"/>
    </row>
    <row r="14203" spans="23:26" x14ac:dyDescent="0.25">
      <c r="W14203" s="107"/>
      <c r="X14203" s="225"/>
      <c r="Y14203" s="62"/>
      <c r="Z14203" s="108"/>
    </row>
    <row r="14204" spans="23:26" x14ac:dyDescent="0.25">
      <c r="W14204" s="107"/>
      <c r="X14204" s="225"/>
      <c r="Y14204" s="62"/>
      <c r="Z14204" s="108"/>
    </row>
    <row r="14205" spans="23:26" x14ac:dyDescent="0.25">
      <c r="W14205" s="107"/>
      <c r="X14205" s="225"/>
      <c r="Y14205" s="62"/>
      <c r="Z14205" s="108"/>
    </row>
    <row r="14206" spans="23:26" x14ac:dyDescent="0.25">
      <c r="W14206" s="107"/>
      <c r="X14206" s="225"/>
      <c r="Y14206" s="62"/>
      <c r="Z14206" s="108"/>
    </row>
    <row r="14207" spans="23:26" x14ac:dyDescent="0.25">
      <c r="W14207" s="107"/>
      <c r="X14207" s="225"/>
      <c r="Y14207" s="62"/>
      <c r="Z14207" s="108"/>
    </row>
    <row r="14208" spans="23:26" x14ac:dyDescent="0.25">
      <c r="W14208" s="107"/>
      <c r="X14208" s="225"/>
      <c r="Y14208" s="62"/>
      <c r="Z14208" s="108"/>
    </row>
    <row r="14209" spans="23:26" x14ac:dyDescent="0.25">
      <c r="W14209" s="107"/>
      <c r="X14209" s="225"/>
      <c r="Y14209" s="62"/>
      <c r="Z14209" s="108"/>
    </row>
    <row r="14210" spans="23:26" x14ac:dyDescent="0.25">
      <c r="W14210" s="107"/>
      <c r="X14210" s="225"/>
      <c r="Y14210" s="62"/>
      <c r="Z14210" s="108"/>
    </row>
    <row r="14211" spans="23:26" x14ac:dyDescent="0.25">
      <c r="W14211" s="107"/>
      <c r="X14211" s="225"/>
      <c r="Y14211" s="62"/>
      <c r="Z14211" s="108"/>
    </row>
    <row r="14212" spans="23:26" x14ac:dyDescent="0.25">
      <c r="W14212" s="107"/>
      <c r="X14212" s="225"/>
      <c r="Y14212" s="62"/>
      <c r="Z14212" s="108"/>
    </row>
    <row r="14213" spans="23:26" x14ac:dyDescent="0.25">
      <c r="W14213" s="107"/>
      <c r="X14213" s="225"/>
      <c r="Y14213" s="62"/>
      <c r="Z14213" s="108"/>
    </row>
    <row r="14214" spans="23:26" x14ac:dyDescent="0.25">
      <c r="W14214" s="107"/>
      <c r="X14214" s="225"/>
      <c r="Y14214" s="62"/>
      <c r="Z14214" s="108"/>
    </row>
    <row r="14215" spans="23:26" x14ac:dyDescent="0.25">
      <c r="W14215" s="107"/>
      <c r="X14215" s="225"/>
      <c r="Y14215" s="62"/>
      <c r="Z14215" s="108"/>
    </row>
    <row r="14216" spans="23:26" x14ac:dyDescent="0.25">
      <c r="W14216" s="107"/>
      <c r="X14216" s="225"/>
      <c r="Y14216" s="62"/>
      <c r="Z14216" s="108"/>
    </row>
    <row r="14217" spans="23:26" x14ac:dyDescent="0.25">
      <c r="W14217" s="107"/>
      <c r="X14217" s="225"/>
      <c r="Y14217" s="62"/>
      <c r="Z14217" s="108"/>
    </row>
    <row r="14218" spans="23:26" x14ac:dyDescent="0.25">
      <c r="W14218" s="107"/>
      <c r="X14218" s="225"/>
      <c r="Y14218" s="62"/>
      <c r="Z14218" s="108"/>
    </row>
    <row r="14219" spans="23:26" x14ac:dyDescent="0.25">
      <c r="W14219" s="107"/>
      <c r="X14219" s="225"/>
      <c r="Y14219" s="62"/>
      <c r="Z14219" s="108"/>
    </row>
    <row r="14220" spans="23:26" x14ac:dyDescent="0.25">
      <c r="W14220" s="107"/>
      <c r="X14220" s="225"/>
      <c r="Y14220" s="62"/>
      <c r="Z14220" s="108"/>
    </row>
    <row r="14221" spans="23:26" x14ac:dyDescent="0.25">
      <c r="W14221" s="107"/>
      <c r="X14221" s="225"/>
      <c r="Y14221" s="62"/>
      <c r="Z14221" s="108"/>
    </row>
    <row r="14222" spans="23:26" x14ac:dyDescent="0.25">
      <c r="W14222" s="107"/>
      <c r="X14222" s="225"/>
      <c r="Y14222" s="62"/>
      <c r="Z14222" s="108"/>
    </row>
    <row r="14223" spans="23:26" x14ac:dyDescent="0.25">
      <c r="W14223" s="107"/>
      <c r="X14223" s="225"/>
      <c r="Y14223" s="62"/>
      <c r="Z14223" s="108"/>
    </row>
    <row r="14224" spans="23:26" x14ac:dyDescent="0.25">
      <c r="W14224" s="107"/>
      <c r="X14224" s="225"/>
      <c r="Y14224" s="62"/>
      <c r="Z14224" s="108"/>
    </row>
    <row r="14225" spans="23:26" x14ac:dyDescent="0.25">
      <c r="W14225" s="107"/>
      <c r="X14225" s="225"/>
      <c r="Y14225" s="62"/>
      <c r="Z14225" s="108"/>
    </row>
    <row r="14226" spans="23:26" x14ac:dyDescent="0.25">
      <c r="W14226" s="107"/>
      <c r="X14226" s="225"/>
      <c r="Y14226" s="62"/>
      <c r="Z14226" s="108"/>
    </row>
    <row r="14227" spans="23:26" x14ac:dyDescent="0.25">
      <c r="W14227" s="107"/>
      <c r="X14227" s="225"/>
      <c r="Y14227" s="62"/>
      <c r="Z14227" s="108"/>
    </row>
    <row r="14228" spans="23:26" x14ac:dyDescent="0.25">
      <c r="W14228" s="107"/>
      <c r="X14228" s="225"/>
      <c r="Y14228" s="62"/>
      <c r="Z14228" s="108"/>
    </row>
    <row r="14229" spans="23:26" x14ac:dyDescent="0.25">
      <c r="W14229" s="107"/>
      <c r="X14229" s="225"/>
      <c r="Y14229" s="62"/>
      <c r="Z14229" s="108"/>
    </row>
    <row r="14230" spans="23:26" x14ac:dyDescent="0.25">
      <c r="W14230" s="107"/>
      <c r="X14230" s="225"/>
      <c r="Y14230" s="62"/>
      <c r="Z14230" s="108"/>
    </row>
    <row r="14231" spans="23:26" x14ac:dyDescent="0.25">
      <c r="W14231" s="107"/>
      <c r="X14231" s="225"/>
      <c r="Y14231" s="62"/>
      <c r="Z14231" s="108"/>
    </row>
    <row r="14232" spans="23:26" x14ac:dyDescent="0.25">
      <c r="W14232" s="107"/>
      <c r="X14232" s="225"/>
      <c r="Y14232" s="62"/>
      <c r="Z14232" s="108"/>
    </row>
    <row r="14233" spans="23:26" x14ac:dyDescent="0.25">
      <c r="W14233" s="107"/>
      <c r="X14233" s="225"/>
      <c r="Y14233" s="62"/>
      <c r="Z14233" s="108"/>
    </row>
    <row r="14234" spans="23:26" x14ac:dyDescent="0.25">
      <c r="W14234" s="107"/>
      <c r="X14234" s="225"/>
      <c r="Y14234" s="62"/>
      <c r="Z14234" s="108"/>
    </row>
    <row r="14235" spans="23:26" x14ac:dyDescent="0.25">
      <c r="W14235" s="107"/>
      <c r="X14235" s="225"/>
      <c r="Y14235" s="62"/>
      <c r="Z14235" s="108"/>
    </row>
    <row r="14236" spans="23:26" x14ac:dyDescent="0.25">
      <c r="W14236" s="107"/>
      <c r="X14236" s="225"/>
      <c r="Y14236" s="62"/>
      <c r="Z14236" s="108"/>
    </row>
    <row r="14237" spans="23:26" x14ac:dyDescent="0.25">
      <c r="W14237" s="107"/>
      <c r="X14237" s="225"/>
      <c r="Y14237" s="62"/>
      <c r="Z14237" s="108"/>
    </row>
    <row r="14238" spans="23:26" x14ac:dyDescent="0.25">
      <c r="W14238" s="107"/>
      <c r="X14238" s="225"/>
      <c r="Y14238" s="62"/>
      <c r="Z14238" s="108"/>
    </row>
    <row r="14239" spans="23:26" x14ac:dyDescent="0.25">
      <c r="W14239" s="107"/>
      <c r="X14239" s="225"/>
      <c r="Y14239" s="62"/>
      <c r="Z14239" s="108"/>
    </row>
    <row r="14240" spans="23:26" x14ac:dyDescent="0.25">
      <c r="W14240" s="107"/>
      <c r="X14240" s="225"/>
      <c r="Y14240" s="62"/>
      <c r="Z14240" s="108"/>
    </row>
    <row r="14241" spans="23:26" x14ac:dyDescent="0.25">
      <c r="W14241" s="107"/>
      <c r="X14241" s="225"/>
      <c r="Y14241" s="62"/>
      <c r="Z14241" s="108"/>
    </row>
    <row r="14242" spans="23:26" x14ac:dyDescent="0.25">
      <c r="W14242" s="107"/>
      <c r="X14242" s="225"/>
      <c r="Y14242" s="62"/>
      <c r="Z14242" s="108"/>
    </row>
    <row r="14243" spans="23:26" x14ac:dyDescent="0.25">
      <c r="W14243" s="107"/>
      <c r="X14243" s="225"/>
      <c r="Y14243" s="62"/>
      <c r="Z14243" s="108"/>
    </row>
    <row r="14244" spans="23:26" x14ac:dyDescent="0.25">
      <c r="W14244" s="107"/>
      <c r="X14244" s="225"/>
      <c r="Y14244" s="62"/>
      <c r="Z14244" s="108"/>
    </row>
    <row r="14245" spans="23:26" x14ac:dyDescent="0.25">
      <c r="W14245" s="107"/>
      <c r="X14245" s="225"/>
      <c r="Y14245" s="62"/>
      <c r="Z14245" s="108"/>
    </row>
    <row r="14246" spans="23:26" x14ac:dyDescent="0.25">
      <c r="W14246" s="107"/>
      <c r="X14246" s="225"/>
      <c r="Y14246" s="62"/>
      <c r="Z14246" s="108"/>
    </row>
    <row r="14247" spans="23:26" x14ac:dyDescent="0.25">
      <c r="W14247" s="107"/>
      <c r="X14247" s="225"/>
      <c r="Y14247" s="62"/>
      <c r="Z14247" s="108"/>
    </row>
    <row r="14248" spans="23:26" x14ac:dyDescent="0.25">
      <c r="W14248" s="107"/>
      <c r="X14248" s="225"/>
      <c r="Y14248" s="62"/>
      <c r="Z14248" s="108"/>
    </row>
    <row r="14249" spans="23:26" x14ac:dyDescent="0.25">
      <c r="W14249" s="107"/>
      <c r="X14249" s="225"/>
      <c r="Y14249" s="62"/>
      <c r="Z14249" s="108"/>
    </row>
    <row r="14250" spans="23:26" x14ac:dyDescent="0.25">
      <c r="W14250" s="107"/>
      <c r="X14250" s="225"/>
      <c r="Y14250" s="62"/>
      <c r="Z14250" s="108"/>
    </row>
    <row r="14251" spans="23:26" x14ac:dyDescent="0.25">
      <c r="W14251" s="107"/>
      <c r="X14251" s="225"/>
      <c r="Y14251" s="62"/>
      <c r="Z14251" s="108"/>
    </row>
    <row r="14252" spans="23:26" x14ac:dyDescent="0.25">
      <c r="W14252" s="107"/>
      <c r="X14252" s="225"/>
      <c r="Y14252" s="62"/>
      <c r="Z14252" s="108"/>
    </row>
    <row r="14253" spans="23:26" x14ac:dyDescent="0.25">
      <c r="W14253" s="107"/>
      <c r="X14253" s="225"/>
      <c r="Y14253" s="62"/>
      <c r="Z14253" s="108"/>
    </row>
    <row r="14254" spans="23:26" x14ac:dyDescent="0.25">
      <c r="W14254" s="107"/>
      <c r="X14254" s="225"/>
      <c r="Y14254" s="62"/>
      <c r="Z14254" s="108"/>
    </row>
    <row r="14255" spans="23:26" x14ac:dyDescent="0.25">
      <c r="W14255" s="107"/>
      <c r="X14255" s="225"/>
      <c r="Y14255" s="62"/>
      <c r="Z14255" s="108"/>
    </row>
    <row r="14256" spans="23:26" x14ac:dyDescent="0.25">
      <c r="W14256" s="107"/>
      <c r="X14256" s="225"/>
      <c r="Y14256" s="62"/>
      <c r="Z14256" s="108"/>
    </row>
    <row r="14257" spans="23:26" x14ac:dyDescent="0.25">
      <c r="W14257" s="107"/>
      <c r="X14257" s="225"/>
      <c r="Y14257" s="62"/>
      <c r="Z14257" s="108"/>
    </row>
    <row r="14258" spans="23:26" x14ac:dyDescent="0.25">
      <c r="W14258" s="107"/>
      <c r="X14258" s="225"/>
      <c r="Y14258" s="62"/>
      <c r="Z14258" s="108"/>
    </row>
    <row r="14259" spans="23:26" x14ac:dyDescent="0.25">
      <c r="W14259" s="107"/>
      <c r="X14259" s="225"/>
      <c r="Y14259" s="62"/>
      <c r="Z14259" s="108"/>
    </row>
    <row r="14260" spans="23:26" x14ac:dyDescent="0.25">
      <c r="W14260" s="107"/>
      <c r="X14260" s="225"/>
      <c r="Y14260" s="62"/>
      <c r="Z14260" s="108"/>
    </row>
    <row r="14261" spans="23:26" x14ac:dyDescent="0.25">
      <c r="W14261" s="107"/>
      <c r="X14261" s="225"/>
      <c r="Y14261" s="62"/>
      <c r="Z14261" s="108"/>
    </row>
    <row r="14262" spans="23:26" x14ac:dyDescent="0.25">
      <c r="W14262" s="107"/>
      <c r="X14262" s="225"/>
      <c r="Y14262" s="62"/>
      <c r="Z14262" s="108"/>
    </row>
    <row r="14263" spans="23:26" x14ac:dyDescent="0.25">
      <c r="W14263" s="107"/>
      <c r="X14263" s="225"/>
      <c r="Y14263" s="62"/>
      <c r="Z14263" s="108"/>
    </row>
    <row r="14264" spans="23:26" x14ac:dyDescent="0.25">
      <c r="W14264" s="107"/>
      <c r="X14264" s="225"/>
      <c r="Y14264" s="62"/>
      <c r="Z14264" s="108"/>
    </row>
    <row r="14265" spans="23:26" x14ac:dyDescent="0.25">
      <c r="W14265" s="107"/>
      <c r="X14265" s="225"/>
      <c r="Y14265" s="62"/>
      <c r="Z14265" s="108"/>
    </row>
    <row r="14266" spans="23:26" x14ac:dyDescent="0.25">
      <c r="W14266" s="107"/>
      <c r="X14266" s="225"/>
      <c r="Y14266" s="62"/>
      <c r="Z14266" s="108"/>
    </row>
    <row r="14267" spans="23:26" x14ac:dyDescent="0.25">
      <c r="W14267" s="107"/>
      <c r="X14267" s="225"/>
      <c r="Y14267" s="62"/>
      <c r="Z14267" s="108"/>
    </row>
    <row r="14268" spans="23:26" x14ac:dyDescent="0.25">
      <c r="W14268" s="107"/>
      <c r="X14268" s="225"/>
      <c r="Y14268" s="62"/>
      <c r="Z14268" s="108"/>
    </row>
    <row r="14269" spans="23:26" x14ac:dyDescent="0.25">
      <c r="W14269" s="107"/>
      <c r="X14269" s="225"/>
      <c r="Y14269" s="62"/>
      <c r="Z14269" s="108"/>
    </row>
    <row r="14270" spans="23:26" x14ac:dyDescent="0.25">
      <c r="W14270" s="107"/>
      <c r="X14270" s="225"/>
      <c r="Y14270" s="62"/>
      <c r="Z14270" s="108"/>
    </row>
    <row r="14271" spans="23:26" x14ac:dyDescent="0.25">
      <c r="W14271" s="107"/>
      <c r="X14271" s="225"/>
      <c r="Y14271" s="62"/>
      <c r="Z14271" s="108"/>
    </row>
    <row r="14272" spans="23:26" x14ac:dyDescent="0.25">
      <c r="W14272" s="107"/>
      <c r="X14272" s="225"/>
      <c r="Y14272" s="62"/>
      <c r="Z14272" s="108"/>
    </row>
    <row r="14273" spans="23:26" x14ac:dyDescent="0.25">
      <c r="W14273" s="107"/>
      <c r="X14273" s="225"/>
      <c r="Y14273" s="62"/>
      <c r="Z14273" s="108"/>
    </row>
    <row r="14274" spans="23:26" x14ac:dyDescent="0.25">
      <c r="W14274" s="107"/>
      <c r="X14274" s="225"/>
      <c r="Y14274" s="62"/>
      <c r="Z14274" s="108"/>
    </row>
    <row r="14275" spans="23:26" x14ac:dyDescent="0.25">
      <c r="W14275" s="107"/>
      <c r="X14275" s="225"/>
      <c r="Y14275" s="62"/>
      <c r="Z14275" s="108"/>
    </row>
    <row r="14276" spans="23:26" x14ac:dyDescent="0.25">
      <c r="W14276" s="107"/>
      <c r="X14276" s="225"/>
      <c r="Y14276" s="62"/>
      <c r="Z14276" s="108"/>
    </row>
    <row r="14277" spans="23:26" x14ac:dyDescent="0.25">
      <c r="W14277" s="107"/>
      <c r="X14277" s="225"/>
      <c r="Y14277" s="62"/>
      <c r="Z14277" s="108"/>
    </row>
    <row r="14278" spans="23:26" x14ac:dyDescent="0.25">
      <c r="W14278" s="107"/>
      <c r="X14278" s="225"/>
      <c r="Y14278" s="62"/>
      <c r="Z14278" s="108"/>
    </row>
    <row r="14279" spans="23:26" x14ac:dyDescent="0.25">
      <c r="W14279" s="107"/>
      <c r="X14279" s="225"/>
      <c r="Y14279" s="62"/>
      <c r="Z14279" s="108"/>
    </row>
    <row r="14280" spans="23:26" x14ac:dyDescent="0.25">
      <c r="W14280" s="107"/>
      <c r="X14280" s="225"/>
      <c r="Y14280" s="62"/>
      <c r="Z14280" s="108"/>
    </row>
    <row r="14281" spans="23:26" x14ac:dyDescent="0.25">
      <c r="W14281" s="107"/>
      <c r="X14281" s="225"/>
      <c r="Y14281" s="62"/>
      <c r="Z14281" s="108"/>
    </row>
    <row r="14282" spans="23:26" x14ac:dyDescent="0.25">
      <c r="W14282" s="107"/>
      <c r="X14282" s="225"/>
      <c r="Y14282" s="62"/>
      <c r="Z14282" s="108"/>
    </row>
    <row r="14283" spans="23:26" x14ac:dyDescent="0.25">
      <c r="W14283" s="107"/>
      <c r="X14283" s="225"/>
      <c r="Y14283" s="62"/>
      <c r="Z14283" s="108"/>
    </row>
    <row r="14284" spans="23:26" x14ac:dyDescent="0.25">
      <c r="W14284" s="107"/>
      <c r="X14284" s="225"/>
      <c r="Y14284" s="62"/>
      <c r="Z14284" s="108"/>
    </row>
    <row r="14285" spans="23:26" x14ac:dyDescent="0.25">
      <c r="W14285" s="107"/>
      <c r="X14285" s="225"/>
      <c r="Y14285" s="62"/>
      <c r="Z14285" s="108"/>
    </row>
    <row r="14286" spans="23:26" x14ac:dyDescent="0.25">
      <c r="W14286" s="107"/>
      <c r="X14286" s="225"/>
      <c r="Y14286" s="62"/>
      <c r="Z14286" s="108"/>
    </row>
    <row r="14287" spans="23:26" x14ac:dyDescent="0.25">
      <c r="W14287" s="107"/>
      <c r="X14287" s="225"/>
      <c r="Y14287" s="62"/>
      <c r="Z14287" s="108"/>
    </row>
    <row r="14288" spans="23:26" x14ac:dyDescent="0.25">
      <c r="W14288" s="107"/>
      <c r="X14288" s="225"/>
      <c r="Y14288" s="62"/>
      <c r="Z14288" s="108"/>
    </row>
    <row r="14289" spans="23:26" x14ac:dyDescent="0.25">
      <c r="W14289" s="107"/>
      <c r="X14289" s="225"/>
      <c r="Y14289" s="62"/>
      <c r="Z14289" s="108"/>
    </row>
    <row r="14290" spans="23:26" x14ac:dyDescent="0.25">
      <c r="W14290" s="107"/>
      <c r="X14290" s="225"/>
      <c r="Y14290" s="62"/>
      <c r="Z14290" s="108"/>
    </row>
    <row r="14291" spans="23:26" x14ac:dyDescent="0.25">
      <c r="W14291" s="107"/>
      <c r="X14291" s="225"/>
      <c r="Y14291" s="62"/>
      <c r="Z14291" s="108"/>
    </row>
    <row r="14292" spans="23:26" x14ac:dyDescent="0.25">
      <c r="W14292" s="107"/>
      <c r="X14292" s="225"/>
      <c r="Y14292" s="62"/>
      <c r="Z14292" s="108"/>
    </row>
    <row r="14293" spans="23:26" x14ac:dyDescent="0.25">
      <c r="W14293" s="107"/>
      <c r="X14293" s="225"/>
      <c r="Y14293" s="62"/>
      <c r="Z14293" s="108"/>
    </row>
    <row r="14294" spans="23:26" x14ac:dyDescent="0.25">
      <c r="W14294" s="107"/>
      <c r="X14294" s="225"/>
      <c r="Y14294" s="62"/>
      <c r="Z14294" s="108"/>
    </row>
    <row r="14295" spans="23:26" x14ac:dyDescent="0.25">
      <c r="W14295" s="107"/>
      <c r="X14295" s="225"/>
      <c r="Y14295" s="62"/>
      <c r="Z14295" s="108"/>
    </row>
    <row r="14296" spans="23:26" x14ac:dyDescent="0.25">
      <c r="W14296" s="107"/>
      <c r="X14296" s="225"/>
      <c r="Y14296" s="62"/>
      <c r="Z14296" s="108"/>
    </row>
    <row r="14297" spans="23:26" x14ac:dyDescent="0.25">
      <c r="W14297" s="107"/>
      <c r="X14297" s="225"/>
      <c r="Y14297" s="62"/>
      <c r="Z14297" s="108"/>
    </row>
    <row r="14298" spans="23:26" x14ac:dyDescent="0.25">
      <c r="W14298" s="107"/>
      <c r="X14298" s="225"/>
      <c r="Y14298" s="62"/>
      <c r="Z14298" s="108"/>
    </row>
    <row r="14299" spans="23:26" x14ac:dyDescent="0.25">
      <c r="W14299" s="107"/>
      <c r="X14299" s="225"/>
      <c r="Y14299" s="62"/>
      <c r="Z14299" s="108"/>
    </row>
    <row r="14300" spans="23:26" x14ac:dyDescent="0.25">
      <c r="W14300" s="107"/>
      <c r="X14300" s="225"/>
      <c r="Y14300" s="62"/>
      <c r="Z14300" s="108"/>
    </row>
    <row r="14301" spans="23:26" x14ac:dyDescent="0.25">
      <c r="W14301" s="107"/>
      <c r="X14301" s="225"/>
      <c r="Y14301" s="62"/>
      <c r="Z14301" s="108"/>
    </row>
    <row r="14302" spans="23:26" x14ac:dyDescent="0.25">
      <c r="W14302" s="107"/>
      <c r="X14302" s="225"/>
      <c r="Y14302" s="62"/>
      <c r="Z14302" s="108"/>
    </row>
    <row r="14303" spans="23:26" x14ac:dyDescent="0.25">
      <c r="W14303" s="107"/>
      <c r="X14303" s="225"/>
      <c r="Y14303" s="62"/>
      <c r="Z14303" s="108"/>
    </row>
    <row r="14304" spans="23:26" x14ac:dyDescent="0.25">
      <c r="W14304" s="107"/>
      <c r="X14304" s="225"/>
      <c r="Y14304" s="62"/>
      <c r="Z14304" s="108"/>
    </row>
    <row r="14305" spans="23:26" x14ac:dyDescent="0.25">
      <c r="W14305" s="107"/>
      <c r="X14305" s="225"/>
      <c r="Y14305" s="62"/>
      <c r="Z14305" s="108"/>
    </row>
    <row r="14306" spans="23:26" x14ac:dyDescent="0.25">
      <c r="W14306" s="107"/>
      <c r="X14306" s="225"/>
      <c r="Y14306" s="62"/>
      <c r="Z14306" s="108"/>
    </row>
    <row r="14307" spans="23:26" x14ac:dyDescent="0.25">
      <c r="W14307" s="107"/>
      <c r="X14307" s="225"/>
      <c r="Y14307" s="62"/>
      <c r="Z14307" s="108"/>
    </row>
    <row r="14308" spans="23:26" x14ac:dyDescent="0.25">
      <c r="W14308" s="107"/>
      <c r="X14308" s="225"/>
      <c r="Y14308" s="62"/>
      <c r="Z14308" s="108"/>
    </row>
    <row r="14309" spans="23:26" x14ac:dyDescent="0.25">
      <c r="W14309" s="107"/>
      <c r="X14309" s="225"/>
      <c r="Y14309" s="62"/>
      <c r="Z14309" s="108"/>
    </row>
    <row r="14310" spans="23:26" x14ac:dyDescent="0.25">
      <c r="W14310" s="107"/>
      <c r="X14310" s="225"/>
      <c r="Y14310" s="62"/>
      <c r="Z14310" s="108"/>
    </row>
    <row r="14311" spans="23:26" x14ac:dyDescent="0.25">
      <c r="W14311" s="107"/>
      <c r="X14311" s="225"/>
      <c r="Y14311" s="62"/>
      <c r="Z14311" s="108"/>
    </row>
    <row r="14312" spans="23:26" x14ac:dyDescent="0.25">
      <c r="W14312" s="107"/>
      <c r="X14312" s="225"/>
      <c r="Y14312" s="62"/>
      <c r="Z14312" s="108"/>
    </row>
    <row r="14313" spans="23:26" x14ac:dyDescent="0.25">
      <c r="W14313" s="107"/>
      <c r="X14313" s="225"/>
      <c r="Y14313" s="62"/>
      <c r="Z14313" s="108"/>
    </row>
    <row r="14314" spans="23:26" x14ac:dyDescent="0.25">
      <c r="W14314" s="107"/>
      <c r="X14314" s="225"/>
      <c r="Y14314" s="62"/>
      <c r="Z14314" s="108"/>
    </row>
    <row r="14315" spans="23:26" x14ac:dyDescent="0.25">
      <c r="W14315" s="107"/>
      <c r="X14315" s="225"/>
      <c r="Y14315" s="62"/>
      <c r="Z14315" s="108"/>
    </row>
    <row r="14316" spans="23:26" x14ac:dyDescent="0.25">
      <c r="W14316" s="107"/>
      <c r="X14316" s="225"/>
      <c r="Y14316" s="62"/>
      <c r="Z14316" s="108"/>
    </row>
    <row r="14317" spans="23:26" x14ac:dyDescent="0.25">
      <c r="W14317" s="107"/>
      <c r="X14317" s="225"/>
      <c r="Y14317" s="62"/>
      <c r="Z14317" s="108"/>
    </row>
    <row r="14318" spans="23:26" x14ac:dyDescent="0.25">
      <c r="W14318" s="107"/>
      <c r="X14318" s="225"/>
      <c r="Y14318" s="62"/>
      <c r="Z14318" s="108"/>
    </row>
    <row r="14319" spans="23:26" x14ac:dyDescent="0.25">
      <c r="W14319" s="107"/>
      <c r="X14319" s="225"/>
      <c r="Y14319" s="62"/>
      <c r="Z14319" s="108"/>
    </row>
    <row r="14320" spans="23:26" x14ac:dyDescent="0.25">
      <c r="W14320" s="107"/>
      <c r="X14320" s="225"/>
      <c r="Y14320" s="62"/>
      <c r="Z14320" s="108"/>
    </row>
    <row r="14321" spans="23:26" x14ac:dyDescent="0.25">
      <c r="W14321" s="107"/>
      <c r="X14321" s="225"/>
      <c r="Y14321" s="62"/>
      <c r="Z14321" s="108"/>
    </row>
    <row r="14322" spans="23:26" x14ac:dyDescent="0.25">
      <c r="W14322" s="107"/>
      <c r="X14322" s="225"/>
      <c r="Y14322" s="62"/>
      <c r="Z14322" s="108"/>
    </row>
    <row r="14323" spans="23:26" x14ac:dyDescent="0.25">
      <c r="W14323" s="107"/>
      <c r="X14323" s="225"/>
      <c r="Y14323" s="62"/>
      <c r="Z14323" s="108"/>
    </row>
    <row r="14324" spans="23:26" x14ac:dyDescent="0.25">
      <c r="W14324" s="107"/>
      <c r="X14324" s="225"/>
      <c r="Y14324" s="62"/>
      <c r="Z14324" s="108"/>
    </row>
    <row r="14325" spans="23:26" x14ac:dyDescent="0.25">
      <c r="W14325" s="107"/>
      <c r="X14325" s="225"/>
      <c r="Y14325" s="62"/>
      <c r="Z14325" s="108"/>
    </row>
    <row r="14326" spans="23:26" x14ac:dyDescent="0.25">
      <c r="W14326" s="107"/>
      <c r="X14326" s="225"/>
      <c r="Y14326" s="62"/>
      <c r="Z14326" s="108"/>
    </row>
    <row r="14327" spans="23:26" x14ac:dyDescent="0.25">
      <c r="W14327" s="107"/>
      <c r="X14327" s="225"/>
      <c r="Y14327" s="62"/>
      <c r="Z14327" s="108"/>
    </row>
    <row r="14328" spans="23:26" x14ac:dyDescent="0.25">
      <c r="W14328" s="107"/>
      <c r="X14328" s="225"/>
      <c r="Y14328" s="62"/>
      <c r="Z14328" s="108"/>
    </row>
    <row r="14329" spans="23:26" x14ac:dyDescent="0.25">
      <c r="W14329" s="107"/>
      <c r="X14329" s="225"/>
      <c r="Y14329" s="62"/>
      <c r="Z14329" s="108"/>
    </row>
    <row r="14330" spans="23:26" x14ac:dyDescent="0.25">
      <c r="W14330" s="107"/>
      <c r="X14330" s="225"/>
      <c r="Y14330" s="62"/>
      <c r="Z14330" s="108"/>
    </row>
    <row r="14331" spans="23:26" x14ac:dyDescent="0.25">
      <c r="W14331" s="107"/>
      <c r="X14331" s="225"/>
      <c r="Y14331" s="62"/>
      <c r="Z14331" s="108"/>
    </row>
    <row r="14332" spans="23:26" x14ac:dyDescent="0.25">
      <c r="W14332" s="107"/>
      <c r="X14332" s="225"/>
      <c r="Y14332" s="62"/>
      <c r="Z14332" s="108"/>
    </row>
    <row r="14333" spans="23:26" x14ac:dyDescent="0.25">
      <c r="W14333" s="107"/>
      <c r="X14333" s="225"/>
      <c r="Y14333" s="62"/>
      <c r="Z14333" s="108"/>
    </row>
    <row r="14334" spans="23:26" x14ac:dyDescent="0.25">
      <c r="W14334" s="107"/>
      <c r="X14334" s="225"/>
      <c r="Y14334" s="62"/>
      <c r="Z14334" s="108"/>
    </row>
    <row r="14335" spans="23:26" x14ac:dyDescent="0.25">
      <c r="W14335" s="107"/>
      <c r="X14335" s="225"/>
      <c r="Y14335" s="62"/>
      <c r="Z14335" s="108"/>
    </row>
    <row r="14336" spans="23:26" x14ac:dyDescent="0.25">
      <c r="W14336" s="107"/>
      <c r="X14336" s="225"/>
      <c r="Y14336" s="62"/>
      <c r="Z14336" s="108"/>
    </row>
    <row r="14337" spans="23:26" x14ac:dyDescent="0.25">
      <c r="W14337" s="107"/>
      <c r="X14337" s="225"/>
      <c r="Y14337" s="62"/>
      <c r="Z14337" s="108"/>
    </row>
    <row r="14338" spans="23:26" x14ac:dyDescent="0.25">
      <c r="W14338" s="107"/>
      <c r="X14338" s="225"/>
      <c r="Y14338" s="62"/>
      <c r="Z14338" s="108"/>
    </row>
    <row r="14339" spans="23:26" x14ac:dyDescent="0.25">
      <c r="W14339" s="107"/>
      <c r="X14339" s="225"/>
      <c r="Y14339" s="62"/>
      <c r="Z14339" s="108"/>
    </row>
    <row r="14340" spans="23:26" x14ac:dyDescent="0.25">
      <c r="W14340" s="107"/>
      <c r="X14340" s="225"/>
      <c r="Y14340" s="62"/>
      <c r="Z14340" s="108"/>
    </row>
    <row r="14341" spans="23:26" x14ac:dyDescent="0.25">
      <c r="W14341" s="107"/>
      <c r="X14341" s="225"/>
      <c r="Y14341" s="62"/>
      <c r="Z14341" s="108"/>
    </row>
  </sheetData>
  <autoFilter ref="A1:BV4328" xr:uid="{00000000-0009-0000-0000-000002000000}">
    <filterColumn colId="23" showButton="0"/>
    <filterColumn colId="24" showButton="0"/>
  </autoFilter>
  <mergeCells count="215">
    <mergeCell ref="T412:T414"/>
    <mergeCell ref="U412:U414"/>
    <mergeCell ref="T136:T138"/>
    <mergeCell ref="U136:U138"/>
    <mergeCell ref="U199:U200"/>
    <mergeCell ref="T199:T200"/>
    <mergeCell ref="U209:U210"/>
    <mergeCell ref="T209:T210"/>
    <mergeCell ref="U228:U229"/>
    <mergeCell ref="T236:T237"/>
    <mergeCell ref="U236:U237"/>
    <mergeCell ref="T214:T215"/>
    <mergeCell ref="U214:U215"/>
    <mergeCell ref="U278:U280"/>
    <mergeCell ref="T333:T339"/>
    <mergeCell ref="U333:U339"/>
    <mergeCell ref="T342:T343"/>
    <mergeCell ref="U406:U407"/>
    <mergeCell ref="T408:T411"/>
    <mergeCell ref="U408:U411"/>
    <mergeCell ref="T406:T407"/>
    <mergeCell ref="T220:T221"/>
    <mergeCell ref="T352:T359"/>
    <mergeCell ref="T144:T147"/>
    <mergeCell ref="T435:T437"/>
    <mergeCell ref="T431:T432"/>
    <mergeCell ref="T433:T434"/>
    <mergeCell ref="U431:U432"/>
    <mergeCell ref="U433:U434"/>
    <mergeCell ref="T415:T417"/>
    <mergeCell ref="T483:T485"/>
    <mergeCell ref="U483:U485"/>
    <mergeCell ref="T471:T472"/>
    <mergeCell ref="T469:T470"/>
    <mergeCell ref="T473:T474"/>
    <mergeCell ref="U419:U430"/>
    <mergeCell ref="U478:U479"/>
    <mergeCell ref="U481:U482"/>
    <mergeCell ref="U469:U470"/>
    <mergeCell ref="U471:U472"/>
    <mergeCell ref="U473:U474"/>
    <mergeCell ref="U476:U477"/>
    <mergeCell ref="T507:T508"/>
    <mergeCell ref="U507:U508"/>
    <mergeCell ref="T522:T523"/>
    <mergeCell ref="U522:U523"/>
    <mergeCell ref="T486:T490"/>
    <mergeCell ref="U486:U490"/>
    <mergeCell ref="U491:U492"/>
    <mergeCell ref="T493:T496"/>
    <mergeCell ref="U493:U496"/>
    <mergeCell ref="T502:T503"/>
    <mergeCell ref="U502:U503"/>
    <mergeCell ref="T504:T505"/>
    <mergeCell ref="U504:U505"/>
    <mergeCell ref="U498:U500"/>
    <mergeCell ref="T491:T492"/>
    <mergeCell ref="T391:T393"/>
    <mergeCell ref="U399:U400"/>
    <mergeCell ref="T385:T386"/>
    <mergeCell ref="U385:U386"/>
    <mergeCell ref="T387:T390"/>
    <mergeCell ref="T180:T183"/>
    <mergeCell ref="U180:U183"/>
    <mergeCell ref="T184:T186"/>
    <mergeCell ref="U184:U186"/>
    <mergeCell ref="U194:U196"/>
    <mergeCell ref="U352:U359"/>
    <mergeCell ref="U367:U369"/>
    <mergeCell ref="T376:T378"/>
    <mergeCell ref="U379:U382"/>
    <mergeCell ref="U391:U393"/>
    <mergeCell ref="T379:T382"/>
    <mergeCell ref="U216:U218"/>
    <mergeCell ref="U220:U221"/>
    <mergeCell ref="U383:U384"/>
    <mergeCell ref="T331:T332"/>
    <mergeCell ref="U331:U332"/>
    <mergeCell ref="T373:T374"/>
    <mergeCell ref="U342:U343"/>
    <mergeCell ref="T216:T218"/>
    <mergeCell ref="O498:O500"/>
    <mergeCell ref="T41:T42"/>
    <mergeCell ref="T73:T74"/>
    <mergeCell ref="T228:T229"/>
    <mergeCell ref="T194:T196"/>
    <mergeCell ref="O55:O57"/>
    <mergeCell ref="T498:T500"/>
    <mergeCell ref="T476:T477"/>
    <mergeCell ref="T478:T479"/>
    <mergeCell ref="O194:O196"/>
    <mergeCell ref="O40:O42"/>
    <mergeCell ref="O49:O51"/>
    <mergeCell ref="O52:O54"/>
    <mergeCell ref="O43:O44"/>
    <mergeCell ref="T46:T47"/>
    <mergeCell ref="T173:T179"/>
    <mergeCell ref="T419:T430"/>
    <mergeCell ref="T399:T400"/>
    <mergeCell ref="T364:T366"/>
    <mergeCell ref="T367:T369"/>
    <mergeCell ref="T481:T482"/>
    <mergeCell ref="T383:T384"/>
    <mergeCell ref="O61:O62"/>
    <mergeCell ref="O63:O64"/>
    <mergeCell ref="U82:U88"/>
    <mergeCell ref="U63:U64"/>
    <mergeCell ref="U55:U56"/>
    <mergeCell ref="U61:U62"/>
    <mergeCell ref="T49:T50"/>
    <mergeCell ref="T52:T53"/>
    <mergeCell ref="T55:T56"/>
    <mergeCell ref="U43:U44"/>
    <mergeCell ref="U36:U38"/>
    <mergeCell ref="U41:U42"/>
    <mergeCell ref="U46:U47"/>
    <mergeCell ref="U49:U50"/>
    <mergeCell ref="AU1:AU2"/>
    <mergeCell ref="AV1:AV2"/>
    <mergeCell ref="AW1:AW2"/>
    <mergeCell ref="AN1:AR1"/>
    <mergeCell ref="Q1:Q2"/>
    <mergeCell ref="T61:T62"/>
    <mergeCell ref="T63:T6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O46:O47"/>
    <mergeCell ref="T43:T44"/>
    <mergeCell ref="T120:T121"/>
    <mergeCell ref="R1:R2"/>
    <mergeCell ref="S1:S2"/>
    <mergeCell ref="BR1:BR2"/>
    <mergeCell ref="T1:V1"/>
    <mergeCell ref="AA1:AH1"/>
    <mergeCell ref="AM1:AM2"/>
    <mergeCell ref="AK1:AK2"/>
    <mergeCell ref="AL1:AL2"/>
    <mergeCell ref="W1:Z1"/>
    <mergeCell ref="U77:U79"/>
    <mergeCell ref="T82:T88"/>
    <mergeCell ref="T68:T69"/>
    <mergeCell ref="U68:U69"/>
    <mergeCell ref="U73:U74"/>
    <mergeCell ref="AI1:AJ1"/>
    <mergeCell ref="U52:U53"/>
    <mergeCell ref="T80:T81"/>
    <mergeCell ref="U80:U81"/>
    <mergeCell ref="T100:T101"/>
    <mergeCell ref="AS1:AS2"/>
    <mergeCell ref="AT1:AT2"/>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U144:U147"/>
    <mergeCell ref="T148:T151"/>
    <mergeCell ref="T152:T153"/>
    <mergeCell ref="U116:U119"/>
    <mergeCell ref="U110:U111"/>
    <mergeCell ref="U173:U179"/>
    <mergeCell ref="U148:U151"/>
    <mergeCell ref="T116:T119"/>
    <mergeCell ref="T124:T135"/>
    <mergeCell ref="T140:T143"/>
    <mergeCell ref="U140:U143"/>
    <mergeCell ref="U124:U135"/>
    <mergeCell ref="U158:U160"/>
    <mergeCell ref="T158:T160"/>
    <mergeCell ref="T281:T283"/>
    <mergeCell ref="U281:U283"/>
    <mergeCell ref="T122:T123"/>
    <mergeCell ref="U122:U123"/>
    <mergeCell ref="U364:U366"/>
    <mergeCell ref="O65:O66"/>
    <mergeCell ref="T65:T66"/>
    <mergeCell ref="T94:T96"/>
    <mergeCell ref="T97:T99"/>
    <mergeCell ref="U97:U99"/>
    <mergeCell ref="U65:U66"/>
    <mergeCell ref="T92:T93"/>
    <mergeCell ref="U92:U93"/>
    <mergeCell ref="U94:U96"/>
    <mergeCell ref="T90:T91"/>
    <mergeCell ref="U90:U91"/>
    <mergeCell ref="U100:U101"/>
    <mergeCell ref="T103:T104"/>
    <mergeCell ref="U103:U104"/>
    <mergeCell ref="T105:T106"/>
    <mergeCell ref="U105:U106"/>
    <mergeCell ref="T255:T272"/>
    <mergeCell ref="U255:U272"/>
    <mergeCell ref="U120:U121"/>
  </mergeCells>
  <phoneticPr fontId="12" type="noConversion"/>
  <dataValidations disablePrompts="1"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285156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286" t="s">
        <v>201</v>
      </c>
      <c r="C4" s="286"/>
      <c r="D4" s="26" t="s">
        <v>59</v>
      </c>
      <c r="E4" s="25" t="s">
        <v>202</v>
      </c>
    </row>
    <row r="5" spans="1:5" ht="38.25" customHeight="1" x14ac:dyDescent="0.25">
      <c r="A5" s="287" t="s">
        <v>203</v>
      </c>
      <c r="B5" s="287" t="s">
        <v>204</v>
      </c>
      <c r="C5" s="287"/>
      <c r="D5" s="28" t="s">
        <v>205</v>
      </c>
      <c r="E5" s="29" t="s">
        <v>206</v>
      </c>
    </row>
    <row r="6" spans="1:5" x14ac:dyDescent="0.25">
      <c r="A6" s="287"/>
      <c r="B6" s="287"/>
      <c r="C6" s="287"/>
      <c r="D6" s="28"/>
      <c r="E6" s="30"/>
    </row>
    <row r="7" spans="1:5" x14ac:dyDescent="0.25">
      <c r="A7" s="287"/>
      <c r="B7" s="287"/>
      <c r="C7" s="287"/>
      <c r="D7" s="28" t="s">
        <v>207</v>
      </c>
      <c r="E7" s="30" t="s">
        <v>208</v>
      </c>
    </row>
    <row r="8" spans="1:5" x14ac:dyDescent="0.25">
      <c r="A8" s="287"/>
      <c r="B8" s="287"/>
      <c r="C8" s="287"/>
      <c r="D8" s="28" t="s">
        <v>209</v>
      </c>
      <c r="E8" s="28" t="s">
        <v>209</v>
      </c>
    </row>
    <row r="9" spans="1:5" x14ac:dyDescent="0.25">
      <c r="A9" s="287"/>
      <c r="B9" s="287"/>
      <c r="C9" s="287"/>
      <c r="D9" s="28" t="s">
        <v>210</v>
      </c>
      <c r="E9" s="28" t="s">
        <v>210</v>
      </c>
    </row>
    <row r="10" spans="1:5" x14ac:dyDescent="0.25">
      <c r="A10" s="287"/>
      <c r="B10" s="287"/>
      <c r="C10" s="287"/>
      <c r="D10" s="28" t="s">
        <v>211</v>
      </c>
      <c r="E10" s="28" t="s">
        <v>211</v>
      </c>
    </row>
    <row r="11" spans="1:5" x14ac:dyDescent="0.25">
      <c r="A11" s="287"/>
      <c r="B11" s="287"/>
      <c r="C11" s="287"/>
      <c r="D11" s="31" t="s">
        <v>212</v>
      </c>
      <c r="E11" s="31" t="s">
        <v>212</v>
      </c>
    </row>
    <row r="12" spans="1:5" ht="39" customHeight="1" x14ac:dyDescent="0.25">
      <c r="A12" s="32" t="s">
        <v>203</v>
      </c>
      <c r="B12" s="287" t="s">
        <v>213</v>
      </c>
      <c r="C12" s="31" t="s">
        <v>103</v>
      </c>
      <c r="D12" s="31" t="s">
        <v>214</v>
      </c>
      <c r="E12" s="27" t="s">
        <v>215</v>
      </c>
    </row>
    <row r="13" spans="1:5" ht="38.25" x14ac:dyDescent="0.25">
      <c r="A13" s="32" t="s">
        <v>203</v>
      </c>
      <c r="B13" s="287"/>
      <c r="C13" s="31" t="s">
        <v>104</v>
      </c>
      <c r="D13" s="31" t="s">
        <v>216</v>
      </c>
      <c r="E13" s="27" t="s">
        <v>217</v>
      </c>
    </row>
    <row r="14" spans="1:5" ht="38.25" x14ac:dyDescent="0.25">
      <c r="A14" s="32" t="s">
        <v>203</v>
      </c>
      <c r="B14" s="287"/>
      <c r="C14" s="31" t="s">
        <v>105</v>
      </c>
      <c r="D14" s="31" t="s">
        <v>218</v>
      </c>
      <c r="E14" s="27" t="s">
        <v>219</v>
      </c>
    </row>
    <row r="15" spans="1:5" ht="38.25" x14ac:dyDescent="0.25">
      <c r="A15" s="32" t="s">
        <v>203</v>
      </c>
      <c r="B15" s="287"/>
      <c r="C15" s="31" t="s">
        <v>106</v>
      </c>
      <c r="D15" s="31" t="s">
        <v>220</v>
      </c>
      <c r="E15" s="27" t="s">
        <v>221</v>
      </c>
    </row>
    <row r="16" spans="1:5" ht="38.25" x14ac:dyDescent="0.25">
      <c r="A16" s="32" t="s">
        <v>203</v>
      </c>
      <c r="B16" s="287"/>
      <c r="C16" s="31" t="s">
        <v>107</v>
      </c>
      <c r="D16" s="31" t="s">
        <v>222</v>
      </c>
      <c r="E16" s="27" t="s">
        <v>223</v>
      </c>
    </row>
    <row r="17" spans="1:5" ht="26.25" customHeight="1" x14ac:dyDescent="0.25">
      <c r="A17" s="32" t="s">
        <v>203</v>
      </c>
      <c r="B17" s="287" t="s">
        <v>68</v>
      </c>
      <c r="C17" s="287"/>
      <c r="D17" s="31" t="s">
        <v>224</v>
      </c>
      <c r="E17" s="27" t="s">
        <v>225</v>
      </c>
    </row>
    <row r="18" spans="1:5" ht="26.25" customHeight="1" x14ac:dyDescent="0.25">
      <c r="A18" s="32" t="s">
        <v>226</v>
      </c>
      <c r="B18" s="287" t="s">
        <v>3</v>
      </c>
      <c r="C18" s="287"/>
      <c r="D18" s="31" t="s">
        <v>227</v>
      </c>
      <c r="E18" s="27" t="s">
        <v>228</v>
      </c>
    </row>
    <row r="19" spans="1:5" ht="13.5" customHeight="1" x14ac:dyDescent="0.25">
      <c r="A19" s="32" t="s">
        <v>226</v>
      </c>
      <c r="B19" s="287" t="s">
        <v>229</v>
      </c>
      <c r="C19" s="287"/>
      <c r="D19" s="31" t="s">
        <v>230</v>
      </c>
      <c r="E19" s="33" t="s">
        <v>231</v>
      </c>
    </row>
    <row r="20" spans="1:5" ht="13.5" customHeight="1" x14ac:dyDescent="0.25">
      <c r="A20" s="32" t="s">
        <v>226</v>
      </c>
      <c r="B20" s="287" t="s">
        <v>232</v>
      </c>
      <c r="C20" s="287"/>
      <c r="D20" s="31" t="s">
        <v>233</v>
      </c>
      <c r="E20" s="33" t="s">
        <v>234</v>
      </c>
    </row>
    <row r="21" spans="1:5" ht="13.5" customHeight="1" x14ac:dyDescent="0.25">
      <c r="A21" s="32" t="s">
        <v>226</v>
      </c>
      <c r="B21" s="287" t="s">
        <v>235</v>
      </c>
      <c r="C21" s="287"/>
      <c r="D21" s="31" t="s">
        <v>236</v>
      </c>
      <c r="E21" s="33" t="s">
        <v>237</v>
      </c>
    </row>
    <row r="22" spans="1:5" ht="13.5" customHeight="1" x14ac:dyDescent="0.25">
      <c r="A22" s="32" t="s">
        <v>226</v>
      </c>
      <c r="B22" s="287" t="s">
        <v>238</v>
      </c>
      <c r="C22" s="287"/>
      <c r="D22" s="31" t="s">
        <v>239</v>
      </c>
      <c r="E22" s="27" t="s">
        <v>240</v>
      </c>
    </row>
    <row r="23" spans="1:5" ht="12.75" customHeight="1" x14ac:dyDescent="0.25">
      <c r="A23" s="287" t="s">
        <v>203</v>
      </c>
      <c r="B23" s="287" t="s">
        <v>96</v>
      </c>
      <c r="C23" s="287"/>
      <c r="D23" s="28" t="s">
        <v>241</v>
      </c>
      <c r="E23" s="34" t="s">
        <v>242</v>
      </c>
    </row>
    <row r="24" spans="1:5" x14ac:dyDescent="0.25">
      <c r="A24" s="287"/>
      <c r="B24" s="287"/>
      <c r="C24" s="287"/>
      <c r="D24" s="28" t="s">
        <v>243</v>
      </c>
      <c r="E24" s="30" t="s">
        <v>244</v>
      </c>
    </row>
    <row r="25" spans="1:5" x14ac:dyDescent="0.25">
      <c r="A25" s="287"/>
      <c r="B25" s="287"/>
      <c r="C25" s="287"/>
      <c r="D25" s="28" t="s">
        <v>245</v>
      </c>
      <c r="E25" s="28" t="s">
        <v>245</v>
      </c>
    </row>
    <row r="26" spans="1:5" x14ac:dyDescent="0.25">
      <c r="A26" s="287"/>
      <c r="B26" s="287"/>
      <c r="C26" s="287"/>
      <c r="D26" s="28" t="s">
        <v>246</v>
      </c>
      <c r="E26" s="28" t="s">
        <v>246</v>
      </c>
    </row>
    <row r="27" spans="1:5" x14ac:dyDescent="0.25">
      <c r="A27" s="287"/>
      <c r="B27" s="287"/>
      <c r="C27" s="287"/>
      <c r="D27" s="28" t="s">
        <v>247</v>
      </c>
      <c r="E27" s="28" t="s">
        <v>247</v>
      </c>
    </row>
    <row r="28" spans="1:5" x14ac:dyDescent="0.25">
      <c r="A28" s="287"/>
      <c r="B28" s="287"/>
      <c r="C28" s="287"/>
      <c r="D28" s="28" t="s">
        <v>248</v>
      </c>
      <c r="E28" s="28" t="s">
        <v>248</v>
      </c>
    </row>
    <row r="29" spans="1:5" x14ac:dyDescent="0.25">
      <c r="A29" s="287"/>
      <c r="B29" s="287"/>
      <c r="C29" s="287"/>
      <c r="D29" s="28" t="s">
        <v>249</v>
      </c>
      <c r="E29" s="28" t="s">
        <v>249</v>
      </c>
    </row>
    <row r="30" spans="1:5" x14ac:dyDescent="0.25">
      <c r="A30" s="287"/>
      <c r="B30" s="287"/>
      <c r="C30" s="287"/>
      <c r="D30" s="28" t="s">
        <v>250</v>
      </c>
      <c r="E30" s="28" t="s">
        <v>250</v>
      </c>
    </row>
    <row r="31" spans="1:5" x14ac:dyDescent="0.25">
      <c r="A31" s="287"/>
      <c r="B31" s="287"/>
      <c r="C31" s="287"/>
      <c r="D31" s="28" t="s">
        <v>251</v>
      </c>
      <c r="E31" s="28" t="s">
        <v>251</v>
      </c>
    </row>
    <row r="32" spans="1:5" x14ac:dyDescent="0.25">
      <c r="A32" s="287"/>
      <c r="B32" s="287"/>
      <c r="C32" s="287"/>
      <c r="D32" s="28" t="s">
        <v>252</v>
      </c>
      <c r="E32" s="28" t="s">
        <v>252</v>
      </c>
    </row>
    <row r="33" spans="1:5" x14ac:dyDescent="0.25">
      <c r="A33" s="287"/>
      <c r="B33" s="287"/>
      <c r="C33" s="287"/>
      <c r="D33" s="28" t="s">
        <v>253</v>
      </c>
      <c r="E33" s="28" t="s">
        <v>254</v>
      </c>
    </row>
    <row r="34" spans="1:5" x14ac:dyDescent="0.25">
      <c r="A34" s="287"/>
      <c r="B34" s="287"/>
      <c r="C34" s="287"/>
      <c r="D34" s="28"/>
      <c r="E34" s="30"/>
    </row>
    <row r="35" spans="1:5" ht="25.5" x14ac:dyDescent="0.25">
      <c r="A35" s="287"/>
      <c r="B35" s="287"/>
      <c r="C35" s="287"/>
      <c r="D35" s="28" t="s">
        <v>255</v>
      </c>
      <c r="E35" s="30" t="s">
        <v>256</v>
      </c>
    </row>
    <row r="36" spans="1:5" x14ac:dyDescent="0.25">
      <c r="A36" s="287"/>
      <c r="B36" s="287"/>
      <c r="C36" s="287"/>
      <c r="D36" s="31" t="s">
        <v>257</v>
      </c>
      <c r="E36" s="35" t="s">
        <v>258</v>
      </c>
    </row>
    <row r="37" spans="1:5" ht="15.75" customHeight="1" x14ac:dyDescent="0.25">
      <c r="A37" s="32" t="s">
        <v>203</v>
      </c>
      <c r="B37" s="288" t="s">
        <v>70</v>
      </c>
      <c r="C37" s="288"/>
      <c r="D37" s="31" t="s">
        <v>259</v>
      </c>
      <c r="E37" s="33" t="s">
        <v>260</v>
      </c>
    </row>
    <row r="38" spans="1:5" ht="26.25" customHeight="1" x14ac:dyDescent="0.25">
      <c r="A38" s="32" t="s">
        <v>203</v>
      </c>
      <c r="B38" s="287" t="s">
        <v>48</v>
      </c>
      <c r="C38" s="287"/>
      <c r="D38" s="31" t="s">
        <v>261</v>
      </c>
      <c r="E38" s="27" t="s">
        <v>262</v>
      </c>
    </row>
    <row r="39" spans="1:5" ht="26.25" customHeight="1" x14ac:dyDescent="0.25">
      <c r="A39" s="32" t="s">
        <v>203</v>
      </c>
      <c r="B39" s="287" t="s">
        <v>59</v>
      </c>
      <c r="C39" s="287"/>
      <c r="D39" s="31" t="s">
        <v>263</v>
      </c>
      <c r="E39" s="27" t="s">
        <v>264</v>
      </c>
    </row>
    <row r="40" spans="1:5" ht="12.75" customHeight="1" x14ac:dyDescent="0.25">
      <c r="A40" s="287" t="s">
        <v>203</v>
      </c>
      <c r="B40" s="287" t="s">
        <v>50</v>
      </c>
      <c r="C40" s="287"/>
      <c r="D40" s="28" t="s">
        <v>265</v>
      </c>
      <c r="E40" s="34" t="s">
        <v>266</v>
      </c>
    </row>
    <row r="41" spans="1:5" x14ac:dyDescent="0.25">
      <c r="A41" s="287"/>
      <c r="B41" s="287"/>
      <c r="C41" s="287"/>
      <c r="D41" s="28" t="s">
        <v>267</v>
      </c>
      <c r="E41" s="30" t="s">
        <v>268</v>
      </c>
    </row>
    <row r="42" spans="1:5" x14ac:dyDescent="0.25">
      <c r="A42" s="287"/>
      <c r="B42" s="287"/>
      <c r="C42" s="287"/>
      <c r="D42" s="28" t="s">
        <v>269</v>
      </c>
      <c r="E42" s="30" t="s">
        <v>270</v>
      </c>
    </row>
    <row r="43" spans="1:5" x14ac:dyDescent="0.25">
      <c r="A43" s="287"/>
      <c r="B43" s="287"/>
      <c r="C43" s="287"/>
      <c r="D43" s="28" t="s">
        <v>271</v>
      </c>
      <c r="E43" s="30" t="s">
        <v>272</v>
      </c>
    </row>
    <row r="44" spans="1:5" x14ac:dyDescent="0.25">
      <c r="A44" s="287"/>
      <c r="B44" s="287"/>
      <c r="C44" s="287"/>
      <c r="D44" s="28" t="s">
        <v>273</v>
      </c>
      <c r="E44" s="30" t="s">
        <v>273</v>
      </c>
    </row>
    <row r="45" spans="1:5" ht="26.25" customHeight="1" x14ac:dyDescent="0.25">
      <c r="A45" s="32" t="s">
        <v>203</v>
      </c>
      <c r="B45" s="287" t="s">
        <v>78</v>
      </c>
      <c r="C45" s="287"/>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289" t="s">
        <v>284</v>
      </c>
      <c r="C49" s="31" t="s">
        <v>56</v>
      </c>
      <c r="D49" s="31" t="s">
        <v>285</v>
      </c>
      <c r="E49" s="27" t="s">
        <v>286</v>
      </c>
    </row>
    <row r="50" spans="1:5" ht="12.75" customHeight="1" x14ac:dyDescent="0.25">
      <c r="A50" s="287" t="s">
        <v>203</v>
      </c>
      <c r="B50" s="289"/>
      <c r="C50" s="290" t="s">
        <v>108</v>
      </c>
      <c r="D50" s="40" t="s">
        <v>287</v>
      </c>
      <c r="E50" s="34" t="s">
        <v>288</v>
      </c>
    </row>
    <row r="51" spans="1:5" x14ac:dyDescent="0.25">
      <c r="A51" s="287"/>
      <c r="B51" s="289"/>
      <c r="C51" s="290"/>
      <c r="D51" s="30" t="s">
        <v>289</v>
      </c>
      <c r="E51" s="30" t="s">
        <v>290</v>
      </c>
    </row>
    <row r="52" spans="1:5" x14ac:dyDescent="0.25">
      <c r="A52" s="287"/>
      <c r="B52" s="289"/>
      <c r="C52" s="290"/>
      <c r="D52" s="30" t="s">
        <v>291</v>
      </c>
      <c r="E52" s="30" t="s">
        <v>292</v>
      </c>
    </row>
    <row r="53" spans="1:5" x14ac:dyDescent="0.25">
      <c r="A53" s="287"/>
      <c r="B53" s="289"/>
      <c r="C53" s="290"/>
      <c r="D53" s="30" t="s">
        <v>293</v>
      </c>
      <c r="E53" s="30" t="s">
        <v>294</v>
      </c>
    </row>
    <row r="54" spans="1:5" x14ac:dyDescent="0.25">
      <c r="A54" s="287"/>
      <c r="B54" s="289"/>
      <c r="C54" s="290"/>
      <c r="D54" s="28"/>
      <c r="E54" s="30"/>
    </row>
    <row r="55" spans="1:5" ht="25.5" x14ac:dyDescent="0.25">
      <c r="A55" s="287"/>
      <c r="B55" s="289"/>
      <c r="C55" s="290"/>
      <c r="D55" s="31" t="s">
        <v>295</v>
      </c>
      <c r="E55" s="32" t="s">
        <v>296</v>
      </c>
    </row>
    <row r="56" spans="1:5" ht="12.75" customHeight="1" x14ac:dyDescent="0.25">
      <c r="A56" s="287" t="s">
        <v>203</v>
      </c>
      <c r="B56" s="289"/>
      <c r="C56" s="291" t="s">
        <v>109</v>
      </c>
      <c r="D56" s="28" t="s">
        <v>297</v>
      </c>
      <c r="E56" s="34" t="s">
        <v>298</v>
      </c>
    </row>
    <row r="57" spans="1:5" x14ac:dyDescent="0.25">
      <c r="A57" s="287"/>
      <c r="B57" s="289"/>
      <c r="C57" s="291"/>
      <c r="D57" s="28" t="s">
        <v>299</v>
      </c>
      <c r="E57" s="30" t="s">
        <v>300</v>
      </c>
    </row>
    <row r="58" spans="1:5" x14ac:dyDescent="0.25">
      <c r="A58" s="287"/>
      <c r="B58" s="289"/>
      <c r="C58" s="291"/>
      <c r="D58" s="31" t="s">
        <v>301</v>
      </c>
      <c r="E58" s="35" t="s">
        <v>302</v>
      </c>
    </row>
    <row r="59" spans="1:5" ht="51.75" customHeight="1" x14ac:dyDescent="0.25">
      <c r="A59" s="32" t="s">
        <v>203</v>
      </c>
      <c r="B59" s="287" t="s">
        <v>76</v>
      </c>
      <c r="C59" s="287"/>
      <c r="D59" s="31" t="s">
        <v>303</v>
      </c>
      <c r="E59" s="36" t="s">
        <v>304</v>
      </c>
    </row>
    <row r="60" spans="1:5" ht="26.25" customHeight="1" x14ac:dyDescent="0.25">
      <c r="A60" s="32" t="s">
        <v>203</v>
      </c>
      <c r="B60" s="292" t="s">
        <v>82</v>
      </c>
      <c r="C60" s="31" t="s">
        <v>56</v>
      </c>
      <c r="D60" s="31" t="s">
        <v>285</v>
      </c>
      <c r="E60" s="27" t="s">
        <v>286</v>
      </c>
    </row>
    <row r="61" spans="1:5" ht="12.75" customHeight="1" x14ac:dyDescent="0.25">
      <c r="A61" s="287" t="s">
        <v>203</v>
      </c>
      <c r="B61" s="292"/>
      <c r="C61" s="287" t="s">
        <v>108</v>
      </c>
      <c r="D61" s="40" t="s">
        <v>287</v>
      </c>
      <c r="E61" s="34" t="s">
        <v>288</v>
      </c>
    </row>
    <row r="62" spans="1:5" x14ac:dyDescent="0.25">
      <c r="A62" s="287"/>
      <c r="B62" s="287"/>
      <c r="C62" s="287"/>
      <c r="D62" s="30" t="s">
        <v>289</v>
      </c>
      <c r="E62" s="30" t="s">
        <v>290</v>
      </c>
    </row>
    <row r="63" spans="1:5" x14ac:dyDescent="0.25">
      <c r="A63" s="287"/>
      <c r="B63" s="287"/>
      <c r="C63" s="287"/>
      <c r="D63" s="30" t="s">
        <v>291</v>
      </c>
      <c r="E63" s="30" t="s">
        <v>292</v>
      </c>
    </row>
    <row r="64" spans="1:5" x14ac:dyDescent="0.25">
      <c r="A64" s="287"/>
      <c r="B64" s="287"/>
      <c r="C64" s="287"/>
      <c r="D64" s="30" t="s">
        <v>293</v>
      </c>
      <c r="E64" s="30" t="s">
        <v>294</v>
      </c>
    </row>
    <row r="65" spans="1:5" x14ac:dyDescent="0.25">
      <c r="A65" s="287"/>
      <c r="B65" s="287"/>
      <c r="C65" s="287"/>
      <c r="D65" s="28"/>
      <c r="E65" s="30"/>
    </row>
    <row r="66" spans="1:5" ht="25.5" x14ac:dyDescent="0.25">
      <c r="A66" s="287"/>
      <c r="B66" s="292"/>
      <c r="C66" s="287"/>
      <c r="D66" s="31" t="s">
        <v>295</v>
      </c>
      <c r="E66" s="32" t="s">
        <v>296</v>
      </c>
    </row>
    <row r="67" spans="1:5" ht="12.75" customHeight="1" x14ac:dyDescent="0.25">
      <c r="A67" s="287" t="s">
        <v>203</v>
      </c>
      <c r="B67" s="292"/>
      <c r="C67" s="287" t="s">
        <v>109</v>
      </c>
      <c r="D67" s="28" t="s">
        <v>297</v>
      </c>
      <c r="E67" s="34" t="s">
        <v>298</v>
      </c>
    </row>
    <row r="68" spans="1:5" x14ac:dyDescent="0.25">
      <c r="A68" s="287"/>
      <c r="B68" s="287"/>
      <c r="C68" s="287"/>
      <c r="D68" s="28" t="s">
        <v>299</v>
      </c>
      <c r="E68" s="30" t="s">
        <v>300</v>
      </c>
    </row>
    <row r="69" spans="1:5" x14ac:dyDescent="0.25">
      <c r="A69" s="287"/>
      <c r="B69" s="292"/>
      <c r="C69" s="287"/>
      <c r="D69" s="31" t="s">
        <v>301</v>
      </c>
      <c r="E69" s="35" t="s">
        <v>302</v>
      </c>
    </row>
    <row r="70" spans="1:5" ht="26.25" customHeight="1" x14ac:dyDescent="0.25">
      <c r="A70" s="32" t="s">
        <v>203</v>
      </c>
      <c r="B70" s="292" t="s">
        <v>81</v>
      </c>
      <c r="C70" s="31" t="s">
        <v>56</v>
      </c>
      <c r="D70" s="31" t="s">
        <v>285</v>
      </c>
      <c r="E70" s="27" t="s">
        <v>286</v>
      </c>
    </row>
    <row r="71" spans="1:5" ht="12.75" customHeight="1" x14ac:dyDescent="0.25">
      <c r="A71" s="287" t="s">
        <v>203</v>
      </c>
      <c r="B71" s="292"/>
      <c r="C71" s="287" t="s">
        <v>108</v>
      </c>
      <c r="D71" s="40" t="s">
        <v>287</v>
      </c>
      <c r="E71" s="34" t="s">
        <v>288</v>
      </c>
    </row>
    <row r="72" spans="1:5" x14ac:dyDescent="0.25">
      <c r="A72" s="287"/>
      <c r="B72" s="287"/>
      <c r="C72" s="287"/>
      <c r="D72" s="30" t="s">
        <v>289</v>
      </c>
      <c r="E72" s="30" t="s">
        <v>290</v>
      </c>
    </row>
    <row r="73" spans="1:5" x14ac:dyDescent="0.25">
      <c r="A73" s="287"/>
      <c r="B73" s="287"/>
      <c r="C73" s="287"/>
      <c r="D73" s="30" t="s">
        <v>291</v>
      </c>
      <c r="E73" s="30" t="s">
        <v>292</v>
      </c>
    </row>
    <row r="74" spans="1:5" x14ac:dyDescent="0.25">
      <c r="A74" s="287"/>
      <c r="B74" s="287"/>
      <c r="C74" s="287"/>
      <c r="D74" s="30" t="s">
        <v>293</v>
      </c>
      <c r="E74" s="30" t="s">
        <v>294</v>
      </c>
    </row>
    <row r="75" spans="1:5" x14ac:dyDescent="0.25">
      <c r="A75" s="287"/>
      <c r="B75" s="287"/>
      <c r="C75" s="287"/>
      <c r="D75" s="28"/>
      <c r="E75" s="30"/>
    </row>
    <row r="76" spans="1:5" ht="25.5" x14ac:dyDescent="0.25">
      <c r="A76" s="287"/>
      <c r="B76" s="292"/>
      <c r="C76" s="287"/>
      <c r="D76" s="31" t="s">
        <v>295</v>
      </c>
      <c r="E76" s="32" t="s">
        <v>296</v>
      </c>
    </row>
    <row r="77" spans="1:5" ht="12.75" customHeight="1" x14ac:dyDescent="0.25">
      <c r="A77" s="287" t="s">
        <v>203</v>
      </c>
      <c r="B77" s="292"/>
      <c r="C77" s="287" t="s">
        <v>109</v>
      </c>
      <c r="D77" s="28" t="s">
        <v>297</v>
      </c>
      <c r="E77" s="34" t="s">
        <v>298</v>
      </c>
    </row>
    <row r="78" spans="1:5" x14ac:dyDescent="0.25">
      <c r="A78" s="287"/>
      <c r="B78" s="287"/>
      <c r="C78" s="287"/>
      <c r="D78" s="28" t="s">
        <v>299</v>
      </c>
      <c r="E78" s="30" t="s">
        <v>300</v>
      </c>
    </row>
    <row r="79" spans="1:5" x14ac:dyDescent="0.25">
      <c r="A79" s="287"/>
      <c r="B79" s="292"/>
      <c r="C79" s="287"/>
      <c r="D79" s="31" t="s">
        <v>301</v>
      </c>
      <c r="E79" s="35" t="s">
        <v>302</v>
      </c>
    </row>
    <row r="80" spans="1:5" ht="12.75" customHeight="1" x14ac:dyDescent="0.25">
      <c r="A80" s="287" t="s">
        <v>203</v>
      </c>
      <c r="B80" s="287" t="s">
        <v>305</v>
      </c>
      <c r="C80" s="287"/>
      <c r="D80" s="28" t="s">
        <v>306</v>
      </c>
      <c r="E80" s="34" t="s">
        <v>307</v>
      </c>
    </row>
    <row r="81" spans="1:5" x14ac:dyDescent="0.25">
      <c r="A81" s="287"/>
      <c r="B81" s="287"/>
      <c r="C81" s="287"/>
      <c r="D81" s="28" t="s">
        <v>308</v>
      </c>
      <c r="E81" s="30" t="s">
        <v>309</v>
      </c>
    </row>
    <row r="82" spans="1:5" x14ac:dyDescent="0.25">
      <c r="A82" s="287"/>
      <c r="B82" s="287"/>
      <c r="C82" s="287"/>
      <c r="D82" s="28" t="s">
        <v>310</v>
      </c>
      <c r="E82" s="30" t="s">
        <v>311</v>
      </c>
    </row>
    <row r="83" spans="1:5" x14ac:dyDescent="0.25">
      <c r="A83" s="287"/>
      <c r="B83" s="287"/>
      <c r="C83" s="287"/>
      <c r="D83" s="28" t="s">
        <v>312</v>
      </c>
      <c r="E83" s="30" t="s">
        <v>313</v>
      </c>
    </row>
    <row r="84" spans="1:5" x14ac:dyDescent="0.25">
      <c r="A84" s="287"/>
      <c r="B84" s="287"/>
      <c r="C84" s="287"/>
      <c r="D84" s="28" t="s">
        <v>314</v>
      </c>
      <c r="E84" s="30" t="s">
        <v>315</v>
      </c>
    </row>
    <row r="85" spans="1:5" x14ac:dyDescent="0.25">
      <c r="A85" s="287"/>
      <c r="B85" s="287"/>
      <c r="C85" s="287"/>
      <c r="D85" s="31" t="s">
        <v>316</v>
      </c>
      <c r="E85" s="35" t="s">
        <v>317</v>
      </c>
    </row>
    <row r="86" spans="1:5" ht="51.75" customHeight="1" x14ac:dyDescent="0.25">
      <c r="A86" s="32" t="s">
        <v>203</v>
      </c>
      <c r="B86" s="287" t="s">
        <v>74</v>
      </c>
      <c r="C86" s="287"/>
      <c r="D86" s="31" t="s">
        <v>318</v>
      </c>
      <c r="E86" s="27" t="s">
        <v>319</v>
      </c>
    </row>
    <row r="87" spans="1:5" ht="26.25" customHeight="1" x14ac:dyDescent="0.25">
      <c r="A87" s="32" t="s">
        <v>203</v>
      </c>
      <c r="B87" s="292" t="s">
        <v>83</v>
      </c>
      <c r="C87" s="31" t="s">
        <v>56</v>
      </c>
      <c r="D87" s="31" t="s">
        <v>285</v>
      </c>
      <c r="E87" s="27" t="s">
        <v>286</v>
      </c>
    </row>
    <row r="88" spans="1:5" ht="12.75" customHeight="1" x14ac:dyDescent="0.25">
      <c r="A88" s="287" t="s">
        <v>203</v>
      </c>
      <c r="B88" s="292"/>
      <c r="C88" s="287" t="s">
        <v>108</v>
      </c>
      <c r="D88" s="40" t="s">
        <v>287</v>
      </c>
      <c r="E88" s="34" t="s">
        <v>288</v>
      </c>
    </row>
    <row r="89" spans="1:5" x14ac:dyDescent="0.25">
      <c r="A89" s="287"/>
      <c r="B89" s="287"/>
      <c r="C89" s="287"/>
      <c r="D89" s="30" t="s">
        <v>289</v>
      </c>
      <c r="E89" s="30" t="s">
        <v>290</v>
      </c>
    </row>
    <row r="90" spans="1:5" x14ac:dyDescent="0.25">
      <c r="A90" s="287"/>
      <c r="B90" s="287"/>
      <c r="C90" s="287"/>
      <c r="D90" s="30" t="s">
        <v>291</v>
      </c>
      <c r="E90" s="30" t="s">
        <v>292</v>
      </c>
    </row>
    <row r="91" spans="1:5" x14ac:dyDescent="0.25">
      <c r="A91" s="287"/>
      <c r="B91" s="287"/>
      <c r="C91" s="287"/>
      <c r="D91" s="30" t="s">
        <v>293</v>
      </c>
      <c r="E91" s="30" t="s">
        <v>294</v>
      </c>
    </row>
    <row r="92" spans="1:5" x14ac:dyDescent="0.25">
      <c r="A92" s="287"/>
      <c r="B92" s="287"/>
      <c r="C92" s="287"/>
      <c r="D92" s="28"/>
      <c r="E92" s="30"/>
    </row>
    <row r="93" spans="1:5" ht="25.5" x14ac:dyDescent="0.25">
      <c r="A93" s="287"/>
      <c r="B93" s="292"/>
      <c r="C93" s="287"/>
      <c r="D93" s="31" t="s">
        <v>295</v>
      </c>
      <c r="E93" s="32" t="s">
        <v>296</v>
      </c>
    </row>
    <row r="94" spans="1:5" ht="12.75" customHeight="1" x14ac:dyDescent="0.25">
      <c r="A94" s="287" t="s">
        <v>203</v>
      </c>
      <c r="B94" s="292"/>
      <c r="C94" s="287" t="s">
        <v>109</v>
      </c>
      <c r="D94" s="28" t="s">
        <v>297</v>
      </c>
      <c r="E94" s="34" t="s">
        <v>298</v>
      </c>
    </row>
    <row r="95" spans="1:5" x14ac:dyDescent="0.25">
      <c r="A95" s="287"/>
      <c r="B95" s="287"/>
      <c r="C95" s="287"/>
      <c r="D95" s="28" t="s">
        <v>299</v>
      </c>
      <c r="E95" s="30" t="s">
        <v>300</v>
      </c>
    </row>
    <row r="96" spans="1:5" x14ac:dyDescent="0.25">
      <c r="A96" s="287"/>
      <c r="B96" s="292"/>
      <c r="C96" s="287"/>
      <c r="D96" s="31" t="s">
        <v>301</v>
      </c>
      <c r="E96" s="35" t="s">
        <v>302</v>
      </c>
    </row>
    <row r="97" spans="1:5" ht="26.25" customHeight="1" x14ac:dyDescent="0.25">
      <c r="A97" s="32" t="s">
        <v>203</v>
      </c>
      <c r="B97" s="292" t="s">
        <v>84</v>
      </c>
      <c r="C97" s="31" t="s">
        <v>56</v>
      </c>
      <c r="D97" s="31" t="s">
        <v>285</v>
      </c>
      <c r="E97" s="27" t="s">
        <v>286</v>
      </c>
    </row>
    <row r="98" spans="1:5" ht="12.75" customHeight="1" x14ac:dyDescent="0.25">
      <c r="A98" s="287" t="s">
        <v>203</v>
      </c>
      <c r="B98" s="292"/>
      <c r="C98" s="287" t="s">
        <v>108</v>
      </c>
      <c r="D98" s="40" t="s">
        <v>287</v>
      </c>
      <c r="E98" s="34" t="s">
        <v>288</v>
      </c>
    </row>
    <row r="99" spans="1:5" x14ac:dyDescent="0.25">
      <c r="A99" s="287"/>
      <c r="B99" s="287"/>
      <c r="C99" s="287"/>
      <c r="D99" s="30" t="s">
        <v>289</v>
      </c>
      <c r="E99" s="30" t="s">
        <v>290</v>
      </c>
    </row>
    <row r="100" spans="1:5" x14ac:dyDescent="0.25">
      <c r="A100" s="287"/>
      <c r="B100" s="287"/>
      <c r="C100" s="287"/>
      <c r="D100" s="30" t="s">
        <v>291</v>
      </c>
      <c r="E100" s="30" t="s">
        <v>292</v>
      </c>
    </row>
    <row r="101" spans="1:5" x14ac:dyDescent="0.25">
      <c r="A101" s="287"/>
      <c r="B101" s="287"/>
      <c r="C101" s="287"/>
      <c r="D101" s="30" t="s">
        <v>293</v>
      </c>
      <c r="E101" s="30" t="s">
        <v>294</v>
      </c>
    </row>
    <row r="102" spans="1:5" x14ac:dyDescent="0.25">
      <c r="A102" s="287"/>
      <c r="B102" s="287"/>
      <c r="C102" s="287"/>
      <c r="D102" s="28"/>
      <c r="E102" s="30"/>
    </row>
    <row r="103" spans="1:5" ht="25.5" x14ac:dyDescent="0.25">
      <c r="A103" s="287"/>
      <c r="B103" s="292"/>
      <c r="C103" s="287"/>
      <c r="D103" s="31" t="s">
        <v>295</v>
      </c>
      <c r="E103" s="32" t="s">
        <v>296</v>
      </c>
    </row>
    <row r="104" spans="1:5" ht="12.75" customHeight="1" x14ac:dyDescent="0.25">
      <c r="A104" s="287" t="s">
        <v>203</v>
      </c>
      <c r="B104" s="292"/>
      <c r="C104" s="287" t="s">
        <v>109</v>
      </c>
      <c r="D104" s="28" t="s">
        <v>297</v>
      </c>
      <c r="E104" s="34" t="s">
        <v>298</v>
      </c>
    </row>
    <row r="105" spans="1:5" x14ac:dyDescent="0.25">
      <c r="A105" s="287"/>
      <c r="B105" s="287"/>
      <c r="C105" s="287"/>
      <c r="D105" s="28" t="s">
        <v>299</v>
      </c>
      <c r="E105" s="30" t="s">
        <v>300</v>
      </c>
    </row>
    <row r="106" spans="1:5" x14ac:dyDescent="0.25">
      <c r="A106" s="287"/>
      <c r="B106" s="292"/>
      <c r="C106" s="287"/>
      <c r="D106" s="31" t="s">
        <v>301</v>
      </c>
      <c r="E106" s="35" t="s">
        <v>302</v>
      </c>
    </row>
    <row r="107" spans="1:5" ht="26.25" customHeight="1" x14ac:dyDescent="0.25">
      <c r="A107" s="32" t="s">
        <v>203</v>
      </c>
      <c r="B107" s="287" t="s">
        <v>320</v>
      </c>
      <c r="C107" s="287"/>
      <c r="D107" s="31" t="s">
        <v>321</v>
      </c>
      <c r="E107" s="27" t="s">
        <v>322</v>
      </c>
    </row>
    <row r="108" spans="1:5" ht="26.25" customHeight="1" x14ac:dyDescent="0.25">
      <c r="A108" s="32" t="s">
        <v>203</v>
      </c>
      <c r="B108" s="287" t="s">
        <v>323</v>
      </c>
      <c r="C108" s="287"/>
      <c r="D108" s="31" t="s">
        <v>324</v>
      </c>
      <c r="E108" s="27" t="s">
        <v>325</v>
      </c>
    </row>
    <row r="109" spans="1:5" ht="26.25" customHeight="1" x14ac:dyDescent="0.25">
      <c r="A109" s="32" t="s">
        <v>203</v>
      </c>
      <c r="B109" s="287" t="s">
        <v>326</v>
      </c>
      <c r="C109" s="287"/>
      <c r="D109" s="31" t="s">
        <v>327</v>
      </c>
      <c r="E109" s="27" t="s">
        <v>328</v>
      </c>
    </row>
    <row r="110" spans="1:5" ht="25.5" customHeight="1" x14ac:dyDescent="0.25">
      <c r="A110" s="287" t="s">
        <v>203</v>
      </c>
      <c r="B110" s="293" t="s">
        <v>51</v>
      </c>
      <c r="C110" s="293"/>
      <c r="D110" s="39" t="s">
        <v>329</v>
      </c>
      <c r="E110" s="29" t="s">
        <v>330</v>
      </c>
    </row>
    <row r="111" spans="1:5" x14ac:dyDescent="0.25">
      <c r="A111" s="287"/>
      <c r="B111" s="293"/>
      <c r="C111" s="293"/>
      <c r="D111" s="41"/>
      <c r="E111" s="30"/>
    </row>
    <row r="112" spans="1:5" x14ac:dyDescent="0.25">
      <c r="A112" s="287"/>
      <c r="B112" s="293"/>
      <c r="C112" s="293"/>
      <c r="D112" s="42" t="s">
        <v>331</v>
      </c>
      <c r="E112" s="30" t="s">
        <v>332</v>
      </c>
    </row>
    <row r="113" spans="1:1024" x14ac:dyDescent="0.25">
      <c r="A113" s="287"/>
      <c r="B113" s="293"/>
      <c r="C113" s="293"/>
      <c r="D113" s="42" t="s">
        <v>333</v>
      </c>
      <c r="E113" s="30" t="s">
        <v>334</v>
      </c>
    </row>
    <row r="114" spans="1:1024" x14ac:dyDescent="0.25">
      <c r="A114" s="287"/>
      <c r="B114" s="293"/>
      <c r="C114" s="293"/>
      <c r="D114" s="42" t="s">
        <v>335</v>
      </c>
      <c r="E114" s="30" t="s">
        <v>336</v>
      </c>
    </row>
    <row r="115" spans="1:1024" x14ac:dyDescent="0.25">
      <c r="A115" s="287"/>
      <c r="B115" s="293"/>
      <c r="C115" s="293"/>
      <c r="D115" s="43" t="s">
        <v>337</v>
      </c>
      <c r="E115" s="35" t="s">
        <v>338</v>
      </c>
    </row>
    <row r="116" spans="1:1024" x14ac:dyDescent="0.25">
      <c r="A116" s="27" t="s">
        <v>203</v>
      </c>
      <c r="B116" s="37" t="s">
        <v>64</v>
      </c>
      <c r="C116" s="37" t="s">
        <v>93</v>
      </c>
      <c r="D116" s="43" t="s">
        <v>339</v>
      </c>
      <c r="E116" s="35" t="s">
        <v>340</v>
      </c>
    </row>
    <row r="117" spans="1:1024" ht="28.35" customHeight="1" x14ac:dyDescent="0.25">
      <c r="A117" s="27" t="s">
        <v>203</v>
      </c>
      <c r="B117" s="37" t="s">
        <v>64</v>
      </c>
      <c r="C117" s="37" t="s">
        <v>94</v>
      </c>
      <c r="D117" s="43" t="s">
        <v>341</v>
      </c>
      <c r="E117" s="35" t="s">
        <v>342</v>
      </c>
    </row>
    <row r="118" spans="1:1024" ht="39" customHeight="1" x14ac:dyDescent="0.25">
      <c r="A118" s="44" t="s">
        <v>226</v>
      </c>
      <c r="B118" s="294" t="s">
        <v>62</v>
      </c>
      <c r="C118" s="294"/>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294" t="s">
        <v>62</v>
      </c>
      <c r="IY118" s="294"/>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294" t="s">
        <v>62</v>
      </c>
      <c r="SU118" s="294"/>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294" t="s">
        <v>62</v>
      </c>
      <c r="ACQ118" s="294"/>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287" t="s">
        <v>345</v>
      </c>
      <c r="C119" s="287"/>
      <c r="D119" s="31" t="s">
        <v>346</v>
      </c>
      <c r="E119" s="27" t="s">
        <v>347</v>
      </c>
    </row>
    <row r="120" spans="1:1024" ht="13.5" customHeight="1" x14ac:dyDescent="0.25">
      <c r="A120" s="32" t="s">
        <v>203</v>
      </c>
      <c r="B120" s="287" t="s">
        <v>348</v>
      </c>
      <c r="C120" s="31" t="s">
        <v>101</v>
      </c>
      <c r="D120" s="31" t="s">
        <v>349</v>
      </c>
      <c r="E120" s="33" t="s">
        <v>350</v>
      </c>
    </row>
    <row r="121" spans="1:1024" x14ac:dyDescent="0.25">
      <c r="A121" s="32" t="s">
        <v>203</v>
      </c>
      <c r="B121" s="287"/>
      <c r="C121" s="31" t="s">
        <v>102</v>
      </c>
      <c r="D121" s="31" t="s">
        <v>351</v>
      </c>
      <c r="E121" s="33" t="s">
        <v>352</v>
      </c>
    </row>
    <row r="122" spans="1:1024" ht="13.5" customHeight="1" x14ac:dyDescent="0.25">
      <c r="A122" s="32" t="s">
        <v>203</v>
      </c>
      <c r="B122" s="287" t="s">
        <v>353</v>
      </c>
      <c r="C122" s="287"/>
      <c r="D122" s="31" t="s">
        <v>354</v>
      </c>
      <c r="E122" s="33" t="s">
        <v>355</v>
      </c>
    </row>
    <row r="123" spans="1:1024" ht="77.25" customHeight="1" x14ac:dyDescent="0.25">
      <c r="A123" s="32" t="s">
        <v>203</v>
      </c>
      <c r="B123" s="287" t="s">
        <v>72</v>
      </c>
      <c r="C123" s="287"/>
      <c r="D123" s="31" t="s">
        <v>356</v>
      </c>
      <c r="E123" s="27" t="s">
        <v>357</v>
      </c>
    </row>
    <row r="124" spans="1:1024" ht="39" customHeight="1" x14ac:dyDescent="0.25">
      <c r="A124" s="27" t="s">
        <v>203</v>
      </c>
      <c r="B124" s="288" t="s">
        <v>57</v>
      </c>
      <c r="C124" s="288"/>
      <c r="D124" s="27" t="s">
        <v>358</v>
      </c>
      <c r="E124" s="29" t="s">
        <v>359</v>
      </c>
    </row>
    <row r="125" spans="1:1024" ht="26.25" customHeight="1" x14ac:dyDescent="0.25">
      <c r="A125" s="32" t="s">
        <v>203</v>
      </c>
      <c r="B125" s="287" t="s">
        <v>56</v>
      </c>
      <c r="C125" s="287"/>
      <c r="D125" s="27" t="s">
        <v>360</v>
      </c>
      <c r="E125" s="27" t="s">
        <v>361</v>
      </c>
    </row>
    <row r="126" spans="1:1024" ht="26.25" customHeight="1" x14ac:dyDescent="0.25">
      <c r="A126" s="32" t="s">
        <v>203</v>
      </c>
      <c r="B126" s="287" t="s">
        <v>54</v>
      </c>
      <c r="C126" s="287"/>
      <c r="D126" s="27" t="s">
        <v>362</v>
      </c>
      <c r="E126" s="27" t="s">
        <v>363</v>
      </c>
    </row>
    <row r="127" spans="1:1024" ht="26.25" customHeight="1" x14ac:dyDescent="0.25">
      <c r="A127" s="32" t="s">
        <v>203</v>
      </c>
      <c r="B127" s="287" t="s">
        <v>55</v>
      </c>
      <c r="C127" s="287"/>
      <c r="D127" s="27" t="s">
        <v>364</v>
      </c>
      <c r="E127" s="27" t="s">
        <v>365</v>
      </c>
    </row>
    <row r="128" spans="1:1024" ht="25.5" customHeight="1" x14ac:dyDescent="0.25">
      <c r="A128" s="287" t="s">
        <v>203</v>
      </c>
      <c r="B128" s="287" t="s">
        <v>53</v>
      </c>
      <c r="C128" s="287"/>
      <c r="D128" s="28" t="s">
        <v>366</v>
      </c>
      <c r="E128" s="48" t="s">
        <v>367</v>
      </c>
    </row>
    <row r="129" spans="1:5" x14ac:dyDescent="0.25">
      <c r="A129" s="287"/>
      <c r="B129" s="287"/>
      <c r="C129" s="287"/>
      <c r="D129" s="28"/>
      <c r="E129" s="30"/>
    </row>
    <row r="130" spans="1:5" x14ac:dyDescent="0.25">
      <c r="A130" s="287"/>
      <c r="B130" s="287"/>
      <c r="C130" s="287"/>
      <c r="D130" s="28" t="s">
        <v>368</v>
      </c>
      <c r="E130" s="30" t="s">
        <v>369</v>
      </c>
    </row>
    <row r="131" spans="1:5" x14ac:dyDescent="0.25">
      <c r="A131" s="287"/>
      <c r="B131" s="287"/>
      <c r="C131" s="287"/>
      <c r="D131" s="28" t="s">
        <v>370</v>
      </c>
      <c r="E131" s="30" t="s">
        <v>371</v>
      </c>
    </row>
    <row r="132" spans="1:5" x14ac:dyDescent="0.25">
      <c r="A132" s="287"/>
      <c r="B132" s="287"/>
      <c r="C132" s="287"/>
      <c r="D132" s="28" t="s">
        <v>372</v>
      </c>
      <c r="E132" s="30" t="s">
        <v>373</v>
      </c>
    </row>
    <row r="133" spans="1:5" x14ac:dyDescent="0.25">
      <c r="A133" s="287"/>
      <c r="B133" s="287"/>
      <c r="C133" s="287"/>
      <c r="D133" s="31" t="s">
        <v>374</v>
      </c>
      <c r="E133" s="35" t="s">
        <v>375</v>
      </c>
    </row>
    <row r="134" spans="1:5" ht="13.5" customHeight="1" x14ac:dyDescent="0.25">
      <c r="A134" s="32" t="s">
        <v>226</v>
      </c>
      <c r="B134" s="287" t="s">
        <v>89</v>
      </c>
      <c r="C134" s="287"/>
      <c r="D134" s="31" t="s">
        <v>376</v>
      </c>
      <c r="E134" s="33" t="s">
        <v>377</v>
      </c>
    </row>
    <row r="135" spans="1:5" ht="13.5" customHeight="1" x14ac:dyDescent="0.25">
      <c r="A135" s="32" t="s">
        <v>203</v>
      </c>
      <c r="B135" s="287" t="s">
        <v>66</v>
      </c>
      <c r="C135" s="287"/>
      <c r="D135" s="31" t="s">
        <v>378</v>
      </c>
      <c r="E135" s="33" t="s">
        <v>379</v>
      </c>
    </row>
    <row r="136" spans="1:5" ht="39" customHeight="1" x14ac:dyDescent="0.25">
      <c r="A136" s="32" t="s">
        <v>203</v>
      </c>
      <c r="B136" s="287" t="s">
        <v>380</v>
      </c>
      <c r="C136" s="287"/>
      <c r="D136" s="31" t="s">
        <v>381</v>
      </c>
      <c r="E136" s="27" t="s">
        <v>382</v>
      </c>
    </row>
    <row r="137" spans="1:5" ht="26.25" customHeight="1" x14ac:dyDescent="0.25">
      <c r="A137" s="32" t="s">
        <v>226</v>
      </c>
      <c r="B137" s="287" t="s">
        <v>88</v>
      </c>
      <c r="C137" s="287"/>
      <c r="D137" s="31" t="s">
        <v>383</v>
      </c>
      <c r="E137" s="27" t="s">
        <v>384</v>
      </c>
    </row>
    <row r="138" spans="1:5" ht="13.5" customHeight="1" x14ac:dyDescent="0.25">
      <c r="A138" s="32" t="s">
        <v>226</v>
      </c>
      <c r="B138" s="287" t="s">
        <v>58</v>
      </c>
      <c r="C138" s="287"/>
      <c r="D138" s="31" t="s">
        <v>385</v>
      </c>
      <c r="E138" s="27" t="s">
        <v>386</v>
      </c>
    </row>
    <row r="140" spans="1:5" ht="118.5" customHeight="1" x14ac:dyDescent="0.25">
      <c r="A140" s="288" t="s">
        <v>387</v>
      </c>
      <c r="B140" s="288"/>
      <c r="C140" s="288"/>
      <c r="D140" s="288"/>
      <c r="E140" s="27" t="s">
        <v>388</v>
      </c>
    </row>
    <row r="142" spans="1:5" x14ac:dyDescent="0.25">
      <c r="A142" s="23" t="s">
        <v>389</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2025-10-03T07:18:21Z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